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omments6.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omments7.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11/relationships/webextensiontaskpanes" Target="xl/webextensions/taskpanes.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mddcsan\Shared\Planning\Forward Planning Accessible\Climate Emergency\"/>
    </mc:Choice>
  </mc:AlternateContent>
  <bookViews>
    <workbookView xWindow="-120" yWindow="-120" windowWidth="38640" windowHeight="21240" activeTab="12"/>
  </bookViews>
  <sheets>
    <sheet name="Cover" sheetId="20" r:id="rId1"/>
    <sheet name="INPUT" sheetId="12" r:id="rId2"/>
    <sheet name="Lists" sheetId="19" state="hidden" r:id="rId3"/>
    <sheet name="Part L" sheetId="1" state="hidden" r:id="rId4"/>
    <sheet name="C&amp;B" sheetId="6" state="hidden" r:id="rId5"/>
    <sheet name="SAP" sheetId="11" state="hidden" r:id="rId6"/>
    <sheet name="Detached" sheetId="10" state="hidden" r:id="rId7"/>
    <sheet name="Attached" sheetId="16" state="hidden" r:id="rId8"/>
    <sheet name="1BedFlat" sheetId="17" state="hidden" r:id="rId9"/>
    <sheet name="2BedFlat" sheetId="18" state="hidden" r:id="rId10"/>
    <sheet name="Embodied" sheetId="14" state="hidden" r:id="rId11"/>
    <sheet name="Projections" sheetId="15" state="hidden" r:id="rId12"/>
    <sheet name="OUTPUT" sheetId="13" r:id="rId13"/>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90" i="11" l="1"/>
  <c r="D190" i="11"/>
  <c r="E190" i="11"/>
  <c r="F190" i="11"/>
  <c r="D189" i="11"/>
  <c r="E189" i="11"/>
  <c r="F189" i="11"/>
  <c r="C189" i="11"/>
  <c r="F18" i="6" l="1"/>
  <c r="G18" i="6"/>
  <c r="H18" i="6"/>
  <c r="I18" i="6"/>
  <c r="J18" i="6"/>
  <c r="E18" i="6"/>
  <c r="I77" i="6"/>
  <c r="C144" i="11"/>
  <c r="F147" i="11" l="1"/>
  <c r="C99" i="19"/>
  <c r="B53" i="19"/>
  <c r="B52" i="19"/>
  <c r="B51" i="19"/>
  <c r="B50" i="19"/>
  <c r="B49" i="19"/>
  <c r="B47" i="19"/>
  <c r="B46" i="19"/>
  <c r="B45" i="19"/>
  <c r="B44" i="19"/>
  <c r="B43" i="19"/>
  <c r="B41" i="19"/>
  <c r="B40" i="19"/>
  <c r="B39" i="19"/>
  <c r="B38" i="19"/>
  <c r="B37" i="19"/>
  <c r="B35" i="19"/>
  <c r="B34" i="19"/>
  <c r="B33" i="19"/>
  <c r="B32" i="19"/>
  <c r="B31" i="19"/>
  <c r="B30" i="19"/>
  <c r="B29" i="19"/>
  <c r="B27" i="19"/>
  <c r="B26" i="19"/>
  <c r="B25" i="19"/>
  <c r="B24" i="19"/>
  <c r="B23" i="19"/>
  <c r="B22" i="19"/>
  <c r="B21" i="19"/>
  <c r="B19" i="19"/>
  <c r="B18" i="19"/>
  <c r="B17" i="19"/>
  <c r="B16" i="19"/>
  <c r="B15" i="19"/>
  <c r="B14" i="19"/>
  <c r="B13" i="19"/>
  <c r="B11" i="19"/>
  <c r="B10" i="19"/>
  <c r="B9" i="19"/>
  <c r="B8" i="19"/>
  <c r="B7" i="19"/>
  <c r="B6" i="19"/>
  <c r="B5" i="19"/>
  <c r="C68" i="15" l="1"/>
  <c r="C90" i="15"/>
  <c r="D90" i="15" s="1"/>
  <c r="E90" i="15" s="1"/>
  <c r="F90" i="15" s="1"/>
  <c r="G90" i="15" s="1"/>
  <c r="H90" i="15" s="1"/>
  <c r="I90" i="15" s="1"/>
  <c r="J90" i="15" s="1"/>
  <c r="K90" i="15" s="1"/>
  <c r="L90" i="15" s="1"/>
  <c r="M90" i="15" s="1"/>
  <c r="N90" i="15" s="1"/>
  <c r="O90" i="15" s="1"/>
  <c r="P90" i="15" s="1"/>
  <c r="Q90" i="15" s="1"/>
  <c r="R90" i="15" s="1"/>
  <c r="S90" i="15" s="1"/>
  <c r="T90" i="15" s="1"/>
  <c r="U90" i="15" s="1"/>
  <c r="V90" i="15" s="1"/>
  <c r="W90" i="15" s="1"/>
  <c r="X90" i="15" s="1"/>
  <c r="Y90" i="15" s="1"/>
  <c r="Z90" i="15" s="1"/>
  <c r="AA90" i="15" s="1"/>
  <c r="AB90" i="15" s="1"/>
  <c r="AC90" i="15" s="1"/>
  <c r="AD90" i="15" s="1"/>
  <c r="AE90" i="15" s="1"/>
  <c r="AF90" i="15" s="1"/>
  <c r="AG90" i="15" s="1"/>
  <c r="AH90" i="15" s="1"/>
  <c r="AI90" i="15" s="1"/>
  <c r="AJ90" i="15" s="1"/>
  <c r="AK90" i="15" s="1"/>
  <c r="AL90" i="15" s="1"/>
  <c r="AM90" i="15" s="1"/>
  <c r="AN90" i="15" s="1"/>
  <c r="AO90" i="15" s="1"/>
  <c r="AP90" i="15" s="1"/>
  <c r="AQ90" i="15" s="1"/>
  <c r="AR90" i="15" s="1"/>
  <c r="AS90" i="15" s="1"/>
  <c r="AT90" i="15" s="1"/>
  <c r="AU90" i="15" s="1"/>
  <c r="AV90" i="15" s="1"/>
  <c r="AW90" i="15" s="1"/>
  <c r="AX90" i="15" s="1"/>
  <c r="AY90" i="15" s="1"/>
  <c r="AZ90" i="15" s="1"/>
  <c r="BA90" i="15" s="1"/>
  <c r="BB90" i="15" s="1"/>
  <c r="BC90" i="15" s="1"/>
  <c r="BD90" i="15" s="1"/>
  <c r="BE90" i="15" s="1"/>
  <c r="BF90" i="15" s="1"/>
  <c r="BG90" i="15" s="1"/>
  <c r="BH90" i="15" s="1"/>
  <c r="BI90" i="15" s="1"/>
  <c r="BJ90" i="15" s="1"/>
  <c r="BK90" i="15" s="1"/>
  <c r="C76" i="15"/>
  <c r="D76" i="15" s="1"/>
  <c r="E76" i="15" s="1"/>
  <c r="F76" i="15" s="1"/>
  <c r="G76" i="15" s="1"/>
  <c r="H76" i="15" s="1"/>
  <c r="I76" i="15" s="1"/>
  <c r="J76" i="15" s="1"/>
  <c r="K76" i="15" s="1"/>
  <c r="L76" i="15" s="1"/>
  <c r="M76" i="15" s="1"/>
  <c r="N76" i="15" s="1"/>
  <c r="O76" i="15" s="1"/>
  <c r="P76" i="15" s="1"/>
  <c r="Q76" i="15" s="1"/>
  <c r="R76" i="15" s="1"/>
  <c r="S76" i="15" s="1"/>
  <c r="T76" i="15" s="1"/>
  <c r="U76" i="15" s="1"/>
  <c r="V76" i="15" s="1"/>
  <c r="W76" i="15" s="1"/>
  <c r="X76" i="15" s="1"/>
  <c r="Y76" i="15" s="1"/>
  <c r="Z76" i="15" s="1"/>
  <c r="AA76" i="15" s="1"/>
  <c r="AB76" i="15" s="1"/>
  <c r="AC76" i="15" s="1"/>
  <c r="AD76" i="15" s="1"/>
  <c r="AE76" i="15" s="1"/>
  <c r="AF76" i="15" s="1"/>
  <c r="AG76" i="15" s="1"/>
  <c r="AH76" i="15" s="1"/>
  <c r="AI76" i="15" s="1"/>
  <c r="AJ76" i="15" s="1"/>
  <c r="AK76" i="15" s="1"/>
  <c r="AL76" i="15" s="1"/>
  <c r="AM76" i="15" s="1"/>
  <c r="AN76" i="15" s="1"/>
  <c r="AO76" i="15" s="1"/>
  <c r="AP76" i="15" s="1"/>
  <c r="AQ76" i="15" s="1"/>
  <c r="AR76" i="15" s="1"/>
  <c r="AS76" i="15" s="1"/>
  <c r="AT76" i="15" s="1"/>
  <c r="AU76" i="15" s="1"/>
  <c r="AV76" i="15" s="1"/>
  <c r="AW76" i="15" s="1"/>
  <c r="AX76" i="15" s="1"/>
  <c r="AY76" i="15" s="1"/>
  <c r="AZ76" i="15" s="1"/>
  <c r="BA76" i="15" s="1"/>
  <c r="BB76" i="15" s="1"/>
  <c r="BC76" i="15" s="1"/>
  <c r="BD76" i="15" s="1"/>
  <c r="BE76" i="15" s="1"/>
  <c r="BF76" i="15" s="1"/>
  <c r="BG76" i="15" s="1"/>
  <c r="BH76" i="15" s="1"/>
  <c r="BI76" i="15" s="1"/>
  <c r="BJ76" i="15" s="1"/>
  <c r="BK76" i="15" s="1"/>
  <c r="AL206" i="11"/>
  <c r="AM206" i="11" s="1"/>
  <c r="AN206" i="11" s="1"/>
  <c r="AO206" i="11" s="1"/>
  <c r="AP206" i="11" s="1"/>
  <c r="AQ206" i="11" s="1"/>
  <c r="AR206" i="11" s="1"/>
  <c r="AS206" i="11" s="1"/>
  <c r="AT206" i="11" s="1"/>
  <c r="AU206" i="11" s="1"/>
  <c r="AV206" i="11" s="1"/>
  <c r="AW206" i="11" s="1"/>
  <c r="AX206" i="11" s="1"/>
  <c r="AY206" i="11" s="1"/>
  <c r="AZ206" i="11" s="1"/>
  <c r="BA206" i="11" s="1"/>
  <c r="BB206" i="11" s="1"/>
  <c r="BC206" i="11" s="1"/>
  <c r="BD206" i="11" s="1"/>
  <c r="BE206" i="11" s="1"/>
  <c r="BF206" i="11" s="1"/>
  <c r="BG206" i="11" s="1"/>
  <c r="BH206" i="11" s="1"/>
  <c r="BI206" i="11" s="1"/>
  <c r="BJ206" i="11" s="1"/>
  <c r="BK206" i="11" s="1"/>
  <c r="BL206" i="11" s="1"/>
  <c r="BM206" i="11" s="1"/>
  <c r="BN206" i="11" s="1"/>
  <c r="BO206" i="11" s="1"/>
  <c r="BP206" i="11" s="1"/>
  <c r="BQ206" i="11" s="1"/>
  <c r="BR206" i="11" s="1"/>
  <c r="BS206" i="11" s="1"/>
  <c r="BT206" i="11" s="1"/>
  <c r="BU206" i="11" s="1"/>
  <c r="BV206" i="11" s="1"/>
  <c r="BW206" i="11" s="1"/>
  <c r="BX206" i="11" s="1"/>
  <c r="BY206" i="11" s="1"/>
  <c r="BZ206" i="11" s="1"/>
  <c r="CA206" i="11" s="1"/>
  <c r="CB206" i="11" s="1"/>
  <c r="CC206" i="11" s="1"/>
  <c r="CD206" i="11" s="1"/>
  <c r="CE206" i="11" s="1"/>
  <c r="CF206" i="11" s="1"/>
  <c r="CG206" i="11" s="1"/>
  <c r="CH206" i="11" s="1"/>
  <c r="CI206" i="11" s="1"/>
  <c r="CJ206" i="11" s="1"/>
  <c r="CK206" i="11" s="1"/>
  <c r="CL206" i="11" s="1"/>
  <c r="CM206" i="11" s="1"/>
  <c r="CN206" i="11" s="1"/>
  <c r="CO206" i="11" s="1"/>
  <c r="CP206" i="11" s="1"/>
  <c r="CQ206" i="11" s="1"/>
  <c r="CR206" i="11" s="1"/>
  <c r="CS206" i="11" s="1"/>
  <c r="CT206" i="11" s="1"/>
  <c r="CU206" i="11" s="1"/>
  <c r="CV206" i="11" s="1"/>
  <c r="CW206" i="11" s="1"/>
  <c r="CX206" i="11" s="1"/>
  <c r="AL207" i="11"/>
  <c r="AM207" i="11" s="1"/>
  <c r="AN207" i="11" s="1"/>
  <c r="AO207" i="11" s="1"/>
  <c r="AP207" i="11" s="1"/>
  <c r="AQ207" i="11" s="1"/>
  <c r="AR207" i="11" s="1"/>
  <c r="AS207" i="11" s="1"/>
  <c r="AT207" i="11" s="1"/>
  <c r="AU207" i="11" s="1"/>
  <c r="AV207" i="11" s="1"/>
  <c r="AW207" i="11" s="1"/>
  <c r="AX207" i="11" s="1"/>
  <c r="AY207" i="11" s="1"/>
  <c r="AZ207" i="11" s="1"/>
  <c r="BA207" i="11" s="1"/>
  <c r="BB207" i="11" s="1"/>
  <c r="BC207" i="11" s="1"/>
  <c r="BD207" i="11" s="1"/>
  <c r="BE207" i="11" s="1"/>
  <c r="BF207" i="11" s="1"/>
  <c r="BG207" i="11" s="1"/>
  <c r="BH207" i="11" s="1"/>
  <c r="BI207" i="11" s="1"/>
  <c r="BJ207" i="11" s="1"/>
  <c r="BK207" i="11" s="1"/>
  <c r="BL207" i="11" s="1"/>
  <c r="BM207" i="11" s="1"/>
  <c r="BN207" i="11" s="1"/>
  <c r="BO207" i="11" s="1"/>
  <c r="BP207" i="11" s="1"/>
  <c r="BQ207" i="11" s="1"/>
  <c r="BR207" i="11" s="1"/>
  <c r="BS207" i="11" s="1"/>
  <c r="BT207" i="11" s="1"/>
  <c r="BU207" i="11" s="1"/>
  <c r="BV207" i="11" s="1"/>
  <c r="BW207" i="11" s="1"/>
  <c r="BX207" i="11" s="1"/>
  <c r="BY207" i="11" s="1"/>
  <c r="BZ207" i="11" s="1"/>
  <c r="CA207" i="11" s="1"/>
  <c r="CB207" i="11" s="1"/>
  <c r="CC207" i="11" s="1"/>
  <c r="CD207" i="11" s="1"/>
  <c r="CE207" i="11" s="1"/>
  <c r="CF207" i="11" s="1"/>
  <c r="CG207" i="11" s="1"/>
  <c r="CH207" i="11" s="1"/>
  <c r="CI207" i="11" s="1"/>
  <c r="CJ207" i="11" s="1"/>
  <c r="CK207" i="11" s="1"/>
  <c r="CL207" i="11" s="1"/>
  <c r="CM207" i="11" s="1"/>
  <c r="CN207" i="11" s="1"/>
  <c r="CO207" i="11" s="1"/>
  <c r="CP207" i="11" s="1"/>
  <c r="CQ207" i="11" s="1"/>
  <c r="CR207" i="11" s="1"/>
  <c r="CS207" i="11" s="1"/>
  <c r="CT207" i="11" s="1"/>
  <c r="CU207" i="11" s="1"/>
  <c r="CV207" i="11" s="1"/>
  <c r="CW207" i="11" s="1"/>
  <c r="CX207" i="11" s="1"/>
  <c r="AL205" i="11"/>
  <c r="AM205" i="11" s="1"/>
  <c r="AN205" i="11" s="1"/>
  <c r="AO205" i="11" s="1"/>
  <c r="AP205" i="11" s="1"/>
  <c r="AQ205" i="11" s="1"/>
  <c r="AR205" i="11" s="1"/>
  <c r="AS205" i="11" s="1"/>
  <c r="AT205" i="11" s="1"/>
  <c r="AU205" i="11" s="1"/>
  <c r="AV205" i="11" s="1"/>
  <c r="AW205" i="11" s="1"/>
  <c r="AX205" i="11" s="1"/>
  <c r="AY205" i="11" s="1"/>
  <c r="AZ205" i="11" s="1"/>
  <c r="BA205" i="11" s="1"/>
  <c r="BB205" i="11" s="1"/>
  <c r="BC205" i="11" s="1"/>
  <c r="BD205" i="11" s="1"/>
  <c r="BE205" i="11" s="1"/>
  <c r="BF205" i="11" s="1"/>
  <c r="BG205" i="11" s="1"/>
  <c r="BH205" i="11" s="1"/>
  <c r="BI205" i="11" s="1"/>
  <c r="BJ205" i="11" s="1"/>
  <c r="BK205" i="11" s="1"/>
  <c r="BL205" i="11" s="1"/>
  <c r="BM205" i="11" s="1"/>
  <c r="BN205" i="11" s="1"/>
  <c r="BO205" i="11" s="1"/>
  <c r="BP205" i="11" s="1"/>
  <c r="BQ205" i="11" s="1"/>
  <c r="BR205" i="11" s="1"/>
  <c r="BS205" i="11" s="1"/>
  <c r="BT205" i="11" s="1"/>
  <c r="BU205" i="11" s="1"/>
  <c r="BV205" i="11" s="1"/>
  <c r="BW205" i="11" s="1"/>
  <c r="BX205" i="11" s="1"/>
  <c r="BY205" i="11" s="1"/>
  <c r="BZ205" i="11" s="1"/>
  <c r="CA205" i="11" s="1"/>
  <c r="CB205" i="11" s="1"/>
  <c r="CC205" i="11" s="1"/>
  <c r="CD205" i="11" s="1"/>
  <c r="CE205" i="11" s="1"/>
  <c r="CF205" i="11" s="1"/>
  <c r="CG205" i="11" s="1"/>
  <c r="CH205" i="11" s="1"/>
  <c r="CI205" i="11" s="1"/>
  <c r="CJ205" i="11" s="1"/>
  <c r="CK205" i="11" s="1"/>
  <c r="CL205" i="11" s="1"/>
  <c r="CM205" i="11" s="1"/>
  <c r="CN205" i="11" s="1"/>
  <c r="CO205" i="11" s="1"/>
  <c r="CP205" i="11" s="1"/>
  <c r="CQ205" i="11" s="1"/>
  <c r="CR205" i="11" s="1"/>
  <c r="CS205" i="11" s="1"/>
  <c r="CT205" i="11" s="1"/>
  <c r="CU205" i="11" s="1"/>
  <c r="CV205" i="11" s="1"/>
  <c r="CW205" i="11" s="1"/>
  <c r="CX205" i="11" s="1"/>
  <c r="C63" i="15"/>
  <c r="D63" i="15" s="1"/>
  <c r="X15" i="15"/>
  <c r="Y15" i="15"/>
  <c r="Z15" i="15"/>
  <c r="AA15" i="15"/>
  <c r="AB15" i="15"/>
  <c r="AC15" i="15"/>
  <c r="AD15" i="15"/>
  <c r="AE15" i="15"/>
  <c r="AF15" i="15"/>
  <c r="AG15" i="15"/>
  <c r="AH15" i="15"/>
  <c r="AI15" i="15"/>
  <c r="AJ15" i="15"/>
  <c r="AK15" i="15"/>
  <c r="AL15" i="15"/>
  <c r="AM15" i="15"/>
  <c r="AN15" i="15"/>
  <c r="AO15" i="15"/>
  <c r="AP15" i="15"/>
  <c r="AQ15" i="15"/>
  <c r="AR15" i="15"/>
  <c r="AS15" i="15"/>
  <c r="AT15" i="15"/>
  <c r="AU15" i="15"/>
  <c r="AV15" i="15"/>
  <c r="AW15" i="15"/>
  <c r="AX15" i="15"/>
  <c r="AY15" i="15"/>
  <c r="AZ15" i="15"/>
  <c r="BA15" i="15"/>
  <c r="BB15" i="15"/>
  <c r="BC15" i="15"/>
  <c r="BD15" i="15"/>
  <c r="BE15" i="15"/>
  <c r="BF15" i="15"/>
  <c r="BG15" i="15"/>
  <c r="BH15" i="15"/>
  <c r="BI15" i="15"/>
  <c r="BJ15" i="15"/>
  <c r="BK15" i="15"/>
  <c r="C5" i="15"/>
  <c r="D5" i="15" s="1"/>
  <c r="E5" i="15" s="1"/>
  <c r="F5" i="15" s="1"/>
  <c r="G5" i="15" s="1"/>
  <c r="H5" i="15" s="1"/>
  <c r="I5" i="15" s="1"/>
  <c r="J5" i="15" s="1"/>
  <c r="K5" i="15" s="1"/>
  <c r="L5" i="15" s="1"/>
  <c r="M5" i="15" s="1"/>
  <c r="N5" i="15" s="1"/>
  <c r="O5" i="15" s="1"/>
  <c r="P5" i="15" s="1"/>
  <c r="Q5" i="15" s="1"/>
  <c r="R5" i="15" s="1"/>
  <c r="S5" i="15" s="1"/>
  <c r="T5" i="15" s="1"/>
  <c r="U5" i="15" s="1"/>
  <c r="V5" i="15" s="1"/>
  <c r="W5" i="15" s="1"/>
  <c r="X5" i="15" s="1"/>
  <c r="Y5" i="15" s="1"/>
  <c r="Z5" i="15" s="1"/>
  <c r="AA5" i="15" s="1"/>
  <c r="AB5" i="15" s="1"/>
  <c r="AC5" i="15" s="1"/>
  <c r="AD5" i="15" s="1"/>
  <c r="AE5" i="15" s="1"/>
  <c r="AF5" i="15" s="1"/>
  <c r="AG5" i="15" s="1"/>
  <c r="AH5" i="15" s="1"/>
  <c r="AI5" i="15" s="1"/>
  <c r="AJ5" i="15" s="1"/>
  <c r="AK5" i="15" s="1"/>
  <c r="AL5" i="15" s="1"/>
  <c r="AM5" i="15" s="1"/>
  <c r="AN5" i="15" s="1"/>
  <c r="AO5" i="15" s="1"/>
  <c r="AP5" i="15" s="1"/>
  <c r="AQ5" i="15" s="1"/>
  <c r="AR5" i="15" s="1"/>
  <c r="AS5" i="15" s="1"/>
  <c r="AT5" i="15" s="1"/>
  <c r="AU5" i="15" s="1"/>
  <c r="AV5" i="15" s="1"/>
  <c r="AW5" i="15" s="1"/>
  <c r="AX5" i="15" s="1"/>
  <c r="AY5" i="15" s="1"/>
  <c r="AZ5" i="15" s="1"/>
  <c r="BA5" i="15" s="1"/>
  <c r="BB5" i="15" s="1"/>
  <c r="BC5" i="15" s="1"/>
  <c r="BD5" i="15" s="1"/>
  <c r="BE5" i="15" s="1"/>
  <c r="BF5" i="15" s="1"/>
  <c r="BG5" i="15" s="1"/>
  <c r="BH5" i="15" s="1"/>
  <c r="BI5" i="15" s="1"/>
  <c r="BJ5" i="15" s="1"/>
  <c r="BK5" i="15" s="1"/>
  <c r="C24" i="15"/>
  <c r="D62" i="15"/>
  <c r="E62" i="15"/>
  <c r="F62" i="15"/>
  <c r="G62" i="15"/>
  <c r="H62" i="15"/>
  <c r="I62" i="15"/>
  <c r="J62" i="15"/>
  <c r="K62" i="15"/>
  <c r="L62" i="15"/>
  <c r="M62" i="15"/>
  <c r="N62" i="15"/>
  <c r="O62" i="15"/>
  <c r="P62" i="15"/>
  <c r="Q62" i="15"/>
  <c r="R62" i="15"/>
  <c r="S62" i="15"/>
  <c r="T62" i="15"/>
  <c r="U62" i="15"/>
  <c r="V62" i="15"/>
  <c r="W62" i="15"/>
  <c r="X62" i="15"/>
  <c r="Y62" i="15"/>
  <c r="Z62" i="15"/>
  <c r="AA62" i="15"/>
  <c r="AB62" i="15"/>
  <c r="AC62" i="15"/>
  <c r="AD62" i="15"/>
  <c r="AE62" i="15"/>
  <c r="AF62" i="15"/>
  <c r="AG62" i="15"/>
  <c r="AH62" i="15"/>
  <c r="AI62" i="15"/>
  <c r="AJ62" i="15"/>
  <c r="AK62" i="15"/>
  <c r="AL62" i="15"/>
  <c r="AM62" i="15"/>
  <c r="AN62" i="15"/>
  <c r="AO62" i="15"/>
  <c r="AP62" i="15"/>
  <c r="AQ62" i="15"/>
  <c r="AR62" i="15"/>
  <c r="AS62" i="15"/>
  <c r="AT62" i="15"/>
  <c r="AU62" i="15"/>
  <c r="AV62" i="15"/>
  <c r="AW62" i="15"/>
  <c r="AX62" i="15"/>
  <c r="AY62" i="15"/>
  <c r="AZ62" i="15"/>
  <c r="BA62" i="15"/>
  <c r="BB62" i="15"/>
  <c r="BC62" i="15"/>
  <c r="BD62" i="15"/>
  <c r="BE62" i="15"/>
  <c r="BF62" i="15"/>
  <c r="BG62" i="15"/>
  <c r="BH62" i="15"/>
  <c r="BI62" i="15"/>
  <c r="BJ62" i="15"/>
  <c r="BK62" i="15"/>
  <c r="C62" i="15"/>
  <c r="C15" i="15"/>
  <c r="C10" i="15"/>
  <c r="E63" i="15" l="1"/>
  <c r="F63" i="15" s="1"/>
  <c r="F69" i="15" s="1"/>
  <c r="D67" i="15"/>
  <c r="C69" i="15"/>
  <c r="C66" i="15"/>
  <c r="C67" i="15"/>
  <c r="D66" i="15"/>
  <c r="D69" i="15"/>
  <c r="F66" i="15" l="1"/>
  <c r="E66" i="15"/>
  <c r="E67" i="15"/>
  <c r="D68" i="15"/>
  <c r="E69" i="15"/>
  <c r="G63" i="15"/>
  <c r="F67" i="15"/>
  <c r="D64" i="15"/>
  <c r="E64" i="15"/>
  <c r="F64" i="15"/>
  <c r="G64" i="15"/>
  <c r="H64" i="15"/>
  <c r="I64" i="15"/>
  <c r="J64" i="15"/>
  <c r="K64" i="15"/>
  <c r="L64" i="15"/>
  <c r="M64" i="15"/>
  <c r="N64" i="15"/>
  <c r="O64" i="15"/>
  <c r="P64" i="15"/>
  <c r="Q64" i="15"/>
  <c r="R64" i="15"/>
  <c r="S64" i="15"/>
  <c r="T64" i="15"/>
  <c r="U64" i="15"/>
  <c r="V64" i="15"/>
  <c r="W64" i="15"/>
  <c r="X64" i="15"/>
  <c r="Y64" i="15"/>
  <c r="Z64" i="15"/>
  <c r="AA64" i="15"/>
  <c r="AB64" i="15"/>
  <c r="AC64" i="15"/>
  <c r="AD64" i="15"/>
  <c r="AE64" i="15"/>
  <c r="AF64" i="15"/>
  <c r="AG64" i="15"/>
  <c r="AH64" i="15"/>
  <c r="AI64" i="15"/>
  <c r="AJ64" i="15"/>
  <c r="AK64" i="15"/>
  <c r="AL64" i="15"/>
  <c r="AM64" i="15"/>
  <c r="AN64" i="15"/>
  <c r="AO64" i="15"/>
  <c r="AP64" i="15"/>
  <c r="AQ64" i="15"/>
  <c r="AR64" i="15"/>
  <c r="AS64" i="15"/>
  <c r="AT64" i="15"/>
  <c r="AU64" i="15"/>
  <c r="AV64" i="15"/>
  <c r="AW64" i="15"/>
  <c r="AX64" i="15"/>
  <c r="AY64" i="15"/>
  <c r="AZ64" i="15"/>
  <c r="BA64" i="15"/>
  <c r="BB64" i="15"/>
  <c r="BC64" i="15"/>
  <c r="BD64" i="15"/>
  <c r="BE64" i="15"/>
  <c r="BF64" i="15"/>
  <c r="BG64" i="15"/>
  <c r="BH64" i="15"/>
  <c r="BI64" i="15"/>
  <c r="BJ64" i="15"/>
  <c r="BK64" i="15"/>
  <c r="C64" i="15"/>
  <c r="C65" i="15" s="1"/>
  <c r="C72" i="15" s="1"/>
  <c r="X20" i="18"/>
  <c r="AQ20" i="18" s="1"/>
  <c r="Y20" i="18"/>
  <c r="AR20" i="18" s="1"/>
  <c r="Z20" i="18"/>
  <c r="AA20" i="18"/>
  <c r="AB20" i="18"/>
  <c r="AC20" i="18"/>
  <c r="AV20" i="18" s="1"/>
  <c r="AD20" i="18"/>
  <c r="AW20" i="18" s="1"/>
  <c r="AE20" i="18"/>
  <c r="AX20" i="18" s="1"/>
  <c r="AF20" i="18"/>
  <c r="AG20" i="18"/>
  <c r="AZ20" i="18" s="1"/>
  <c r="AH20" i="18"/>
  <c r="AI20" i="18"/>
  <c r="BB20" i="18" s="1"/>
  <c r="AJ20" i="18"/>
  <c r="BC20" i="18" s="1"/>
  <c r="AK20" i="18"/>
  <c r="BD20" i="18" s="1"/>
  <c r="AL20" i="18"/>
  <c r="BE20" i="18" s="1"/>
  <c r="AM20" i="18"/>
  <c r="BF20" i="18" s="1"/>
  <c r="W20" i="18"/>
  <c r="Y18" i="18"/>
  <c r="Q28" i="18"/>
  <c r="O28" i="18"/>
  <c r="K28" i="18" s="1"/>
  <c r="E28" i="18"/>
  <c r="Q27" i="18"/>
  <c r="K87" i="18" s="1"/>
  <c r="O27" i="18"/>
  <c r="J87" i="18" s="1"/>
  <c r="E27" i="18"/>
  <c r="E87" i="18" s="1"/>
  <c r="Q15" i="18"/>
  <c r="O15" i="18"/>
  <c r="I15" i="18" s="1"/>
  <c r="E15" i="18"/>
  <c r="Q14" i="18"/>
  <c r="R14" i="18" s="1"/>
  <c r="AK14" i="18" s="1"/>
  <c r="BD14" i="18" s="1"/>
  <c r="O14" i="18"/>
  <c r="AH14" i="18" s="1"/>
  <c r="BA14" i="18" s="1"/>
  <c r="E14" i="18"/>
  <c r="F14" i="18" s="1"/>
  <c r="Y14" i="18" s="1"/>
  <c r="AR14" i="18" s="1"/>
  <c r="Q12" i="18"/>
  <c r="K79" i="18" s="1"/>
  <c r="O12" i="18"/>
  <c r="L12" i="18" s="1"/>
  <c r="AE12" i="18" s="1"/>
  <c r="E12" i="18"/>
  <c r="Q11" i="18"/>
  <c r="K80" i="18" s="1"/>
  <c r="O11" i="18"/>
  <c r="L11" i="18" s="1"/>
  <c r="AE11" i="18" s="1"/>
  <c r="E11" i="18"/>
  <c r="E80" i="18" s="1"/>
  <c r="Q9" i="18"/>
  <c r="O9" i="18"/>
  <c r="P9" i="18" s="1"/>
  <c r="AI9" i="18" s="1"/>
  <c r="M9" i="18"/>
  <c r="M10" i="18" s="1"/>
  <c r="E9" i="18"/>
  <c r="E10" i="18" s="1"/>
  <c r="F10" i="18" s="1"/>
  <c r="Q8" i="18"/>
  <c r="O8" i="18"/>
  <c r="E8" i="18"/>
  <c r="Q7" i="18"/>
  <c r="AJ7" i="18" s="1"/>
  <c r="O7" i="18"/>
  <c r="P7" i="18" s="1"/>
  <c r="AI7" i="18" s="1"/>
  <c r="E7" i="18"/>
  <c r="J13" i="18"/>
  <c r="L80" i="18"/>
  <c r="J80" i="18"/>
  <c r="D80" i="18"/>
  <c r="L79" i="18"/>
  <c r="E79" i="18"/>
  <c r="D79" i="18"/>
  <c r="M15" i="18"/>
  <c r="N15" i="18" s="1"/>
  <c r="M14" i="18"/>
  <c r="N14" i="18" s="1"/>
  <c r="AG14" i="18" s="1"/>
  <c r="AZ14" i="18" s="1"/>
  <c r="M12" i="18"/>
  <c r="N12" i="18" s="1"/>
  <c r="M11" i="18"/>
  <c r="N11" i="18" s="1"/>
  <c r="AG11" i="18" s="1"/>
  <c r="M8" i="18"/>
  <c r="M6" i="18"/>
  <c r="N6" i="18" s="1"/>
  <c r="AG6" i="18" s="1"/>
  <c r="M7" i="18"/>
  <c r="N7" i="18" s="1"/>
  <c r="AG7" i="18" s="1"/>
  <c r="N8" i="18"/>
  <c r="N9" i="18"/>
  <c r="AG9" i="18" s="1"/>
  <c r="N13" i="18"/>
  <c r="E6" i="18"/>
  <c r="C119" i="18"/>
  <c r="C115" i="18"/>
  <c r="O115" i="18" s="1"/>
  <c r="C114" i="18"/>
  <c r="M114" i="18" s="1"/>
  <c r="S101" i="18"/>
  <c r="R101" i="18"/>
  <c r="Q101" i="18"/>
  <c r="P101" i="18"/>
  <c r="O101" i="18"/>
  <c r="N101" i="18"/>
  <c r="M101" i="18"/>
  <c r="L101" i="18"/>
  <c r="K101" i="18"/>
  <c r="J101" i="18"/>
  <c r="I101" i="18"/>
  <c r="H101" i="18"/>
  <c r="G101" i="18"/>
  <c r="F101" i="18"/>
  <c r="E101" i="18"/>
  <c r="D101" i="18"/>
  <c r="C101" i="18"/>
  <c r="S100" i="18"/>
  <c r="S112" i="18" s="1"/>
  <c r="R100" i="18"/>
  <c r="R112" i="18" s="1"/>
  <c r="Q100" i="18"/>
  <c r="Q112" i="18" s="1"/>
  <c r="P100" i="18"/>
  <c r="P112" i="18" s="1"/>
  <c r="O100" i="18"/>
  <c r="O112" i="18" s="1"/>
  <c r="N100" i="18"/>
  <c r="N112" i="18" s="1"/>
  <c r="M100" i="18"/>
  <c r="M112" i="18" s="1"/>
  <c r="L100" i="18"/>
  <c r="L112" i="18" s="1"/>
  <c r="K100" i="18"/>
  <c r="K112" i="18" s="1"/>
  <c r="J100" i="18"/>
  <c r="J112" i="18" s="1"/>
  <c r="I100" i="18"/>
  <c r="I112" i="18" s="1"/>
  <c r="H100" i="18"/>
  <c r="H112" i="18" s="1"/>
  <c r="G100" i="18"/>
  <c r="G112" i="18" s="1"/>
  <c r="F100" i="18"/>
  <c r="F112" i="18" s="1"/>
  <c r="E100" i="18"/>
  <c r="E112" i="18" s="1"/>
  <c r="D100" i="18"/>
  <c r="D112" i="18" s="1"/>
  <c r="C100" i="18"/>
  <c r="T99" i="18"/>
  <c r="S99" i="18"/>
  <c r="R99" i="18"/>
  <c r="Q99" i="18"/>
  <c r="P99" i="18"/>
  <c r="O99" i="18"/>
  <c r="N99" i="18"/>
  <c r="M99" i="18"/>
  <c r="L99" i="18"/>
  <c r="K99" i="18"/>
  <c r="J99" i="18"/>
  <c r="I99" i="18"/>
  <c r="H99" i="18"/>
  <c r="G99" i="18"/>
  <c r="F99" i="18"/>
  <c r="E99" i="18"/>
  <c r="D99" i="18"/>
  <c r="C99" i="18"/>
  <c r="T56" i="18"/>
  <c r="S56" i="18"/>
  <c r="R56" i="18"/>
  <c r="Q56" i="18"/>
  <c r="P56" i="18"/>
  <c r="O56" i="18"/>
  <c r="N56" i="18"/>
  <c r="M56" i="18"/>
  <c r="L56" i="18"/>
  <c r="K56" i="18"/>
  <c r="J56" i="18"/>
  <c r="I56" i="18"/>
  <c r="H56" i="18"/>
  <c r="G56" i="18"/>
  <c r="F56" i="18"/>
  <c r="E56" i="18"/>
  <c r="D56" i="18"/>
  <c r="S33" i="18"/>
  <c r="S36" i="18" s="1"/>
  <c r="R33" i="18"/>
  <c r="R36" i="18" s="1"/>
  <c r="P33" i="18"/>
  <c r="P36" i="18" s="1"/>
  <c r="N33" i="18"/>
  <c r="N36" i="18" s="1"/>
  <c r="L33" i="18"/>
  <c r="L36" i="18" s="1"/>
  <c r="J33" i="18"/>
  <c r="J36" i="18" s="1"/>
  <c r="H33" i="18"/>
  <c r="H36" i="18" s="1"/>
  <c r="F33" i="18"/>
  <c r="F36" i="18" s="1"/>
  <c r="AL26" i="18"/>
  <c r="BE26" i="18" s="1"/>
  <c r="AK26" i="18"/>
  <c r="BD26" i="18" s="1"/>
  <c r="AJ26" i="18"/>
  <c r="BC26" i="18" s="1"/>
  <c r="AI26" i="18"/>
  <c r="BB26" i="18" s="1"/>
  <c r="AH26" i="18"/>
  <c r="BA26" i="18" s="1"/>
  <c r="AG26" i="18"/>
  <c r="AZ26" i="18" s="1"/>
  <c r="AF26" i="18"/>
  <c r="AY26" i="18" s="1"/>
  <c r="AE26" i="18"/>
  <c r="AX26" i="18" s="1"/>
  <c r="AD26" i="18"/>
  <c r="AW26" i="18" s="1"/>
  <c r="AC26" i="18"/>
  <c r="AV26" i="18" s="1"/>
  <c r="AB26" i="18"/>
  <c r="AU26" i="18" s="1"/>
  <c r="AA26" i="18"/>
  <c r="AT26" i="18" s="1"/>
  <c r="Z26" i="18"/>
  <c r="AS26" i="18" s="1"/>
  <c r="Y26" i="18"/>
  <c r="AR26" i="18" s="1"/>
  <c r="X26" i="18"/>
  <c r="AQ26" i="18" s="1"/>
  <c r="T26" i="18"/>
  <c r="BF25" i="18"/>
  <c r="BE25" i="18"/>
  <c r="BD25" i="18"/>
  <c r="BC25" i="18"/>
  <c r="BB25" i="18"/>
  <c r="BA25" i="18"/>
  <c r="AZ25" i="18"/>
  <c r="AY25" i="18"/>
  <c r="AX25" i="18"/>
  <c r="AW25" i="18"/>
  <c r="AV25" i="18"/>
  <c r="AU25" i="18"/>
  <c r="AT25" i="18"/>
  <c r="AS25" i="18"/>
  <c r="AR25" i="18"/>
  <c r="AQ25" i="18"/>
  <c r="AP25" i="18"/>
  <c r="F25" i="18"/>
  <c r="G25" i="18" s="1"/>
  <c r="H25" i="18" s="1"/>
  <c r="I25" i="18" s="1"/>
  <c r="J25" i="18" s="1"/>
  <c r="K25" i="18" s="1"/>
  <c r="L25" i="18" s="1"/>
  <c r="M25" i="18" s="1"/>
  <c r="N25" i="18" s="1"/>
  <c r="O25" i="18" s="1"/>
  <c r="P25" i="18" s="1"/>
  <c r="Q25" i="18" s="1"/>
  <c r="R25" i="18" s="1"/>
  <c r="S25" i="18" s="1"/>
  <c r="T25" i="18" s="1"/>
  <c r="E25" i="18"/>
  <c r="BD24" i="18"/>
  <c r="BA24" i="18"/>
  <c r="AL24" i="18"/>
  <c r="BE24" i="18" s="1"/>
  <c r="AK24" i="18"/>
  <c r="AJ24" i="18"/>
  <c r="BC24" i="18" s="1"/>
  <c r="AI24" i="18"/>
  <c r="BB24" i="18" s="1"/>
  <c r="AH24" i="18"/>
  <c r="AG24" i="18"/>
  <c r="AZ24" i="18" s="1"/>
  <c r="AF24" i="18"/>
  <c r="AY24" i="18" s="1"/>
  <c r="AE24" i="18"/>
  <c r="AX24" i="18" s="1"/>
  <c r="AD24" i="18"/>
  <c r="AW24" i="18" s="1"/>
  <c r="AC24" i="18"/>
  <c r="AV24" i="18" s="1"/>
  <c r="AB24" i="18"/>
  <c r="AU24" i="18" s="1"/>
  <c r="AA24" i="18"/>
  <c r="AT24" i="18" s="1"/>
  <c r="Z24" i="18"/>
  <c r="AS24" i="18" s="1"/>
  <c r="Y24" i="18"/>
  <c r="AR24" i="18" s="1"/>
  <c r="X24" i="18"/>
  <c r="AQ24" i="18" s="1"/>
  <c r="W24" i="18"/>
  <c r="AP24" i="18" s="1"/>
  <c r="T24" i="18"/>
  <c r="AM24" i="18" s="1"/>
  <c r="BF24" i="18" s="1"/>
  <c r="BF23" i="18"/>
  <c r="BE23" i="18"/>
  <c r="BD23" i="18"/>
  <c r="BC23" i="18"/>
  <c r="BB23" i="18"/>
  <c r="BA23" i="18"/>
  <c r="AZ23" i="18"/>
  <c r="AY23" i="18"/>
  <c r="AX23" i="18"/>
  <c r="AW23" i="18"/>
  <c r="AV23" i="18"/>
  <c r="AU23" i="18"/>
  <c r="AT23" i="18"/>
  <c r="AS23" i="18"/>
  <c r="AR23" i="18"/>
  <c r="AQ23" i="18"/>
  <c r="AP23" i="18"/>
  <c r="BF22" i="18"/>
  <c r="BE22" i="18"/>
  <c r="BD22" i="18"/>
  <c r="BC22" i="18"/>
  <c r="BB22" i="18"/>
  <c r="BA22" i="18"/>
  <c r="AZ22" i="18"/>
  <c r="AY22" i="18"/>
  <c r="AX22" i="18"/>
  <c r="AW22" i="18"/>
  <c r="AV22" i="18"/>
  <c r="AU22" i="18"/>
  <c r="AT22" i="18"/>
  <c r="AS22" i="18"/>
  <c r="AR22" i="18"/>
  <c r="AQ22" i="18"/>
  <c r="AP22" i="18"/>
  <c r="BF21" i="18"/>
  <c r="BE21" i="18"/>
  <c r="BD21" i="18"/>
  <c r="BC21" i="18"/>
  <c r="BB21" i="18"/>
  <c r="BA21" i="18"/>
  <c r="AZ21" i="18"/>
  <c r="AY21" i="18"/>
  <c r="AX21" i="18"/>
  <c r="AW21" i="18"/>
  <c r="AV21" i="18"/>
  <c r="AU21" i="18"/>
  <c r="AT21" i="18"/>
  <c r="AS21" i="18"/>
  <c r="AR21" i="18"/>
  <c r="AQ21" i="18"/>
  <c r="AP21" i="18"/>
  <c r="AU20" i="18"/>
  <c r="AT20" i="18"/>
  <c r="BA20" i="18"/>
  <c r="AY20" i="18"/>
  <c r="AS20" i="18"/>
  <c r="AP20" i="18"/>
  <c r="Q19" i="18"/>
  <c r="AJ19" i="18" s="1"/>
  <c r="BC19" i="18" s="1"/>
  <c r="M19" i="18"/>
  <c r="AF19" i="18" s="1"/>
  <c r="AY19" i="18" s="1"/>
  <c r="D19" i="18"/>
  <c r="W19" i="18" s="1"/>
  <c r="AP19" i="18" s="1"/>
  <c r="S18" i="18"/>
  <c r="S19" i="18" s="1"/>
  <c r="AL19" i="18" s="1"/>
  <c r="BE19" i="18" s="1"/>
  <c r="R18" i="18"/>
  <c r="R19" i="18" s="1"/>
  <c r="AK19" i="18" s="1"/>
  <c r="BD19" i="18" s="1"/>
  <c r="Q18" i="18"/>
  <c r="AJ18" i="18" s="1"/>
  <c r="BC18" i="18" s="1"/>
  <c r="P18" i="18"/>
  <c r="AI18" i="18" s="1"/>
  <c r="O18" i="18"/>
  <c r="O19" i="18" s="1"/>
  <c r="AH19" i="18" s="1"/>
  <c r="BA19" i="18" s="1"/>
  <c r="N18" i="18"/>
  <c r="AG18" i="18" s="1"/>
  <c r="M18" i="18"/>
  <c r="AF18" i="18" s="1"/>
  <c r="AY18" i="18" s="1"/>
  <c r="L18" i="18"/>
  <c r="L19" i="18" s="1"/>
  <c r="AE19" i="18" s="1"/>
  <c r="AX19" i="18" s="1"/>
  <c r="K18" i="18"/>
  <c r="AD18" i="18" s="1"/>
  <c r="AW18" i="18" s="1"/>
  <c r="J18" i="18"/>
  <c r="J19" i="18" s="1"/>
  <c r="AC19" i="18" s="1"/>
  <c r="AV19" i="18" s="1"/>
  <c r="I18" i="18"/>
  <c r="I19" i="18" s="1"/>
  <c r="AB19" i="18" s="1"/>
  <c r="AU19" i="18" s="1"/>
  <c r="H18" i="18"/>
  <c r="AA18" i="18" s="1"/>
  <c r="AT18" i="18" s="1"/>
  <c r="G18" i="18"/>
  <c r="G19" i="18" s="1"/>
  <c r="Z19" i="18" s="1"/>
  <c r="AS19" i="18" s="1"/>
  <c r="F18" i="18"/>
  <c r="F19" i="18" s="1"/>
  <c r="Y19" i="18" s="1"/>
  <c r="AR19" i="18" s="1"/>
  <c r="E18" i="18"/>
  <c r="E19" i="18" s="1"/>
  <c r="X19" i="18" s="1"/>
  <c r="AQ19" i="18" s="1"/>
  <c r="D18" i="18"/>
  <c r="W18" i="18" s="1"/>
  <c r="AP18" i="18" s="1"/>
  <c r="BF17" i="18"/>
  <c r="BE17" i="18"/>
  <c r="BD17" i="18"/>
  <c r="BC17" i="18"/>
  <c r="BB17" i="18"/>
  <c r="BA17" i="18"/>
  <c r="AZ17" i="18"/>
  <c r="AY17" i="18"/>
  <c r="AX17" i="18"/>
  <c r="AW17" i="18"/>
  <c r="AV17" i="18"/>
  <c r="AU17" i="18"/>
  <c r="AT17" i="18"/>
  <c r="AS17" i="18"/>
  <c r="AR17" i="18"/>
  <c r="AQ17" i="18"/>
  <c r="AP17" i="18"/>
  <c r="S17" i="18"/>
  <c r="R17" i="18"/>
  <c r="Q17" i="18"/>
  <c r="P17" i="18"/>
  <c r="O17" i="18"/>
  <c r="N17" i="18"/>
  <c r="M17" i="18"/>
  <c r="L17" i="18"/>
  <c r="K17" i="18"/>
  <c r="J17" i="18"/>
  <c r="I17" i="18"/>
  <c r="H17" i="18"/>
  <c r="G17" i="18"/>
  <c r="F17" i="18"/>
  <c r="E17" i="18"/>
  <c r="D17" i="18"/>
  <c r="BF16" i="18"/>
  <c r="BE16" i="18"/>
  <c r="BD16" i="18"/>
  <c r="BC16" i="18"/>
  <c r="BB16" i="18"/>
  <c r="BA16" i="18"/>
  <c r="AZ16" i="18"/>
  <c r="AY16" i="18"/>
  <c r="AX16" i="18"/>
  <c r="AW16" i="18"/>
  <c r="AV16" i="18"/>
  <c r="AU16" i="18"/>
  <c r="AT16" i="18"/>
  <c r="AS16" i="18"/>
  <c r="AR16" i="18"/>
  <c r="AQ16" i="18"/>
  <c r="AP16" i="18"/>
  <c r="Q16" i="18"/>
  <c r="O16" i="18"/>
  <c r="M16" i="18"/>
  <c r="K16" i="18"/>
  <c r="I16" i="18"/>
  <c r="G16" i="18"/>
  <c r="E16" i="18"/>
  <c r="D16" i="18"/>
  <c r="BF15" i="18"/>
  <c r="BE15" i="18"/>
  <c r="BD15" i="18"/>
  <c r="BC15" i="18"/>
  <c r="BB15" i="18"/>
  <c r="BA15" i="18"/>
  <c r="AZ15" i="18"/>
  <c r="AY15" i="18"/>
  <c r="AX15" i="18"/>
  <c r="AW15" i="18"/>
  <c r="AV15" i="18"/>
  <c r="AU15" i="18"/>
  <c r="AT15" i="18"/>
  <c r="AS15" i="18"/>
  <c r="AR15" i="18"/>
  <c r="AQ15" i="18"/>
  <c r="AP15" i="18"/>
  <c r="T15" i="18"/>
  <c r="H15" i="18"/>
  <c r="AL14" i="18"/>
  <c r="BE14" i="18" s="1"/>
  <c r="AJ14" i="18"/>
  <c r="BC14" i="18" s="1"/>
  <c r="W14" i="18"/>
  <c r="AP14" i="18" s="1"/>
  <c r="T14" i="18"/>
  <c r="AO13" i="18"/>
  <c r="BE13" i="18" s="1"/>
  <c r="T13" i="18"/>
  <c r="R13" i="18"/>
  <c r="P13" i="18"/>
  <c r="F13" i="18"/>
  <c r="AO12" i="18"/>
  <c r="AL12" i="18"/>
  <c r="AF12" i="18"/>
  <c r="W12" i="18"/>
  <c r="T12" i="18"/>
  <c r="M79" i="18" s="1"/>
  <c r="AO11" i="18"/>
  <c r="AL11" i="18"/>
  <c r="W11" i="18"/>
  <c r="T11" i="18"/>
  <c r="M80" i="18" s="1"/>
  <c r="I11" i="18"/>
  <c r="G80" i="18" s="1"/>
  <c r="AO10" i="18"/>
  <c r="Q10" i="18"/>
  <c r="R10" i="18" s="1"/>
  <c r="AL9" i="18"/>
  <c r="AL10" i="18" s="1"/>
  <c r="W9" i="18"/>
  <c r="W10" i="18" s="1"/>
  <c r="T9" i="18"/>
  <c r="T10" i="18" s="1"/>
  <c r="AL8" i="18"/>
  <c r="AF8" i="18"/>
  <c r="W8" i="18"/>
  <c r="T8" i="18"/>
  <c r="AM8" i="18" s="1"/>
  <c r="AO7" i="18"/>
  <c r="T7" i="18"/>
  <c r="AM7" i="18" s="1"/>
  <c r="BF7" i="18" s="1"/>
  <c r="AF7" i="18"/>
  <c r="AY7" i="18" s="1"/>
  <c r="J7" i="18"/>
  <c r="AC7" i="18" s="1"/>
  <c r="AV7" i="18" s="1"/>
  <c r="AO6" i="18"/>
  <c r="AL6" i="18"/>
  <c r="W6" i="18"/>
  <c r="T6" i="18"/>
  <c r="AM6" i="18" s="1"/>
  <c r="Q6" i="18"/>
  <c r="K77" i="18" s="1"/>
  <c r="O6" i="18"/>
  <c r="AH6" i="18" s="1"/>
  <c r="AL5" i="18"/>
  <c r="BE5" i="18" s="1"/>
  <c r="AK5" i="18"/>
  <c r="BD5" i="18" s="1"/>
  <c r="AJ5" i="18"/>
  <c r="BC5" i="18" s="1"/>
  <c r="AI5" i="18"/>
  <c r="BB5" i="18" s="1"/>
  <c r="AH5" i="18"/>
  <c r="BA5" i="18" s="1"/>
  <c r="AG5" i="18"/>
  <c r="AZ5" i="18" s="1"/>
  <c r="AF5" i="18"/>
  <c r="AY5" i="18" s="1"/>
  <c r="AE5" i="18"/>
  <c r="AX5" i="18" s="1"/>
  <c r="AD5" i="18"/>
  <c r="AW5" i="18" s="1"/>
  <c r="AC5" i="18"/>
  <c r="AV5" i="18" s="1"/>
  <c r="AB5" i="18"/>
  <c r="AU5" i="18" s="1"/>
  <c r="AA5" i="18"/>
  <c r="AT5" i="18" s="1"/>
  <c r="Z5" i="18"/>
  <c r="AS5" i="18" s="1"/>
  <c r="Y5" i="18"/>
  <c r="AR5" i="18" s="1"/>
  <c r="X5" i="18"/>
  <c r="AQ5" i="18" s="1"/>
  <c r="W5" i="18"/>
  <c r="AP5" i="18" s="1"/>
  <c r="T5" i="18"/>
  <c r="AJ4" i="18"/>
  <c r="BC4" i="18" s="1"/>
  <c r="AH4" i="18"/>
  <c r="BA4" i="18" s="1"/>
  <c r="AF4" i="18"/>
  <c r="AY4" i="18" s="1"/>
  <c r="AD4" i="18"/>
  <c r="AW4" i="18" s="1"/>
  <c r="AB4" i="18"/>
  <c r="AU4" i="18" s="1"/>
  <c r="Z4" i="18"/>
  <c r="AS4" i="18" s="1"/>
  <c r="X4" i="18"/>
  <c r="AQ4" i="18" s="1"/>
  <c r="W4" i="18"/>
  <c r="AP4" i="18" s="1"/>
  <c r="T4" i="18"/>
  <c r="T100" i="18" s="1"/>
  <c r="T112" i="18" s="1"/>
  <c r="AK18" i="18" l="1"/>
  <c r="BD18" i="18" s="1"/>
  <c r="AH18" i="18"/>
  <c r="AP10" i="18"/>
  <c r="H19" i="18"/>
  <c r="AA19" i="18" s="1"/>
  <c r="AT19" i="18" s="1"/>
  <c r="K19" i="18"/>
  <c r="AD19" i="18" s="1"/>
  <c r="AW19" i="18" s="1"/>
  <c r="AE18" i="18"/>
  <c r="AX18" i="18" s="1"/>
  <c r="AC18" i="18"/>
  <c r="AV18" i="18" s="1"/>
  <c r="M77" i="18"/>
  <c r="AB18" i="18"/>
  <c r="BE11" i="18"/>
  <c r="Z18" i="18"/>
  <c r="X18" i="18"/>
  <c r="AQ18" i="18" s="1"/>
  <c r="R7" i="18"/>
  <c r="AK7" i="18" s="1"/>
  <c r="BD7" i="18" s="1"/>
  <c r="S7" i="18"/>
  <c r="L77" i="18" s="1"/>
  <c r="BB18" i="18"/>
  <c r="AL18" i="18"/>
  <c r="E68" i="15"/>
  <c r="F68" i="15" s="1"/>
  <c r="K6" i="18"/>
  <c r="AQ13" i="18"/>
  <c r="AR13" i="18"/>
  <c r="AT13" i="18"/>
  <c r="AV13" i="18"/>
  <c r="O10" i="18"/>
  <c r="AW13" i="18"/>
  <c r="AY13" i="18"/>
  <c r="I77" i="18"/>
  <c r="AJ11" i="18"/>
  <c r="BC11" i="18" s="1"/>
  <c r="AZ13" i="18"/>
  <c r="BA13" i="18"/>
  <c r="BD13" i="18"/>
  <c r="E77" i="18"/>
  <c r="BF13" i="18"/>
  <c r="BB7" i="18"/>
  <c r="AP12" i="18"/>
  <c r="AZ11" i="18"/>
  <c r="BE12" i="18"/>
  <c r="AU13" i="18"/>
  <c r="G9" i="18"/>
  <c r="Z9" i="18" s="1"/>
  <c r="Z10" i="18" s="1"/>
  <c r="AS10" i="18" s="1"/>
  <c r="N10" i="18"/>
  <c r="X7" i="18"/>
  <c r="AQ7" i="18" s="1"/>
  <c r="F7" i="18"/>
  <c r="Y7" i="18" s="1"/>
  <c r="AR7" i="18" s="1"/>
  <c r="AF9" i="18"/>
  <c r="AP11" i="18"/>
  <c r="AZ18" i="18"/>
  <c r="AZ7" i="18"/>
  <c r="I7" i="18"/>
  <c r="AB7" i="18" s="1"/>
  <c r="AU7" i="18" s="1"/>
  <c r="BE10" i="18"/>
  <c r="H12" i="18"/>
  <c r="AA12" i="18" s="1"/>
  <c r="AT12" i="18" s="1"/>
  <c r="I12" i="18"/>
  <c r="G79" i="18" s="1"/>
  <c r="J12" i="18"/>
  <c r="AC12" i="18" s="1"/>
  <c r="AV12" i="18" s="1"/>
  <c r="BB13" i="18"/>
  <c r="L28" i="18"/>
  <c r="L30" i="18" s="1"/>
  <c r="G11" i="18"/>
  <c r="P28" i="18"/>
  <c r="P30" i="18" s="1"/>
  <c r="J6" i="18"/>
  <c r="AC6" i="18" s="1"/>
  <c r="AV6" i="18" s="1"/>
  <c r="H11" i="18"/>
  <c r="AA11" i="18" s="1"/>
  <c r="AT11" i="18" s="1"/>
  <c r="J77" i="18"/>
  <c r="P15" i="18"/>
  <c r="I79" i="18"/>
  <c r="J79" i="18"/>
  <c r="BF6" i="18"/>
  <c r="AP13" i="18"/>
  <c r="AF11" i="18"/>
  <c r="AY11" i="18" s="1"/>
  <c r="I80" i="18"/>
  <c r="Q30" i="18"/>
  <c r="E30" i="18"/>
  <c r="H63" i="15"/>
  <c r="G67" i="15"/>
  <c r="G69" i="15"/>
  <c r="G66" i="15"/>
  <c r="D65" i="15"/>
  <c r="C73" i="15"/>
  <c r="C71" i="15"/>
  <c r="C70" i="15"/>
  <c r="C80" i="15" s="1"/>
  <c r="T114" i="18"/>
  <c r="D114" i="18"/>
  <c r="E114" i="18"/>
  <c r="F114" i="18"/>
  <c r="G114" i="18"/>
  <c r="I114" i="18"/>
  <c r="K114" i="18"/>
  <c r="L114" i="18"/>
  <c r="P114" i="18"/>
  <c r="J114" i="18"/>
  <c r="O114" i="18"/>
  <c r="O116" i="18" s="1"/>
  <c r="N28" i="18"/>
  <c r="N30" i="18" s="1"/>
  <c r="O30" i="18"/>
  <c r="K30" i="18"/>
  <c r="I28" i="18"/>
  <c r="I30" i="18" s="1"/>
  <c r="J28" i="18"/>
  <c r="J30" i="18" s="1"/>
  <c r="F27" i="18"/>
  <c r="I14" i="18"/>
  <c r="AB14" i="18" s="1"/>
  <c r="AU14" i="18" s="1"/>
  <c r="J14" i="18"/>
  <c r="AC14" i="18" s="1"/>
  <c r="AV14" i="18" s="1"/>
  <c r="K14" i="18"/>
  <c r="P14" i="18"/>
  <c r="AI14" i="18" s="1"/>
  <c r="BB14" i="18" s="1"/>
  <c r="R12" i="18"/>
  <c r="AK12" i="18" s="1"/>
  <c r="BD12" i="18" s="1"/>
  <c r="AJ12" i="18"/>
  <c r="BC12" i="18" s="1"/>
  <c r="AX12" i="18"/>
  <c r="R11" i="18"/>
  <c r="AK11" i="18" s="1"/>
  <c r="BD11" i="18" s="1"/>
  <c r="R9" i="18"/>
  <c r="AK9" i="18" s="1"/>
  <c r="AJ9" i="18"/>
  <c r="AJ10" i="18" s="1"/>
  <c r="I10" i="18"/>
  <c r="J10" i="18"/>
  <c r="L10" i="18"/>
  <c r="H9" i="18"/>
  <c r="AA9" i="18" s="1"/>
  <c r="AA10" i="18" s="1"/>
  <c r="AT10" i="18" s="1"/>
  <c r="I9" i="18"/>
  <c r="L9" i="18"/>
  <c r="AE9" i="18" s="1"/>
  <c r="AE10" i="18" s="1"/>
  <c r="AX10" i="18" s="1"/>
  <c r="AJ8" i="18"/>
  <c r="R8" i="18"/>
  <c r="AK8" i="18" s="1"/>
  <c r="H8" i="18"/>
  <c r="AA8" i="18" s="1"/>
  <c r="I8" i="18"/>
  <c r="AB8" i="18" s="1"/>
  <c r="J8" i="18"/>
  <c r="AC8" i="18" s="1"/>
  <c r="L8" i="18"/>
  <c r="AE8" i="18" s="1"/>
  <c r="BC7" i="18"/>
  <c r="AG10" i="18"/>
  <c r="AZ10" i="18" s="1"/>
  <c r="AI10" i="18"/>
  <c r="BB10" i="18" s="1"/>
  <c r="H6" i="18"/>
  <c r="AA6" i="18" s="1"/>
  <c r="AT6" i="18" s="1"/>
  <c r="AZ6" i="18"/>
  <c r="F8" i="18"/>
  <c r="Y8" i="18" s="1"/>
  <c r="AM9" i="18"/>
  <c r="AF14" i="18"/>
  <c r="AY14" i="18" s="1"/>
  <c r="AR18" i="18"/>
  <c r="I6" i="18"/>
  <c r="BA6" i="18"/>
  <c r="G8" i="18"/>
  <c r="G10" i="18"/>
  <c r="G12" i="18"/>
  <c r="F79" i="18" s="1"/>
  <c r="AY12" i="18"/>
  <c r="H14" i="18"/>
  <c r="AA14" i="18" s="1"/>
  <c r="AT14" i="18" s="1"/>
  <c r="AS18" i="18"/>
  <c r="M28" i="18"/>
  <c r="M30" i="18" s="1"/>
  <c r="H28" i="18"/>
  <c r="H30" i="18" s="1"/>
  <c r="E29" i="18"/>
  <c r="T17" i="18"/>
  <c r="AU18" i="18"/>
  <c r="R28" i="18"/>
  <c r="L6" i="18"/>
  <c r="AE6" i="18" s="1"/>
  <c r="AX6" i="18" s="1"/>
  <c r="F15" i="18"/>
  <c r="AJ6" i="18"/>
  <c r="BC6" i="18" s="1"/>
  <c r="BE6" i="18"/>
  <c r="K8" i="18"/>
  <c r="AH8" i="18"/>
  <c r="X9" i="18"/>
  <c r="K10" i="18"/>
  <c r="BC10" i="18"/>
  <c r="X11" i="18"/>
  <c r="AQ11" i="18" s="1"/>
  <c r="K12" i="18"/>
  <c r="H79" i="18" s="1"/>
  <c r="AH12" i="18"/>
  <c r="BA12" i="18" s="1"/>
  <c r="AS13" i="18"/>
  <c r="L14" i="18"/>
  <c r="AE14" i="18" s="1"/>
  <c r="AX14" i="18" s="1"/>
  <c r="G15" i="18"/>
  <c r="AM14" i="18"/>
  <c r="BF14" i="18" s="1"/>
  <c r="P6" i="18"/>
  <c r="AI6" i="18" s="1"/>
  <c r="BB6" i="18" s="1"/>
  <c r="AG8" i="18"/>
  <c r="AG12" i="18"/>
  <c r="AZ12" i="18" s="1"/>
  <c r="J15" i="18"/>
  <c r="BA18" i="18"/>
  <c r="O29" i="18"/>
  <c r="T101" i="18"/>
  <c r="AM26" i="18"/>
  <c r="BF26" i="18" s="1"/>
  <c r="AB11" i="18"/>
  <c r="AU11" i="18" s="1"/>
  <c r="K15" i="18"/>
  <c r="R6" i="18"/>
  <c r="AK6" i="18" s="1"/>
  <c r="BD6" i="18" s="1"/>
  <c r="AP6" i="18"/>
  <c r="G7" i="18"/>
  <c r="P8" i="18"/>
  <c r="AI8" i="18" s="1"/>
  <c r="F9" i="18"/>
  <c r="Y9" i="18" s="1"/>
  <c r="F11" i="18"/>
  <c r="Y11" i="18" s="1"/>
  <c r="AR11" i="18" s="1"/>
  <c r="AX11" i="18"/>
  <c r="P12" i="18"/>
  <c r="AI12" i="18" s="1"/>
  <c r="BB12" i="18" s="1"/>
  <c r="AM12" i="18"/>
  <c r="BF12" i="18" s="1"/>
  <c r="AX13" i="18"/>
  <c r="Q29" i="18"/>
  <c r="H7" i="18"/>
  <c r="AA7" i="18" s="1"/>
  <c r="AT7" i="18" s="1"/>
  <c r="L15" i="18"/>
  <c r="BE18" i="18"/>
  <c r="X6" i="18"/>
  <c r="AQ6" i="18" s="1"/>
  <c r="K7" i="18"/>
  <c r="J9" i="18"/>
  <c r="J11" i="18"/>
  <c r="AC11" i="18" s="1"/>
  <c r="AV11" i="18" s="1"/>
  <c r="R15" i="18"/>
  <c r="L7" i="18"/>
  <c r="AE7" i="18" s="1"/>
  <c r="AX7" i="18" s="1"/>
  <c r="AH7" i="18"/>
  <c r="BA7" i="18" s="1"/>
  <c r="X8" i="18"/>
  <c r="K9" i="18"/>
  <c r="AH9" i="18"/>
  <c r="K11" i="18"/>
  <c r="H80" i="18" s="1"/>
  <c r="AH11" i="18"/>
  <c r="BA11" i="18" s="1"/>
  <c r="X12" i="18"/>
  <c r="AQ12" i="18" s="1"/>
  <c r="BC13" i="18"/>
  <c r="N19" i="18"/>
  <c r="AG19" i="18" s="1"/>
  <c r="AZ19" i="18" s="1"/>
  <c r="P27" i="18"/>
  <c r="G28" i="18"/>
  <c r="G30" i="18" s="1"/>
  <c r="T18" i="18"/>
  <c r="AM18" i="18" s="1"/>
  <c r="P19" i="18"/>
  <c r="AI19" i="18" s="1"/>
  <c r="BB19" i="18" s="1"/>
  <c r="R27" i="18"/>
  <c r="F6" i="18"/>
  <c r="Y6" i="18" s="1"/>
  <c r="AR6" i="18" s="1"/>
  <c r="AB12" i="18"/>
  <c r="AU12" i="18" s="1"/>
  <c r="X14" i="18"/>
  <c r="AQ14" i="18" s="1"/>
  <c r="AM5" i="18"/>
  <c r="BF5" i="18" s="1"/>
  <c r="G6" i="18"/>
  <c r="AD6" i="18"/>
  <c r="AW6" i="18" s="1"/>
  <c r="AL7" i="18"/>
  <c r="BE7" i="18" s="1"/>
  <c r="P11" i="18"/>
  <c r="AI11" i="18" s="1"/>
  <c r="BB11" i="18" s="1"/>
  <c r="AM11" i="18"/>
  <c r="BF11" i="18" s="1"/>
  <c r="F12" i="18"/>
  <c r="Y12" i="18" s="1"/>
  <c r="AR12" i="18" s="1"/>
  <c r="G14" i="18"/>
  <c r="F28" i="18"/>
  <c r="F30" i="18" s="1"/>
  <c r="N114" i="18"/>
  <c r="P115" i="18"/>
  <c r="Q115" i="18"/>
  <c r="R115" i="18"/>
  <c r="Q114" i="18"/>
  <c r="S115" i="18"/>
  <c r="R114" i="18"/>
  <c r="T115" i="18"/>
  <c r="D115" i="18"/>
  <c r="E115" i="18"/>
  <c r="F115" i="18"/>
  <c r="G115" i="18"/>
  <c r="H115" i="18"/>
  <c r="I115" i="18"/>
  <c r="H114" i="18"/>
  <c r="J115" i="18"/>
  <c r="K115" i="18"/>
  <c r="L115" i="18"/>
  <c r="M115" i="18"/>
  <c r="M116" i="18" s="1"/>
  <c r="N115" i="18"/>
  <c r="AO11" i="17"/>
  <c r="AO7" i="17"/>
  <c r="AO13" i="17"/>
  <c r="AO12" i="17"/>
  <c r="AO10" i="17"/>
  <c r="AO6" i="17"/>
  <c r="X20" i="17"/>
  <c r="AQ20" i="17" s="1"/>
  <c r="Y20" i="17"/>
  <c r="AR20" i="17" s="1"/>
  <c r="Z20" i="17"/>
  <c r="AS20" i="17" s="1"/>
  <c r="AA20" i="17"/>
  <c r="AT20" i="17" s="1"/>
  <c r="AB20" i="17"/>
  <c r="AC20" i="17"/>
  <c r="AV20" i="17" s="1"/>
  <c r="AD20" i="17"/>
  <c r="AW20" i="17" s="1"/>
  <c r="AE20" i="17"/>
  <c r="AX20" i="17" s="1"/>
  <c r="AF20" i="17"/>
  <c r="AY20" i="17" s="1"/>
  <c r="AG20" i="17"/>
  <c r="AZ20" i="17" s="1"/>
  <c r="AH20" i="17"/>
  <c r="BA20" i="17" s="1"/>
  <c r="AI20" i="17"/>
  <c r="BB20" i="17" s="1"/>
  <c r="AJ20" i="17"/>
  <c r="BC20" i="17" s="1"/>
  <c r="AK20" i="17"/>
  <c r="AL20" i="17"/>
  <c r="AM20" i="17"/>
  <c r="BF20" i="17" s="1"/>
  <c r="W20" i="17"/>
  <c r="AP20" i="17" s="1"/>
  <c r="X18" i="17"/>
  <c r="AA18" i="17"/>
  <c r="AH18" i="17"/>
  <c r="AK18" i="17"/>
  <c r="BD18" i="17" s="1"/>
  <c r="X5" i="17"/>
  <c r="Y5" i="17"/>
  <c r="AR5" i="17" s="1"/>
  <c r="Z5" i="17"/>
  <c r="AS5" i="17" s="1"/>
  <c r="AA5" i="17"/>
  <c r="AT5" i="17" s="1"/>
  <c r="AB5" i="17"/>
  <c r="AU5" i="17" s="1"/>
  <c r="AC5" i="17"/>
  <c r="AV5" i="17" s="1"/>
  <c r="AD5" i="17"/>
  <c r="AW5" i="17" s="1"/>
  <c r="AE5" i="17"/>
  <c r="AX5" i="17" s="1"/>
  <c r="AF5" i="17"/>
  <c r="AY5" i="17" s="1"/>
  <c r="AG5" i="17"/>
  <c r="AZ5" i="17" s="1"/>
  <c r="AH5" i="17"/>
  <c r="AI5" i="17"/>
  <c r="AJ5" i="17"/>
  <c r="BC5" i="17" s="1"/>
  <c r="AK5" i="17"/>
  <c r="BD5" i="17" s="1"/>
  <c r="AL5" i="17"/>
  <c r="BE5" i="17" s="1"/>
  <c r="W5" i="17"/>
  <c r="X4" i="17"/>
  <c r="AQ4" i="17" s="1"/>
  <c r="Z4" i="17"/>
  <c r="AS4" i="17" s="1"/>
  <c r="AB4" i="17"/>
  <c r="AU4" i="17" s="1"/>
  <c r="AD4" i="17"/>
  <c r="AW4" i="17" s="1"/>
  <c r="AF4" i="17"/>
  <c r="AY4" i="17" s="1"/>
  <c r="AH4" i="17"/>
  <c r="BA4" i="17" s="1"/>
  <c r="AJ4" i="17"/>
  <c r="BC4" i="17" s="1"/>
  <c r="W4" i="17"/>
  <c r="AP4" i="17" s="1"/>
  <c r="J7" i="17"/>
  <c r="AC7" i="17" s="1"/>
  <c r="H9" i="17"/>
  <c r="H13" i="17"/>
  <c r="I13" i="17"/>
  <c r="J13" i="17"/>
  <c r="K13" i="17"/>
  <c r="L13" i="17"/>
  <c r="M13" i="17"/>
  <c r="N13" i="17"/>
  <c r="K14" i="17"/>
  <c r="G13" i="17"/>
  <c r="Q14" i="16"/>
  <c r="O14" i="16"/>
  <c r="M14" i="16"/>
  <c r="L80" i="17"/>
  <c r="E80" i="17"/>
  <c r="D80" i="17"/>
  <c r="L79" i="17"/>
  <c r="D79" i="17"/>
  <c r="Q28" i="17"/>
  <c r="R28" i="17" s="1"/>
  <c r="O28" i="17"/>
  <c r="P28" i="17" s="1"/>
  <c r="E28" i="17"/>
  <c r="Q27" i="17"/>
  <c r="K87" i="17" s="1"/>
  <c r="O27" i="17"/>
  <c r="J87" i="17" s="1"/>
  <c r="E27" i="17"/>
  <c r="E87" i="17" s="1"/>
  <c r="Q15" i="17"/>
  <c r="R15" i="17" s="1"/>
  <c r="Q14" i="17"/>
  <c r="R14" i="17" s="1"/>
  <c r="AK14" i="17" s="1"/>
  <c r="BD14" i="17" s="1"/>
  <c r="Q12" i="17"/>
  <c r="AJ12" i="17" s="1"/>
  <c r="Q11" i="17"/>
  <c r="AJ11" i="17" s="1"/>
  <c r="Q7" i="17"/>
  <c r="AJ7" i="17" s="1"/>
  <c r="BC7" i="17" s="1"/>
  <c r="Q8" i="17"/>
  <c r="Q9" i="17"/>
  <c r="Q6" i="17"/>
  <c r="AJ6" i="17" s="1"/>
  <c r="O15" i="17"/>
  <c r="P15" i="17" s="1"/>
  <c r="O14" i="17"/>
  <c r="H14" i="17" s="1"/>
  <c r="O12" i="17"/>
  <c r="J79" i="17" s="1"/>
  <c r="O11" i="17"/>
  <c r="AH11" i="17" s="1"/>
  <c r="O9" i="17"/>
  <c r="I9" i="17" s="1"/>
  <c r="O7" i="17"/>
  <c r="P7" i="17" s="1"/>
  <c r="AI7" i="17" s="1"/>
  <c r="O8" i="17"/>
  <c r="H8" i="17" s="1"/>
  <c r="O6" i="17"/>
  <c r="I6" i="17" s="1"/>
  <c r="E15" i="17"/>
  <c r="E14" i="17"/>
  <c r="E12" i="17"/>
  <c r="E79" i="17" s="1"/>
  <c r="E11" i="17"/>
  <c r="E8" i="17"/>
  <c r="E9" i="17"/>
  <c r="E7" i="17"/>
  <c r="X7" i="17" s="1"/>
  <c r="E6" i="17"/>
  <c r="C119" i="17"/>
  <c r="C115" i="17"/>
  <c r="N115" i="17" s="1"/>
  <c r="C114" i="17"/>
  <c r="G114" i="17" s="1"/>
  <c r="H112" i="17"/>
  <c r="S101" i="17"/>
  <c r="R101" i="17"/>
  <c r="Q101" i="17"/>
  <c r="P101" i="17"/>
  <c r="O101" i="17"/>
  <c r="N101" i="17"/>
  <c r="M101" i="17"/>
  <c r="L101" i="17"/>
  <c r="K101" i="17"/>
  <c r="J101" i="17"/>
  <c r="I101" i="17"/>
  <c r="H101" i="17"/>
  <c r="G101" i="17"/>
  <c r="F101" i="17"/>
  <c r="E101" i="17"/>
  <c r="D101" i="17"/>
  <c r="C101" i="17"/>
  <c r="S100" i="17"/>
  <c r="S112" i="17" s="1"/>
  <c r="R100" i="17"/>
  <c r="R112" i="17" s="1"/>
  <c r="Q100" i="17"/>
  <c r="Q112" i="17" s="1"/>
  <c r="P100" i="17"/>
  <c r="P112" i="17" s="1"/>
  <c r="O100" i="17"/>
  <c r="O112" i="17" s="1"/>
  <c r="N100" i="17"/>
  <c r="N112" i="17" s="1"/>
  <c r="M100" i="17"/>
  <c r="M112" i="17" s="1"/>
  <c r="L100" i="17"/>
  <c r="L112" i="17" s="1"/>
  <c r="K100" i="17"/>
  <c r="K112" i="17" s="1"/>
  <c r="J100" i="17"/>
  <c r="J112" i="17" s="1"/>
  <c r="I100" i="17"/>
  <c r="I112" i="17" s="1"/>
  <c r="H100" i="17"/>
  <c r="G100" i="17"/>
  <c r="G112" i="17" s="1"/>
  <c r="F100" i="17"/>
  <c r="F112" i="17" s="1"/>
  <c r="E100" i="17"/>
  <c r="E112" i="17" s="1"/>
  <c r="D100" i="17"/>
  <c r="D112" i="17" s="1"/>
  <c r="C100" i="17"/>
  <c r="T99" i="17"/>
  <c r="S99" i="17"/>
  <c r="R99" i="17"/>
  <c r="Q99" i="17"/>
  <c r="P99" i="17"/>
  <c r="O99" i="17"/>
  <c r="N99" i="17"/>
  <c r="M99" i="17"/>
  <c r="L99" i="17"/>
  <c r="K99" i="17"/>
  <c r="J99" i="17"/>
  <c r="I99" i="17"/>
  <c r="H99" i="17"/>
  <c r="G99" i="17"/>
  <c r="F99" i="17"/>
  <c r="E99" i="17"/>
  <c r="D99" i="17"/>
  <c r="C99" i="17"/>
  <c r="T56" i="17"/>
  <c r="S56" i="17"/>
  <c r="R56" i="17"/>
  <c r="Q56" i="17"/>
  <c r="P56" i="17"/>
  <c r="O56" i="17"/>
  <c r="N56" i="17"/>
  <c r="M56" i="17"/>
  <c r="L56" i="17"/>
  <c r="K56" i="17"/>
  <c r="J56" i="17"/>
  <c r="I56" i="17"/>
  <c r="H56" i="17"/>
  <c r="G56" i="17"/>
  <c r="F56" i="17"/>
  <c r="E56" i="17"/>
  <c r="D56" i="17"/>
  <c r="S33" i="17"/>
  <c r="S36" i="17" s="1"/>
  <c r="R33" i="17"/>
  <c r="R36" i="17" s="1"/>
  <c r="P33" i="17"/>
  <c r="P36" i="17" s="1"/>
  <c r="N33" i="17"/>
  <c r="N36" i="17" s="1"/>
  <c r="L33" i="17"/>
  <c r="L36" i="17" s="1"/>
  <c r="J33" i="17"/>
  <c r="J36" i="17" s="1"/>
  <c r="H33" i="17"/>
  <c r="H36" i="17" s="1"/>
  <c r="F33" i="17"/>
  <c r="F36" i="17" s="1"/>
  <c r="AL26" i="17"/>
  <c r="BE26" i="17" s="1"/>
  <c r="AK26" i="17"/>
  <c r="BD26" i="17" s="1"/>
  <c r="AJ26" i="17"/>
  <c r="BC26" i="17" s="1"/>
  <c r="AI26" i="17"/>
  <c r="BB26" i="17" s="1"/>
  <c r="AH26" i="17"/>
  <c r="BA26" i="17" s="1"/>
  <c r="AG26" i="17"/>
  <c r="AZ26" i="17" s="1"/>
  <c r="AF26" i="17"/>
  <c r="AY26" i="17" s="1"/>
  <c r="AE26" i="17"/>
  <c r="AX26" i="17" s="1"/>
  <c r="AD26" i="17"/>
  <c r="AW26" i="17" s="1"/>
  <c r="AC26" i="17"/>
  <c r="AV26" i="17" s="1"/>
  <c r="AB26" i="17"/>
  <c r="AU26" i="17" s="1"/>
  <c r="AA26" i="17"/>
  <c r="AT26" i="17" s="1"/>
  <c r="Z26" i="17"/>
  <c r="AS26" i="17" s="1"/>
  <c r="Y26" i="17"/>
  <c r="AR26" i="17" s="1"/>
  <c r="X26" i="17"/>
  <c r="AQ26" i="17" s="1"/>
  <c r="T26" i="17"/>
  <c r="AM26" i="17" s="1"/>
  <c r="BF26" i="17" s="1"/>
  <c r="BF25" i="17"/>
  <c r="BE25" i="17"/>
  <c r="BD25" i="17"/>
  <c r="BC25" i="17"/>
  <c r="BB25" i="17"/>
  <c r="BA25" i="17"/>
  <c r="AZ25" i="17"/>
  <c r="AY25" i="17"/>
  <c r="AX25" i="17"/>
  <c r="AW25" i="17"/>
  <c r="AV25" i="17"/>
  <c r="AU25" i="17"/>
  <c r="AT25" i="17"/>
  <c r="AS25" i="17"/>
  <c r="AR25" i="17"/>
  <c r="AQ25" i="17"/>
  <c r="AP25" i="17"/>
  <c r="E25" i="17"/>
  <c r="F25" i="17" s="1"/>
  <c r="G25" i="17" s="1"/>
  <c r="H25" i="17" s="1"/>
  <c r="I25" i="17" s="1"/>
  <c r="J25" i="17" s="1"/>
  <c r="K25" i="17" s="1"/>
  <c r="L25" i="17" s="1"/>
  <c r="M25" i="17" s="1"/>
  <c r="N25" i="17" s="1"/>
  <c r="O25" i="17" s="1"/>
  <c r="P25" i="17" s="1"/>
  <c r="Q25" i="17" s="1"/>
  <c r="R25" i="17" s="1"/>
  <c r="S25" i="17" s="1"/>
  <c r="T25" i="17" s="1"/>
  <c r="AL24" i="17"/>
  <c r="BE24" i="17" s="1"/>
  <c r="AK24" i="17"/>
  <c r="BD24" i="17" s="1"/>
  <c r="AJ24" i="17"/>
  <c r="BC24" i="17" s="1"/>
  <c r="AI24" i="17"/>
  <c r="BB24" i="17" s="1"/>
  <c r="AH24" i="17"/>
  <c r="BA24" i="17" s="1"/>
  <c r="AG24" i="17"/>
  <c r="AZ24" i="17" s="1"/>
  <c r="AF24" i="17"/>
  <c r="AY24" i="17" s="1"/>
  <c r="AE24" i="17"/>
  <c r="AX24" i="17" s="1"/>
  <c r="AD24" i="17"/>
  <c r="AW24" i="17" s="1"/>
  <c r="AC24" i="17"/>
  <c r="AV24" i="17" s="1"/>
  <c r="AB24" i="17"/>
  <c r="AU24" i="17" s="1"/>
  <c r="AA24" i="17"/>
  <c r="AT24" i="17" s="1"/>
  <c r="Z24" i="17"/>
  <c r="AS24" i="17" s="1"/>
  <c r="Y24" i="17"/>
  <c r="AR24" i="17" s="1"/>
  <c r="X24" i="17"/>
  <c r="AQ24" i="17" s="1"/>
  <c r="W24" i="17"/>
  <c r="AP24" i="17" s="1"/>
  <c r="T24" i="17"/>
  <c r="AM24" i="17" s="1"/>
  <c r="BF24" i="17" s="1"/>
  <c r="BF23" i="17"/>
  <c r="BE23" i="17"/>
  <c r="BD23" i="17"/>
  <c r="BC23" i="17"/>
  <c r="BB23" i="17"/>
  <c r="BA23" i="17"/>
  <c r="AZ23" i="17"/>
  <c r="AY23" i="17"/>
  <c r="AX23" i="17"/>
  <c r="AW23" i="17"/>
  <c r="AV23" i="17"/>
  <c r="AU23" i="17"/>
  <c r="AT23" i="17"/>
  <c r="AS23" i="17"/>
  <c r="AR23" i="17"/>
  <c r="AQ23" i="17"/>
  <c r="AP23" i="17"/>
  <c r="BF22" i="17"/>
  <c r="BE22" i="17"/>
  <c r="BD22" i="17"/>
  <c r="BC22" i="17"/>
  <c r="BB22" i="17"/>
  <c r="BA22" i="17"/>
  <c r="AZ22" i="17"/>
  <c r="AY22" i="17"/>
  <c r="AX22" i="17"/>
  <c r="AW22" i="17"/>
  <c r="AV22" i="17"/>
  <c r="AU22" i="17"/>
  <c r="AT22" i="17"/>
  <c r="AS22" i="17"/>
  <c r="AR22" i="17"/>
  <c r="AQ22" i="17"/>
  <c r="AP22" i="17"/>
  <c r="BF21" i="17"/>
  <c r="BE21" i="17"/>
  <c r="BD21" i="17"/>
  <c r="BC21" i="17"/>
  <c r="BB21" i="17"/>
  <c r="BA21" i="17"/>
  <c r="AZ21" i="17"/>
  <c r="AY21" i="17"/>
  <c r="AX21" i="17"/>
  <c r="AW21" i="17"/>
  <c r="AV21" i="17"/>
  <c r="AU21" i="17"/>
  <c r="AT21" i="17"/>
  <c r="AS21" i="17"/>
  <c r="AR21" i="17"/>
  <c r="AQ21" i="17"/>
  <c r="AP21" i="17"/>
  <c r="BE20" i="17"/>
  <c r="AU20" i="17"/>
  <c r="BD20" i="17"/>
  <c r="S18" i="17"/>
  <c r="S19" i="17" s="1"/>
  <c r="AL19" i="17" s="1"/>
  <c r="BE19" i="17" s="1"/>
  <c r="R18" i="17"/>
  <c r="R19" i="17" s="1"/>
  <c r="AK19" i="17" s="1"/>
  <c r="BD19" i="17" s="1"/>
  <c r="Q18" i="17"/>
  <c r="Q19" i="17" s="1"/>
  <c r="AJ19" i="17" s="1"/>
  <c r="BC19" i="17" s="1"/>
  <c r="P18" i="17"/>
  <c r="P19" i="17" s="1"/>
  <c r="AI19" i="17" s="1"/>
  <c r="BB19" i="17" s="1"/>
  <c r="O18" i="17"/>
  <c r="O19" i="17" s="1"/>
  <c r="AH19" i="17" s="1"/>
  <c r="BA19" i="17" s="1"/>
  <c r="N18" i="17"/>
  <c r="AG18" i="17" s="1"/>
  <c r="M18" i="17"/>
  <c r="M19" i="17" s="1"/>
  <c r="AF19" i="17" s="1"/>
  <c r="AY19" i="17" s="1"/>
  <c r="L18" i="17"/>
  <c r="L19" i="17" s="1"/>
  <c r="AE19" i="17" s="1"/>
  <c r="AX19" i="17" s="1"/>
  <c r="K18" i="17"/>
  <c r="AD18" i="17" s="1"/>
  <c r="J18" i="17"/>
  <c r="J19" i="17" s="1"/>
  <c r="AC19" i="17" s="1"/>
  <c r="AV19" i="17" s="1"/>
  <c r="I18" i="17"/>
  <c r="I19" i="17" s="1"/>
  <c r="AB19" i="17" s="1"/>
  <c r="AU19" i="17" s="1"/>
  <c r="H18" i="17"/>
  <c r="G18" i="17"/>
  <c r="G19" i="17" s="1"/>
  <c r="Z19" i="17" s="1"/>
  <c r="AS19" i="17" s="1"/>
  <c r="F18" i="17"/>
  <c r="Y18" i="17" s="1"/>
  <c r="E18" i="17"/>
  <c r="D18" i="17"/>
  <c r="D19" i="17" s="1"/>
  <c r="W19" i="17" s="1"/>
  <c r="AP19" i="17" s="1"/>
  <c r="BF17" i="17"/>
  <c r="BE17" i="17"/>
  <c r="BD17" i="17"/>
  <c r="BC17" i="17"/>
  <c r="BB17" i="17"/>
  <c r="BA17" i="17"/>
  <c r="AZ17" i="17"/>
  <c r="AY17" i="17"/>
  <c r="AX17" i="17"/>
  <c r="AW17" i="17"/>
  <c r="AV17" i="17"/>
  <c r="AU17" i="17"/>
  <c r="AT17" i="17"/>
  <c r="AS17" i="17"/>
  <c r="AR17" i="17"/>
  <c r="AQ17" i="17"/>
  <c r="AP17" i="17"/>
  <c r="S17" i="17"/>
  <c r="R17" i="17"/>
  <c r="Q17" i="17"/>
  <c r="P17" i="17"/>
  <c r="O17" i="17"/>
  <c r="N17" i="17"/>
  <c r="M17" i="17"/>
  <c r="L17" i="17"/>
  <c r="K17" i="17"/>
  <c r="J17" i="17"/>
  <c r="I17" i="17"/>
  <c r="H17" i="17"/>
  <c r="G17" i="17"/>
  <c r="F17" i="17"/>
  <c r="E17" i="17"/>
  <c r="D17" i="17"/>
  <c r="BF16" i="17"/>
  <c r="BE16" i="17"/>
  <c r="BD16" i="17"/>
  <c r="BC16" i="17"/>
  <c r="BB16" i="17"/>
  <c r="BA16" i="17"/>
  <c r="AZ16" i="17"/>
  <c r="AY16" i="17"/>
  <c r="AX16" i="17"/>
  <c r="AW16" i="17"/>
  <c r="AV16" i="17"/>
  <c r="AU16" i="17"/>
  <c r="AT16" i="17"/>
  <c r="AS16" i="17"/>
  <c r="AR16" i="17"/>
  <c r="AQ16" i="17"/>
  <c r="AP16" i="17"/>
  <c r="Q16" i="17"/>
  <c r="O16" i="17"/>
  <c r="M16" i="17"/>
  <c r="K16" i="17"/>
  <c r="I16" i="17"/>
  <c r="G16" i="17"/>
  <c r="E16" i="17"/>
  <c r="D16" i="17"/>
  <c r="BF15" i="17"/>
  <c r="BE15" i="17"/>
  <c r="BD15" i="17"/>
  <c r="BC15" i="17"/>
  <c r="BB15" i="17"/>
  <c r="BA15" i="17"/>
  <c r="AZ15" i="17"/>
  <c r="AY15" i="17"/>
  <c r="AX15" i="17"/>
  <c r="AW15" i="17"/>
  <c r="AV15" i="17"/>
  <c r="AU15" i="17"/>
  <c r="AT15" i="17"/>
  <c r="AS15" i="17"/>
  <c r="AR15" i="17"/>
  <c r="AQ15" i="17"/>
  <c r="AP15" i="17"/>
  <c r="T15" i="17"/>
  <c r="AL14" i="17"/>
  <c r="BE14" i="17" s="1"/>
  <c r="W14" i="17"/>
  <c r="AP14" i="17" s="1"/>
  <c r="T14" i="17"/>
  <c r="P14" i="17"/>
  <c r="AI14" i="17" s="1"/>
  <c r="BB14" i="17" s="1"/>
  <c r="AU13" i="17"/>
  <c r="BE13" i="17"/>
  <c r="T13" i="17"/>
  <c r="R13" i="17"/>
  <c r="P13" i="17"/>
  <c r="F13" i="17"/>
  <c r="AL12" i="17"/>
  <c r="W12" i="17"/>
  <c r="T12" i="17"/>
  <c r="M79" i="17" s="1"/>
  <c r="AL11" i="17"/>
  <c r="W11" i="17"/>
  <c r="T11" i="17"/>
  <c r="M80" i="17" s="1"/>
  <c r="F11" i="17"/>
  <c r="Y11" i="17" s="1"/>
  <c r="AL9" i="17"/>
  <c r="AL10" i="17" s="1"/>
  <c r="W9" i="17"/>
  <c r="W10" i="17" s="1"/>
  <c r="T9" i="17"/>
  <c r="AM9" i="17" s="1"/>
  <c r="AM10" i="17" s="1"/>
  <c r="AL8" i="17"/>
  <c r="AJ8" i="17"/>
  <c r="W8" i="17"/>
  <c r="T8" i="17"/>
  <c r="R8" i="17"/>
  <c r="AK8" i="17" s="1"/>
  <c r="T7" i="17"/>
  <c r="AM7" i="17" s="1"/>
  <c r="S7" i="17"/>
  <c r="AL7" i="17" s="1"/>
  <c r="AL6" i="17"/>
  <c r="W6" i="17"/>
  <c r="T6" i="17"/>
  <c r="AM6" i="17" s="1"/>
  <c r="AH6" i="17"/>
  <c r="BB5" i="17"/>
  <c r="BA5" i="17"/>
  <c r="AQ5" i="17"/>
  <c r="AP5" i="17"/>
  <c r="T5" i="17"/>
  <c r="AM5" i="17" s="1"/>
  <c r="BF5" i="17" s="1"/>
  <c r="T4" i="17"/>
  <c r="N8" i="17" l="1"/>
  <c r="AG8" i="17" s="1"/>
  <c r="Z18" i="17"/>
  <c r="T10" i="17"/>
  <c r="W18" i="17"/>
  <c r="AP18" i="17" s="1"/>
  <c r="AL18" i="17"/>
  <c r="BE18" i="17" s="1"/>
  <c r="J14" i="17"/>
  <c r="AJ18" i="17"/>
  <c r="BC18" i="17" s="1"/>
  <c r="AI18" i="17"/>
  <c r="R7" i="17"/>
  <c r="AK7" i="17" s="1"/>
  <c r="AF18" i="17"/>
  <c r="AE18" i="17"/>
  <c r="G77" i="18"/>
  <c r="P8" i="17"/>
  <c r="AI8" i="17" s="1"/>
  <c r="AC18" i="17"/>
  <c r="J9" i="17"/>
  <c r="AB18" i="17"/>
  <c r="AU18" i="17" s="1"/>
  <c r="M77" i="17"/>
  <c r="Q33" i="18"/>
  <c r="Q36" i="18" s="1"/>
  <c r="I7" i="17"/>
  <c r="G77" i="17" s="1"/>
  <c r="L6" i="17"/>
  <c r="K6" i="17"/>
  <c r="H6" i="17"/>
  <c r="J77" i="17"/>
  <c r="N12" i="17"/>
  <c r="X12" i="17"/>
  <c r="AQ12" i="17" s="1"/>
  <c r="J80" i="17"/>
  <c r="M12" i="17"/>
  <c r="I79" i="17" s="1"/>
  <c r="J12" i="17"/>
  <c r="I12" i="17"/>
  <c r="G79" i="17" s="1"/>
  <c r="N11" i="17"/>
  <c r="AG11" i="17" s="1"/>
  <c r="AZ11" i="17" s="1"/>
  <c r="M11" i="17"/>
  <c r="P10" i="18"/>
  <c r="H10" i="18"/>
  <c r="G6" i="17"/>
  <c r="L11" i="17"/>
  <c r="AE11" i="17" s="1"/>
  <c r="AX11" i="17" s="1"/>
  <c r="K11" i="17"/>
  <c r="H80" i="17" s="1"/>
  <c r="G12" i="17"/>
  <c r="F79" i="17" s="1"/>
  <c r="H11" i="17"/>
  <c r="AA11" i="17" s="1"/>
  <c r="AT11" i="17" s="1"/>
  <c r="G11" i="17"/>
  <c r="Z11" i="17" s="1"/>
  <c r="AS11" i="17" s="1"/>
  <c r="N9" i="17"/>
  <c r="L14" i="17"/>
  <c r="K9" i="17"/>
  <c r="M15" i="17"/>
  <c r="L15" i="17"/>
  <c r="F80" i="18"/>
  <c r="Z11" i="18"/>
  <c r="AS11" i="18" s="1"/>
  <c r="K15" i="17"/>
  <c r="L12" i="17"/>
  <c r="AE12" i="17" s="1"/>
  <c r="AX12" i="17" s="1"/>
  <c r="M9" i="17"/>
  <c r="N6" i="17"/>
  <c r="AG6" i="17" s="1"/>
  <c r="Q10" i="17"/>
  <c r="R10" i="17" s="1"/>
  <c r="H7" i="17"/>
  <c r="AA7" i="17" s="1"/>
  <c r="AT7" i="17" s="1"/>
  <c r="J15" i="17"/>
  <c r="K12" i="17"/>
  <c r="H79" i="17" s="1"/>
  <c r="L9" i="17"/>
  <c r="M6" i="17"/>
  <c r="AF6" i="17" s="1"/>
  <c r="AY6" i="17" s="1"/>
  <c r="I15" i="17"/>
  <c r="F9" i="17"/>
  <c r="N14" i="17"/>
  <c r="AG14" i="17" s="1"/>
  <c r="AZ14" i="17" s="1"/>
  <c r="H12" i="17"/>
  <c r="J6" i="17"/>
  <c r="H15" i="17"/>
  <c r="R9" i="17"/>
  <c r="AK9" i="17" s="1"/>
  <c r="AK10" i="17" s="1"/>
  <c r="BD10" i="17" s="1"/>
  <c r="M14" i="17"/>
  <c r="M8" i="17"/>
  <c r="G15" i="17"/>
  <c r="L8" i="17"/>
  <c r="AQ18" i="17"/>
  <c r="G14" i="17"/>
  <c r="I14" i="17"/>
  <c r="J11" i="17"/>
  <c r="K8" i="17"/>
  <c r="I11" i="17"/>
  <c r="G80" i="17" s="1"/>
  <c r="J8" i="17"/>
  <c r="AC8" i="17" s="1"/>
  <c r="P9" i="17"/>
  <c r="AI9" i="17" s="1"/>
  <c r="AI10" i="17" s="1"/>
  <c r="BB10" i="17" s="1"/>
  <c r="N7" i="17"/>
  <c r="AG7" i="17" s="1"/>
  <c r="AZ7" i="17" s="1"/>
  <c r="L77" i="17"/>
  <c r="F77" i="18"/>
  <c r="I8" i="17"/>
  <c r="G9" i="17"/>
  <c r="M7" i="17"/>
  <c r="AF10" i="18"/>
  <c r="AY10" i="18" s="1"/>
  <c r="AH7" i="17"/>
  <c r="AW18" i="17"/>
  <c r="G8" i="17"/>
  <c r="L7" i="17"/>
  <c r="AE7" i="17" s="1"/>
  <c r="AX7" i="17" s="1"/>
  <c r="K77" i="17"/>
  <c r="R12" i="17"/>
  <c r="AK12" i="17" s="1"/>
  <c r="BD12" i="17" s="1"/>
  <c r="E77" i="17"/>
  <c r="G7" i="17"/>
  <c r="K7" i="17"/>
  <c r="H77" i="17" s="1"/>
  <c r="N15" i="17"/>
  <c r="E33" i="18"/>
  <c r="E36" i="18" s="1"/>
  <c r="G28" i="17"/>
  <c r="G30" i="17" s="1"/>
  <c r="N28" i="17"/>
  <c r="N30" i="17" s="1"/>
  <c r="E30" i="17"/>
  <c r="O30" i="17"/>
  <c r="E65" i="15"/>
  <c r="E72" i="15" s="1"/>
  <c r="D72" i="15"/>
  <c r="M28" i="17"/>
  <c r="M30" i="17" s="1"/>
  <c r="L28" i="17"/>
  <c r="L30" i="17" s="1"/>
  <c r="K28" i="17"/>
  <c r="K30" i="17" s="1"/>
  <c r="F28" i="17"/>
  <c r="F30" i="17" s="1"/>
  <c r="J28" i="17"/>
  <c r="J30" i="17" s="1"/>
  <c r="P30" i="17"/>
  <c r="I28" i="17"/>
  <c r="I30" i="17" s="1"/>
  <c r="G68" i="15"/>
  <c r="H28" i="17"/>
  <c r="H30" i="17" s="1"/>
  <c r="I116" i="18"/>
  <c r="I63" i="15"/>
  <c r="H66" i="15"/>
  <c r="H69" i="15"/>
  <c r="H67" i="15"/>
  <c r="C78" i="15"/>
  <c r="C79" i="15"/>
  <c r="C77" i="15"/>
  <c r="C82" i="15"/>
  <c r="C83" i="15"/>
  <c r="C85" i="15"/>
  <c r="C84" i="15"/>
  <c r="D71" i="15"/>
  <c r="D70" i="15"/>
  <c r="D73" i="15"/>
  <c r="G116" i="18"/>
  <c r="Q116" i="18"/>
  <c r="E116" i="18"/>
  <c r="T116" i="18"/>
  <c r="N116" i="18"/>
  <c r="D116" i="18"/>
  <c r="P116" i="18"/>
  <c r="L116" i="18"/>
  <c r="K116" i="18"/>
  <c r="F116" i="18"/>
  <c r="J116" i="18"/>
  <c r="O33" i="18"/>
  <c r="O36" i="18" s="1"/>
  <c r="AD14" i="18"/>
  <c r="AW14" i="18" s="1"/>
  <c r="AK10" i="18"/>
  <c r="BD10" i="18" s="1"/>
  <c r="AB9" i="18"/>
  <c r="AB10" i="18" s="1"/>
  <c r="AU10" i="18" s="1"/>
  <c r="AD7" i="18"/>
  <c r="AW7" i="18" s="1"/>
  <c r="H77" i="18"/>
  <c r="AH10" i="18"/>
  <c r="BA10" i="18" s="1"/>
  <c r="Y10" i="18"/>
  <c r="AR10" i="18" s="1"/>
  <c r="AM10" i="18"/>
  <c r="BF10" i="18" s="1"/>
  <c r="AD9" i="18"/>
  <c r="Z7" i="18"/>
  <c r="AS7" i="18" s="1"/>
  <c r="D7" i="18"/>
  <c r="D77" i="18" s="1"/>
  <c r="R116" i="18"/>
  <c r="X10" i="18"/>
  <c r="AQ10" i="18" s="1"/>
  <c r="H116" i="18"/>
  <c r="T19" i="18"/>
  <c r="AM19" i="18" s="1"/>
  <c r="BF19" i="18" s="1"/>
  <c r="BF18" i="18"/>
  <c r="Z14" i="18"/>
  <c r="AS14" i="18" s="1"/>
  <c r="AD8" i="18"/>
  <c r="Z12" i="18"/>
  <c r="AS12" i="18" s="1"/>
  <c r="AF6" i="18"/>
  <c r="AY6" i="18" s="1"/>
  <c r="AC9" i="18"/>
  <c r="Z8" i="18"/>
  <c r="R30" i="18"/>
  <c r="S28" i="18"/>
  <c r="AB6" i="18"/>
  <c r="AU6" i="18" s="1"/>
  <c r="Z6" i="18"/>
  <c r="AS6" i="18" s="1"/>
  <c r="AD12" i="18"/>
  <c r="AW12" i="18" s="1"/>
  <c r="AD11" i="18"/>
  <c r="AW11" i="18" s="1"/>
  <c r="E114" i="17"/>
  <c r="D114" i="17"/>
  <c r="F114" i="17"/>
  <c r="M114" i="17"/>
  <c r="K114" i="17"/>
  <c r="O114" i="17"/>
  <c r="T114" i="17"/>
  <c r="BB7" i="17"/>
  <c r="AP10" i="17"/>
  <c r="BF10" i="17"/>
  <c r="BE10" i="17"/>
  <c r="BC6" i="17"/>
  <c r="BA6" i="17"/>
  <c r="AR18" i="17"/>
  <c r="AT18" i="17"/>
  <c r="AB9" i="17"/>
  <c r="AB10" i="17" s="1"/>
  <c r="AU10" i="17" s="1"/>
  <c r="Z6" i="17"/>
  <c r="AS6" i="17" s="1"/>
  <c r="BD7" i="17"/>
  <c r="AS13" i="17"/>
  <c r="T115" i="17"/>
  <c r="AX13" i="17"/>
  <c r="E19" i="17"/>
  <c r="X19" i="17" s="1"/>
  <c r="AQ19" i="17" s="1"/>
  <c r="AV7" i="17"/>
  <c r="AY13" i="17"/>
  <c r="F19" i="17"/>
  <c r="Y19" i="17" s="1"/>
  <c r="AR19" i="17" s="1"/>
  <c r="I80" i="17"/>
  <c r="AZ13" i="17"/>
  <c r="H19" i="17"/>
  <c r="AA19" i="17" s="1"/>
  <c r="AT19" i="17" s="1"/>
  <c r="BF13" i="17"/>
  <c r="K19" i="17"/>
  <c r="AD19" i="17" s="1"/>
  <c r="AW19" i="17" s="1"/>
  <c r="K80" i="17"/>
  <c r="AV13" i="17"/>
  <c r="BC12" i="17"/>
  <c r="H114" i="17"/>
  <c r="E10" i="17"/>
  <c r="F10" i="17" s="1"/>
  <c r="I114" i="17"/>
  <c r="AP12" i="17"/>
  <c r="AH14" i="17"/>
  <c r="BA14" i="17" s="1"/>
  <c r="J114" i="17"/>
  <c r="BE12" i="17"/>
  <c r="L114" i="17"/>
  <c r="BF7" i="17"/>
  <c r="AS18" i="17"/>
  <c r="P114" i="17"/>
  <c r="AE8" i="17"/>
  <c r="O10" i="17"/>
  <c r="K79" i="17"/>
  <c r="BA7" i="17"/>
  <c r="Q114" i="17"/>
  <c r="R114" i="17"/>
  <c r="AG12" i="17"/>
  <c r="AZ12" i="17" s="1"/>
  <c r="Z9" i="17"/>
  <c r="Z10" i="17" s="1"/>
  <c r="AS10" i="17" s="1"/>
  <c r="AF8" i="17"/>
  <c r="AF7" i="17"/>
  <c r="AY7" i="17" s="1"/>
  <c r="AB14" i="17"/>
  <c r="AU14" i="17" s="1"/>
  <c r="Z7" i="17"/>
  <c r="AS7" i="17" s="1"/>
  <c r="AD6" i="17"/>
  <c r="AW6" i="17" s="1"/>
  <c r="AD12" i="17"/>
  <c r="AW12" i="17" s="1"/>
  <c r="AE9" i="17"/>
  <c r="AE10" i="17" s="1"/>
  <c r="AX10" i="17" s="1"/>
  <c r="AC9" i="17"/>
  <c r="AC10" i="17" s="1"/>
  <c r="AV10" i="17" s="1"/>
  <c r="AD14" i="17"/>
  <c r="AW14" i="17" s="1"/>
  <c r="AB6" i="17"/>
  <c r="AU6" i="17" s="1"/>
  <c r="Y9" i="17"/>
  <c r="AA8" i="17"/>
  <c r="AH9" i="17"/>
  <c r="AH10" i="17" s="1"/>
  <c r="BA10" i="17" s="1"/>
  <c r="BA13" i="17"/>
  <c r="Z14" i="17"/>
  <c r="AS14" i="17" s="1"/>
  <c r="AY18" i="17"/>
  <c r="Q29" i="17"/>
  <c r="AF9" i="17"/>
  <c r="AF10" i="17" s="1"/>
  <c r="AY10" i="17" s="1"/>
  <c r="AP6" i="17"/>
  <c r="R6" i="17"/>
  <c r="AK6" i="17" s="1"/>
  <c r="BD6" i="17" s="1"/>
  <c r="AQ7" i="17"/>
  <c r="AM8" i="17"/>
  <c r="AJ9" i="17"/>
  <c r="X11" i="17"/>
  <c r="AQ11" i="17" s="1"/>
  <c r="AF11" i="17"/>
  <c r="AY11" i="17" s="1"/>
  <c r="BE11" i="17"/>
  <c r="AB12" i="17"/>
  <c r="AU12" i="17" s="1"/>
  <c r="BB13" i="17"/>
  <c r="F15" i="17"/>
  <c r="T17" i="17"/>
  <c r="BA18" i="17"/>
  <c r="R27" i="17"/>
  <c r="F8" i="17"/>
  <c r="Y8" i="17" s="1"/>
  <c r="AB11" i="17"/>
  <c r="AU11" i="17" s="1"/>
  <c r="BC11" i="17"/>
  <c r="O29" i="17"/>
  <c r="P27" i="17"/>
  <c r="BD13" i="17"/>
  <c r="BB18" i="17"/>
  <c r="AE6" i="17"/>
  <c r="AX6" i="17" s="1"/>
  <c r="BE6" i="17"/>
  <c r="AZ6" i="17"/>
  <c r="X9" i="17"/>
  <c r="P6" i="17"/>
  <c r="AI6" i="17" s="1"/>
  <c r="BB6" i="17" s="1"/>
  <c r="AX18" i="17"/>
  <c r="AH8" i="17"/>
  <c r="AD9" i="17"/>
  <c r="F12" i="17"/>
  <c r="Y12" i="17" s="1"/>
  <c r="AR12" i="17" s="1"/>
  <c r="AF12" i="17"/>
  <c r="AY12" i="17" s="1"/>
  <c r="AV18" i="17"/>
  <c r="X6" i="17"/>
  <c r="AQ6" i="17" s="1"/>
  <c r="AA12" i="17"/>
  <c r="AT12" i="17" s="1"/>
  <c r="X14" i="17"/>
  <c r="AQ14" i="17" s="1"/>
  <c r="AG9" i="17"/>
  <c r="AG10" i="17" s="1"/>
  <c r="AZ10" i="17" s="1"/>
  <c r="AC11" i="17"/>
  <c r="AV11" i="17" s="1"/>
  <c r="AC12" i="17"/>
  <c r="AV12" i="17" s="1"/>
  <c r="F14" i="17"/>
  <c r="Y14" i="17" s="1"/>
  <c r="AR14" i="17" s="1"/>
  <c r="AP11" i="17"/>
  <c r="AA14" i="17"/>
  <c r="AT14" i="17" s="1"/>
  <c r="X8" i="17"/>
  <c r="AM12" i="17"/>
  <c r="BF12" i="17" s="1"/>
  <c r="AM14" i="17"/>
  <c r="BF14" i="17" s="1"/>
  <c r="N19" i="17"/>
  <c r="AG19" i="17" s="1"/>
  <c r="AZ19" i="17" s="1"/>
  <c r="AZ18" i="17"/>
  <c r="T100" i="17"/>
  <c r="T112" i="17" s="1"/>
  <c r="T18" i="17"/>
  <c r="AM18" i="17" s="1"/>
  <c r="AR11" i="17"/>
  <c r="AB7" i="17"/>
  <c r="AU7" i="17" s="1"/>
  <c r="P11" i="17"/>
  <c r="AI11" i="17" s="1"/>
  <c r="BB11" i="17" s="1"/>
  <c r="AH12" i="17"/>
  <c r="BA12" i="17" s="1"/>
  <c r="Z8" i="17"/>
  <c r="BF6" i="17"/>
  <c r="AE14" i="17"/>
  <c r="AX14" i="17" s="1"/>
  <c r="F6" i="17"/>
  <c r="R11" i="17"/>
  <c r="AK11" i="17" s="1"/>
  <c r="BD11" i="17" s="1"/>
  <c r="P12" i="17"/>
  <c r="AI12" i="17" s="1"/>
  <c r="BB12" i="17" s="1"/>
  <c r="BC13" i="17"/>
  <c r="AW13" i="17"/>
  <c r="AT13" i="17"/>
  <c r="AR13" i="17"/>
  <c r="AQ13" i="17"/>
  <c r="F7" i="17"/>
  <c r="Y7" i="17" s="1"/>
  <c r="AR7" i="17" s="1"/>
  <c r="BE7" i="17"/>
  <c r="AB8" i="17"/>
  <c r="AA9" i="17"/>
  <c r="AM11" i="17"/>
  <c r="BF11" i="17" s="1"/>
  <c r="AP13" i="17"/>
  <c r="AJ14" i="17"/>
  <c r="BC14" i="17" s="1"/>
  <c r="BA11" i="17"/>
  <c r="AF14" i="17"/>
  <c r="AY14" i="17" s="1"/>
  <c r="AC14" i="17"/>
  <c r="AV14" i="17" s="1"/>
  <c r="E29" i="17"/>
  <c r="Q30" i="17"/>
  <c r="T101" i="17"/>
  <c r="F27" i="17"/>
  <c r="R30" i="17"/>
  <c r="S28" i="17"/>
  <c r="O115" i="17"/>
  <c r="N114" i="17"/>
  <c r="N116" i="17" s="1"/>
  <c r="P115" i="17"/>
  <c r="Q115" i="17"/>
  <c r="R115" i="17"/>
  <c r="S115" i="17"/>
  <c r="D115" i="17"/>
  <c r="E115" i="17"/>
  <c r="F115" i="17"/>
  <c r="G115" i="17"/>
  <c r="G116" i="17" s="1"/>
  <c r="H115" i="17"/>
  <c r="I115" i="17"/>
  <c r="J115" i="17"/>
  <c r="K115" i="17"/>
  <c r="L115" i="17"/>
  <c r="M115" i="17"/>
  <c r="D16" i="14"/>
  <c r="C16" i="14"/>
  <c r="F80" i="17" l="1"/>
  <c r="F77" i="17"/>
  <c r="Z12" i="17"/>
  <c r="AS12" i="17" s="1"/>
  <c r="AD11" i="17"/>
  <c r="AW11" i="17" s="1"/>
  <c r="AD7" i="17"/>
  <c r="AW7" i="17" s="1"/>
  <c r="P10" i="17"/>
  <c r="I10" i="17"/>
  <c r="J10" i="17"/>
  <c r="K10" i="17"/>
  <c r="N10" i="17"/>
  <c r="L10" i="17"/>
  <c r="M10" i="17"/>
  <c r="G10" i="17"/>
  <c r="H10" i="17"/>
  <c r="AD8" i="17"/>
  <c r="D7" i="17"/>
  <c r="D77" i="17" s="1"/>
  <c r="I77" i="17"/>
  <c r="F65" i="15"/>
  <c r="F72" i="15" s="1"/>
  <c r="E71" i="15"/>
  <c r="O33" i="17"/>
  <c r="O36" i="17" s="1"/>
  <c r="E70" i="15"/>
  <c r="E73" i="15"/>
  <c r="E33" i="17"/>
  <c r="E36" i="17" s="1"/>
  <c r="H68" i="15"/>
  <c r="J63" i="15"/>
  <c r="I69" i="15"/>
  <c r="I66" i="15"/>
  <c r="I67" i="15"/>
  <c r="C86" i="15"/>
  <c r="T116" i="17"/>
  <c r="O116" i="17"/>
  <c r="L116" i="17"/>
  <c r="S30" i="18"/>
  <c r="T28" i="18"/>
  <c r="T30" i="18" s="1"/>
  <c r="AD10" i="18"/>
  <c r="AW10" i="18" s="1"/>
  <c r="AC10" i="18"/>
  <c r="AV10" i="18" s="1"/>
  <c r="W7" i="18"/>
  <c r="AP7" i="18" s="1"/>
  <c r="E116" i="17"/>
  <c r="D116" i="17"/>
  <c r="F116" i="17"/>
  <c r="M116" i="17"/>
  <c r="K116" i="17"/>
  <c r="I116" i="17"/>
  <c r="P116" i="17"/>
  <c r="H116" i="17"/>
  <c r="R116" i="17"/>
  <c r="Q116" i="17"/>
  <c r="J116" i="17"/>
  <c r="AC6" i="17"/>
  <c r="AV6" i="17" s="1"/>
  <c r="AD10" i="17"/>
  <c r="AW10" i="17" s="1"/>
  <c r="AA6" i="17"/>
  <c r="AT6" i="17" s="1"/>
  <c r="AJ10" i="17"/>
  <c r="BC10" i="17" s="1"/>
  <c r="S30" i="17"/>
  <c r="T28" i="17"/>
  <c r="T30" i="17" s="1"/>
  <c r="X10" i="17"/>
  <c r="AQ10" i="17" s="1"/>
  <c r="Q33" i="17"/>
  <c r="Q36" i="17" s="1"/>
  <c r="Y6" i="17"/>
  <c r="AR6" i="17" s="1"/>
  <c r="AA10" i="17"/>
  <c r="AT10" i="17" s="1"/>
  <c r="T19" i="17"/>
  <c r="AM19" i="17" s="1"/>
  <c r="BF19" i="17" s="1"/>
  <c r="BF18" i="17"/>
  <c r="Y10" i="17"/>
  <c r="AR10" i="17" s="1"/>
  <c r="X20" i="16"/>
  <c r="AQ20" i="16" s="1"/>
  <c r="Y20" i="16"/>
  <c r="Z20" i="16"/>
  <c r="AA20" i="16"/>
  <c r="AT20" i="16" s="1"/>
  <c r="AB20" i="16"/>
  <c r="AU20" i="16" s="1"/>
  <c r="AC20" i="16"/>
  <c r="AV20" i="16" s="1"/>
  <c r="AD20" i="16"/>
  <c r="AE20" i="16"/>
  <c r="AF20" i="16"/>
  <c r="AY20" i="16" s="1"/>
  <c r="AG20" i="16"/>
  <c r="AH20" i="16"/>
  <c r="AI20" i="16"/>
  <c r="AJ20" i="16"/>
  <c r="BC20" i="16" s="1"/>
  <c r="AK20" i="16"/>
  <c r="BD20" i="16" s="1"/>
  <c r="AL20" i="16"/>
  <c r="BE20" i="16" s="1"/>
  <c r="AM20" i="16"/>
  <c r="BF20" i="16" s="1"/>
  <c r="W20" i="16"/>
  <c r="AP20" i="16" s="1"/>
  <c r="X5" i="16"/>
  <c r="Y5" i="16"/>
  <c r="Z5" i="16"/>
  <c r="AS5" i="16" s="1"/>
  <c r="AA5" i="16"/>
  <c r="AT5" i="16" s="1"/>
  <c r="AB5" i="16"/>
  <c r="AU5" i="16" s="1"/>
  <c r="AC5" i="16"/>
  <c r="AD5" i="16"/>
  <c r="AW5" i="16" s="1"/>
  <c r="AE5" i="16"/>
  <c r="AX5" i="16" s="1"/>
  <c r="AF5" i="16"/>
  <c r="AY5" i="16" s="1"/>
  <c r="AG5" i="16"/>
  <c r="AZ5" i="16" s="1"/>
  <c r="AH5" i="16"/>
  <c r="BA5" i="16" s="1"/>
  <c r="AI5" i="16"/>
  <c r="AJ5" i="16"/>
  <c r="BC5" i="16" s="1"/>
  <c r="AK5" i="16"/>
  <c r="BD5" i="16" s="1"/>
  <c r="AL5" i="16"/>
  <c r="BE5" i="16" s="1"/>
  <c r="W5" i="16"/>
  <c r="AP5" i="16" s="1"/>
  <c r="BB5" i="16"/>
  <c r="X5" i="10"/>
  <c r="Y5" i="10"/>
  <c r="Z5" i="10"/>
  <c r="AA5" i="10"/>
  <c r="AB5" i="10"/>
  <c r="AC5" i="10"/>
  <c r="AD5" i="10"/>
  <c r="AE5" i="10"/>
  <c r="AF5" i="10"/>
  <c r="AG5" i="10"/>
  <c r="AH5" i="10"/>
  <c r="AI5" i="10"/>
  <c r="AJ5" i="10"/>
  <c r="AK5" i="10"/>
  <c r="AL5" i="10"/>
  <c r="W5" i="10"/>
  <c r="AJ4" i="16"/>
  <c r="BC4" i="16" s="1"/>
  <c r="AH4" i="16"/>
  <c r="BA4" i="16" s="1"/>
  <c r="AF4" i="16"/>
  <c r="AY4" i="16" s="1"/>
  <c r="AD4" i="16"/>
  <c r="AW4" i="16" s="1"/>
  <c r="AB4" i="16"/>
  <c r="AU4" i="16" s="1"/>
  <c r="Z4" i="16"/>
  <c r="AS4" i="16" s="1"/>
  <c r="X4" i="16"/>
  <c r="AQ4" i="16" s="1"/>
  <c r="W4" i="16"/>
  <c r="AP4" i="16" s="1"/>
  <c r="AO13" i="16"/>
  <c r="BE13" i="16" s="1"/>
  <c r="AO12" i="16"/>
  <c r="AO11" i="16"/>
  <c r="AO10" i="16"/>
  <c r="AO9" i="16"/>
  <c r="AO8" i="16"/>
  <c r="AO7" i="16"/>
  <c r="AO6" i="16"/>
  <c r="R28" i="16"/>
  <c r="Q28" i="16"/>
  <c r="P28" i="16"/>
  <c r="O28" i="16"/>
  <c r="N28" i="16"/>
  <c r="M28" i="16"/>
  <c r="L28" i="16"/>
  <c r="K28" i="16"/>
  <c r="H28" i="16"/>
  <c r="J28" i="16" s="1"/>
  <c r="G28" i="16"/>
  <c r="I28" i="16" s="1"/>
  <c r="F28" i="16"/>
  <c r="E28" i="16"/>
  <c r="Q27" i="16"/>
  <c r="O27" i="16"/>
  <c r="M27" i="16"/>
  <c r="K27" i="16"/>
  <c r="E27" i="16"/>
  <c r="E87" i="16" s="1"/>
  <c r="Q15" i="16"/>
  <c r="O15" i="16"/>
  <c r="P15" i="16" s="1"/>
  <c r="M15" i="16"/>
  <c r="K15" i="16"/>
  <c r="I15" i="16"/>
  <c r="G15" i="16"/>
  <c r="E15" i="16"/>
  <c r="K14" i="16"/>
  <c r="AD14" i="16" s="1"/>
  <c r="AW14" i="16" s="1"/>
  <c r="G14" i="16"/>
  <c r="E14" i="16"/>
  <c r="Q12" i="16"/>
  <c r="K79" i="16" s="1"/>
  <c r="O12" i="16"/>
  <c r="J79" i="16" s="1"/>
  <c r="M12" i="16"/>
  <c r="I79" i="16" s="1"/>
  <c r="K12" i="16"/>
  <c r="H79" i="16" s="1"/>
  <c r="I12" i="16"/>
  <c r="G12" i="16"/>
  <c r="F79" i="16" s="1"/>
  <c r="E12" i="16"/>
  <c r="E79" i="16" s="1"/>
  <c r="Q11" i="16"/>
  <c r="AJ11" i="16" s="1"/>
  <c r="O11" i="16"/>
  <c r="P11" i="16" s="1"/>
  <c r="AI11" i="16" s="1"/>
  <c r="M11" i="16"/>
  <c r="I80" i="16" s="1"/>
  <c r="K11" i="16"/>
  <c r="AD11" i="16" s="1"/>
  <c r="I11" i="16"/>
  <c r="G80" i="16" s="1"/>
  <c r="G11" i="16"/>
  <c r="F80" i="16" s="1"/>
  <c r="E11" i="16"/>
  <c r="E80" i="16" s="1"/>
  <c r="Q10" i="16"/>
  <c r="R10" i="16" s="1"/>
  <c r="O10" i="16"/>
  <c r="P10" i="16" s="1"/>
  <c r="M10" i="16"/>
  <c r="N10" i="16" s="1"/>
  <c r="K10" i="16"/>
  <c r="L10" i="16" s="1"/>
  <c r="I10" i="16"/>
  <c r="J10" i="16" s="1"/>
  <c r="G10" i="16"/>
  <c r="H10" i="16" s="1"/>
  <c r="E10" i="16"/>
  <c r="F10" i="16" s="1"/>
  <c r="Q9" i="16"/>
  <c r="AJ9" i="16" s="1"/>
  <c r="O9" i="16"/>
  <c r="M9" i="16"/>
  <c r="K9" i="16"/>
  <c r="I9" i="16"/>
  <c r="G9" i="16"/>
  <c r="E9" i="16"/>
  <c r="X9" i="16" s="1"/>
  <c r="X10" i="16" s="1"/>
  <c r="Q8" i="16"/>
  <c r="R8" i="16" s="1"/>
  <c r="O8" i="16"/>
  <c r="P8" i="16" s="1"/>
  <c r="AI8" i="16" s="1"/>
  <c r="M8" i="16"/>
  <c r="N8" i="16" s="1"/>
  <c r="K8" i="16"/>
  <c r="L8" i="16" s="1"/>
  <c r="I8" i="16"/>
  <c r="J8" i="16" s="1"/>
  <c r="G8" i="16"/>
  <c r="F76" i="16" s="1"/>
  <c r="E8" i="16"/>
  <c r="F8" i="16" s="1"/>
  <c r="Y8" i="16" s="1"/>
  <c r="Q7" i="16"/>
  <c r="AJ7" i="16" s="1"/>
  <c r="O7" i="16"/>
  <c r="P7" i="16" s="1"/>
  <c r="M7" i="16"/>
  <c r="N7" i="16" s="1"/>
  <c r="AG7" i="16" s="1"/>
  <c r="K7" i="16"/>
  <c r="L7" i="16" s="1"/>
  <c r="I7" i="16"/>
  <c r="J7" i="16" s="1"/>
  <c r="G7" i="16"/>
  <c r="H7" i="16" s="1"/>
  <c r="E7" i="16"/>
  <c r="F7" i="16" s="1"/>
  <c r="Q6" i="16"/>
  <c r="O6" i="16"/>
  <c r="AH6" i="16" s="1"/>
  <c r="M6" i="16"/>
  <c r="K6" i="16"/>
  <c r="AD6" i="16" s="1"/>
  <c r="I6" i="16"/>
  <c r="AB6" i="16" s="1"/>
  <c r="G6" i="16"/>
  <c r="E6" i="16"/>
  <c r="D78" i="16"/>
  <c r="L80" i="16"/>
  <c r="D80" i="16"/>
  <c r="L79" i="16"/>
  <c r="G79" i="16"/>
  <c r="D79" i="16"/>
  <c r="L76" i="16"/>
  <c r="E76" i="16"/>
  <c r="D76" i="16"/>
  <c r="C119" i="16"/>
  <c r="C115" i="16"/>
  <c r="N115" i="16" s="1"/>
  <c r="C114" i="16"/>
  <c r="I114" i="16" s="1"/>
  <c r="S101" i="16"/>
  <c r="R101" i="16"/>
  <c r="Q101" i="16"/>
  <c r="P101" i="16"/>
  <c r="O101" i="16"/>
  <c r="N101" i="16"/>
  <c r="M101" i="16"/>
  <c r="L101" i="16"/>
  <c r="K101" i="16"/>
  <c r="J101" i="16"/>
  <c r="I101" i="16"/>
  <c r="H101" i="16"/>
  <c r="G101" i="16"/>
  <c r="F101" i="16"/>
  <c r="E101" i="16"/>
  <c r="D101" i="16"/>
  <c r="C101" i="16"/>
  <c r="S100" i="16"/>
  <c r="S112" i="16" s="1"/>
  <c r="R100" i="16"/>
  <c r="R112" i="16" s="1"/>
  <c r="Q100" i="16"/>
  <c r="Q112" i="16" s="1"/>
  <c r="P100" i="16"/>
  <c r="P112" i="16" s="1"/>
  <c r="O100" i="16"/>
  <c r="O112" i="16" s="1"/>
  <c r="N100" i="16"/>
  <c r="N112" i="16" s="1"/>
  <c r="M100" i="16"/>
  <c r="M112" i="16" s="1"/>
  <c r="L100" i="16"/>
  <c r="L112" i="16" s="1"/>
  <c r="K100" i="16"/>
  <c r="K112" i="16" s="1"/>
  <c r="J100" i="16"/>
  <c r="J112" i="16" s="1"/>
  <c r="I100" i="16"/>
  <c r="I112" i="16" s="1"/>
  <c r="H100" i="16"/>
  <c r="H112" i="16" s="1"/>
  <c r="G100" i="16"/>
  <c r="G112" i="16" s="1"/>
  <c r="F100" i="16"/>
  <c r="F112" i="16" s="1"/>
  <c r="E100" i="16"/>
  <c r="E112" i="16" s="1"/>
  <c r="D100" i="16"/>
  <c r="D112" i="16" s="1"/>
  <c r="C100" i="16"/>
  <c r="T99" i="16"/>
  <c r="S99" i="16"/>
  <c r="R99" i="16"/>
  <c r="Q99" i="16"/>
  <c r="P99" i="16"/>
  <c r="O99" i="16"/>
  <c r="N99" i="16"/>
  <c r="M99" i="16"/>
  <c r="L99" i="16"/>
  <c r="K99" i="16"/>
  <c r="J99" i="16"/>
  <c r="I99" i="16"/>
  <c r="H99" i="16"/>
  <c r="G99" i="16"/>
  <c r="F99" i="16"/>
  <c r="E99" i="16"/>
  <c r="D99" i="16"/>
  <c r="C99" i="16"/>
  <c r="T56" i="16"/>
  <c r="S56" i="16"/>
  <c r="R56" i="16"/>
  <c r="Q56" i="16"/>
  <c r="P56" i="16"/>
  <c r="O56" i="16"/>
  <c r="N56" i="16"/>
  <c r="M56" i="16"/>
  <c r="L56" i="16"/>
  <c r="K56" i="16"/>
  <c r="J56" i="16"/>
  <c r="I56" i="16"/>
  <c r="H56" i="16"/>
  <c r="G56" i="16"/>
  <c r="F56" i="16"/>
  <c r="E56" i="16"/>
  <c r="D56" i="16"/>
  <c r="S33" i="16"/>
  <c r="S36" i="16" s="1"/>
  <c r="R33" i="16"/>
  <c r="R36" i="16" s="1"/>
  <c r="P33" i="16"/>
  <c r="P36" i="16" s="1"/>
  <c r="N33" i="16"/>
  <c r="N36" i="16" s="1"/>
  <c r="L33" i="16"/>
  <c r="L36" i="16" s="1"/>
  <c r="J33" i="16"/>
  <c r="J36" i="16" s="1"/>
  <c r="H33" i="16"/>
  <c r="H36" i="16" s="1"/>
  <c r="F33" i="16"/>
  <c r="F36" i="16" s="1"/>
  <c r="AL26" i="16"/>
  <c r="BE26" i="16" s="1"/>
  <c r="AK26" i="16"/>
  <c r="BD26" i="16" s="1"/>
  <c r="AJ26" i="16"/>
  <c r="BC26" i="16" s="1"/>
  <c r="AI26" i="16"/>
  <c r="BB26" i="16" s="1"/>
  <c r="AH26" i="16"/>
  <c r="BA26" i="16" s="1"/>
  <c r="AG26" i="16"/>
  <c r="AZ26" i="16" s="1"/>
  <c r="AF26" i="16"/>
  <c r="AY26" i="16" s="1"/>
  <c r="AE26" i="16"/>
  <c r="AX26" i="16" s="1"/>
  <c r="AD26" i="16"/>
  <c r="AW26" i="16" s="1"/>
  <c r="AC26" i="16"/>
  <c r="AV26" i="16" s="1"/>
  <c r="AB26" i="16"/>
  <c r="AU26" i="16" s="1"/>
  <c r="AA26" i="16"/>
  <c r="AT26" i="16" s="1"/>
  <c r="Z26" i="16"/>
  <c r="AS26" i="16" s="1"/>
  <c r="Y26" i="16"/>
  <c r="AR26" i="16" s="1"/>
  <c r="X26" i="16"/>
  <c r="AQ26" i="16" s="1"/>
  <c r="T26" i="16"/>
  <c r="AM26" i="16" s="1"/>
  <c r="BF26" i="16" s="1"/>
  <c r="BF25" i="16"/>
  <c r="BE25" i="16"/>
  <c r="BD25" i="16"/>
  <c r="BC25" i="16"/>
  <c r="BB25" i="16"/>
  <c r="BA25" i="16"/>
  <c r="AZ25" i="16"/>
  <c r="AY25" i="16"/>
  <c r="AX25" i="16"/>
  <c r="AW25" i="16"/>
  <c r="AV25" i="16"/>
  <c r="AU25" i="16"/>
  <c r="AT25" i="16"/>
  <c r="AS25" i="16"/>
  <c r="AR25" i="16"/>
  <c r="AQ25" i="16"/>
  <c r="AP25" i="16"/>
  <c r="E25" i="16"/>
  <c r="F25" i="16" s="1"/>
  <c r="G25" i="16" s="1"/>
  <c r="H25" i="16" s="1"/>
  <c r="I25" i="16" s="1"/>
  <c r="J25" i="16" s="1"/>
  <c r="K25" i="16" s="1"/>
  <c r="L25" i="16" s="1"/>
  <c r="M25" i="16" s="1"/>
  <c r="N25" i="16" s="1"/>
  <c r="O25" i="16" s="1"/>
  <c r="P25" i="16" s="1"/>
  <c r="Q25" i="16" s="1"/>
  <c r="R25" i="16" s="1"/>
  <c r="S25" i="16" s="1"/>
  <c r="T25" i="16" s="1"/>
  <c r="AL24" i="16"/>
  <c r="BE24" i="16" s="1"/>
  <c r="AK24" i="16"/>
  <c r="BD24" i="16" s="1"/>
  <c r="AJ24" i="16"/>
  <c r="BC24" i="16" s="1"/>
  <c r="AI24" i="16"/>
  <c r="BB24" i="16" s="1"/>
  <c r="AH24" i="16"/>
  <c r="BA24" i="16" s="1"/>
  <c r="AG24" i="16"/>
  <c r="AZ24" i="16" s="1"/>
  <c r="AF24" i="16"/>
  <c r="AY24" i="16" s="1"/>
  <c r="AE24" i="16"/>
  <c r="AX24" i="16" s="1"/>
  <c r="AD24" i="16"/>
  <c r="AW24" i="16" s="1"/>
  <c r="AC24" i="16"/>
  <c r="AV24" i="16" s="1"/>
  <c r="AB24" i="16"/>
  <c r="AU24" i="16" s="1"/>
  <c r="AA24" i="16"/>
  <c r="AT24" i="16" s="1"/>
  <c r="Z24" i="16"/>
  <c r="AS24" i="16" s="1"/>
  <c r="Y24" i="16"/>
  <c r="AR24" i="16" s="1"/>
  <c r="X24" i="16"/>
  <c r="AQ24" i="16" s="1"/>
  <c r="W24" i="16"/>
  <c r="AP24" i="16" s="1"/>
  <c r="T24" i="16"/>
  <c r="AM24" i="16" s="1"/>
  <c r="BF24" i="16" s="1"/>
  <c r="BF23" i="16"/>
  <c r="BE23" i="16"/>
  <c r="BD23" i="16"/>
  <c r="BC23" i="16"/>
  <c r="BB23" i="16"/>
  <c r="BA23" i="16"/>
  <c r="AZ23" i="16"/>
  <c r="AY23" i="16"/>
  <c r="AX23" i="16"/>
  <c r="AW23" i="16"/>
  <c r="AV23" i="16"/>
  <c r="AU23" i="16"/>
  <c r="AT23" i="16"/>
  <c r="AS23" i="16"/>
  <c r="AR23" i="16"/>
  <c r="AQ23" i="16"/>
  <c r="AP23" i="16"/>
  <c r="BF22" i="16"/>
  <c r="BE22" i="16"/>
  <c r="BD22" i="16"/>
  <c r="BC22" i="16"/>
  <c r="BB22" i="16"/>
  <c r="BA22" i="16"/>
  <c r="AZ22" i="16"/>
  <c r="AY22" i="16"/>
  <c r="AX22" i="16"/>
  <c r="AW22" i="16"/>
  <c r="AV22" i="16"/>
  <c r="AU22" i="16"/>
  <c r="AT22" i="16"/>
  <c r="AS22" i="16"/>
  <c r="AR22" i="16"/>
  <c r="AQ22" i="16"/>
  <c r="AP22" i="16"/>
  <c r="BF21" i="16"/>
  <c r="BE21" i="16"/>
  <c r="BD21" i="16"/>
  <c r="BC21" i="16"/>
  <c r="BB21" i="16"/>
  <c r="BA21" i="16"/>
  <c r="AZ21" i="16"/>
  <c r="AY21" i="16"/>
  <c r="AX21" i="16"/>
  <c r="AW21" i="16"/>
  <c r="AV21" i="16"/>
  <c r="AU21" i="16"/>
  <c r="AT21" i="16"/>
  <c r="AS21" i="16"/>
  <c r="AR21" i="16"/>
  <c r="AQ21" i="16"/>
  <c r="AP21" i="16"/>
  <c r="BB20" i="16"/>
  <c r="BA20" i="16"/>
  <c r="AZ20" i="16"/>
  <c r="AS20" i="16"/>
  <c r="AR20" i="16"/>
  <c r="AX20" i="16"/>
  <c r="AW20" i="16"/>
  <c r="S18" i="16"/>
  <c r="AL18" i="16" s="1"/>
  <c r="BE18" i="16" s="1"/>
  <c r="R18" i="16"/>
  <c r="AK18" i="16" s="1"/>
  <c r="Q18" i="16"/>
  <c r="Q19" i="16" s="1"/>
  <c r="AJ19" i="16" s="1"/>
  <c r="BC19" i="16" s="1"/>
  <c r="P18" i="16"/>
  <c r="AI18" i="16" s="1"/>
  <c r="O18" i="16"/>
  <c r="O19" i="16" s="1"/>
  <c r="AH19" i="16" s="1"/>
  <c r="BA19" i="16" s="1"/>
  <c r="N18" i="16"/>
  <c r="N19" i="16" s="1"/>
  <c r="AG19" i="16" s="1"/>
  <c r="AZ19" i="16" s="1"/>
  <c r="M18" i="16"/>
  <c r="M19" i="16" s="1"/>
  <c r="AF19" i="16" s="1"/>
  <c r="AY19" i="16" s="1"/>
  <c r="L18" i="16"/>
  <c r="AE18" i="16" s="1"/>
  <c r="AX18" i="16" s="1"/>
  <c r="K18" i="16"/>
  <c r="K19" i="16" s="1"/>
  <c r="AD19" i="16" s="1"/>
  <c r="AW19" i="16" s="1"/>
  <c r="J18" i="16"/>
  <c r="I18" i="16"/>
  <c r="I19" i="16" s="1"/>
  <c r="AB19" i="16" s="1"/>
  <c r="AU19" i="16" s="1"/>
  <c r="H18" i="16"/>
  <c r="H19" i="16" s="1"/>
  <c r="AA19" i="16" s="1"/>
  <c r="AT19" i="16" s="1"/>
  <c r="G18" i="16"/>
  <c r="Z18" i="16" s="1"/>
  <c r="AS18" i="16" s="1"/>
  <c r="F18" i="16"/>
  <c r="F19" i="16" s="1"/>
  <c r="Y19" i="16" s="1"/>
  <c r="AR19" i="16" s="1"/>
  <c r="E18" i="16"/>
  <c r="X18" i="16" s="1"/>
  <c r="D18" i="16"/>
  <c r="D19" i="16" s="1"/>
  <c r="W19" i="16" s="1"/>
  <c r="AP19" i="16" s="1"/>
  <c r="BF17" i="16"/>
  <c r="BE17" i="16"/>
  <c r="BD17" i="16"/>
  <c r="BC17" i="16"/>
  <c r="BB17" i="16"/>
  <c r="BA17" i="16"/>
  <c r="AZ17" i="16"/>
  <c r="AY17" i="16"/>
  <c r="AX17" i="16"/>
  <c r="AW17" i="16"/>
  <c r="AV17" i="16"/>
  <c r="AU17" i="16"/>
  <c r="AT17" i="16"/>
  <c r="AS17" i="16"/>
  <c r="AR17" i="16"/>
  <c r="AQ17" i="16"/>
  <c r="AP17" i="16"/>
  <c r="S17" i="16"/>
  <c r="R17" i="16"/>
  <c r="Q17" i="16"/>
  <c r="P17" i="16"/>
  <c r="O17" i="16"/>
  <c r="N17" i="16"/>
  <c r="M17" i="16"/>
  <c r="L17" i="16"/>
  <c r="K17" i="16"/>
  <c r="J17" i="16"/>
  <c r="I17" i="16"/>
  <c r="H17" i="16"/>
  <c r="G17" i="16"/>
  <c r="F17" i="16"/>
  <c r="E17" i="16"/>
  <c r="D17" i="16"/>
  <c r="BF16" i="16"/>
  <c r="BE16" i="16"/>
  <c r="BD16" i="16"/>
  <c r="BC16" i="16"/>
  <c r="BB16" i="16"/>
  <c r="BA16" i="16"/>
  <c r="AZ16" i="16"/>
  <c r="AY16" i="16"/>
  <c r="AX16" i="16"/>
  <c r="AW16" i="16"/>
  <c r="AV16" i="16"/>
  <c r="AU16" i="16"/>
  <c r="AT16" i="16"/>
  <c r="AS16" i="16"/>
  <c r="AR16" i="16"/>
  <c r="AQ16" i="16"/>
  <c r="AP16" i="16"/>
  <c r="Q16" i="16"/>
  <c r="O16" i="16"/>
  <c r="M16" i="16"/>
  <c r="K16" i="16"/>
  <c r="I16" i="16"/>
  <c r="G16" i="16"/>
  <c r="E16" i="16"/>
  <c r="D16" i="16"/>
  <c r="BF15" i="16"/>
  <c r="BE15" i="16"/>
  <c r="BD15" i="16"/>
  <c r="BC15" i="16"/>
  <c r="BB15" i="16"/>
  <c r="BA15" i="16"/>
  <c r="AZ15" i="16"/>
  <c r="AY15" i="16"/>
  <c r="AX15" i="16"/>
  <c r="AW15" i="16"/>
  <c r="AV15" i="16"/>
  <c r="AU15" i="16"/>
  <c r="AT15" i="16"/>
  <c r="AS15" i="16"/>
  <c r="AR15" i="16"/>
  <c r="AQ15" i="16"/>
  <c r="AP15" i="16"/>
  <c r="T15" i="16"/>
  <c r="N15" i="16"/>
  <c r="J15" i="16"/>
  <c r="AL14" i="16"/>
  <c r="BE14" i="16" s="1"/>
  <c r="W14" i="16"/>
  <c r="AP14" i="16" s="1"/>
  <c r="T14" i="16"/>
  <c r="AJ14" i="16"/>
  <c r="BC14" i="16" s="1"/>
  <c r="BA13" i="16"/>
  <c r="T13" i="16"/>
  <c r="R13" i="16"/>
  <c r="P13" i="16"/>
  <c r="N13" i="16"/>
  <c r="L13" i="16"/>
  <c r="J13" i="16"/>
  <c r="H13" i="16"/>
  <c r="F13" i="16"/>
  <c r="AL12" i="16"/>
  <c r="Z12" i="16"/>
  <c r="W12" i="16"/>
  <c r="T12" i="16"/>
  <c r="M79" i="16" s="1"/>
  <c r="AL11" i="16"/>
  <c r="W11" i="16"/>
  <c r="T11" i="16"/>
  <c r="M80" i="16" s="1"/>
  <c r="AL9" i="16"/>
  <c r="AL10" i="16" s="1"/>
  <c r="BE10" i="16" s="1"/>
  <c r="W9" i="16"/>
  <c r="W10" i="16" s="1"/>
  <c r="T9" i="16"/>
  <c r="T10" i="16" s="1"/>
  <c r="AL8" i="16"/>
  <c r="BE8" i="16" s="1"/>
  <c r="W8" i="16"/>
  <c r="T8" i="16"/>
  <c r="M76" i="16" s="1"/>
  <c r="T7" i="16"/>
  <c r="AM7" i="16" s="1"/>
  <c r="S7" i="16"/>
  <c r="AL7" i="16" s="1"/>
  <c r="BE7" i="16" s="1"/>
  <c r="AL6" i="16"/>
  <c r="Z6" i="16"/>
  <c r="W6" i="16"/>
  <c r="T6" i="16"/>
  <c r="R6" i="16"/>
  <c r="AK6" i="16" s="1"/>
  <c r="AV5" i="16"/>
  <c r="AR5" i="16"/>
  <c r="AQ5" i="16"/>
  <c r="T5" i="16"/>
  <c r="T101" i="16" s="1"/>
  <c r="T4" i="16"/>
  <c r="T17" i="16" s="1"/>
  <c r="E256" i="6"/>
  <c r="AE4" i="16" s="1"/>
  <c r="AX4" i="16" s="1"/>
  <c r="E257" i="6"/>
  <c r="E258" i="6"/>
  <c r="E255" i="6"/>
  <c r="C48" i="15"/>
  <c r="D48" i="15" s="1"/>
  <c r="E48" i="15" s="1"/>
  <c r="F48" i="15" s="1"/>
  <c r="G48" i="15" s="1"/>
  <c r="H48" i="15" s="1"/>
  <c r="I48" i="15" s="1"/>
  <c r="J48" i="15" s="1"/>
  <c r="K48" i="15" s="1"/>
  <c r="L48" i="15" s="1"/>
  <c r="M48" i="15" s="1"/>
  <c r="N48" i="15" s="1"/>
  <c r="O48" i="15" s="1"/>
  <c r="P48" i="15" s="1"/>
  <c r="Q48" i="15" s="1"/>
  <c r="R48" i="15" s="1"/>
  <c r="S48" i="15" s="1"/>
  <c r="T48" i="15" s="1"/>
  <c r="U48" i="15" s="1"/>
  <c r="V48" i="15" s="1"/>
  <c r="W48" i="15" s="1"/>
  <c r="X48" i="15" s="1"/>
  <c r="Y48" i="15" s="1"/>
  <c r="Z48" i="15" s="1"/>
  <c r="AA48" i="15" s="1"/>
  <c r="AB48" i="15" s="1"/>
  <c r="AC48" i="15" s="1"/>
  <c r="AD48" i="15" s="1"/>
  <c r="AE48" i="15" s="1"/>
  <c r="AF48" i="15" s="1"/>
  <c r="AG48" i="15" s="1"/>
  <c r="AH48" i="15" s="1"/>
  <c r="AI48" i="15" s="1"/>
  <c r="AJ48" i="15" s="1"/>
  <c r="AK48" i="15" s="1"/>
  <c r="AL48" i="15" s="1"/>
  <c r="AM48" i="15" s="1"/>
  <c r="AN48" i="15" s="1"/>
  <c r="AO48" i="15" s="1"/>
  <c r="AP48" i="15" s="1"/>
  <c r="AQ48" i="15" s="1"/>
  <c r="AR48" i="15" s="1"/>
  <c r="AS48" i="15" s="1"/>
  <c r="AT48" i="15" s="1"/>
  <c r="AU48" i="15" s="1"/>
  <c r="AV48" i="15" s="1"/>
  <c r="AW48" i="15" s="1"/>
  <c r="AX48" i="15" s="1"/>
  <c r="AY48" i="15" s="1"/>
  <c r="AZ48" i="15" s="1"/>
  <c r="BA48" i="15" s="1"/>
  <c r="BB48" i="15" s="1"/>
  <c r="BC48" i="15" s="1"/>
  <c r="BD48" i="15" s="1"/>
  <c r="BE48" i="15" s="1"/>
  <c r="BF48" i="15" s="1"/>
  <c r="BG48" i="15" s="1"/>
  <c r="BH48" i="15" s="1"/>
  <c r="BI48" i="15" s="1"/>
  <c r="BJ48" i="15" s="1"/>
  <c r="BK48" i="15" s="1"/>
  <c r="AM4" i="18" l="1"/>
  <c r="BF4" i="18" s="1"/>
  <c r="AM4" i="17"/>
  <c r="BF4" i="17" s="1"/>
  <c r="L19" i="16"/>
  <c r="AE19" i="16" s="1"/>
  <c r="AX19" i="16" s="1"/>
  <c r="S19" i="16"/>
  <c r="AL19" i="16" s="1"/>
  <c r="BE19" i="16" s="1"/>
  <c r="AD18" i="16"/>
  <c r="Y18" i="16"/>
  <c r="AR18" i="16" s="1"/>
  <c r="AM9" i="16"/>
  <c r="AM10" i="16" s="1"/>
  <c r="BE11" i="16"/>
  <c r="M30" i="16"/>
  <c r="G78" i="16"/>
  <c r="AH11" i="16"/>
  <c r="W7" i="17"/>
  <c r="AP7" i="17" s="1"/>
  <c r="Z9" i="16"/>
  <c r="Z10" i="16" s="1"/>
  <c r="J14" i="16"/>
  <c r="I14" i="16"/>
  <c r="F73" i="15"/>
  <c r="F70" i="15"/>
  <c r="G65" i="15"/>
  <c r="G72" i="15" s="1"/>
  <c r="F71" i="15"/>
  <c r="K30" i="16"/>
  <c r="P30" i="16"/>
  <c r="G30" i="16"/>
  <c r="H30" i="16"/>
  <c r="F27" i="16"/>
  <c r="L27" i="16"/>
  <c r="H87" i="16"/>
  <c r="N27" i="16"/>
  <c r="I87" i="16"/>
  <c r="F30" i="16"/>
  <c r="E30" i="16"/>
  <c r="I68" i="15"/>
  <c r="K63" i="15"/>
  <c r="J66" i="15"/>
  <c r="J67" i="15"/>
  <c r="J69" i="15"/>
  <c r="AK4" i="18"/>
  <c r="BD4" i="18" s="1"/>
  <c r="AE4" i="18"/>
  <c r="AX4" i="18" s="1"/>
  <c r="AI4" i="18"/>
  <c r="BB4" i="18" s="1"/>
  <c r="AC4" i="18"/>
  <c r="AV4" i="18" s="1"/>
  <c r="AA4" i="18"/>
  <c r="AT4" i="18" s="1"/>
  <c r="Y4" i="18"/>
  <c r="AR4" i="18" s="1"/>
  <c r="AL4" i="18"/>
  <c r="BE4" i="18" s="1"/>
  <c r="AG4" i="18"/>
  <c r="AZ4" i="18" s="1"/>
  <c r="AA4" i="17"/>
  <c r="AT4" i="17" s="1"/>
  <c r="AC4" i="17"/>
  <c r="AV4" i="17" s="1"/>
  <c r="AI4" i="17"/>
  <c r="BB4" i="17" s="1"/>
  <c r="AK4" i="17"/>
  <c r="BD4" i="17" s="1"/>
  <c r="AL4" i="17"/>
  <c r="BE4" i="17" s="1"/>
  <c r="AE4" i="17"/>
  <c r="AX4" i="17" s="1"/>
  <c r="Y4" i="17"/>
  <c r="AR4" i="17" s="1"/>
  <c r="AG4" i="17"/>
  <c r="AZ4" i="17" s="1"/>
  <c r="W18" i="16"/>
  <c r="AP18" i="16" s="1"/>
  <c r="AM4" i="16"/>
  <c r="BF4" i="16" s="1"/>
  <c r="I30" i="16"/>
  <c r="K78" i="16"/>
  <c r="Q30" i="16"/>
  <c r="AV13" i="16"/>
  <c r="BD18" i="16"/>
  <c r="R30" i="16"/>
  <c r="AM5" i="16"/>
  <c r="BF5" i="16" s="1"/>
  <c r="AJ18" i="16"/>
  <c r="BC18" i="16" s="1"/>
  <c r="R27" i="16"/>
  <c r="K87" i="16"/>
  <c r="AH18" i="16"/>
  <c r="BA18" i="16" s="1"/>
  <c r="N14" i="16"/>
  <c r="AG14" i="16" s="1"/>
  <c r="AZ14" i="16" s="1"/>
  <c r="E78" i="16"/>
  <c r="AG18" i="16"/>
  <c r="AZ18" i="16" s="1"/>
  <c r="P27" i="16"/>
  <c r="J87" i="16"/>
  <c r="AF11" i="16"/>
  <c r="AY11" i="16" s="1"/>
  <c r="O30" i="16"/>
  <c r="AF18" i="16"/>
  <c r="AY18" i="16" s="1"/>
  <c r="G76" i="16"/>
  <c r="AH8" i="16"/>
  <c r="BA8" i="16" s="1"/>
  <c r="AC18" i="16"/>
  <c r="AV18" i="16" s="1"/>
  <c r="AB18" i="16"/>
  <c r="AU18" i="16" s="1"/>
  <c r="G19" i="16"/>
  <c r="Z19" i="16" s="1"/>
  <c r="AS19" i="16" s="1"/>
  <c r="AA18" i="16"/>
  <c r="AT18" i="16" s="1"/>
  <c r="AG4" i="16"/>
  <c r="AZ4" i="16" s="1"/>
  <c r="AI4" i="16"/>
  <c r="BB4" i="16" s="1"/>
  <c r="AK4" i="16"/>
  <c r="BD4" i="16" s="1"/>
  <c r="AL4" i="16"/>
  <c r="BE4" i="16" s="1"/>
  <c r="Y4" i="16"/>
  <c r="AR4" i="16" s="1"/>
  <c r="AA4" i="16"/>
  <c r="AT4" i="16" s="1"/>
  <c r="AC4" i="16"/>
  <c r="AV4" i="16" s="1"/>
  <c r="K29" i="16"/>
  <c r="M29" i="16"/>
  <c r="N30" i="16"/>
  <c r="J30" i="16"/>
  <c r="F114" i="16"/>
  <c r="G114" i="16"/>
  <c r="J114" i="16"/>
  <c r="O114" i="16"/>
  <c r="S114" i="16"/>
  <c r="N114" i="16"/>
  <c r="N116" i="16" s="1"/>
  <c r="K114" i="16"/>
  <c r="L114" i="16"/>
  <c r="M114" i="16"/>
  <c r="P114" i="16"/>
  <c r="Q114" i="16"/>
  <c r="R114" i="16"/>
  <c r="T114" i="16"/>
  <c r="D114" i="16"/>
  <c r="E114" i="16"/>
  <c r="H114" i="16"/>
  <c r="AR8" i="16"/>
  <c r="AW11" i="16"/>
  <c r="BB8" i="16"/>
  <c r="BB11" i="16"/>
  <c r="BC11" i="16"/>
  <c r="L30" i="16"/>
  <c r="Q29" i="16"/>
  <c r="O29" i="16"/>
  <c r="E29" i="16"/>
  <c r="AF12" i="16"/>
  <c r="AY12" i="16" s="1"/>
  <c r="AJ12" i="16"/>
  <c r="AD12" i="16"/>
  <c r="BC12" i="16"/>
  <c r="J80" i="16"/>
  <c r="K80" i="16"/>
  <c r="H80" i="16"/>
  <c r="N11" i="16"/>
  <c r="AG11" i="16" s="1"/>
  <c r="AZ11" i="16" s="1"/>
  <c r="X11" i="16"/>
  <c r="AQ11" i="16" s="1"/>
  <c r="I78" i="16"/>
  <c r="M78" i="16"/>
  <c r="BC9" i="16"/>
  <c r="AJ10" i="16"/>
  <c r="BC10" i="16" s="1"/>
  <c r="AD9" i="16"/>
  <c r="AD10" i="16" s="1"/>
  <c r="AW10" i="16" s="1"/>
  <c r="J76" i="16"/>
  <c r="H8" i="16"/>
  <c r="AA8" i="16" s="1"/>
  <c r="AT8" i="16" s="1"/>
  <c r="K76" i="16"/>
  <c r="H76" i="16"/>
  <c r="AF8" i="16"/>
  <c r="AY8" i="16" s="1"/>
  <c r="I76" i="16"/>
  <c r="Z8" i="16"/>
  <c r="AS8" i="16" s="1"/>
  <c r="AB8" i="16"/>
  <c r="AU8" i="16" s="1"/>
  <c r="R7" i="16"/>
  <c r="AK7" i="16" s="1"/>
  <c r="BD7" i="16" s="1"/>
  <c r="AI7" i="16"/>
  <c r="BB7" i="16" s="1"/>
  <c r="AE7" i="16"/>
  <c r="AX7" i="16" s="1"/>
  <c r="X7" i="16"/>
  <c r="AQ7" i="16" s="1"/>
  <c r="AA7" i="16"/>
  <c r="AT7" i="16" s="1"/>
  <c r="K77" i="16"/>
  <c r="E77" i="16"/>
  <c r="AU6" i="16"/>
  <c r="AQ9" i="16"/>
  <c r="BF7" i="16"/>
  <c r="AW6" i="16"/>
  <c r="AE8" i="16"/>
  <c r="AX8" i="16" s="1"/>
  <c r="AG8" i="16"/>
  <c r="AZ8" i="16" s="1"/>
  <c r="AB12" i="16"/>
  <c r="AU12" i="16" s="1"/>
  <c r="AX13" i="16"/>
  <c r="X14" i="16"/>
  <c r="AQ14" i="16" s="1"/>
  <c r="L9" i="16"/>
  <c r="F11" i="16"/>
  <c r="Y11" i="16" s="1"/>
  <c r="AR11" i="16" s="1"/>
  <c r="AY13" i="16"/>
  <c r="Z14" i="16"/>
  <c r="AS14" i="16" s="1"/>
  <c r="T18" i="16"/>
  <c r="AM18" i="16" s="1"/>
  <c r="S28" i="16"/>
  <c r="AP12" i="16"/>
  <c r="AB14" i="16"/>
  <c r="AU14" i="16" s="1"/>
  <c r="BE12" i="16"/>
  <c r="BB13" i="16"/>
  <c r="J11" i="16"/>
  <c r="AC11" i="16" s="1"/>
  <c r="AV11" i="16" s="1"/>
  <c r="F12" i="16"/>
  <c r="Y12" i="16" s="1"/>
  <c r="AR12" i="16" s="1"/>
  <c r="BC13" i="16"/>
  <c r="AP9" i="16"/>
  <c r="F6" i="16"/>
  <c r="AF6" i="16"/>
  <c r="AY6" i="16" s="1"/>
  <c r="BE6" i="16"/>
  <c r="BD6" i="16"/>
  <c r="P9" i="16"/>
  <c r="AI9" i="16" s="1"/>
  <c r="AI10" i="16" s="1"/>
  <c r="BB10" i="16" s="1"/>
  <c r="AP10" i="16"/>
  <c r="BF10" i="16"/>
  <c r="H12" i="16"/>
  <c r="AA12" i="16" s="1"/>
  <c r="AT12" i="16" s="1"/>
  <c r="X8" i="16"/>
  <c r="AQ8" i="16" s="1"/>
  <c r="N6" i="16"/>
  <c r="AG6" i="16" s="1"/>
  <c r="AZ6" i="16" s="1"/>
  <c r="H11" i="16"/>
  <c r="AA11" i="16" s="1"/>
  <c r="AT11" i="16" s="1"/>
  <c r="AK8" i="16"/>
  <c r="BD8" i="16" s="1"/>
  <c r="AH12" i="16"/>
  <c r="BA12" i="16" s="1"/>
  <c r="H6" i="16"/>
  <c r="R9" i="16"/>
  <c r="AK9" i="16" s="1"/>
  <c r="AK10" i="16" s="1"/>
  <c r="BD10" i="16" s="1"/>
  <c r="AS9" i="16"/>
  <c r="AQ10" i="16"/>
  <c r="L11" i="16"/>
  <c r="AE11" i="16" s="1"/>
  <c r="AX11" i="16" s="1"/>
  <c r="AF14" i="16"/>
  <c r="AY14" i="16" s="1"/>
  <c r="E19" i="16"/>
  <c r="X19" i="16" s="1"/>
  <c r="AQ19" i="16" s="1"/>
  <c r="AQ18" i="16"/>
  <c r="J6" i="16"/>
  <c r="AM11" i="16"/>
  <c r="BF11" i="16" s="1"/>
  <c r="J12" i="16"/>
  <c r="AC12" i="16" s="1"/>
  <c r="AV12" i="16" s="1"/>
  <c r="F14" i="16"/>
  <c r="Y14" i="16" s="1"/>
  <c r="AR14" i="16" s="1"/>
  <c r="F15" i="16"/>
  <c r="AW18" i="16"/>
  <c r="N9" i="16"/>
  <c r="AG9" i="16" s="1"/>
  <c r="AG10" i="16" s="1"/>
  <c r="AZ10" i="16" s="1"/>
  <c r="AJ6" i="16"/>
  <c r="BC6" i="16" s="1"/>
  <c r="AH14" i="16"/>
  <c r="BA14" i="16" s="1"/>
  <c r="BA6" i="16"/>
  <c r="AS10" i="16"/>
  <c r="AP11" i="16"/>
  <c r="L6" i="16"/>
  <c r="AD7" i="16"/>
  <c r="AW7" i="16" s="1"/>
  <c r="BC7" i="16"/>
  <c r="L12" i="16"/>
  <c r="AE12" i="16" s="1"/>
  <c r="AX12" i="16" s="1"/>
  <c r="AM12" i="16"/>
  <c r="BF12" i="16" s="1"/>
  <c r="H14" i="16"/>
  <c r="AA14" i="16" s="1"/>
  <c r="AT14" i="16" s="1"/>
  <c r="H15" i="16"/>
  <c r="R11" i="16"/>
  <c r="AK11" i="16" s="1"/>
  <c r="BD11" i="16" s="1"/>
  <c r="AC14" i="16"/>
  <c r="AV14" i="16" s="1"/>
  <c r="P6" i="16"/>
  <c r="AI6" i="16" s="1"/>
  <c r="BB6" i="16" s="1"/>
  <c r="AP6" i="16"/>
  <c r="AH7" i="16"/>
  <c r="BA7" i="16" s="1"/>
  <c r="AD8" i="16"/>
  <c r="AW8" i="16" s="1"/>
  <c r="AB9" i="16"/>
  <c r="AB10" i="16" s="1"/>
  <c r="AU10" i="16" s="1"/>
  <c r="P12" i="16"/>
  <c r="AI12" i="16" s="1"/>
  <c r="BB12" i="16" s="1"/>
  <c r="AS12" i="16"/>
  <c r="BF13" i="16"/>
  <c r="BD13" i="16"/>
  <c r="AZ13" i="16"/>
  <c r="AT13" i="16"/>
  <c r="L14" i="16"/>
  <c r="AE14" i="16" s="1"/>
  <c r="AX14" i="16" s="1"/>
  <c r="AM14" i="16"/>
  <c r="BF14" i="16" s="1"/>
  <c r="J19" i="16"/>
  <c r="AC19" i="16" s="1"/>
  <c r="AV19" i="16" s="1"/>
  <c r="R12" i="16"/>
  <c r="AK12" i="16" s="1"/>
  <c r="BD12" i="16" s="1"/>
  <c r="AP13" i="16"/>
  <c r="L15" i="16"/>
  <c r="AQ13" i="16"/>
  <c r="AF9" i="16"/>
  <c r="AR13" i="16"/>
  <c r="N12" i="16"/>
  <c r="AG12" i="16" s="1"/>
  <c r="AZ12" i="16" s="1"/>
  <c r="AS6" i="16"/>
  <c r="AM6" i="16"/>
  <c r="BF6" i="16" s="1"/>
  <c r="X12" i="16"/>
  <c r="AQ12" i="16" s="1"/>
  <c r="P14" i="16"/>
  <c r="AI14" i="16" s="1"/>
  <c r="BB14" i="16" s="1"/>
  <c r="T100" i="16"/>
  <c r="T112" i="16" s="1"/>
  <c r="F9" i="16"/>
  <c r="BE9" i="16"/>
  <c r="Z11" i="16"/>
  <c r="AS11" i="16" s="1"/>
  <c r="AW12" i="16"/>
  <c r="AS13" i="16"/>
  <c r="X6" i="16"/>
  <c r="AQ6" i="16" s="1"/>
  <c r="AC8" i="16"/>
  <c r="AV8" i="16" s="1"/>
  <c r="AJ8" i="16"/>
  <c r="BC8" i="16" s="1"/>
  <c r="H9" i="16"/>
  <c r="AH9" i="16"/>
  <c r="AH10" i="16" s="1"/>
  <c r="BA10" i="16" s="1"/>
  <c r="AB11" i="16"/>
  <c r="AU11" i="16" s="1"/>
  <c r="BA11" i="16"/>
  <c r="AU13" i="16"/>
  <c r="R14" i="16"/>
  <c r="AK14" i="16" s="1"/>
  <c r="BD14" i="16" s="1"/>
  <c r="P19" i="16"/>
  <c r="AI19" i="16" s="1"/>
  <c r="BB19" i="16" s="1"/>
  <c r="BB18" i="16"/>
  <c r="AZ7" i="16"/>
  <c r="R19" i="16"/>
  <c r="AK19" i="16" s="1"/>
  <c r="BD19" i="16" s="1"/>
  <c r="AM8" i="16"/>
  <c r="BF8" i="16" s="1"/>
  <c r="J9" i="16"/>
  <c r="AW13" i="16"/>
  <c r="R15" i="16"/>
  <c r="AP8" i="16"/>
  <c r="F115" i="16"/>
  <c r="H115" i="16"/>
  <c r="I115" i="16"/>
  <c r="I116" i="16" s="1"/>
  <c r="J115" i="16"/>
  <c r="K115" i="16"/>
  <c r="L115" i="16"/>
  <c r="M115" i="16"/>
  <c r="S115" i="16"/>
  <c r="R115" i="16"/>
  <c r="Q115" i="16"/>
  <c r="E115" i="16"/>
  <c r="P115" i="16"/>
  <c r="O115" i="16"/>
  <c r="G115" i="16"/>
  <c r="D115" i="16"/>
  <c r="T115" i="16"/>
  <c r="E21" i="15"/>
  <c r="F21" i="15"/>
  <c r="G21" i="15"/>
  <c r="H21" i="15"/>
  <c r="I21" i="15"/>
  <c r="J21" i="15"/>
  <c r="K21" i="15"/>
  <c r="L21" i="15"/>
  <c r="M21" i="15"/>
  <c r="N21" i="15"/>
  <c r="O21" i="15"/>
  <c r="P21" i="15"/>
  <c r="Q21" i="15"/>
  <c r="R21" i="15"/>
  <c r="S21" i="15"/>
  <c r="T21" i="15"/>
  <c r="U21" i="15"/>
  <c r="V21" i="15"/>
  <c r="W21" i="15"/>
  <c r="X21" i="15"/>
  <c r="Y21" i="15"/>
  <c r="Z21" i="15"/>
  <c r="AA21" i="15"/>
  <c r="AB21" i="15"/>
  <c r="AC21" i="15"/>
  <c r="AD21" i="15"/>
  <c r="AE21" i="15"/>
  <c r="AF21" i="15"/>
  <c r="AG21" i="15"/>
  <c r="AH21" i="15"/>
  <c r="AI21" i="15"/>
  <c r="AJ21" i="15"/>
  <c r="AK21" i="15"/>
  <c r="AL21" i="15"/>
  <c r="AM21" i="15"/>
  <c r="AN21" i="15"/>
  <c r="AO21" i="15"/>
  <c r="AP21" i="15"/>
  <c r="AQ21" i="15"/>
  <c r="AR21" i="15"/>
  <c r="AS21" i="15"/>
  <c r="AT21" i="15"/>
  <c r="AU21" i="15"/>
  <c r="AV21" i="15"/>
  <c r="AW21" i="15"/>
  <c r="AX21" i="15"/>
  <c r="AY21" i="15"/>
  <c r="AZ21" i="15"/>
  <c r="BA21" i="15"/>
  <c r="BB21" i="15"/>
  <c r="BC21" i="15"/>
  <c r="BD21" i="15"/>
  <c r="BE21" i="15"/>
  <c r="BF21" i="15"/>
  <c r="BG21" i="15"/>
  <c r="BH21" i="15"/>
  <c r="BI21" i="15"/>
  <c r="BJ21" i="15"/>
  <c r="BK21" i="15"/>
  <c r="D21" i="15"/>
  <c r="C21" i="15"/>
  <c r="AF197" i="11"/>
  <c r="AG197" i="11" s="1"/>
  <c r="AH197" i="11" s="1"/>
  <c r="AI197" i="11" s="1"/>
  <c r="AJ197" i="11" s="1"/>
  <c r="AK197" i="11" s="1"/>
  <c r="AL197" i="11" s="1"/>
  <c r="AM197" i="11" s="1"/>
  <c r="AN197" i="11" s="1"/>
  <c r="AO197" i="11" s="1"/>
  <c r="AP197" i="11" s="1"/>
  <c r="AQ197" i="11" s="1"/>
  <c r="AR197" i="11" s="1"/>
  <c r="AS197" i="11" s="1"/>
  <c r="AT197" i="11" s="1"/>
  <c r="AU197" i="11" s="1"/>
  <c r="AV197" i="11" s="1"/>
  <c r="AW197" i="11" s="1"/>
  <c r="AX197" i="11" s="1"/>
  <c r="AY197" i="11" s="1"/>
  <c r="AZ197" i="11" s="1"/>
  <c r="BA197" i="11" s="1"/>
  <c r="BB197" i="11" s="1"/>
  <c r="BC197" i="11" s="1"/>
  <c r="BD197" i="11" s="1"/>
  <c r="BE197" i="11" s="1"/>
  <c r="BF197" i="11" s="1"/>
  <c r="BG197" i="11" s="1"/>
  <c r="BH197" i="11" s="1"/>
  <c r="BI197" i="11" s="1"/>
  <c r="BJ197" i="11" s="1"/>
  <c r="BK197" i="11" s="1"/>
  <c r="BL197" i="11" s="1"/>
  <c r="BM197" i="11" s="1"/>
  <c r="BN197" i="11" s="1"/>
  <c r="BO197" i="11" s="1"/>
  <c r="BP197" i="11" s="1"/>
  <c r="BQ197" i="11" s="1"/>
  <c r="BR197" i="11" s="1"/>
  <c r="BS197" i="11" s="1"/>
  <c r="BT197" i="11" s="1"/>
  <c r="BU197" i="11" s="1"/>
  <c r="BV197" i="11" s="1"/>
  <c r="BW197" i="11" s="1"/>
  <c r="BX197" i="11" s="1"/>
  <c r="BY197" i="11" s="1"/>
  <c r="BZ197" i="11" s="1"/>
  <c r="CA197" i="11" s="1"/>
  <c r="CB197" i="11" s="1"/>
  <c r="CC197" i="11" s="1"/>
  <c r="C19" i="15"/>
  <c r="D19" i="15" s="1"/>
  <c r="BF9" i="16" l="1"/>
  <c r="G70" i="15"/>
  <c r="M33" i="16"/>
  <c r="M36" i="16" s="1"/>
  <c r="G71" i="15"/>
  <c r="H65" i="15"/>
  <c r="H72" i="15" s="1"/>
  <c r="Q33" i="16"/>
  <c r="Q36" i="16" s="1"/>
  <c r="AW9" i="16"/>
  <c r="K33" i="16"/>
  <c r="K36" i="16" s="1"/>
  <c r="G73" i="15"/>
  <c r="O33" i="16"/>
  <c r="O36" i="16" s="1"/>
  <c r="E33" i="16"/>
  <c r="E36" i="16" s="1"/>
  <c r="J68" i="15"/>
  <c r="H116" i="16"/>
  <c r="L63" i="15"/>
  <c r="K69" i="15"/>
  <c r="K67" i="15"/>
  <c r="K66" i="15"/>
  <c r="I65" i="15"/>
  <c r="I72" i="15" s="1"/>
  <c r="D116" i="16"/>
  <c r="T116" i="16"/>
  <c r="BE27" i="16"/>
  <c r="BE29" i="16" s="1"/>
  <c r="K116" i="16"/>
  <c r="F116" i="16"/>
  <c r="S116" i="16"/>
  <c r="G116" i="16"/>
  <c r="R116" i="16"/>
  <c r="O116" i="16"/>
  <c r="Q116" i="16"/>
  <c r="J116" i="16"/>
  <c r="M116" i="16"/>
  <c r="L116" i="16"/>
  <c r="P116" i="16"/>
  <c r="E116" i="16"/>
  <c r="Y9" i="16"/>
  <c r="Y10" i="16" s="1"/>
  <c r="AR10" i="16" s="1"/>
  <c r="F78" i="16"/>
  <c r="AE9" i="16"/>
  <c r="AX9" i="16" s="1"/>
  <c r="L78" i="16"/>
  <c r="BA9" i="16"/>
  <c r="BA27" i="16"/>
  <c r="AA9" i="16"/>
  <c r="AA10" i="16" s="1"/>
  <c r="AT10" i="16" s="1"/>
  <c r="H78" i="16"/>
  <c r="AC9" i="16"/>
  <c r="AC10" i="16" s="1"/>
  <c r="AV10" i="16" s="1"/>
  <c r="J78" i="16"/>
  <c r="BB9" i="16"/>
  <c r="BB27" i="16" s="1"/>
  <c r="AF7" i="16"/>
  <c r="AY7" i="16" s="1"/>
  <c r="M77" i="16"/>
  <c r="AW27" i="16"/>
  <c r="Y7" i="16"/>
  <c r="AR7" i="16" s="1"/>
  <c r="AB7" i="16"/>
  <c r="AU7" i="16" s="1"/>
  <c r="I77" i="16"/>
  <c r="BC27" i="16"/>
  <c r="AE6" i="16"/>
  <c r="AX6" i="16" s="1"/>
  <c r="L77" i="16"/>
  <c r="Y6" i="16"/>
  <c r="AR6" i="16" s="1"/>
  <c r="F77" i="16"/>
  <c r="AA6" i="16"/>
  <c r="AT6" i="16" s="1"/>
  <c r="H77" i="16"/>
  <c r="AC6" i="16"/>
  <c r="AV6" i="16" s="1"/>
  <c r="J77" i="16"/>
  <c r="AQ27" i="16"/>
  <c r="AU9" i="16"/>
  <c r="S30" i="16"/>
  <c r="T28" i="16"/>
  <c r="T30" i="16" s="1"/>
  <c r="BD9" i="16"/>
  <c r="BD27" i="16" s="1"/>
  <c r="BF18" i="16"/>
  <c r="T19" i="16"/>
  <c r="AM19" i="16" s="1"/>
  <c r="BF19" i="16" s="1"/>
  <c r="AZ9" i="16"/>
  <c r="AZ27" i="16" s="1"/>
  <c r="AY9" i="16"/>
  <c r="AF10" i="16"/>
  <c r="AY10" i="16" s="1"/>
  <c r="E19" i="15"/>
  <c r="D20" i="15"/>
  <c r="C20" i="15"/>
  <c r="H71" i="15" l="1"/>
  <c r="H73" i="15"/>
  <c r="H70" i="15"/>
  <c r="AE10" i="16"/>
  <c r="AX10" i="16" s="1"/>
  <c r="K68" i="15"/>
  <c r="M63" i="15"/>
  <c r="L69" i="15"/>
  <c r="L66" i="15"/>
  <c r="L67" i="15"/>
  <c r="J65" i="15"/>
  <c r="J72" i="15" s="1"/>
  <c r="I73" i="15"/>
  <c r="I70" i="15"/>
  <c r="I71" i="15"/>
  <c r="C26" i="15"/>
  <c r="C54" i="15" s="1"/>
  <c r="C27" i="15"/>
  <c r="C55" i="15" s="1"/>
  <c r="C28" i="15"/>
  <c r="C56" i="15" s="1"/>
  <c r="C25" i="15"/>
  <c r="C53" i="15" s="1"/>
  <c r="AW29" i="16"/>
  <c r="BB29" i="16"/>
  <c r="BA29" i="16"/>
  <c r="BF27" i="16"/>
  <c r="BF29" i="16" s="1"/>
  <c r="AR9" i="16"/>
  <c r="AR27" i="16" s="1"/>
  <c r="BC29" i="16"/>
  <c r="AU27" i="16"/>
  <c r="AU29" i="16" s="1"/>
  <c r="AV9" i="16"/>
  <c r="AT9" i="16"/>
  <c r="AT27" i="16" s="1"/>
  <c r="AT29" i="16" s="1"/>
  <c r="AY27" i="16"/>
  <c r="AY29" i="16" s="1"/>
  <c r="AC7" i="16"/>
  <c r="AV7" i="16" s="1"/>
  <c r="AX27" i="16"/>
  <c r="AX29" i="16" s="1"/>
  <c r="AZ29" i="16"/>
  <c r="AQ29" i="16"/>
  <c r="BD29" i="16"/>
  <c r="F19" i="15"/>
  <c r="E20" i="15"/>
  <c r="L68" i="15" l="1"/>
  <c r="N63" i="15"/>
  <c r="M67" i="15"/>
  <c r="M66" i="15"/>
  <c r="M69" i="15"/>
  <c r="K65" i="15"/>
  <c r="K72" i="15" s="1"/>
  <c r="J70" i="15"/>
  <c r="J71" i="15"/>
  <c r="J73" i="15"/>
  <c r="AV27" i="16"/>
  <c r="AV29" i="16" s="1"/>
  <c r="AR29" i="16"/>
  <c r="G77" i="16"/>
  <c r="D7" i="16"/>
  <c r="Z7" i="16"/>
  <c r="AS7" i="16" s="1"/>
  <c r="AS27" i="16" s="1"/>
  <c r="G19" i="15"/>
  <c r="F20" i="15"/>
  <c r="M68" i="15" l="1"/>
  <c r="O63" i="15"/>
  <c r="N69" i="15"/>
  <c r="N66" i="15"/>
  <c r="N67" i="15"/>
  <c r="L65" i="15"/>
  <c r="L72" i="15" s="1"/>
  <c r="K73" i="15"/>
  <c r="K71" i="15"/>
  <c r="K70" i="15"/>
  <c r="AS29" i="16"/>
  <c r="D77" i="16"/>
  <c r="W7" i="16"/>
  <c r="AP7" i="16" s="1"/>
  <c r="H19" i="15"/>
  <c r="G20" i="15"/>
  <c r="N68" i="15" l="1"/>
  <c r="P63" i="15"/>
  <c r="O67" i="15"/>
  <c r="O66" i="15"/>
  <c r="O69" i="15"/>
  <c r="M65" i="15"/>
  <c r="M72" i="15" s="1"/>
  <c r="L71" i="15"/>
  <c r="L70" i="15"/>
  <c r="L73" i="15"/>
  <c r="I19" i="15"/>
  <c r="H20" i="15"/>
  <c r="O68" i="15" l="1"/>
  <c r="Q63" i="15"/>
  <c r="P69" i="15"/>
  <c r="P67" i="15"/>
  <c r="P66" i="15"/>
  <c r="N65" i="15"/>
  <c r="N72" i="15" s="1"/>
  <c r="M70" i="15"/>
  <c r="M71" i="15"/>
  <c r="M73" i="15"/>
  <c r="J19" i="15"/>
  <c r="I20" i="15"/>
  <c r="P68" i="15" l="1"/>
  <c r="R63" i="15"/>
  <c r="Q67" i="15"/>
  <c r="Q66" i="15"/>
  <c r="Q69" i="15"/>
  <c r="O65" i="15"/>
  <c r="O72" i="15" s="1"/>
  <c r="N73" i="15"/>
  <c r="N71" i="15"/>
  <c r="N70" i="15"/>
  <c r="K19" i="15"/>
  <c r="J20" i="15"/>
  <c r="Q68" i="15" l="1"/>
  <c r="S63" i="15"/>
  <c r="R67" i="15"/>
  <c r="R69" i="15"/>
  <c r="R66" i="15"/>
  <c r="P65" i="15"/>
  <c r="P72" i="15" s="1"/>
  <c r="O71" i="15"/>
  <c r="O73" i="15"/>
  <c r="O70" i="15"/>
  <c r="L19" i="15"/>
  <c r="K20" i="15"/>
  <c r="R68" i="15" l="1"/>
  <c r="T63" i="15"/>
  <c r="S69" i="15"/>
  <c r="S67" i="15"/>
  <c r="S66" i="15"/>
  <c r="Q65" i="15"/>
  <c r="Q72" i="15" s="1"/>
  <c r="P70" i="15"/>
  <c r="P71" i="15"/>
  <c r="P73" i="15"/>
  <c r="M19" i="15"/>
  <c r="L20" i="15"/>
  <c r="S68" i="15" l="1"/>
  <c r="U63" i="15"/>
  <c r="T66" i="15"/>
  <c r="T67" i="15"/>
  <c r="T69" i="15"/>
  <c r="R65" i="15"/>
  <c r="R72" i="15" s="1"/>
  <c r="Q71" i="15"/>
  <c r="Q70" i="15"/>
  <c r="Q73" i="15"/>
  <c r="N19" i="15"/>
  <c r="M20" i="15"/>
  <c r="T68" i="15" l="1"/>
  <c r="V63" i="15"/>
  <c r="U69" i="15"/>
  <c r="U66" i="15"/>
  <c r="U67" i="15"/>
  <c r="S65" i="15"/>
  <c r="S72" i="15" s="1"/>
  <c r="R73" i="15"/>
  <c r="R71" i="15"/>
  <c r="R70" i="15"/>
  <c r="O19" i="15"/>
  <c r="N20" i="15"/>
  <c r="U68" i="15" l="1"/>
  <c r="W63" i="15"/>
  <c r="V66" i="15"/>
  <c r="V69" i="15"/>
  <c r="V67" i="15"/>
  <c r="T65" i="15"/>
  <c r="T72" i="15" s="1"/>
  <c r="S73" i="15"/>
  <c r="S71" i="15"/>
  <c r="S70" i="15"/>
  <c r="P19" i="15"/>
  <c r="O20" i="15"/>
  <c r="V68" i="15" l="1"/>
  <c r="X63" i="15"/>
  <c r="W66" i="15"/>
  <c r="W67" i="15"/>
  <c r="W69" i="15"/>
  <c r="U65" i="15"/>
  <c r="U72" i="15" s="1"/>
  <c r="T70" i="15"/>
  <c r="T73" i="15"/>
  <c r="T71" i="15"/>
  <c r="Q19" i="15"/>
  <c r="P20" i="15"/>
  <c r="W68" i="15" l="1"/>
  <c r="Y63" i="15"/>
  <c r="X67" i="15"/>
  <c r="X66" i="15"/>
  <c r="X69" i="15"/>
  <c r="V65" i="15"/>
  <c r="V72" i="15" s="1"/>
  <c r="U73" i="15"/>
  <c r="U70" i="15"/>
  <c r="U71" i="15"/>
  <c r="R19" i="15"/>
  <c r="Q20" i="15"/>
  <c r="X68" i="15" l="1"/>
  <c r="Z63" i="15"/>
  <c r="Y66" i="15"/>
  <c r="Y67" i="15"/>
  <c r="Y69" i="15"/>
  <c r="W65" i="15"/>
  <c r="W72" i="15" s="1"/>
  <c r="V70" i="15"/>
  <c r="V71" i="15"/>
  <c r="V73" i="15"/>
  <c r="S19" i="15"/>
  <c r="R20" i="15"/>
  <c r="Y68" i="15" l="1"/>
  <c r="AA63" i="15"/>
  <c r="Z67" i="15"/>
  <c r="Z69" i="15"/>
  <c r="Z66" i="15"/>
  <c r="X65" i="15"/>
  <c r="X72" i="15" s="1"/>
  <c r="W70" i="15"/>
  <c r="W71" i="15"/>
  <c r="W73" i="15"/>
  <c r="T19" i="15"/>
  <c r="S20" i="15"/>
  <c r="Z68" i="15" l="1"/>
  <c r="AB63" i="15"/>
  <c r="AA66" i="15"/>
  <c r="AA67" i="15"/>
  <c r="AA69" i="15"/>
  <c r="Y65" i="15"/>
  <c r="Y72" i="15" s="1"/>
  <c r="X71" i="15"/>
  <c r="X73" i="15"/>
  <c r="X70" i="15"/>
  <c r="U19" i="15"/>
  <c r="T20" i="15"/>
  <c r="AA68" i="15" l="1"/>
  <c r="AC63" i="15"/>
  <c r="AB69" i="15"/>
  <c r="AB66" i="15"/>
  <c r="AB67" i="15"/>
  <c r="X82" i="15"/>
  <c r="X83" i="15"/>
  <c r="X84" i="15"/>
  <c r="X85" i="15"/>
  <c r="Z65" i="15"/>
  <c r="Z72" i="15" s="1"/>
  <c r="Y73" i="15"/>
  <c r="Y71" i="15"/>
  <c r="Y70" i="15"/>
  <c r="V19" i="15"/>
  <c r="U20" i="15"/>
  <c r="AB68" i="15" l="1"/>
  <c r="AD63" i="15"/>
  <c r="AC69" i="15"/>
  <c r="AC67" i="15"/>
  <c r="AC66" i="15"/>
  <c r="Y82" i="15"/>
  <c r="Y83" i="15"/>
  <c r="Y84" i="15"/>
  <c r="Y85" i="15"/>
  <c r="AA65" i="15"/>
  <c r="AA72" i="15" s="1"/>
  <c r="Z71" i="15"/>
  <c r="Z70" i="15"/>
  <c r="Z73" i="15"/>
  <c r="X86" i="15"/>
  <c r="W19" i="15"/>
  <c r="V20" i="15"/>
  <c r="AC68" i="15" l="1"/>
  <c r="AE63" i="15"/>
  <c r="AD69" i="15"/>
  <c r="AD66" i="15"/>
  <c r="AD67" i="15"/>
  <c r="Z82" i="15"/>
  <c r="Z83" i="15"/>
  <c r="Z84" i="15"/>
  <c r="Z85" i="15"/>
  <c r="AB65" i="15"/>
  <c r="AB72" i="15" s="1"/>
  <c r="AA71" i="15"/>
  <c r="AA70" i="15"/>
  <c r="AA73" i="15"/>
  <c r="Y86" i="15"/>
  <c r="X19" i="15"/>
  <c r="W20" i="15"/>
  <c r="AD68" i="15" l="1"/>
  <c r="AF63" i="15"/>
  <c r="AE67" i="15"/>
  <c r="AE66" i="15"/>
  <c r="AE69" i="15"/>
  <c r="AA82" i="15"/>
  <c r="AA83" i="15"/>
  <c r="AA84" i="15"/>
  <c r="AA85" i="15"/>
  <c r="AC65" i="15"/>
  <c r="AC72" i="15" s="1"/>
  <c r="AB73" i="15"/>
  <c r="AB71" i="15"/>
  <c r="AB70" i="15"/>
  <c r="Z86" i="15"/>
  <c r="Y19" i="15"/>
  <c r="X20" i="15"/>
  <c r="AE68" i="15" l="1"/>
  <c r="AG63" i="15"/>
  <c r="AF67" i="15"/>
  <c r="AF69" i="15"/>
  <c r="AF66" i="15"/>
  <c r="AB82" i="15"/>
  <c r="AB83" i="15"/>
  <c r="AB84" i="15"/>
  <c r="AB85" i="15"/>
  <c r="AD65" i="15"/>
  <c r="AD72" i="15" s="1"/>
  <c r="AC71" i="15"/>
  <c r="AC73" i="15"/>
  <c r="AC70" i="15"/>
  <c r="AA86" i="15"/>
  <c r="Z19" i="15"/>
  <c r="Y20" i="15"/>
  <c r="AF68" i="15" l="1"/>
  <c r="AH63" i="15"/>
  <c r="AG69" i="15"/>
  <c r="AG66" i="15"/>
  <c r="AG67" i="15"/>
  <c r="AE65" i="15"/>
  <c r="AE72" i="15" s="1"/>
  <c r="AD73" i="15"/>
  <c r="AD71" i="15"/>
  <c r="AD70" i="15"/>
  <c r="AC83" i="15"/>
  <c r="AC82" i="15"/>
  <c r="AC84" i="15"/>
  <c r="AC85" i="15"/>
  <c r="AB86" i="15"/>
  <c r="AA19" i="15"/>
  <c r="Z20" i="15"/>
  <c r="AG68" i="15" l="1"/>
  <c r="AC86" i="15"/>
  <c r="AI63" i="15"/>
  <c r="AH69" i="15"/>
  <c r="AH67" i="15"/>
  <c r="AH66" i="15"/>
  <c r="AD82" i="15"/>
  <c r="AD83" i="15"/>
  <c r="AD84" i="15"/>
  <c r="AD85" i="15"/>
  <c r="AF65" i="15"/>
  <c r="AF72" i="15" s="1"/>
  <c r="AE71" i="15"/>
  <c r="AE70" i="15"/>
  <c r="AE73" i="15"/>
  <c r="AB19" i="15"/>
  <c r="AA20" i="15"/>
  <c r="AH68" i="15" l="1"/>
  <c r="AJ63" i="15"/>
  <c r="AI67" i="15"/>
  <c r="AI69" i="15"/>
  <c r="AI66" i="15"/>
  <c r="AE83" i="15"/>
  <c r="AE85" i="15"/>
  <c r="AE84" i="15"/>
  <c r="AE82" i="15"/>
  <c r="AG65" i="15"/>
  <c r="AG72" i="15" s="1"/>
  <c r="AF73" i="15"/>
  <c r="AF70" i="15"/>
  <c r="AF71" i="15"/>
  <c r="AD86" i="15"/>
  <c r="AC19" i="15"/>
  <c r="AB20" i="15"/>
  <c r="AE86" i="15" l="1"/>
  <c r="AI68" i="15"/>
  <c r="AK63" i="15"/>
  <c r="AJ69" i="15"/>
  <c r="AJ66" i="15"/>
  <c r="AJ67" i="15"/>
  <c r="AF82" i="15"/>
  <c r="AF83" i="15"/>
  <c r="AF84" i="15"/>
  <c r="AF85" i="15"/>
  <c r="AH65" i="15"/>
  <c r="AH72" i="15" s="1"/>
  <c r="AG73" i="15"/>
  <c r="AG70" i="15"/>
  <c r="AG71" i="15"/>
  <c r="AD19" i="15"/>
  <c r="AC20" i="15"/>
  <c r="AJ68" i="15" l="1"/>
  <c r="AL63" i="15"/>
  <c r="AK66" i="15"/>
  <c r="AK67" i="15"/>
  <c r="AK69" i="15"/>
  <c r="AG82" i="15"/>
  <c r="AG83" i="15"/>
  <c r="AG84" i="15"/>
  <c r="AG85" i="15"/>
  <c r="AI65" i="15"/>
  <c r="AI72" i="15" s="1"/>
  <c r="AH73" i="15"/>
  <c r="AH71" i="15"/>
  <c r="AH70" i="15"/>
  <c r="AF86" i="15"/>
  <c r="AE19" i="15"/>
  <c r="AD20" i="15"/>
  <c r="C29" i="15"/>
  <c r="C40" i="15"/>
  <c r="D40" i="15" s="1"/>
  <c r="E40" i="15" s="1"/>
  <c r="F40" i="15" s="1"/>
  <c r="G40" i="15" s="1"/>
  <c r="H40" i="15" s="1"/>
  <c r="I40" i="15" s="1"/>
  <c r="J40" i="15" s="1"/>
  <c r="K40" i="15" s="1"/>
  <c r="L40" i="15" s="1"/>
  <c r="M40" i="15" s="1"/>
  <c r="N40" i="15" s="1"/>
  <c r="O40" i="15" s="1"/>
  <c r="P40" i="15" s="1"/>
  <c r="Q40" i="15" s="1"/>
  <c r="R40" i="15" s="1"/>
  <c r="S40" i="15" s="1"/>
  <c r="T40" i="15" s="1"/>
  <c r="U40" i="15" s="1"/>
  <c r="V40" i="15" s="1"/>
  <c r="W40" i="15" s="1"/>
  <c r="X40" i="15" s="1"/>
  <c r="Y40" i="15" s="1"/>
  <c r="Z40" i="15" s="1"/>
  <c r="AA40" i="15" s="1"/>
  <c r="AB40" i="15" s="1"/>
  <c r="AC40" i="15" s="1"/>
  <c r="AD40" i="15" s="1"/>
  <c r="AE40" i="15" s="1"/>
  <c r="AF40" i="15" s="1"/>
  <c r="AG40" i="15" s="1"/>
  <c r="AH40" i="15" s="1"/>
  <c r="AI40" i="15" s="1"/>
  <c r="AJ40" i="15" s="1"/>
  <c r="AK40" i="15" s="1"/>
  <c r="AL40" i="15" s="1"/>
  <c r="AM40" i="15" s="1"/>
  <c r="AN40" i="15" s="1"/>
  <c r="AO40" i="15" s="1"/>
  <c r="AP40" i="15" s="1"/>
  <c r="AQ40" i="15" s="1"/>
  <c r="AR40" i="15" s="1"/>
  <c r="AS40" i="15" s="1"/>
  <c r="AT40" i="15" s="1"/>
  <c r="AU40" i="15" s="1"/>
  <c r="AV40" i="15" s="1"/>
  <c r="AW40" i="15" s="1"/>
  <c r="AX40" i="15" s="1"/>
  <c r="AY40" i="15" s="1"/>
  <c r="AZ40" i="15" s="1"/>
  <c r="BA40" i="15" s="1"/>
  <c r="BB40" i="15" s="1"/>
  <c r="BC40" i="15" s="1"/>
  <c r="BD40" i="15" s="1"/>
  <c r="BE40" i="15" s="1"/>
  <c r="BF40" i="15" s="1"/>
  <c r="BG40" i="15" s="1"/>
  <c r="BH40" i="15" s="1"/>
  <c r="BI40" i="15" s="1"/>
  <c r="BJ40" i="15" s="1"/>
  <c r="BK40" i="15" s="1"/>
  <c r="D24" i="15"/>
  <c r="E24" i="15" s="1"/>
  <c r="F24" i="15" s="1"/>
  <c r="G24" i="15" s="1"/>
  <c r="H24" i="15" s="1"/>
  <c r="I24" i="15" s="1"/>
  <c r="J24" i="15" s="1"/>
  <c r="K24" i="15" s="1"/>
  <c r="L24" i="15" s="1"/>
  <c r="M24" i="15" s="1"/>
  <c r="N24" i="15" s="1"/>
  <c r="O24" i="15" s="1"/>
  <c r="P24" i="15" s="1"/>
  <c r="Q24" i="15" s="1"/>
  <c r="R24" i="15" s="1"/>
  <c r="S24" i="15" s="1"/>
  <c r="T24" i="15" s="1"/>
  <c r="U24" i="15" s="1"/>
  <c r="V24" i="15" s="1"/>
  <c r="W24" i="15" s="1"/>
  <c r="X24" i="15" s="1"/>
  <c r="Y24" i="15" s="1"/>
  <c r="Z24" i="15" s="1"/>
  <c r="AA24" i="15" s="1"/>
  <c r="AB24" i="15" s="1"/>
  <c r="AC24" i="15" s="1"/>
  <c r="AD24" i="15" s="1"/>
  <c r="AE24" i="15" s="1"/>
  <c r="AF24" i="15" s="1"/>
  <c r="AG24" i="15" s="1"/>
  <c r="AH24" i="15" s="1"/>
  <c r="AI24" i="15" s="1"/>
  <c r="AJ24" i="15" s="1"/>
  <c r="AK24" i="15" s="1"/>
  <c r="AL24" i="15" s="1"/>
  <c r="AM24" i="15" s="1"/>
  <c r="AN24" i="15" s="1"/>
  <c r="AO24" i="15" s="1"/>
  <c r="AP24" i="15" s="1"/>
  <c r="AQ24" i="15" s="1"/>
  <c r="AR24" i="15" s="1"/>
  <c r="AS24" i="15" s="1"/>
  <c r="AT24" i="15" s="1"/>
  <c r="AU24" i="15" s="1"/>
  <c r="AV24" i="15" s="1"/>
  <c r="AW24" i="15" s="1"/>
  <c r="AX24" i="15" s="1"/>
  <c r="AY24" i="15" s="1"/>
  <c r="AZ24" i="15" s="1"/>
  <c r="BA24" i="15" s="1"/>
  <c r="BB24" i="15" s="1"/>
  <c r="BC24" i="15" s="1"/>
  <c r="BD24" i="15" s="1"/>
  <c r="BE24" i="15" s="1"/>
  <c r="BF24" i="15" s="1"/>
  <c r="BG24" i="15" s="1"/>
  <c r="BH24" i="15" s="1"/>
  <c r="BI24" i="15" s="1"/>
  <c r="BJ24" i="15" s="1"/>
  <c r="BK24" i="15" s="1"/>
  <c r="AK68" i="15" l="1"/>
  <c r="AM63" i="15"/>
  <c r="AL67" i="15"/>
  <c r="AL69" i="15"/>
  <c r="AL66" i="15"/>
  <c r="AH82" i="15"/>
  <c r="AH83" i="15"/>
  <c r="AH84" i="15"/>
  <c r="AH85" i="15"/>
  <c r="AJ65" i="15"/>
  <c r="AJ72" i="15" s="1"/>
  <c r="AI71" i="15"/>
  <c r="AI70" i="15"/>
  <c r="AI73" i="15"/>
  <c r="AG86" i="15"/>
  <c r="AF19" i="15"/>
  <c r="AE20" i="15"/>
  <c r="E99" i="10"/>
  <c r="F99" i="10"/>
  <c r="G99" i="10"/>
  <c r="H99" i="10"/>
  <c r="I99" i="10"/>
  <c r="J99" i="10"/>
  <c r="K99" i="10"/>
  <c r="L99" i="10"/>
  <c r="M99" i="10"/>
  <c r="N99" i="10"/>
  <c r="O99" i="10"/>
  <c r="P99" i="10"/>
  <c r="Q99" i="10"/>
  <c r="R99" i="10"/>
  <c r="S99" i="10"/>
  <c r="T99" i="10"/>
  <c r="E100" i="10"/>
  <c r="E112" i="10" s="1"/>
  <c r="F100" i="10"/>
  <c r="F112" i="10" s="1"/>
  <c r="G100" i="10"/>
  <c r="G112" i="10" s="1"/>
  <c r="H100" i="10"/>
  <c r="H112" i="10" s="1"/>
  <c r="I100" i="10"/>
  <c r="I112" i="10" s="1"/>
  <c r="J100" i="10"/>
  <c r="J112" i="10" s="1"/>
  <c r="K100" i="10"/>
  <c r="K112" i="10" s="1"/>
  <c r="L100" i="10"/>
  <c r="L112" i="10" s="1"/>
  <c r="M100" i="10"/>
  <c r="M112" i="10" s="1"/>
  <c r="N100" i="10"/>
  <c r="N112" i="10" s="1"/>
  <c r="O100" i="10"/>
  <c r="O112" i="10" s="1"/>
  <c r="P100" i="10"/>
  <c r="P112" i="10" s="1"/>
  <c r="Q100" i="10"/>
  <c r="Q112" i="10" s="1"/>
  <c r="R100" i="10"/>
  <c r="R112" i="10" s="1"/>
  <c r="S100" i="10"/>
  <c r="S112" i="10" s="1"/>
  <c r="E101" i="10"/>
  <c r="F101" i="10"/>
  <c r="G101" i="10"/>
  <c r="H101" i="10"/>
  <c r="I101" i="10"/>
  <c r="J101" i="10"/>
  <c r="K101" i="10"/>
  <c r="L101" i="10"/>
  <c r="M101" i="10"/>
  <c r="N101" i="10"/>
  <c r="O101" i="10"/>
  <c r="P101" i="10"/>
  <c r="Q101" i="10"/>
  <c r="R101" i="10"/>
  <c r="S101" i="10"/>
  <c r="C101" i="10"/>
  <c r="D101" i="10"/>
  <c r="C100" i="10"/>
  <c r="D100" i="10"/>
  <c r="D112" i="10" s="1"/>
  <c r="C99" i="10"/>
  <c r="D99" i="10"/>
  <c r="C114" i="10"/>
  <c r="E114" i="10" s="1"/>
  <c r="C115" i="10"/>
  <c r="E115" i="10" s="1"/>
  <c r="C119" i="10"/>
  <c r="C32" i="15"/>
  <c r="D32" i="15" s="1"/>
  <c r="E32" i="15" s="1"/>
  <c r="F32" i="15" s="1"/>
  <c r="G32" i="15" s="1"/>
  <c r="H32" i="15" s="1"/>
  <c r="I32" i="15" s="1"/>
  <c r="J32" i="15" s="1"/>
  <c r="K32" i="15" s="1"/>
  <c r="L32" i="15" s="1"/>
  <c r="M32" i="15" s="1"/>
  <c r="N32" i="15" s="1"/>
  <c r="O32" i="15" s="1"/>
  <c r="P32" i="15" s="1"/>
  <c r="Q32" i="15" s="1"/>
  <c r="R32" i="15" s="1"/>
  <c r="S32" i="15" s="1"/>
  <c r="T32" i="15" s="1"/>
  <c r="U32" i="15" s="1"/>
  <c r="V32" i="15" s="1"/>
  <c r="W32" i="15" s="1"/>
  <c r="X32" i="15" s="1"/>
  <c r="Y32" i="15" s="1"/>
  <c r="Z32" i="15" s="1"/>
  <c r="AA32" i="15" s="1"/>
  <c r="AB32" i="15" s="1"/>
  <c r="AC32" i="15" s="1"/>
  <c r="AD32" i="15" s="1"/>
  <c r="AE32" i="15" s="1"/>
  <c r="AF32" i="15" s="1"/>
  <c r="AG32" i="15" s="1"/>
  <c r="AH32" i="15" s="1"/>
  <c r="AI32" i="15" s="1"/>
  <c r="AJ32" i="15" s="1"/>
  <c r="AK32" i="15" s="1"/>
  <c r="AL32" i="15" s="1"/>
  <c r="AM32" i="15" s="1"/>
  <c r="AN32" i="15" s="1"/>
  <c r="AO32" i="15" s="1"/>
  <c r="AP32" i="15" s="1"/>
  <c r="AQ32" i="15" s="1"/>
  <c r="AR32" i="15" s="1"/>
  <c r="AS32" i="15" s="1"/>
  <c r="AT32" i="15" s="1"/>
  <c r="AU32" i="15" s="1"/>
  <c r="AV32" i="15" s="1"/>
  <c r="AW32" i="15" s="1"/>
  <c r="AX32" i="15" s="1"/>
  <c r="AY32" i="15" s="1"/>
  <c r="AZ32" i="15" s="1"/>
  <c r="BA32" i="15" s="1"/>
  <c r="BB32" i="15" s="1"/>
  <c r="BC32" i="15" s="1"/>
  <c r="BD32" i="15" s="1"/>
  <c r="BE32" i="15" s="1"/>
  <c r="BF32" i="15" s="1"/>
  <c r="BG32" i="15" s="1"/>
  <c r="BH32" i="15" s="1"/>
  <c r="BI32" i="15" s="1"/>
  <c r="BJ32" i="15" s="1"/>
  <c r="BK32" i="15" s="1"/>
  <c r="AL68" i="15" l="1"/>
  <c r="AN63" i="15"/>
  <c r="AM66" i="15"/>
  <c r="AM69" i="15"/>
  <c r="AM67" i="15"/>
  <c r="AK65" i="15"/>
  <c r="AK72" i="15" s="1"/>
  <c r="AJ73" i="15"/>
  <c r="AJ71" i="15"/>
  <c r="AJ70" i="15"/>
  <c r="AI82" i="15"/>
  <c r="AI83" i="15"/>
  <c r="AI84" i="15"/>
  <c r="AI85" i="15"/>
  <c r="AH86" i="15"/>
  <c r="AG19" i="15"/>
  <c r="AF20" i="15"/>
  <c r="T115" i="10"/>
  <c r="S115" i="10"/>
  <c r="D115" i="10"/>
  <c r="R115" i="10"/>
  <c r="Q115" i="10"/>
  <c r="P115" i="10"/>
  <c r="O115" i="10"/>
  <c r="N115" i="10"/>
  <c r="M115" i="10"/>
  <c r="E116" i="10"/>
  <c r="L115" i="10"/>
  <c r="J115" i="10"/>
  <c r="I115" i="10"/>
  <c r="H115" i="10"/>
  <c r="G115" i="10"/>
  <c r="F115" i="10"/>
  <c r="K115" i="10"/>
  <c r="H114" i="10"/>
  <c r="K114" i="10"/>
  <c r="G114" i="10"/>
  <c r="I114" i="10"/>
  <c r="L114" i="10"/>
  <c r="J114" i="10"/>
  <c r="T114" i="10"/>
  <c r="R114" i="10"/>
  <c r="Q114" i="10"/>
  <c r="P114" i="10"/>
  <c r="O114" i="10"/>
  <c r="N114" i="10"/>
  <c r="M114" i="10"/>
  <c r="F114" i="10"/>
  <c r="D114" i="10"/>
  <c r="AQ15" i="10"/>
  <c r="AR15" i="10"/>
  <c r="AS15" i="10"/>
  <c r="AT15" i="10"/>
  <c r="AU15" i="10"/>
  <c r="AV15" i="10"/>
  <c r="AW15" i="10"/>
  <c r="AX15" i="10"/>
  <c r="AY15" i="10"/>
  <c r="AZ15" i="10"/>
  <c r="BA15" i="10"/>
  <c r="BB15" i="10"/>
  <c r="BC15" i="10"/>
  <c r="BD15" i="10"/>
  <c r="BE15" i="10"/>
  <c r="BF15" i="10"/>
  <c r="AQ16" i="10"/>
  <c r="AR16" i="10"/>
  <c r="AS16" i="10"/>
  <c r="AT16" i="10"/>
  <c r="AU16" i="10"/>
  <c r="AV16" i="10"/>
  <c r="AW16" i="10"/>
  <c r="AX16" i="10"/>
  <c r="AY16" i="10"/>
  <c r="AZ16" i="10"/>
  <c r="BA16" i="10"/>
  <c r="BB16" i="10"/>
  <c r="BC16" i="10"/>
  <c r="BD16" i="10"/>
  <c r="BE16" i="10"/>
  <c r="BF16" i="10"/>
  <c r="AQ17" i="10"/>
  <c r="AR17" i="10"/>
  <c r="AS17" i="10"/>
  <c r="AT17" i="10"/>
  <c r="AU17" i="10"/>
  <c r="AV17" i="10"/>
  <c r="AW17" i="10"/>
  <c r="AX17" i="10"/>
  <c r="AY17" i="10"/>
  <c r="AZ17" i="10"/>
  <c r="BA17" i="10"/>
  <c r="BB17" i="10"/>
  <c r="BC17" i="10"/>
  <c r="BD17" i="10"/>
  <c r="BE17" i="10"/>
  <c r="BF17" i="10"/>
  <c r="AQ21" i="10"/>
  <c r="AR21" i="10"/>
  <c r="AS21" i="10"/>
  <c r="AT21" i="10"/>
  <c r="AU21" i="10"/>
  <c r="AV21" i="10"/>
  <c r="AW21" i="10"/>
  <c r="AX21" i="10"/>
  <c r="AY21" i="10"/>
  <c r="AZ21" i="10"/>
  <c r="BA21" i="10"/>
  <c r="BB21" i="10"/>
  <c r="BC21" i="10"/>
  <c r="BD21" i="10"/>
  <c r="BE21" i="10"/>
  <c r="BF21" i="10"/>
  <c r="AQ22" i="10"/>
  <c r="AR22" i="10"/>
  <c r="AS22" i="10"/>
  <c r="AT22" i="10"/>
  <c r="AU22" i="10"/>
  <c r="AV22" i="10"/>
  <c r="AW22" i="10"/>
  <c r="AX22" i="10"/>
  <c r="AY22" i="10"/>
  <c r="AZ22" i="10"/>
  <c r="BA22" i="10"/>
  <c r="BB22" i="10"/>
  <c r="BC22" i="10"/>
  <c r="BD22" i="10"/>
  <c r="BE22" i="10"/>
  <c r="BF22" i="10"/>
  <c r="AQ23" i="10"/>
  <c r="AR23" i="10"/>
  <c r="AS23" i="10"/>
  <c r="AT23" i="10"/>
  <c r="AU23" i="10"/>
  <c r="AV23" i="10"/>
  <c r="AW23" i="10"/>
  <c r="AX23" i="10"/>
  <c r="AY23" i="10"/>
  <c r="AZ23" i="10"/>
  <c r="BA23" i="10"/>
  <c r="BB23" i="10"/>
  <c r="BC23" i="10"/>
  <c r="BD23" i="10"/>
  <c r="BE23" i="10"/>
  <c r="BF23" i="10"/>
  <c r="AQ25" i="10"/>
  <c r="AR25" i="10"/>
  <c r="AS25" i="10"/>
  <c r="AT25" i="10"/>
  <c r="AU25" i="10"/>
  <c r="AV25" i="10"/>
  <c r="AW25" i="10"/>
  <c r="AX25" i="10"/>
  <c r="AY25" i="10"/>
  <c r="AZ25" i="10"/>
  <c r="BA25" i="10"/>
  <c r="BB25" i="10"/>
  <c r="BC25" i="10"/>
  <c r="BD25" i="10"/>
  <c r="BE25" i="10"/>
  <c r="BF25" i="10"/>
  <c r="AP15" i="10"/>
  <c r="AP16" i="10"/>
  <c r="AP17" i="10"/>
  <c r="AP21" i="10"/>
  <c r="AP22" i="10"/>
  <c r="AP23" i="10"/>
  <c r="AP25" i="10"/>
  <c r="AO13" i="10"/>
  <c r="BC13" i="10" s="1"/>
  <c r="AO12" i="10"/>
  <c r="AO11" i="10"/>
  <c r="AO10" i="10"/>
  <c r="AO9" i="10"/>
  <c r="AO8" i="10"/>
  <c r="AO7" i="10"/>
  <c r="AO6" i="10"/>
  <c r="X26" i="10"/>
  <c r="AQ26" i="10" s="1"/>
  <c r="Y26" i="10"/>
  <c r="AR26" i="10" s="1"/>
  <c r="Z26" i="10"/>
  <c r="AS26" i="10" s="1"/>
  <c r="AA26" i="10"/>
  <c r="AT26" i="10" s="1"/>
  <c r="AB26" i="10"/>
  <c r="AU26" i="10" s="1"/>
  <c r="AC26" i="10"/>
  <c r="AV26" i="10" s="1"/>
  <c r="AD26" i="10"/>
  <c r="AW26" i="10" s="1"/>
  <c r="AE26" i="10"/>
  <c r="AX26" i="10" s="1"/>
  <c r="AF26" i="10"/>
  <c r="AY26" i="10" s="1"/>
  <c r="AG26" i="10"/>
  <c r="AZ26" i="10" s="1"/>
  <c r="AH26" i="10"/>
  <c r="BA26" i="10" s="1"/>
  <c r="AI26" i="10"/>
  <c r="BB26" i="10" s="1"/>
  <c r="AJ26" i="10"/>
  <c r="BC26" i="10" s="1"/>
  <c r="AK26" i="10"/>
  <c r="BD26" i="10" s="1"/>
  <c r="AL26" i="10"/>
  <c r="BE26" i="10" s="1"/>
  <c r="X24" i="10"/>
  <c r="AQ24" i="10" s="1"/>
  <c r="Y24" i="10"/>
  <c r="AR24" i="10" s="1"/>
  <c r="Z24" i="10"/>
  <c r="AS24" i="10" s="1"/>
  <c r="AA24" i="10"/>
  <c r="AT24" i="10" s="1"/>
  <c r="AB24" i="10"/>
  <c r="AU24" i="10" s="1"/>
  <c r="AC24" i="10"/>
  <c r="AV24" i="10" s="1"/>
  <c r="AD24" i="10"/>
  <c r="AW24" i="10" s="1"/>
  <c r="AE24" i="10"/>
  <c r="AX24" i="10" s="1"/>
  <c r="AF24" i="10"/>
  <c r="AY24" i="10" s="1"/>
  <c r="AG24" i="10"/>
  <c r="AZ24" i="10" s="1"/>
  <c r="AH24" i="10"/>
  <c r="BA24" i="10" s="1"/>
  <c r="AI24" i="10"/>
  <c r="BB24" i="10" s="1"/>
  <c r="AJ24" i="10"/>
  <c r="BC24" i="10" s="1"/>
  <c r="AK24" i="10"/>
  <c r="BD24" i="10" s="1"/>
  <c r="AL24" i="10"/>
  <c r="BE24" i="10" s="1"/>
  <c r="W24" i="10"/>
  <c r="AP24" i="10" s="1"/>
  <c r="X20" i="10"/>
  <c r="AQ20" i="10" s="1"/>
  <c r="Y20" i="10"/>
  <c r="AR20" i="10" s="1"/>
  <c r="Z20" i="10"/>
  <c r="AS20" i="10" s="1"/>
  <c r="AA20" i="10"/>
  <c r="AT20" i="10" s="1"/>
  <c r="AB20" i="10"/>
  <c r="AU20" i="10" s="1"/>
  <c r="AC20" i="10"/>
  <c r="AV20" i="10" s="1"/>
  <c r="AD20" i="10"/>
  <c r="AW20" i="10" s="1"/>
  <c r="AE20" i="10"/>
  <c r="AX20" i="10" s="1"/>
  <c r="AF20" i="10"/>
  <c r="AY20" i="10" s="1"/>
  <c r="AG20" i="10"/>
  <c r="AZ20" i="10" s="1"/>
  <c r="AH20" i="10"/>
  <c r="BA20" i="10" s="1"/>
  <c r="AI20" i="10"/>
  <c r="BB20" i="10" s="1"/>
  <c r="AJ20" i="10"/>
  <c r="BC20" i="10" s="1"/>
  <c r="AK20" i="10"/>
  <c r="BD20" i="10" s="1"/>
  <c r="AL20" i="10"/>
  <c r="BE20" i="10" s="1"/>
  <c r="AM20" i="10"/>
  <c r="BF20" i="10" s="1"/>
  <c r="W20" i="10"/>
  <c r="AP20" i="10" s="1"/>
  <c r="X4" i="10"/>
  <c r="AQ4" i="10" s="1"/>
  <c r="Y4" i="10"/>
  <c r="AR4" i="10" s="1"/>
  <c r="Z4" i="10"/>
  <c r="AS4" i="10" s="1"/>
  <c r="AA4" i="10"/>
  <c r="AT4" i="10" s="1"/>
  <c r="AB4" i="10"/>
  <c r="AU4" i="10" s="1"/>
  <c r="AC4" i="10"/>
  <c r="AV4" i="10" s="1"/>
  <c r="AD4" i="10"/>
  <c r="AW4" i="10" s="1"/>
  <c r="AE4" i="10"/>
  <c r="AX4" i="10" s="1"/>
  <c r="AF4" i="10"/>
  <c r="AY4" i="10" s="1"/>
  <c r="AG4" i="10"/>
  <c r="AZ4" i="10" s="1"/>
  <c r="AH4" i="10"/>
  <c r="BA4" i="10" s="1"/>
  <c r="AI4" i="10"/>
  <c r="BB4" i="10" s="1"/>
  <c r="AJ4" i="10"/>
  <c r="BC4" i="10" s="1"/>
  <c r="AK4" i="10"/>
  <c r="BD4" i="10" s="1"/>
  <c r="AL4" i="10"/>
  <c r="BE4" i="10" s="1"/>
  <c r="W4" i="10"/>
  <c r="AP4" i="10" s="1"/>
  <c r="AQ5" i="10"/>
  <c r="AR5" i="10"/>
  <c r="AS5" i="10"/>
  <c r="AT5" i="10"/>
  <c r="AU5" i="10"/>
  <c r="AV5" i="10"/>
  <c r="AW5" i="10"/>
  <c r="AX5" i="10"/>
  <c r="AY5" i="10"/>
  <c r="AZ5" i="10"/>
  <c r="BA5" i="10"/>
  <c r="BB5" i="10"/>
  <c r="BC5" i="10"/>
  <c r="BD5" i="10"/>
  <c r="BE5" i="10"/>
  <c r="AP5" i="10"/>
  <c r="T5" i="10"/>
  <c r="AM5" i="10" s="1"/>
  <c r="AL14" i="10"/>
  <c r="BE14" i="10" s="1"/>
  <c r="W14" i="10"/>
  <c r="AP14" i="10" s="1"/>
  <c r="AL8" i="10"/>
  <c r="AL9" i="10"/>
  <c r="AL10" i="10" s="1"/>
  <c r="AL11" i="10"/>
  <c r="AL12" i="10"/>
  <c r="W12" i="10"/>
  <c r="W11" i="10"/>
  <c r="W9" i="10"/>
  <c r="W10" i="10" s="1"/>
  <c r="W8" i="10"/>
  <c r="AL6" i="10"/>
  <c r="W6" i="10"/>
  <c r="C14" i="12"/>
  <c r="P116" i="10" l="1"/>
  <c r="M78" i="18"/>
  <c r="L78" i="18"/>
  <c r="D78" i="18"/>
  <c r="M76" i="18"/>
  <c r="D76" i="18"/>
  <c r="L76" i="18"/>
  <c r="I76" i="18"/>
  <c r="F78" i="18"/>
  <c r="J78" i="18"/>
  <c r="E76" i="18"/>
  <c r="J76" i="18"/>
  <c r="K78" i="18"/>
  <c r="E78" i="18"/>
  <c r="K76" i="18"/>
  <c r="I78" i="18"/>
  <c r="H78" i="18"/>
  <c r="G78" i="18"/>
  <c r="H76" i="18"/>
  <c r="F76" i="18"/>
  <c r="G76" i="18"/>
  <c r="AO8" i="18"/>
  <c r="L76" i="17"/>
  <c r="M76" i="17"/>
  <c r="D78" i="17"/>
  <c r="AO9" i="18"/>
  <c r="M78" i="17"/>
  <c r="L78" i="17"/>
  <c r="D76" i="17"/>
  <c r="AO9" i="17"/>
  <c r="AO8" i="17"/>
  <c r="G78" i="17"/>
  <c r="J78" i="17"/>
  <c r="E78" i="17"/>
  <c r="H78" i="17"/>
  <c r="K76" i="17"/>
  <c r="J76" i="17"/>
  <c r="E76" i="17"/>
  <c r="K78" i="17"/>
  <c r="F76" i="17"/>
  <c r="H76" i="17"/>
  <c r="G76" i="17"/>
  <c r="F78" i="17"/>
  <c r="I76" i="17"/>
  <c r="I78" i="17"/>
  <c r="AM68" i="15"/>
  <c r="AO63" i="15"/>
  <c r="AN66" i="15"/>
  <c r="AN67" i="15"/>
  <c r="AN69" i="15"/>
  <c r="AI86" i="15"/>
  <c r="AJ82" i="15"/>
  <c r="AJ83" i="15"/>
  <c r="AJ84" i="15"/>
  <c r="AJ85" i="15"/>
  <c r="AL65" i="15"/>
  <c r="AL72" i="15" s="1"/>
  <c r="AK70" i="15"/>
  <c r="AK71" i="15"/>
  <c r="AK73" i="15"/>
  <c r="T116" i="10"/>
  <c r="O116" i="10"/>
  <c r="AH19" i="15"/>
  <c r="AG20" i="15"/>
  <c r="K116" i="10"/>
  <c r="H116" i="10"/>
  <c r="D116" i="10"/>
  <c r="M116" i="10"/>
  <c r="BE11" i="10"/>
  <c r="R116" i="10"/>
  <c r="BE10" i="10"/>
  <c r="BE6" i="10"/>
  <c r="F116" i="10"/>
  <c r="N116" i="10"/>
  <c r="I116" i="10"/>
  <c r="G116" i="10"/>
  <c r="L116" i="10"/>
  <c r="J116" i="10"/>
  <c r="AP10" i="10"/>
  <c r="AP12" i="10"/>
  <c r="AP13" i="10"/>
  <c r="BE8" i="10"/>
  <c r="Q116" i="10"/>
  <c r="BF5" i="10"/>
  <c r="T101" i="10"/>
  <c r="BE13" i="10"/>
  <c r="BB13" i="10"/>
  <c r="BA13" i="10"/>
  <c r="AW13" i="10"/>
  <c r="AU13" i="10"/>
  <c r="AZ13" i="10"/>
  <c r="AY13" i="10"/>
  <c r="AX13" i="10"/>
  <c r="AP11" i="10"/>
  <c r="AV13" i="10"/>
  <c r="AP9" i="10"/>
  <c r="AT13" i="10"/>
  <c r="AP8" i="10"/>
  <c r="AS13" i="10"/>
  <c r="BE12" i="10"/>
  <c r="AP6" i="10"/>
  <c r="AR13" i="10"/>
  <c r="AQ13" i="10"/>
  <c r="BF13" i="10"/>
  <c r="BE9" i="10"/>
  <c r="BD13" i="10"/>
  <c r="T15" i="10"/>
  <c r="T26" i="10"/>
  <c r="T24" i="10"/>
  <c r="AM24" i="10" s="1"/>
  <c r="BF24" i="10" s="1"/>
  <c r="T7" i="10"/>
  <c r="AM7" i="10" s="1"/>
  <c r="BF7" i="10" s="1"/>
  <c r="T8" i="10"/>
  <c r="AM8" i="10" s="1"/>
  <c r="BF8" i="10" s="1"/>
  <c r="T9" i="10"/>
  <c r="T11" i="10"/>
  <c r="AM11" i="10" s="1"/>
  <c r="BF11" i="10" s="1"/>
  <c r="T12" i="10"/>
  <c r="AM12" i="10" s="1"/>
  <c r="BF12" i="10" s="1"/>
  <c r="T13" i="10"/>
  <c r="T14" i="10"/>
  <c r="AM14" i="10" s="1"/>
  <c r="BF14" i="10" s="1"/>
  <c r="T4" i="10"/>
  <c r="T100" i="10" s="1"/>
  <c r="T112" i="10" s="1"/>
  <c r="T6" i="10"/>
  <c r="AM6" i="10" s="1"/>
  <c r="BF6" i="10" s="1"/>
  <c r="BE8" i="17" l="1"/>
  <c r="BB8" i="17"/>
  <c r="AZ8" i="17"/>
  <c r="AW8" i="17"/>
  <c r="AX8" i="17"/>
  <c r="AP8" i="17"/>
  <c r="BC8" i="17"/>
  <c r="BD8" i="17"/>
  <c r="BD27" i="17" s="1"/>
  <c r="AV8" i="17"/>
  <c r="AR8" i="17"/>
  <c r="BA8" i="17"/>
  <c r="AY8" i="17"/>
  <c r="BF8" i="17"/>
  <c r="AS8" i="17"/>
  <c r="AT8" i="17"/>
  <c r="AT27" i="17" s="1"/>
  <c r="AU8" i="17"/>
  <c r="AQ8" i="17"/>
  <c r="BE9" i="17"/>
  <c r="AP9" i="17"/>
  <c r="BB9" i="17"/>
  <c r="BD9" i="17"/>
  <c r="BF9" i="17"/>
  <c r="BC9" i="17"/>
  <c r="AR9" i="17"/>
  <c r="AS9" i="17"/>
  <c r="AQ9" i="17"/>
  <c r="AX9" i="17"/>
  <c r="AV9" i="17"/>
  <c r="AU9" i="17"/>
  <c r="AZ9" i="17"/>
  <c r="BA9" i="17"/>
  <c r="AY9" i="17"/>
  <c r="AT9" i="17"/>
  <c r="AW9" i="17"/>
  <c r="BE9" i="18"/>
  <c r="AP9" i="18"/>
  <c r="AT9" i="18"/>
  <c r="BB9" i="18"/>
  <c r="AZ9" i="18"/>
  <c r="BC9" i="18"/>
  <c r="AS9" i="18"/>
  <c r="AX9" i="18"/>
  <c r="BA9" i="18"/>
  <c r="AU9" i="18"/>
  <c r="AY9" i="18"/>
  <c r="AR9" i="18"/>
  <c r="BF9" i="18"/>
  <c r="BD9" i="18"/>
  <c r="AQ9" i="18"/>
  <c r="AW9" i="18"/>
  <c r="AV9" i="18"/>
  <c r="BE8" i="18"/>
  <c r="AP8" i="18"/>
  <c r="BF8" i="18"/>
  <c r="BC8" i="18"/>
  <c r="AY8" i="18"/>
  <c r="AR8" i="18"/>
  <c r="BB8" i="18"/>
  <c r="AX8" i="18"/>
  <c r="BA8" i="18"/>
  <c r="BA27" i="18" s="1"/>
  <c r="AQ8" i="18"/>
  <c r="AU8" i="18"/>
  <c r="AZ8" i="18"/>
  <c r="BD8" i="18"/>
  <c r="AT8" i="18"/>
  <c r="AV8" i="18"/>
  <c r="AW8" i="18"/>
  <c r="AS8" i="18"/>
  <c r="AN68" i="15"/>
  <c r="AP63" i="15"/>
  <c r="AO69" i="15"/>
  <c r="AO66" i="15"/>
  <c r="AO67" i="15"/>
  <c r="AM65" i="15"/>
  <c r="AM72" i="15" s="1"/>
  <c r="AL71" i="15"/>
  <c r="AL70" i="15"/>
  <c r="AL73" i="15"/>
  <c r="AK82" i="15"/>
  <c r="AK83" i="15"/>
  <c r="AK84" i="15"/>
  <c r="AK85" i="15"/>
  <c r="AJ86" i="15"/>
  <c r="AI19" i="15"/>
  <c r="AH20" i="15"/>
  <c r="T10" i="10"/>
  <c r="AM9" i="10"/>
  <c r="AM26" i="10"/>
  <c r="BF26" i="10" s="1"/>
  <c r="T18" i="10"/>
  <c r="AM4" i="10"/>
  <c r="BF4" i="10" s="1"/>
  <c r="T17" i="10"/>
  <c r="C50" i="11"/>
  <c r="E25" i="10"/>
  <c r="BE27" i="18" l="1"/>
  <c r="BE29" i="18" s="1"/>
  <c r="BD27" i="18"/>
  <c r="BD29" i="18" s="1"/>
  <c r="AX27" i="18"/>
  <c r="AX29" i="18" s="1"/>
  <c r="BA29" i="18"/>
  <c r="BC27" i="17"/>
  <c r="BC27" i="18"/>
  <c r="BC29" i="18" s="1"/>
  <c r="AR27" i="17"/>
  <c r="AV27" i="17"/>
  <c r="AS27" i="17"/>
  <c r="AW27" i="17"/>
  <c r="AW27" i="18"/>
  <c r="AW29" i="18" s="1"/>
  <c r="AV27" i="18"/>
  <c r="AV29" i="18" s="1"/>
  <c r="BB27" i="17"/>
  <c r="BB27" i="18"/>
  <c r="BB29" i="18" s="1"/>
  <c r="AQ27" i="18"/>
  <c r="AQ29" i="18" s="1"/>
  <c r="BE27" i="17"/>
  <c r="BE29" i="17" s="1"/>
  <c r="AY27" i="17"/>
  <c r="AX27" i="17"/>
  <c r="AZ27" i="17"/>
  <c r="BA27" i="17"/>
  <c r="AR27" i="18"/>
  <c r="AR29" i="18" s="1"/>
  <c r="BF27" i="18"/>
  <c r="BF29" i="18" s="1"/>
  <c r="AT27" i="18"/>
  <c r="AT29" i="18" s="1"/>
  <c r="AQ27" i="17"/>
  <c r="AU27" i="17"/>
  <c r="AS27" i="18"/>
  <c r="AS29" i="18" s="1"/>
  <c r="AZ27" i="18"/>
  <c r="AZ29" i="18" s="1"/>
  <c r="AY27" i="18"/>
  <c r="AY29" i="18" s="1"/>
  <c r="AU27" i="18"/>
  <c r="AU29" i="18" s="1"/>
  <c r="BF27" i="17"/>
  <c r="AO68" i="15"/>
  <c r="AQ63" i="15"/>
  <c r="AP69" i="15"/>
  <c r="AP67" i="15"/>
  <c r="AP66" i="15"/>
  <c r="AK86" i="15"/>
  <c r="AL82" i="15"/>
  <c r="AL83" i="15"/>
  <c r="AL84" i="15"/>
  <c r="AL85" i="15"/>
  <c r="AN65" i="15"/>
  <c r="AN72" i="15" s="1"/>
  <c r="AM71" i="15"/>
  <c r="AM73" i="15"/>
  <c r="AM70" i="15"/>
  <c r="AJ19" i="15"/>
  <c r="AI20" i="15"/>
  <c r="AM10" i="10"/>
  <c r="BF10" i="10" s="1"/>
  <c r="BF9" i="10"/>
  <c r="T19" i="10"/>
  <c r="AM19" i="10" s="1"/>
  <c r="BF19" i="10" s="1"/>
  <c r="AM18" i="10"/>
  <c r="BF18" i="10" s="1"/>
  <c r="E168" i="11"/>
  <c r="F169" i="11"/>
  <c r="G168" i="11"/>
  <c r="F168" i="11"/>
  <c r="E160" i="11"/>
  <c r="F160" i="11"/>
  <c r="G160" i="11"/>
  <c r="E161" i="11"/>
  <c r="F161" i="11"/>
  <c r="G161" i="11"/>
  <c r="E162" i="11"/>
  <c r="F162" i="11"/>
  <c r="G162" i="11"/>
  <c r="E163" i="11"/>
  <c r="F163" i="11"/>
  <c r="G163" i="11"/>
  <c r="E164" i="11"/>
  <c r="F164" i="11"/>
  <c r="G164" i="11"/>
  <c r="E165" i="11"/>
  <c r="F165" i="11"/>
  <c r="G165" i="11"/>
  <c r="E56" i="10"/>
  <c r="F56" i="10"/>
  <c r="G56" i="10"/>
  <c r="H56" i="10"/>
  <c r="I56" i="10"/>
  <c r="J56" i="10"/>
  <c r="K56" i="10"/>
  <c r="L56" i="10"/>
  <c r="M56" i="10"/>
  <c r="N56" i="10"/>
  <c r="O56" i="10"/>
  <c r="P56" i="10"/>
  <c r="Q56" i="10"/>
  <c r="R56" i="10"/>
  <c r="S56" i="10"/>
  <c r="T56" i="10"/>
  <c r="D56" i="10"/>
  <c r="F151" i="11"/>
  <c r="E147" i="11"/>
  <c r="E151" i="11" s="1"/>
  <c r="D147" i="11"/>
  <c r="C147" i="11"/>
  <c r="D26" i="10" s="1"/>
  <c r="W26" i="10" s="1"/>
  <c r="AP26" i="10" s="1"/>
  <c r="C122" i="11"/>
  <c r="C123" i="11" s="1"/>
  <c r="C135" i="11"/>
  <c r="D135" i="11"/>
  <c r="E135" i="11"/>
  <c r="F135" i="11"/>
  <c r="G135" i="11"/>
  <c r="H135" i="11"/>
  <c r="I135" i="11"/>
  <c r="J135" i="11"/>
  <c r="K135" i="11"/>
  <c r="L135" i="11"/>
  <c r="M135" i="11"/>
  <c r="N135" i="11"/>
  <c r="C177" i="11"/>
  <c r="D52" i="11"/>
  <c r="E52" i="11"/>
  <c r="F52" i="11"/>
  <c r="C52" i="11"/>
  <c r="F47" i="11"/>
  <c r="D47" i="11"/>
  <c r="E47" i="11"/>
  <c r="C47" i="11"/>
  <c r="F46" i="11"/>
  <c r="D46" i="11"/>
  <c r="E46" i="11"/>
  <c r="C46" i="11"/>
  <c r="D21" i="6"/>
  <c r="D183" i="11" s="1"/>
  <c r="D184" i="11" s="1"/>
  <c r="E21" i="6"/>
  <c r="E183" i="11" s="1"/>
  <c r="E184" i="11" s="1"/>
  <c r="F21" i="6"/>
  <c r="G21" i="6"/>
  <c r="H21" i="6"/>
  <c r="F183" i="11" s="1"/>
  <c r="F184" i="11" s="1"/>
  <c r="I21" i="6"/>
  <c r="J21" i="6"/>
  <c r="C21" i="6"/>
  <c r="E62" i="11" s="1"/>
  <c r="F38" i="11"/>
  <c r="F42" i="11" s="1"/>
  <c r="F44" i="11" s="1"/>
  <c r="D38" i="11"/>
  <c r="D42" i="11" s="1"/>
  <c r="D44" i="11" s="1"/>
  <c r="E38" i="11"/>
  <c r="E42" i="11" s="1"/>
  <c r="E44" i="11" s="1"/>
  <c r="C38" i="11"/>
  <c r="C42" i="11" s="1"/>
  <c r="C44" i="11" s="1"/>
  <c r="C18" i="12"/>
  <c r="D80" i="11"/>
  <c r="E80" i="11"/>
  <c r="F80" i="11"/>
  <c r="G80" i="11"/>
  <c r="H80" i="11"/>
  <c r="I80" i="11"/>
  <c r="J80" i="11"/>
  <c r="K80" i="11"/>
  <c r="L80" i="11"/>
  <c r="M80" i="11"/>
  <c r="N80" i="11"/>
  <c r="C80" i="11"/>
  <c r="D74" i="11"/>
  <c r="E74" i="11"/>
  <c r="F74" i="11"/>
  <c r="G74" i="11"/>
  <c r="H74" i="11"/>
  <c r="I74" i="11"/>
  <c r="J74" i="11"/>
  <c r="K74" i="11"/>
  <c r="L74" i="11"/>
  <c r="M74" i="11"/>
  <c r="N74" i="11"/>
  <c r="C74" i="11"/>
  <c r="O72" i="11"/>
  <c r="O73" i="11"/>
  <c r="C31" i="11"/>
  <c r="C30" i="11"/>
  <c r="C61" i="14"/>
  <c r="C59" i="14"/>
  <c r="C57" i="14"/>
  <c r="C56" i="14"/>
  <c r="C55" i="14"/>
  <c r="C24" i="14"/>
  <c r="D7" i="13" s="1"/>
  <c r="C25" i="14"/>
  <c r="E7" i="13" s="1"/>
  <c r="C26" i="14"/>
  <c r="F7" i="13" s="1"/>
  <c r="C23" i="14"/>
  <c r="C7" i="13" s="1"/>
  <c r="E8" i="14"/>
  <c r="E9" i="14"/>
  <c r="E10" i="14"/>
  <c r="E11" i="14"/>
  <c r="E12" i="14"/>
  <c r="E13" i="14"/>
  <c r="E16" i="14" s="1"/>
  <c r="E14" i="14"/>
  <c r="E15" i="14"/>
  <c r="E7" i="14"/>
  <c r="AQ29" i="17" l="1"/>
  <c r="AY29" i="17"/>
  <c r="AX29" i="17"/>
  <c r="AZ29" i="17"/>
  <c r="BA29" i="17"/>
  <c r="BB29" i="17"/>
  <c r="BF29" i="17"/>
  <c r="AV29" i="17"/>
  <c r="AW29" i="17"/>
  <c r="AT29" i="17"/>
  <c r="AS29" i="17"/>
  <c r="AR29" i="17"/>
  <c r="BC29" i="17"/>
  <c r="AU29" i="17"/>
  <c r="BD29" i="17"/>
  <c r="BF27" i="10"/>
  <c r="E186" i="11"/>
  <c r="E187" i="11" s="1"/>
  <c r="D26" i="18"/>
  <c r="D26" i="17"/>
  <c r="AP68" i="15"/>
  <c r="AR63" i="15"/>
  <c r="AQ66" i="15"/>
  <c r="AQ67" i="15"/>
  <c r="AQ69" i="15"/>
  <c r="AM82" i="15"/>
  <c r="AM83" i="15"/>
  <c r="AM84" i="15"/>
  <c r="AM85" i="15"/>
  <c r="AO65" i="15"/>
  <c r="AO72" i="15" s="1"/>
  <c r="AN70" i="15"/>
  <c r="AN71" i="15"/>
  <c r="AN73" i="15"/>
  <c r="AL86" i="15"/>
  <c r="C118" i="18"/>
  <c r="C124" i="18" s="1"/>
  <c r="C118" i="17"/>
  <c r="C124" i="17" s="1"/>
  <c r="D151" i="11"/>
  <c r="D26" i="16"/>
  <c r="C118" i="10"/>
  <c r="C124" i="10" s="1"/>
  <c r="C118" i="16"/>
  <c r="C124" i="16" s="1"/>
  <c r="D26" i="14"/>
  <c r="J26" i="14" s="1"/>
  <c r="P26" i="14" s="1"/>
  <c r="D25" i="14"/>
  <c r="E25" i="14" s="1"/>
  <c r="C25" i="13" s="1"/>
  <c r="D23" i="14"/>
  <c r="E23" i="14" s="1"/>
  <c r="C23" i="13" s="1"/>
  <c r="AK19" i="15"/>
  <c r="AJ20" i="15"/>
  <c r="D186" i="11"/>
  <c r="D187" i="11" s="1"/>
  <c r="F186" i="11"/>
  <c r="F187" i="11" s="1"/>
  <c r="E64" i="11"/>
  <c r="E63" i="11"/>
  <c r="E65" i="11"/>
  <c r="C37" i="11"/>
  <c r="C53" i="11" s="1"/>
  <c r="D37" i="11"/>
  <c r="D45" i="11" s="1"/>
  <c r="D48" i="11" s="1"/>
  <c r="F37" i="11"/>
  <c r="F45" i="11" s="1"/>
  <c r="F51" i="11" s="1"/>
  <c r="E37" i="11"/>
  <c r="E45" i="11" s="1"/>
  <c r="C186" i="11"/>
  <c r="C187" i="11" s="1"/>
  <c r="F173" i="11"/>
  <c r="G172" i="11"/>
  <c r="F172" i="11"/>
  <c r="E172" i="11"/>
  <c r="G171" i="11"/>
  <c r="G170" i="11"/>
  <c r="F170" i="11"/>
  <c r="E170" i="11"/>
  <c r="E171" i="11"/>
  <c r="G169" i="11"/>
  <c r="G173" i="11"/>
  <c r="E173" i="11"/>
  <c r="F171" i="11"/>
  <c r="E169" i="11"/>
  <c r="C151" i="11"/>
  <c r="C183" i="11"/>
  <c r="C184" i="11" s="1"/>
  <c r="C125" i="11"/>
  <c r="C126" i="11"/>
  <c r="C124" i="11"/>
  <c r="O80" i="11"/>
  <c r="O74" i="11"/>
  <c r="C27" i="14"/>
  <c r="C60" i="14"/>
  <c r="C63" i="14" s="1"/>
  <c r="E58" i="14" s="1"/>
  <c r="D24" i="14"/>
  <c r="F57" i="14" l="1"/>
  <c r="F56" i="14"/>
  <c r="F55" i="14"/>
  <c r="AQ68" i="15"/>
  <c r="W26" i="17"/>
  <c r="AP26" i="17" s="1"/>
  <c r="AP27" i="17" s="1"/>
  <c r="W26" i="18"/>
  <c r="AP26" i="18" s="1"/>
  <c r="AP27" i="18" s="1"/>
  <c r="E26" i="14"/>
  <c r="C26" i="13" s="1"/>
  <c r="AS63" i="15"/>
  <c r="AR67" i="15"/>
  <c r="AR66" i="15"/>
  <c r="AR69" i="15"/>
  <c r="AP65" i="15"/>
  <c r="AP72" i="15" s="1"/>
  <c r="AO73" i="15"/>
  <c r="AO71" i="15"/>
  <c r="AO70" i="15"/>
  <c r="AN82" i="15"/>
  <c r="AN83" i="15"/>
  <c r="AN84" i="15"/>
  <c r="AN85" i="15"/>
  <c r="AM86" i="15"/>
  <c r="J25" i="14"/>
  <c r="P25" i="14" s="1"/>
  <c r="I25" i="14"/>
  <c r="E25" i="13" s="1"/>
  <c r="C45" i="11"/>
  <c r="C51" i="11" s="1"/>
  <c r="C54" i="11" s="1"/>
  <c r="C55" i="11" s="1"/>
  <c r="D32" i="10" s="1"/>
  <c r="D53" i="11"/>
  <c r="F53" i="11"/>
  <c r="F54" i="11" s="1"/>
  <c r="F55" i="11" s="1"/>
  <c r="D32" i="18" s="1"/>
  <c r="W26" i="16"/>
  <c r="AP26" i="16" s="1"/>
  <c r="AP27" i="16" s="1"/>
  <c r="J23" i="14"/>
  <c r="P23" i="14" s="1"/>
  <c r="C33" i="15"/>
  <c r="C49" i="15" s="1"/>
  <c r="D49" i="15" s="1"/>
  <c r="E49" i="15" s="1"/>
  <c r="F49" i="15" s="1"/>
  <c r="G49" i="15" s="1"/>
  <c r="H49" i="15" s="1"/>
  <c r="I49" i="15" s="1"/>
  <c r="J49" i="15" s="1"/>
  <c r="K49" i="15" s="1"/>
  <c r="L49" i="15" s="1"/>
  <c r="M49" i="15" s="1"/>
  <c r="N49" i="15" s="1"/>
  <c r="O49" i="15" s="1"/>
  <c r="P49" i="15" s="1"/>
  <c r="Q49" i="15" s="1"/>
  <c r="K25" i="14"/>
  <c r="C35" i="15"/>
  <c r="C51" i="15" s="1"/>
  <c r="D51" i="15" s="1"/>
  <c r="E51" i="15" s="1"/>
  <c r="F51" i="15" s="1"/>
  <c r="G51" i="15" s="1"/>
  <c r="H51" i="15" s="1"/>
  <c r="I51" i="15" s="1"/>
  <c r="J51" i="15" s="1"/>
  <c r="K51" i="15" s="1"/>
  <c r="L51" i="15" s="1"/>
  <c r="M51" i="15" s="1"/>
  <c r="N51" i="15" s="1"/>
  <c r="O51" i="15" s="1"/>
  <c r="P51" i="15" s="1"/>
  <c r="Q51" i="15" s="1"/>
  <c r="AL19" i="15"/>
  <c r="AK20" i="15"/>
  <c r="I24" i="14"/>
  <c r="E24" i="13" s="1"/>
  <c r="I26" i="14"/>
  <c r="E26" i="13" s="1"/>
  <c r="I23" i="14"/>
  <c r="E23" i="13" s="1"/>
  <c r="C62" i="14"/>
  <c r="D62" i="14" s="1"/>
  <c r="E53" i="11"/>
  <c r="D27" i="14"/>
  <c r="G136" i="11"/>
  <c r="G137" i="11" s="1"/>
  <c r="G138" i="11" s="1"/>
  <c r="I136" i="11"/>
  <c r="I137" i="11" s="1"/>
  <c r="I138" i="11" s="1"/>
  <c r="H136" i="11"/>
  <c r="H137" i="11" s="1"/>
  <c r="H138" i="11" s="1"/>
  <c r="J136" i="11"/>
  <c r="J137" i="11" s="1"/>
  <c r="J138" i="11" s="1"/>
  <c r="K136" i="11"/>
  <c r="K137" i="11" s="1"/>
  <c r="K138" i="11" s="1"/>
  <c r="M136" i="11"/>
  <c r="M137" i="11" s="1"/>
  <c r="M138" i="11" s="1"/>
  <c r="L136" i="11"/>
  <c r="L137" i="11" s="1"/>
  <c r="L138" i="11" s="1"/>
  <c r="N136" i="11"/>
  <c r="N137" i="11" s="1"/>
  <c r="N138" i="11" s="1"/>
  <c r="E136" i="11"/>
  <c r="E137" i="11" s="1"/>
  <c r="E138" i="11" s="1"/>
  <c r="C136" i="11"/>
  <c r="C137" i="11" s="1"/>
  <c r="C138" i="11" s="1"/>
  <c r="F136" i="11"/>
  <c r="F137" i="11" s="1"/>
  <c r="F138" i="11" s="1"/>
  <c r="D136" i="11"/>
  <c r="D137" i="11" s="1"/>
  <c r="D138" i="11" s="1"/>
  <c r="D51" i="11"/>
  <c r="F48" i="11"/>
  <c r="E48" i="11"/>
  <c r="E51" i="11"/>
  <c r="E55" i="14"/>
  <c r="E57" i="14"/>
  <c r="E56" i="14"/>
  <c r="E24" i="14"/>
  <c r="C24" i="13" s="1"/>
  <c r="C27" i="13" s="1"/>
  <c r="J24" i="14"/>
  <c r="P24" i="14" s="1"/>
  <c r="D61" i="14"/>
  <c r="K23" i="14"/>
  <c r="D60" i="14" l="1"/>
  <c r="D59" i="14"/>
  <c r="C36" i="15"/>
  <c r="C52" i="15" s="1"/>
  <c r="D52" i="15" s="1"/>
  <c r="E52" i="15" s="1"/>
  <c r="F52" i="15" s="1"/>
  <c r="G52" i="15" s="1"/>
  <c r="H52" i="15" s="1"/>
  <c r="I52" i="15" s="1"/>
  <c r="J52" i="15" s="1"/>
  <c r="K52" i="15" s="1"/>
  <c r="L52" i="15" s="1"/>
  <c r="M52" i="15" s="1"/>
  <c r="N52" i="15" s="1"/>
  <c r="O52" i="15" s="1"/>
  <c r="P52" i="15" s="1"/>
  <c r="Q52" i="15" s="1"/>
  <c r="K26" i="14"/>
  <c r="E32" i="18"/>
  <c r="AR68" i="15"/>
  <c r="AQ28" i="18"/>
  <c r="AY28" i="18"/>
  <c r="BA28" i="18"/>
  <c r="AU28" i="18"/>
  <c r="AP28" i="18"/>
  <c r="BC28" i="18"/>
  <c r="AS28" i="18"/>
  <c r="BF28" i="18"/>
  <c r="AX28" i="18"/>
  <c r="AZ28" i="18"/>
  <c r="AV28" i="18"/>
  <c r="BE28" i="18"/>
  <c r="AP29" i="18"/>
  <c r="BB28" i="18"/>
  <c r="AW28" i="18"/>
  <c r="AR28" i="18"/>
  <c r="AT28" i="18"/>
  <c r="BD28" i="18"/>
  <c r="AY28" i="17"/>
  <c r="BA28" i="17"/>
  <c r="BF28" i="17"/>
  <c r="AP28" i="17"/>
  <c r="AS28" i="17"/>
  <c r="AU28" i="17"/>
  <c r="AZ28" i="17"/>
  <c r="AX28" i="17"/>
  <c r="BE28" i="17"/>
  <c r="BB28" i="17"/>
  <c r="AR28" i="17"/>
  <c r="AW28" i="17"/>
  <c r="AV28" i="17"/>
  <c r="BD28" i="17"/>
  <c r="BC28" i="17"/>
  <c r="AP29" i="17"/>
  <c r="AT28" i="17"/>
  <c r="AQ28" i="17"/>
  <c r="BK35" i="15"/>
  <c r="O25" i="14"/>
  <c r="AT63" i="15"/>
  <c r="AS66" i="15"/>
  <c r="AS69" i="15"/>
  <c r="AS67" i="15"/>
  <c r="AO82" i="15"/>
  <c r="AO83" i="15"/>
  <c r="AO84" i="15"/>
  <c r="AO85" i="15"/>
  <c r="AN86" i="15"/>
  <c r="AQ65" i="15"/>
  <c r="AQ72" i="15" s="1"/>
  <c r="AP73" i="15"/>
  <c r="AP70" i="15"/>
  <c r="AP71" i="15"/>
  <c r="E27" i="13"/>
  <c r="AS28" i="16"/>
  <c r="AQ28" i="16"/>
  <c r="AZ28" i="16"/>
  <c r="AY28" i="16"/>
  <c r="AX28" i="16"/>
  <c r="BD28" i="16"/>
  <c r="AT28" i="16"/>
  <c r="AP29" i="16"/>
  <c r="AW28" i="16"/>
  <c r="AU28" i="16"/>
  <c r="AR28" i="16"/>
  <c r="BE28" i="16"/>
  <c r="BA28" i="16"/>
  <c r="BB28" i="16"/>
  <c r="BF28" i="16"/>
  <c r="AV28" i="16"/>
  <c r="BC28" i="16"/>
  <c r="AP28" i="16"/>
  <c r="C48" i="11"/>
  <c r="D54" i="11"/>
  <c r="D55" i="11" s="1"/>
  <c r="D32" i="16" s="1"/>
  <c r="C41" i="15"/>
  <c r="C91" i="15" s="1"/>
  <c r="K24" i="14"/>
  <c r="C34" i="15"/>
  <c r="C50" i="15" s="1"/>
  <c r="AM19" i="15"/>
  <c r="AL20" i="15"/>
  <c r="BK34" i="15"/>
  <c r="O24" i="14"/>
  <c r="C43" i="15"/>
  <c r="C93" i="15" s="1"/>
  <c r="BK33" i="15"/>
  <c r="O23" i="14"/>
  <c r="BK36" i="15"/>
  <c r="O26" i="14"/>
  <c r="E27" i="14"/>
  <c r="E54" i="11"/>
  <c r="E55" i="11" s="1"/>
  <c r="D32" i="17" s="1"/>
  <c r="G26" i="14"/>
  <c r="G23" i="14"/>
  <c r="G25" i="14"/>
  <c r="F27" i="14"/>
  <c r="G27" i="14"/>
  <c r="H27" i="14"/>
  <c r="I27" i="14"/>
  <c r="H26" i="14"/>
  <c r="H23" i="14"/>
  <c r="H25" i="14"/>
  <c r="F26" i="14"/>
  <c r="F23" i="14"/>
  <c r="F25" i="14"/>
  <c r="F24" i="14"/>
  <c r="G24" i="14"/>
  <c r="H24" i="14"/>
  <c r="C139" i="11"/>
  <c r="C143" i="11" s="1"/>
  <c r="J27" i="14"/>
  <c r="P27" i="14" s="1"/>
  <c r="F25" i="10"/>
  <c r="G25" i="10" s="1"/>
  <c r="H25" i="10" s="1"/>
  <c r="I25" i="10" s="1"/>
  <c r="J25" i="10" s="1"/>
  <c r="K25" i="10" s="1"/>
  <c r="L25" i="10" s="1"/>
  <c r="M25" i="10" s="1"/>
  <c r="N25" i="10" s="1"/>
  <c r="O25" i="10" s="1"/>
  <c r="P25" i="10" s="1"/>
  <c r="Q25" i="10" s="1"/>
  <c r="R25" i="10" s="1"/>
  <c r="S25" i="10" s="1"/>
  <c r="T25" i="10" s="1"/>
  <c r="F33" i="10"/>
  <c r="F36" i="10" s="1"/>
  <c r="H33" i="10"/>
  <c r="H36" i="10" s="1"/>
  <c r="J33" i="10"/>
  <c r="J36" i="10" s="1"/>
  <c r="L33" i="10"/>
  <c r="L36" i="10" s="1"/>
  <c r="N33" i="10"/>
  <c r="N36" i="10" s="1"/>
  <c r="P33" i="10"/>
  <c r="P36" i="10" s="1"/>
  <c r="R33" i="10"/>
  <c r="R36" i="10" s="1"/>
  <c r="S33" i="10"/>
  <c r="S36" i="10" s="1"/>
  <c r="E17" i="10"/>
  <c r="F17" i="10"/>
  <c r="G17" i="10"/>
  <c r="H17" i="10"/>
  <c r="I17" i="10"/>
  <c r="J17" i="10"/>
  <c r="K17" i="10"/>
  <c r="L17" i="10"/>
  <c r="M17" i="10"/>
  <c r="N17" i="10"/>
  <c r="O17" i="10"/>
  <c r="P17" i="10"/>
  <c r="Q17" i="10"/>
  <c r="R17" i="10"/>
  <c r="S17" i="10"/>
  <c r="D17" i="10"/>
  <c r="E16" i="10"/>
  <c r="G16" i="10"/>
  <c r="I16" i="10"/>
  <c r="K16" i="10"/>
  <c r="M16" i="10"/>
  <c r="O16" i="10"/>
  <c r="Q16" i="10"/>
  <c r="D16" i="10"/>
  <c r="R28" i="10"/>
  <c r="S28" i="10" s="1"/>
  <c r="T28" i="10" s="1"/>
  <c r="T30" i="10" s="1"/>
  <c r="P28" i="10"/>
  <c r="N28" i="10"/>
  <c r="L28" i="10"/>
  <c r="J28" i="10"/>
  <c r="H28" i="10"/>
  <c r="F28" i="10"/>
  <c r="R18" i="10"/>
  <c r="R13" i="10"/>
  <c r="P13" i="10"/>
  <c r="N13" i="10"/>
  <c r="L13" i="10"/>
  <c r="J13" i="10"/>
  <c r="H13" i="10"/>
  <c r="F13" i="10"/>
  <c r="F18" i="10"/>
  <c r="G18" i="10"/>
  <c r="H18" i="10"/>
  <c r="I18" i="10"/>
  <c r="J18" i="10"/>
  <c r="K18" i="10"/>
  <c r="L18" i="10"/>
  <c r="M18" i="10"/>
  <c r="N18" i="10"/>
  <c r="O18" i="10"/>
  <c r="P18" i="10"/>
  <c r="Q18" i="10"/>
  <c r="C17" i="11"/>
  <c r="D16" i="11"/>
  <c r="E16" i="11" s="1"/>
  <c r="F16" i="11" s="1"/>
  <c r="G16" i="11" s="1"/>
  <c r="H16" i="11" s="1"/>
  <c r="I16" i="11" s="1"/>
  <c r="J16" i="11" s="1"/>
  <c r="K16" i="11" s="1"/>
  <c r="L16" i="11" s="1"/>
  <c r="M16" i="11" s="1"/>
  <c r="C44" i="15" l="1"/>
  <c r="C94" i="15" s="1"/>
  <c r="M35" i="18"/>
  <c r="M38" i="18" s="1"/>
  <c r="L35" i="18"/>
  <c r="L38" i="18" s="1"/>
  <c r="K35" i="18"/>
  <c r="K38" i="18" s="1"/>
  <c r="J35" i="18"/>
  <c r="J38" i="18" s="1"/>
  <c r="I35" i="18"/>
  <c r="I38" i="18" s="1"/>
  <c r="H35" i="18"/>
  <c r="H38" i="18" s="1"/>
  <c r="G35" i="18"/>
  <c r="G38" i="18" s="1"/>
  <c r="F35" i="18"/>
  <c r="F38" i="18" s="1"/>
  <c r="E35" i="18"/>
  <c r="E38" i="18" s="1"/>
  <c r="S35" i="18"/>
  <c r="S38" i="18" s="1"/>
  <c r="R35" i="18"/>
  <c r="R38" i="18" s="1"/>
  <c r="Q35" i="18"/>
  <c r="Q38" i="18" s="1"/>
  <c r="P35" i="18"/>
  <c r="P38" i="18" s="1"/>
  <c r="O35" i="18"/>
  <c r="O38" i="18" s="1"/>
  <c r="N35" i="18"/>
  <c r="N38" i="18" s="1"/>
  <c r="T35" i="18"/>
  <c r="T38" i="18" s="1"/>
  <c r="G35" i="17"/>
  <c r="G38" i="17" s="1"/>
  <c r="S35" i="17"/>
  <c r="S38" i="17" s="1"/>
  <c r="R35" i="17"/>
  <c r="R38" i="17" s="1"/>
  <c r="Q35" i="17"/>
  <c r="Q38" i="17" s="1"/>
  <c r="P35" i="17"/>
  <c r="P38" i="17" s="1"/>
  <c r="O35" i="17"/>
  <c r="O38" i="17" s="1"/>
  <c r="N35" i="17"/>
  <c r="N38" i="17" s="1"/>
  <c r="M35" i="17"/>
  <c r="M38" i="17" s="1"/>
  <c r="L35" i="17"/>
  <c r="L38" i="17" s="1"/>
  <c r="K35" i="17"/>
  <c r="K38" i="17" s="1"/>
  <c r="J35" i="17"/>
  <c r="J38" i="17" s="1"/>
  <c r="H35" i="17"/>
  <c r="H38" i="17" s="1"/>
  <c r="I35" i="17"/>
  <c r="I38" i="17" s="1"/>
  <c r="F35" i="17"/>
  <c r="F38" i="17" s="1"/>
  <c r="E35" i="17"/>
  <c r="E38" i="17" s="1"/>
  <c r="T35" i="17"/>
  <c r="T38" i="17" s="1"/>
  <c r="D35" i="18"/>
  <c r="D38" i="18" s="1"/>
  <c r="D35" i="17"/>
  <c r="D38" i="17" s="1"/>
  <c r="AS68" i="15"/>
  <c r="F32" i="18"/>
  <c r="G32" i="18" s="1"/>
  <c r="E32" i="17"/>
  <c r="AU63" i="15"/>
  <c r="AT67" i="15"/>
  <c r="AT66" i="15"/>
  <c r="AT69" i="15"/>
  <c r="AR65" i="15"/>
  <c r="AR72" i="15" s="1"/>
  <c r="AQ70" i="15"/>
  <c r="AQ73" i="15"/>
  <c r="AQ71" i="15"/>
  <c r="AP82" i="15"/>
  <c r="AP83" i="15"/>
  <c r="AP84" i="15"/>
  <c r="AP85" i="15"/>
  <c r="AO86" i="15"/>
  <c r="D23" i="13"/>
  <c r="D24" i="13"/>
  <c r="D25" i="13"/>
  <c r="D26" i="13"/>
  <c r="E32" i="16"/>
  <c r="T35" i="10"/>
  <c r="T38" i="10" s="1"/>
  <c r="S35" i="16"/>
  <c r="S38" i="16" s="1"/>
  <c r="R35" i="16"/>
  <c r="R38" i="16" s="1"/>
  <c r="T35" i="16"/>
  <c r="T38" i="16" s="1"/>
  <c r="Q35" i="16"/>
  <c r="Q38" i="16" s="1"/>
  <c r="M35" i="16"/>
  <c r="M38" i="16" s="1"/>
  <c r="L35" i="16"/>
  <c r="L38" i="16" s="1"/>
  <c r="P35" i="16"/>
  <c r="P38" i="16" s="1"/>
  <c r="O35" i="16"/>
  <c r="O38" i="16" s="1"/>
  <c r="N35" i="16"/>
  <c r="N38" i="16" s="1"/>
  <c r="K35" i="16"/>
  <c r="K38" i="16" s="1"/>
  <c r="J35" i="16"/>
  <c r="J38" i="16" s="1"/>
  <c r="I35" i="16"/>
  <c r="I38" i="16" s="1"/>
  <c r="H35" i="16"/>
  <c r="H38" i="16" s="1"/>
  <c r="G35" i="16"/>
  <c r="G38" i="16" s="1"/>
  <c r="F35" i="16"/>
  <c r="F38" i="16" s="1"/>
  <c r="E35" i="16"/>
  <c r="E38" i="16" s="1"/>
  <c r="D35" i="16"/>
  <c r="D38" i="16" s="1"/>
  <c r="D50" i="15"/>
  <c r="E50" i="15" s="1"/>
  <c r="F50" i="15" s="1"/>
  <c r="G50" i="15" s="1"/>
  <c r="H50" i="15" s="1"/>
  <c r="I50" i="15" s="1"/>
  <c r="J50" i="15" s="1"/>
  <c r="K50" i="15" s="1"/>
  <c r="L50" i="15" s="1"/>
  <c r="M50" i="15" s="1"/>
  <c r="N50" i="15" s="1"/>
  <c r="O50" i="15" s="1"/>
  <c r="P50" i="15" s="1"/>
  <c r="Q50" i="15" s="1"/>
  <c r="C57" i="15"/>
  <c r="AB36" i="15"/>
  <c r="M26" i="14"/>
  <c r="BA34" i="15"/>
  <c r="N24" i="14"/>
  <c r="R37" i="15"/>
  <c r="L27" i="14"/>
  <c r="BA35" i="15"/>
  <c r="N25" i="14"/>
  <c r="K27" i="14"/>
  <c r="C37" i="15"/>
  <c r="AB34" i="15"/>
  <c r="M24" i="14"/>
  <c r="R34" i="15"/>
  <c r="L24" i="14"/>
  <c r="BA36" i="15"/>
  <c r="N26" i="14"/>
  <c r="AB33" i="15"/>
  <c r="M23" i="14"/>
  <c r="R36" i="15"/>
  <c r="R52" i="15" s="1"/>
  <c r="S52" i="15" s="1"/>
  <c r="T52" i="15" s="1"/>
  <c r="U52" i="15" s="1"/>
  <c r="V52" i="15" s="1"/>
  <c r="W52" i="15" s="1"/>
  <c r="X52" i="15" s="1"/>
  <c r="Y52" i="15" s="1"/>
  <c r="Z52" i="15" s="1"/>
  <c r="AA52" i="15" s="1"/>
  <c r="L26" i="14"/>
  <c r="O27" i="14"/>
  <c r="BK37" i="15"/>
  <c r="AN19" i="15"/>
  <c r="AM20" i="15"/>
  <c r="AB35" i="15"/>
  <c r="M25" i="14"/>
  <c r="R33" i="15"/>
  <c r="R49" i="15" s="1"/>
  <c r="S49" i="15" s="1"/>
  <c r="T49" i="15" s="1"/>
  <c r="U49" i="15" s="1"/>
  <c r="V49" i="15" s="1"/>
  <c r="W49" i="15" s="1"/>
  <c r="X49" i="15" s="1"/>
  <c r="Y49" i="15" s="1"/>
  <c r="Z49" i="15" s="1"/>
  <c r="AA49" i="15" s="1"/>
  <c r="L23" i="14"/>
  <c r="N27" i="14"/>
  <c r="BA37" i="15"/>
  <c r="C42" i="15"/>
  <c r="R35" i="15"/>
  <c r="R51" i="15" s="1"/>
  <c r="S51" i="15" s="1"/>
  <c r="T51" i="15" s="1"/>
  <c r="U51" i="15" s="1"/>
  <c r="V51" i="15" s="1"/>
  <c r="W51" i="15" s="1"/>
  <c r="X51" i="15" s="1"/>
  <c r="Y51" i="15" s="1"/>
  <c r="Z51" i="15" s="1"/>
  <c r="AA51" i="15" s="1"/>
  <c r="L25" i="14"/>
  <c r="BA33" i="15"/>
  <c r="N23" i="14"/>
  <c r="M27" i="14"/>
  <c r="AB37" i="15"/>
  <c r="Q19" i="10"/>
  <c r="AJ19" i="10" s="1"/>
  <c r="BC19" i="10" s="1"/>
  <c r="AJ18" i="10"/>
  <c r="BC18" i="10" s="1"/>
  <c r="O19" i="10"/>
  <c r="AH19" i="10" s="1"/>
  <c r="BA19" i="10" s="1"/>
  <c r="AH18" i="10"/>
  <c r="BA18" i="10" s="1"/>
  <c r="I19" i="10"/>
  <c r="AB19" i="10" s="1"/>
  <c r="AU19" i="10" s="1"/>
  <c r="AB18" i="10"/>
  <c r="AU18" i="10" s="1"/>
  <c r="K19" i="10"/>
  <c r="AD19" i="10" s="1"/>
  <c r="AW19" i="10" s="1"/>
  <c r="AD18" i="10"/>
  <c r="AW18" i="10" s="1"/>
  <c r="M19" i="10"/>
  <c r="AF19" i="10" s="1"/>
  <c r="AY19" i="10" s="1"/>
  <c r="AF18" i="10"/>
  <c r="AY18" i="10" s="1"/>
  <c r="L19" i="10"/>
  <c r="AE19" i="10" s="1"/>
  <c r="AX19" i="10" s="1"/>
  <c r="AE18" i="10"/>
  <c r="AX18" i="10" s="1"/>
  <c r="R19" i="10"/>
  <c r="AK19" i="10" s="1"/>
  <c r="BD19" i="10" s="1"/>
  <c r="AK18" i="10"/>
  <c r="BD18" i="10" s="1"/>
  <c r="J19" i="10"/>
  <c r="AC19" i="10" s="1"/>
  <c r="AV19" i="10" s="1"/>
  <c r="AC18" i="10"/>
  <c r="AV18" i="10" s="1"/>
  <c r="F19" i="10"/>
  <c r="Y19" i="10" s="1"/>
  <c r="AR19" i="10" s="1"/>
  <c r="Y18" i="10"/>
  <c r="AR18" i="10" s="1"/>
  <c r="N19" i="10"/>
  <c r="AG19" i="10" s="1"/>
  <c r="AZ19" i="10" s="1"/>
  <c r="AG18" i="10"/>
  <c r="AZ18" i="10" s="1"/>
  <c r="G19" i="10"/>
  <c r="Z19" i="10" s="1"/>
  <c r="AS19" i="10" s="1"/>
  <c r="Z18" i="10"/>
  <c r="AS18" i="10" s="1"/>
  <c r="P19" i="10"/>
  <c r="AI19" i="10" s="1"/>
  <c r="BB19" i="10" s="1"/>
  <c r="AI18" i="10"/>
  <c r="BB18" i="10" s="1"/>
  <c r="H19" i="10"/>
  <c r="AA19" i="10" s="1"/>
  <c r="AT19" i="10" s="1"/>
  <c r="AA18" i="10"/>
  <c r="AT18" i="10" s="1"/>
  <c r="D152" i="11"/>
  <c r="D153" i="11" s="1"/>
  <c r="D154" i="11" s="1"/>
  <c r="E152" i="11"/>
  <c r="E153" i="11" s="1"/>
  <c r="E154" i="11" s="1"/>
  <c r="F152" i="11"/>
  <c r="F153" i="11" s="1"/>
  <c r="F154" i="11" s="1"/>
  <c r="C152" i="11"/>
  <c r="C153" i="11" s="1"/>
  <c r="C154" i="11" s="1"/>
  <c r="N35" i="10"/>
  <c r="N38" i="10" s="1"/>
  <c r="C148" i="11"/>
  <c r="C149" i="11" s="1"/>
  <c r="D148" i="11"/>
  <c r="D149" i="11" s="1"/>
  <c r="E148" i="11"/>
  <c r="E149" i="11" s="1"/>
  <c r="F148" i="11"/>
  <c r="F149" i="11" s="1"/>
  <c r="P35" i="10"/>
  <c r="P38" i="10" s="1"/>
  <c r="O35" i="10"/>
  <c r="O38" i="10" s="1"/>
  <c r="C178" i="11"/>
  <c r="R35" i="10"/>
  <c r="R38" i="10" s="1"/>
  <c r="M35" i="10"/>
  <c r="M38" i="10" s="1"/>
  <c r="S35" i="10"/>
  <c r="S38" i="10" s="1"/>
  <c r="L35" i="10"/>
  <c r="L38" i="10" s="1"/>
  <c r="K35" i="10"/>
  <c r="K38" i="10" s="1"/>
  <c r="Q35" i="10"/>
  <c r="Q38" i="10" s="1"/>
  <c r="J35" i="10"/>
  <c r="J38" i="10" s="1"/>
  <c r="H35" i="10"/>
  <c r="H38" i="10" s="1"/>
  <c r="G35" i="10"/>
  <c r="G38" i="10" s="1"/>
  <c r="I35" i="10"/>
  <c r="I38" i="10" s="1"/>
  <c r="F35" i="10"/>
  <c r="F38" i="10" s="1"/>
  <c r="E35" i="10"/>
  <c r="E38" i="10" s="1"/>
  <c r="P30" i="10"/>
  <c r="R30" i="10"/>
  <c r="F30" i="10"/>
  <c r="L30" i="10"/>
  <c r="J30" i="10"/>
  <c r="C18" i="11"/>
  <c r="H30" i="10"/>
  <c r="S30" i="10"/>
  <c r="N30" i="10"/>
  <c r="C246" i="11"/>
  <c r="G243" i="11" s="1"/>
  <c r="O241" i="11"/>
  <c r="E242" i="11" s="1"/>
  <c r="O237" i="11"/>
  <c r="N238" i="11" s="1"/>
  <c r="C232" i="11"/>
  <c r="O227" i="11"/>
  <c r="D228" i="11" s="1"/>
  <c r="O223" i="11"/>
  <c r="J224" i="11" s="1"/>
  <c r="L76" i="10"/>
  <c r="M76" i="10"/>
  <c r="M77" i="10"/>
  <c r="L78" i="10"/>
  <c r="M78" i="10"/>
  <c r="L79" i="10"/>
  <c r="M79" i="10"/>
  <c r="L80" i="10"/>
  <c r="M80" i="10"/>
  <c r="D80" i="10"/>
  <c r="D79" i="10"/>
  <c r="D78" i="10"/>
  <c r="D76" i="10"/>
  <c r="Q28" i="10"/>
  <c r="Q30" i="10" s="1"/>
  <c r="O28" i="10"/>
  <c r="O30" i="10" s="1"/>
  <c r="M28" i="10"/>
  <c r="M30" i="10" s="1"/>
  <c r="K28" i="10"/>
  <c r="K30" i="10" s="1"/>
  <c r="I28" i="10"/>
  <c r="I30" i="10" s="1"/>
  <c r="G28" i="10"/>
  <c r="G30" i="10" s="1"/>
  <c r="E28" i="10"/>
  <c r="I27" i="10"/>
  <c r="G87" i="10" s="1"/>
  <c r="K27" i="10"/>
  <c r="H87" i="10" s="1"/>
  <c r="M27" i="10"/>
  <c r="I87" i="10" s="1"/>
  <c r="Q27" i="10"/>
  <c r="K87" i="10" s="1"/>
  <c r="O27" i="10"/>
  <c r="J87" i="10" s="1"/>
  <c r="G27" i="10"/>
  <c r="F87" i="10" s="1"/>
  <c r="E27" i="10"/>
  <c r="E87" i="10" s="1"/>
  <c r="E18" i="10"/>
  <c r="E7" i="10"/>
  <c r="E8" i="10"/>
  <c r="X8" i="10" s="1"/>
  <c r="AQ8" i="10" s="1"/>
  <c r="E9" i="10"/>
  <c r="E10" i="10"/>
  <c r="F10" i="10" s="1"/>
  <c r="E11" i="10"/>
  <c r="X11" i="10" s="1"/>
  <c r="AQ11" i="10" s="1"/>
  <c r="E12" i="10"/>
  <c r="X12" i="10" s="1"/>
  <c r="AQ12" i="10" s="1"/>
  <c r="E14" i="10"/>
  <c r="X14" i="10" s="1"/>
  <c r="AQ14" i="10" s="1"/>
  <c r="E15" i="10"/>
  <c r="E6" i="10"/>
  <c r="D35" i="10"/>
  <c r="D38" i="10" s="1"/>
  <c r="D18" i="10"/>
  <c r="S18" i="10"/>
  <c r="G7" i="10"/>
  <c r="Z7" i="10" s="1"/>
  <c r="AS7" i="10" s="1"/>
  <c r="I7" i="10"/>
  <c r="K7" i="10"/>
  <c r="M7" i="10"/>
  <c r="O7" i="10"/>
  <c r="Q7" i="10"/>
  <c r="AJ7" i="10" s="1"/>
  <c r="BC7" i="10" s="1"/>
  <c r="G8" i="10"/>
  <c r="Z8" i="10" s="1"/>
  <c r="AS8" i="10" s="1"/>
  <c r="I8" i="10"/>
  <c r="AB8" i="10" s="1"/>
  <c r="AU8" i="10" s="1"/>
  <c r="K8" i="10"/>
  <c r="AD8" i="10" s="1"/>
  <c r="AW8" i="10" s="1"/>
  <c r="M8" i="10"/>
  <c r="AF8" i="10" s="1"/>
  <c r="AY8" i="10" s="1"/>
  <c r="O8" i="10"/>
  <c r="AH8" i="10" s="1"/>
  <c r="BA8" i="10" s="1"/>
  <c r="Q8" i="10"/>
  <c r="AJ8" i="10" s="1"/>
  <c r="BC8" i="10" s="1"/>
  <c r="G9" i="10"/>
  <c r="I9" i="10"/>
  <c r="K9" i="10"/>
  <c r="M9" i="10"/>
  <c r="O9" i="10"/>
  <c r="Q9" i="10"/>
  <c r="G10" i="10"/>
  <c r="H10" i="10" s="1"/>
  <c r="I10" i="10"/>
  <c r="J10" i="10" s="1"/>
  <c r="K10" i="10"/>
  <c r="L10" i="10" s="1"/>
  <c r="M10" i="10"/>
  <c r="N10" i="10" s="1"/>
  <c r="O10" i="10"/>
  <c r="Q10" i="10"/>
  <c r="R10" i="10" s="1"/>
  <c r="G11" i="10"/>
  <c r="Z11" i="10" s="1"/>
  <c r="AS11" i="10" s="1"/>
  <c r="I11" i="10"/>
  <c r="AB11" i="10" s="1"/>
  <c r="AU11" i="10" s="1"/>
  <c r="K11" i="10"/>
  <c r="AD11" i="10" s="1"/>
  <c r="AW11" i="10" s="1"/>
  <c r="M11" i="10"/>
  <c r="AF11" i="10" s="1"/>
  <c r="AY11" i="10" s="1"/>
  <c r="O11" i="10"/>
  <c r="AH11" i="10" s="1"/>
  <c r="BA11" i="10" s="1"/>
  <c r="Q11" i="10"/>
  <c r="AJ11" i="10" s="1"/>
  <c r="BC11" i="10" s="1"/>
  <c r="G12" i="10"/>
  <c r="Z12" i="10" s="1"/>
  <c r="AS12" i="10" s="1"/>
  <c r="I12" i="10"/>
  <c r="AB12" i="10" s="1"/>
  <c r="AU12" i="10" s="1"/>
  <c r="K12" i="10"/>
  <c r="AD12" i="10" s="1"/>
  <c r="AW12" i="10" s="1"/>
  <c r="M12" i="10"/>
  <c r="AF12" i="10" s="1"/>
  <c r="AY12" i="10" s="1"/>
  <c r="O12" i="10"/>
  <c r="AH12" i="10" s="1"/>
  <c r="BA12" i="10" s="1"/>
  <c r="Q12" i="10"/>
  <c r="AJ12" i="10" s="1"/>
  <c r="BC12" i="10" s="1"/>
  <c r="G14" i="10"/>
  <c r="Z14" i="10" s="1"/>
  <c r="AS14" i="10" s="1"/>
  <c r="I14" i="10"/>
  <c r="AB14" i="10" s="1"/>
  <c r="AU14" i="10" s="1"/>
  <c r="K14" i="10"/>
  <c r="AD14" i="10" s="1"/>
  <c r="AW14" i="10" s="1"/>
  <c r="M14" i="10"/>
  <c r="AF14" i="10" s="1"/>
  <c r="AY14" i="10" s="1"/>
  <c r="O14" i="10"/>
  <c r="AH14" i="10" s="1"/>
  <c r="BA14" i="10" s="1"/>
  <c r="Q14" i="10"/>
  <c r="AJ14" i="10" s="1"/>
  <c r="BC14" i="10" s="1"/>
  <c r="G15" i="10"/>
  <c r="I15" i="10"/>
  <c r="K15" i="10"/>
  <c r="M15" i="10"/>
  <c r="O15" i="10"/>
  <c r="Q15" i="10"/>
  <c r="I6" i="10"/>
  <c r="K6" i="10"/>
  <c r="M6" i="10"/>
  <c r="O6" i="10"/>
  <c r="Q6" i="10"/>
  <c r="G6" i="10"/>
  <c r="T16" i="18" l="1"/>
  <c r="T16" i="17"/>
  <c r="T16" i="16"/>
  <c r="AB51" i="15"/>
  <c r="AC51" i="15" s="1"/>
  <c r="AD51" i="15" s="1"/>
  <c r="AE51" i="15" s="1"/>
  <c r="AF51" i="15" s="1"/>
  <c r="AG51" i="15" s="1"/>
  <c r="AH51" i="15" s="1"/>
  <c r="AI51" i="15" s="1"/>
  <c r="AJ51" i="15" s="1"/>
  <c r="AK51" i="15" s="1"/>
  <c r="AL51" i="15" s="1"/>
  <c r="AM51" i="15" s="1"/>
  <c r="AN51" i="15" s="1"/>
  <c r="AO51" i="15" s="1"/>
  <c r="AP51" i="15" s="1"/>
  <c r="AQ51" i="15" s="1"/>
  <c r="AR51" i="15" s="1"/>
  <c r="AS51" i="15" s="1"/>
  <c r="AT51" i="15" s="1"/>
  <c r="AU51" i="15" s="1"/>
  <c r="AV51" i="15" s="1"/>
  <c r="AW51" i="15" s="1"/>
  <c r="AX51" i="15" s="1"/>
  <c r="AY51" i="15" s="1"/>
  <c r="AZ51" i="15" s="1"/>
  <c r="BA51" i="15" s="1"/>
  <c r="BB51" i="15" s="1"/>
  <c r="BC51" i="15" s="1"/>
  <c r="BD51" i="15" s="1"/>
  <c r="BE51" i="15" s="1"/>
  <c r="BF51" i="15" s="1"/>
  <c r="BG51" i="15" s="1"/>
  <c r="BH51" i="15" s="1"/>
  <c r="BI51" i="15" s="1"/>
  <c r="BJ51" i="15" s="1"/>
  <c r="BK51" i="15" s="1"/>
  <c r="F32" i="17"/>
  <c r="G32" i="17" s="1"/>
  <c r="H32" i="18"/>
  <c r="I32" i="18" s="1"/>
  <c r="AT68" i="15"/>
  <c r="C92" i="15"/>
  <c r="C95" i="15" s="1"/>
  <c r="AV63" i="15"/>
  <c r="AU66" i="15"/>
  <c r="AU67" i="15"/>
  <c r="AU69" i="15"/>
  <c r="AP86" i="15"/>
  <c r="AQ82" i="15"/>
  <c r="AQ83" i="15"/>
  <c r="AQ84" i="15"/>
  <c r="AQ85" i="15"/>
  <c r="AS65" i="15"/>
  <c r="AS72" i="15" s="1"/>
  <c r="AR73" i="15"/>
  <c r="AR71" i="15"/>
  <c r="AR70" i="15"/>
  <c r="F16" i="18"/>
  <c r="F29" i="18" s="1"/>
  <c r="S16" i="18"/>
  <c r="R16" i="18"/>
  <c r="R29" i="18" s="1"/>
  <c r="P16" i="18"/>
  <c r="P29" i="18" s="1"/>
  <c r="L16" i="18"/>
  <c r="N16" i="18"/>
  <c r="J16" i="18"/>
  <c r="H16" i="18"/>
  <c r="L16" i="17"/>
  <c r="H16" i="17"/>
  <c r="F16" i="17"/>
  <c r="F29" i="17" s="1"/>
  <c r="R16" i="17"/>
  <c r="R29" i="17" s="1"/>
  <c r="S16" i="17"/>
  <c r="N16" i="17"/>
  <c r="P16" i="17"/>
  <c r="P29" i="17" s="1"/>
  <c r="J16" i="17"/>
  <c r="D27" i="13"/>
  <c r="F32" i="16"/>
  <c r="G32" i="16" s="1"/>
  <c r="N16" i="16"/>
  <c r="N29" i="16" s="1"/>
  <c r="L16" i="16"/>
  <c r="L29" i="16" s="1"/>
  <c r="J16" i="16"/>
  <c r="F16" i="16"/>
  <c r="F29" i="16" s="1"/>
  <c r="S16" i="16"/>
  <c r="R16" i="16"/>
  <c r="R29" i="16" s="1"/>
  <c r="P16" i="16"/>
  <c r="P29" i="16" s="1"/>
  <c r="H16" i="16"/>
  <c r="AB52" i="15"/>
  <c r="AC52" i="15" s="1"/>
  <c r="AD52" i="15" s="1"/>
  <c r="AE52" i="15" s="1"/>
  <c r="AF52" i="15" s="1"/>
  <c r="AG52" i="15" s="1"/>
  <c r="AH52" i="15" s="1"/>
  <c r="AI52" i="15" s="1"/>
  <c r="AJ52" i="15" s="1"/>
  <c r="AK52" i="15" s="1"/>
  <c r="AL52" i="15" s="1"/>
  <c r="AM52" i="15" s="1"/>
  <c r="AN52" i="15" s="1"/>
  <c r="AO52" i="15" s="1"/>
  <c r="AP52" i="15" s="1"/>
  <c r="AQ52" i="15" s="1"/>
  <c r="AR52" i="15" s="1"/>
  <c r="AS52" i="15" s="1"/>
  <c r="AT52" i="15" s="1"/>
  <c r="AU52" i="15" s="1"/>
  <c r="AV52" i="15" s="1"/>
  <c r="AW52" i="15" s="1"/>
  <c r="AX52" i="15" s="1"/>
  <c r="AY52" i="15" s="1"/>
  <c r="AZ52" i="15" s="1"/>
  <c r="BA52" i="15" s="1"/>
  <c r="BB52" i="15" s="1"/>
  <c r="BC52" i="15" s="1"/>
  <c r="BD52" i="15" s="1"/>
  <c r="BE52" i="15" s="1"/>
  <c r="BF52" i="15" s="1"/>
  <c r="BG52" i="15" s="1"/>
  <c r="BH52" i="15" s="1"/>
  <c r="BI52" i="15" s="1"/>
  <c r="BJ52" i="15" s="1"/>
  <c r="BK52" i="15" s="1"/>
  <c r="AB49" i="15"/>
  <c r="AC49" i="15" s="1"/>
  <c r="AD49" i="15" s="1"/>
  <c r="AE49" i="15" s="1"/>
  <c r="AF49" i="15" s="1"/>
  <c r="AG49" i="15" s="1"/>
  <c r="AH49" i="15" s="1"/>
  <c r="AI49" i="15" s="1"/>
  <c r="AJ49" i="15" s="1"/>
  <c r="AK49" i="15" s="1"/>
  <c r="AL49" i="15" s="1"/>
  <c r="AM49" i="15" s="1"/>
  <c r="AN49" i="15" s="1"/>
  <c r="AO49" i="15" s="1"/>
  <c r="AP49" i="15" s="1"/>
  <c r="AQ49" i="15" s="1"/>
  <c r="AR49" i="15" s="1"/>
  <c r="R50" i="15"/>
  <c r="S50" i="15" s="1"/>
  <c r="T50" i="15" s="1"/>
  <c r="U50" i="15" s="1"/>
  <c r="V50" i="15" s="1"/>
  <c r="W50" i="15" s="1"/>
  <c r="X50" i="15" s="1"/>
  <c r="Y50" i="15" s="1"/>
  <c r="Z50" i="15" s="1"/>
  <c r="AA50" i="15" s="1"/>
  <c r="AB50" i="15" s="1"/>
  <c r="AC50" i="15" s="1"/>
  <c r="AD50" i="15" s="1"/>
  <c r="AE50" i="15" s="1"/>
  <c r="AF50" i="15" s="1"/>
  <c r="AG50" i="15" s="1"/>
  <c r="AH50" i="15" s="1"/>
  <c r="AI50" i="15" s="1"/>
  <c r="AJ50" i="15" s="1"/>
  <c r="AK50" i="15" s="1"/>
  <c r="AL50" i="15" s="1"/>
  <c r="AM50" i="15" s="1"/>
  <c r="AN50" i="15" s="1"/>
  <c r="AO50" i="15" s="1"/>
  <c r="AP50" i="15" s="1"/>
  <c r="AQ50" i="15" s="1"/>
  <c r="AR50" i="15" s="1"/>
  <c r="AS50" i="15" s="1"/>
  <c r="AT50" i="15" s="1"/>
  <c r="AU50" i="15" s="1"/>
  <c r="AV50" i="15" s="1"/>
  <c r="AW50" i="15" s="1"/>
  <c r="AX50" i="15" s="1"/>
  <c r="AY50" i="15" s="1"/>
  <c r="AZ50" i="15" s="1"/>
  <c r="BA50" i="15" s="1"/>
  <c r="BB50" i="15" s="1"/>
  <c r="BC50" i="15" s="1"/>
  <c r="BD50" i="15" s="1"/>
  <c r="BE50" i="15" s="1"/>
  <c r="BF50" i="15" s="1"/>
  <c r="BG50" i="15" s="1"/>
  <c r="BH50" i="15" s="1"/>
  <c r="BI50" i="15" s="1"/>
  <c r="BJ50" i="15" s="1"/>
  <c r="BK50" i="15" s="1"/>
  <c r="BL35" i="15"/>
  <c r="BL34" i="15"/>
  <c r="C45" i="15"/>
  <c r="BL37" i="15"/>
  <c r="BL36" i="15"/>
  <c r="BL33" i="15"/>
  <c r="AO19" i="15"/>
  <c r="AN20" i="15"/>
  <c r="D19" i="10"/>
  <c r="W19" i="10" s="1"/>
  <c r="AP19" i="10" s="1"/>
  <c r="W18" i="10"/>
  <c r="AP18" i="10" s="1"/>
  <c r="S19" i="10"/>
  <c r="AL19" i="10" s="1"/>
  <c r="BE19" i="10" s="1"/>
  <c r="AL18" i="10"/>
  <c r="BE18" i="10" s="1"/>
  <c r="E19" i="10"/>
  <c r="X19" i="10" s="1"/>
  <c r="AQ19" i="10" s="1"/>
  <c r="X18" i="10"/>
  <c r="AQ18" i="10" s="1"/>
  <c r="F9" i="10"/>
  <c r="Y9" i="10" s="1"/>
  <c r="X9" i="10"/>
  <c r="F7" i="10"/>
  <c r="Y7" i="10" s="1"/>
  <c r="AR7" i="10" s="1"/>
  <c r="X7" i="10"/>
  <c r="AQ7" i="10" s="1"/>
  <c r="R6" i="10"/>
  <c r="AK6" i="10" s="1"/>
  <c r="BD6" i="10" s="1"/>
  <c r="AJ6" i="10"/>
  <c r="BC6" i="10" s="1"/>
  <c r="P7" i="10"/>
  <c r="AI7" i="10" s="1"/>
  <c r="BB7" i="10" s="1"/>
  <c r="AH7" i="10"/>
  <c r="BA7" i="10" s="1"/>
  <c r="N7" i="10"/>
  <c r="AG7" i="10" s="1"/>
  <c r="AZ7" i="10" s="1"/>
  <c r="AF7" i="10"/>
  <c r="AY7" i="10" s="1"/>
  <c r="P6" i="10"/>
  <c r="AI6" i="10" s="1"/>
  <c r="BB6" i="10" s="1"/>
  <c r="AH6" i="10"/>
  <c r="BA6" i="10" s="1"/>
  <c r="L7" i="10"/>
  <c r="AE7" i="10" s="1"/>
  <c r="AX7" i="10" s="1"/>
  <c r="AD7" i="10"/>
  <c r="AW7" i="10" s="1"/>
  <c r="J7" i="10"/>
  <c r="AC7" i="10" s="1"/>
  <c r="AV7" i="10" s="1"/>
  <c r="AB7" i="10"/>
  <c r="AU7" i="10" s="1"/>
  <c r="H9" i="10"/>
  <c r="AA9" i="10" s="1"/>
  <c r="Z9" i="10"/>
  <c r="L6" i="10"/>
  <c r="AE6" i="10" s="1"/>
  <c r="AX6" i="10" s="1"/>
  <c r="AD6" i="10"/>
  <c r="AW6" i="10" s="1"/>
  <c r="R9" i="10"/>
  <c r="AK9" i="10" s="1"/>
  <c r="AJ9" i="10"/>
  <c r="P9" i="10"/>
  <c r="AI9" i="10" s="1"/>
  <c r="AH9" i="10"/>
  <c r="F6" i="10"/>
  <c r="Y6" i="10" s="1"/>
  <c r="AR6" i="10" s="1"/>
  <c r="X6" i="10"/>
  <c r="AQ6" i="10" s="1"/>
  <c r="N9" i="10"/>
  <c r="AG9" i="10" s="1"/>
  <c r="AF9" i="10"/>
  <c r="N6" i="10"/>
  <c r="AG6" i="10" s="1"/>
  <c r="AZ6" i="10" s="1"/>
  <c r="AF6" i="10"/>
  <c r="AY6" i="10" s="1"/>
  <c r="J6" i="10"/>
  <c r="AC6" i="10" s="1"/>
  <c r="AV6" i="10" s="1"/>
  <c r="AB6" i="10"/>
  <c r="AU6" i="10" s="1"/>
  <c r="L9" i="10"/>
  <c r="AE9" i="10" s="1"/>
  <c r="AD9" i="10"/>
  <c r="H6" i="10"/>
  <c r="AA6" i="10" s="1"/>
  <c r="AT6" i="10" s="1"/>
  <c r="Z6" i="10"/>
  <c r="AS6" i="10" s="1"/>
  <c r="J9" i="10"/>
  <c r="AC9" i="10" s="1"/>
  <c r="AB9" i="10"/>
  <c r="H16" i="10"/>
  <c r="T16" i="10"/>
  <c r="D238" i="11"/>
  <c r="I238" i="11"/>
  <c r="F238" i="11"/>
  <c r="H238" i="11"/>
  <c r="C242" i="11"/>
  <c r="N242" i="11"/>
  <c r="L242" i="11"/>
  <c r="E238" i="11"/>
  <c r="D243" i="11"/>
  <c r="E243" i="11"/>
  <c r="F243" i="11"/>
  <c r="G238" i="11"/>
  <c r="J16" i="10"/>
  <c r="L16" i="10"/>
  <c r="N16" i="10"/>
  <c r="P16" i="10"/>
  <c r="R16" i="10"/>
  <c r="S16" i="10"/>
  <c r="M242" i="11"/>
  <c r="D229" i="11"/>
  <c r="K242" i="11"/>
  <c r="J242" i="11"/>
  <c r="C243" i="11"/>
  <c r="I242" i="11"/>
  <c r="N243" i="11"/>
  <c r="H242" i="11"/>
  <c r="M243" i="11"/>
  <c r="F242" i="11"/>
  <c r="K243" i="11"/>
  <c r="O238" i="11"/>
  <c r="C238" i="11"/>
  <c r="L238" i="11"/>
  <c r="D242" i="11"/>
  <c r="I243" i="11"/>
  <c r="F16" i="10"/>
  <c r="G242" i="11"/>
  <c r="K238" i="11"/>
  <c r="O242" i="11"/>
  <c r="L243" i="11"/>
  <c r="M238" i="11"/>
  <c r="J243" i="11"/>
  <c r="H243" i="11"/>
  <c r="J238" i="11"/>
  <c r="O29" i="10"/>
  <c r="O33" i="10" s="1"/>
  <c r="O36" i="10" s="1"/>
  <c r="P27" i="10"/>
  <c r="G29" i="10"/>
  <c r="G33" i="10" s="1"/>
  <c r="G36" i="10" s="1"/>
  <c r="H27" i="10"/>
  <c r="I29" i="10"/>
  <c r="I33" i="10" s="1"/>
  <c r="I36" i="10" s="1"/>
  <c r="J27" i="10"/>
  <c r="K79" i="10"/>
  <c r="R12" i="10"/>
  <c r="AK12" i="10" s="1"/>
  <c r="BD12" i="10" s="1"/>
  <c r="S7" i="10"/>
  <c r="R7" i="10"/>
  <c r="AK7" i="10" s="1"/>
  <c r="BD7" i="10" s="1"/>
  <c r="M29" i="10"/>
  <c r="M33" i="10" s="1"/>
  <c r="M36" i="10" s="1"/>
  <c r="N27" i="10"/>
  <c r="K80" i="10"/>
  <c r="R11" i="10"/>
  <c r="AK11" i="10" s="1"/>
  <c r="BD11" i="10" s="1"/>
  <c r="E30" i="10"/>
  <c r="K29" i="10"/>
  <c r="K33" i="10" s="1"/>
  <c r="K36" i="10" s="1"/>
  <c r="L27" i="10"/>
  <c r="K76" i="10"/>
  <c r="R8" i="10"/>
  <c r="AK8" i="10" s="1"/>
  <c r="BD8" i="10" s="1"/>
  <c r="R14" i="10"/>
  <c r="AK14" i="10" s="1"/>
  <c r="BD14" i="10" s="1"/>
  <c r="F27" i="10"/>
  <c r="E29" i="10"/>
  <c r="Q29" i="10"/>
  <c r="Q33" i="10" s="1"/>
  <c r="Q36" i="10" s="1"/>
  <c r="R27" i="10"/>
  <c r="R15" i="10"/>
  <c r="P15" i="10"/>
  <c r="J15" i="10"/>
  <c r="I76" i="10"/>
  <c r="N8" i="10"/>
  <c r="AG8" i="10" s="1"/>
  <c r="AZ8" i="10" s="1"/>
  <c r="H15" i="10"/>
  <c r="J80" i="10"/>
  <c r="P11" i="10"/>
  <c r="AI11" i="10" s="1"/>
  <c r="BB11" i="10" s="1"/>
  <c r="H76" i="10"/>
  <c r="L8" i="10"/>
  <c r="AE8" i="10" s="1"/>
  <c r="AX8" i="10" s="1"/>
  <c r="E76" i="10"/>
  <c r="F8" i="10"/>
  <c r="Y8" i="10" s="1"/>
  <c r="AR8" i="10" s="1"/>
  <c r="G79" i="10"/>
  <c r="J12" i="10"/>
  <c r="AC12" i="10" s="1"/>
  <c r="AV12" i="10" s="1"/>
  <c r="H80" i="10"/>
  <c r="L11" i="10"/>
  <c r="AE11" i="10" s="1"/>
  <c r="AX11" i="10" s="1"/>
  <c r="F76" i="10"/>
  <c r="H8" i="10"/>
  <c r="AA8" i="10" s="1"/>
  <c r="AT8" i="10" s="1"/>
  <c r="G80" i="10"/>
  <c r="J11" i="10"/>
  <c r="AC11" i="10" s="1"/>
  <c r="AV11" i="10" s="1"/>
  <c r="F14" i="10"/>
  <c r="Y14" i="10" s="1"/>
  <c r="AR14" i="10" s="1"/>
  <c r="N14" i="10"/>
  <c r="AG14" i="10" s="1"/>
  <c r="AZ14" i="10" s="1"/>
  <c r="F80" i="10"/>
  <c r="H11" i="10"/>
  <c r="AA11" i="10" s="1"/>
  <c r="AT11" i="10" s="1"/>
  <c r="H79" i="10"/>
  <c r="L12" i="10"/>
  <c r="AE12" i="10" s="1"/>
  <c r="AX12" i="10" s="1"/>
  <c r="N15" i="10"/>
  <c r="E80" i="10"/>
  <c r="F11" i="10"/>
  <c r="Y11" i="10" s="1"/>
  <c r="AR11" i="10" s="1"/>
  <c r="L15" i="10"/>
  <c r="I80" i="10"/>
  <c r="N11" i="10"/>
  <c r="AG11" i="10" s="1"/>
  <c r="AZ11" i="10" s="1"/>
  <c r="G76" i="10"/>
  <c r="J8" i="10"/>
  <c r="AC8" i="10" s="1"/>
  <c r="AV8" i="10" s="1"/>
  <c r="P14" i="10"/>
  <c r="AI14" i="10" s="1"/>
  <c r="BB14" i="10" s="1"/>
  <c r="L14" i="10"/>
  <c r="AE14" i="10" s="1"/>
  <c r="AX14" i="10" s="1"/>
  <c r="J14" i="10"/>
  <c r="AC14" i="10" s="1"/>
  <c r="AV14" i="10" s="1"/>
  <c r="J76" i="10"/>
  <c r="P8" i="10"/>
  <c r="AI8" i="10" s="1"/>
  <c r="BB8" i="10" s="1"/>
  <c r="J78" i="10"/>
  <c r="P10" i="10"/>
  <c r="J79" i="10"/>
  <c r="P12" i="10"/>
  <c r="AI12" i="10" s="1"/>
  <c r="BB12" i="10" s="1"/>
  <c r="D7" i="10"/>
  <c r="H7" i="10"/>
  <c r="AA7" i="10" s="1"/>
  <c r="AT7" i="10" s="1"/>
  <c r="I79" i="10"/>
  <c r="N12" i="10"/>
  <c r="AG12" i="10" s="1"/>
  <c r="AZ12" i="10" s="1"/>
  <c r="E79" i="10"/>
  <c r="F12" i="10"/>
  <c r="Y12" i="10" s="1"/>
  <c r="AR12" i="10" s="1"/>
  <c r="F79" i="10"/>
  <c r="H12" i="10"/>
  <c r="AA12" i="10" s="1"/>
  <c r="AT12" i="10" s="1"/>
  <c r="H14" i="10"/>
  <c r="AA14" i="10" s="1"/>
  <c r="AT14" i="10" s="1"/>
  <c r="F15" i="10"/>
  <c r="G77" i="10"/>
  <c r="F77" i="10"/>
  <c r="H77" i="10"/>
  <c r="I78" i="10"/>
  <c r="G78" i="10"/>
  <c r="F78" i="10"/>
  <c r="H78" i="10"/>
  <c r="E77" i="10"/>
  <c r="E78" i="10"/>
  <c r="K77" i="10"/>
  <c r="K78" i="10"/>
  <c r="J77" i="10"/>
  <c r="I77" i="10"/>
  <c r="C229" i="11"/>
  <c r="N229" i="11"/>
  <c r="M229" i="11"/>
  <c r="L229" i="11"/>
  <c r="K229" i="11"/>
  <c r="J229" i="11"/>
  <c r="I229" i="11"/>
  <c r="H229" i="11"/>
  <c r="G229" i="11"/>
  <c r="F229" i="11"/>
  <c r="E229" i="11"/>
  <c r="G224" i="11"/>
  <c r="C228" i="11"/>
  <c r="O228" i="11"/>
  <c r="N228" i="11"/>
  <c r="H224" i="11"/>
  <c r="M228" i="11"/>
  <c r="L228" i="11"/>
  <c r="K228" i="11"/>
  <c r="J228" i="11"/>
  <c r="I228" i="11"/>
  <c r="H228" i="11"/>
  <c r="D224" i="11"/>
  <c r="G228" i="11"/>
  <c r="F228" i="11"/>
  <c r="F224" i="11"/>
  <c r="E228" i="11"/>
  <c r="I224" i="11"/>
  <c r="E224" i="11"/>
  <c r="C224" i="11"/>
  <c r="O224" i="11"/>
  <c r="N224" i="11"/>
  <c r="M224" i="11"/>
  <c r="L224" i="11"/>
  <c r="K224" i="11"/>
  <c r="AU68" i="15" l="1"/>
  <c r="J32" i="18"/>
  <c r="K32" i="18" s="1"/>
  <c r="H32" i="17"/>
  <c r="I32" i="17" s="1"/>
  <c r="AW63" i="15"/>
  <c r="AV66" i="15"/>
  <c r="AV69" i="15"/>
  <c r="AV67" i="15"/>
  <c r="AR82" i="15"/>
  <c r="AR83" i="15"/>
  <c r="AR84" i="15"/>
  <c r="AR85" i="15"/>
  <c r="AT65" i="15"/>
  <c r="AT72" i="15" s="1"/>
  <c r="AS70" i="15"/>
  <c r="AS71" i="15"/>
  <c r="AS73" i="15"/>
  <c r="AQ86" i="15"/>
  <c r="AY27" i="10"/>
  <c r="AT27" i="10"/>
  <c r="BA27" i="10"/>
  <c r="AV27" i="10"/>
  <c r="H32" i="16"/>
  <c r="I32" i="16" s="1"/>
  <c r="AS49" i="15"/>
  <c r="AP19" i="15"/>
  <c r="AO20" i="15"/>
  <c r="AE10" i="10"/>
  <c r="AX10" i="10" s="1"/>
  <c r="AX9" i="10"/>
  <c r="AF10" i="10"/>
  <c r="AY10" i="10" s="1"/>
  <c r="AY9" i="10"/>
  <c r="AG10" i="10"/>
  <c r="AZ10" i="10" s="1"/>
  <c r="AZ9" i="10"/>
  <c r="AZ27" i="10" s="1"/>
  <c r="AH10" i="10"/>
  <c r="BA10" i="10" s="1"/>
  <c r="BA9" i="10"/>
  <c r="AI10" i="10"/>
  <c r="BB10" i="10" s="1"/>
  <c r="BB9" i="10"/>
  <c r="BB27" i="10" s="1"/>
  <c r="AJ10" i="10"/>
  <c r="BC10" i="10" s="1"/>
  <c r="BC9" i="10"/>
  <c r="BC27" i="10" s="1"/>
  <c r="X10" i="10"/>
  <c r="AQ10" i="10" s="1"/>
  <c r="AQ9" i="10"/>
  <c r="AQ27" i="10" s="1"/>
  <c r="Y10" i="10"/>
  <c r="AR10" i="10" s="1"/>
  <c r="AR9" i="10"/>
  <c r="AK10" i="10"/>
  <c r="BD10" i="10" s="1"/>
  <c r="BD9" i="10"/>
  <c r="BD27" i="10" s="1"/>
  <c r="AB10" i="10"/>
  <c r="AU10" i="10" s="1"/>
  <c r="AU9" i="10"/>
  <c r="AU27" i="10" s="1"/>
  <c r="Z10" i="10"/>
  <c r="AS10" i="10" s="1"/>
  <c r="AS9" i="10"/>
  <c r="AC10" i="10"/>
  <c r="AV10" i="10" s="1"/>
  <c r="AV9" i="10"/>
  <c r="AA10" i="10"/>
  <c r="AT10" i="10" s="1"/>
  <c r="AT9" i="10"/>
  <c r="AD10" i="10"/>
  <c r="AW10" i="10" s="1"/>
  <c r="AW9" i="10"/>
  <c r="AW27" i="10" s="1"/>
  <c r="L77" i="10"/>
  <c r="AL7" i="10"/>
  <c r="BE7" i="10" s="1"/>
  <c r="BE27" i="10" s="1"/>
  <c r="D77" i="10"/>
  <c r="W7" i="10"/>
  <c r="AP7" i="10" s="1"/>
  <c r="AP27" i="10" s="1"/>
  <c r="H29" i="10"/>
  <c r="C245" i="11"/>
  <c r="M239" i="11" s="1"/>
  <c r="N29" i="10"/>
  <c r="R29" i="10"/>
  <c r="J29" i="10"/>
  <c r="L29" i="10"/>
  <c r="P29" i="10"/>
  <c r="F29" i="10"/>
  <c r="E33" i="10"/>
  <c r="E36" i="10" s="1"/>
  <c r="C231" i="11"/>
  <c r="J395" i="6"/>
  <c r="I395" i="6"/>
  <c r="H395" i="6"/>
  <c r="G395" i="6"/>
  <c r="F395" i="6"/>
  <c r="E395" i="6"/>
  <c r="D395" i="6"/>
  <c r="C395" i="6"/>
  <c r="J394" i="6"/>
  <c r="I394" i="6"/>
  <c r="H394" i="6"/>
  <c r="G394" i="6"/>
  <c r="F394" i="6"/>
  <c r="E394" i="6"/>
  <c r="D394" i="6"/>
  <c r="C394" i="6"/>
  <c r="G393" i="6"/>
  <c r="F393" i="6"/>
  <c r="E393" i="6"/>
  <c r="J392" i="6"/>
  <c r="J396" i="6" s="1"/>
  <c r="I392" i="6"/>
  <c r="I396" i="6" s="1"/>
  <c r="H392" i="6"/>
  <c r="H396" i="6" s="1"/>
  <c r="G392" i="6"/>
  <c r="F392" i="6"/>
  <c r="E392" i="6"/>
  <c r="D392" i="6"/>
  <c r="D396" i="6" s="1"/>
  <c r="C392" i="6"/>
  <c r="C396" i="6" s="1"/>
  <c r="J391" i="6"/>
  <c r="J397" i="6" s="1"/>
  <c r="I391" i="6"/>
  <c r="I397" i="6" s="1"/>
  <c r="H391" i="6"/>
  <c r="H397" i="6" s="1"/>
  <c r="D391" i="6"/>
  <c r="D397" i="6" s="1"/>
  <c r="C391" i="6"/>
  <c r="C397" i="6" s="1"/>
  <c r="G390" i="6"/>
  <c r="G391" i="6" s="1"/>
  <c r="F390" i="6"/>
  <c r="F391" i="6" s="1"/>
  <c r="E390" i="6"/>
  <c r="E391" i="6" s="1"/>
  <c r="AF364" i="6"/>
  <c r="AG364" i="6" s="1"/>
  <c r="AH364" i="6" s="1"/>
  <c r="AI364" i="6" s="1"/>
  <c r="AA364" i="6"/>
  <c r="AB364" i="6" s="1"/>
  <c r="AC364" i="6" s="1"/>
  <c r="AD364" i="6" s="1"/>
  <c r="V364" i="6"/>
  <c r="W364" i="6" s="1"/>
  <c r="X364" i="6" s="1"/>
  <c r="Y364" i="6" s="1"/>
  <c r="Q364" i="6"/>
  <c r="R364" i="6" s="1"/>
  <c r="S364" i="6" s="1"/>
  <c r="T364" i="6" s="1"/>
  <c r="L364" i="6"/>
  <c r="M364" i="6" s="1"/>
  <c r="N364" i="6" s="1"/>
  <c r="O364" i="6" s="1"/>
  <c r="G364" i="6"/>
  <c r="H364" i="6" s="1"/>
  <c r="I364" i="6" s="1"/>
  <c r="J364" i="6" s="1"/>
  <c r="AA363" i="6"/>
  <c r="AB363" i="6" s="1"/>
  <c r="AC363" i="6" s="1"/>
  <c r="AD363" i="6" s="1"/>
  <c r="AE363" i="6" s="1"/>
  <c r="AF363" i="6" s="1"/>
  <c r="AG363" i="6" s="1"/>
  <c r="AH363" i="6" s="1"/>
  <c r="AI363" i="6" s="1"/>
  <c r="Q363" i="6"/>
  <c r="R363" i="6" s="1"/>
  <c r="S363" i="6" s="1"/>
  <c r="T363" i="6" s="1"/>
  <c r="U363" i="6" s="1"/>
  <c r="V363" i="6" s="1"/>
  <c r="W363" i="6" s="1"/>
  <c r="X363" i="6" s="1"/>
  <c r="Y363" i="6" s="1"/>
  <c r="D363" i="6"/>
  <c r="E363" i="6" s="1"/>
  <c r="F363" i="6" s="1"/>
  <c r="G363" i="6" s="1"/>
  <c r="H363" i="6" s="1"/>
  <c r="I363" i="6" s="1"/>
  <c r="J363" i="6" s="1"/>
  <c r="K363" i="6" s="1"/>
  <c r="L363" i="6" s="1"/>
  <c r="M363" i="6" s="1"/>
  <c r="N363" i="6" s="1"/>
  <c r="O363" i="6" s="1"/>
  <c r="AA362" i="6"/>
  <c r="AB362" i="6" s="1"/>
  <c r="AC362" i="6" s="1"/>
  <c r="AD362" i="6" s="1"/>
  <c r="AE362" i="6" s="1"/>
  <c r="AF362" i="6" s="1"/>
  <c r="AG362" i="6" s="1"/>
  <c r="AH362" i="6" s="1"/>
  <c r="AI362" i="6" s="1"/>
  <c r="S362" i="6"/>
  <c r="T362" i="6" s="1"/>
  <c r="U362" i="6" s="1"/>
  <c r="V362" i="6" s="1"/>
  <c r="W362" i="6" s="1"/>
  <c r="X362" i="6" s="1"/>
  <c r="Y362" i="6" s="1"/>
  <c r="D361" i="6"/>
  <c r="E361" i="6" s="1"/>
  <c r="D360" i="6"/>
  <c r="E360" i="6" s="1"/>
  <c r="F360" i="6" s="1"/>
  <c r="G360" i="6" s="1"/>
  <c r="H360" i="6" s="1"/>
  <c r="I360" i="6" s="1"/>
  <c r="J360" i="6" s="1"/>
  <c r="K360" i="6" s="1"/>
  <c r="L360" i="6" s="1"/>
  <c r="M360" i="6" s="1"/>
  <c r="N360" i="6" s="1"/>
  <c r="O360" i="6" s="1"/>
  <c r="P360" i="6" s="1"/>
  <c r="Q360" i="6" s="1"/>
  <c r="R360" i="6" s="1"/>
  <c r="S360" i="6" s="1"/>
  <c r="T360" i="6" s="1"/>
  <c r="U360" i="6" s="1"/>
  <c r="V360" i="6" s="1"/>
  <c r="W360" i="6" s="1"/>
  <c r="X360" i="6" s="1"/>
  <c r="Y360" i="6" s="1"/>
  <c r="Z360" i="6" s="1"/>
  <c r="AA360" i="6" s="1"/>
  <c r="AB360" i="6" s="1"/>
  <c r="AC360" i="6" s="1"/>
  <c r="AD360" i="6" s="1"/>
  <c r="AE360" i="6" s="1"/>
  <c r="AF360" i="6" s="1"/>
  <c r="AG360" i="6" s="1"/>
  <c r="AH360" i="6" s="1"/>
  <c r="AI360" i="6" s="1"/>
  <c r="D359" i="6"/>
  <c r="E359" i="6" s="1"/>
  <c r="F359" i="6" s="1"/>
  <c r="G359" i="6" s="1"/>
  <c r="H359" i="6" s="1"/>
  <c r="I359" i="6" s="1"/>
  <c r="J359" i="6" s="1"/>
  <c r="K359" i="6" s="1"/>
  <c r="L359" i="6" s="1"/>
  <c r="M359" i="6" s="1"/>
  <c r="N359" i="6" s="1"/>
  <c r="O359" i="6" s="1"/>
  <c r="H228" i="6"/>
  <c r="O228" i="6" s="1"/>
  <c r="H227" i="6"/>
  <c r="P227" i="6" s="1"/>
  <c r="H226" i="6"/>
  <c r="P226" i="6" s="1"/>
  <c r="H225" i="6"/>
  <c r="O225" i="6" s="1"/>
  <c r="H224" i="6"/>
  <c r="N224" i="6" s="1"/>
  <c r="H222" i="6"/>
  <c r="O222" i="6" s="1"/>
  <c r="H221" i="6"/>
  <c r="L221" i="6" s="1"/>
  <c r="H220" i="6"/>
  <c r="K220" i="6" s="1"/>
  <c r="H219" i="6"/>
  <c r="M219" i="6" s="1"/>
  <c r="H218" i="6"/>
  <c r="I218" i="6" s="1"/>
  <c r="H216" i="6"/>
  <c r="P216" i="6" s="1"/>
  <c r="H215" i="6"/>
  <c r="I215" i="6" s="1"/>
  <c r="H214" i="6"/>
  <c r="P214" i="6" s="1"/>
  <c r="H213" i="6"/>
  <c r="P213" i="6" s="1"/>
  <c r="H212" i="6"/>
  <c r="N212" i="6" s="1"/>
  <c r="H210" i="6"/>
  <c r="P210" i="6" s="1"/>
  <c r="H209" i="6"/>
  <c r="L209" i="6" s="1"/>
  <c r="H208" i="6"/>
  <c r="O208" i="6" s="1"/>
  <c r="H207" i="6"/>
  <c r="J207" i="6" s="1"/>
  <c r="H206" i="6"/>
  <c r="P206" i="6" s="1"/>
  <c r="H205" i="6"/>
  <c r="K205" i="6" s="1"/>
  <c r="H204" i="6"/>
  <c r="P204" i="6" s="1"/>
  <c r="H202" i="6"/>
  <c r="P202" i="6" s="1"/>
  <c r="H201" i="6"/>
  <c r="O201" i="6" s="1"/>
  <c r="H200" i="6"/>
  <c r="N200" i="6" s="1"/>
  <c r="H199" i="6"/>
  <c r="O199" i="6" s="1"/>
  <c r="H198" i="6"/>
  <c r="L198" i="6" s="1"/>
  <c r="H197" i="6"/>
  <c r="K197" i="6" s="1"/>
  <c r="H196" i="6"/>
  <c r="M196" i="6" s="1"/>
  <c r="H194" i="6"/>
  <c r="I194" i="6" s="1"/>
  <c r="H193" i="6"/>
  <c r="O193" i="6" s="1"/>
  <c r="H192" i="6"/>
  <c r="I192" i="6" s="1"/>
  <c r="H191" i="6"/>
  <c r="P191" i="6" s="1"/>
  <c r="H190" i="6"/>
  <c r="P190" i="6" s="1"/>
  <c r="H189" i="6"/>
  <c r="N189" i="6" s="1"/>
  <c r="H188" i="6"/>
  <c r="P188" i="6" s="1"/>
  <c r="H186" i="6"/>
  <c r="L186" i="6" s="1"/>
  <c r="H185" i="6"/>
  <c r="O185" i="6" s="1"/>
  <c r="H184" i="6"/>
  <c r="J184" i="6" s="1"/>
  <c r="H183" i="6"/>
  <c r="P183" i="6" s="1"/>
  <c r="H182" i="6"/>
  <c r="N182" i="6" s="1"/>
  <c r="H181" i="6"/>
  <c r="P181" i="6" s="1"/>
  <c r="H180" i="6"/>
  <c r="P180" i="6" s="1"/>
  <c r="J20" i="6"/>
  <c r="I20" i="6"/>
  <c r="H20" i="6"/>
  <c r="G20" i="6"/>
  <c r="F20" i="6"/>
  <c r="E20" i="6"/>
  <c r="D20" i="6"/>
  <c r="C20" i="6"/>
  <c r="J19" i="6"/>
  <c r="I19" i="6"/>
  <c r="H19" i="6"/>
  <c r="G19" i="6"/>
  <c r="F19" i="6"/>
  <c r="E19" i="6"/>
  <c r="D19" i="6"/>
  <c r="C19" i="6"/>
  <c r="AR27" i="10" l="1"/>
  <c r="M81" i="16"/>
  <c r="M84" i="16" s="1"/>
  <c r="L81" i="16"/>
  <c r="L84" i="16" s="1"/>
  <c r="G81" i="16"/>
  <c r="G84" i="16" s="1"/>
  <c r="D81" i="16"/>
  <c r="D84" i="16" s="1"/>
  <c r="E81" i="16"/>
  <c r="E84" i="16" s="1"/>
  <c r="F81" i="16"/>
  <c r="F84" i="16" s="1"/>
  <c r="H81" i="16"/>
  <c r="H84" i="16" s="1"/>
  <c r="K81" i="16"/>
  <c r="K84" i="16" s="1"/>
  <c r="I81" i="16"/>
  <c r="I84" i="16" s="1"/>
  <c r="J81" i="16"/>
  <c r="J84" i="16" s="1"/>
  <c r="AS27" i="10"/>
  <c r="AX27" i="10"/>
  <c r="AX29" i="10" s="1"/>
  <c r="L81" i="17"/>
  <c r="L84" i="17" s="1"/>
  <c r="D81" i="17"/>
  <c r="D84" i="17" s="1"/>
  <c r="E81" i="17"/>
  <c r="E84" i="17" s="1"/>
  <c r="M81" i="17"/>
  <c r="M84" i="17" s="1"/>
  <c r="K81" i="17"/>
  <c r="K84" i="17" s="1"/>
  <c r="J81" i="17"/>
  <c r="J84" i="17" s="1"/>
  <c r="H81" i="17"/>
  <c r="H84" i="17" s="1"/>
  <c r="F81" i="17"/>
  <c r="F84" i="17" s="1"/>
  <c r="G81" i="17"/>
  <c r="G84" i="17" s="1"/>
  <c r="I81" i="17"/>
  <c r="I84" i="17" s="1"/>
  <c r="L82" i="16"/>
  <c r="K82" i="16"/>
  <c r="J82" i="16"/>
  <c r="H82" i="16"/>
  <c r="G82" i="16"/>
  <c r="E82" i="16"/>
  <c r="F82" i="16"/>
  <c r="D82" i="16"/>
  <c r="L83" i="16"/>
  <c r="I82" i="16"/>
  <c r="K83" i="16"/>
  <c r="J83" i="16"/>
  <c r="F83" i="16"/>
  <c r="D83" i="16"/>
  <c r="I83" i="16"/>
  <c r="E83" i="16"/>
  <c r="H83" i="16"/>
  <c r="M83" i="16"/>
  <c r="M82" i="16"/>
  <c r="G83" i="16"/>
  <c r="Q31" i="18"/>
  <c r="F31" i="16"/>
  <c r="F34" i="16" s="1"/>
  <c r="F37" i="16" s="1"/>
  <c r="F39" i="16" s="1"/>
  <c r="N31" i="16"/>
  <c r="I31" i="16"/>
  <c r="G31" i="16"/>
  <c r="G34" i="16" s="1"/>
  <c r="G37" i="16" s="1"/>
  <c r="P31" i="18"/>
  <c r="E31" i="16"/>
  <c r="E34" i="16" s="1"/>
  <c r="E37" i="16" s="1"/>
  <c r="E39" i="16" s="1"/>
  <c r="J31" i="18"/>
  <c r="D31" i="16"/>
  <c r="D34" i="16" s="1"/>
  <c r="D37" i="16" s="1"/>
  <c r="L31" i="16"/>
  <c r="O31" i="18"/>
  <c r="T31" i="16"/>
  <c r="J31" i="17"/>
  <c r="N31" i="18"/>
  <c r="I31" i="18"/>
  <c r="I34" i="18" s="1"/>
  <c r="I37" i="18" s="1"/>
  <c r="R31" i="16"/>
  <c r="P31" i="16"/>
  <c r="M31" i="18"/>
  <c r="R31" i="18"/>
  <c r="Q31" i="16"/>
  <c r="K31" i="16"/>
  <c r="H31" i="16"/>
  <c r="L31" i="18"/>
  <c r="P31" i="17"/>
  <c r="M31" i="16"/>
  <c r="O31" i="16"/>
  <c r="L31" i="17"/>
  <c r="T31" i="17"/>
  <c r="K31" i="18"/>
  <c r="K34" i="18" s="1"/>
  <c r="K37" i="18" s="1"/>
  <c r="M31" i="17"/>
  <c r="J31" i="16"/>
  <c r="I31" i="17"/>
  <c r="I34" i="17" s="1"/>
  <c r="I37" i="17" s="1"/>
  <c r="H31" i="18"/>
  <c r="K31" i="17"/>
  <c r="G31" i="18"/>
  <c r="G34" i="18" s="1"/>
  <c r="G37" i="18" s="1"/>
  <c r="R31" i="17"/>
  <c r="S31" i="16"/>
  <c r="F31" i="18"/>
  <c r="F34" i="18" s="1"/>
  <c r="F37" i="18" s="1"/>
  <c r="F39" i="18" s="1"/>
  <c r="Q31" i="17"/>
  <c r="O31" i="17"/>
  <c r="E31" i="18"/>
  <c r="E34" i="18" s="1"/>
  <c r="E37" i="18" s="1"/>
  <c r="E39" i="18" s="1"/>
  <c r="N31" i="17"/>
  <c r="T31" i="18"/>
  <c r="D31" i="18"/>
  <c r="D34" i="18" s="1"/>
  <c r="D37" i="18" s="1"/>
  <c r="S31" i="18"/>
  <c r="F31" i="17"/>
  <c r="F34" i="17" s="1"/>
  <c r="F37" i="17" s="1"/>
  <c r="F39" i="17" s="1"/>
  <c r="E31" i="17"/>
  <c r="E34" i="17" s="1"/>
  <c r="E37" i="17" s="1"/>
  <c r="E39" i="17" s="1"/>
  <c r="D31" i="17"/>
  <c r="D34" i="17" s="1"/>
  <c r="D37" i="17" s="1"/>
  <c r="S31" i="17"/>
  <c r="H31" i="17"/>
  <c r="G31" i="17"/>
  <c r="G34" i="17" s="1"/>
  <c r="G37" i="17" s="1"/>
  <c r="D83" i="18"/>
  <c r="M82" i="18"/>
  <c r="M85" i="18" s="1"/>
  <c r="I82" i="18"/>
  <c r="I85" i="18" s="1"/>
  <c r="L82" i="18"/>
  <c r="L85" i="18" s="1"/>
  <c r="J82" i="18"/>
  <c r="K82" i="18"/>
  <c r="H82" i="18"/>
  <c r="E82" i="18"/>
  <c r="G82" i="18"/>
  <c r="F82" i="18"/>
  <c r="D82" i="18"/>
  <c r="L83" i="18"/>
  <c r="I83" i="18"/>
  <c r="M83" i="18"/>
  <c r="K83" i="18"/>
  <c r="J83" i="18"/>
  <c r="E83" i="18"/>
  <c r="E85" i="18" s="1"/>
  <c r="F83" i="18"/>
  <c r="G83" i="18"/>
  <c r="G85" i="18" s="1"/>
  <c r="H83" i="18"/>
  <c r="H85" i="18" s="1"/>
  <c r="P31" i="10"/>
  <c r="H31" i="10"/>
  <c r="D31" i="10"/>
  <c r="L31" i="10"/>
  <c r="E31" i="10"/>
  <c r="S31" i="10"/>
  <c r="F31" i="10"/>
  <c r="J31" i="10"/>
  <c r="Q31" i="10"/>
  <c r="I31" i="10"/>
  <c r="G31" i="10"/>
  <c r="R31" i="10"/>
  <c r="N31" i="10"/>
  <c r="K31" i="10"/>
  <c r="T31" i="10"/>
  <c r="O31" i="10"/>
  <c r="M31" i="10"/>
  <c r="L83" i="17"/>
  <c r="D83" i="17"/>
  <c r="L82" i="17"/>
  <c r="L85" i="17" s="1"/>
  <c r="K82" i="17"/>
  <c r="K85" i="17" s="1"/>
  <c r="J82" i="17"/>
  <c r="F82" i="17"/>
  <c r="F85" i="17" s="1"/>
  <c r="E82" i="17"/>
  <c r="E85" i="17" s="1"/>
  <c r="D82" i="17"/>
  <c r="D85" i="17" s="1"/>
  <c r="M83" i="17"/>
  <c r="J83" i="17"/>
  <c r="E83" i="17"/>
  <c r="K83" i="17"/>
  <c r="G82" i="17"/>
  <c r="M82" i="17"/>
  <c r="H82" i="17"/>
  <c r="I82" i="17"/>
  <c r="H83" i="17"/>
  <c r="G83" i="17"/>
  <c r="F83" i="17"/>
  <c r="I83" i="17"/>
  <c r="L81" i="18"/>
  <c r="L84" i="18" s="1"/>
  <c r="I81" i="18"/>
  <c r="I84" i="18" s="1"/>
  <c r="M81" i="18"/>
  <c r="M84" i="18" s="1"/>
  <c r="D81" i="18"/>
  <c r="D84" i="18" s="1"/>
  <c r="G81" i="18"/>
  <c r="G84" i="18" s="1"/>
  <c r="G86" i="18" s="1"/>
  <c r="G87" i="18" s="1"/>
  <c r="I27" i="18" s="1"/>
  <c r="E81" i="18"/>
  <c r="E84" i="18" s="1"/>
  <c r="E86" i="18" s="1"/>
  <c r="K81" i="18"/>
  <c r="K84" i="18" s="1"/>
  <c r="J81" i="18"/>
  <c r="J84" i="18" s="1"/>
  <c r="H81" i="18"/>
  <c r="H84" i="18" s="1"/>
  <c r="H86" i="18" s="1"/>
  <c r="H87" i="18" s="1"/>
  <c r="K27" i="18" s="1"/>
  <c r="F81" i="18"/>
  <c r="F84" i="18" s="1"/>
  <c r="J32" i="17"/>
  <c r="L32" i="18"/>
  <c r="AV68" i="15"/>
  <c r="AX63" i="15"/>
  <c r="AW69" i="15"/>
  <c r="AW67" i="15"/>
  <c r="AW66" i="15"/>
  <c r="AS82" i="15"/>
  <c r="AS83" i="15"/>
  <c r="AS84" i="15"/>
  <c r="AS85" i="15"/>
  <c r="AU65" i="15"/>
  <c r="AU72" i="15" s="1"/>
  <c r="AT71" i="15"/>
  <c r="AT73" i="15"/>
  <c r="AT70" i="15"/>
  <c r="AR86" i="15"/>
  <c r="J32" i="16"/>
  <c r="I34" i="16"/>
  <c r="I37" i="16" s="1"/>
  <c r="AT49" i="15"/>
  <c r="AQ19" i="15"/>
  <c r="AP20" i="15"/>
  <c r="AZ28" i="10"/>
  <c r="AY29" i="10"/>
  <c r="AU28" i="10"/>
  <c r="AT28" i="10"/>
  <c r="BC29" i="10"/>
  <c r="BC28" i="10"/>
  <c r="BB29" i="10"/>
  <c r="BB28" i="10"/>
  <c r="AW29" i="10"/>
  <c r="AW28" i="10"/>
  <c r="BA29" i="10"/>
  <c r="BA28" i="10"/>
  <c r="AT29" i="10"/>
  <c r="AV29" i="10"/>
  <c r="AV28" i="10"/>
  <c r="AS29" i="10"/>
  <c r="AS28" i="10"/>
  <c r="AQ29" i="10"/>
  <c r="AQ28" i="10"/>
  <c r="BD29" i="10"/>
  <c r="BD28" i="10"/>
  <c r="AR29" i="10"/>
  <c r="AR28" i="10"/>
  <c r="AP29" i="10"/>
  <c r="AP28" i="10"/>
  <c r="BF28" i="10"/>
  <c r="BE29" i="10"/>
  <c r="BE28" i="10"/>
  <c r="BF29" i="10"/>
  <c r="P208" i="6"/>
  <c r="I202" i="6"/>
  <c r="M189" i="6"/>
  <c r="K224" i="6"/>
  <c r="M224" i="6"/>
  <c r="K82" i="10"/>
  <c r="M82" i="10"/>
  <c r="I82" i="10"/>
  <c r="F82" i="10"/>
  <c r="H82" i="10"/>
  <c r="D82" i="10"/>
  <c r="L83" i="10"/>
  <c r="M83" i="10"/>
  <c r="J82" i="10"/>
  <c r="G82" i="10"/>
  <c r="D83" i="10"/>
  <c r="L82" i="10"/>
  <c r="E82" i="10"/>
  <c r="J83" i="10"/>
  <c r="F83" i="10"/>
  <c r="E83" i="10"/>
  <c r="H83" i="10"/>
  <c r="I83" i="10"/>
  <c r="G83" i="10"/>
  <c r="K83" i="10"/>
  <c r="I201" i="6"/>
  <c r="N219" i="6"/>
  <c r="F62" i="11"/>
  <c r="F64" i="11"/>
  <c r="F63" i="11"/>
  <c r="P189" i="6"/>
  <c r="O224" i="6"/>
  <c r="F65" i="11"/>
  <c r="L81" i="10"/>
  <c r="L84" i="10" s="1"/>
  <c r="M81" i="10"/>
  <c r="M84" i="10" s="1"/>
  <c r="D81" i="10"/>
  <c r="D84" i="10" s="1"/>
  <c r="J81" i="10"/>
  <c r="J84" i="10" s="1"/>
  <c r="G81" i="10"/>
  <c r="G84" i="10" s="1"/>
  <c r="E81" i="10"/>
  <c r="E84" i="10" s="1"/>
  <c r="F81" i="10"/>
  <c r="F84" i="10" s="1"/>
  <c r="I81" i="10"/>
  <c r="I84" i="10" s="1"/>
  <c r="K81" i="10"/>
  <c r="K84" i="10" s="1"/>
  <c r="H81" i="10"/>
  <c r="H84" i="10" s="1"/>
  <c r="J208" i="6"/>
  <c r="P224" i="6"/>
  <c r="M208" i="6"/>
  <c r="M198" i="6"/>
  <c r="K198" i="6"/>
  <c r="E239" i="11"/>
  <c r="I239" i="11"/>
  <c r="G239" i="11"/>
  <c r="L239" i="11"/>
  <c r="J239" i="11"/>
  <c r="D239" i="11"/>
  <c r="N239" i="11"/>
  <c r="F239" i="11"/>
  <c r="H239" i="11"/>
  <c r="C239" i="11"/>
  <c r="K239" i="11"/>
  <c r="D225" i="11"/>
  <c r="L225" i="11"/>
  <c r="E225" i="11"/>
  <c r="F225" i="11"/>
  <c r="G225" i="11"/>
  <c r="H225" i="11"/>
  <c r="I225" i="11"/>
  <c r="J225" i="11"/>
  <c r="K225" i="11"/>
  <c r="M225" i="11"/>
  <c r="N225" i="11"/>
  <c r="C225" i="11"/>
  <c r="O189" i="6"/>
  <c r="E397" i="6"/>
  <c r="J194" i="6"/>
  <c r="L194" i="6"/>
  <c r="O212" i="6"/>
  <c r="P212" i="6"/>
  <c r="F397" i="6"/>
  <c r="N183" i="6"/>
  <c r="I228" i="6"/>
  <c r="G397" i="6"/>
  <c r="P228" i="6"/>
  <c r="I184" i="6"/>
  <c r="K194" i="6"/>
  <c r="K207" i="6"/>
  <c r="J218" i="6"/>
  <c r="K184" i="6"/>
  <c r="M207" i="6"/>
  <c r="K218" i="6"/>
  <c r="L184" i="6"/>
  <c r="M184" i="6"/>
  <c r="N184" i="6"/>
  <c r="L208" i="6"/>
  <c r="J221" i="6"/>
  <c r="N198" i="6"/>
  <c r="O221" i="6"/>
  <c r="O198" i="6"/>
  <c r="I189" i="6"/>
  <c r="P198" i="6"/>
  <c r="J210" i="6"/>
  <c r="J189" i="6"/>
  <c r="L210" i="6"/>
  <c r="J212" i="6"/>
  <c r="L205" i="6"/>
  <c r="I197" i="6"/>
  <c r="M200" i="6"/>
  <c r="O205" i="6"/>
  <c r="O209" i="6"/>
  <c r="I216" i="6"/>
  <c r="P220" i="6"/>
  <c r="K214" i="6"/>
  <c r="O191" i="6"/>
  <c r="L182" i="6"/>
  <c r="M186" i="6"/>
  <c r="I193" i="6"/>
  <c r="J197" i="6"/>
  <c r="O200" i="6"/>
  <c r="P205" i="6"/>
  <c r="J216" i="6"/>
  <c r="I226" i="6"/>
  <c r="K196" i="6"/>
  <c r="M220" i="6"/>
  <c r="I182" i="6"/>
  <c r="N220" i="6"/>
  <c r="J225" i="6"/>
  <c r="N196" i="6"/>
  <c r="M209" i="6"/>
  <c r="N205" i="6"/>
  <c r="K216" i="6"/>
  <c r="O182" i="6"/>
  <c r="O186" i="6"/>
  <c r="K193" i="6"/>
  <c r="M197" i="6"/>
  <c r="J206" i="6"/>
  <c r="K210" i="6"/>
  <c r="L216" i="6"/>
  <c r="N221" i="6"/>
  <c r="K191" i="6"/>
  <c r="J182" i="6"/>
  <c r="K200" i="6"/>
  <c r="K186" i="6"/>
  <c r="N197" i="6"/>
  <c r="M216" i="6"/>
  <c r="L185" i="6"/>
  <c r="O214" i="6"/>
  <c r="M205" i="6"/>
  <c r="P200" i="6"/>
  <c r="P182" i="6"/>
  <c r="N206" i="6"/>
  <c r="J188" i="6"/>
  <c r="M193" i="6"/>
  <c r="O197" i="6"/>
  <c r="J201" i="6"/>
  <c r="N210" i="6"/>
  <c r="N216" i="6"/>
  <c r="J228" i="6"/>
  <c r="I205" i="6"/>
  <c r="N199" i="6"/>
  <c r="L220" i="6"/>
  <c r="M185" i="6"/>
  <c r="M225" i="6"/>
  <c r="P185" i="6"/>
  <c r="N225" i="6"/>
  <c r="O220" i="6"/>
  <c r="J183" i="6"/>
  <c r="L188" i="6"/>
  <c r="N193" i="6"/>
  <c r="P197" i="6"/>
  <c r="K201" i="6"/>
  <c r="I207" i="6"/>
  <c r="O210" i="6"/>
  <c r="O216" i="6"/>
  <c r="N222" i="6"/>
  <c r="K228" i="6"/>
  <c r="I225" i="6"/>
  <c r="L196" i="6"/>
  <c r="O196" i="6"/>
  <c r="N209" i="6"/>
  <c r="M182" i="6"/>
  <c r="N188" i="6"/>
  <c r="P193" i="6"/>
  <c r="M201" i="6"/>
  <c r="P222" i="6"/>
  <c r="L228" i="6"/>
  <c r="I196" i="6"/>
  <c r="I220" i="6"/>
  <c r="J205" i="6"/>
  <c r="L197" i="6"/>
  <c r="L193" i="6"/>
  <c r="O188" i="6"/>
  <c r="I198" i="6"/>
  <c r="N201" i="6"/>
  <c r="L207" i="6"/>
  <c r="I212" i="6"/>
  <c r="M228" i="6"/>
  <c r="J185" i="6"/>
  <c r="K209" i="6"/>
  <c r="K182" i="6"/>
  <c r="J193" i="6"/>
  <c r="J198" i="6"/>
  <c r="P201" i="6"/>
  <c r="N228" i="6"/>
  <c r="I180" i="6"/>
  <c r="K225" i="6"/>
  <c r="P199" i="6"/>
  <c r="P196" i="6"/>
  <c r="J215" i="6"/>
  <c r="P225" i="6"/>
  <c r="N186" i="6"/>
  <c r="N207" i="6"/>
  <c r="M212" i="6"/>
  <c r="J220" i="6"/>
  <c r="I221" i="6"/>
  <c r="K221" i="6"/>
  <c r="L218" i="6"/>
  <c r="M221" i="6"/>
  <c r="I219" i="6"/>
  <c r="K219" i="6"/>
  <c r="P221" i="6"/>
  <c r="L219" i="6"/>
  <c r="O219" i="6"/>
  <c r="P219" i="6"/>
  <c r="K192" i="6"/>
  <c r="K180" i="6"/>
  <c r="O184" i="6"/>
  <c r="J190" i="6"/>
  <c r="L192" i="6"/>
  <c r="N194" i="6"/>
  <c r="I200" i="6"/>
  <c r="K202" i="6"/>
  <c r="O207" i="6"/>
  <c r="J213" i="6"/>
  <c r="L215" i="6"/>
  <c r="N218" i="6"/>
  <c r="I224" i="6"/>
  <c r="K226" i="6"/>
  <c r="J180" i="6"/>
  <c r="P186" i="6"/>
  <c r="I190" i="6"/>
  <c r="M194" i="6"/>
  <c r="J202" i="6"/>
  <c r="P209" i="6"/>
  <c r="I213" i="6"/>
  <c r="K215" i="6"/>
  <c r="M218" i="6"/>
  <c r="J226" i="6"/>
  <c r="L180" i="6"/>
  <c r="P184" i="6"/>
  <c r="I188" i="6"/>
  <c r="K190" i="6"/>
  <c r="M192" i="6"/>
  <c r="O194" i="6"/>
  <c r="J200" i="6"/>
  <c r="L202" i="6"/>
  <c r="P207" i="6"/>
  <c r="I210" i="6"/>
  <c r="K213" i="6"/>
  <c r="M215" i="6"/>
  <c r="O218" i="6"/>
  <c r="J224" i="6"/>
  <c r="L226" i="6"/>
  <c r="N192" i="6"/>
  <c r="M202" i="6"/>
  <c r="L213" i="6"/>
  <c r="M180" i="6"/>
  <c r="L190" i="6"/>
  <c r="P194" i="6"/>
  <c r="N215" i="6"/>
  <c r="P218" i="6"/>
  <c r="M226" i="6"/>
  <c r="N180" i="6"/>
  <c r="I185" i="6"/>
  <c r="K188" i="6"/>
  <c r="M190" i="6"/>
  <c r="O192" i="6"/>
  <c r="L200" i="6"/>
  <c r="N202" i="6"/>
  <c r="I208" i="6"/>
  <c r="M213" i="6"/>
  <c r="O215" i="6"/>
  <c r="L224" i="6"/>
  <c r="N226" i="6"/>
  <c r="O180" i="6"/>
  <c r="O202" i="6"/>
  <c r="N213" i="6"/>
  <c r="N190" i="6"/>
  <c r="P192" i="6"/>
  <c r="P215" i="6"/>
  <c r="O226" i="6"/>
  <c r="I183" i="6"/>
  <c r="K185" i="6"/>
  <c r="M188" i="6"/>
  <c r="O190" i="6"/>
  <c r="J196" i="6"/>
  <c r="I206" i="6"/>
  <c r="K208" i="6"/>
  <c r="M210" i="6"/>
  <c r="O213" i="6"/>
  <c r="J219" i="6"/>
  <c r="J192" i="6"/>
  <c r="I181" i="6"/>
  <c r="I204" i="6"/>
  <c r="K206" i="6"/>
  <c r="J181" i="6"/>
  <c r="L183" i="6"/>
  <c r="N185" i="6"/>
  <c r="I191" i="6"/>
  <c r="J204" i="6"/>
  <c r="L206" i="6"/>
  <c r="N208" i="6"/>
  <c r="I214" i="6"/>
  <c r="J227" i="6"/>
  <c r="K183" i="6"/>
  <c r="I227" i="6"/>
  <c r="K181" i="6"/>
  <c r="M183" i="6"/>
  <c r="J191" i="6"/>
  <c r="K204" i="6"/>
  <c r="M206" i="6"/>
  <c r="J214" i="6"/>
  <c r="K227" i="6"/>
  <c r="L204" i="6"/>
  <c r="L227" i="6"/>
  <c r="I199" i="6"/>
  <c r="O206" i="6"/>
  <c r="L214" i="6"/>
  <c r="I222" i="6"/>
  <c r="M227" i="6"/>
  <c r="M181" i="6"/>
  <c r="O183" i="6"/>
  <c r="L191" i="6"/>
  <c r="N181" i="6"/>
  <c r="I186" i="6"/>
  <c r="K189" i="6"/>
  <c r="M191" i="6"/>
  <c r="J199" i="6"/>
  <c r="L201" i="6"/>
  <c r="N204" i="6"/>
  <c r="I209" i="6"/>
  <c r="K212" i="6"/>
  <c r="M214" i="6"/>
  <c r="J222" i="6"/>
  <c r="L225" i="6"/>
  <c r="N227" i="6"/>
  <c r="L181" i="6"/>
  <c r="M204" i="6"/>
  <c r="O181" i="6"/>
  <c r="J186" i="6"/>
  <c r="L189" i="6"/>
  <c r="N191" i="6"/>
  <c r="K199" i="6"/>
  <c r="O204" i="6"/>
  <c r="J209" i="6"/>
  <c r="L212" i="6"/>
  <c r="N214" i="6"/>
  <c r="K222" i="6"/>
  <c r="O227" i="6"/>
  <c r="L199" i="6"/>
  <c r="L222" i="6"/>
  <c r="M199" i="6"/>
  <c r="M222" i="6"/>
  <c r="E396" i="6"/>
  <c r="F396" i="6"/>
  <c r="G396" i="6"/>
  <c r="M85" i="16" l="1"/>
  <c r="M86" i="16" s="1"/>
  <c r="AX28" i="10"/>
  <c r="M86" i="18"/>
  <c r="K29" i="18"/>
  <c r="K33" i="18" s="1"/>
  <c r="K36" i="18" s="1"/>
  <c r="K39" i="18" s="1"/>
  <c r="L27" i="18"/>
  <c r="L29" i="18" s="1"/>
  <c r="L34" i="18" s="1"/>
  <c r="L37" i="18" s="1"/>
  <c r="L39" i="18" s="1"/>
  <c r="K86" i="17"/>
  <c r="I29" i="18"/>
  <c r="I33" i="18" s="1"/>
  <c r="I36" i="18" s="1"/>
  <c r="I39" i="18" s="1"/>
  <c r="J27" i="18"/>
  <c r="J29" i="18" s="1"/>
  <c r="J34" i="18" s="1"/>
  <c r="J37" i="18" s="1"/>
  <c r="J39" i="18" s="1"/>
  <c r="E86" i="17"/>
  <c r="D86" i="17"/>
  <c r="D87" i="17" s="1"/>
  <c r="D27" i="17" s="1"/>
  <c r="D29" i="17" s="1"/>
  <c r="T27" i="18"/>
  <c r="T29" i="18" s="1"/>
  <c r="T33" i="18" s="1"/>
  <c r="T36" i="18" s="1"/>
  <c r="M87" i="18"/>
  <c r="L86" i="17"/>
  <c r="I86" i="18"/>
  <c r="I87" i="18" s="1"/>
  <c r="M27" i="18" s="1"/>
  <c r="I85" i="16"/>
  <c r="L86" i="18"/>
  <c r="D85" i="16"/>
  <c r="D86" i="16" s="1"/>
  <c r="D87" i="16" s="1"/>
  <c r="D27" i="16" s="1"/>
  <c r="D29" i="16" s="1"/>
  <c r="J85" i="18"/>
  <c r="J86" i="18" s="1"/>
  <c r="F85" i="16"/>
  <c r="F86" i="16" s="1"/>
  <c r="F87" i="16" s="1"/>
  <c r="G27" i="16" s="1"/>
  <c r="I86" i="16"/>
  <c r="K85" i="18"/>
  <c r="K86" i="18" s="1"/>
  <c r="E85" i="16"/>
  <c r="I85" i="17"/>
  <c r="I86" i="17" s="1"/>
  <c r="I87" i="17" s="1"/>
  <c r="M27" i="17" s="1"/>
  <c r="H85" i="16"/>
  <c r="H86" i="16" s="1"/>
  <c r="H85" i="17"/>
  <c r="H86" i="17" s="1"/>
  <c r="H87" i="17" s="1"/>
  <c r="K27" i="17" s="1"/>
  <c r="J85" i="16"/>
  <c r="J86" i="16" s="1"/>
  <c r="E86" i="16"/>
  <c r="M85" i="17"/>
  <c r="M86" i="17" s="1"/>
  <c r="D85" i="18"/>
  <c r="D86" i="18" s="1"/>
  <c r="D87" i="18" s="1"/>
  <c r="D27" i="18" s="1"/>
  <c r="D29" i="18" s="1"/>
  <c r="K85" i="16"/>
  <c r="K86" i="16" s="1"/>
  <c r="G85" i="17"/>
  <c r="F85" i="18"/>
  <c r="L85" i="16"/>
  <c r="G85" i="16"/>
  <c r="G86" i="16" s="1"/>
  <c r="G87" i="16" s="1"/>
  <c r="I27" i="16" s="1"/>
  <c r="J27" i="16" s="1"/>
  <c r="J29" i="16" s="1"/>
  <c r="J34" i="16" s="1"/>
  <c r="J37" i="16" s="1"/>
  <c r="J39" i="16" s="1"/>
  <c r="L86" i="16"/>
  <c r="G86" i="17"/>
  <c r="G87" i="17" s="1"/>
  <c r="I27" i="17" s="1"/>
  <c r="F86" i="18"/>
  <c r="F87" i="18" s="1"/>
  <c r="G27" i="18" s="1"/>
  <c r="J85" i="17"/>
  <c r="J86" i="17" s="1"/>
  <c r="F86" i="17"/>
  <c r="F87" i="17" s="1"/>
  <c r="G27" i="17" s="1"/>
  <c r="AW68" i="15"/>
  <c r="M32" i="18"/>
  <c r="K32" i="17"/>
  <c r="AY63" i="15"/>
  <c r="AX69" i="15"/>
  <c r="AX66" i="15"/>
  <c r="AX67" i="15"/>
  <c r="AT82" i="15"/>
  <c r="AT83" i="15"/>
  <c r="AT84" i="15"/>
  <c r="AT85" i="15"/>
  <c r="AV65" i="15"/>
  <c r="AV72" i="15" s="1"/>
  <c r="AU70" i="15"/>
  <c r="AU71" i="15"/>
  <c r="AU73" i="15"/>
  <c r="AS86" i="15"/>
  <c r="K32" i="16"/>
  <c r="AU49" i="15"/>
  <c r="AR19" i="15"/>
  <c r="AQ20" i="15"/>
  <c r="AZ29" i="10"/>
  <c r="AU29" i="10"/>
  <c r="AY28" i="10"/>
  <c r="G85" i="10"/>
  <c r="G86" i="10" s="1"/>
  <c r="H85" i="10"/>
  <c r="H86" i="10" s="1"/>
  <c r="J85" i="10"/>
  <c r="J86" i="10" s="1"/>
  <c r="E85" i="10"/>
  <c r="E86" i="10" s="1"/>
  <c r="L85" i="10"/>
  <c r="I85" i="10"/>
  <c r="I86" i="10" s="1"/>
  <c r="M85" i="10"/>
  <c r="M79" i="11"/>
  <c r="M84" i="11" s="1"/>
  <c r="M90" i="11" s="1"/>
  <c r="M98" i="11" s="1"/>
  <c r="M102" i="11" s="1"/>
  <c r="D79" i="11"/>
  <c r="D84" i="11" s="1"/>
  <c r="D90" i="11" s="1"/>
  <c r="D98" i="11" s="1"/>
  <c r="D102" i="11" s="1"/>
  <c r="C79" i="11"/>
  <c r="I79" i="11"/>
  <c r="I84" i="11" s="1"/>
  <c r="I90" i="11" s="1"/>
  <c r="I98" i="11" s="1"/>
  <c r="I102" i="11" s="1"/>
  <c r="N79" i="11"/>
  <c r="N84" i="11" s="1"/>
  <c r="N90" i="11" s="1"/>
  <c r="N98" i="11" s="1"/>
  <c r="N102" i="11" s="1"/>
  <c r="K79" i="11"/>
  <c r="K84" i="11" s="1"/>
  <c r="K90" i="11" s="1"/>
  <c r="K98" i="11" s="1"/>
  <c r="K102" i="11" s="1"/>
  <c r="G79" i="11"/>
  <c r="G84" i="11" s="1"/>
  <c r="G90" i="11" s="1"/>
  <c r="G98" i="11" s="1"/>
  <c r="G102" i="11" s="1"/>
  <c r="J79" i="11"/>
  <c r="J84" i="11" s="1"/>
  <c r="J90" i="11" s="1"/>
  <c r="J98" i="11" s="1"/>
  <c r="J102" i="11" s="1"/>
  <c r="L79" i="11"/>
  <c r="L84" i="11" s="1"/>
  <c r="L90" i="11" s="1"/>
  <c r="L98" i="11" s="1"/>
  <c r="L102" i="11" s="1"/>
  <c r="H79" i="11"/>
  <c r="H84" i="11" s="1"/>
  <c r="H90" i="11" s="1"/>
  <c r="H98" i="11" s="1"/>
  <c r="H102" i="11" s="1"/>
  <c r="F79" i="11"/>
  <c r="F84" i="11" s="1"/>
  <c r="F90" i="11" s="1"/>
  <c r="F98" i="11" s="1"/>
  <c r="F102" i="11" s="1"/>
  <c r="E79" i="11"/>
  <c r="E84" i="11" s="1"/>
  <c r="E90" i="11" s="1"/>
  <c r="E98" i="11" s="1"/>
  <c r="E102" i="11" s="1"/>
  <c r="K85" i="10"/>
  <c r="K86" i="10" s="1"/>
  <c r="F85" i="10"/>
  <c r="F86" i="10" s="1"/>
  <c r="E32" i="10"/>
  <c r="F32" i="10" s="1"/>
  <c r="D34" i="10"/>
  <c r="D37" i="10" s="1"/>
  <c r="N77" i="11"/>
  <c r="N82" i="11" s="1"/>
  <c r="N88" i="11" s="1"/>
  <c r="N96" i="11" s="1"/>
  <c r="N100" i="11" s="1"/>
  <c r="D77" i="11"/>
  <c r="D82" i="11" s="1"/>
  <c r="D88" i="11" s="1"/>
  <c r="D96" i="11" s="1"/>
  <c r="D100" i="11" s="1"/>
  <c r="C77" i="11"/>
  <c r="H77" i="11"/>
  <c r="H82" i="11" s="1"/>
  <c r="H88" i="11" s="1"/>
  <c r="H96" i="11" s="1"/>
  <c r="H100" i="11" s="1"/>
  <c r="I77" i="11"/>
  <c r="I82" i="11" s="1"/>
  <c r="I88" i="11" s="1"/>
  <c r="I96" i="11" s="1"/>
  <c r="I100" i="11" s="1"/>
  <c r="M77" i="11"/>
  <c r="M82" i="11" s="1"/>
  <c r="M88" i="11" s="1"/>
  <c r="M96" i="11" s="1"/>
  <c r="M100" i="11" s="1"/>
  <c r="K77" i="11"/>
  <c r="K82" i="11" s="1"/>
  <c r="K88" i="11" s="1"/>
  <c r="K96" i="11" s="1"/>
  <c r="K100" i="11" s="1"/>
  <c r="G77" i="11"/>
  <c r="G82" i="11" s="1"/>
  <c r="G88" i="11" s="1"/>
  <c r="G96" i="11" s="1"/>
  <c r="G100" i="11" s="1"/>
  <c r="J77" i="11"/>
  <c r="J82" i="11" s="1"/>
  <c r="J88" i="11" s="1"/>
  <c r="J96" i="11" s="1"/>
  <c r="J100" i="11" s="1"/>
  <c r="F77" i="11"/>
  <c r="F82" i="11" s="1"/>
  <c r="F88" i="11" s="1"/>
  <c r="F96" i="11" s="1"/>
  <c r="F100" i="11" s="1"/>
  <c r="E77" i="11"/>
  <c r="E82" i="11" s="1"/>
  <c r="E88" i="11" s="1"/>
  <c r="E96" i="11" s="1"/>
  <c r="E100" i="11" s="1"/>
  <c r="L77" i="11"/>
  <c r="L82" i="11" s="1"/>
  <c r="L88" i="11" s="1"/>
  <c r="L96" i="11" s="1"/>
  <c r="L100" i="11" s="1"/>
  <c r="H78" i="11"/>
  <c r="H83" i="11" s="1"/>
  <c r="H89" i="11" s="1"/>
  <c r="H97" i="11" s="1"/>
  <c r="H101" i="11" s="1"/>
  <c r="J78" i="11"/>
  <c r="J83" i="11" s="1"/>
  <c r="J89" i="11" s="1"/>
  <c r="J97" i="11" s="1"/>
  <c r="J101" i="11" s="1"/>
  <c r="D78" i="11"/>
  <c r="D83" i="11" s="1"/>
  <c r="D89" i="11" s="1"/>
  <c r="D97" i="11" s="1"/>
  <c r="D101" i="11" s="1"/>
  <c r="C78" i="11"/>
  <c r="G78" i="11"/>
  <c r="G83" i="11" s="1"/>
  <c r="G89" i="11" s="1"/>
  <c r="G97" i="11" s="1"/>
  <c r="G101" i="11" s="1"/>
  <c r="E78" i="11"/>
  <c r="E83" i="11" s="1"/>
  <c r="E89" i="11" s="1"/>
  <c r="E97" i="11" s="1"/>
  <c r="E101" i="11" s="1"/>
  <c r="F78" i="11"/>
  <c r="F83" i="11" s="1"/>
  <c r="F89" i="11" s="1"/>
  <c r="F97" i="11" s="1"/>
  <c r="F101" i="11" s="1"/>
  <c r="L78" i="11"/>
  <c r="L83" i="11" s="1"/>
  <c r="L89" i="11" s="1"/>
  <c r="L97" i="11" s="1"/>
  <c r="L101" i="11" s="1"/>
  <c r="K78" i="11"/>
  <c r="K83" i="11" s="1"/>
  <c r="K89" i="11" s="1"/>
  <c r="K97" i="11" s="1"/>
  <c r="K101" i="11" s="1"/>
  <c r="M78" i="11"/>
  <c r="M83" i="11" s="1"/>
  <c r="M89" i="11" s="1"/>
  <c r="M97" i="11" s="1"/>
  <c r="M101" i="11" s="1"/>
  <c r="I78" i="11"/>
  <c r="I83" i="11" s="1"/>
  <c r="I89" i="11" s="1"/>
  <c r="I97" i="11" s="1"/>
  <c r="I101" i="11" s="1"/>
  <c r="N78" i="11"/>
  <c r="N83" i="11" s="1"/>
  <c r="N89" i="11" s="1"/>
  <c r="N97" i="11" s="1"/>
  <c r="N101" i="11" s="1"/>
  <c r="C76" i="11"/>
  <c r="D76" i="11"/>
  <c r="D81" i="11" s="1"/>
  <c r="D87" i="11" s="1"/>
  <c r="D95" i="11" s="1"/>
  <c r="D99" i="11" s="1"/>
  <c r="N76" i="11"/>
  <c r="N81" i="11" s="1"/>
  <c r="N87" i="11" s="1"/>
  <c r="N95" i="11" s="1"/>
  <c r="N99" i="11" s="1"/>
  <c r="K76" i="11"/>
  <c r="K81" i="11" s="1"/>
  <c r="K87" i="11" s="1"/>
  <c r="K95" i="11" s="1"/>
  <c r="K99" i="11" s="1"/>
  <c r="F76" i="11"/>
  <c r="F81" i="11" s="1"/>
  <c r="F87" i="11" s="1"/>
  <c r="F95" i="11" s="1"/>
  <c r="F99" i="11" s="1"/>
  <c r="G76" i="11"/>
  <c r="G81" i="11" s="1"/>
  <c r="G87" i="11" s="1"/>
  <c r="G95" i="11" s="1"/>
  <c r="G99" i="11" s="1"/>
  <c r="J76" i="11"/>
  <c r="J81" i="11" s="1"/>
  <c r="J87" i="11" s="1"/>
  <c r="J95" i="11" s="1"/>
  <c r="J99" i="11" s="1"/>
  <c r="M76" i="11"/>
  <c r="M81" i="11" s="1"/>
  <c r="M87" i="11" s="1"/>
  <c r="M95" i="11" s="1"/>
  <c r="M99" i="11" s="1"/>
  <c r="L76" i="11"/>
  <c r="L81" i="11" s="1"/>
  <c r="L87" i="11" s="1"/>
  <c r="L95" i="11" s="1"/>
  <c r="L99" i="11" s="1"/>
  <c r="E76" i="11"/>
  <c r="E81" i="11" s="1"/>
  <c r="E87" i="11" s="1"/>
  <c r="E95" i="11" s="1"/>
  <c r="E99" i="11" s="1"/>
  <c r="I76" i="11"/>
  <c r="I81" i="11" s="1"/>
  <c r="I87" i="11" s="1"/>
  <c r="I95" i="11" s="1"/>
  <c r="I99" i="11" s="1"/>
  <c r="H76" i="11"/>
  <c r="H81" i="11" s="1"/>
  <c r="H87" i="11" s="1"/>
  <c r="H95" i="11" s="1"/>
  <c r="H99" i="11" s="1"/>
  <c r="D85" i="10"/>
  <c r="D86" i="10" s="1"/>
  <c r="S108" i="18" l="1"/>
  <c r="S114" i="18" s="1"/>
  <c r="S116" i="18" s="1"/>
  <c r="S107" i="18"/>
  <c r="L27" i="17"/>
  <c r="L29" i="17" s="1"/>
  <c r="K29" i="17"/>
  <c r="K33" i="17" s="1"/>
  <c r="K36" i="17" s="1"/>
  <c r="N27" i="17"/>
  <c r="N29" i="17" s="1"/>
  <c r="M29" i="17"/>
  <c r="M33" i="17" s="1"/>
  <c r="M36" i="17" s="1"/>
  <c r="H27" i="18"/>
  <c r="H29" i="18" s="1"/>
  <c r="H34" i="18" s="1"/>
  <c r="H37" i="18" s="1"/>
  <c r="H39" i="18" s="1"/>
  <c r="G29" i="18"/>
  <c r="G33" i="18" s="1"/>
  <c r="G36" i="18" s="1"/>
  <c r="G39" i="18" s="1"/>
  <c r="J27" i="17"/>
  <c r="J29" i="17" s="1"/>
  <c r="J34" i="17" s="1"/>
  <c r="J37" i="17" s="1"/>
  <c r="J39" i="17" s="1"/>
  <c r="I29" i="17"/>
  <c r="I33" i="17" s="1"/>
  <c r="I36" i="17" s="1"/>
  <c r="I39" i="17" s="1"/>
  <c r="L87" i="16"/>
  <c r="S27" i="16" s="1"/>
  <c r="S29" i="16" s="1"/>
  <c r="S106" i="16"/>
  <c r="S108" i="16"/>
  <c r="S105" i="16"/>
  <c r="S107" i="16"/>
  <c r="S104" i="16"/>
  <c r="M87" i="17"/>
  <c r="T27" i="17"/>
  <c r="T29" i="17" s="1"/>
  <c r="T33" i="17" s="1"/>
  <c r="T36" i="17" s="1"/>
  <c r="I29" i="16"/>
  <c r="I33" i="16" s="1"/>
  <c r="I36" i="16" s="1"/>
  <c r="I39" i="16" s="1"/>
  <c r="H27" i="16"/>
  <c r="H29" i="16" s="1"/>
  <c r="H34" i="16" s="1"/>
  <c r="H37" i="16" s="1"/>
  <c r="H39" i="16" s="1"/>
  <c r="G29" i="16"/>
  <c r="G33" i="16" s="1"/>
  <c r="G36" i="16" s="1"/>
  <c r="G39" i="16" s="1"/>
  <c r="H27" i="17"/>
  <c r="H29" i="17" s="1"/>
  <c r="H34" i="17" s="1"/>
  <c r="H37" i="17" s="1"/>
  <c r="H39" i="17" s="1"/>
  <c r="G29" i="17"/>
  <c r="G33" i="17" s="1"/>
  <c r="G36" i="17" s="1"/>
  <c r="G39" i="17" s="1"/>
  <c r="L87" i="18"/>
  <c r="S27" i="18" s="1"/>
  <c r="S29" i="18" s="1"/>
  <c r="S106" i="18"/>
  <c r="S104" i="18"/>
  <c r="S105" i="18"/>
  <c r="T27" i="16"/>
  <c r="T29" i="16" s="1"/>
  <c r="T33" i="16" s="1"/>
  <c r="T36" i="16" s="1"/>
  <c r="M87" i="16"/>
  <c r="N27" i="18"/>
  <c r="N29" i="18" s="1"/>
  <c r="M29" i="18"/>
  <c r="M33" i="18" s="1"/>
  <c r="M36" i="18" s="1"/>
  <c r="L87" i="17"/>
  <c r="S27" i="17" s="1"/>
  <c r="S29" i="17" s="1"/>
  <c r="S105" i="17"/>
  <c r="S104" i="17"/>
  <c r="S107" i="17"/>
  <c r="S108" i="17"/>
  <c r="S106" i="17"/>
  <c r="S114" i="17" s="1"/>
  <c r="S116" i="17" s="1"/>
  <c r="L32" i="17"/>
  <c r="K34" i="17"/>
  <c r="K37" i="17" s="1"/>
  <c r="N32" i="18"/>
  <c r="M34" i="18"/>
  <c r="M37" i="18" s="1"/>
  <c r="AX68" i="15"/>
  <c r="AZ63" i="15"/>
  <c r="AY67" i="15"/>
  <c r="AY66" i="15"/>
  <c r="AY69" i="15"/>
  <c r="AW65" i="15"/>
  <c r="AW72" i="15" s="1"/>
  <c r="AV70" i="15"/>
  <c r="AV71" i="15"/>
  <c r="AV73" i="15"/>
  <c r="AU82" i="15"/>
  <c r="AU83" i="15"/>
  <c r="AU84" i="15"/>
  <c r="AU85" i="15"/>
  <c r="AT86" i="15"/>
  <c r="D87" i="10"/>
  <c r="D27" i="10" s="1"/>
  <c r="D29" i="10" s="1"/>
  <c r="L32" i="16"/>
  <c r="K34" i="16"/>
  <c r="K37" i="16" s="1"/>
  <c r="K39" i="16" s="1"/>
  <c r="AV49" i="15"/>
  <c r="AS19" i="15"/>
  <c r="AR20" i="15"/>
  <c r="M86" i="10"/>
  <c r="L86" i="10"/>
  <c r="L87" i="10" s="1"/>
  <c r="S27" i="10" s="1"/>
  <c r="G32" i="10"/>
  <c r="F34" i="10"/>
  <c r="F37" i="10" s="1"/>
  <c r="F39" i="10" s="1"/>
  <c r="E34" i="10"/>
  <c r="E37" i="10" s="1"/>
  <c r="E39" i="10" s="1"/>
  <c r="O76" i="11"/>
  <c r="C81" i="11"/>
  <c r="C84" i="11"/>
  <c r="O79" i="11"/>
  <c r="O77" i="11"/>
  <c r="C82" i="11"/>
  <c r="C83" i="11"/>
  <c r="O78" i="11"/>
  <c r="K39" i="17" l="1"/>
  <c r="M39" i="18"/>
  <c r="M87" i="10"/>
  <c r="T27" i="10" s="1"/>
  <c r="T29" i="10" s="1"/>
  <c r="T33" i="10" s="1"/>
  <c r="T36" i="10" s="1"/>
  <c r="AY68" i="15"/>
  <c r="O32" i="18"/>
  <c r="N34" i="18"/>
  <c r="N37" i="18" s="1"/>
  <c r="N39" i="18" s="1"/>
  <c r="M32" i="17"/>
  <c r="L34" i="17"/>
  <c r="L37" i="17" s="1"/>
  <c r="L39" i="17" s="1"/>
  <c r="BA63" i="15"/>
  <c r="AZ69" i="15"/>
  <c r="AZ66" i="15"/>
  <c r="AZ67" i="15"/>
  <c r="AV82" i="15"/>
  <c r="AV83" i="15"/>
  <c r="AV84" i="15"/>
  <c r="AV85" i="15"/>
  <c r="AU86" i="15"/>
  <c r="AX65" i="15"/>
  <c r="AX72" i="15" s="1"/>
  <c r="AW73" i="15"/>
  <c r="AW70" i="15"/>
  <c r="AW71" i="15"/>
  <c r="M32" i="16"/>
  <c r="L34" i="16"/>
  <c r="L37" i="16" s="1"/>
  <c r="L39" i="16" s="1"/>
  <c r="AW49" i="15"/>
  <c r="AT19" i="15"/>
  <c r="AS20" i="15"/>
  <c r="S107" i="10"/>
  <c r="S108" i="10"/>
  <c r="S104" i="10"/>
  <c r="S105" i="10"/>
  <c r="S106" i="10"/>
  <c r="S114" i="10" s="1"/>
  <c r="S116" i="10" s="1"/>
  <c r="S29" i="10"/>
  <c r="O83" i="11"/>
  <c r="C89" i="11"/>
  <c r="O82" i="11"/>
  <c r="C88" i="11"/>
  <c r="O84" i="11"/>
  <c r="C90" i="11"/>
  <c r="C87" i="11"/>
  <c r="O81" i="11"/>
  <c r="H32" i="10"/>
  <c r="G34" i="10"/>
  <c r="G37" i="10" s="1"/>
  <c r="G39" i="10" s="1"/>
  <c r="P32" i="18" l="1"/>
  <c r="O34" i="18"/>
  <c r="O37" i="18" s="1"/>
  <c r="O39" i="18" s="1"/>
  <c r="N32" i="17"/>
  <c r="M34" i="17"/>
  <c r="M37" i="17" s="1"/>
  <c r="M39" i="17" s="1"/>
  <c r="AZ68" i="15"/>
  <c r="BB63" i="15"/>
  <c r="BA69" i="15"/>
  <c r="BA66" i="15"/>
  <c r="BA67" i="15"/>
  <c r="AW82" i="15"/>
  <c r="AW83" i="15"/>
  <c r="AW84" i="15"/>
  <c r="AW85" i="15"/>
  <c r="AY65" i="15"/>
  <c r="AY72" i="15" s="1"/>
  <c r="AX73" i="15"/>
  <c r="AX70" i="15"/>
  <c r="AX71" i="15"/>
  <c r="AV86" i="15"/>
  <c r="N32" i="16"/>
  <c r="M34" i="16"/>
  <c r="M37" i="16" s="1"/>
  <c r="M39" i="16" s="1"/>
  <c r="AX49" i="15"/>
  <c r="AU19" i="15"/>
  <c r="AT20" i="15"/>
  <c r="I32" i="10"/>
  <c r="H34" i="10"/>
  <c r="H37" i="10" s="1"/>
  <c r="H39" i="10" s="1"/>
  <c r="O87" i="11"/>
  <c r="C95" i="11"/>
  <c r="O90" i="11"/>
  <c r="C98" i="11"/>
  <c r="O88" i="11"/>
  <c r="C96" i="11"/>
  <c r="O89" i="11"/>
  <c r="C97" i="11"/>
  <c r="O32" i="17" l="1"/>
  <c r="N34" i="17"/>
  <c r="N37" i="17" s="1"/>
  <c r="N39" i="17" s="1"/>
  <c r="BA68" i="15"/>
  <c r="Q32" i="18"/>
  <c r="P34" i="18"/>
  <c r="P37" i="18" s="1"/>
  <c r="P39" i="18" s="1"/>
  <c r="BC63" i="15"/>
  <c r="BB69" i="15"/>
  <c r="BB66" i="15"/>
  <c r="BB67" i="15"/>
  <c r="AX82" i="15"/>
  <c r="AX83" i="15"/>
  <c r="AX84" i="15"/>
  <c r="AX85" i="15"/>
  <c r="AZ65" i="15"/>
  <c r="AZ72" i="15" s="1"/>
  <c r="AY71" i="15"/>
  <c r="AY70" i="15"/>
  <c r="AY73" i="15"/>
  <c r="AW86" i="15"/>
  <c r="O32" i="16"/>
  <c r="N34" i="16"/>
  <c r="N37" i="16" s="1"/>
  <c r="N39" i="16" s="1"/>
  <c r="AY49" i="15"/>
  <c r="AV19" i="15"/>
  <c r="AU20" i="15"/>
  <c r="C100" i="11"/>
  <c r="O100" i="11" s="1"/>
  <c r="C104" i="11" s="1"/>
  <c r="D28" i="16" s="1"/>
  <c r="D30" i="16" s="1"/>
  <c r="D33" i="16" s="1"/>
  <c r="D36" i="16" s="1"/>
  <c r="D39" i="16" s="1"/>
  <c r="O96" i="11"/>
  <c r="C102" i="11"/>
  <c r="O102" i="11" s="1"/>
  <c r="C106" i="11" s="1"/>
  <c r="D28" i="18" s="1"/>
  <c r="D30" i="18" s="1"/>
  <c r="D33" i="18" s="1"/>
  <c r="D36" i="18" s="1"/>
  <c r="D39" i="18" s="1"/>
  <c r="O98" i="11"/>
  <c r="O95" i="11"/>
  <c r="C99" i="11"/>
  <c r="O99" i="11" s="1"/>
  <c r="C103" i="11" s="1"/>
  <c r="D28" i="10" s="1"/>
  <c r="D30" i="10" s="1"/>
  <c r="D33" i="10" s="1"/>
  <c r="D36" i="10" s="1"/>
  <c r="D39" i="10" s="1"/>
  <c r="O97" i="11"/>
  <c r="C101" i="11"/>
  <c r="O101" i="11" s="1"/>
  <c r="C105" i="11" s="1"/>
  <c r="D28" i="17" s="1"/>
  <c r="D30" i="17" s="1"/>
  <c r="D33" i="17" s="1"/>
  <c r="D36" i="17" s="1"/>
  <c r="D39" i="17" s="1"/>
  <c r="J32" i="10"/>
  <c r="I34" i="10"/>
  <c r="I37" i="10" s="1"/>
  <c r="I39" i="10" s="1"/>
  <c r="BB68" i="15" l="1"/>
  <c r="R32" i="18"/>
  <c r="Q34" i="18"/>
  <c r="Q37" i="18" s="1"/>
  <c r="Q39" i="18" s="1"/>
  <c r="P32" i="17"/>
  <c r="O34" i="17"/>
  <c r="O37" i="17" s="1"/>
  <c r="O39" i="17" s="1"/>
  <c r="BD63" i="15"/>
  <c r="BC67" i="15"/>
  <c r="BC66" i="15"/>
  <c r="BC69" i="15"/>
  <c r="BA65" i="15"/>
  <c r="BA72" i="15" s="1"/>
  <c r="AZ73" i="15"/>
  <c r="AZ71" i="15"/>
  <c r="AZ70" i="15"/>
  <c r="AY84" i="15"/>
  <c r="AY82" i="15"/>
  <c r="AY85" i="15"/>
  <c r="AY83" i="15"/>
  <c r="AX86" i="15"/>
  <c r="P32" i="16"/>
  <c r="O34" i="16"/>
  <c r="O37" i="16" s="1"/>
  <c r="O39" i="16" s="1"/>
  <c r="AZ49" i="15"/>
  <c r="AW19" i="15"/>
  <c r="AV20" i="15"/>
  <c r="D159" i="11"/>
  <c r="C58" i="18" s="1"/>
  <c r="D58" i="18" s="1"/>
  <c r="K32" i="10"/>
  <c r="J34" i="10"/>
  <c r="J37" i="10" s="1"/>
  <c r="J39" i="10" s="1"/>
  <c r="E58" i="18" l="1"/>
  <c r="F58" i="18"/>
  <c r="K58" i="18"/>
  <c r="I58" i="18"/>
  <c r="J58" i="18"/>
  <c r="L58" i="18"/>
  <c r="AE58" i="18" s="1"/>
  <c r="AX58" i="18" s="1"/>
  <c r="H58" i="18"/>
  <c r="G58" i="18"/>
  <c r="Z58" i="18" s="1"/>
  <c r="AS58" i="18" s="1"/>
  <c r="M58" i="18"/>
  <c r="AF58" i="18" s="1"/>
  <c r="AY58" i="18" s="1"/>
  <c r="N58" i="18"/>
  <c r="AG58" i="18" s="1"/>
  <c r="AZ58" i="18" s="1"/>
  <c r="O58" i="18"/>
  <c r="AH58" i="18" s="1"/>
  <c r="BA58" i="18" s="1"/>
  <c r="P58" i="18"/>
  <c r="AI58" i="18" s="1"/>
  <c r="BB58" i="18" s="1"/>
  <c r="Q58" i="18"/>
  <c r="AJ58" i="18" s="1"/>
  <c r="BC58" i="18" s="1"/>
  <c r="Q32" i="17"/>
  <c r="P34" i="17"/>
  <c r="P37" i="17" s="1"/>
  <c r="P39" i="17" s="1"/>
  <c r="S32" i="18"/>
  <c r="R34" i="18"/>
  <c r="R37" i="18" s="1"/>
  <c r="R39" i="18" s="1"/>
  <c r="BC68" i="15"/>
  <c r="AY86" i="15"/>
  <c r="BE63" i="15"/>
  <c r="BD69" i="15"/>
  <c r="BD66" i="15"/>
  <c r="BD67" i="15"/>
  <c r="AZ82" i="15"/>
  <c r="AZ83" i="15"/>
  <c r="AZ84" i="15"/>
  <c r="AZ85" i="15"/>
  <c r="BB65" i="15"/>
  <c r="BB72" i="15" s="1"/>
  <c r="BA73" i="15"/>
  <c r="BA70" i="15"/>
  <c r="BA71" i="15"/>
  <c r="Y58" i="18"/>
  <c r="AR58" i="18" s="1"/>
  <c r="X58" i="18"/>
  <c r="AQ58" i="18" s="1"/>
  <c r="AB58" i="18"/>
  <c r="AU58" i="18" s="1"/>
  <c r="W58" i="18"/>
  <c r="AP58" i="18" s="1"/>
  <c r="AC58" i="18"/>
  <c r="AV58" i="18" s="1"/>
  <c r="AA58" i="18"/>
  <c r="AT58" i="18" s="1"/>
  <c r="AD58" i="18"/>
  <c r="AW58" i="18" s="1"/>
  <c r="C58" i="16"/>
  <c r="G58" i="16" s="1"/>
  <c r="Z58" i="16" s="1"/>
  <c r="AS58" i="16" s="1"/>
  <c r="C58" i="17"/>
  <c r="Q32" i="16"/>
  <c r="P34" i="16"/>
  <c r="P37" i="16" s="1"/>
  <c r="P39" i="16" s="1"/>
  <c r="BA49" i="15"/>
  <c r="AX19" i="15"/>
  <c r="AW20" i="15"/>
  <c r="D161" i="11"/>
  <c r="D162" i="11"/>
  <c r="D165" i="11"/>
  <c r="D163" i="11"/>
  <c r="D164" i="11"/>
  <c r="D160" i="11"/>
  <c r="C58" i="10"/>
  <c r="J58" i="10" s="1"/>
  <c r="AC58" i="10" s="1"/>
  <c r="AV58" i="10" s="1"/>
  <c r="K34" i="10"/>
  <c r="K37" i="10" s="1"/>
  <c r="K39" i="10" s="1"/>
  <c r="L32" i="10"/>
  <c r="F58" i="17" l="1"/>
  <c r="E58" i="17"/>
  <c r="H58" i="17"/>
  <c r="G58" i="17"/>
  <c r="J58" i="17"/>
  <c r="I58" i="17"/>
  <c r="AB58" i="17" s="1"/>
  <c r="AU58" i="17" s="1"/>
  <c r="K58" i="17"/>
  <c r="L58" i="17"/>
  <c r="M58" i="17"/>
  <c r="N58" i="17"/>
  <c r="AG58" i="17" s="1"/>
  <c r="AZ58" i="17" s="1"/>
  <c r="D58" i="17"/>
  <c r="W58" i="17" s="1"/>
  <c r="AP58" i="17" s="1"/>
  <c r="O58" i="17"/>
  <c r="AH58" i="17" s="1"/>
  <c r="BA58" i="17" s="1"/>
  <c r="R58" i="18"/>
  <c r="AK58" i="18" s="1"/>
  <c r="BD58" i="18" s="1"/>
  <c r="BD77" i="18" s="1"/>
  <c r="P58" i="17"/>
  <c r="AI58" i="17" s="1"/>
  <c r="BB58" i="17" s="1"/>
  <c r="BD68" i="15"/>
  <c r="T32" i="18"/>
  <c r="T34" i="18" s="1"/>
  <c r="T37" i="18" s="1"/>
  <c r="T39" i="18" s="1"/>
  <c r="S34" i="18"/>
  <c r="S37" i="18" s="1"/>
  <c r="S39" i="18" s="1"/>
  <c r="R32" i="17"/>
  <c r="Q34" i="17"/>
  <c r="Q37" i="17" s="1"/>
  <c r="Q39" i="17" s="1"/>
  <c r="BF63" i="15"/>
  <c r="BE66" i="15"/>
  <c r="BE67" i="15"/>
  <c r="BE69" i="15"/>
  <c r="BA82" i="15"/>
  <c r="BA83" i="15"/>
  <c r="BA84" i="15"/>
  <c r="BA85" i="15"/>
  <c r="BC65" i="15"/>
  <c r="BC72" i="15" s="1"/>
  <c r="BB70" i="15"/>
  <c r="BB71" i="15"/>
  <c r="BB73" i="15"/>
  <c r="AZ86" i="15"/>
  <c r="C64" i="17"/>
  <c r="P64" i="17" s="1"/>
  <c r="C64" i="18"/>
  <c r="R64" i="18" s="1"/>
  <c r="C60" i="17"/>
  <c r="P60" i="17" s="1"/>
  <c r="C60" i="18"/>
  <c r="R60" i="18" s="1"/>
  <c r="AX77" i="18"/>
  <c r="AW77" i="18"/>
  <c r="AT77" i="18"/>
  <c r="AS77" i="18"/>
  <c r="L58" i="16"/>
  <c r="AE58" i="16" s="1"/>
  <c r="AX58" i="16" s="1"/>
  <c r="AZ77" i="18"/>
  <c r="J58" i="16"/>
  <c r="AC58" i="16" s="1"/>
  <c r="AV58" i="16" s="1"/>
  <c r="AV77" i="18"/>
  <c r="H58" i="16"/>
  <c r="AA58" i="16" s="1"/>
  <c r="AT58" i="16" s="1"/>
  <c r="AP77" i="18"/>
  <c r="F58" i="16"/>
  <c r="Y58" i="16" s="1"/>
  <c r="AR58" i="16" s="1"/>
  <c r="N58" i="16"/>
  <c r="AG58" i="16" s="1"/>
  <c r="AZ58" i="16" s="1"/>
  <c r="O58" i="16"/>
  <c r="AH58" i="16" s="1"/>
  <c r="BA58" i="16" s="1"/>
  <c r="AU77" i="18"/>
  <c r="P58" i="16"/>
  <c r="AI58" i="16" s="1"/>
  <c r="BB58" i="16" s="1"/>
  <c r="M58" i="16"/>
  <c r="AF58" i="16" s="1"/>
  <c r="AY58" i="16" s="1"/>
  <c r="AY77" i="18"/>
  <c r="K58" i="16"/>
  <c r="AD58" i="16" s="1"/>
  <c r="AW58" i="16" s="1"/>
  <c r="BC77" i="18"/>
  <c r="D58" i="16"/>
  <c r="W58" i="16" s="1"/>
  <c r="AP58" i="16" s="1"/>
  <c r="AQ77" i="18"/>
  <c r="I58" i="16"/>
  <c r="AB58" i="16" s="1"/>
  <c r="AU58" i="16" s="1"/>
  <c r="BA77" i="18"/>
  <c r="C59" i="17"/>
  <c r="P59" i="17" s="1"/>
  <c r="C59" i="18"/>
  <c r="R59" i="18" s="1"/>
  <c r="E58" i="16"/>
  <c r="X58" i="16" s="1"/>
  <c r="AQ58" i="16" s="1"/>
  <c r="C61" i="17"/>
  <c r="P61" i="17" s="1"/>
  <c r="C61" i="18"/>
  <c r="R61" i="18" s="1"/>
  <c r="C63" i="17"/>
  <c r="P63" i="17" s="1"/>
  <c r="C63" i="18"/>
  <c r="BB77" i="18"/>
  <c r="C62" i="17"/>
  <c r="P62" i="17" s="1"/>
  <c r="C62" i="18"/>
  <c r="R62" i="18" s="1"/>
  <c r="AR77" i="18"/>
  <c r="X58" i="17"/>
  <c r="AQ58" i="17" s="1"/>
  <c r="Y58" i="17"/>
  <c r="AR58" i="17" s="1"/>
  <c r="AE58" i="17"/>
  <c r="AX58" i="17" s="1"/>
  <c r="AF58" i="17"/>
  <c r="AY58" i="17" s="1"/>
  <c r="AC58" i="17"/>
  <c r="AV58" i="17" s="1"/>
  <c r="Z58" i="17"/>
  <c r="AS58" i="17" s="1"/>
  <c r="AA58" i="17"/>
  <c r="AT58" i="17" s="1"/>
  <c r="AD58" i="17"/>
  <c r="AW58" i="17" s="1"/>
  <c r="R32" i="16"/>
  <c r="Q34" i="16"/>
  <c r="Q37" i="16" s="1"/>
  <c r="Q39" i="16" s="1"/>
  <c r="Q58" i="16" s="1"/>
  <c r="AJ58" i="16" s="1"/>
  <c r="BC58" i="16" s="1"/>
  <c r="C59" i="10"/>
  <c r="J59" i="10" s="1"/>
  <c r="AC59" i="10" s="1"/>
  <c r="AV59" i="10" s="1"/>
  <c r="C59" i="16"/>
  <c r="C63" i="10"/>
  <c r="J63" i="10" s="1"/>
  <c r="AC63" i="10" s="1"/>
  <c r="AV63" i="10" s="1"/>
  <c r="C63" i="16"/>
  <c r="C62" i="10"/>
  <c r="J62" i="10" s="1"/>
  <c r="AC62" i="10" s="1"/>
  <c r="AV62" i="10" s="1"/>
  <c r="C62" i="16"/>
  <c r="C64" i="10"/>
  <c r="J64" i="10" s="1"/>
  <c r="AC64" i="10" s="1"/>
  <c r="AV64" i="10" s="1"/>
  <c r="C64" i="16"/>
  <c r="C61" i="10"/>
  <c r="J61" i="10" s="1"/>
  <c r="AC61" i="10" s="1"/>
  <c r="AV61" i="10" s="1"/>
  <c r="C61" i="16"/>
  <c r="C60" i="10"/>
  <c r="J60" i="10" s="1"/>
  <c r="AC60" i="10" s="1"/>
  <c r="AV60" i="10" s="1"/>
  <c r="C60" i="16"/>
  <c r="BB49" i="15"/>
  <c r="AY19" i="15"/>
  <c r="AX20" i="15"/>
  <c r="F58" i="10"/>
  <c r="Y58" i="10" s="1"/>
  <c r="AR58" i="10" s="1"/>
  <c r="E58" i="10"/>
  <c r="X58" i="10" s="1"/>
  <c r="AQ58" i="10" s="1"/>
  <c r="G58" i="10"/>
  <c r="Z58" i="10" s="1"/>
  <c r="AS58" i="10" s="1"/>
  <c r="H58" i="10"/>
  <c r="AA58" i="10" s="1"/>
  <c r="AT58" i="10" s="1"/>
  <c r="D58" i="10"/>
  <c r="W58" i="10" s="1"/>
  <c r="AP58" i="10" s="1"/>
  <c r="I58" i="10"/>
  <c r="AB58" i="10" s="1"/>
  <c r="AU58" i="10" s="1"/>
  <c r="K58" i="10"/>
  <c r="AD58" i="10" s="1"/>
  <c r="AW58" i="10" s="1"/>
  <c r="M32" i="10"/>
  <c r="L34" i="10"/>
  <c r="L37" i="10" s="1"/>
  <c r="L39" i="10" s="1"/>
  <c r="AP77" i="16" l="1"/>
  <c r="F63" i="18"/>
  <c r="E63" i="18"/>
  <c r="L63" i="18"/>
  <c r="I63" i="18"/>
  <c r="J63" i="18"/>
  <c r="K63" i="18"/>
  <c r="G63" i="18"/>
  <c r="H63" i="18"/>
  <c r="N63" i="18"/>
  <c r="M63" i="18"/>
  <c r="O63" i="18"/>
  <c r="D63" i="18"/>
  <c r="P63" i="18"/>
  <c r="Q63" i="18"/>
  <c r="AH63" i="17"/>
  <c r="BA63" i="17" s="1"/>
  <c r="E63" i="17"/>
  <c r="X63" i="17" s="1"/>
  <c r="AQ63" i="17" s="1"/>
  <c r="F63" i="17"/>
  <c r="Y63" i="17" s="1"/>
  <c r="AR63" i="17" s="1"/>
  <c r="H63" i="17"/>
  <c r="AA63" i="17" s="1"/>
  <c r="AT63" i="17" s="1"/>
  <c r="J63" i="17"/>
  <c r="AC63" i="17" s="1"/>
  <c r="AV63" i="17" s="1"/>
  <c r="I63" i="17"/>
  <c r="AB63" i="17" s="1"/>
  <c r="AU63" i="17" s="1"/>
  <c r="G63" i="17"/>
  <c r="K63" i="17"/>
  <c r="L63" i="17"/>
  <c r="M63" i="17"/>
  <c r="N63" i="17"/>
  <c r="D63" i="17"/>
  <c r="O63" i="17"/>
  <c r="F59" i="18"/>
  <c r="E59" i="18"/>
  <c r="K59" i="18"/>
  <c r="L59" i="18"/>
  <c r="AE59" i="18" s="1"/>
  <c r="AX59" i="18" s="1"/>
  <c r="I59" i="18"/>
  <c r="AB59" i="18" s="1"/>
  <c r="AU59" i="18" s="1"/>
  <c r="J59" i="18"/>
  <c r="G59" i="18"/>
  <c r="H59" i="18"/>
  <c r="N59" i="18"/>
  <c r="AG59" i="18" s="1"/>
  <c r="AZ59" i="18" s="1"/>
  <c r="AZ98" i="18" s="1" a="1"/>
  <c r="AZ98" i="18" s="1"/>
  <c r="M59" i="18"/>
  <c r="AF59" i="18" s="1"/>
  <c r="AY59" i="18" s="1"/>
  <c r="AY98" i="18" s="1" a="1"/>
  <c r="AY98" i="18" s="1"/>
  <c r="O59" i="18"/>
  <c r="AH59" i="18" s="1"/>
  <c r="BA59" i="18" s="1"/>
  <c r="D59" i="18"/>
  <c r="W59" i="18" s="1"/>
  <c r="AP59" i="18" s="1"/>
  <c r="AP98" i="18" s="1" a="1"/>
  <c r="AP98" i="18" s="1"/>
  <c r="P59" i="18"/>
  <c r="AI59" i="18" s="1"/>
  <c r="BB59" i="18" s="1"/>
  <c r="Q59" i="18"/>
  <c r="E62" i="17"/>
  <c r="F62" i="17"/>
  <c r="I62" i="17"/>
  <c r="H62" i="17"/>
  <c r="G62" i="17"/>
  <c r="J62" i="17"/>
  <c r="L62" i="17"/>
  <c r="K62" i="17"/>
  <c r="AD62" i="17" s="1"/>
  <c r="AW62" i="17" s="1"/>
  <c r="M62" i="17"/>
  <c r="N62" i="17"/>
  <c r="D62" i="17"/>
  <c r="O62" i="17"/>
  <c r="AE59" i="17"/>
  <c r="AX59" i="17" s="1"/>
  <c r="F59" i="17"/>
  <c r="Y59" i="17" s="1"/>
  <c r="AR59" i="17" s="1"/>
  <c r="E59" i="17"/>
  <c r="X59" i="17" s="1"/>
  <c r="AQ59" i="17" s="1"/>
  <c r="G59" i="17"/>
  <c r="Z59" i="17" s="1"/>
  <c r="AS59" i="17" s="1"/>
  <c r="I59" i="17"/>
  <c r="AB59" i="17" s="1"/>
  <c r="AU59" i="17" s="1"/>
  <c r="J59" i="17"/>
  <c r="AC59" i="17" s="1"/>
  <c r="AV59" i="17" s="1"/>
  <c r="H59" i="17"/>
  <c r="AA59" i="17" s="1"/>
  <c r="AT59" i="17" s="1"/>
  <c r="L59" i="17"/>
  <c r="K59" i="17"/>
  <c r="M59" i="17"/>
  <c r="N59" i="17"/>
  <c r="D59" i="17"/>
  <c r="O59" i="17"/>
  <c r="Q62" i="17"/>
  <c r="Q60" i="17"/>
  <c r="Q58" i="17"/>
  <c r="AJ58" i="17" s="1"/>
  <c r="BC58" i="17" s="1"/>
  <c r="Q59" i="17"/>
  <c r="Q64" i="17"/>
  <c r="AJ64" i="17" s="1"/>
  <c r="BC64" i="17" s="1"/>
  <c r="Q63" i="17"/>
  <c r="Q61" i="17"/>
  <c r="AJ61" i="17" s="1"/>
  <c r="BC61" i="17" s="1"/>
  <c r="R63" i="18"/>
  <c r="AK63" i="18" s="1"/>
  <c r="BD63" i="18" s="1"/>
  <c r="F62" i="18"/>
  <c r="Y62" i="18" s="1"/>
  <c r="AR62" i="18" s="1"/>
  <c r="E62" i="18"/>
  <c r="X62" i="18" s="1"/>
  <c r="AQ62" i="18" s="1"/>
  <c r="J62" i="18"/>
  <c r="AC62" i="18" s="1"/>
  <c r="AV62" i="18" s="1"/>
  <c r="AV101" i="18" s="1" a="1"/>
  <c r="AV101" i="18" s="1"/>
  <c r="L62" i="18"/>
  <c r="AE62" i="18" s="1"/>
  <c r="AX62" i="18" s="1"/>
  <c r="AX101" i="18" s="1" a="1"/>
  <c r="AX101" i="18" s="1"/>
  <c r="I62" i="18"/>
  <c r="AB62" i="18" s="1"/>
  <c r="AU62" i="18" s="1"/>
  <c r="K62" i="18"/>
  <c r="AD62" i="18" s="1"/>
  <c r="AW62" i="18" s="1"/>
  <c r="G62" i="18"/>
  <c r="H62" i="18"/>
  <c r="M62" i="18"/>
  <c r="N62" i="18"/>
  <c r="O62" i="18"/>
  <c r="AH62" i="18" s="1"/>
  <c r="BA62" i="18" s="1"/>
  <c r="P62" i="18"/>
  <c r="D62" i="18"/>
  <c r="Q62" i="18"/>
  <c r="E60" i="18"/>
  <c r="F60" i="18"/>
  <c r="J60" i="18"/>
  <c r="L60" i="18"/>
  <c r="AE60" i="18" s="1"/>
  <c r="AX60" i="18" s="1"/>
  <c r="AX99" i="18" s="1" a="1"/>
  <c r="AX99" i="18" s="1"/>
  <c r="I60" i="18"/>
  <c r="K60" i="18"/>
  <c r="H60" i="18"/>
  <c r="AA60" i="18" s="1"/>
  <c r="AT60" i="18" s="1"/>
  <c r="AT99" i="18" s="1" a="1"/>
  <c r="AT99" i="18" s="1"/>
  <c r="G60" i="18"/>
  <c r="Z60" i="18" s="1"/>
  <c r="AS60" i="18" s="1"/>
  <c r="AS99" i="18" s="1" a="1"/>
  <c r="AS99" i="18" s="1"/>
  <c r="M60" i="18"/>
  <c r="AF60" i="18" s="1"/>
  <c r="AY60" i="18" s="1"/>
  <c r="AY99" i="18" s="1" a="1"/>
  <c r="AY99" i="18" s="1"/>
  <c r="N60" i="18"/>
  <c r="AG60" i="18" s="1"/>
  <c r="AZ60" i="18" s="1"/>
  <c r="AZ99" i="18" s="1" a="1"/>
  <c r="AZ99" i="18" s="1"/>
  <c r="O60" i="18"/>
  <c r="AH60" i="18" s="1"/>
  <c r="BA60" i="18" s="1"/>
  <c r="P60" i="18"/>
  <c r="AI60" i="18" s="1"/>
  <c r="BB60" i="18" s="1"/>
  <c r="D60" i="18"/>
  <c r="Q60" i="18"/>
  <c r="S62" i="18"/>
  <c r="S61" i="18"/>
  <c r="S60" i="18"/>
  <c r="S59" i="18"/>
  <c r="S58" i="18"/>
  <c r="AL58" i="18" s="1"/>
  <c r="BE58" i="18" s="1"/>
  <c r="S63" i="18"/>
  <c r="S64" i="18"/>
  <c r="F60" i="17"/>
  <c r="Y60" i="17" s="1"/>
  <c r="AR60" i="17" s="1"/>
  <c r="E60" i="17"/>
  <c r="X60" i="17" s="1"/>
  <c r="AQ60" i="17" s="1"/>
  <c r="H60" i="17"/>
  <c r="AA60" i="17" s="1"/>
  <c r="AT60" i="17" s="1"/>
  <c r="J60" i="17"/>
  <c r="AC60" i="17" s="1"/>
  <c r="AV60" i="17" s="1"/>
  <c r="G60" i="17"/>
  <c r="I60" i="17"/>
  <c r="AB60" i="17" s="1"/>
  <c r="AU60" i="17" s="1"/>
  <c r="K60" i="17"/>
  <c r="AD60" i="17" s="1"/>
  <c r="AW60" i="17" s="1"/>
  <c r="L60" i="17"/>
  <c r="AE60" i="17" s="1"/>
  <c r="AX60" i="17" s="1"/>
  <c r="M60" i="17"/>
  <c r="AF60" i="17" s="1"/>
  <c r="AY60" i="17" s="1"/>
  <c r="D60" i="17"/>
  <c r="W60" i="17" s="1"/>
  <c r="AP60" i="17" s="1"/>
  <c r="N60" i="17"/>
  <c r="AG60" i="17" s="1"/>
  <c r="AZ60" i="17" s="1"/>
  <c r="O60" i="17"/>
  <c r="T62" i="18"/>
  <c r="AM62" i="18" s="1"/>
  <c r="BF62" i="18" s="1"/>
  <c r="T61" i="18"/>
  <c r="AM61" i="18" s="1"/>
  <c r="BF61" i="18" s="1"/>
  <c r="T60" i="18"/>
  <c r="AM60" i="18" s="1"/>
  <c r="BF60" i="18" s="1"/>
  <c r="T59" i="18"/>
  <c r="T58" i="18"/>
  <c r="AM58" i="18" s="1"/>
  <c r="BF58" i="18" s="1"/>
  <c r="T63" i="18"/>
  <c r="AM63" i="18" s="1"/>
  <c r="BF63" i="18" s="1"/>
  <c r="T64" i="18"/>
  <c r="AM64" i="18" s="1"/>
  <c r="BF64" i="18" s="1"/>
  <c r="AI61" i="17"/>
  <c r="BB61" i="17" s="1"/>
  <c r="F61" i="17"/>
  <c r="Y61" i="17" s="1"/>
  <c r="AR61" i="17" s="1"/>
  <c r="E61" i="17"/>
  <c r="X61" i="17" s="1"/>
  <c r="AQ61" i="17" s="1"/>
  <c r="J61" i="17"/>
  <c r="AC61" i="17" s="1"/>
  <c r="AV61" i="17" s="1"/>
  <c r="G61" i="17"/>
  <c r="Z61" i="17" s="1"/>
  <c r="AS61" i="17" s="1"/>
  <c r="H61" i="17"/>
  <c r="AA61" i="17" s="1"/>
  <c r="AT61" i="17" s="1"/>
  <c r="I61" i="17"/>
  <c r="AB61" i="17" s="1"/>
  <c r="AU61" i="17" s="1"/>
  <c r="L61" i="17"/>
  <c r="AE61" i="17" s="1"/>
  <c r="AX61" i="17" s="1"/>
  <c r="K61" i="17"/>
  <c r="AD61" i="17" s="1"/>
  <c r="AW61" i="17" s="1"/>
  <c r="M61" i="17"/>
  <c r="AF61" i="17" s="1"/>
  <c r="AY61" i="17" s="1"/>
  <c r="N61" i="17"/>
  <c r="AG61" i="17" s="1"/>
  <c r="AZ61" i="17" s="1"/>
  <c r="D61" i="17"/>
  <c r="W61" i="17" s="1"/>
  <c r="AP61" i="17" s="1"/>
  <c r="O61" i="17"/>
  <c r="F64" i="18"/>
  <c r="E64" i="18"/>
  <c r="K64" i="18"/>
  <c r="I64" i="18"/>
  <c r="J64" i="18"/>
  <c r="L64" i="18"/>
  <c r="H64" i="18"/>
  <c r="G64" i="18"/>
  <c r="M64" i="18"/>
  <c r="N64" i="18"/>
  <c r="O64" i="18"/>
  <c r="AH64" i="18" s="1"/>
  <c r="BA64" i="18" s="1"/>
  <c r="D64" i="18"/>
  <c r="W64" i="18" s="1"/>
  <c r="AP64" i="18" s="1"/>
  <c r="AP103" i="18" s="1" a="1"/>
  <c r="AP103" i="18" s="1"/>
  <c r="P64" i="18"/>
  <c r="Q64" i="18"/>
  <c r="AJ64" i="18" s="1"/>
  <c r="BC64" i="18" s="1"/>
  <c r="F61" i="18"/>
  <c r="Y61" i="18" s="1"/>
  <c r="AR61" i="18" s="1"/>
  <c r="E61" i="18"/>
  <c r="X61" i="18" s="1"/>
  <c r="AQ61" i="18" s="1"/>
  <c r="K61" i="18"/>
  <c r="AD61" i="18" s="1"/>
  <c r="AW61" i="18" s="1"/>
  <c r="AW100" i="18" s="1" a="1"/>
  <c r="AW100" i="18" s="1"/>
  <c r="J61" i="18"/>
  <c r="AC61" i="18" s="1"/>
  <c r="AV61" i="18" s="1"/>
  <c r="AV100" i="18" s="1" a="1"/>
  <c r="AV100" i="18" s="1"/>
  <c r="L61" i="18"/>
  <c r="AE61" i="18" s="1"/>
  <c r="AX61" i="18" s="1"/>
  <c r="AX100" i="18" s="1" a="1"/>
  <c r="AX100" i="18" s="1"/>
  <c r="I61" i="18"/>
  <c r="H61" i="18"/>
  <c r="G61" i="18"/>
  <c r="Z61" i="18" s="1"/>
  <c r="AS61" i="18" s="1"/>
  <c r="N61" i="18"/>
  <c r="M61" i="18"/>
  <c r="AF61" i="18" s="1"/>
  <c r="AY61" i="18" s="1"/>
  <c r="AY100" i="18" s="1" a="1"/>
  <c r="AY100" i="18" s="1"/>
  <c r="O61" i="18"/>
  <c r="P61" i="18"/>
  <c r="D61" i="18"/>
  <c r="W61" i="18" s="1"/>
  <c r="AP61" i="18" s="1"/>
  <c r="AP100" i="18" s="1" a="1"/>
  <c r="AP100" i="18" s="1"/>
  <c r="Q61" i="18"/>
  <c r="AJ61" i="18" s="1"/>
  <c r="BC61" i="18" s="1"/>
  <c r="F64" i="17"/>
  <c r="Y64" i="17" s="1"/>
  <c r="AR64" i="17" s="1"/>
  <c r="E64" i="17"/>
  <c r="X64" i="17" s="1"/>
  <c r="AQ64" i="17" s="1"/>
  <c r="H64" i="17"/>
  <c r="AA64" i="17" s="1"/>
  <c r="AT64" i="17" s="1"/>
  <c r="J64" i="17"/>
  <c r="AC64" i="17" s="1"/>
  <c r="AV64" i="17" s="1"/>
  <c r="I64" i="17"/>
  <c r="AB64" i="17" s="1"/>
  <c r="AU64" i="17" s="1"/>
  <c r="G64" i="17"/>
  <c r="Z64" i="17" s="1"/>
  <c r="AS64" i="17" s="1"/>
  <c r="K64" i="17"/>
  <c r="AD64" i="17" s="1"/>
  <c r="AW64" i="17" s="1"/>
  <c r="L64" i="17"/>
  <c r="AE64" i="17" s="1"/>
  <c r="AX64" i="17" s="1"/>
  <c r="M64" i="17"/>
  <c r="AF64" i="17" s="1"/>
  <c r="AY64" i="17" s="1"/>
  <c r="D64" i="17"/>
  <c r="W64" i="17" s="1"/>
  <c r="AP64" i="17" s="1"/>
  <c r="N64" i="17"/>
  <c r="AG64" i="17" s="1"/>
  <c r="AZ64" i="17" s="1"/>
  <c r="O64" i="17"/>
  <c r="AI64" i="17"/>
  <c r="BB64" i="17" s="1"/>
  <c r="AH61" i="17"/>
  <c r="BA61" i="17" s="1"/>
  <c r="G59" i="10"/>
  <c r="Z59" i="10" s="1"/>
  <c r="AS59" i="10" s="1"/>
  <c r="AU77" i="16"/>
  <c r="S32" i="17"/>
  <c r="R34" i="17"/>
  <c r="R37" i="17" s="1"/>
  <c r="R39" i="17" s="1"/>
  <c r="AG59" i="17"/>
  <c r="AZ59" i="17" s="1"/>
  <c r="AH59" i="17"/>
  <c r="BA59" i="17" s="1"/>
  <c r="AJ59" i="17"/>
  <c r="BC59" i="17" s="1"/>
  <c r="AD63" i="17"/>
  <c r="AW63" i="17" s="1"/>
  <c r="AG63" i="17"/>
  <c r="AZ63" i="17" s="1"/>
  <c r="BE68" i="15"/>
  <c r="AE63" i="17"/>
  <c r="AX63" i="17" s="1"/>
  <c r="AF59" i="17"/>
  <c r="AY59" i="17" s="1"/>
  <c r="AF63" i="17"/>
  <c r="AY63" i="17" s="1"/>
  <c r="AT77" i="16"/>
  <c r="BB77" i="16"/>
  <c r="BG63" i="15"/>
  <c r="BF67" i="15"/>
  <c r="BF66" i="15"/>
  <c r="BF69" i="15"/>
  <c r="BB82" i="15"/>
  <c r="BB83" i="15"/>
  <c r="BB84" i="15"/>
  <c r="BB85" i="15"/>
  <c r="BD65" i="15"/>
  <c r="BD72" i="15" s="1"/>
  <c r="BC71" i="15"/>
  <c r="BC70" i="15"/>
  <c r="BC73" i="15"/>
  <c r="BA86" i="15"/>
  <c r="BA77" i="16"/>
  <c r="AZ77" i="16"/>
  <c r="AV77" i="16"/>
  <c r="AS77" i="16"/>
  <c r="AQ77" i="16"/>
  <c r="AW77" i="16"/>
  <c r="AY77" i="16"/>
  <c r="W59" i="17"/>
  <c r="AP59" i="17" s="1"/>
  <c r="AD59" i="17"/>
  <c r="AW59" i="17" s="1"/>
  <c r="AI59" i="17"/>
  <c r="BB59" i="17" s="1"/>
  <c r="D62" i="10"/>
  <c r="W62" i="10" s="1"/>
  <c r="AP62" i="10" s="1"/>
  <c r="H59" i="10"/>
  <c r="AA59" i="10" s="1"/>
  <c r="AT59" i="10" s="1"/>
  <c r="BC77" i="16"/>
  <c r="AX77" i="16"/>
  <c r="AH60" i="17"/>
  <c r="BA60" i="17" s="1"/>
  <c r="AJ60" i="17"/>
  <c r="BC60" i="17" s="1"/>
  <c r="AV77" i="10"/>
  <c r="AI60" i="17"/>
  <c r="BB60" i="17" s="1"/>
  <c r="AH64" i="17"/>
  <c r="BA64" i="17" s="1"/>
  <c r="Z63" i="17"/>
  <c r="AS63" i="17" s="1"/>
  <c r="AI63" i="17"/>
  <c r="BB63" i="17" s="1"/>
  <c r="Z60" i="17"/>
  <c r="AS60" i="17" s="1"/>
  <c r="AS79" i="17" s="1"/>
  <c r="AG62" i="17"/>
  <c r="AZ62" i="17" s="1"/>
  <c r="AF62" i="17"/>
  <c r="AY62" i="17" s="1"/>
  <c r="E64" i="10"/>
  <c r="X64" i="10" s="1"/>
  <c r="AQ64" i="10" s="1"/>
  <c r="AI62" i="18"/>
  <c r="BB62" i="18" s="1"/>
  <c r="AJ62" i="18"/>
  <c r="BC62" i="18" s="1"/>
  <c r="AK62" i="18"/>
  <c r="BD62" i="18" s="1"/>
  <c r="AG62" i="18"/>
  <c r="AZ62" i="18" s="1"/>
  <c r="AZ101" i="18" s="1" a="1"/>
  <c r="AZ101" i="18" s="1"/>
  <c r="W62" i="18"/>
  <c r="AP62" i="18" s="1"/>
  <c r="AP101" i="18" s="1" a="1"/>
  <c r="AP101" i="18" s="1"/>
  <c r="AL62" i="18"/>
  <c r="BE62" i="18" s="1"/>
  <c r="BE101" i="18" s="1" a="1"/>
  <c r="BE101" i="18" s="1"/>
  <c r="AF62" i="18"/>
  <c r="AY62" i="18" s="1"/>
  <c r="AY101" i="18" s="1" a="1"/>
  <c r="AY101" i="18" s="1"/>
  <c r="Z62" i="18"/>
  <c r="AS62" i="18" s="1"/>
  <c r="AS101" i="18" s="1" a="1"/>
  <c r="AS101" i="18" s="1"/>
  <c r="AA62" i="18"/>
  <c r="AT62" i="18" s="1"/>
  <c r="AT101" i="18" s="1" a="1"/>
  <c r="AT101" i="18" s="1"/>
  <c r="AC62" i="17"/>
  <c r="AV62" i="17" s="1"/>
  <c r="Z62" i="17"/>
  <c r="AS62" i="17" s="1"/>
  <c r="Y63" i="18"/>
  <c r="AR63" i="18" s="1"/>
  <c r="AI63" i="18"/>
  <c r="BB63" i="18" s="1"/>
  <c r="AH63" i="18"/>
  <c r="BA63" i="18" s="1"/>
  <c r="X63" i="18"/>
  <c r="AQ63" i="18" s="1"/>
  <c r="AJ63" i="18"/>
  <c r="BC63" i="18" s="1"/>
  <c r="AF63" i="18"/>
  <c r="AY63" i="18" s="1"/>
  <c r="AY102" i="18" s="1" a="1"/>
  <c r="AY102" i="18" s="1"/>
  <c r="AB63" i="18"/>
  <c r="AU63" i="18" s="1"/>
  <c r="AU102" i="18" s="1" a="1"/>
  <c r="AU102" i="18" s="1"/>
  <c r="W63" i="18"/>
  <c r="AP63" i="18" s="1"/>
  <c r="AP102" i="18" s="1" a="1"/>
  <c r="AP102" i="18" s="1"/>
  <c r="AG63" i="18"/>
  <c r="AZ63" i="18" s="1"/>
  <c r="AZ102" i="18" s="1" a="1"/>
  <c r="AZ102" i="18" s="1"/>
  <c r="AL63" i="18"/>
  <c r="BE63" i="18" s="1"/>
  <c r="BE102" i="18" s="1" a="1"/>
  <c r="BE102" i="18" s="1"/>
  <c r="AC63" i="18"/>
  <c r="AV63" i="18" s="1"/>
  <c r="AV102" i="18" s="1" a="1"/>
  <c r="AV102" i="18" s="1"/>
  <c r="AA63" i="18"/>
  <c r="AT63" i="18" s="1"/>
  <c r="AT102" i="18" s="1" a="1"/>
  <c r="AT102" i="18" s="1"/>
  <c r="Z63" i="18"/>
  <c r="AS63" i="18" s="1"/>
  <c r="AS102" i="18" s="1" a="1"/>
  <c r="AS102" i="18" s="1"/>
  <c r="AE63" i="18"/>
  <c r="AX63" i="18" s="1"/>
  <c r="AX102" i="18" s="1" a="1"/>
  <c r="AX102" i="18" s="1"/>
  <c r="AD63" i="18"/>
  <c r="AW63" i="18" s="1"/>
  <c r="AW102" i="18" s="1" a="1"/>
  <c r="AW102" i="18" s="1"/>
  <c r="AB62" i="17"/>
  <c r="AU62" i="17" s="1"/>
  <c r="AI61" i="18"/>
  <c r="BB61" i="18" s="1"/>
  <c r="AK61" i="18"/>
  <c r="BD61" i="18" s="1"/>
  <c r="AH61" i="18"/>
  <c r="BA61" i="18" s="1"/>
  <c r="AG61" i="18"/>
  <c r="AZ61" i="18" s="1"/>
  <c r="AZ100" i="18" s="1" a="1"/>
  <c r="AZ100" i="18" s="1"/>
  <c r="AB61" i="18"/>
  <c r="AU61" i="18" s="1"/>
  <c r="AU100" i="18" s="1" a="1"/>
  <c r="AU100" i="18" s="1"/>
  <c r="AL61" i="18"/>
  <c r="BE61" i="18" s="1"/>
  <c r="BE100" i="18" s="1" a="1"/>
  <c r="BE100" i="18" s="1"/>
  <c r="AA61" i="18"/>
  <c r="AT61" i="18" s="1"/>
  <c r="AT100" i="18" s="1" a="1"/>
  <c r="AT100" i="18" s="1"/>
  <c r="AJ62" i="17"/>
  <c r="BC62" i="17" s="1"/>
  <c r="AH62" i="17"/>
  <c r="BA62" i="17" s="1"/>
  <c r="AI62" i="17"/>
  <c r="BB62" i="17" s="1"/>
  <c r="AA62" i="17"/>
  <c r="AT62" i="17" s="1"/>
  <c r="AR77" i="16"/>
  <c r="W62" i="17"/>
  <c r="AP62" i="17" s="1"/>
  <c r="Y59" i="18"/>
  <c r="AR59" i="18" s="1"/>
  <c r="X59" i="18"/>
  <c r="AQ59" i="18" s="1"/>
  <c r="AK59" i="18"/>
  <c r="BD59" i="18" s="1"/>
  <c r="AJ59" i="18"/>
  <c r="BC59" i="18" s="1"/>
  <c r="AC59" i="18"/>
  <c r="AV59" i="18" s="1"/>
  <c r="AV98" i="18" s="1" a="1"/>
  <c r="AV98" i="18" s="1"/>
  <c r="AM59" i="18"/>
  <c r="BF59" i="18" s="1"/>
  <c r="AL59" i="18"/>
  <c r="BE59" i="18" s="1"/>
  <c r="BE98" i="18" s="1" a="1"/>
  <c r="BE98" i="18" s="1"/>
  <c r="Z59" i="18"/>
  <c r="AS59" i="18" s="1"/>
  <c r="AS98" i="18" s="1" a="1"/>
  <c r="AS98" i="18" s="1"/>
  <c r="AA59" i="18"/>
  <c r="AT59" i="18" s="1"/>
  <c r="AT98" i="18" s="1" a="1"/>
  <c r="AT98" i="18" s="1"/>
  <c r="AD59" i="18"/>
  <c r="AW59" i="18" s="1"/>
  <c r="AW98" i="18" s="1" a="1"/>
  <c r="AW98" i="18" s="1"/>
  <c r="AJ63" i="17"/>
  <c r="BC63" i="17" s="1"/>
  <c r="X62" i="17"/>
  <c r="AQ62" i="17" s="1"/>
  <c r="Y60" i="18"/>
  <c r="AR60" i="18" s="1"/>
  <c r="AJ60" i="18"/>
  <c r="BC60" i="18" s="1"/>
  <c r="AK60" i="18"/>
  <c r="BD60" i="18" s="1"/>
  <c r="X60" i="18"/>
  <c r="AQ60" i="18" s="1"/>
  <c r="W60" i="18"/>
  <c r="AP60" i="18" s="1"/>
  <c r="AP99" i="18" s="1" a="1"/>
  <c r="AP99" i="18" s="1"/>
  <c r="AC60" i="18"/>
  <c r="AV60" i="18" s="1"/>
  <c r="AV99" i="18" s="1" a="1"/>
  <c r="AV99" i="18" s="1"/>
  <c r="AB60" i="18"/>
  <c r="AU60" i="18" s="1"/>
  <c r="AU99" i="18" s="1" a="1"/>
  <c r="AU99" i="18" s="1"/>
  <c r="AL60" i="18"/>
  <c r="BE60" i="18" s="1"/>
  <c r="BE99" i="18" s="1" a="1"/>
  <c r="BE99" i="18" s="1"/>
  <c r="AD60" i="18"/>
  <c r="AW60" i="18" s="1"/>
  <c r="AW99" i="18" s="1" a="1"/>
  <c r="AW99" i="18" s="1"/>
  <c r="W63" i="17"/>
  <c r="AP63" i="17" s="1"/>
  <c r="AE62" i="17"/>
  <c r="AX62" i="17" s="1"/>
  <c r="Y62" i="17"/>
  <c r="AR62" i="17" s="1"/>
  <c r="AI64" i="18"/>
  <c r="BB64" i="18" s="1"/>
  <c r="Y64" i="18"/>
  <c r="AR64" i="18" s="1"/>
  <c r="AK64" i="18"/>
  <c r="BD64" i="18" s="1"/>
  <c r="X64" i="18"/>
  <c r="AQ64" i="18" s="1"/>
  <c r="AB64" i="18"/>
  <c r="AU64" i="18" s="1"/>
  <c r="AU103" i="18" s="1" a="1"/>
  <c r="AU103" i="18" s="1"/>
  <c r="AG64" i="18"/>
  <c r="AZ64" i="18" s="1"/>
  <c r="AZ103" i="18" s="1" a="1"/>
  <c r="AZ103" i="18" s="1"/>
  <c r="AF64" i="18"/>
  <c r="AY64" i="18" s="1"/>
  <c r="AY103" i="18" s="1" a="1"/>
  <c r="AY103" i="18" s="1"/>
  <c r="AC64" i="18"/>
  <c r="AV64" i="18" s="1"/>
  <c r="AV103" i="18" s="1" a="1"/>
  <c r="AV103" i="18" s="1"/>
  <c r="AL64" i="18"/>
  <c r="BE64" i="18" s="1"/>
  <c r="BE103" i="18" s="1" a="1"/>
  <c r="BE103" i="18" s="1"/>
  <c r="AA64" i="18"/>
  <c r="AT64" i="18" s="1"/>
  <c r="AT103" i="18" s="1" a="1"/>
  <c r="AT103" i="18" s="1"/>
  <c r="Z64" i="18"/>
  <c r="AS64" i="18" s="1"/>
  <c r="AS103" i="18" s="1" a="1"/>
  <c r="AS103" i="18" s="1"/>
  <c r="AE64" i="18"/>
  <c r="AX64" i="18" s="1"/>
  <c r="AX103" i="18" s="1" a="1"/>
  <c r="AX103" i="18" s="1"/>
  <c r="AD64" i="18"/>
  <c r="AW64" i="18" s="1"/>
  <c r="AW103" i="18" s="1" a="1"/>
  <c r="AW103" i="18" s="1"/>
  <c r="D60" i="10"/>
  <c r="W60" i="10" s="1"/>
  <c r="AP60" i="10" s="1"/>
  <c r="F60" i="10"/>
  <c r="Y60" i="10" s="1"/>
  <c r="AR60" i="10" s="1"/>
  <c r="AW77" i="17"/>
  <c r="BB77" i="17"/>
  <c r="AP77" i="17"/>
  <c r="AX78" i="17"/>
  <c r="AS77" i="17"/>
  <c r="AV77" i="17"/>
  <c r="BC77" i="17"/>
  <c r="AY77" i="17"/>
  <c r="AX77" i="17"/>
  <c r="AR77" i="17"/>
  <c r="AQ77" i="17"/>
  <c r="BA77" i="17"/>
  <c r="AZ77" i="17"/>
  <c r="BA82" i="17"/>
  <c r="BB80" i="17"/>
  <c r="BB78" i="17"/>
  <c r="AT77" i="17"/>
  <c r="K59" i="10"/>
  <c r="AD59" i="10" s="1"/>
  <c r="AW59" i="10" s="1"/>
  <c r="AU77" i="17"/>
  <c r="BB83" i="17"/>
  <c r="I64" i="10"/>
  <c r="AB64" i="10" s="1"/>
  <c r="AU64" i="10" s="1"/>
  <c r="D64" i="10"/>
  <c r="W64" i="10" s="1"/>
  <c r="AP64" i="10" s="1"/>
  <c r="H64" i="10"/>
  <c r="AA64" i="10" s="1"/>
  <c r="AT64" i="10" s="1"/>
  <c r="F64" i="10"/>
  <c r="Y64" i="10" s="1"/>
  <c r="AR64" i="10" s="1"/>
  <c r="S32" i="16"/>
  <c r="R34" i="16"/>
  <c r="R37" i="16" s="1"/>
  <c r="R39" i="16" s="1"/>
  <c r="R58" i="16" s="1"/>
  <c r="AK58" i="16" s="1"/>
  <c r="BD58" i="16" s="1"/>
  <c r="G63" i="10"/>
  <c r="Z63" i="10" s="1"/>
  <c r="AS63" i="10" s="1"/>
  <c r="D61" i="10"/>
  <c r="W61" i="10" s="1"/>
  <c r="AP61" i="10" s="1"/>
  <c r="I59" i="10"/>
  <c r="AB59" i="10" s="1"/>
  <c r="AU59" i="10" s="1"/>
  <c r="E60" i="10"/>
  <c r="X60" i="10" s="1"/>
  <c r="AQ60" i="10" s="1"/>
  <c r="F63" i="10"/>
  <c r="Y63" i="10" s="1"/>
  <c r="AR63" i="10" s="1"/>
  <c r="I61" i="10"/>
  <c r="AB61" i="10" s="1"/>
  <c r="AU61" i="10" s="1"/>
  <c r="D59" i="10"/>
  <c r="W59" i="10" s="1"/>
  <c r="AP59" i="10" s="1"/>
  <c r="K63" i="10"/>
  <c r="AD63" i="10" s="1"/>
  <c r="AW63" i="10" s="1"/>
  <c r="E59" i="10"/>
  <c r="X59" i="10" s="1"/>
  <c r="AQ59" i="10" s="1"/>
  <c r="H61" i="10"/>
  <c r="AA61" i="10" s="1"/>
  <c r="AT61" i="10" s="1"/>
  <c r="K60" i="10"/>
  <c r="AD60" i="10" s="1"/>
  <c r="AW60" i="10" s="1"/>
  <c r="F59" i="10"/>
  <c r="Y59" i="10" s="1"/>
  <c r="AR59" i="10" s="1"/>
  <c r="K61" i="10"/>
  <c r="AD61" i="10" s="1"/>
  <c r="AW61" i="10" s="1"/>
  <c r="I62" i="10"/>
  <c r="AB62" i="10" s="1"/>
  <c r="AU62" i="10" s="1"/>
  <c r="I60" i="10"/>
  <c r="AB60" i="10" s="1"/>
  <c r="AU60" i="10" s="1"/>
  <c r="G62" i="10"/>
  <c r="Z62" i="10" s="1"/>
  <c r="AS62" i="10" s="1"/>
  <c r="H60" i="10"/>
  <c r="AA60" i="10" s="1"/>
  <c r="AT60" i="10" s="1"/>
  <c r="I63" i="10"/>
  <c r="AB63" i="10" s="1"/>
  <c r="AU63" i="10" s="1"/>
  <c r="G60" i="10"/>
  <c r="Z60" i="10" s="1"/>
  <c r="AS60" i="10" s="1"/>
  <c r="H63" i="10"/>
  <c r="AA63" i="10" s="1"/>
  <c r="AT63" i="10" s="1"/>
  <c r="G64" i="10"/>
  <c r="Z64" i="10" s="1"/>
  <c r="AS64" i="10" s="1"/>
  <c r="G64" i="16"/>
  <c r="Z64" i="16" s="1"/>
  <c r="AS64" i="16" s="1"/>
  <c r="E64" i="16"/>
  <c r="X64" i="16" s="1"/>
  <c r="AQ64" i="16" s="1"/>
  <c r="I64" i="16"/>
  <c r="AB64" i="16" s="1"/>
  <c r="AU64" i="16" s="1"/>
  <c r="K64" i="16"/>
  <c r="AD64" i="16" s="1"/>
  <c r="AW64" i="16" s="1"/>
  <c r="D64" i="16"/>
  <c r="W64" i="16" s="1"/>
  <c r="AP64" i="16" s="1"/>
  <c r="M64" i="16"/>
  <c r="AF64" i="16" s="1"/>
  <c r="AY64" i="16" s="1"/>
  <c r="O64" i="16"/>
  <c r="AH64" i="16" s="1"/>
  <c r="BA64" i="16" s="1"/>
  <c r="Q64" i="16"/>
  <c r="AJ64" i="16" s="1"/>
  <c r="BC64" i="16" s="1"/>
  <c r="N64" i="16"/>
  <c r="AG64" i="16" s="1"/>
  <c r="AZ64" i="16" s="1"/>
  <c r="F64" i="16"/>
  <c r="Y64" i="16" s="1"/>
  <c r="AR64" i="16" s="1"/>
  <c r="H64" i="16"/>
  <c r="AA64" i="16" s="1"/>
  <c r="AT64" i="16" s="1"/>
  <c r="L64" i="16"/>
  <c r="AE64" i="16" s="1"/>
  <c r="AX64" i="16" s="1"/>
  <c r="J64" i="16"/>
  <c r="AC64" i="16" s="1"/>
  <c r="AV64" i="16" s="1"/>
  <c r="P64" i="16"/>
  <c r="AI64" i="16" s="1"/>
  <c r="BB64" i="16" s="1"/>
  <c r="H62" i="10"/>
  <c r="AA62" i="10" s="1"/>
  <c r="AT62" i="10" s="1"/>
  <c r="E62" i="16"/>
  <c r="X62" i="16" s="1"/>
  <c r="AQ62" i="16" s="1"/>
  <c r="G62" i="16"/>
  <c r="Z62" i="16" s="1"/>
  <c r="AS62" i="16" s="1"/>
  <c r="I62" i="16"/>
  <c r="AB62" i="16" s="1"/>
  <c r="AU62" i="16" s="1"/>
  <c r="D62" i="16"/>
  <c r="W62" i="16" s="1"/>
  <c r="AP62" i="16" s="1"/>
  <c r="K62" i="16"/>
  <c r="AD62" i="16" s="1"/>
  <c r="AW62" i="16" s="1"/>
  <c r="M62" i="16"/>
  <c r="AF62" i="16" s="1"/>
  <c r="AY62" i="16" s="1"/>
  <c r="O62" i="16"/>
  <c r="AH62" i="16" s="1"/>
  <c r="BA62" i="16" s="1"/>
  <c r="Q62" i="16"/>
  <c r="AJ62" i="16" s="1"/>
  <c r="BC62" i="16" s="1"/>
  <c r="F62" i="16"/>
  <c r="Y62" i="16" s="1"/>
  <c r="AR62" i="16" s="1"/>
  <c r="H62" i="16"/>
  <c r="AA62" i="16" s="1"/>
  <c r="AT62" i="16" s="1"/>
  <c r="L62" i="16"/>
  <c r="AE62" i="16" s="1"/>
  <c r="AX62" i="16" s="1"/>
  <c r="P62" i="16"/>
  <c r="AI62" i="16" s="1"/>
  <c r="BB62" i="16" s="1"/>
  <c r="N62" i="16"/>
  <c r="AG62" i="16" s="1"/>
  <c r="AZ62" i="16" s="1"/>
  <c r="J62" i="16"/>
  <c r="AC62" i="16" s="1"/>
  <c r="AV62" i="16" s="1"/>
  <c r="G61" i="10"/>
  <c r="Z61" i="10" s="1"/>
  <c r="AS61" i="10" s="1"/>
  <c r="E62" i="10"/>
  <c r="X62" i="10" s="1"/>
  <c r="AQ62" i="10" s="1"/>
  <c r="F62" i="10"/>
  <c r="Y62" i="10" s="1"/>
  <c r="AR62" i="10" s="1"/>
  <c r="E61" i="10"/>
  <c r="X61" i="10" s="1"/>
  <c r="AQ61" i="10" s="1"/>
  <c r="F61" i="10"/>
  <c r="Y61" i="10" s="1"/>
  <c r="AR61" i="10" s="1"/>
  <c r="D63" i="10"/>
  <c r="W63" i="10" s="1"/>
  <c r="AP63" i="10" s="1"/>
  <c r="G63" i="16"/>
  <c r="Z63" i="16" s="1"/>
  <c r="AS63" i="16" s="1"/>
  <c r="E63" i="16"/>
  <c r="X63" i="16" s="1"/>
  <c r="AQ63" i="16" s="1"/>
  <c r="I63" i="16"/>
  <c r="AB63" i="16" s="1"/>
  <c r="AU63" i="16" s="1"/>
  <c r="K63" i="16"/>
  <c r="AD63" i="16" s="1"/>
  <c r="AW63" i="16" s="1"/>
  <c r="D63" i="16"/>
  <c r="W63" i="16" s="1"/>
  <c r="AP63" i="16" s="1"/>
  <c r="M63" i="16"/>
  <c r="AF63" i="16" s="1"/>
  <c r="AY63" i="16" s="1"/>
  <c r="O63" i="16"/>
  <c r="AH63" i="16" s="1"/>
  <c r="BA63" i="16" s="1"/>
  <c r="Q63" i="16"/>
  <c r="AJ63" i="16" s="1"/>
  <c r="BC63" i="16" s="1"/>
  <c r="F63" i="16"/>
  <c r="Y63" i="16" s="1"/>
  <c r="AR63" i="16" s="1"/>
  <c r="H63" i="16"/>
  <c r="AA63" i="16" s="1"/>
  <c r="AT63" i="16" s="1"/>
  <c r="L63" i="16"/>
  <c r="AE63" i="16" s="1"/>
  <c r="AX63" i="16" s="1"/>
  <c r="P63" i="16"/>
  <c r="AI63" i="16" s="1"/>
  <c r="BB63" i="16" s="1"/>
  <c r="J63" i="16"/>
  <c r="AC63" i="16" s="1"/>
  <c r="AV63" i="16" s="1"/>
  <c r="N63" i="16"/>
  <c r="AG63" i="16" s="1"/>
  <c r="AZ63" i="16" s="1"/>
  <c r="E61" i="16"/>
  <c r="X61" i="16" s="1"/>
  <c r="AQ61" i="16" s="1"/>
  <c r="G61" i="16"/>
  <c r="Z61" i="16" s="1"/>
  <c r="AS61" i="16" s="1"/>
  <c r="I61" i="16"/>
  <c r="AB61" i="16" s="1"/>
  <c r="AU61" i="16" s="1"/>
  <c r="D61" i="16"/>
  <c r="W61" i="16" s="1"/>
  <c r="AP61" i="16" s="1"/>
  <c r="K61" i="16"/>
  <c r="AD61" i="16" s="1"/>
  <c r="AW61" i="16" s="1"/>
  <c r="M61" i="16"/>
  <c r="AF61" i="16" s="1"/>
  <c r="AY61" i="16" s="1"/>
  <c r="O61" i="16"/>
  <c r="AH61" i="16" s="1"/>
  <c r="BA61" i="16" s="1"/>
  <c r="Q61" i="16"/>
  <c r="AJ61" i="16" s="1"/>
  <c r="BC61" i="16" s="1"/>
  <c r="H61" i="16"/>
  <c r="AA61" i="16" s="1"/>
  <c r="AT61" i="16" s="1"/>
  <c r="P61" i="16"/>
  <c r="AI61" i="16" s="1"/>
  <c r="BB61" i="16" s="1"/>
  <c r="J61" i="16"/>
  <c r="AC61" i="16" s="1"/>
  <c r="AV61" i="16" s="1"/>
  <c r="N61" i="16"/>
  <c r="AG61" i="16" s="1"/>
  <c r="AZ61" i="16" s="1"/>
  <c r="L61" i="16"/>
  <c r="AE61" i="16" s="1"/>
  <c r="AX61" i="16" s="1"/>
  <c r="F61" i="16"/>
  <c r="Y61" i="16" s="1"/>
  <c r="AR61" i="16" s="1"/>
  <c r="E60" i="16"/>
  <c r="X60" i="16" s="1"/>
  <c r="AQ60" i="16" s="1"/>
  <c r="G60" i="16"/>
  <c r="Z60" i="16" s="1"/>
  <c r="AS60" i="16" s="1"/>
  <c r="I60" i="16"/>
  <c r="AB60" i="16" s="1"/>
  <c r="AU60" i="16" s="1"/>
  <c r="D60" i="16"/>
  <c r="W60" i="16" s="1"/>
  <c r="AP60" i="16" s="1"/>
  <c r="K60" i="16"/>
  <c r="AD60" i="16" s="1"/>
  <c r="AW60" i="16" s="1"/>
  <c r="M60" i="16"/>
  <c r="AF60" i="16" s="1"/>
  <c r="AY60" i="16" s="1"/>
  <c r="O60" i="16"/>
  <c r="AH60" i="16" s="1"/>
  <c r="BA60" i="16" s="1"/>
  <c r="Q60" i="16"/>
  <c r="AJ60" i="16" s="1"/>
  <c r="BC60" i="16" s="1"/>
  <c r="P60" i="16"/>
  <c r="AI60" i="16" s="1"/>
  <c r="BB60" i="16" s="1"/>
  <c r="J60" i="16"/>
  <c r="AC60" i="16" s="1"/>
  <c r="AV60" i="16" s="1"/>
  <c r="N60" i="16"/>
  <c r="AG60" i="16" s="1"/>
  <c r="AZ60" i="16" s="1"/>
  <c r="H60" i="16"/>
  <c r="AA60" i="16" s="1"/>
  <c r="AT60" i="16" s="1"/>
  <c r="L60" i="16"/>
  <c r="AE60" i="16" s="1"/>
  <c r="AX60" i="16" s="1"/>
  <c r="F60" i="16"/>
  <c r="Y60" i="16" s="1"/>
  <c r="AR60" i="16" s="1"/>
  <c r="K64" i="10"/>
  <c r="AD64" i="10" s="1"/>
  <c r="AW64" i="10" s="1"/>
  <c r="E63" i="10"/>
  <c r="X63" i="10" s="1"/>
  <c r="AQ63" i="10" s="1"/>
  <c r="G59" i="16"/>
  <c r="Z59" i="16" s="1"/>
  <c r="AS59" i="16" s="1"/>
  <c r="E59" i="16"/>
  <c r="X59" i="16" s="1"/>
  <c r="AQ59" i="16" s="1"/>
  <c r="I59" i="16"/>
  <c r="AB59" i="16" s="1"/>
  <c r="AU59" i="16" s="1"/>
  <c r="K59" i="16"/>
  <c r="AD59" i="16" s="1"/>
  <c r="AW59" i="16" s="1"/>
  <c r="D59" i="16"/>
  <c r="W59" i="16" s="1"/>
  <c r="AP59" i="16" s="1"/>
  <c r="M59" i="16"/>
  <c r="AF59" i="16" s="1"/>
  <c r="AY59" i="16" s="1"/>
  <c r="O59" i="16"/>
  <c r="AH59" i="16" s="1"/>
  <c r="BA59" i="16" s="1"/>
  <c r="Q59" i="16"/>
  <c r="AJ59" i="16" s="1"/>
  <c r="BC59" i="16" s="1"/>
  <c r="N59" i="16"/>
  <c r="AG59" i="16" s="1"/>
  <c r="AZ59" i="16" s="1"/>
  <c r="J59" i="16"/>
  <c r="AC59" i="16" s="1"/>
  <c r="AV59" i="16" s="1"/>
  <c r="F59" i="16"/>
  <c r="Y59" i="16" s="1"/>
  <c r="AR59" i="16" s="1"/>
  <c r="H59" i="16"/>
  <c r="AA59" i="16" s="1"/>
  <c r="AT59" i="16" s="1"/>
  <c r="L59" i="16"/>
  <c r="AE59" i="16" s="1"/>
  <c r="AX59" i="16" s="1"/>
  <c r="P59" i="16"/>
  <c r="AI59" i="16" s="1"/>
  <c r="BB59" i="16" s="1"/>
  <c r="K62" i="10"/>
  <c r="AD62" i="10" s="1"/>
  <c r="AW62" i="10" s="1"/>
  <c r="BC49" i="15"/>
  <c r="AZ19" i="15"/>
  <c r="AY20" i="15"/>
  <c r="AT77" i="10"/>
  <c r="AS77" i="10"/>
  <c r="AQ77" i="10"/>
  <c r="AR77" i="10"/>
  <c r="AV82" i="10"/>
  <c r="AV78" i="10"/>
  <c r="AV83" i="10"/>
  <c r="AU77" i="10"/>
  <c r="AV81" i="10"/>
  <c r="AV80" i="10"/>
  <c r="AW77" i="10"/>
  <c r="AP77" i="10"/>
  <c r="AS78" i="10"/>
  <c r="AV79" i="10"/>
  <c r="L58" i="10"/>
  <c r="AE58" i="10" s="1"/>
  <c r="AX58" i="10" s="1"/>
  <c r="L62" i="10"/>
  <c r="AE62" i="10" s="1"/>
  <c r="AX62" i="10" s="1"/>
  <c r="L63" i="10"/>
  <c r="AE63" i="10" s="1"/>
  <c r="AX63" i="10" s="1"/>
  <c r="L61" i="10"/>
  <c r="AE61" i="10" s="1"/>
  <c r="AX61" i="10" s="1"/>
  <c r="L59" i="10"/>
  <c r="AE59" i="10" s="1"/>
  <c r="AX59" i="10" s="1"/>
  <c r="L60" i="10"/>
  <c r="AE60" i="10" s="1"/>
  <c r="AX60" i="10" s="1"/>
  <c r="L64" i="10"/>
  <c r="AE64" i="10" s="1"/>
  <c r="AX64" i="10" s="1"/>
  <c r="N32" i="10"/>
  <c r="M34" i="10"/>
  <c r="M37" i="10" s="1"/>
  <c r="M39" i="10" s="1"/>
  <c r="AW101" i="18" l="1" a="1"/>
  <c r="AW101" i="18" s="1"/>
  <c r="AU98" i="18" a="1"/>
  <c r="AU98" i="18" s="1"/>
  <c r="AY79" i="17"/>
  <c r="AR78" i="17"/>
  <c r="BC83" i="17"/>
  <c r="AS82" i="17"/>
  <c r="AY82" i="17"/>
  <c r="AY80" i="17"/>
  <c r="AU78" i="17"/>
  <c r="AP82" i="10"/>
  <c r="AT81" i="10"/>
  <c r="AS81" i="10"/>
  <c r="AP83" i="10"/>
  <c r="AS81" i="17"/>
  <c r="BA83" i="17"/>
  <c r="AY78" i="17"/>
  <c r="AX83" i="17"/>
  <c r="AW80" i="17"/>
  <c r="AX79" i="17"/>
  <c r="AV81" i="17"/>
  <c r="AX82" i="17"/>
  <c r="AW83" i="17"/>
  <c r="AX80" i="17"/>
  <c r="AW79" i="17"/>
  <c r="AQ78" i="17"/>
  <c r="AS83" i="17"/>
  <c r="AU80" i="17"/>
  <c r="AU79" i="17"/>
  <c r="AV82" i="17"/>
  <c r="AZ82" i="17"/>
  <c r="AU83" i="17"/>
  <c r="AT80" i="17"/>
  <c r="AR79" i="10"/>
  <c r="AU81" i="17"/>
  <c r="AW82" i="17"/>
  <c r="AV83" i="17"/>
  <c r="AS80" i="17"/>
  <c r="AV79" i="17"/>
  <c r="BC80" i="17"/>
  <c r="AW79" i="10"/>
  <c r="AP79" i="10"/>
  <c r="BA79" i="17"/>
  <c r="BC78" i="17"/>
  <c r="AT83" i="17"/>
  <c r="AV80" i="17"/>
  <c r="AT80" i="10"/>
  <c r="BA78" i="17"/>
  <c r="AQ83" i="17"/>
  <c r="AQ80" i="17"/>
  <c r="AX98" i="18" a="1"/>
  <c r="AX98" i="18" s="1"/>
  <c r="L41" i="18" s="1"/>
  <c r="AR82" i="17"/>
  <c r="AR83" i="17"/>
  <c r="AR80" i="17"/>
  <c r="AR79" i="17"/>
  <c r="AQ79" i="17"/>
  <c r="AZ78" i="17"/>
  <c r="AW81" i="17"/>
  <c r="AU80" i="10"/>
  <c r="AT78" i="10"/>
  <c r="AR82" i="10"/>
  <c r="AP81" i="10"/>
  <c r="AQ79" i="10"/>
  <c r="AQ83" i="10"/>
  <c r="AS78" i="17"/>
  <c r="BA80" i="17"/>
  <c r="AP80" i="10"/>
  <c r="BA81" i="17"/>
  <c r="AY81" i="17"/>
  <c r="AW78" i="17"/>
  <c r="AS83" i="10"/>
  <c r="AS82" i="10"/>
  <c r="BC81" i="17"/>
  <c r="AZ81" i="17"/>
  <c r="AQ82" i="17"/>
  <c r="AP78" i="17"/>
  <c r="AS79" i="10"/>
  <c r="AZ83" i="17"/>
  <c r="AP80" i="17"/>
  <c r="AZ79" i="17"/>
  <c r="AT78" i="17"/>
  <c r="AU82" i="17"/>
  <c r="AU82" i="10"/>
  <c r="AR83" i="10"/>
  <c r="AZ80" i="17"/>
  <c r="AP79" i="17"/>
  <c r="AU101" i="18" a="1"/>
  <c r="AU101" i="18" s="1"/>
  <c r="AV78" i="17"/>
  <c r="BE97" i="18" a="1"/>
  <c r="BE97" i="18" s="1"/>
  <c r="AZ97" i="18" a="1"/>
  <c r="AZ97" i="18" s="1"/>
  <c r="N40" i="18" s="1"/>
  <c r="BB102" i="18" a="1"/>
  <c r="BB102" i="18" s="1"/>
  <c r="AR99" i="18" a="1"/>
  <c r="AR99" i="18" s="1"/>
  <c r="AS97" i="18" a="1"/>
  <c r="AS97" i="18" s="1"/>
  <c r="AW97" i="18" a="1"/>
  <c r="AW97" i="18" s="1"/>
  <c r="K40" i="18" s="1"/>
  <c r="BD103" i="18" a="1"/>
  <c r="BD103" i="18" s="1"/>
  <c r="AQ103" i="18" a="1"/>
  <c r="AQ103" i="18" s="1"/>
  <c r="AQ102" i="18" a="1"/>
  <c r="AQ102" i="18" s="1"/>
  <c r="BC101" i="18" a="1"/>
  <c r="BC101" i="18" s="1"/>
  <c r="Q44" i="18" s="1"/>
  <c r="AT97" i="18" a="1"/>
  <c r="AT97" i="18" s="1"/>
  <c r="H40" i="18" s="1"/>
  <c r="AP97" i="18" a="1"/>
  <c r="AP97" i="18" s="1"/>
  <c r="D40" i="18" s="1"/>
  <c r="AQ100" i="18" a="1"/>
  <c r="AQ100" i="18" s="1"/>
  <c r="E43" i="18" s="1"/>
  <c r="BB101" i="18" a="1"/>
  <c r="BB101" i="18" s="1"/>
  <c r="AQ101" i="18" a="1"/>
  <c r="AQ101" i="18" s="1"/>
  <c r="E44" i="18" s="1"/>
  <c r="AQ98" i="18" a="1"/>
  <c r="AQ98" i="18" s="1"/>
  <c r="AR103" i="18" a="1"/>
  <c r="AR103" i="18" s="1"/>
  <c r="AR102" i="18" a="1"/>
  <c r="AR102" i="18" s="1"/>
  <c r="BC99" i="18" a="1"/>
  <c r="BC99" i="18" s="1"/>
  <c r="Q42" i="18" s="1"/>
  <c r="AR100" i="18" a="1"/>
  <c r="AR100" i="18" s="1"/>
  <c r="AR101" i="18" a="1"/>
  <c r="AR101" i="18" s="1"/>
  <c r="BA100" i="18" a="1"/>
  <c r="BA100" i="18" s="1"/>
  <c r="O43" i="18" s="1"/>
  <c r="BA97" i="18" a="1"/>
  <c r="BA97" i="18" s="1"/>
  <c r="BA101" i="18" a="1"/>
  <c r="BA101" i="18" s="1"/>
  <c r="AV97" i="18" a="1"/>
  <c r="AV97" i="18" s="1"/>
  <c r="J40" i="18" s="1"/>
  <c r="BB97" i="18" a="1"/>
  <c r="BB97" i="18" s="1"/>
  <c r="P40" i="18" s="1"/>
  <c r="BC102" i="18" a="1"/>
  <c r="BC102" i="18" s="1"/>
  <c r="BA98" i="18" a="1"/>
  <c r="BA98" i="18" s="1"/>
  <c r="O41" i="18" s="1"/>
  <c r="AR98" i="18" a="1"/>
  <c r="AR98" i="18" s="1"/>
  <c r="F41" i="18" s="1"/>
  <c r="AU97" i="18" a="1"/>
  <c r="AU97" i="18" s="1"/>
  <c r="I40" i="18" s="1"/>
  <c r="BC97" i="18" a="1"/>
  <c r="BC97" i="18" s="1"/>
  <c r="Q40" i="18" s="1"/>
  <c r="BB100" i="18" a="1"/>
  <c r="BB100" i="18" s="1"/>
  <c r="P43" i="18" s="1"/>
  <c r="AY97" i="18" a="1"/>
  <c r="AY97" i="18" s="1"/>
  <c r="M40" i="18" s="1"/>
  <c r="BB98" i="18" a="1"/>
  <c r="BB98" i="18" s="1"/>
  <c r="P41" i="18" s="1"/>
  <c r="BD102" i="18" a="1"/>
  <c r="BD102" i="18" s="1"/>
  <c r="R45" i="18" s="1"/>
  <c r="AX97" i="18" a="1"/>
  <c r="AX97" i="18" s="1"/>
  <c r="L40" i="18" s="1"/>
  <c r="BA103" i="18" a="1"/>
  <c r="BA103" i="18" s="1"/>
  <c r="AQ97" i="18" a="1"/>
  <c r="AQ97" i="18" s="1"/>
  <c r="E40" i="18" s="1"/>
  <c r="BD97" i="18" a="1"/>
  <c r="BD97" i="18" s="1"/>
  <c r="R40" i="18" s="1"/>
  <c r="BD99" i="18" a="1"/>
  <c r="BD99" i="18" s="1"/>
  <c r="BA99" i="18" a="1"/>
  <c r="BA99" i="18" s="1"/>
  <c r="BC100" i="18" a="1"/>
  <c r="BC100" i="18" s="1"/>
  <c r="Q43" i="18" s="1"/>
  <c r="BB103" i="18" a="1"/>
  <c r="BB103" i="18" s="1"/>
  <c r="P46" i="18" s="1"/>
  <c r="BC98" i="18" a="1"/>
  <c r="BC98" i="18" s="1"/>
  <c r="Q41" i="18" s="1"/>
  <c r="AR97" i="18" a="1"/>
  <c r="AR97" i="18" s="1"/>
  <c r="F40" i="18" s="1"/>
  <c r="BA102" i="18" a="1"/>
  <c r="BA102" i="18" s="1"/>
  <c r="O45" i="18" s="1"/>
  <c r="AQ99" i="18" a="1"/>
  <c r="AQ99" i="18" s="1"/>
  <c r="E42" i="18" s="1"/>
  <c r="BC103" i="18" a="1"/>
  <c r="BC103" i="18" s="1"/>
  <c r="Q46" i="18" s="1"/>
  <c r="BD100" i="18" a="1"/>
  <c r="BD100" i="18" s="1"/>
  <c r="R43" i="18" s="1"/>
  <c r="BD98" i="18" a="1"/>
  <c r="BD98" i="18" s="1"/>
  <c r="BB99" i="18" a="1"/>
  <c r="BB99" i="18" s="1"/>
  <c r="P42" i="18" s="1"/>
  <c r="BD101" i="18" a="1"/>
  <c r="BD101" i="18" s="1"/>
  <c r="R44" i="18" s="1"/>
  <c r="AS100" i="18" a="1"/>
  <c r="AS100" i="18" s="1"/>
  <c r="G43" i="18" s="1"/>
  <c r="BF77" i="18"/>
  <c r="BF97" i="18" a="1"/>
  <c r="BF97" i="18" s="1"/>
  <c r="T40" i="18" s="1"/>
  <c r="BF100" i="18" a="1"/>
  <c r="BF100" i="18" s="1"/>
  <c r="T43" i="18" s="1"/>
  <c r="BF103" i="18" a="1"/>
  <c r="BF103" i="18" s="1"/>
  <c r="T46" i="18" s="1"/>
  <c r="L44" i="18"/>
  <c r="K41" i="18"/>
  <c r="G46" i="18"/>
  <c r="M42" i="18"/>
  <c r="S41" i="18"/>
  <c r="H46" i="18"/>
  <c r="BF98" i="18" a="1"/>
  <c r="BF98" i="18" s="1"/>
  <c r="T41" i="18" s="1"/>
  <c r="S43" i="18"/>
  <c r="D45" i="18"/>
  <c r="D44" i="18"/>
  <c r="M43" i="18"/>
  <c r="BF101" i="18" a="1"/>
  <c r="BF101" i="18" s="1"/>
  <c r="T44" i="18" s="1"/>
  <c r="BF102" i="18" a="1"/>
  <c r="BF102" i="18" s="1"/>
  <c r="T45" i="18" s="1"/>
  <c r="I46" i="18"/>
  <c r="BF99" i="18" a="1"/>
  <c r="BF99" i="18" s="1"/>
  <c r="T42" i="18" s="1"/>
  <c r="D43" i="18"/>
  <c r="M45" i="18"/>
  <c r="D46" i="18"/>
  <c r="BE77" i="18"/>
  <c r="R61" i="17"/>
  <c r="AK61" i="17" s="1"/>
  <c r="BD61" i="17" s="1"/>
  <c r="R59" i="17"/>
  <c r="AK59" i="17" s="1"/>
  <c r="BD59" i="17" s="1"/>
  <c r="R60" i="17"/>
  <c r="AK60" i="17" s="1"/>
  <c r="BD60" i="17" s="1"/>
  <c r="R58" i="17"/>
  <c r="AK58" i="17" s="1"/>
  <c r="BD58" i="17" s="1"/>
  <c r="R64" i="17"/>
  <c r="AK64" i="17" s="1"/>
  <c r="BD64" i="17" s="1"/>
  <c r="R62" i="17"/>
  <c r="AK62" i="17" s="1"/>
  <c r="BD62" i="17" s="1"/>
  <c r="R63" i="17"/>
  <c r="AK63" i="17" s="1"/>
  <c r="BD63" i="17" s="1"/>
  <c r="G40" i="18"/>
  <c r="O40" i="18"/>
  <c r="S40" i="18"/>
  <c r="BB86" i="15"/>
  <c r="R62" i="16"/>
  <c r="AK62" i="16" s="1"/>
  <c r="BD62" i="16" s="1"/>
  <c r="BD81" i="16" s="1"/>
  <c r="R59" i="16"/>
  <c r="AK59" i="16" s="1"/>
  <c r="BD59" i="16" s="1"/>
  <c r="R60" i="16"/>
  <c r="AK60" i="16" s="1"/>
  <c r="BD60" i="16" s="1"/>
  <c r="BD79" i="16" s="1"/>
  <c r="BF68" i="15"/>
  <c r="T32" i="17"/>
  <c r="T34" i="17" s="1"/>
  <c r="T37" i="17" s="1"/>
  <c r="T39" i="17" s="1"/>
  <c r="S34" i="17"/>
  <c r="S37" i="17" s="1"/>
  <c r="S39" i="17" s="1"/>
  <c r="BH63" i="15"/>
  <c r="BG66" i="15"/>
  <c r="BG67" i="15"/>
  <c r="BG69" i="15"/>
  <c r="BC82" i="15"/>
  <c r="BC83" i="15"/>
  <c r="BC84" i="15"/>
  <c r="BC85" i="15"/>
  <c r="BE65" i="15"/>
  <c r="BE72" i="15" s="1"/>
  <c r="BD73" i="15"/>
  <c r="BD70" i="15"/>
  <c r="BD71" i="15"/>
  <c r="AT81" i="17"/>
  <c r="BB81" i="17"/>
  <c r="AP83" i="17"/>
  <c r="AP82" i="17"/>
  <c r="BC82" i="17"/>
  <c r="AX81" i="17"/>
  <c r="BB79" i="17"/>
  <c r="AP81" i="17"/>
  <c r="AY83" i="17"/>
  <c r="BC79" i="17"/>
  <c r="BB82" i="17"/>
  <c r="R64" i="16"/>
  <c r="AK64" i="16" s="1"/>
  <c r="BD64" i="16" s="1"/>
  <c r="AR81" i="17"/>
  <c r="AT82" i="17"/>
  <c r="AT79" i="17"/>
  <c r="R61" i="16"/>
  <c r="AK61" i="16" s="1"/>
  <c r="BD61" i="16" s="1"/>
  <c r="R63" i="16"/>
  <c r="AK63" i="16" s="1"/>
  <c r="BD63" i="16" s="1"/>
  <c r="AQ81" i="17"/>
  <c r="AT82" i="10"/>
  <c r="AR80" i="10"/>
  <c r="AT79" i="10"/>
  <c r="AT83" i="10"/>
  <c r="AQ80" i="10"/>
  <c r="AR81" i="10"/>
  <c r="AU79" i="10"/>
  <c r="AU83" i="10"/>
  <c r="AQ81" i="10"/>
  <c r="AU81" i="10"/>
  <c r="AS80" i="10"/>
  <c r="AW80" i="10"/>
  <c r="AR78" i="10"/>
  <c r="AW81" i="10"/>
  <c r="AQ78" i="10"/>
  <c r="AW82" i="10"/>
  <c r="AP78" i="10"/>
  <c r="AW78" i="10"/>
  <c r="AQ82" i="10"/>
  <c r="AW83" i="10"/>
  <c r="AU78" i="10"/>
  <c r="AT83" i="18"/>
  <c r="AT79" i="18"/>
  <c r="H42" i="18"/>
  <c r="AU78" i="18"/>
  <c r="I41" i="18"/>
  <c r="AW82" i="18"/>
  <c r="K45" i="18"/>
  <c r="AX81" i="18"/>
  <c r="BE83" i="18"/>
  <c r="S46" i="18"/>
  <c r="AY79" i="18"/>
  <c r="BE78" i="18"/>
  <c r="AX80" i="18"/>
  <c r="L43" i="18"/>
  <c r="L45" i="18"/>
  <c r="AX82" i="18"/>
  <c r="K44" i="18"/>
  <c r="AW81" i="18"/>
  <c r="AV83" i="18"/>
  <c r="J46" i="18"/>
  <c r="BE79" i="18"/>
  <c r="S42" i="18"/>
  <c r="AZ78" i="18"/>
  <c r="N41" i="18"/>
  <c r="AW80" i="18"/>
  <c r="K43" i="18"/>
  <c r="AS82" i="18"/>
  <c r="G45" i="18"/>
  <c r="AT81" i="18"/>
  <c r="H44" i="18"/>
  <c r="AY83" i="18"/>
  <c r="M46" i="18"/>
  <c r="AU79" i="18"/>
  <c r="I42" i="18"/>
  <c r="BF78" i="18"/>
  <c r="AT80" i="18"/>
  <c r="H43" i="18"/>
  <c r="AT82" i="18"/>
  <c r="H45" i="18"/>
  <c r="AS81" i="18"/>
  <c r="G44" i="18"/>
  <c r="AZ83" i="18"/>
  <c r="N46" i="18"/>
  <c r="AZ79" i="18"/>
  <c r="N42" i="18"/>
  <c r="AV78" i="18"/>
  <c r="J41" i="18"/>
  <c r="AS80" i="18"/>
  <c r="AV82" i="18"/>
  <c r="J45" i="18"/>
  <c r="AU81" i="18"/>
  <c r="I44" i="18"/>
  <c r="AU83" i="18"/>
  <c r="AV79" i="18"/>
  <c r="J42" i="18"/>
  <c r="AY78" i="18"/>
  <c r="M41" i="18"/>
  <c r="BF80" i="18"/>
  <c r="BE82" i="18"/>
  <c r="S45" i="18"/>
  <c r="AY81" i="18"/>
  <c r="M44" i="18"/>
  <c r="AP83" i="18"/>
  <c r="AP79" i="18"/>
  <c r="D42" i="18"/>
  <c r="AP78" i="18"/>
  <c r="D41" i="18"/>
  <c r="BE80" i="18"/>
  <c r="AZ82" i="18"/>
  <c r="N45" i="18"/>
  <c r="AV81" i="18"/>
  <c r="J44" i="18"/>
  <c r="BF83" i="18"/>
  <c r="BF79" i="18"/>
  <c r="BC78" i="18"/>
  <c r="AY80" i="18"/>
  <c r="AP82" i="18"/>
  <c r="BE81" i="18"/>
  <c r="S44" i="18"/>
  <c r="BA83" i="18"/>
  <c r="O46" i="18"/>
  <c r="BA79" i="18"/>
  <c r="O42" i="18"/>
  <c r="BD78" i="18"/>
  <c r="R41" i="18"/>
  <c r="AV80" i="18"/>
  <c r="J43" i="18"/>
  <c r="AU82" i="18"/>
  <c r="I45" i="18"/>
  <c r="AP81" i="18"/>
  <c r="AQ83" i="18"/>
  <c r="E46" i="18"/>
  <c r="AQ79" i="18"/>
  <c r="BA78" i="18"/>
  <c r="AP80" i="18"/>
  <c r="BF82" i="18"/>
  <c r="AZ81" i="18"/>
  <c r="N44" i="18"/>
  <c r="BD83" i="18"/>
  <c r="R46" i="18"/>
  <c r="BD79" i="18"/>
  <c r="R42" i="18"/>
  <c r="AQ78" i="18"/>
  <c r="E41" i="18"/>
  <c r="AU80" i="18"/>
  <c r="I43" i="18"/>
  <c r="AY82" i="18"/>
  <c r="BF81" i="18"/>
  <c r="BC83" i="18"/>
  <c r="BC79" i="18"/>
  <c r="BB78" i="18"/>
  <c r="AZ80" i="18"/>
  <c r="N43" i="18"/>
  <c r="BD82" i="18"/>
  <c r="BD81" i="18"/>
  <c r="AR83" i="18"/>
  <c r="F46" i="18"/>
  <c r="AR79" i="18"/>
  <c r="F42" i="18"/>
  <c r="AR78" i="18"/>
  <c r="BC80" i="18"/>
  <c r="BC82" i="18"/>
  <c r="Q45" i="18"/>
  <c r="BA81" i="18"/>
  <c r="O44" i="18"/>
  <c r="BB83" i="18"/>
  <c r="BB79" i="18"/>
  <c r="BA80" i="18"/>
  <c r="AQ82" i="18"/>
  <c r="E45" i="18"/>
  <c r="AQ81" i="18"/>
  <c r="BD80" i="18"/>
  <c r="BA82" i="18"/>
  <c r="BC81" i="18"/>
  <c r="AQ80" i="18"/>
  <c r="BB82" i="18"/>
  <c r="P45" i="18"/>
  <c r="BB81" i="18"/>
  <c r="P44" i="18"/>
  <c r="AX78" i="18"/>
  <c r="BB80" i="18"/>
  <c r="AR82" i="18"/>
  <c r="F45" i="18"/>
  <c r="AR81" i="18"/>
  <c r="F44" i="18"/>
  <c r="K46" i="18"/>
  <c r="AW83" i="18"/>
  <c r="AW79" i="18"/>
  <c r="K42" i="18"/>
  <c r="AW78" i="18"/>
  <c r="AR80" i="18"/>
  <c r="F43" i="18"/>
  <c r="L46" i="18"/>
  <c r="AX83" i="18"/>
  <c r="AX79" i="18"/>
  <c r="L42" i="18"/>
  <c r="AT78" i="18"/>
  <c r="H41" i="18"/>
  <c r="AS83" i="18"/>
  <c r="AS79" i="18"/>
  <c r="G42" i="18"/>
  <c r="AS78" i="18"/>
  <c r="G41" i="18"/>
  <c r="BD77" i="16"/>
  <c r="T32" i="16"/>
  <c r="T34" i="16" s="1"/>
  <c r="T37" i="16" s="1"/>
  <c r="T39" i="16" s="1"/>
  <c r="S34" i="16"/>
  <c r="S37" i="16" s="1"/>
  <c r="S39" i="16" s="1"/>
  <c r="BB83" i="16"/>
  <c r="AZ78" i="16"/>
  <c r="BB79" i="16"/>
  <c r="BA80" i="16"/>
  <c r="BA82" i="16"/>
  <c r="BB81" i="16"/>
  <c r="AV83" i="16"/>
  <c r="AY80" i="16"/>
  <c r="AY82" i="16"/>
  <c r="AX81" i="16"/>
  <c r="AX83" i="16"/>
  <c r="BC78" i="16"/>
  <c r="BC79" i="16"/>
  <c r="AW80" i="16"/>
  <c r="AP82" i="16"/>
  <c r="AT81" i="16"/>
  <c r="BA78" i="16"/>
  <c r="BA79" i="16"/>
  <c r="AP80" i="16"/>
  <c r="AW82" i="16"/>
  <c r="AR81" i="16"/>
  <c r="AT83" i="16"/>
  <c r="BC80" i="16"/>
  <c r="AY78" i="16"/>
  <c r="AY79" i="16"/>
  <c r="AU80" i="16"/>
  <c r="AU82" i="16"/>
  <c r="AR83" i="16"/>
  <c r="BC82" i="16"/>
  <c r="AP78" i="16"/>
  <c r="AW79" i="16"/>
  <c r="AS80" i="16"/>
  <c r="AQ82" i="16"/>
  <c r="BC81" i="16"/>
  <c r="AZ83" i="16"/>
  <c r="AW78" i="16"/>
  <c r="AP79" i="16"/>
  <c r="AQ80" i="16"/>
  <c r="AS82" i="16"/>
  <c r="BA81" i="16"/>
  <c r="AV78" i="16"/>
  <c r="AU78" i="16"/>
  <c r="AU79" i="16"/>
  <c r="AY81" i="16"/>
  <c r="BC83" i="16"/>
  <c r="AW81" i="16"/>
  <c r="BA83" i="16"/>
  <c r="AS78" i="16"/>
  <c r="AQ79" i="16"/>
  <c r="AP81" i="16"/>
  <c r="AY83" i="16"/>
  <c r="AZ81" i="16"/>
  <c r="AS79" i="16"/>
  <c r="AR80" i="16"/>
  <c r="AZ82" i="16"/>
  <c r="AU81" i="16"/>
  <c r="AP83" i="16"/>
  <c r="AV82" i="16"/>
  <c r="AS81" i="16"/>
  <c r="AW83" i="16"/>
  <c r="AX80" i="16"/>
  <c r="AQ81" i="16"/>
  <c r="AU83" i="16"/>
  <c r="BB78" i="16"/>
  <c r="AR79" i="16"/>
  <c r="BB82" i="16"/>
  <c r="AQ83" i="16"/>
  <c r="AQ78" i="16"/>
  <c r="AZ80" i="16"/>
  <c r="AX82" i="16"/>
  <c r="AS83" i="16"/>
  <c r="AX78" i="16"/>
  <c r="AV80" i="16"/>
  <c r="AT82" i="16"/>
  <c r="AT78" i="16"/>
  <c r="AT79" i="16"/>
  <c r="BB80" i="16"/>
  <c r="AR82" i="16"/>
  <c r="AX79" i="16"/>
  <c r="AR78" i="16"/>
  <c r="AT80" i="16"/>
  <c r="AV81" i="16"/>
  <c r="AV79" i="16"/>
  <c r="AZ79" i="16"/>
  <c r="BD49" i="15"/>
  <c r="BA19" i="15"/>
  <c r="AZ20" i="15"/>
  <c r="AX83" i="10"/>
  <c r="AX80" i="10"/>
  <c r="AX78" i="10"/>
  <c r="AX77" i="10"/>
  <c r="AX82" i="10"/>
  <c r="AX79" i="10"/>
  <c r="AX81" i="10"/>
  <c r="M58" i="10"/>
  <c r="AF58" i="10" s="1"/>
  <c r="AY58" i="10" s="1"/>
  <c r="M62" i="10"/>
  <c r="AF62" i="10" s="1"/>
  <c r="AY62" i="10" s="1"/>
  <c r="M63" i="10"/>
  <c r="AF63" i="10" s="1"/>
  <c r="AY63" i="10" s="1"/>
  <c r="M61" i="10"/>
  <c r="AF61" i="10" s="1"/>
  <c r="AY61" i="10" s="1"/>
  <c r="M60" i="10"/>
  <c r="AF60" i="10" s="1"/>
  <c r="AY60" i="10" s="1"/>
  <c r="M64" i="10"/>
  <c r="AF64" i="10" s="1"/>
  <c r="AY64" i="10" s="1"/>
  <c r="M59" i="10"/>
  <c r="AF59" i="10" s="1"/>
  <c r="AY59" i="10" s="1"/>
  <c r="N34" i="10"/>
  <c r="N37" i="10" s="1"/>
  <c r="N39" i="10" s="1"/>
  <c r="O32" i="10"/>
  <c r="BD83" i="16" l="1"/>
  <c r="BD82" i="17"/>
  <c r="BD81" i="17"/>
  <c r="BD78" i="17"/>
  <c r="BD78" i="16"/>
  <c r="BD79" i="17"/>
  <c r="BD82" i="16"/>
  <c r="BD80" i="16"/>
  <c r="S61" i="17"/>
  <c r="AL61" i="17" s="1"/>
  <c r="BE61" i="17" s="1"/>
  <c r="S60" i="17"/>
  <c r="AL60" i="17" s="1"/>
  <c r="BE60" i="17" s="1"/>
  <c r="S59" i="17"/>
  <c r="AL59" i="17" s="1"/>
  <c r="BE59" i="17" s="1"/>
  <c r="S58" i="17"/>
  <c r="AL58" i="17" s="1"/>
  <c r="BE58" i="17" s="1"/>
  <c r="S64" i="17"/>
  <c r="AL64" i="17" s="1"/>
  <c r="BE64" i="17" s="1"/>
  <c r="S63" i="17"/>
  <c r="AL63" i="17" s="1"/>
  <c r="BE63" i="17" s="1"/>
  <c r="BE102" i="17" s="1" a="1"/>
  <c r="BE102" i="17" s="1"/>
  <c r="S62" i="17"/>
  <c r="AL62" i="17" s="1"/>
  <c r="BE62" i="17" s="1"/>
  <c r="T61" i="17"/>
  <c r="AM61" i="17" s="1"/>
  <c r="BF61" i="17" s="1"/>
  <c r="T60" i="17"/>
  <c r="AM60" i="17" s="1"/>
  <c r="BF60" i="17" s="1"/>
  <c r="T59" i="17"/>
  <c r="AM59" i="17" s="1"/>
  <c r="BF59" i="17" s="1"/>
  <c r="T58" i="17"/>
  <c r="AM58" i="17" s="1"/>
  <c r="BF58" i="17" s="1"/>
  <c r="T64" i="17"/>
  <c r="AM64" i="17" s="1"/>
  <c r="BF64" i="17" s="1"/>
  <c r="T63" i="17"/>
  <c r="AM63" i="17" s="1"/>
  <c r="BF63" i="17" s="1"/>
  <c r="T62" i="17"/>
  <c r="AM62" i="17" s="1"/>
  <c r="BF62" i="17" s="1"/>
  <c r="BD83" i="17"/>
  <c r="BG68" i="15"/>
  <c r="BD77" i="17"/>
  <c r="BD80" i="17"/>
  <c r="BI63" i="15"/>
  <c r="BH66" i="15"/>
  <c r="BH69" i="15"/>
  <c r="BH67" i="15"/>
  <c r="BD82" i="15"/>
  <c r="BD83" i="15"/>
  <c r="BD84" i="15"/>
  <c r="BD85" i="15"/>
  <c r="BF65" i="15"/>
  <c r="BF72" i="15" s="1"/>
  <c r="BE73" i="15"/>
  <c r="BE71" i="15"/>
  <c r="BE70" i="15"/>
  <c r="BC86" i="15"/>
  <c r="S58" i="16"/>
  <c r="AL58" i="16" s="1"/>
  <c r="BE58" i="16" s="1"/>
  <c r="BD100" i="16" s="1" a="1"/>
  <c r="BD100" i="16" s="1"/>
  <c r="S62" i="16"/>
  <c r="AL62" i="16" s="1"/>
  <c r="BE62" i="16" s="1"/>
  <c r="S63" i="16"/>
  <c r="AL63" i="16" s="1"/>
  <c r="BE63" i="16" s="1"/>
  <c r="S64" i="16"/>
  <c r="AL64" i="16" s="1"/>
  <c r="BE64" i="16" s="1"/>
  <c r="S59" i="16"/>
  <c r="AL59" i="16" s="1"/>
  <c r="BE59" i="16" s="1"/>
  <c r="S60" i="16"/>
  <c r="AL60" i="16" s="1"/>
  <c r="BE60" i="16" s="1"/>
  <c r="S61" i="16"/>
  <c r="AL61" i="16" s="1"/>
  <c r="BE61" i="16" s="1"/>
  <c r="T58" i="16"/>
  <c r="AM58" i="16" s="1"/>
  <c r="BF58" i="16" s="1"/>
  <c r="T59" i="16"/>
  <c r="AM59" i="16" s="1"/>
  <c r="BF59" i="16" s="1"/>
  <c r="T60" i="16"/>
  <c r="AM60" i="16" s="1"/>
  <c r="BF60" i="16" s="1"/>
  <c r="T62" i="16"/>
  <c r="AM62" i="16" s="1"/>
  <c r="BF62" i="16" s="1"/>
  <c r="T61" i="16"/>
  <c r="AM61" i="16" s="1"/>
  <c r="BF61" i="16" s="1"/>
  <c r="T64" i="16"/>
  <c r="AM64" i="16" s="1"/>
  <c r="BF64" i="16" s="1"/>
  <c r="T63" i="16"/>
  <c r="AM63" i="16" s="1"/>
  <c r="BF63" i="16" s="1"/>
  <c r="BE49" i="15"/>
  <c r="BB19" i="15"/>
  <c r="BA20" i="15"/>
  <c r="AY83" i="10"/>
  <c r="AY82" i="10"/>
  <c r="AY79" i="10"/>
  <c r="AY81" i="10"/>
  <c r="AY78" i="10"/>
  <c r="AY80" i="10"/>
  <c r="AY77" i="10"/>
  <c r="N58" i="10"/>
  <c r="AG58" i="10" s="1"/>
  <c r="AZ58" i="10" s="1"/>
  <c r="N62" i="10"/>
  <c r="AG62" i="10" s="1"/>
  <c r="AZ62" i="10" s="1"/>
  <c r="N59" i="10"/>
  <c r="AG59" i="10" s="1"/>
  <c r="AZ59" i="10" s="1"/>
  <c r="N61" i="10"/>
  <c r="AG61" i="10" s="1"/>
  <c r="AZ61" i="10" s="1"/>
  <c r="N64" i="10"/>
  <c r="AG64" i="10" s="1"/>
  <c r="AZ64" i="10" s="1"/>
  <c r="N63" i="10"/>
  <c r="AG63" i="10" s="1"/>
  <c r="AZ63" i="10" s="1"/>
  <c r="N60" i="10"/>
  <c r="AG60" i="10" s="1"/>
  <c r="AZ60" i="10" s="1"/>
  <c r="P32" i="10"/>
  <c r="O34" i="10"/>
  <c r="O37" i="10" s="1"/>
  <c r="O39" i="10" s="1"/>
  <c r="BE98" i="17" l="1" a="1"/>
  <c r="BE98" i="17" s="1"/>
  <c r="BE100" i="16" a="1"/>
  <c r="BE100" i="16" s="1"/>
  <c r="BE99" i="16" a="1"/>
  <c r="BE99" i="16" s="1"/>
  <c r="BE98" i="16" a="1"/>
  <c r="BE98" i="16" s="1"/>
  <c r="BE103" i="16" a="1"/>
  <c r="BE103" i="16" s="1"/>
  <c r="BE102" i="16" a="1"/>
  <c r="BE102" i="16" s="1"/>
  <c r="BE101" i="16" a="1"/>
  <c r="BE101" i="16" s="1"/>
  <c r="BE97" i="17" a="1"/>
  <c r="BE97" i="17" s="1"/>
  <c r="BD97" i="17" a="1"/>
  <c r="BD97" i="17" s="1"/>
  <c r="BC100" i="17" a="1"/>
  <c r="BC100" i="17" s="1"/>
  <c r="BC97" i="17" a="1"/>
  <c r="BC97" i="17" s="1"/>
  <c r="BA98" i="17" a="1"/>
  <c r="BA98" i="17" s="1"/>
  <c r="O41" i="17" s="1"/>
  <c r="AP102" i="17" a="1"/>
  <c r="AP102" i="17" s="1"/>
  <c r="AU98" i="17" a="1"/>
  <c r="AU98" i="17" s="1"/>
  <c r="AZ97" i="17" a="1"/>
  <c r="AZ97" i="17" s="1"/>
  <c r="AY101" i="17" a="1"/>
  <c r="AY101" i="17" s="1"/>
  <c r="M44" i="17" s="1"/>
  <c r="BB102" i="17" a="1"/>
  <c r="BB102" i="17" s="1"/>
  <c r="AZ102" i="17" a="1"/>
  <c r="AZ102" i="17" s="1"/>
  <c r="N45" i="17" s="1"/>
  <c r="AV100" i="17" a="1"/>
  <c r="AV100" i="17" s="1"/>
  <c r="J43" i="17" s="1"/>
  <c r="AQ99" i="17" a="1"/>
  <c r="AQ99" i="17" s="1"/>
  <c r="E42" i="17" s="1"/>
  <c r="AR102" i="17" a="1"/>
  <c r="AR102" i="17" s="1"/>
  <c r="F45" i="17" s="1"/>
  <c r="BA99" i="17" a="1"/>
  <c r="BA99" i="17" s="1"/>
  <c r="AV103" i="17" a="1"/>
  <c r="AV103" i="17" s="1"/>
  <c r="BD98" i="17" a="1"/>
  <c r="BD98" i="17" s="1"/>
  <c r="AP98" i="17" a="1"/>
  <c r="AP98" i="17" s="1"/>
  <c r="AQ101" i="17" a="1"/>
  <c r="AQ101" i="17" s="1"/>
  <c r="AZ101" i="17" a="1"/>
  <c r="AZ101" i="17" s="1"/>
  <c r="AR99" i="17" a="1"/>
  <c r="AR99" i="17" s="1"/>
  <c r="AQ100" i="17" a="1"/>
  <c r="AQ100" i="17" s="1"/>
  <c r="AU102" i="17" a="1"/>
  <c r="AU102" i="17" s="1"/>
  <c r="AT97" i="17" a="1"/>
  <c r="AT97" i="17" s="1"/>
  <c r="AR97" i="17" a="1"/>
  <c r="AR97" i="17" s="1"/>
  <c r="AT101" i="17" a="1"/>
  <c r="AT101" i="17" s="1"/>
  <c r="AP101" i="17" a="1"/>
  <c r="AP101" i="17" s="1"/>
  <c r="AY99" i="17" a="1"/>
  <c r="AY99" i="17" s="1"/>
  <c r="AR98" i="17" a="1"/>
  <c r="AR98" i="17" s="1"/>
  <c r="F41" i="17" s="1"/>
  <c r="AQ98" i="17" a="1"/>
  <c r="AQ98" i="17" s="1"/>
  <c r="E41" i="17" s="1"/>
  <c r="AV97" i="17" a="1"/>
  <c r="AV97" i="17" s="1"/>
  <c r="J40" i="17" s="1"/>
  <c r="AQ97" i="17" a="1"/>
  <c r="AQ97" i="17" s="1"/>
  <c r="E40" i="17" s="1"/>
  <c r="BD102" i="17" a="1"/>
  <c r="BD102" i="17" s="1"/>
  <c r="R45" i="17" s="1"/>
  <c r="AW97" i="17" a="1"/>
  <c r="AW97" i="17" s="1"/>
  <c r="K40" i="17" s="1"/>
  <c r="BA102" i="17" a="1"/>
  <c r="BA102" i="17" s="1"/>
  <c r="AW101" i="17" a="1"/>
  <c r="AW101" i="17" s="1"/>
  <c r="AP100" i="17" a="1"/>
  <c r="AP100" i="17" s="1"/>
  <c r="AY100" i="17" a="1"/>
  <c r="AY100" i="17" s="1"/>
  <c r="AY98" i="17" a="1"/>
  <c r="AY98" i="17" s="1"/>
  <c r="BC102" i="17" a="1"/>
  <c r="BC102" i="17" s="1"/>
  <c r="AT102" i="17" a="1"/>
  <c r="AT102" i="17" s="1"/>
  <c r="AP103" i="17" a="1"/>
  <c r="AP103" i="17" s="1"/>
  <c r="AV101" i="17" a="1"/>
  <c r="AV101" i="17" s="1"/>
  <c r="BD101" i="17" a="1"/>
  <c r="BD101" i="17" s="1"/>
  <c r="AX102" i="17" a="1"/>
  <c r="AX102" i="17" s="1"/>
  <c r="L45" i="17" s="1"/>
  <c r="BC103" i="17" a="1"/>
  <c r="BC103" i="17" s="1"/>
  <c r="AW98" i="17" a="1"/>
  <c r="AW98" i="17" s="1"/>
  <c r="AY102" i="17" a="1"/>
  <c r="AY102" i="17" s="1"/>
  <c r="AT103" i="17" a="1"/>
  <c r="AT103" i="17" s="1"/>
  <c r="H46" i="17" s="1"/>
  <c r="AU100" i="17" a="1"/>
  <c r="AU100" i="17" s="1"/>
  <c r="I43" i="17" s="1"/>
  <c r="AW100" i="17" a="1"/>
  <c r="AW100" i="17" s="1"/>
  <c r="K43" i="17" s="1"/>
  <c r="AR103" i="17" a="1"/>
  <c r="AR103" i="17" s="1"/>
  <c r="F46" i="17" s="1"/>
  <c r="AR101" i="17" a="1"/>
  <c r="AR101" i="17" s="1"/>
  <c r="F44" i="17" s="1"/>
  <c r="BB97" i="17" a="1"/>
  <c r="BB97" i="17" s="1"/>
  <c r="P40" i="17" s="1"/>
  <c r="AT100" i="17" a="1"/>
  <c r="AT100" i="17" s="1"/>
  <c r="AX100" i="17" a="1"/>
  <c r="AX100" i="17" s="1"/>
  <c r="AS98" i="17" a="1"/>
  <c r="AS98" i="17" s="1"/>
  <c r="AV102" i="17" a="1"/>
  <c r="AV102" i="17" s="1"/>
  <c r="J45" i="17" s="1"/>
  <c r="AQ102" i="17" a="1"/>
  <c r="AQ102" i="17" s="1"/>
  <c r="AV99" i="17" a="1"/>
  <c r="AV99" i="17" s="1"/>
  <c r="AZ98" i="17" a="1"/>
  <c r="AZ98" i="17" s="1"/>
  <c r="BB103" i="17" a="1"/>
  <c r="BB103" i="17" s="1"/>
  <c r="AW102" i="17" a="1"/>
  <c r="AW102" i="17" s="1"/>
  <c r="AT98" i="17" a="1"/>
  <c r="AT98" i="17" s="1"/>
  <c r="AT99" i="17" a="1"/>
  <c r="AT99" i="17" s="1"/>
  <c r="H42" i="17" s="1"/>
  <c r="BA101" i="17" a="1"/>
  <c r="BA101" i="17" s="1"/>
  <c r="O44" i="17" s="1"/>
  <c r="AS99" i="17" a="1"/>
  <c r="AS99" i="17" s="1"/>
  <c r="G42" i="17" s="1"/>
  <c r="AQ103" i="17" a="1"/>
  <c r="AQ103" i="17" s="1"/>
  <c r="AP99" i="17" a="1"/>
  <c r="AP99" i="17" s="1"/>
  <c r="D42" i="17" s="1"/>
  <c r="BD103" i="17" a="1"/>
  <c r="BD103" i="17" s="1"/>
  <c r="R46" i="17" s="1"/>
  <c r="AV98" i="17" a="1"/>
  <c r="AV98" i="17" s="1"/>
  <c r="J41" i="17" s="1"/>
  <c r="BB100" i="17" a="1"/>
  <c r="BB100" i="17" s="1"/>
  <c r="P43" i="17" s="1"/>
  <c r="BA97" i="17" a="1"/>
  <c r="BA97" i="17" s="1"/>
  <c r="O40" i="17" s="1"/>
  <c r="BB98" i="17" a="1"/>
  <c r="BB98" i="17" s="1"/>
  <c r="P41" i="17" s="1"/>
  <c r="BA103" i="17" a="1"/>
  <c r="BA103" i="17" s="1"/>
  <c r="BD100" i="17" a="1"/>
  <c r="BD100" i="17" s="1"/>
  <c r="AX98" i="17" a="1"/>
  <c r="AX98" i="17" s="1"/>
  <c r="AX97" i="17" a="1"/>
  <c r="AX97" i="17" s="1"/>
  <c r="AU101" i="17" a="1"/>
  <c r="AU101" i="17" s="1"/>
  <c r="AY103" i="17" a="1"/>
  <c r="AY103" i="17" s="1"/>
  <c r="BB99" i="17" a="1"/>
  <c r="BB99" i="17" s="1"/>
  <c r="P42" i="17" s="1"/>
  <c r="AS97" i="17" a="1"/>
  <c r="AS97" i="17" s="1"/>
  <c r="BB101" i="17" a="1"/>
  <c r="BB101" i="17" s="1"/>
  <c r="AR100" i="17" a="1"/>
  <c r="AR100" i="17" s="1"/>
  <c r="AX101" i="17" a="1"/>
  <c r="AX101" i="17" s="1"/>
  <c r="L44" i="17" s="1"/>
  <c r="AS103" i="17" a="1"/>
  <c r="AS103" i="17" s="1"/>
  <c r="G46" i="17" s="1"/>
  <c r="AU97" i="17" a="1"/>
  <c r="AU97" i="17" s="1"/>
  <c r="BC101" i="17" a="1"/>
  <c r="BC101" i="17" s="1"/>
  <c r="BA100" i="17" a="1"/>
  <c r="BA100" i="17" s="1"/>
  <c r="O43" i="17" s="1"/>
  <c r="BC98" i="17" a="1"/>
  <c r="BC98" i="17" s="1"/>
  <c r="Q41" i="17" s="1"/>
  <c r="AU103" i="17" a="1"/>
  <c r="AU103" i="17" s="1"/>
  <c r="I46" i="17" s="1"/>
  <c r="AX103" i="17" a="1"/>
  <c r="AX103" i="17" s="1"/>
  <c r="L46" i="17" s="1"/>
  <c r="AP97" i="17" a="1"/>
  <c r="AP97" i="17" s="1"/>
  <c r="D40" i="17" s="1"/>
  <c r="AZ103" i="17" a="1"/>
  <c r="AZ103" i="17" s="1"/>
  <c r="N46" i="17" s="1"/>
  <c r="AZ99" i="17" a="1"/>
  <c r="AZ99" i="17" s="1"/>
  <c r="AS100" i="17" a="1"/>
  <c r="AS100" i="17" s="1"/>
  <c r="AW103" i="17" a="1"/>
  <c r="AW103" i="17" s="1"/>
  <c r="AX99" i="17" a="1"/>
  <c r="AX99" i="17" s="1"/>
  <c r="L42" i="17" s="1"/>
  <c r="AS102" i="17" a="1"/>
  <c r="AS102" i="17" s="1"/>
  <c r="AZ100" i="17" a="1"/>
  <c r="AZ100" i="17" s="1"/>
  <c r="AY97" i="17" a="1"/>
  <c r="AY97" i="17" s="1"/>
  <c r="M40" i="17" s="1"/>
  <c r="AU99" i="17" a="1"/>
  <c r="AU99" i="17" s="1"/>
  <c r="I42" i="17" s="1"/>
  <c r="AW99" i="17" a="1"/>
  <c r="AW99" i="17" s="1"/>
  <c r="K42" i="17" s="1"/>
  <c r="BC99" i="17" a="1"/>
  <c r="BC99" i="17" s="1"/>
  <c r="AS101" i="17" a="1"/>
  <c r="AS101" i="17" s="1"/>
  <c r="G44" i="17" s="1"/>
  <c r="BD99" i="17" a="1"/>
  <c r="BD99" i="17" s="1"/>
  <c r="R42" i="17" s="1"/>
  <c r="BE100" i="17" a="1"/>
  <c r="BE100" i="17" s="1"/>
  <c r="S43" i="17" s="1"/>
  <c r="BD102" i="16" a="1"/>
  <c r="BD102" i="16" s="1"/>
  <c r="BE101" i="17" a="1"/>
  <c r="BE101" i="17" s="1"/>
  <c r="S44" i="17" s="1"/>
  <c r="BD101" i="16" a="1"/>
  <c r="BD101" i="16" s="1"/>
  <c r="R44" i="16" s="1"/>
  <c r="BE103" i="17" a="1"/>
  <c r="BE103" i="17" s="1"/>
  <c r="S46" i="17" s="1"/>
  <c r="BD98" i="16" a="1"/>
  <c r="BD98" i="16" s="1"/>
  <c r="R41" i="16" s="1"/>
  <c r="BE99" i="17" a="1"/>
  <c r="BE99" i="17" s="1"/>
  <c r="S42" i="17" s="1"/>
  <c r="BE97" i="16" a="1"/>
  <c r="BE97" i="16" s="1"/>
  <c r="S40" i="16" s="1"/>
  <c r="BA97" i="16" a="1"/>
  <c r="BA97" i="16" s="1"/>
  <c r="BA103" i="16" a="1"/>
  <c r="BA103" i="16" s="1"/>
  <c r="AQ100" i="16" a="1"/>
  <c r="AQ100" i="16" s="1"/>
  <c r="AR101" i="16" a="1"/>
  <c r="AR101" i="16" s="1"/>
  <c r="AU98" i="16" a="1"/>
  <c r="AU98" i="16" s="1"/>
  <c r="AS103" i="16" a="1"/>
  <c r="AS103" i="16" s="1"/>
  <c r="AT98" i="16" a="1"/>
  <c r="AT98" i="16" s="1"/>
  <c r="AU99" i="16" a="1"/>
  <c r="AU99" i="16" s="1"/>
  <c r="AW103" i="16" a="1"/>
  <c r="AW103" i="16" s="1"/>
  <c r="AX100" i="16" a="1"/>
  <c r="AX100" i="16" s="1"/>
  <c r="BB97" i="16" a="1"/>
  <c r="BB97" i="16" s="1"/>
  <c r="P40" i="16" s="1"/>
  <c r="AT97" i="16" a="1"/>
  <c r="AT97" i="16" s="1"/>
  <c r="AW99" i="16" a="1"/>
  <c r="AW99" i="16" s="1"/>
  <c r="AY98" i="16" a="1"/>
  <c r="AY98" i="16" s="1"/>
  <c r="BA102" i="16" a="1"/>
  <c r="BA102" i="16" s="1"/>
  <c r="AU97" i="16" a="1"/>
  <c r="AU97" i="16" s="1"/>
  <c r="I40" i="16" s="1"/>
  <c r="AS102" i="16" a="1"/>
  <c r="AS102" i="16" s="1"/>
  <c r="G45" i="16" s="1"/>
  <c r="AV102" i="16" a="1"/>
  <c r="AV102" i="16" s="1"/>
  <c r="J45" i="16" s="1"/>
  <c r="AS99" i="16" a="1"/>
  <c r="AS99" i="16" s="1"/>
  <c r="G42" i="16" s="1"/>
  <c r="BA101" i="16" a="1"/>
  <c r="BA101" i="16" s="1"/>
  <c r="O44" i="16" s="1"/>
  <c r="AZ97" i="16" a="1"/>
  <c r="AZ97" i="16" s="1"/>
  <c r="BC97" i="16" a="1"/>
  <c r="BC97" i="16" s="1"/>
  <c r="BB98" i="16" a="1"/>
  <c r="BB98" i="16" s="1"/>
  <c r="AZ101" i="16" a="1"/>
  <c r="AZ101" i="16" s="1"/>
  <c r="AT102" i="16" a="1"/>
  <c r="AT102" i="16" s="1"/>
  <c r="AQ103" i="16" a="1"/>
  <c r="AQ103" i="16" s="1"/>
  <c r="AT99" i="16" a="1"/>
  <c r="AT99" i="16" s="1"/>
  <c r="BA100" i="16" a="1"/>
  <c r="BA100" i="16" s="1"/>
  <c r="AV98" i="16" a="1"/>
  <c r="AV98" i="16" s="1"/>
  <c r="BC103" i="16" a="1"/>
  <c r="BC103" i="16" s="1"/>
  <c r="AT101" i="16" a="1"/>
  <c r="AT101" i="16" s="1"/>
  <c r="H44" i="16" s="1"/>
  <c r="AT100" i="16" a="1"/>
  <c r="AT100" i="16" s="1"/>
  <c r="AR99" i="16" a="1"/>
  <c r="AR99" i="16" s="1"/>
  <c r="AY100" i="16" a="1"/>
  <c r="AY100" i="16" s="1"/>
  <c r="AT103" i="16" a="1"/>
  <c r="AT103" i="16" s="1"/>
  <c r="AR98" i="16" a="1"/>
  <c r="AR98" i="16" s="1"/>
  <c r="F41" i="16" s="1"/>
  <c r="AY99" i="16" a="1"/>
  <c r="AY99" i="16" s="1"/>
  <c r="M42" i="16" s="1"/>
  <c r="AP103" i="16" a="1"/>
  <c r="AP103" i="16" s="1"/>
  <c r="D46" i="16" s="1"/>
  <c r="AU102" i="16" a="1"/>
  <c r="AU102" i="16" s="1"/>
  <c r="I45" i="16" s="1"/>
  <c r="BC100" i="16" a="1"/>
  <c r="BC100" i="16" s="1"/>
  <c r="Q43" i="16" s="1"/>
  <c r="AX99" i="16" a="1"/>
  <c r="AX99" i="16" s="1"/>
  <c r="AZ102" i="16" a="1"/>
  <c r="AZ102" i="16" s="1"/>
  <c r="AU101" i="16" a="1"/>
  <c r="AU101" i="16" s="1"/>
  <c r="AQ102" i="16" a="1"/>
  <c r="AQ102" i="16" s="1"/>
  <c r="AX98" i="16" a="1"/>
  <c r="AX98" i="16" s="1"/>
  <c r="AR103" i="16" a="1"/>
  <c r="AR103" i="16" s="1"/>
  <c r="AV101" i="16" a="1"/>
  <c r="AV101" i="16" s="1"/>
  <c r="AW98" i="16" a="1"/>
  <c r="AW98" i="16" s="1"/>
  <c r="AS101" i="16" a="1"/>
  <c r="AS101" i="16" s="1"/>
  <c r="AQ101" i="16" a="1"/>
  <c r="AQ101" i="16" s="1"/>
  <c r="BB99" i="16" a="1"/>
  <c r="BB99" i="16" s="1"/>
  <c r="P42" i="16" s="1"/>
  <c r="AZ103" i="16" a="1"/>
  <c r="AZ103" i="16" s="1"/>
  <c r="BC102" i="16" a="1"/>
  <c r="BC102" i="16" s="1"/>
  <c r="AS97" i="16" a="1"/>
  <c r="AS97" i="16" s="1"/>
  <c r="AU100" i="16" a="1"/>
  <c r="AU100" i="16" s="1"/>
  <c r="I43" i="16" s="1"/>
  <c r="BC101" i="16" a="1"/>
  <c r="BC101" i="16" s="1"/>
  <c r="Q44" i="16" s="1"/>
  <c r="AP99" i="16" a="1"/>
  <c r="AP99" i="16" s="1"/>
  <c r="D42" i="16" s="1"/>
  <c r="AW100" i="16" a="1"/>
  <c r="AW100" i="16" s="1"/>
  <c r="K43" i="16" s="1"/>
  <c r="AR97" i="16" a="1"/>
  <c r="AR97" i="16" s="1"/>
  <c r="F40" i="16" s="1"/>
  <c r="AU103" i="16" a="1"/>
  <c r="AU103" i="16" s="1"/>
  <c r="I46" i="16" s="1"/>
  <c r="AV99" i="16" a="1"/>
  <c r="AV99" i="16" s="1"/>
  <c r="J42" i="16" s="1"/>
  <c r="AX103" i="16" a="1"/>
  <c r="AX103" i="16" s="1"/>
  <c r="AS100" i="16" a="1"/>
  <c r="AS100" i="16" s="1"/>
  <c r="AQ97" i="16" a="1"/>
  <c r="AQ97" i="16" s="1"/>
  <c r="AP97" i="16" a="1"/>
  <c r="AP97" i="16" s="1"/>
  <c r="BB100" i="16" a="1"/>
  <c r="BB100" i="16" s="1"/>
  <c r="BB103" i="16" a="1"/>
  <c r="BB103" i="16" s="1"/>
  <c r="AP100" i="16" a="1"/>
  <c r="AP100" i="16" s="1"/>
  <c r="BA98" i="16" a="1"/>
  <c r="BA98" i="16" s="1"/>
  <c r="AY97" i="16" a="1"/>
  <c r="AY97" i="16" s="1"/>
  <c r="AV97" i="16" a="1"/>
  <c r="AV97" i="16" s="1"/>
  <c r="J40" i="16" s="1"/>
  <c r="BC99" i="16" a="1"/>
  <c r="BC99" i="16" s="1"/>
  <c r="AW102" i="16" a="1"/>
  <c r="AW102" i="16" s="1"/>
  <c r="AX101" i="16" a="1"/>
  <c r="AX101" i="16" s="1"/>
  <c r="L44" i="16" s="1"/>
  <c r="AZ99" i="16" a="1"/>
  <c r="AZ99" i="16" s="1"/>
  <c r="N42" i="16" s="1"/>
  <c r="AR100" i="16" a="1"/>
  <c r="AR100" i="16" s="1"/>
  <c r="F43" i="16" s="1"/>
  <c r="AP101" i="16" a="1"/>
  <c r="AP101" i="16" s="1"/>
  <c r="D44" i="16" s="1"/>
  <c r="AV103" i="16" a="1"/>
  <c r="AV103" i="16" s="1"/>
  <c r="J46" i="16" s="1"/>
  <c r="AX97" i="16" a="1"/>
  <c r="AX97" i="16" s="1"/>
  <c r="L40" i="16" s="1"/>
  <c r="AY103" i="16" a="1"/>
  <c r="AY103" i="16" s="1"/>
  <c r="M46" i="16" s="1"/>
  <c r="BC98" i="16" a="1"/>
  <c r="BC98" i="16" s="1"/>
  <c r="Q41" i="16" s="1"/>
  <c r="AZ100" i="16" a="1"/>
  <c r="AZ100" i="16" s="1"/>
  <c r="AX102" i="16" a="1"/>
  <c r="AX102" i="16" s="1"/>
  <c r="AZ98" i="16" a="1"/>
  <c r="AZ98" i="16" s="1"/>
  <c r="AS98" i="16" a="1"/>
  <c r="AS98" i="16" s="1"/>
  <c r="BD97" i="16" a="1"/>
  <c r="BD97" i="16" s="1"/>
  <c r="BA99" i="16" a="1"/>
  <c r="BA99" i="16" s="1"/>
  <c r="O42" i="16" s="1"/>
  <c r="AP98" i="16" a="1"/>
  <c r="AP98" i="16" s="1"/>
  <c r="AQ98" i="16" a="1"/>
  <c r="AQ98" i="16" s="1"/>
  <c r="E41" i="16" s="1"/>
  <c r="AV100" i="16" a="1"/>
  <c r="AV100" i="16" s="1"/>
  <c r="BB102" i="16" a="1"/>
  <c r="BB102" i="16" s="1"/>
  <c r="P45" i="16" s="1"/>
  <c r="AQ99" i="16" a="1"/>
  <c r="AQ99" i="16" s="1"/>
  <c r="E42" i="16" s="1"/>
  <c r="AY102" i="16" a="1"/>
  <c r="AY102" i="16" s="1"/>
  <c r="M45" i="16" s="1"/>
  <c r="AP102" i="16" a="1"/>
  <c r="AP102" i="16" s="1"/>
  <c r="D45" i="16" s="1"/>
  <c r="AW97" i="16" a="1"/>
  <c r="AW97" i="16" s="1"/>
  <c r="K40" i="16" s="1"/>
  <c r="BB101" i="16" a="1"/>
  <c r="BB101" i="16" s="1"/>
  <c r="P44" i="16" s="1"/>
  <c r="AR102" i="16" a="1"/>
  <c r="AR102" i="16" s="1"/>
  <c r="F45" i="16" s="1"/>
  <c r="AY101" i="16" a="1"/>
  <c r="AY101" i="16" s="1"/>
  <c r="M44" i="16" s="1"/>
  <c r="AW101" i="16" a="1"/>
  <c r="AW101" i="16" s="1"/>
  <c r="K44" i="16" s="1"/>
  <c r="BD99" i="16" a="1"/>
  <c r="BD99" i="16" s="1"/>
  <c r="R42" i="16" s="1"/>
  <c r="BD103" i="16" a="1"/>
  <c r="BD103" i="16" s="1"/>
  <c r="R46" i="16" s="1"/>
  <c r="O46" i="17"/>
  <c r="J42" i="17"/>
  <c r="I44" i="17"/>
  <c r="M42" i="17"/>
  <c r="R44" i="17"/>
  <c r="M46" i="17"/>
  <c r="D41" i="17"/>
  <c r="H43" i="17"/>
  <c r="L40" i="17"/>
  <c r="N41" i="17"/>
  <c r="I40" i="17"/>
  <c r="P46" i="17"/>
  <c r="Q43" i="17"/>
  <c r="Q42" i="17"/>
  <c r="P45" i="17"/>
  <c r="L43" i="17"/>
  <c r="R40" i="17"/>
  <c r="M41" i="17"/>
  <c r="M45" i="17"/>
  <c r="R41" i="17"/>
  <c r="I41" i="17"/>
  <c r="M43" i="17"/>
  <c r="K44" i="17"/>
  <c r="F40" i="17"/>
  <c r="E43" i="17"/>
  <c r="E46" i="17"/>
  <c r="F42" i="17"/>
  <c r="J46" i="17"/>
  <c r="R43" i="17"/>
  <c r="K46" i="17"/>
  <c r="N43" i="17"/>
  <c r="L41" i="17"/>
  <c r="N42" i="17"/>
  <c r="G43" i="17"/>
  <c r="Q46" i="17"/>
  <c r="D43" i="17"/>
  <c r="N40" i="17"/>
  <c r="G40" i="17"/>
  <c r="Q40" i="17"/>
  <c r="F43" i="17"/>
  <c r="O45" i="17"/>
  <c r="BE81" i="17"/>
  <c r="BE83" i="17"/>
  <c r="BE82" i="17"/>
  <c r="S45" i="17"/>
  <c r="BE79" i="17"/>
  <c r="BE78" i="17"/>
  <c r="S41" i="17"/>
  <c r="BE80" i="17"/>
  <c r="S40" i="17"/>
  <c r="BE77" i="17"/>
  <c r="O42" i="17"/>
  <c r="N44" i="17"/>
  <c r="G41" i="17"/>
  <c r="E45" i="17"/>
  <c r="H41" i="17"/>
  <c r="P44" i="17"/>
  <c r="K41" i="17"/>
  <c r="G45" i="17"/>
  <c r="I45" i="17"/>
  <c r="H45" i="17"/>
  <c r="Q44" i="17"/>
  <c r="BF99" i="17" a="1"/>
  <c r="BF99" i="17" s="1"/>
  <c r="T42" i="17" s="1"/>
  <c r="BF79" i="17"/>
  <c r="J44" i="17"/>
  <c r="K45" i="17"/>
  <c r="BF98" i="17" a="1"/>
  <c r="BF98" i="17" s="1"/>
  <c r="T41" i="17" s="1"/>
  <c r="BF78" i="17"/>
  <c r="BF101" i="17" a="1"/>
  <c r="BF101" i="17" s="1"/>
  <c r="T44" i="17" s="1"/>
  <c r="BF81" i="17"/>
  <c r="BF102" i="17" a="1"/>
  <c r="BF102" i="17" s="1"/>
  <c r="T45" i="17" s="1"/>
  <c r="BF82" i="17"/>
  <c r="BF100" i="17" a="1"/>
  <c r="BF100" i="17" s="1"/>
  <c r="T43" i="17" s="1"/>
  <c r="BF80" i="17"/>
  <c r="Q45" i="17"/>
  <c r="BF103" i="17" a="1"/>
  <c r="BF103" i="17" s="1"/>
  <c r="T46" i="17" s="1"/>
  <c r="BF83" i="17"/>
  <c r="D45" i="17"/>
  <c r="BF97" i="17" a="1"/>
  <c r="BF97" i="17" s="1"/>
  <c r="T40" i="17" s="1"/>
  <c r="BF77" i="17"/>
  <c r="H44" i="17"/>
  <c r="E44" i="17"/>
  <c r="D46" i="17"/>
  <c r="H40" i="17"/>
  <c r="BH68" i="15"/>
  <c r="D44" i="17"/>
  <c r="BF100" i="16" a="1"/>
  <c r="BF100" i="16" s="1"/>
  <c r="T43" i="16" s="1"/>
  <c r="BF101" i="16" a="1"/>
  <c r="BF101" i="16" s="1"/>
  <c r="T44" i="16" s="1"/>
  <c r="BF99" i="16" a="1"/>
  <c r="BF99" i="16" s="1"/>
  <c r="T42" i="16" s="1"/>
  <c r="BF98" i="16" a="1"/>
  <c r="BF98" i="16" s="1"/>
  <c r="T41" i="16" s="1"/>
  <c r="BF97" i="16" a="1"/>
  <c r="BF97" i="16" s="1"/>
  <c r="T40" i="16" s="1"/>
  <c r="BJ63" i="15"/>
  <c r="BI69" i="15"/>
  <c r="BI66" i="15"/>
  <c r="BI67" i="15"/>
  <c r="BE82" i="15"/>
  <c r="BE83" i="15"/>
  <c r="BE84" i="15"/>
  <c r="BE85" i="15"/>
  <c r="BG65" i="15"/>
  <c r="BG72" i="15" s="1"/>
  <c r="BF71" i="15"/>
  <c r="BF70" i="15"/>
  <c r="BF73" i="15"/>
  <c r="BD86" i="15"/>
  <c r="S43" i="16"/>
  <c r="S46" i="16"/>
  <c r="S45" i="16"/>
  <c r="K41" i="16"/>
  <c r="M40" i="16"/>
  <c r="N40" i="16"/>
  <c r="G44" i="16"/>
  <c r="Q40" i="16"/>
  <c r="H40" i="16"/>
  <c r="H43" i="16"/>
  <c r="K42" i="16"/>
  <c r="H45" i="16"/>
  <c r="R43" i="16"/>
  <c r="G46" i="16"/>
  <c r="N45" i="16"/>
  <c r="R45" i="16"/>
  <c r="L42" i="16"/>
  <c r="Q46" i="16"/>
  <c r="F42" i="16"/>
  <c r="I42" i="16"/>
  <c r="N43" i="16"/>
  <c r="P43" i="16"/>
  <c r="Q42" i="16"/>
  <c r="O45" i="16"/>
  <c r="H42" i="16"/>
  <c r="J44" i="16"/>
  <c r="M43" i="16"/>
  <c r="E44" i="16"/>
  <c r="N41" i="16"/>
  <c r="F46" i="16"/>
  <c r="K46" i="16"/>
  <c r="E46" i="16"/>
  <c r="O43" i="16"/>
  <c r="M41" i="16"/>
  <c r="E45" i="16"/>
  <c r="P46" i="16"/>
  <c r="E43" i="16"/>
  <c r="E40" i="16"/>
  <c r="I41" i="16"/>
  <c r="I44" i="16"/>
  <c r="D40" i="16"/>
  <c r="D41" i="16"/>
  <c r="G41" i="16"/>
  <c r="L41" i="16"/>
  <c r="K45" i="16"/>
  <c r="L43" i="16"/>
  <c r="H41" i="16"/>
  <c r="L46" i="16"/>
  <c r="P41" i="16"/>
  <c r="L45" i="16"/>
  <c r="Q45" i="16"/>
  <c r="R40" i="16"/>
  <c r="O41" i="16"/>
  <c r="N44" i="16"/>
  <c r="O46" i="16"/>
  <c r="F44" i="16"/>
  <c r="D43" i="16"/>
  <c r="N46" i="16"/>
  <c r="J43" i="16"/>
  <c r="G43" i="16"/>
  <c r="O40" i="16"/>
  <c r="G40" i="16"/>
  <c r="H46" i="16"/>
  <c r="S41" i="16"/>
  <c r="S44" i="16"/>
  <c r="S42" i="16"/>
  <c r="BF102" i="16" a="1"/>
  <c r="BF102" i="16" s="1"/>
  <c r="T45" i="16" s="1"/>
  <c r="BF103" i="16" a="1"/>
  <c r="BF103" i="16" s="1"/>
  <c r="T46" i="16" s="1"/>
  <c r="BF78" i="16"/>
  <c r="BF77" i="16"/>
  <c r="BF83" i="16"/>
  <c r="BE80" i="16"/>
  <c r="BF82" i="16"/>
  <c r="BE79" i="16"/>
  <c r="BF79" i="16"/>
  <c r="BE78" i="16"/>
  <c r="BE83" i="16"/>
  <c r="BF81" i="16"/>
  <c r="BE82" i="16"/>
  <c r="BF80" i="16"/>
  <c r="BE81" i="16"/>
  <c r="BE77" i="16"/>
  <c r="J41" i="16"/>
  <c r="BF49" i="15"/>
  <c r="BC19" i="15"/>
  <c r="BB20" i="15"/>
  <c r="AZ81" i="10"/>
  <c r="AZ77" i="10"/>
  <c r="AZ79" i="10"/>
  <c r="AZ78" i="10"/>
  <c r="AZ82" i="10"/>
  <c r="AZ83" i="10"/>
  <c r="AZ80" i="10"/>
  <c r="O58" i="10"/>
  <c r="AH58" i="10" s="1"/>
  <c r="BA58" i="10" s="1"/>
  <c r="O62" i="10"/>
  <c r="AH62" i="10" s="1"/>
  <c r="BA62" i="10" s="1"/>
  <c r="O59" i="10"/>
  <c r="AH59" i="10" s="1"/>
  <c r="BA59" i="10" s="1"/>
  <c r="O64" i="10"/>
  <c r="AH64" i="10" s="1"/>
  <c r="BA64" i="10" s="1"/>
  <c r="O61" i="10"/>
  <c r="AH61" i="10" s="1"/>
  <c r="BA61" i="10" s="1"/>
  <c r="O60" i="10"/>
  <c r="AH60" i="10" s="1"/>
  <c r="BA60" i="10" s="1"/>
  <c r="O63" i="10"/>
  <c r="AH63" i="10" s="1"/>
  <c r="BA63" i="10" s="1"/>
  <c r="Q32" i="10"/>
  <c r="P34" i="10"/>
  <c r="P37" i="10" s="1"/>
  <c r="P39" i="10" s="1"/>
  <c r="BI68" i="15" l="1"/>
  <c r="BK63" i="15"/>
  <c r="BJ69" i="15"/>
  <c r="BJ66" i="15"/>
  <c r="BJ67" i="15"/>
  <c r="BF82" i="15"/>
  <c r="BF83" i="15"/>
  <c r="BF84" i="15"/>
  <c r="BF85" i="15"/>
  <c r="BH65" i="15"/>
  <c r="BH72" i="15" s="1"/>
  <c r="BG73" i="15"/>
  <c r="BG70" i="15"/>
  <c r="BG71" i="15"/>
  <c r="BE86" i="15"/>
  <c r="BG49" i="15"/>
  <c r="BD19" i="15"/>
  <c r="BC20" i="15"/>
  <c r="BA82" i="10"/>
  <c r="BA80" i="10"/>
  <c r="BA77" i="10"/>
  <c r="BA81" i="10"/>
  <c r="BA78" i="10"/>
  <c r="BA83" i="10"/>
  <c r="BA79" i="10"/>
  <c r="P59" i="10"/>
  <c r="AI59" i="10" s="1"/>
  <c r="BB59" i="10" s="1"/>
  <c r="P63" i="10"/>
  <c r="AI63" i="10" s="1"/>
  <c r="BB63" i="10" s="1"/>
  <c r="P58" i="10"/>
  <c r="AI58" i="10" s="1"/>
  <c r="BB58" i="10" s="1"/>
  <c r="P62" i="10"/>
  <c r="AI62" i="10" s="1"/>
  <c r="BB62" i="10" s="1"/>
  <c r="P64" i="10"/>
  <c r="AI64" i="10" s="1"/>
  <c r="BB64" i="10" s="1"/>
  <c r="P61" i="10"/>
  <c r="AI61" i="10" s="1"/>
  <c r="BB61" i="10" s="1"/>
  <c r="P60" i="10"/>
  <c r="AI60" i="10" s="1"/>
  <c r="BB60" i="10" s="1"/>
  <c r="R32" i="10"/>
  <c r="Q34" i="10"/>
  <c r="Q37" i="10" s="1"/>
  <c r="Q39" i="10" s="1"/>
  <c r="BJ68" i="15" l="1"/>
  <c r="BK67" i="15"/>
  <c r="BK66" i="15"/>
  <c r="BK69" i="15"/>
  <c r="BG82" i="15"/>
  <c r="BG83" i="15"/>
  <c r="BG84" i="15"/>
  <c r="BG85" i="15"/>
  <c r="BI65" i="15"/>
  <c r="BI72" i="15" s="1"/>
  <c r="BH70" i="15"/>
  <c r="BH73" i="15"/>
  <c r="BH71" i="15"/>
  <c r="BF86" i="15"/>
  <c r="BH49" i="15"/>
  <c r="BE19" i="15"/>
  <c r="BD20" i="15"/>
  <c r="BB82" i="10"/>
  <c r="BB80" i="10"/>
  <c r="BB77" i="10"/>
  <c r="BB83" i="10"/>
  <c r="BB81" i="10"/>
  <c r="BB79" i="10"/>
  <c r="BB78" i="10"/>
  <c r="Q59" i="10"/>
  <c r="AJ59" i="10" s="1"/>
  <c r="BC59" i="10" s="1"/>
  <c r="Q63" i="10"/>
  <c r="AJ63" i="10" s="1"/>
  <c r="BC63" i="10" s="1"/>
  <c r="Q58" i="10"/>
  <c r="AJ58" i="10" s="1"/>
  <c r="BC58" i="10" s="1"/>
  <c r="Q62" i="10"/>
  <c r="AJ62" i="10" s="1"/>
  <c r="BC62" i="10" s="1"/>
  <c r="Q64" i="10"/>
  <c r="AJ64" i="10" s="1"/>
  <c r="BC64" i="10" s="1"/>
  <c r="Q61" i="10"/>
  <c r="AJ61" i="10" s="1"/>
  <c r="BC61" i="10" s="1"/>
  <c r="Q60" i="10"/>
  <c r="AJ60" i="10" s="1"/>
  <c r="BC60" i="10" s="1"/>
  <c r="S32" i="10"/>
  <c r="R34" i="10"/>
  <c r="R37" i="10" s="1"/>
  <c r="R39" i="10" s="1"/>
  <c r="BK68" i="15" l="1"/>
  <c r="BH82" i="15"/>
  <c r="BH83" i="15"/>
  <c r="BH84" i="15"/>
  <c r="BH85" i="15"/>
  <c r="BJ65" i="15"/>
  <c r="BJ72" i="15" s="1"/>
  <c r="BI73" i="15"/>
  <c r="BI70" i="15"/>
  <c r="BI71" i="15"/>
  <c r="BG86" i="15"/>
  <c r="BI49" i="15"/>
  <c r="BF19" i="15"/>
  <c r="BE20" i="15"/>
  <c r="S34" i="10"/>
  <c r="S37" i="10" s="1"/>
  <c r="S39" i="10" s="1"/>
  <c r="S61" i="10" s="1"/>
  <c r="AL61" i="10" s="1"/>
  <c r="BE61" i="10" s="1"/>
  <c r="T32" i="10"/>
  <c r="T34" i="10" s="1"/>
  <c r="T37" i="10" s="1"/>
  <c r="T39" i="10" s="1"/>
  <c r="BC77" i="10"/>
  <c r="BC83" i="10"/>
  <c r="BC82" i="10"/>
  <c r="BC80" i="10"/>
  <c r="BC81" i="10"/>
  <c r="BC79" i="10"/>
  <c r="BC78" i="10"/>
  <c r="R59" i="10"/>
  <c r="AK59" i="10" s="1"/>
  <c r="BD59" i="10" s="1"/>
  <c r="R63" i="10"/>
  <c r="AK63" i="10" s="1"/>
  <c r="BD63" i="10" s="1"/>
  <c r="R62" i="10"/>
  <c r="AK62" i="10" s="1"/>
  <c r="BD62" i="10" s="1"/>
  <c r="R58" i="10"/>
  <c r="AK58" i="10" s="1"/>
  <c r="BD58" i="10" s="1"/>
  <c r="R61" i="10"/>
  <c r="AK61" i="10" s="1"/>
  <c r="BD61" i="10" s="1"/>
  <c r="R60" i="10"/>
  <c r="AK60" i="10" s="1"/>
  <c r="BD60" i="10" s="1"/>
  <c r="R64" i="10"/>
  <c r="AK64" i="10" s="1"/>
  <c r="BD64" i="10" s="1"/>
  <c r="BI82" i="15" l="1"/>
  <c r="BI83" i="15"/>
  <c r="BI84" i="15"/>
  <c r="BI85" i="15"/>
  <c r="BK65" i="15"/>
  <c r="BK72" i="15" s="1"/>
  <c r="BJ73" i="15"/>
  <c r="BJ71" i="15"/>
  <c r="BJ70" i="15"/>
  <c r="BH86" i="15"/>
  <c r="BJ49" i="15"/>
  <c r="BG19" i="15"/>
  <c r="BF20" i="15"/>
  <c r="S58" i="10"/>
  <c r="AL58" i="10" s="1"/>
  <c r="BE58" i="10" s="1"/>
  <c r="AX99" i="10" s="1" a="1"/>
  <c r="AX99" i="10" s="1"/>
  <c r="S59" i="10"/>
  <c r="AL59" i="10" s="1"/>
  <c r="BE59" i="10" s="1"/>
  <c r="BE98" i="10" s="1" a="1"/>
  <c r="BE98" i="10" s="1"/>
  <c r="S63" i="10"/>
  <c r="AL63" i="10" s="1"/>
  <c r="BE63" i="10" s="1"/>
  <c r="S62" i="10"/>
  <c r="AL62" i="10" s="1"/>
  <c r="BE62" i="10" s="1"/>
  <c r="BE101" i="10" s="1" a="1"/>
  <c r="BE101" i="10" s="1"/>
  <c r="S64" i="10"/>
  <c r="AL64" i="10" s="1"/>
  <c r="BE64" i="10" s="1"/>
  <c r="D167" i="11"/>
  <c r="S60" i="10"/>
  <c r="AL60" i="10" s="1"/>
  <c r="BE60" i="10" s="1"/>
  <c r="T64" i="10"/>
  <c r="AM64" i="10" s="1"/>
  <c r="BF64" i="10" s="1"/>
  <c r="T62" i="10"/>
  <c r="AM62" i="10" s="1"/>
  <c r="BF62" i="10" s="1"/>
  <c r="T63" i="10"/>
  <c r="AM63" i="10" s="1"/>
  <c r="BF63" i="10" s="1"/>
  <c r="T58" i="10"/>
  <c r="AM58" i="10" s="1"/>
  <c r="BF58" i="10" s="1"/>
  <c r="T60" i="10"/>
  <c r="AM60" i="10" s="1"/>
  <c r="BF60" i="10" s="1"/>
  <c r="T61" i="10"/>
  <c r="AM61" i="10" s="1"/>
  <c r="BF61" i="10" s="1"/>
  <c r="T59" i="10"/>
  <c r="AM59" i="10" s="1"/>
  <c r="BF59" i="10" s="1"/>
  <c r="BD82" i="10"/>
  <c r="BD81" i="10"/>
  <c r="BD77" i="10"/>
  <c r="BD78" i="10"/>
  <c r="BD79" i="10"/>
  <c r="BD83" i="10"/>
  <c r="BE80" i="10"/>
  <c r="BD80" i="10"/>
  <c r="BE102" i="10" l="1" a="1"/>
  <c r="BE102" i="10" s="1"/>
  <c r="AV97" i="10" a="1"/>
  <c r="AV97" i="10" s="1"/>
  <c r="AZ101" i="10" a="1"/>
  <c r="AZ101" i="10" s="1"/>
  <c r="AQ99" i="10" a="1"/>
  <c r="AQ99" i="10" s="1"/>
  <c r="BB103" i="10" a="1"/>
  <c r="BB103" i="10" s="1"/>
  <c r="AW97" i="10" a="1"/>
  <c r="AW97" i="10" s="1"/>
  <c r="K40" i="10" s="1"/>
  <c r="BC103" i="10" a="1"/>
  <c r="BC103" i="10" s="1"/>
  <c r="BD97" i="10" a="1"/>
  <c r="BD97" i="10" s="1"/>
  <c r="BB98" i="10" a="1"/>
  <c r="BB98" i="10" s="1"/>
  <c r="BC100" i="10" a="1"/>
  <c r="BC100" i="10" s="1"/>
  <c r="AU99" i="10" a="1"/>
  <c r="AU99" i="10" s="1"/>
  <c r="AR98" i="10" a="1"/>
  <c r="AR98" i="10" s="1"/>
  <c r="AT98" i="10" a="1"/>
  <c r="AT98" i="10" s="1"/>
  <c r="AT99" i="10" a="1"/>
  <c r="AT99" i="10" s="1"/>
  <c r="AV98" i="10" a="1"/>
  <c r="AV98" i="10" s="1"/>
  <c r="AS100" i="10" a="1"/>
  <c r="AS100" i="10" s="1"/>
  <c r="BC97" i="10" a="1"/>
  <c r="BC97" i="10" s="1"/>
  <c r="Q40" i="10" s="1"/>
  <c r="AP100" i="10" a="1"/>
  <c r="AP100" i="10" s="1"/>
  <c r="D43" i="10" s="1"/>
  <c r="AT102" i="10" a="1"/>
  <c r="AT102" i="10" s="1"/>
  <c r="H45" i="10" s="1"/>
  <c r="AS103" i="10" a="1"/>
  <c r="AS103" i="10" s="1"/>
  <c r="G46" i="10" s="1"/>
  <c r="AQ101" i="10" a="1"/>
  <c r="AQ101" i="10" s="1"/>
  <c r="E44" i="10" s="1"/>
  <c r="AP97" i="10" a="1"/>
  <c r="AP97" i="10" s="1"/>
  <c r="AX102" i="10" a="1"/>
  <c r="AX102" i="10" s="1"/>
  <c r="AY99" i="10" a="1"/>
  <c r="AY99" i="10" s="1"/>
  <c r="BD103" i="10" a="1"/>
  <c r="BD103" i="10" s="1"/>
  <c r="AV99" i="10" a="1"/>
  <c r="AV99" i="10" s="1"/>
  <c r="J42" i="10" s="1"/>
  <c r="AY103" i="10" a="1"/>
  <c r="AY103" i="10" s="1"/>
  <c r="AU101" i="10" a="1"/>
  <c r="AU101" i="10" s="1"/>
  <c r="AZ100" i="10" a="1"/>
  <c r="AZ100" i="10" s="1"/>
  <c r="AS99" i="10" a="1"/>
  <c r="AS99" i="10" s="1"/>
  <c r="AR102" i="10" a="1"/>
  <c r="AR102" i="10" s="1"/>
  <c r="BD102" i="10" a="1"/>
  <c r="BD102" i="10" s="1"/>
  <c r="AU102" i="10" a="1"/>
  <c r="AU102" i="10" s="1"/>
  <c r="AV100" i="10" a="1"/>
  <c r="AV100" i="10" s="1"/>
  <c r="AX97" i="10" a="1"/>
  <c r="AX97" i="10" s="1"/>
  <c r="AP101" i="10" a="1"/>
  <c r="AP101" i="10" s="1"/>
  <c r="AQ103" i="10" a="1"/>
  <c r="AQ103" i="10" s="1"/>
  <c r="E46" i="10" s="1"/>
  <c r="BA98" i="10" a="1"/>
  <c r="BA98" i="10" s="1"/>
  <c r="O41" i="10" s="1"/>
  <c r="AQ102" i="10" a="1"/>
  <c r="AQ102" i="10" s="1"/>
  <c r="E45" i="10" s="1"/>
  <c r="AR99" i="10" a="1"/>
  <c r="AR99" i="10" s="1"/>
  <c r="F42" i="10" s="1"/>
  <c r="AW100" i="10" a="1"/>
  <c r="AW100" i="10" s="1"/>
  <c r="K43" i="10" s="1"/>
  <c r="AY102" i="10" a="1"/>
  <c r="AY102" i="10" s="1"/>
  <c r="BA102" i="10" a="1"/>
  <c r="BA102" i="10" s="1"/>
  <c r="AV101" i="10" a="1"/>
  <c r="AV101" i="10" s="1"/>
  <c r="AY98" i="10" a="1"/>
  <c r="AY98" i="10" s="1"/>
  <c r="AZ98" i="10" a="1"/>
  <c r="AZ98" i="10" s="1"/>
  <c r="N41" i="10" s="1"/>
  <c r="BD98" i="10" a="1"/>
  <c r="BD98" i="10" s="1"/>
  <c r="AX100" i="10" a="1"/>
  <c r="AX100" i="10" s="1"/>
  <c r="AT103" i="10" a="1"/>
  <c r="AT103" i="10" s="1"/>
  <c r="AR97" i="10" a="1"/>
  <c r="AR97" i="10" s="1"/>
  <c r="BD99" i="10" a="1"/>
  <c r="BD99" i="10" s="1"/>
  <c r="BA99" i="10" a="1"/>
  <c r="BA99" i="10" s="1"/>
  <c r="BC102" i="10" a="1"/>
  <c r="BC102" i="10" s="1"/>
  <c r="AQ100" i="10" a="1"/>
  <c r="AQ100" i="10" s="1"/>
  <c r="AU98" i="10" a="1"/>
  <c r="AU98" i="10" s="1"/>
  <c r="I41" i="10" s="1"/>
  <c r="AP99" i="10" a="1"/>
  <c r="AP99" i="10" s="1"/>
  <c r="D42" i="10" s="1"/>
  <c r="AQ97" i="10" a="1"/>
  <c r="AQ97" i="10" s="1"/>
  <c r="E40" i="10" s="1"/>
  <c r="AY97" i="10" a="1"/>
  <c r="AY97" i="10" s="1"/>
  <c r="M40" i="10" s="1"/>
  <c r="AP98" i="10" a="1"/>
  <c r="AP98" i="10" s="1"/>
  <c r="D41" i="10" s="1"/>
  <c r="BB97" i="10" a="1"/>
  <c r="BB97" i="10" s="1"/>
  <c r="P40" i="10" s="1"/>
  <c r="AS98" i="10" a="1"/>
  <c r="AS98" i="10" s="1"/>
  <c r="G41" i="10" s="1"/>
  <c r="BC99" i="10" a="1"/>
  <c r="BC99" i="10" s="1"/>
  <c r="AT101" i="10" a="1"/>
  <c r="AT101" i="10" s="1"/>
  <c r="BE100" i="10" a="1"/>
  <c r="BE100" i="10" s="1"/>
  <c r="BB100" i="10" a="1"/>
  <c r="BB100" i="10" s="1"/>
  <c r="AP103" i="10" a="1"/>
  <c r="AP103" i="10" s="1"/>
  <c r="D46" i="10" s="1"/>
  <c r="BC101" i="10" a="1"/>
  <c r="BC101" i="10" s="1"/>
  <c r="BB102" i="10" a="1"/>
  <c r="BB102" i="10" s="1"/>
  <c r="BD100" i="10" a="1"/>
  <c r="BD100" i="10" s="1"/>
  <c r="AP102" i="10" a="1"/>
  <c r="AP102" i="10" s="1"/>
  <c r="BB99" i="10" a="1"/>
  <c r="BB99" i="10" s="1"/>
  <c r="AR100" i="10" a="1"/>
  <c r="AR100" i="10" s="1"/>
  <c r="BA103" i="10" a="1"/>
  <c r="BA103" i="10" s="1"/>
  <c r="AY101" i="10" a="1"/>
  <c r="AY101" i="10" s="1"/>
  <c r="M44" i="10" s="1"/>
  <c r="AT100" i="10" a="1"/>
  <c r="AT100" i="10" s="1"/>
  <c r="H43" i="10" s="1"/>
  <c r="AS97" i="10" a="1"/>
  <c r="AS97" i="10" s="1"/>
  <c r="G40" i="10" s="1"/>
  <c r="AX101" i="10" a="1"/>
  <c r="AX101" i="10" s="1"/>
  <c r="L44" i="10" s="1"/>
  <c r="AW103" i="10" a="1"/>
  <c r="AW103" i="10" s="1"/>
  <c r="K46" i="10" s="1"/>
  <c r="BB101" i="10" a="1"/>
  <c r="BB101" i="10" s="1"/>
  <c r="P44" i="10" s="1"/>
  <c r="AU100" i="10" a="1"/>
  <c r="AU100" i="10" s="1"/>
  <c r="I43" i="10" s="1"/>
  <c r="AW102" i="10" a="1"/>
  <c r="AW102" i="10" s="1"/>
  <c r="K45" i="10" s="1"/>
  <c r="AS102" i="10" a="1"/>
  <c r="AS102" i="10" s="1"/>
  <c r="AY100" i="10" a="1"/>
  <c r="AY100" i="10" s="1"/>
  <c r="BA100" i="10" a="1"/>
  <c r="BA100" i="10" s="1"/>
  <c r="AV102" i="10" a="1"/>
  <c r="AV102" i="10" s="1"/>
  <c r="BE97" i="10" a="1"/>
  <c r="BE97" i="10" s="1"/>
  <c r="S40" i="10" s="1"/>
  <c r="AZ97" i="10" a="1"/>
  <c r="AZ97" i="10" s="1"/>
  <c r="AX103" i="10" a="1"/>
  <c r="AX103" i="10" s="1"/>
  <c r="BE99" i="10" a="1"/>
  <c r="BE99" i="10" s="1"/>
  <c r="S42" i="10" s="1"/>
  <c r="AZ99" i="10" a="1"/>
  <c r="AZ99" i="10" s="1"/>
  <c r="N42" i="10" s="1"/>
  <c r="AU103" i="10" a="1"/>
  <c r="AU103" i="10" s="1"/>
  <c r="I46" i="10" s="1"/>
  <c r="AW101" i="10" a="1"/>
  <c r="AW101" i="10" s="1"/>
  <c r="K44" i="10" s="1"/>
  <c r="BA101" i="10" a="1"/>
  <c r="BA101" i="10" s="1"/>
  <c r="O44" i="10" s="1"/>
  <c r="AR101" i="10" a="1"/>
  <c r="AR101" i="10" s="1"/>
  <c r="F44" i="10" s="1"/>
  <c r="BA97" i="10" a="1"/>
  <c r="BA97" i="10" s="1"/>
  <c r="O40" i="10" s="1"/>
  <c r="AZ103" i="10" a="1"/>
  <c r="AZ103" i="10" s="1"/>
  <c r="N46" i="10" s="1"/>
  <c r="AW98" i="10" a="1"/>
  <c r="AW98" i="10" s="1"/>
  <c r="K41" i="10" s="1"/>
  <c r="AW99" i="10" a="1"/>
  <c r="AW99" i="10" s="1"/>
  <c r="K42" i="10" s="1"/>
  <c r="AU97" i="10" a="1"/>
  <c r="AU97" i="10" s="1"/>
  <c r="I40" i="10" s="1"/>
  <c r="AT97" i="10" a="1"/>
  <c r="AT97" i="10" s="1"/>
  <c r="H40" i="10" s="1"/>
  <c r="BD101" i="10" a="1"/>
  <c r="BD101" i="10" s="1"/>
  <c r="R44" i="10" s="1"/>
  <c r="AQ98" i="10" a="1"/>
  <c r="AQ98" i="10" s="1"/>
  <c r="BE103" i="10" a="1"/>
  <c r="BE103" i="10" s="1"/>
  <c r="AS101" i="10" a="1"/>
  <c r="AS101" i="10" s="1"/>
  <c r="BC98" i="10" a="1"/>
  <c r="BC98" i="10" s="1"/>
  <c r="AX98" i="10" a="1"/>
  <c r="AX98" i="10" s="1"/>
  <c r="L41" i="10" s="1"/>
  <c r="AV103" i="10" a="1"/>
  <c r="AV103" i="10" s="1"/>
  <c r="J46" i="10" s="1"/>
  <c r="AZ102" i="10" a="1"/>
  <c r="AZ102" i="10" s="1"/>
  <c r="N45" i="10" s="1"/>
  <c r="AR103" i="10" a="1"/>
  <c r="AR103" i="10" s="1"/>
  <c r="F46" i="10" s="1"/>
  <c r="BJ82" i="15"/>
  <c r="BJ83" i="15"/>
  <c r="BJ84" i="15"/>
  <c r="BJ85" i="15"/>
  <c r="BK71" i="15"/>
  <c r="BK70" i="15"/>
  <c r="BK73" i="15"/>
  <c r="BI86" i="15"/>
  <c r="H41" i="10"/>
  <c r="M42" i="10"/>
  <c r="J45" i="10"/>
  <c r="G45" i="10"/>
  <c r="J43" i="10"/>
  <c r="G43" i="10"/>
  <c r="R46" i="10"/>
  <c r="R43" i="10"/>
  <c r="BE78" i="10"/>
  <c r="E43" i="10"/>
  <c r="D45" i="10"/>
  <c r="L46" i="10"/>
  <c r="Q46" i="10"/>
  <c r="N40" i="10"/>
  <c r="H44" i="10"/>
  <c r="I45" i="10"/>
  <c r="N43" i="10"/>
  <c r="M45" i="10"/>
  <c r="R40" i="10"/>
  <c r="BF80" i="10"/>
  <c r="BF100" i="10" a="1"/>
  <c r="BF100" i="10" s="1"/>
  <c r="T43" i="10" s="1"/>
  <c r="F41" i="10"/>
  <c r="Q44" i="10"/>
  <c r="P46" i="10"/>
  <c r="BF79" i="10"/>
  <c r="BF99" i="10" a="1"/>
  <c r="BF99" i="10" s="1"/>
  <c r="T42" i="10" s="1"/>
  <c r="M46" i="10"/>
  <c r="L45" i="10"/>
  <c r="BF77" i="10"/>
  <c r="BF97" i="10" a="1"/>
  <c r="BF97" i="10" s="1"/>
  <c r="T40" i="10" s="1"/>
  <c r="Q45" i="10"/>
  <c r="F43" i="10"/>
  <c r="BF82" i="10"/>
  <c r="BF102" i="10" a="1"/>
  <c r="BF102" i="10" s="1"/>
  <c r="T45" i="10" s="1"/>
  <c r="F40" i="10"/>
  <c r="R41" i="10"/>
  <c r="BF81" i="10"/>
  <c r="BF101" i="10" a="1"/>
  <c r="BF101" i="10" s="1"/>
  <c r="T44" i="10" s="1"/>
  <c r="O46" i="10"/>
  <c r="D40" i="10"/>
  <c r="D44" i="10"/>
  <c r="E42" i="10"/>
  <c r="BE79" i="10"/>
  <c r="L40" i="10"/>
  <c r="O43" i="10"/>
  <c r="L42" i="10"/>
  <c r="N44" i="10"/>
  <c r="BF83" i="10"/>
  <c r="BF103" i="10" a="1"/>
  <c r="BF103" i="10" s="1"/>
  <c r="T46" i="10" s="1"/>
  <c r="C66" i="17"/>
  <c r="C66" i="18"/>
  <c r="L43" i="10"/>
  <c r="Q41" i="10"/>
  <c r="O42" i="10"/>
  <c r="BE83" i="10"/>
  <c r="S46" i="10"/>
  <c r="R42" i="10"/>
  <c r="H42" i="10"/>
  <c r="BE77" i="10"/>
  <c r="BF78" i="10"/>
  <c r="BF98" i="10" a="1"/>
  <c r="BF98" i="10" s="1"/>
  <c r="T41" i="10" s="1"/>
  <c r="BE81" i="10"/>
  <c r="S44" i="10"/>
  <c r="R45" i="10"/>
  <c r="J41" i="10"/>
  <c r="S43" i="10"/>
  <c r="P43" i="10"/>
  <c r="J44" i="10"/>
  <c r="I42" i="10"/>
  <c r="D171" i="11"/>
  <c r="C66" i="16"/>
  <c r="BK49" i="15"/>
  <c r="BH19" i="15"/>
  <c r="BG20" i="15"/>
  <c r="D169" i="11"/>
  <c r="C66" i="10"/>
  <c r="T66" i="10" s="1"/>
  <c r="AM66" i="10" s="1"/>
  <c r="BF66" i="10" s="1"/>
  <c r="D168" i="11"/>
  <c r="D172" i="11"/>
  <c r="D170" i="11"/>
  <c r="D173" i="11"/>
  <c r="G42" i="10"/>
  <c r="Q42" i="10"/>
  <c r="P42" i="10"/>
  <c r="O45" i="10"/>
  <c r="E41" i="10"/>
  <c r="S45" i="10"/>
  <c r="S41" i="10"/>
  <c r="M43" i="10"/>
  <c r="J40" i="10"/>
  <c r="BE82" i="10"/>
  <c r="H46" i="10"/>
  <c r="I44" i="10"/>
  <c r="F45" i="10"/>
  <c r="Q43" i="10"/>
  <c r="P45" i="10"/>
  <c r="M41" i="10"/>
  <c r="P41" i="10"/>
  <c r="G44" i="10"/>
  <c r="F66" i="17" l="1"/>
  <c r="E66" i="17"/>
  <c r="H66" i="17"/>
  <c r="I66" i="17"/>
  <c r="AB66" i="17" s="1"/>
  <c r="AU66" i="17" s="1"/>
  <c r="J66" i="17"/>
  <c r="G66" i="17"/>
  <c r="K66" i="17"/>
  <c r="L66" i="17"/>
  <c r="AE66" i="17" s="1"/>
  <c r="AX66" i="17" s="1"/>
  <c r="M66" i="17"/>
  <c r="N66" i="17"/>
  <c r="AG66" i="17" s="1"/>
  <c r="AZ66" i="17" s="1"/>
  <c r="D66" i="17"/>
  <c r="W66" i="17" s="1"/>
  <c r="AP66" i="17" s="1"/>
  <c r="O66" i="17"/>
  <c r="AH66" i="17" s="1"/>
  <c r="BA66" i="17" s="1"/>
  <c r="P66" i="17"/>
  <c r="AI66" i="17" s="1"/>
  <c r="BB66" i="17" s="1"/>
  <c r="Q66" i="17"/>
  <c r="AJ66" i="17" s="1"/>
  <c r="BC66" i="17" s="1"/>
  <c r="R66" i="17"/>
  <c r="AK66" i="17" s="1"/>
  <c r="BD66" i="17" s="1"/>
  <c r="T66" i="17"/>
  <c r="AM66" i="17" s="1"/>
  <c r="BF66" i="17" s="1"/>
  <c r="S66" i="17"/>
  <c r="AL66" i="17" s="1"/>
  <c r="BE66" i="17" s="1"/>
  <c r="E66" i="18"/>
  <c r="X66" i="18" s="1"/>
  <c r="AQ66" i="18" s="1"/>
  <c r="F66" i="18"/>
  <c r="Y66" i="18" s="1"/>
  <c r="AR66" i="18" s="1"/>
  <c r="J66" i="18"/>
  <c r="AC66" i="18" s="1"/>
  <c r="AV66" i="18" s="1"/>
  <c r="K66" i="18"/>
  <c r="I66" i="18"/>
  <c r="L66" i="18"/>
  <c r="AE66" i="18" s="1"/>
  <c r="AX66" i="18" s="1"/>
  <c r="G66" i="18"/>
  <c r="Z66" i="18" s="1"/>
  <c r="AS66" i="18" s="1"/>
  <c r="H66" i="18"/>
  <c r="M66" i="18"/>
  <c r="N66" i="18"/>
  <c r="AG66" i="18" s="1"/>
  <c r="AZ66" i="18" s="1"/>
  <c r="O66" i="18"/>
  <c r="P66" i="18"/>
  <c r="AI66" i="18" s="1"/>
  <c r="BB66" i="18" s="1"/>
  <c r="D66" i="18"/>
  <c r="Q66" i="18"/>
  <c r="AJ66" i="18" s="1"/>
  <c r="BC66" i="18" s="1"/>
  <c r="R66" i="18"/>
  <c r="AK66" i="18" s="1"/>
  <c r="BD66" i="18" s="1"/>
  <c r="S66" i="18"/>
  <c r="AL66" i="18" s="1"/>
  <c r="BE66" i="18" s="1"/>
  <c r="T66" i="18"/>
  <c r="AM66" i="18" s="1"/>
  <c r="BF66" i="18" s="1"/>
  <c r="E66" i="10"/>
  <c r="X66" i="10" s="1"/>
  <c r="AQ66" i="10" s="1"/>
  <c r="F66" i="10"/>
  <c r="Y66" i="10" s="1"/>
  <c r="AR66" i="10" s="1"/>
  <c r="H66" i="10"/>
  <c r="AA66" i="10" s="1"/>
  <c r="AT66" i="10" s="1"/>
  <c r="G66" i="10"/>
  <c r="Z66" i="10" s="1"/>
  <c r="AS66" i="10" s="1"/>
  <c r="BK82" i="15"/>
  <c r="BK83" i="15"/>
  <c r="BK84" i="15"/>
  <c r="BK85" i="15"/>
  <c r="BJ86" i="15"/>
  <c r="AA66" i="17"/>
  <c r="AT66" i="17" s="1"/>
  <c r="C72" i="17"/>
  <c r="C72" i="18"/>
  <c r="Z66" i="17"/>
  <c r="AS66" i="17" s="1"/>
  <c r="C69" i="17"/>
  <c r="C69" i="18"/>
  <c r="C71" i="17"/>
  <c r="C71" i="18"/>
  <c r="AD66" i="17"/>
  <c r="AW66" i="17" s="1"/>
  <c r="AF66" i="17"/>
  <c r="AY66" i="17" s="1"/>
  <c r="C68" i="17"/>
  <c r="C68" i="18"/>
  <c r="X66" i="17"/>
  <c r="AQ66" i="17" s="1"/>
  <c r="Q66" i="10"/>
  <c r="AJ66" i="10" s="1"/>
  <c r="BC66" i="10" s="1"/>
  <c r="P66" i="10"/>
  <c r="AI66" i="10" s="1"/>
  <c r="BB66" i="10" s="1"/>
  <c r="O66" i="10"/>
  <c r="AH66" i="10" s="1"/>
  <c r="BA66" i="10" s="1"/>
  <c r="C70" i="17"/>
  <c r="C70" i="18"/>
  <c r="M66" i="10"/>
  <c r="AF66" i="10" s="1"/>
  <c r="AY66" i="10" s="1"/>
  <c r="R66" i="10"/>
  <c r="AK66" i="10" s="1"/>
  <c r="BD66" i="10" s="1"/>
  <c r="AC66" i="17"/>
  <c r="AV66" i="17" s="1"/>
  <c r="N66" i="10"/>
  <c r="AG66" i="10" s="1"/>
  <c r="AZ66" i="10" s="1"/>
  <c r="Y66" i="17"/>
  <c r="AR66" i="17" s="1"/>
  <c r="D66" i="10"/>
  <c r="W66" i="10" s="1"/>
  <c r="AP66" i="10" s="1"/>
  <c r="C67" i="17"/>
  <c r="C67" i="18"/>
  <c r="S66" i="10"/>
  <c r="AL66" i="10" s="1"/>
  <c r="BE66" i="10" s="1"/>
  <c r="L66" i="10"/>
  <c r="AE66" i="10" s="1"/>
  <c r="AX66" i="10" s="1"/>
  <c r="K66" i="10"/>
  <c r="AD66" i="10" s="1"/>
  <c r="AW66" i="10" s="1"/>
  <c r="J66" i="10"/>
  <c r="AC66" i="10" s="1"/>
  <c r="AV66" i="10" s="1"/>
  <c r="I66" i="10"/>
  <c r="AB66" i="10" s="1"/>
  <c r="AU66" i="10" s="1"/>
  <c r="AH66" i="18"/>
  <c r="BA66" i="18" s="1"/>
  <c r="W66" i="18"/>
  <c r="AP66" i="18" s="1"/>
  <c r="AF66" i="18"/>
  <c r="AY66" i="18" s="1"/>
  <c r="AB66" i="18"/>
  <c r="AU66" i="18" s="1"/>
  <c r="AD66" i="18"/>
  <c r="AW66" i="18" s="1"/>
  <c r="AA66" i="18"/>
  <c r="AT66" i="18" s="1"/>
  <c r="C72" i="10"/>
  <c r="C72" i="16"/>
  <c r="C69" i="10"/>
  <c r="C69" i="16"/>
  <c r="C71" i="10"/>
  <c r="C71" i="16"/>
  <c r="C67" i="10"/>
  <c r="C67" i="16"/>
  <c r="C68" i="10"/>
  <c r="C68" i="16"/>
  <c r="G66" i="16"/>
  <c r="Z66" i="16" s="1"/>
  <c r="AS66" i="16" s="1"/>
  <c r="E66" i="16"/>
  <c r="X66" i="16" s="1"/>
  <c r="AQ66" i="16" s="1"/>
  <c r="I66" i="16"/>
  <c r="AB66" i="16" s="1"/>
  <c r="AU66" i="16" s="1"/>
  <c r="K66" i="16"/>
  <c r="AD66" i="16" s="1"/>
  <c r="AW66" i="16" s="1"/>
  <c r="D66" i="16"/>
  <c r="W66" i="16" s="1"/>
  <c r="AP66" i="16" s="1"/>
  <c r="M66" i="16"/>
  <c r="AF66" i="16" s="1"/>
  <c r="AY66" i="16" s="1"/>
  <c r="O66" i="16"/>
  <c r="AH66" i="16" s="1"/>
  <c r="BA66" i="16" s="1"/>
  <c r="Q66" i="16"/>
  <c r="AJ66" i="16" s="1"/>
  <c r="BC66" i="16" s="1"/>
  <c r="T66" i="16"/>
  <c r="AM66" i="16" s="1"/>
  <c r="BF66" i="16" s="1"/>
  <c r="P66" i="16"/>
  <c r="AI66" i="16" s="1"/>
  <c r="BB66" i="16" s="1"/>
  <c r="S66" i="16"/>
  <c r="AL66" i="16" s="1"/>
  <c r="BE66" i="16" s="1"/>
  <c r="F66" i="16"/>
  <c r="Y66" i="16" s="1"/>
  <c r="AR66" i="16" s="1"/>
  <c r="H66" i="16"/>
  <c r="AA66" i="16" s="1"/>
  <c r="AT66" i="16" s="1"/>
  <c r="L66" i="16"/>
  <c r="AE66" i="16" s="1"/>
  <c r="AX66" i="16" s="1"/>
  <c r="R66" i="16"/>
  <c r="AK66" i="16" s="1"/>
  <c r="BD66" i="16" s="1"/>
  <c r="N66" i="16"/>
  <c r="AG66" i="16" s="1"/>
  <c r="AZ66" i="16" s="1"/>
  <c r="J66" i="16"/>
  <c r="AC66" i="16" s="1"/>
  <c r="AV66" i="16" s="1"/>
  <c r="C70" i="10"/>
  <c r="C70" i="16"/>
  <c r="BI19" i="15"/>
  <c r="BH20" i="15"/>
  <c r="AQ106" i="17" l="1" a="1"/>
  <c r="AQ106" i="17" s="1"/>
  <c r="BC106" i="16" a="1"/>
  <c r="BC106" i="16" s="1"/>
  <c r="BA106" i="16" a="1"/>
  <c r="BA106" i="16" s="1"/>
  <c r="BB106" i="10" a="1"/>
  <c r="BB106" i="10" s="1"/>
  <c r="AY106" i="16" a="1"/>
  <c r="AY106" i="16" s="1"/>
  <c r="AV106" i="18" a="1"/>
  <c r="AV106" i="18" s="1"/>
  <c r="BA106" i="10" a="1"/>
  <c r="BA106" i="10" s="1"/>
  <c r="AS106" i="10" a="1"/>
  <c r="AS106" i="10" s="1"/>
  <c r="BC106" i="10" a="1"/>
  <c r="BC106" i="10" s="1"/>
  <c r="AT106" i="10" a="1"/>
  <c r="AT106" i="10" s="1"/>
  <c r="AU85" i="17"/>
  <c r="BE106" i="17" a="1"/>
  <c r="BE106" i="17" s="1"/>
  <c r="AR106" i="10" a="1"/>
  <c r="AR106" i="10" s="1"/>
  <c r="AQ106" i="10" a="1"/>
  <c r="AQ106" i="10" s="1"/>
  <c r="BD106" i="17" a="1"/>
  <c r="BD106" i="17" s="1"/>
  <c r="AU106" i="10" a="1"/>
  <c r="AU106" i="10" s="1"/>
  <c r="BC106" i="17" a="1"/>
  <c r="BC106" i="17" s="1"/>
  <c r="AY106" i="17" a="1"/>
  <c r="AY106" i="17" s="1"/>
  <c r="M47" i="17" s="1"/>
  <c r="BB106" i="17" a="1"/>
  <c r="BB106" i="17" s="1"/>
  <c r="P47" i="17" s="1"/>
  <c r="AW106" i="17" a="1"/>
  <c r="AW106" i="17" s="1"/>
  <c r="K47" i="17" s="1"/>
  <c r="BA106" i="17" a="1"/>
  <c r="BA106" i="17" s="1"/>
  <c r="O47" i="17" s="1"/>
  <c r="AX106" i="10" a="1"/>
  <c r="AX106" i="10" s="1"/>
  <c r="L47" i="10" s="1"/>
  <c r="AP106" i="17" a="1"/>
  <c r="AP106" i="17" s="1"/>
  <c r="D47" i="17" s="1"/>
  <c r="AQ106" i="16" a="1"/>
  <c r="AQ106" i="16" s="1"/>
  <c r="AZ106" i="17" a="1"/>
  <c r="AZ106" i="17" s="1"/>
  <c r="AS106" i="16" a="1"/>
  <c r="AS106" i="16" s="1"/>
  <c r="BE106" i="10" a="1"/>
  <c r="BE106" i="10" s="1"/>
  <c r="AU106" i="16" a="1"/>
  <c r="AU106" i="16" s="1"/>
  <c r="AV106" i="16" a="1"/>
  <c r="AV106" i="16" s="1"/>
  <c r="AX106" i="17" a="1"/>
  <c r="AX106" i="17" s="1"/>
  <c r="AP106" i="16" a="1"/>
  <c r="AP106" i="16" s="1"/>
  <c r="AP106" i="10" a="1"/>
  <c r="AP106" i="10" s="1"/>
  <c r="AS106" i="17" a="1"/>
  <c r="AS106" i="17" s="1"/>
  <c r="BD106" i="16" a="1"/>
  <c r="BD106" i="16" s="1"/>
  <c r="AR106" i="17" a="1"/>
  <c r="AR106" i="17" s="1"/>
  <c r="AW106" i="10" a="1"/>
  <c r="AW106" i="10" s="1"/>
  <c r="AX106" i="16" a="1"/>
  <c r="AX106" i="16" s="1"/>
  <c r="AZ106" i="10" a="1"/>
  <c r="AZ106" i="10" s="1"/>
  <c r="AV106" i="10" a="1"/>
  <c r="AV106" i="10" s="1"/>
  <c r="J47" i="10" s="1"/>
  <c r="AV106" i="17" a="1"/>
  <c r="AV106" i="17" s="1"/>
  <c r="J47" i="17" s="1"/>
  <c r="AU106" i="17" a="1"/>
  <c r="AU106" i="17" s="1"/>
  <c r="I47" i="17" s="1"/>
  <c r="AT106" i="16" a="1"/>
  <c r="AT106" i="16" s="1"/>
  <c r="H47" i="16" s="1"/>
  <c r="AR106" i="16" a="1"/>
  <c r="AR106" i="16" s="1"/>
  <c r="F47" i="16" s="1"/>
  <c r="BD106" i="10" a="1"/>
  <c r="BD106" i="10" s="1"/>
  <c r="AW106" i="16" a="1"/>
  <c r="AW106" i="16" s="1"/>
  <c r="BE106" i="16" a="1"/>
  <c r="BE106" i="16" s="1"/>
  <c r="AY106" i="10" a="1"/>
  <c r="AY106" i="10" s="1"/>
  <c r="AZ106" i="16" a="1"/>
  <c r="AZ106" i="16" s="1"/>
  <c r="AT106" i="17" a="1"/>
  <c r="AT106" i="17" s="1"/>
  <c r="BB106" i="16" a="1"/>
  <c r="BB106" i="16" s="1"/>
  <c r="BA106" i="18" a="1"/>
  <c r="BA106" i="18" s="1"/>
  <c r="BB106" i="18" a="1"/>
  <c r="BB106" i="18" s="1"/>
  <c r="BC106" i="18" a="1"/>
  <c r="BC106" i="18" s="1"/>
  <c r="BD106" i="18" a="1"/>
  <c r="BD106" i="18" s="1"/>
  <c r="AP106" i="18" a="1"/>
  <c r="AP106" i="18" s="1"/>
  <c r="AQ106" i="18" a="1"/>
  <c r="AQ106" i="18" s="1"/>
  <c r="AR106" i="18" a="1"/>
  <c r="AR106" i="18" s="1"/>
  <c r="AT106" i="18" a="1"/>
  <c r="AT106" i="18" s="1"/>
  <c r="H47" i="18" s="1"/>
  <c r="AW106" i="18" a="1"/>
  <c r="AW106" i="18" s="1"/>
  <c r="K47" i="18" s="1"/>
  <c r="AZ106" i="18" a="1"/>
  <c r="AZ106" i="18" s="1"/>
  <c r="N47" i="18" s="1"/>
  <c r="BE106" i="18" a="1"/>
  <c r="BE106" i="18" s="1"/>
  <c r="S47" i="18" s="1"/>
  <c r="AS106" i="18" a="1"/>
  <c r="AS106" i="18" s="1"/>
  <c r="G47" i="18" s="1"/>
  <c r="AU106" i="18" a="1"/>
  <c r="AU106" i="18" s="1"/>
  <c r="I47" i="18" s="1"/>
  <c r="AY106" i="18" a="1"/>
  <c r="AY106" i="18" s="1"/>
  <c r="AX106" i="18" a="1"/>
  <c r="AX106" i="18" s="1"/>
  <c r="BF85" i="17"/>
  <c r="AT85" i="10"/>
  <c r="F67" i="17"/>
  <c r="Y67" i="17" s="1"/>
  <c r="AR67" i="17" s="1"/>
  <c r="AR107" i="17" s="1" a="1"/>
  <c r="AR107" i="17" s="1"/>
  <c r="E67" i="17"/>
  <c r="X67" i="17" s="1"/>
  <c r="AQ67" i="17" s="1"/>
  <c r="AQ107" i="17" s="1" a="1"/>
  <c r="AQ107" i="17" s="1"/>
  <c r="I67" i="17"/>
  <c r="AB67" i="17" s="1"/>
  <c r="AU67" i="17" s="1"/>
  <c r="AU107" i="17" s="1" a="1"/>
  <c r="AU107" i="17" s="1"/>
  <c r="G67" i="17"/>
  <c r="Z67" i="17" s="1"/>
  <c r="AS67" i="17" s="1"/>
  <c r="AS107" i="17" s="1" a="1"/>
  <c r="AS107" i="17" s="1"/>
  <c r="H67" i="17"/>
  <c r="AA67" i="17" s="1"/>
  <c r="AT67" i="17" s="1"/>
  <c r="AT107" i="17" s="1" a="1"/>
  <c r="AT107" i="17" s="1"/>
  <c r="J67" i="17"/>
  <c r="AC67" i="17" s="1"/>
  <c r="AV67" i="17" s="1"/>
  <c r="AV107" i="17" s="1" a="1"/>
  <c r="AV107" i="17" s="1"/>
  <c r="L67" i="17"/>
  <c r="AE67" i="17" s="1"/>
  <c r="AX67" i="17" s="1"/>
  <c r="AX107" i="17" s="1" a="1"/>
  <c r="AX107" i="17" s="1"/>
  <c r="K67" i="17"/>
  <c r="AD67" i="17" s="1"/>
  <c r="AW67" i="17" s="1"/>
  <c r="AW107" i="17" s="1" a="1"/>
  <c r="AW107" i="17" s="1"/>
  <c r="M67" i="17"/>
  <c r="AF67" i="17" s="1"/>
  <c r="AY67" i="17" s="1"/>
  <c r="AY107" i="17" s="1" a="1"/>
  <c r="AY107" i="17" s="1"/>
  <c r="D67" i="17"/>
  <c r="W67" i="17" s="1"/>
  <c r="AP67" i="17" s="1"/>
  <c r="AP107" i="17" s="1" a="1"/>
  <c r="AP107" i="17" s="1"/>
  <c r="N67" i="17"/>
  <c r="AG67" i="17" s="1"/>
  <c r="AZ67" i="17" s="1"/>
  <c r="AZ107" i="17" s="1" a="1"/>
  <c r="AZ107" i="17" s="1"/>
  <c r="N48" i="17" s="1"/>
  <c r="O67" i="17"/>
  <c r="AH67" i="17" s="1"/>
  <c r="BA67" i="17" s="1"/>
  <c r="BA107" i="17" s="1" a="1"/>
  <c r="BA107" i="17" s="1"/>
  <c r="O48" i="17" s="1"/>
  <c r="P67" i="17"/>
  <c r="AI67" i="17" s="1"/>
  <c r="BB67" i="17" s="1"/>
  <c r="BB107" i="17" s="1" a="1"/>
  <c r="BB107" i="17" s="1"/>
  <c r="P48" i="17" s="1"/>
  <c r="Q67" i="17"/>
  <c r="AJ67" i="17" s="1"/>
  <c r="BC67" i="17" s="1"/>
  <c r="BC107" i="17" s="1" a="1"/>
  <c r="BC107" i="17" s="1"/>
  <c r="Q48" i="17" s="1"/>
  <c r="R67" i="17"/>
  <c r="AK67" i="17" s="1"/>
  <c r="BD67" i="17" s="1"/>
  <c r="BD107" i="17" s="1" a="1"/>
  <c r="BD107" i="17" s="1"/>
  <c r="R48" i="17" s="1"/>
  <c r="T67" i="17"/>
  <c r="AM67" i="17" s="1"/>
  <c r="BF67" i="17" s="1"/>
  <c r="BF107" i="17" s="1" a="1"/>
  <c r="BF107" i="17" s="1"/>
  <c r="T48" i="17" s="1"/>
  <c r="S67" i="17"/>
  <c r="AL67" i="17" s="1"/>
  <c r="BE67" i="17" s="1"/>
  <c r="F68" i="17"/>
  <c r="E68" i="17"/>
  <c r="X68" i="17" s="1"/>
  <c r="AQ68" i="17" s="1"/>
  <c r="AQ108" i="17" s="1" a="1"/>
  <c r="AQ108" i="17" s="1"/>
  <c r="H68" i="17"/>
  <c r="J68" i="17"/>
  <c r="G68" i="17"/>
  <c r="I68" i="17"/>
  <c r="L68" i="17"/>
  <c r="K68" i="17"/>
  <c r="M68" i="17"/>
  <c r="N68" i="17"/>
  <c r="D68" i="17"/>
  <c r="W68" i="17" s="1"/>
  <c r="AP68" i="17" s="1"/>
  <c r="O68" i="17"/>
  <c r="P68" i="17"/>
  <c r="Q68" i="17"/>
  <c r="AJ68" i="17" s="1"/>
  <c r="BC68" i="17" s="1"/>
  <c r="R68" i="17"/>
  <c r="AK68" i="17" s="1"/>
  <c r="BD68" i="17" s="1"/>
  <c r="S68" i="17"/>
  <c r="AL68" i="17" s="1"/>
  <c r="BE68" i="17" s="1"/>
  <c r="T68" i="17"/>
  <c r="AM68" i="17" s="1"/>
  <c r="BF68" i="17" s="1"/>
  <c r="BF108" i="17" s="1" a="1"/>
  <c r="BF108" i="17" s="1"/>
  <c r="T49" i="17" s="1"/>
  <c r="E67" i="18"/>
  <c r="X67" i="18" s="1"/>
  <c r="AQ67" i="18" s="1"/>
  <c r="AQ107" i="18" s="1" a="1"/>
  <c r="AQ107" i="18" s="1"/>
  <c r="F67" i="18"/>
  <c r="Y67" i="18" s="1"/>
  <c r="AR67" i="18" s="1"/>
  <c r="AR107" i="18" s="1" a="1"/>
  <c r="AR107" i="18" s="1"/>
  <c r="K67" i="18"/>
  <c r="AD67" i="18" s="1"/>
  <c r="AW67" i="18" s="1"/>
  <c r="AW107" i="18" s="1" a="1"/>
  <c r="AW107" i="18" s="1"/>
  <c r="I67" i="18"/>
  <c r="J67" i="18"/>
  <c r="AC67" i="18" s="1"/>
  <c r="AV67" i="18" s="1"/>
  <c r="AV107" i="18" s="1" a="1"/>
  <c r="AV107" i="18" s="1"/>
  <c r="L67" i="18"/>
  <c r="G67" i="18"/>
  <c r="H67" i="18"/>
  <c r="M67" i="18"/>
  <c r="N67" i="18"/>
  <c r="O67" i="18"/>
  <c r="D67" i="18"/>
  <c r="P67" i="18"/>
  <c r="Q67" i="18"/>
  <c r="R67" i="18"/>
  <c r="T67" i="18"/>
  <c r="AM67" i="18" s="1"/>
  <c r="BF67" i="18" s="1"/>
  <c r="S67" i="18"/>
  <c r="AL67" i="18" s="1"/>
  <c r="BE67" i="18" s="1"/>
  <c r="BE107" i="18" s="1" a="1"/>
  <c r="BE107" i="18" s="1"/>
  <c r="E71" i="18"/>
  <c r="X71" i="18" s="1"/>
  <c r="AQ71" i="18" s="1"/>
  <c r="AQ111" i="18" s="1" a="1"/>
  <c r="AQ111" i="18" s="1"/>
  <c r="F71" i="18"/>
  <c r="Y71" i="18" s="1"/>
  <c r="AR71" i="18" s="1"/>
  <c r="AR111" i="18" s="1" a="1"/>
  <c r="AR111" i="18" s="1"/>
  <c r="L71" i="18"/>
  <c r="AE71" i="18" s="1"/>
  <c r="AX71" i="18" s="1"/>
  <c r="AX111" i="18" s="1" a="1"/>
  <c r="AX111" i="18" s="1"/>
  <c r="I71" i="18"/>
  <c r="AB71" i="18" s="1"/>
  <c r="AU71" i="18" s="1"/>
  <c r="AU111" i="18" s="1" a="1"/>
  <c r="AU111" i="18" s="1"/>
  <c r="K71" i="18"/>
  <c r="AD71" i="18" s="1"/>
  <c r="AW71" i="18" s="1"/>
  <c r="AW111" i="18" s="1" a="1"/>
  <c r="AW111" i="18" s="1"/>
  <c r="J71" i="18"/>
  <c r="AC71" i="18" s="1"/>
  <c r="AV71" i="18" s="1"/>
  <c r="AV111" i="18" s="1" a="1"/>
  <c r="AV111" i="18" s="1"/>
  <c r="G71" i="18"/>
  <c r="Z71" i="18" s="1"/>
  <c r="AS71" i="18" s="1"/>
  <c r="AS111" i="18" s="1" a="1"/>
  <c r="AS111" i="18" s="1"/>
  <c r="H71" i="18"/>
  <c r="AA71" i="18" s="1"/>
  <c r="AT71" i="18" s="1"/>
  <c r="AT111" i="18" s="1" a="1"/>
  <c r="AT111" i="18" s="1"/>
  <c r="M71" i="18"/>
  <c r="N71" i="18"/>
  <c r="O71" i="18"/>
  <c r="D71" i="18"/>
  <c r="P71" i="18"/>
  <c r="Q71" i="18"/>
  <c r="R71" i="18"/>
  <c r="S71" i="18"/>
  <c r="T71" i="18"/>
  <c r="AM71" i="18" s="1"/>
  <c r="BF71" i="18" s="1"/>
  <c r="E71" i="17"/>
  <c r="F71" i="17"/>
  <c r="Y71" i="17" s="1"/>
  <c r="AR71" i="17" s="1"/>
  <c r="AR111" i="17" s="1" a="1"/>
  <c r="AR111" i="17" s="1"/>
  <c r="J71" i="17"/>
  <c r="AC71" i="17" s="1"/>
  <c r="AV71" i="17" s="1"/>
  <c r="G71" i="17"/>
  <c r="Z71" i="17" s="1"/>
  <c r="AS71" i="17" s="1"/>
  <c r="I71" i="17"/>
  <c r="AB71" i="17" s="1"/>
  <c r="AU71" i="17" s="1"/>
  <c r="H71" i="17"/>
  <c r="AA71" i="17" s="1"/>
  <c r="AT71" i="17" s="1"/>
  <c r="AT111" i="17" s="1" a="1"/>
  <c r="AT111" i="17" s="1"/>
  <c r="K71" i="17"/>
  <c r="AD71" i="17" s="1"/>
  <c r="AW71" i="17" s="1"/>
  <c r="L71" i="17"/>
  <c r="AE71" i="17" s="1"/>
  <c r="AX71" i="17" s="1"/>
  <c r="M71" i="17"/>
  <c r="AF71" i="17" s="1"/>
  <c r="AY71" i="17" s="1"/>
  <c r="AY111" i="17" s="1" a="1"/>
  <c r="AY111" i="17" s="1"/>
  <c r="N71" i="17"/>
  <c r="AG71" i="17" s="1"/>
  <c r="AZ71" i="17" s="1"/>
  <c r="D71" i="17"/>
  <c r="W71" i="17" s="1"/>
  <c r="AP71" i="17" s="1"/>
  <c r="AP111" i="17" s="1" a="1"/>
  <c r="AP111" i="17" s="1"/>
  <c r="O71" i="17"/>
  <c r="P71" i="17"/>
  <c r="Q71" i="17"/>
  <c r="AJ71" i="17" s="1"/>
  <c r="BC71" i="17" s="1"/>
  <c r="R71" i="17"/>
  <c r="S71" i="17"/>
  <c r="T71" i="17"/>
  <c r="AM71" i="17" s="1"/>
  <c r="BF71" i="17" s="1"/>
  <c r="BF91" i="17" s="1"/>
  <c r="E69" i="18"/>
  <c r="X69" i="18" s="1"/>
  <c r="AQ69" i="18" s="1"/>
  <c r="AQ109" i="18" s="1" a="1"/>
  <c r="AQ109" i="18" s="1"/>
  <c r="F69" i="18"/>
  <c r="K69" i="18"/>
  <c r="J69" i="18"/>
  <c r="L69" i="18"/>
  <c r="I69" i="18"/>
  <c r="AB69" i="18" s="1"/>
  <c r="AU69" i="18" s="1"/>
  <c r="AU109" i="18" s="1" a="1"/>
  <c r="AU109" i="18" s="1"/>
  <c r="H69" i="18"/>
  <c r="AA69" i="18" s="1"/>
  <c r="AT69" i="18" s="1"/>
  <c r="AT109" i="18" s="1" a="1"/>
  <c r="AT109" i="18" s="1"/>
  <c r="G69" i="18"/>
  <c r="Z69" i="18" s="1"/>
  <c r="AS69" i="18" s="1"/>
  <c r="AS109" i="18" s="1" a="1"/>
  <c r="AS109" i="18" s="1"/>
  <c r="N69" i="18"/>
  <c r="AG69" i="18" s="1"/>
  <c r="AZ69" i="18" s="1"/>
  <c r="AZ109" i="18" s="1" a="1"/>
  <c r="AZ109" i="18" s="1"/>
  <c r="M69" i="18"/>
  <c r="AF69" i="18" s="1"/>
  <c r="AY69" i="18" s="1"/>
  <c r="AY109" i="18" s="1" a="1"/>
  <c r="AY109" i="18" s="1"/>
  <c r="O69" i="18"/>
  <c r="AH69" i="18" s="1"/>
  <c r="BA69" i="18" s="1"/>
  <c r="BA109" i="18" s="1" a="1"/>
  <c r="BA109" i="18" s="1"/>
  <c r="P69" i="18"/>
  <c r="AI69" i="18" s="1"/>
  <c r="BB69" i="18" s="1"/>
  <c r="BB109" i="18" s="1" a="1"/>
  <c r="BB109" i="18" s="1"/>
  <c r="D69" i="18"/>
  <c r="W69" i="18" s="1"/>
  <c r="AP69" i="18" s="1"/>
  <c r="AP109" i="18" s="1" a="1"/>
  <c r="AP109" i="18" s="1"/>
  <c r="Q69" i="18"/>
  <c r="AJ69" i="18" s="1"/>
  <c r="BC69" i="18" s="1"/>
  <c r="BC109" i="18" s="1" a="1"/>
  <c r="BC109" i="18" s="1"/>
  <c r="R69" i="18"/>
  <c r="T69" i="18"/>
  <c r="S69" i="18"/>
  <c r="E68" i="18"/>
  <c r="F68" i="18"/>
  <c r="L68" i="18"/>
  <c r="J68" i="18"/>
  <c r="AC68" i="18" s="1"/>
  <c r="AV68" i="18" s="1"/>
  <c r="AV108" i="18" s="1" a="1"/>
  <c r="AV108" i="18" s="1"/>
  <c r="K68" i="18"/>
  <c r="I68" i="18"/>
  <c r="G68" i="18"/>
  <c r="H68" i="18"/>
  <c r="M68" i="18"/>
  <c r="AF68" i="18" s="1"/>
  <c r="AY68" i="18" s="1"/>
  <c r="AY108" i="18" s="1" a="1"/>
  <c r="AY108" i="18" s="1"/>
  <c r="N68" i="18"/>
  <c r="AG68" i="18" s="1"/>
  <c r="AZ68" i="18" s="1"/>
  <c r="AZ108" i="18" s="1" a="1"/>
  <c r="AZ108" i="18" s="1"/>
  <c r="O68" i="18"/>
  <c r="AH68" i="18" s="1"/>
  <c r="BA68" i="18" s="1"/>
  <c r="BA108" i="18" s="1" a="1"/>
  <c r="BA108" i="18" s="1"/>
  <c r="D68" i="18"/>
  <c r="W68" i="18" s="1"/>
  <c r="AP68" i="18" s="1"/>
  <c r="AP108" i="18" s="1" a="1"/>
  <c r="AP108" i="18" s="1"/>
  <c r="P68" i="18"/>
  <c r="AI68" i="18" s="1"/>
  <c r="BB68" i="18" s="1"/>
  <c r="BB108" i="18" s="1" a="1"/>
  <c r="BB108" i="18" s="1"/>
  <c r="Q68" i="18"/>
  <c r="AJ68" i="18" s="1"/>
  <c r="BC68" i="18" s="1"/>
  <c r="BC108" i="18" s="1" a="1"/>
  <c r="BC108" i="18" s="1"/>
  <c r="R68" i="18"/>
  <c r="AK68" i="18" s="1"/>
  <c r="BD68" i="18" s="1"/>
  <c r="BD108" i="18" s="1" a="1"/>
  <c r="BD108" i="18" s="1"/>
  <c r="T68" i="18"/>
  <c r="AM68" i="18" s="1"/>
  <c r="BF68" i="18" s="1"/>
  <c r="S68" i="18"/>
  <c r="AL68" i="18" s="1"/>
  <c r="BE68" i="18" s="1"/>
  <c r="BE108" i="18" s="1" a="1"/>
  <c r="BE108" i="18" s="1"/>
  <c r="F69" i="17"/>
  <c r="E69" i="17"/>
  <c r="G69" i="17"/>
  <c r="H69" i="17"/>
  <c r="J69" i="17"/>
  <c r="I69" i="17"/>
  <c r="K69" i="17"/>
  <c r="AD69" i="17" s="1"/>
  <c r="AW69" i="17" s="1"/>
  <c r="L69" i="17"/>
  <c r="AE69" i="17" s="1"/>
  <c r="AX69" i="17" s="1"/>
  <c r="AX109" i="17" s="1" a="1"/>
  <c r="AX109" i="17" s="1"/>
  <c r="M69" i="17"/>
  <c r="N69" i="17"/>
  <c r="AG69" i="17" s="1"/>
  <c r="AZ69" i="17" s="1"/>
  <c r="D69" i="17"/>
  <c r="O69" i="17"/>
  <c r="AH69" i="17" s="1"/>
  <c r="BA69" i="17" s="1"/>
  <c r="P69" i="17"/>
  <c r="AI69" i="17" s="1"/>
  <c r="BB69" i="17" s="1"/>
  <c r="BB109" i="17" s="1" a="1"/>
  <c r="BB109" i="17" s="1"/>
  <c r="Q69" i="17"/>
  <c r="AJ69" i="17" s="1"/>
  <c r="BC69" i="17" s="1"/>
  <c r="R69" i="17"/>
  <c r="AK69" i="17" s="1"/>
  <c r="BD69" i="17" s="1"/>
  <c r="S69" i="17"/>
  <c r="AL69" i="17" s="1"/>
  <c r="BE69" i="17" s="1"/>
  <c r="T69" i="17"/>
  <c r="AM69" i="17" s="1"/>
  <c r="BF69" i="17" s="1"/>
  <c r="F72" i="18"/>
  <c r="Y72" i="18" s="1"/>
  <c r="AR72" i="18" s="1"/>
  <c r="AR112" i="18" s="1" a="1"/>
  <c r="AR112" i="18" s="1"/>
  <c r="E72" i="18"/>
  <c r="L72" i="18"/>
  <c r="AE72" i="18" s="1"/>
  <c r="AX72" i="18" s="1"/>
  <c r="AX112" i="18" s="1" a="1"/>
  <c r="AX112" i="18" s="1"/>
  <c r="J72" i="18"/>
  <c r="I72" i="18"/>
  <c r="K72" i="18"/>
  <c r="G72" i="18"/>
  <c r="H72" i="18"/>
  <c r="M72" i="18"/>
  <c r="N72" i="18"/>
  <c r="AG72" i="18" s="1"/>
  <c r="AZ72" i="18" s="1"/>
  <c r="AZ112" i="18" s="1" a="1"/>
  <c r="AZ112" i="18" s="1"/>
  <c r="O72" i="18"/>
  <c r="P72" i="18"/>
  <c r="D72" i="18"/>
  <c r="Q72" i="18"/>
  <c r="R72" i="18"/>
  <c r="AK72" i="18" s="1"/>
  <c r="BD72" i="18" s="1"/>
  <c r="BD112" i="18" s="1" a="1"/>
  <c r="BD112" i="18" s="1"/>
  <c r="S72" i="18"/>
  <c r="AL72" i="18" s="1"/>
  <c r="BE72" i="18" s="1"/>
  <c r="BE112" i="18" s="1" a="1"/>
  <c r="BE112" i="18" s="1"/>
  <c r="T72" i="18"/>
  <c r="AM72" i="18" s="1"/>
  <c r="BF72" i="18" s="1"/>
  <c r="F70" i="18"/>
  <c r="Y70" i="18" s="1"/>
  <c r="AR70" i="18" s="1"/>
  <c r="AR110" i="18" s="1" a="1"/>
  <c r="AR110" i="18" s="1"/>
  <c r="E70" i="18"/>
  <c r="X70" i="18" s="1"/>
  <c r="AQ70" i="18" s="1"/>
  <c r="AQ110" i="18" s="1" a="1"/>
  <c r="AQ110" i="18" s="1"/>
  <c r="I70" i="18"/>
  <c r="AB70" i="18" s="1"/>
  <c r="AU70" i="18" s="1"/>
  <c r="AU110" i="18" s="1" a="1"/>
  <c r="AU110" i="18" s="1"/>
  <c r="J70" i="18"/>
  <c r="AC70" i="18" s="1"/>
  <c r="AV70" i="18" s="1"/>
  <c r="AV110" i="18" s="1" a="1"/>
  <c r="AV110" i="18" s="1"/>
  <c r="L70" i="18"/>
  <c r="K70" i="18"/>
  <c r="AD70" i="18" s="1"/>
  <c r="AW70" i="18" s="1"/>
  <c r="AW110" i="18" s="1" a="1"/>
  <c r="AW110" i="18" s="1"/>
  <c r="G70" i="18"/>
  <c r="H70" i="18"/>
  <c r="N70" i="18"/>
  <c r="M70" i="18"/>
  <c r="O70" i="18"/>
  <c r="D70" i="18"/>
  <c r="P70" i="18"/>
  <c r="AI70" i="18" s="1"/>
  <c r="BB70" i="18" s="1"/>
  <c r="BB110" i="18" s="1" a="1"/>
  <c r="BB110" i="18" s="1"/>
  <c r="Q70" i="18"/>
  <c r="R70" i="18"/>
  <c r="T70" i="18"/>
  <c r="AM70" i="18" s="1"/>
  <c r="BF70" i="18" s="1"/>
  <c r="S70" i="18"/>
  <c r="AG72" i="17"/>
  <c r="AZ72" i="17" s="1"/>
  <c r="AZ112" i="17" s="1" a="1"/>
  <c r="AZ112" i="17" s="1"/>
  <c r="N53" i="17" s="1"/>
  <c r="E72" i="17"/>
  <c r="X72" i="17" s="1"/>
  <c r="AQ72" i="17" s="1"/>
  <c r="AQ112" i="17" s="1" a="1"/>
  <c r="AQ112" i="17" s="1"/>
  <c r="E53" i="17" s="1"/>
  <c r="F72" i="17"/>
  <c r="Y72" i="17" s="1"/>
  <c r="AR72" i="17" s="1"/>
  <c r="AR112" i="17" s="1" a="1"/>
  <c r="AR112" i="17" s="1"/>
  <c r="F53" i="17" s="1"/>
  <c r="J72" i="17"/>
  <c r="AC72" i="17" s="1"/>
  <c r="AV72" i="17" s="1"/>
  <c r="AV112" i="17" s="1" a="1"/>
  <c r="AV112" i="17" s="1"/>
  <c r="J53" i="17" s="1"/>
  <c r="H72" i="17"/>
  <c r="AA72" i="17" s="1"/>
  <c r="AT72" i="17" s="1"/>
  <c r="AT112" i="17" s="1" a="1"/>
  <c r="AT112" i="17" s="1"/>
  <c r="H53" i="17" s="1"/>
  <c r="G72" i="17"/>
  <c r="Z72" i="17" s="1"/>
  <c r="AS72" i="17" s="1"/>
  <c r="I72" i="17"/>
  <c r="AB72" i="17" s="1"/>
  <c r="AU72" i="17" s="1"/>
  <c r="K72" i="17"/>
  <c r="AD72" i="17" s="1"/>
  <c r="AW72" i="17" s="1"/>
  <c r="AW112" i="17" s="1" a="1"/>
  <c r="AW112" i="17" s="1"/>
  <c r="L72" i="17"/>
  <c r="AE72" i="17" s="1"/>
  <c r="AX72" i="17" s="1"/>
  <c r="M72" i="17"/>
  <c r="AF72" i="17" s="1"/>
  <c r="AY72" i="17" s="1"/>
  <c r="D72" i="17"/>
  <c r="W72" i="17" s="1"/>
  <c r="AP72" i="17" s="1"/>
  <c r="AP112" i="17" s="1" a="1"/>
  <c r="AP112" i="17" s="1"/>
  <c r="N72" i="17"/>
  <c r="O72" i="17"/>
  <c r="AH72" i="17" s="1"/>
  <c r="BA72" i="17" s="1"/>
  <c r="BA112" i="17" s="1" a="1"/>
  <c r="BA112" i="17" s="1"/>
  <c r="P72" i="17"/>
  <c r="AI72" i="17" s="1"/>
  <c r="BB72" i="17" s="1"/>
  <c r="BB112" i="17" s="1" a="1"/>
  <c r="BB112" i="17" s="1"/>
  <c r="P53" i="17" s="1"/>
  <c r="Q72" i="17"/>
  <c r="AJ72" i="17" s="1"/>
  <c r="BC72" i="17" s="1"/>
  <c r="R72" i="17"/>
  <c r="AK72" i="17" s="1"/>
  <c r="BD72" i="17" s="1"/>
  <c r="BD112" i="17" s="1" a="1"/>
  <c r="BD112" i="17" s="1"/>
  <c r="R53" i="17" s="1"/>
  <c r="T72" i="17"/>
  <c r="AM72" i="17" s="1"/>
  <c r="BF72" i="17" s="1"/>
  <c r="S72" i="17"/>
  <c r="AL72" i="17" s="1"/>
  <c r="BE72" i="17" s="1"/>
  <c r="BE112" i="17" s="1" a="1"/>
  <c r="BE112" i="17" s="1"/>
  <c r="S53" i="17" s="1"/>
  <c r="E70" i="17"/>
  <c r="X70" i="17" s="1"/>
  <c r="AQ70" i="17" s="1"/>
  <c r="F70" i="17"/>
  <c r="Y70" i="17" s="1"/>
  <c r="AR70" i="17" s="1"/>
  <c r="G70" i="17"/>
  <c r="Z70" i="17" s="1"/>
  <c r="AS70" i="17" s="1"/>
  <c r="J70" i="17"/>
  <c r="AC70" i="17" s="1"/>
  <c r="AV70" i="17" s="1"/>
  <c r="I70" i="17"/>
  <c r="AB70" i="17" s="1"/>
  <c r="AU70" i="17" s="1"/>
  <c r="H70" i="17"/>
  <c r="AA70" i="17" s="1"/>
  <c r="AT70" i="17" s="1"/>
  <c r="AT110" i="17" s="1" a="1"/>
  <c r="AT110" i="17" s="1"/>
  <c r="K70" i="17"/>
  <c r="AD70" i="17" s="1"/>
  <c r="AW70" i="17" s="1"/>
  <c r="L70" i="17"/>
  <c r="AE70" i="17" s="1"/>
  <c r="AX70" i="17" s="1"/>
  <c r="M70" i="17"/>
  <c r="AF70" i="17" s="1"/>
  <c r="AY70" i="17" s="1"/>
  <c r="D70" i="17"/>
  <c r="W70" i="17" s="1"/>
  <c r="AP70" i="17" s="1"/>
  <c r="AP110" i="17" s="1" a="1"/>
  <c r="AP110" i="17" s="1"/>
  <c r="N70" i="17"/>
  <c r="AG70" i="17" s="1"/>
  <c r="AZ70" i="17" s="1"/>
  <c r="O70" i="17"/>
  <c r="P70" i="17"/>
  <c r="Q70" i="17"/>
  <c r="R70" i="17"/>
  <c r="AK70" i="17" s="1"/>
  <c r="BD70" i="17" s="1"/>
  <c r="S70" i="17"/>
  <c r="AL70" i="17" s="1"/>
  <c r="BE70" i="17" s="1"/>
  <c r="BE110" i="17" s="1" a="1"/>
  <c r="BE110" i="17" s="1"/>
  <c r="T70" i="17"/>
  <c r="AM70" i="17" s="1"/>
  <c r="BF70" i="17" s="1"/>
  <c r="BF90" i="17" s="1"/>
  <c r="AB68" i="17"/>
  <c r="AU68" i="17" s="1"/>
  <c r="AU108" i="17" s="1" a="1"/>
  <c r="AU108" i="17" s="1"/>
  <c r="I49" i="17" s="1"/>
  <c r="AC69" i="17"/>
  <c r="AV69" i="17" s="1"/>
  <c r="AV109" i="17" s="1" a="1"/>
  <c r="AV109" i="17" s="1"/>
  <c r="J50" i="17" s="1"/>
  <c r="AH68" i="17"/>
  <c r="BA68" i="17" s="1"/>
  <c r="BA108" i="17" s="1" a="1"/>
  <c r="BA108" i="17" s="1"/>
  <c r="O49" i="17" s="1"/>
  <c r="AD68" i="17"/>
  <c r="AW68" i="17" s="1"/>
  <c r="AR85" i="17"/>
  <c r="Y68" i="17"/>
  <c r="AR68" i="17" s="1"/>
  <c r="AR108" i="17" s="1" a="1"/>
  <c r="AR108" i="17" s="1"/>
  <c r="F49" i="17" s="1"/>
  <c r="Z68" i="17"/>
  <c r="AS68" i="17" s="1"/>
  <c r="AF68" i="17"/>
  <c r="AY68" i="17" s="1"/>
  <c r="AC68" i="17"/>
  <c r="AV68" i="17" s="1"/>
  <c r="AI68" i="17"/>
  <c r="BB68" i="17" s="1"/>
  <c r="AE68" i="17"/>
  <c r="AX68" i="17" s="1"/>
  <c r="AA68" i="17"/>
  <c r="AT68" i="17" s="1"/>
  <c r="AT108" i="17" s="1" a="1"/>
  <c r="AT108" i="17" s="1"/>
  <c r="H49" i="17" s="1"/>
  <c r="AG68" i="17"/>
  <c r="AZ68" i="17" s="1"/>
  <c r="AW85" i="17"/>
  <c r="AW85" i="10"/>
  <c r="AY85" i="17"/>
  <c r="AK71" i="17"/>
  <c r="BD71" i="17" s="1"/>
  <c r="BD111" i="17" s="1" a="1"/>
  <c r="BD111" i="17" s="1"/>
  <c r="X71" i="17"/>
  <c r="AQ71" i="17" s="1"/>
  <c r="BB85" i="17"/>
  <c r="AJ70" i="17"/>
  <c r="BC70" i="17" s="1"/>
  <c r="AA69" i="17"/>
  <c r="AT69" i="17" s="1"/>
  <c r="AI70" i="17"/>
  <c r="BB70" i="17" s="1"/>
  <c r="W69" i="17"/>
  <c r="AP69" i="17" s="1"/>
  <c r="AB69" i="17"/>
  <c r="AU69" i="17" s="1"/>
  <c r="Z69" i="17"/>
  <c r="AS69" i="17" s="1"/>
  <c r="Y69" i="17"/>
  <c r="AR69" i="17" s="1"/>
  <c r="AF69" i="17"/>
  <c r="AY69" i="17" s="1"/>
  <c r="AH70" i="17"/>
  <c r="BA70" i="17" s="1"/>
  <c r="X69" i="17"/>
  <c r="AQ69" i="17" s="1"/>
  <c r="AQ89" i="17" s="1"/>
  <c r="AH71" i="17"/>
  <c r="BA71" i="17" s="1"/>
  <c r="BA111" i="17" s="1" a="1"/>
  <c r="BA111" i="17" s="1"/>
  <c r="O52" i="17" s="1"/>
  <c r="AV85" i="10"/>
  <c r="BA85" i="17"/>
  <c r="AP92" i="17"/>
  <c r="AL71" i="17"/>
  <c r="BE71" i="17" s="1"/>
  <c r="BB85" i="10"/>
  <c r="AI71" i="17"/>
  <c r="BB71" i="17" s="1"/>
  <c r="AV85" i="17"/>
  <c r="BE85" i="17"/>
  <c r="BC85" i="17"/>
  <c r="AS85" i="17"/>
  <c r="AP85" i="17"/>
  <c r="AT85" i="17"/>
  <c r="AX85" i="17"/>
  <c r="AQ85" i="17"/>
  <c r="BK86" i="15"/>
  <c r="BC85" i="10"/>
  <c r="AX85" i="10"/>
  <c r="R47" i="10"/>
  <c r="AP85" i="10"/>
  <c r="BE85" i="10"/>
  <c r="BF85" i="10"/>
  <c r="AY85" i="10"/>
  <c r="BA85" i="10"/>
  <c r="AZ85" i="10"/>
  <c r="BD85" i="10"/>
  <c r="AQ85" i="10"/>
  <c r="AS85" i="10"/>
  <c r="AR85" i="10"/>
  <c r="R47" i="17"/>
  <c r="S47" i="17"/>
  <c r="E47" i="10"/>
  <c r="AV85" i="18"/>
  <c r="J47" i="18"/>
  <c r="N47" i="17"/>
  <c r="BD85" i="18"/>
  <c r="R47" i="18"/>
  <c r="D47" i="10"/>
  <c r="BF106" i="10" a="1"/>
  <c r="BF106" i="10" s="1"/>
  <c r="T47" i="10" s="1"/>
  <c r="AZ85" i="17"/>
  <c r="AX85" i="18"/>
  <c r="L47" i="18"/>
  <c r="AH67" i="18"/>
  <c r="BA67" i="18" s="1"/>
  <c r="BA107" i="18" s="1" a="1"/>
  <c r="BA107" i="18" s="1"/>
  <c r="AJ67" i="18"/>
  <c r="BC67" i="18" s="1"/>
  <c r="BC107" i="18" s="1" a="1"/>
  <c r="BC107" i="18" s="1"/>
  <c r="AF67" i="18"/>
  <c r="AY67" i="18" s="1"/>
  <c r="AY107" i="18" s="1" a="1"/>
  <c r="AY107" i="18" s="1"/>
  <c r="W67" i="18"/>
  <c r="AP67" i="18" s="1"/>
  <c r="AP107" i="18" s="1" a="1"/>
  <c r="AP107" i="18" s="1"/>
  <c r="AB67" i="18"/>
  <c r="AU67" i="18" s="1"/>
  <c r="AU107" i="18" s="1" a="1"/>
  <c r="AU107" i="18" s="1"/>
  <c r="Z67" i="18"/>
  <c r="AS67" i="18" s="1"/>
  <c r="AS107" i="18" s="1" a="1"/>
  <c r="AS107" i="18" s="1"/>
  <c r="AG67" i="18"/>
  <c r="AZ67" i="18" s="1"/>
  <c r="AZ107" i="18" s="1" a="1"/>
  <c r="AZ107" i="18" s="1"/>
  <c r="AA67" i="18"/>
  <c r="AT67" i="18" s="1"/>
  <c r="AT107" i="18" s="1" a="1"/>
  <c r="AT107" i="18" s="1"/>
  <c r="AE67" i="18"/>
  <c r="AX67" i="18" s="1"/>
  <c r="AX107" i="18" s="1" a="1"/>
  <c r="AX107" i="18" s="1"/>
  <c r="AI67" i="18"/>
  <c r="BB67" i="18" s="1"/>
  <c r="BB107" i="18" s="1" a="1"/>
  <c r="BB107" i="18" s="1"/>
  <c r="AK67" i="18"/>
  <c r="BD67" i="18" s="1"/>
  <c r="BD107" i="18" s="1" a="1"/>
  <c r="BD107" i="18" s="1"/>
  <c r="X68" i="18"/>
  <c r="AQ68" i="18" s="1"/>
  <c r="AQ108" i="18" s="1" a="1"/>
  <c r="AQ108" i="18" s="1"/>
  <c r="AB68" i="18"/>
  <c r="AU68" i="18" s="1"/>
  <c r="AU108" i="18" s="1" a="1"/>
  <c r="AU108" i="18" s="1"/>
  <c r="Z68" i="18"/>
  <c r="AS68" i="18" s="1"/>
  <c r="AS108" i="18" s="1" a="1"/>
  <c r="AS108" i="18" s="1"/>
  <c r="AD68" i="18"/>
  <c r="AW68" i="18" s="1"/>
  <c r="AW108" i="18" s="1" a="1"/>
  <c r="AW108" i="18" s="1"/>
  <c r="AA68" i="18"/>
  <c r="AT68" i="18" s="1"/>
  <c r="AT108" i="18" s="1" a="1"/>
  <c r="AT108" i="18" s="1"/>
  <c r="AE68" i="18"/>
  <c r="AX68" i="18" s="1"/>
  <c r="AX108" i="18" s="1" a="1"/>
  <c r="AX108" i="18" s="1"/>
  <c r="Y68" i="18"/>
  <c r="AR68" i="18" s="1"/>
  <c r="AR108" i="18" s="1" a="1"/>
  <c r="AR108" i="18" s="1"/>
  <c r="E47" i="17"/>
  <c r="AR85" i="18"/>
  <c r="F47" i="18"/>
  <c r="BE85" i="18"/>
  <c r="F47" i="10"/>
  <c r="G47" i="17"/>
  <c r="AT85" i="18"/>
  <c r="L47" i="17"/>
  <c r="Q47" i="17"/>
  <c r="AZ85" i="18"/>
  <c r="M47" i="10"/>
  <c r="P47" i="10"/>
  <c r="H47" i="17"/>
  <c r="BB85" i="18"/>
  <c r="P47" i="18"/>
  <c r="AJ71" i="18"/>
  <c r="BC71" i="18" s="1"/>
  <c r="BC111" i="18" s="1" a="1"/>
  <c r="BC111" i="18" s="1"/>
  <c r="AH71" i="18"/>
  <c r="BA71" i="18" s="1"/>
  <c r="BA111" i="18" s="1" a="1"/>
  <c r="BA111" i="18" s="1"/>
  <c r="AF71" i="18"/>
  <c r="AY71" i="18" s="1"/>
  <c r="AY111" i="18" s="1" a="1"/>
  <c r="AY111" i="18" s="1"/>
  <c r="W71" i="18"/>
  <c r="AP71" i="18" s="1"/>
  <c r="AP111" i="18" s="1" a="1"/>
  <c r="AP111" i="18" s="1"/>
  <c r="AK71" i="18"/>
  <c r="BD71" i="18" s="1"/>
  <c r="BD111" i="18" s="1" a="1"/>
  <c r="BD111" i="18" s="1"/>
  <c r="AL71" i="18"/>
  <c r="BE71" i="18" s="1"/>
  <c r="BE111" i="18" s="1" a="1"/>
  <c r="BE111" i="18" s="1"/>
  <c r="AI71" i="18"/>
  <c r="BB71" i="18" s="1"/>
  <c r="BB111" i="18" s="1" a="1"/>
  <c r="BB111" i="18" s="1"/>
  <c r="AG71" i="18"/>
  <c r="AZ71" i="18" s="1"/>
  <c r="AZ111" i="18" s="1" a="1"/>
  <c r="AZ111" i="18" s="1"/>
  <c r="AW85" i="18"/>
  <c r="Q47" i="10"/>
  <c r="AS85" i="18"/>
  <c r="AM69" i="18"/>
  <c r="BF69" i="18" s="1"/>
  <c r="AD69" i="18"/>
  <c r="AW69" i="18" s="1"/>
  <c r="AW109" i="18" s="1" a="1"/>
  <c r="AW109" i="18" s="1"/>
  <c r="AK69" i="18"/>
  <c r="BD69" i="18" s="1"/>
  <c r="BD109" i="18" s="1" a="1"/>
  <c r="BD109" i="18" s="1"/>
  <c r="AE69" i="18"/>
  <c r="AX69" i="18" s="1"/>
  <c r="AX109" i="18" s="1" a="1"/>
  <c r="AX109" i="18" s="1"/>
  <c r="Y69" i="18"/>
  <c r="AR69" i="18" s="1"/>
  <c r="AR109" i="18" s="1" a="1"/>
  <c r="AR109" i="18" s="1"/>
  <c r="AL69" i="18"/>
  <c r="BE69" i="18" s="1"/>
  <c r="BE109" i="18" s="1" a="1"/>
  <c r="BE109" i="18" s="1"/>
  <c r="AC69" i="18"/>
  <c r="AV69" i="18" s="1"/>
  <c r="AV109" i="18" s="1" a="1"/>
  <c r="AV109" i="18" s="1"/>
  <c r="K47" i="10"/>
  <c r="H47" i="10"/>
  <c r="AU85" i="18"/>
  <c r="F47" i="17"/>
  <c r="AY85" i="18"/>
  <c r="M47" i="18"/>
  <c r="D53" i="17"/>
  <c r="BD85" i="17"/>
  <c r="BF85" i="18"/>
  <c r="BF106" i="18" a="1"/>
  <c r="BF106" i="18" s="1"/>
  <c r="T47" i="18" s="1"/>
  <c r="S47" i="10"/>
  <c r="AP85" i="18"/>
  <c r="D47" i="18"/>
  <c r="X72" i="18"/>
  <c r="AQ72" i="18" s="1"/>
  <c r="AQ112" i="18" s="1" a="1"/>
  <c r="AQ112" i="18" s="1"/>
  <c r="AH72" i="18"/>
  <c r="BA72" i="18" s="1"/>
  <c r="BA112" i="18" s="1" a="1"/>
  <c r="BA112" i="18" s="1"/>
  <c r="AJ72" i="18"/>
  <c r="BC72" i="18" s="1"/>
  <c r="BC112" i="18" s="1" a="1"/>
  <c r="BC112" i="18" s="1"/>
  <c r="AF72" i="18"/>
  <c r="AY72" i="18" s="1"/>
  <c r="AY112" i="18" s="1" a="1"/>
  <c r="AY112" i="18" s="1"/>
  <c r="AB72" i="18"/>
  <c r="AU72" i="18" s="1"/>
  <c r="AU112" i="18" s="1" a="1"/>
  <c r="AU112" i="18" s="1"/>
  <c r="W72" i="18"/>
  <c r="AP72" i="18" s="1"/>
  <c r="AP112" i="18" s="1" a="1"/>
  <c r="AP112" i="18" s="1"/>
  <c r="Z72" i="18"/>
  <c r="AS72" i="18" s="1"/>
  <c r="AS112" i="18" s="1" a="1"/>
  <c r="AS112" i="18" s="1"/>
  <c r="AD72" i="18"/>
  <c r="AW72" i="18" s="1"/>
  <c r="AW112" i="18" s="1" a="1"/>
  <c r="AW112" i="18" s="1"/>
  <c r="AA72" i="18"/>
  <c r="AT72" i="18" s="1"/>
  <c r="AT112" i="18" s="1" a="1"/>
  <c r="AT112" i="18" s="1"/>
  <c r="AI72" i="18"/>
  <c r="BB72" i="18" s="1"/>
  <c r="BB112" i="18" s="1" a="1"/>
  <c r="BB112" i="18" s="1"/>
  <c r="AC72" i="18"/>
  <c r="AV72" i="18" s="1"/>
  <c r="AV112" i="18" s="1" a="1"/>
  <c r="AV112" i="18" s="1"/>
  <c r="G47" i="10"/>
  <c r="I47" i="10"/>
  <c r="AU85" i="10"/>
  <c r="BF106" i="17" a="1"/>
  <c r="BF106" i="17" s="1"/>
  <c r="T47" i="17" s="1"/>
  <c r="BC85" i="18"/>
  <c r="Q47" i="18"/>
  <c r="AJ70" i="18"/>
  <c r="BC70" i="18" s="1"/>
  <c r="BC110" i="18" s="1" a="1"/>
  <c r="BC110" i="18" s="1"/>
  <c r="AH70" i="18"/>
  <c r="BA70" i="18" s="1"/>
  <c r="BA110" i="18" s="1" a="1"/>
  <c r="BA110" i="18" s="1"/>
  <c r="AF70" i="18"/>
  <c r="AY70" i="18" s="1"/>
  <c r="AY110" i="18" s="1" a="1"/>
  <c r="AY110" i="18" s="1"/>
  <c r="W70" i="18"/>
  <c r="AP70" i="18" s="1"/>
  <c r="AP110" i="18" s="1" a="1"/>
  <c r="AP110" i="18" s="1"/>
  <c r="Z70" i="18"/>
  <c r="AS70" i="18" s="1"/>
  <c r="AS110" i="18" s="1" a="1"/>
  <c r="AS110" i="18" s="1"/>
  <c r="AK70" i="18"/>
  <c r="BD70" i="18" s="1"/>
  <c r="BD110" i="18" s="1" a="1"/>
  <c r="BD110" i="18" s="1"/>
  <c r="AE70" i="18"/>
  <c r="AX70" i="18" s="1"/>
  <c r="AX110" i="18" s="1" a="1"/>
  <c r="AX110" i="18" s="1"/>
  <c r="AG70" i="18"/>
  <c r="AZ70" i="18" s="1"/>
  <c r="AZ110" i="18" s="1" a="1"/>
  <c r="AZ110" i="18" s="1"/>
  <c r="AA70" i="18"/>
  <c r="AT70" i="18" s="1"/>
  <c r="AT110" i="18" s="1" a="1"/>
  <c r="AT110" i="18" s="1"/>
  <c r="AL70" i="18"/>
  <c r="BE70" i="18" s="1"/>
  <c r="BE110" i="18" s="1" a="1"/>
  <c r="BE110" i="18" s="1"/>
  <c r="O47" i="10"/>
  <c r="AQ85" i="18"/>
  <c r="E47" i="18"/>
  <c r="N47" i="10"/>
  <c r="BA85" i="18"/>
  <c r="O47" i="18"/>
  <c r="AU86" i="17"/>
  <c r="I48" i="17"/>
  <c r="G48" i="17"/>
  <c r="AS86" i="17"/>
  <c r="AY86" i="17"/>
  <c r="M48" i="17"/>
  <c r="AW86" i="17"/>
  <c r="K48" i="17"/>
  <c r="BC90" i="17"/>
  <c r="E48" i="17"/>
  <c r="AQ86" i="17"/>
  <c r="K53" i="17"/>
  <c r="AW92" i="17"/>
  <c r="BB90" i="17"/>
  <c r="F48" i="17"/>
  <c r="AR86" i="17"/>
  <c r="L48" i="17"/>
  <c r="AX86" i="17"/>
  <c r="BE92" i="17"/>
  <c r="BB92" i="17"/>
  <c r="H48" i="17"/>
  <c r="AT86" i="17"/>
  <c r="AP86" i="17"/>
  <c r="D48" i="17"/>
  <c r="AV86" i="17"/>
  <c r="J48" i="17"/>
  <c r="AV89" i="17"/>
  <c r="BD91" i="17"/>
  <c r="R52" i="17"/>
  <c r="BA92" i="17"/>
  <c r="O53" i="17"/>
  <c r="BF106" i="16" a="1"/>
  <c r="BF106" i="16" s="1"/>
  <c r="T47" i="16" s="1"/>
  <c r="BF85" i="16"/>
  <c r="P47" i="16"/>
  <c r="BB85" i="16"/>
  <c r="Q47" i="16"/>
  <c r="BC85" i="16"/>
  <c r="O47" i="16"/>
  <c r="BA85" i="16"/>
  <c r="M47" i="16"/>
  <c r="AY85" i="16"/>
  <c r="D47" i="16"/>
  <c r="AP85" i="16"/>
  <c r="AW85" i="16"/>
  <c r="K47" i="16"/>
  <c r="I47" i="16"/>
  <c r="AU85" i="16"/>
  <c r="E47" i="16"/>
  <c r="AQ85" i="16"/>
  <c r="AS85" i="16"/>
  <c r="G47" i="16"/>
  <c r="G68" i="16"/>
  <c r="Z68" i="16" s="1"/>
  <c r="AS68" i="16" s="1"/>
  <c r="E68" i="16"/>
  <c r="X68" i="16" s="1"/>
  <c r="AQ68" i="16" s="1"/>
  <c r="I68" i="16"/>
  <c r="AB68" i="16" s="1"/>
  <c r="AU68" i="16" s="1"/>
  <c r="K68" i="16"/>
  <c r="AD68" i="16" s="1"/>
  <c r="AW68" i="16" s="1"/>
  <c r="D68" i="16"/>
  <c r="W68" i="16" s="1"/>
  <c r="AP68" i="16" s="1"/>
  <c r="M68" i="16"/>
  <c r="AF68" i="16" s="1"/>
  <c r="AY68" i="16" s="1"/>
  <c r="O68" i="16"/>
  <c r="AH68" i="16" s="1"/>
  <c r="BA68" i="16" s="1"/>
  <c r="Q68" i="16"/>
  <c r="AJ68" i="16" s="1"/>
  <c r="BC68" i="16" s="1"/>
  <c r="T68" i="16"/>
  <c r="AM68" i="16" s="1"/>
  <c r="BF68" i="16" s="1"/>
  <c r="BF87" i="16" s="1"/>
  <c r="P68" i="16"/>
  <c r="AI68" i="16" s="1"/>
  <c r="BB68" i="16" s="1"/>
  <c r="J68" i="16"/>
  <c r="AC68" i="16" s="1"/>
  <c r="AV68" i="16" s="1"/>
  <c r="S68" i="16"/>
  <c r="AL68" i="16" s="1"/>
  <c r="BE68" i="16" s="1"/>
  <c r="N68" i="16"/>
  <c r="AG68" i="16" s="1"/>
  <c r="AZ68" i="16" s="1"/>
  <c r="H68" i="16"/>
  <c r="AA68" i="16" s="1"/>
  <c r="AT68" i="16" s="1"/>
  <c r="R68" i="16"/>
  <c r="AK68" i="16" s="1"/>
  <c r="BD68" i="16" s="1"/>
  <c r="L68" i="16"/>
  <c r="AE68" i="16" s="1"/>
  <c r="AX68" i="16" s="1"/>
  <c r="F68" i="16"/>
  <c r="Y68" i="16" s="1"/>
  <c r="AR68" i="16" s="1"/>
  <c r="E70" i="16"/>
  <c r="X70" i="16" s="1"/>
  <c r="AQ70" i="16" s="1"/>
  <c r="AQ110" i="16" s="1" a="1"/>
  <c r="AQ110" i="16" s="1"/>
  <c r="G70" i="16"/>
  <c r="Z70" i="16" s="1"/>
  <c r="AS70" i="16" s="1"/>
  <c r="AS110" i="16" s="1" a="1"/>
  <c r="AS110" i="16" s="1"/>
  <c r="I70" i="16"/>
  <c r="AB70" i="16" s="1"/>
  <c r="AU70" i="16" s="1"/>
  <c r="AU110" i="16" s="1" a="1"/>
  <c r="AU110" i="16" s="1"/>
  <c r="D70" i="16"/>
  <c r="W70" i="16" s="1"/>
  <c r="AP70" i="16" s="1"/>
  <c r="AP110" i="16" s="1" a="1"/>
  <c r="AP110" i="16" s="1"/>
  <c r="K70" i="16"/>
  <c r="AD70" i="16" s="1"/>
  <c r="AW70" i="16" s="1"/>
  <c r="AW110" i="16" s="1" a="1"/>
  <c r="AW110" i="16" s="1"/>
  <c r="M70" i="16"/>
  <c r="AF70" i="16" s="1"/>
  <c r="AY70" i="16" s="1"/>
  <c r="AY110" i="16" s="1" a="1"/>
  <c r="AY110" i="16" s="1"/>
  <c r="O70" i="16"/>
  <c r="AH70" i="16" s="1"/>
  <c r="BA70" i="16" s="1"/>
  <c r="BA110" i="16" s="1" a="1"/>
  <c r="BA110" i="16" s="1"/>
  <c r="Q70" i="16"/>
  <c r="AJ70" i="16" s="1"/>
  <c r="BC70" i="16" s="1"/>
  <c r="BC110" i="16" s="1" a="1"/>
  <c r="BC110" i="16" s="1"/>
  <c r="T70" i="16"/>
  <c r="AM70" i="16" s="1"/>
  <c r="BF70" i="16" s="1"/>
  <c r="F70" i="16"/>
  <c r="Y70" i="16" s="1"/>
  <c r="AR70" i="16" s="1"/>
  <c r="AR110" i="16" s="1" a="1"/>
  <c r="AR110" i="16" s="1"/>
  <c r="H70" i="16"/>
  <c r="AA70" i="16" s="1"/>
  <c r="AT70" i="16" s="1"/>
  <c r="AT110" i="16" s="1" a="1"/>
  <c r="AT110" i="16" s="1"/>
  <c r="L70" i="16"/>
  <c r="AE70" i="16" s="1"/>
  <c r="AX70" i="16" s="1"/>
  <c r="AX110" i="16" s="1" a="1"/>
  <c r="AX110" i="16" s="1"/>
  <c r="P70" i="16"/>
  <c r="AI70" i="16" s="1"/>
  <c r="BB70" i="16" s="1"/>
  <c r="BB110" i="16" s="1" a="1"/>
  <c r="BB110" i="16" s="1"/>
  <c r="R70" i="16"/>
  <c r="AK70" i="16" s="1"/>
  <c r="BD70" i="16" s="1"/>
  <c r="BD110" i="16" s="1" a="1"/>
  <c r="BD110" i="16" s="1"/>
  <c r="N70" i="16"/>
  <c r="AG70" i="16" s="1"/>
  <c r="AZ70" i="16" s="1"/>
  <c r="AZ110" i="16" s="1" a="1"/>
  <c r="AZ110" i="16" s="1"/>
  <c r="S70" i="16"/>
  <c r="AL70" i="16" s="1"/>
  <c r="BE70" i="16" s="1"/>
  <c r="BE110" i="16" s="1" a="1"/>
  <c r="BE110" i="16" s="1"/>
  <c r="J70" i="16"/>
  <c r="AC70" i="16" s="1"/>
  <c r="AV70" i="16" s="1"/>
  <c r="AV110" i="16" s="1" a="1"/>
  <c r="AV110" i="16" s="1"/>
  <c r="T68" i="10"/>
  <c r="AM68" i="10" s="1"/>
  <c r="BF68" i="10" s="1"/>
  <c r="BF87" i="10" s="1"/>
  <c r="N68" i="10"/>
  <c r="AG68" i="10" s="1"/>
  <c r="AZ68" i="10" s="1"/>
  <c r="S68" i="10"/>
  <c r="AL68" i="10" s="1"/>
  <c r="BE68" i="10" s="1"/>
  <c r="O68" i="10"/>
  <c r="AH68" i="10" s="1"/>
  <c r="BA68" i="10" s="1"/>
  <c r="P68" i="10"/>
  <c r="AI68" i="10" s="1"/>
  <c r="BB68" i="10" s="1"/>
  <c r="Q68" i="10"/>
  <c r="AJ68" i="10" s="1"/>
  <c r="BC68" i="10" s="1"/>
  <c r="L68" i="10"/>
  <c r="AE68" i="10" s="1"/>
  <c r="AX68" i="10" s="1"/>
  <c r="R68" i="10"/>
  <c r="AK68" i="10" s="1"/>
  <c r="BD68" i="10" s="1"/>
  <c r="J68" i="10"/>
  <c r="AC68" i="10" s="1"/>
  <c r="AV68" i="10" s="1"/>
  <c r="F68" i="10"/>
  <c r="Y68" i="10" s="1"/>
  <c r="AR68" i="10" s="1"/>
  <c r="E68" i="10"/>
  <c r="X68" i="10" s="1"/>
  <c r="AQ68" i="10" s="1"/>
  <c r="G68" i="10"/>
  <c r="Z68" i="10" s="1"/>
  <c r="AS68" i="10" s="1"/>
  <c r="H68" i="10"/>
  <c r="AA68" i="10" s="1"/>
  <c r="AT68" i="10" s="1"/>
  <c r="M68" i="10"/>
  <c r="AF68" i="10" s="1"/>
  <c r="AY68" i="10" s="1"/>
  <c r="I68" i="10"/>
  <c r="AB68" i="10" s="1"/>
  <c r="AU68" i="10" s="1"/>
  <c r="D68" i="10"/>
  <c r="W68" i="10" s="1"/>
  <c r="AP68" i="10" s="1"/>
  <c r="K68" i="10"/>
  <c r="AD68" i="10" s="1"/>
  <c r="AW68" i="10" s="1"/>
  <c r="T70" i="10"/>
  <c r="AM70" i="10" s="1"/>
  <c r="BF70" i="10" s="1"/>
  <c r="S70" i="10"/>
  <c r="AL70" i="10" s="1"/>
  <c r="BE70" i="10" s="1"/>
  <c r="BE110" i="10" s="1" a="1"/>
  <c r="BE110" i="10" s="1"/>
  <c r="G70" i="10"/>
  <c r="Z70" i="10" s="1"/>
  <c r="AS70" i="10" s="1"/>
  <c r="AS110" i="10" s="1" a="1"/>
  <c r="AS110" i="10" s="1"/>
  <c r="H70" i="10"/>
  <c r="AA70" i="10" s="1"/>
  <c r="AT70" i="10" s="1"/>
  <c r="AT110" i="10" s="1" a="1"/>
  <c r="AT110" i="10" s="1"/>
  <c r="R70" i="10"/>
  <c r="AK70" i="10" s="1"/>
  <c r="BD70" i="10" s="1"/>
  <c r="BD110" i="10" s="1" a="1"/>
  <c r="BD110" i="10" s="1"/>
  <c r="J70" i="10"/>
  <c r="AC70" i="10" s="1"/>
  <c r="AV70" i="10" s="1"/>
  <c r="AV110" i="10" s="1" a="1"/>
  <c r="AV110" i="10" s="1"/>
  <c r="K70" i="10"/>
  <c r="AD70" i="10" s="1"/>
  <c r="AW70" i="10" s="1"/>
  <c r="AW110" i="10" s="1" a="1"/>
  <c r="AW110" i="10" s="1"/>
  <c r="O70" i="10"/>
  <c r="AH70" i="10" s="1"/>
  <c r="BA70" i="10" s="1"/>
  <c r="BA110" i="10" s="1" a="1"/>
  <c r="BA110" i="10" s="1"/>
  <c r="P70" i="10"/>
  <c r="AI70" i="10" s="1"/>
  <c r="BB70" i="10" s="1"/>
  <c r="BB110" i="10" s="1" a="1"/>
  <c r="BB110" i="10" s="1"/>
  <c r="E70" i="10"/>
  <c r="X70" i="10" s="1"/>
  <c r="AQ70" i="10" s="1"/>
  <c r="AQ110" i="10" s="1" a="1"/>
  <c r="AQ110" i="10" s="1"/>
  <c r="D70" i="10"/>
  <c r="W70" i="10" s="1"/>
  <c r="AP70" i="10" s="1"/>
  <c r="AP110" i="10" s="1" a="1"/>
  <c r="AP110" i="10" s="1"/>
  <c r="I70" i="10"/>
  <c r="AB70" i="10" s="1"/>
  <c r="AU70" i="10" s="1"/>
  <c r="AU110" i="10" s="1" a="1"/>
  <c r="AU110" i="10" s="1"/>
  <c r="M70" i="10"/>
  <c r="AF70" i="10" s="1"/>
  <c r="AY70" i="10" s="1"/>
  <c r="AY110" i="10" s="1" a="1"/>
  <c r="AY110" i="10" s="1"/>
  <c r="F70" i="10"/>
  <c r="Y70" i="10" s="1"/>
  <c r="AR70" i="10" s="1"/>
  <c r="AR110" i="10" s="1" a="1"/>
  <c r="AR110" i="10" s="1"/>
  <c r="L70" i="10"/>
  <c r="AE70" i="10" s="1"/>
  <c r="AX70" i="10" s="1"/>
  <c r="AX110" i="10" s="1" a="1"/>
  <c r="AX110" i="10" s="1"/>
  <c r="Q70" i="10"/>
  <c r="AJ70" i="10" s="1"/>
  <c r="BC70" i="10" s="1"/>
  <c r="BC110" i="10" s="1" a="1"/>
  <c r="BC110" i="10" s="1"/>
  <c r="N70" i="10"/>
  <c r="AG70" i="10" s="1"/>
  <c r="AZ70" i="10" s="1"/>
  <c r="AZ110" i="10" s="1" a="1"/>
  <c r="AZ110" i="10" s="1"/>
  <c r="G67" i="16"/>
  <c r="Z67" i="16" s="1"/>
  <c r="AS67" i="16" s="1"/>
  <c r="AS107" i="16" s="1" a="1"/>
  <c r="AS107" i="16" s="1"/>
  <c r="E67" i="16"/>
  <c r="X67" i="16" s="1"/>
  <c r="AQ67" i="16" s="1"/>
  <c r="AQ107" i="16" s="1" a="1"/>
  <c r="AQ107" i="16" s="1"/>
  <c r="I67" i="16"/>
  <c r="AB67" i="16" s="1"/>
  <c r="AU67" i="16" s="1"/>
  <c r="AU107" i="16" s="1" a="1"/>
  <c r="AU107" i="16" s="1"/>
  <c r="K67" i="16"/>
  <c r="AD67" i="16" s="1"/>
  <c r="AW67" i="16" s="1"/>
  <c r="AW107" i="16" s="1" a="1"/>
  <c r="AW107" i="16" s="1"/>
  <c r="D67" i="16"/>
  <c r="W67" i="16" s="1"/>
  <c r="AP67" i="16" s="1"/>
  <c r="AP107" i="16" s="1" a="1"/>
  <c r="AP107" i="16" s="1"/>
  <c r="M67" i="16"/>
  <c r="AF67" i="16" s="1"/>
  <c r="AY67" i="16" s="1"/>
  <c r="AY107" i="16" s="1" a="1"/>
  <c r="AY107" i="16" s="1"/>
  <c r="O67" i="16"/>
  <c r="AH67" i="16" s="1"/>
  <c r="BA67" i="16" s="1"/>
  <c r="BA107" i="16" s="1" a="1"/>
  <c r="BA107" i="16" s="1"/>
  <c r="Q67" i="16"/>
  <c r="AJ67" i="16" s="1"/>
  <c r="BC67" i="16" s="1"/>
  <c r="BC107" i="16" s="1" a="1"/>
  <c r="BC107" i="16" s="1"/>
  <c r="T67" i="16"/>
  <c r="AM67" i="16" s="1"/>
  <c r="BF67" i="16" s="1"/>
  <c r="J67" i="16"/>
  <c r="AC67" i="16" s="1"/>
  <c r="AV67" i="16" s="1"/>
  <c r="AV107" i="16" s="1" a="1"/>
  <c r="AV107" i="16" s="1"/>
  <c r="P67" i="16"/>
  <c r="AI67" i="16" s="1"/>
  <c r="BB67" i="16" s="1"/>
  <c r="BB107" i="16" s="1" a="1"/>
  <c r="BB107" i="16" s="1"/>
  <c r="N67" i="16"/>
  <c r="AG67" i="16" s="1"/>
  <c r="AZ67" i="16" s="1"/>
  <c r="AZ107" i="16" s="1" a="1"/>
  <c r="AZ107" i="16" s="1"/>
  <c r="S67" i="16"/>
  <c r="AL67" i="16" s="1"/>
  <c r="BE67" i="16" s="1"/>
  <c r="BE107" i="16" s="1" a="1"/>
  <c r="BE107" i="16" s="1"/>
  <c r="F67" i="16"/>
  <c r="Y67" i="16" s="1"/>
  <c r="AR67" i="16" s="1"/>
  <c r="AR107" i="16" s="1" a="1"/>
  <c r="AR107" i="16" s="1"/>
  <c r="H67" i="16"/>
  <c r="AA67" i="16" s="1"/>
  <c r="AT67" i="16" s="1"/>
  <c r="AT107" i="16" s="1" a="1"/>
  <c r="AT107" i="16" s="1"/>
  <c r="R67" i="16"/>
  <c r="AK67" i="16" s="1"/>
  <c r="BD67" i="16" s="1"/>
  <c r="BD107" i="16" s="1" a="1"/>
  <c r="BD107" i="16" s="1"/>
  <c r="L67" i="16"/>
  <c r="AE67" i="16" s="1"/>
  <c r="AX67" i="16" s="1"/>
  <c r="AX107" i="16" s="1" a="1"/>
  <c r="AX107" i="16" s="1"/>
  <c r="J47" i="16"/>
  <c r="AV85" i="16"/>
  <c r="T67" i="10"/>
  <c r="AM67" i="10" s="1"/>
  <c r="BF67" i="10" s="1"/>
  <c r="J67" i="10"/>
  <c r="AC67" i="10" s="1"/>
  <c r="AV67" i="10" s="1"/>
  <c r="AV107" i="10" s="1" a="1"/>
  <c r="AV107" i="10" s="1"/>
  <c r="I67" i="10"/>
  <c r="AB67" i="10" s="1"/>
  <c r="AU67" i="10" s="1"/>
  <c r="AU107" i="10" s="1" a="1"/>
  <c r="AU107" i="10" s="1"/>
  <c r="K67" i="10"/>
  <c r="AD67" i="10" s="1"/>
  <c r="AW67" i="10" s="1"/>
  <c r="AW107" i="10" s="1" a="1"/>
  <c r="AW107" i="10" s="1"/>
  <c r="L67" i="10"/>
  <c r="AE67" i="10" s="1"/>
  <c r="AX67" i="10" s="1"/>
  <c r="AX107" i="10" s="1" a="1"/>
  <c r="AX107" i="10" s="1"/>
  <c r="F67" i="10"/>
  <c r="Y67" i="10" s="1"/>
  <c r="AR67" i="10" s="1"/>
  <c r="AR107" i="10" s="1" a="1"/>
  <c r="AR107" i="10" s="1"/>
  <c r="H67" i="10"/>
  <c r="AA67" i="10" s="1"/>
  <c r="AT67" i="10" s="1"/>
  <c r="AT107" i="10" s="1" a="1"/>
  <c r="AT107" i="10" s="1"/>
  <c r="D67" i="10"/>
  <c r="W67" i="10" s="1"/>
  <c r="AP67" i="10" s="1"/>
  <c r="AP107" i="10" s="1" a="1"/>
  <c r="AP107" i="10" s="1"/>
  <c r="M67" i="10"/>
  <c r="AF67" i="10" s="1"/>
  <c r="AY67" i="10" s="1"/>
  <c r="AY107" i="10" s="1" a="1"/>
  <c r="AY107" i="10" s="1"/>
  <c r="N67" i="10"/>
  <c r="AG67" i="10" s="1"/>
  <c r="AZ67" i="10" s="1"/>
  <c r="AZ107" i="10" s="1" a="1"/>
  <c r="AZ107" i="10" s="1"/>
  <c r="P67" i="10"/>
  <c r="AI67" i="10" s="1"/>
  <c r="BB67" i="10" s="1"/>
  <c r="BB107" i="10" s="1" a="1"/>
  <c r="BB107" i="10" s="1"/>
  <c r="Q67" i="10"/>
  <c r="AJ67" i="10" s="1"/>
  <c r="BC67" i="10" s="1"/>
  <c r="BC107" i="10" s="1" a="1"/>
  <c r="BC107" i="10" s="1"/>
  <c r="S67" i="10"/>
  <c r="AL67" i="10" s="1"/>
  <c r="BE67" i="10" s="1"/>
  <c r="BE107" i="10" s="1" a="1"/>
  <c r="BE107" i="10" s="1"/>
  <c r="O67" i="10"/>
  <c r="AH67" i="10" s="1"/>
  <c r="BA67" i="10" s="1"/>
  <c r="BA107" i="10" s="1" a="1"/>
  <c r="BA107" i="10" s="1"/>
  <c r="R67" i="10"/>
  <c r="AK67" i="10" s="1"/>
  <c r="BD67" i="10" s="1"/>
  <c r="BD107" i="10" s="1" a="1"/>
  <c r="BD107" i="10" s="1"/>
  <c r="G67" i="10"/>
  <c r="Z67" i="10" s="1"/>
  <c r="AS67" i="10" s="1"/>
  <c r="AS107" i="10" s="1" a="1"/>
  <c r="AS107" i="10" s="1"/>
  <c r="E67" i="10"/>
  <c r="X67" i="10" s="1"/>
  <c r="AQ67" i="10" s="1"/>
  <c r="AQ107" i="10" s="1" a="1"/>
  <c r="AQ107" i="10" s="1"/>
  <c r="AZ85" i="16"/>
  <c r="N47" i="16"/>
  <c r="E71" i="16"/>
  <c r="X71" i="16" s="1"/>
  <c r="AQ71" i="16" s="1"/>
  <c r="AQ111" i="16" s="1" a="1"/>
  <c r="AQ111" i="16" s="1"/>
  <c r="G71" i="16"/>
  <c r="Z71" i="16" s="1"/>
  <c r="AS71" i="16" s="1"/>
  <c r="AS111" i="16" s="1" a="1"/>
  <c r="AS111" i="16" s="1"/>
  <c r="I71" i="16"/>
  <c r="AB71" i="16" s="1"/>
  <c r="AU71" i="16" s="1"/>
  <c r="AU111" i="16" s="1" a="1"/>
  <c r="AU111" i="16" s="1"/>
  <c r="K71" i="16"/>
  <c r="AD71" i="16" s="1"/>
  <c r="AW71" i="16" s="1"/>
  <c r="AW111" i="16" s="1" a="1"/>
  <c r="AW111" i="16" s="1"/>
  <c r="D71" i="16"/>
  <c r="W71" i="16" s="1"/>
  <c r="AP71" i="16" s="1"/>
  <c r="AP111" i="16" s="1" a="1"/>
  <c r="AP111" i="16" s="1"/>
  <c r="M71" i="16"/>
  <c r="AF71" i="16" s="1"/>
  <c r="AY71" i="16" s="1"/>
  <c r="AY111" i="16" s="1" a="1"/>
  <c r="AY111" i="16" s="1"/>
  <c r="O71" i="16"/>
  <c r="AH71" i="16" s="1"/>
  <c r="BA71" i="16" s="1"/>
  <c r="BA111" i="16" s="1" a="1"/>
  <c r="BA111" i="16" s="1"/>
  <c r="Q71" i="16"/>
  <c r="AJ71" i="16" s="1"/>
  <c r="BC71" i="16" s="1"/>
  <c r="BC111" i="16" s="1" a="1"/>
  <c r="BC111" i="16" s="1"/>
  <c r="T71" i="16"/>
  <c r="AM71" i="16" s="1"/>
  <c r="BF71" i="16" s="1"/>
  <c r="R71" i="16"/>
  <c r="AK71" i="16" s="1"/>
  <c r="BD71" i="16" s="1"/>
  <c r="BD111" i="16" s="1" a="1"/>
  <c r="BD111" i="16" s="1"/>
  <c r="F71" i="16"/>
  <c r="Y71" i="16" s="1"/>
  <c r="AR71" i="16" s="1"/>
  <c r="AR111" i="16" s="1" a="1"/>
  <c r="AR111" i="16" s="1"/>
  <c r="H71" i="16"/>
  <c r="AA71" i="16" s="1"/>
  <c r="AT71" i="16" s="1"/>
  <c r="AT111" i="16" s="1" a="1"/>
  <c r="AT111" i="16" s="1"/>
  <c r="L71" i="16"/>
  <c r="AE71" i="16" s="1"/>
  <c r="AX71" i="16" s="1"/>
  <c r="AX111" i="16" s="1" a="1"/>
  <c r="AX111" i="16" s="1"/>
  <c r="N71" i="16"/>
  <c r="AG71" i="16" s="1"/>
  <c r="AZ71" i="16" s="1"/>
  <c r="AZ111" i="16" s="1" a="1"/>
  <c r="AZ111" i="16" s="1"/>
  <c r="P71" i="16"/>
  <c r="AI71" i="16" s="1"/>
  <c r="BB71" i="16" s="1"/>
  <c r="BB111" i="16" s="1" a="1"/>
  <c r="BB111" i="16" s="1"/>
  <c r="S71" i="16"/>
  <c r="AL71" i="16" s="1"/>
  <c r="BE71" i="16" s="1"/>
  <c r="BE111" i="16" s="1" a="1"/>
  <c r="BE111" i="16" s="1"/>
  <c r="J71" i="16"/>
  <c r="AC71" i="16" s="1"/>
  <c r="AV71" i="16" s="1"/>
  <c r="AV111" i="16" s="1" a="1"/>
  <c r="AV111" i="16" s="1"/>
  <c r="BD85" i="16"/>
  <c r="R47" i="16"/>
  <c r="T71" i="10"/>
  <c r="AM71" i="10" s="1"/>
  <c r="BF71" i="10" s="1"/>
  <c r="R71" i="10"/>
  <c r="AK71" i="10" s="1"/>
  <c r="BD71" i="10" s="1"/>
  <c r="BD111" i="10" s="1" a="1"/>
  <c r="BD111" i="10" s="1"/>
  <c r="S71" i="10"/>
  <c r="AL71" i="10" s="1"/>
  <c r="BE71" i="10" s="1"/>
  <c r="BE111" i="10" s="1" a="1"/>
  <c r="BE111" i="10" s="1"/>
  <c r="D71" i="10"/>
  <c r="W71" i="10" s="1"/>
  <c r="AP71" i="10" s="1"/>
  <c r="AP111" i="10" s="1" a="1"/>
  <c r="AP111" i="10" s="1"/>
  <c r="N71" i="10"/>
  <c r="AG71" i="10" s="1"/>
  <c r="AZ71" i="10" s="1"/>
  <c r="AZ111" i="10" s="1" a="1"/>
  <c r="AZ111" i="10" s="1"/>
  <c r="Q71" i="10"/>
  <c r="AJ71" i="10" s="1"/>
  <c r="BC71" i="10" s="1"/>
  <c r="BC111" i="10" s="1" a="1"/>
  <c r="BC111" i="10" s="1"/>
  <c r="F71" i="10"/>
  <c r="Y71" i="10" s="1"/>
  <c r="AR71" i="10" s="1"/>
  <c r="AR111" i="10" s="1" a="1"/>
  <c r="AR111" i="10" s="1"/>
  <c r="I71" i="10"/>
  <c r="AB71" i="10" s="1"/>
  <c r="AU71" i="10" s="1"/>
  <c r="AU111" i="10" s="1" a="1"/>
  <c r="AU111" i="10" s="1"/>
  <c r="E71" i="10"/>
  <c r="X71" i="10" s="1"/>
  <c r="AQ71" i="10" s="1"/>
  <c r="AQ111" i="10" s="1" a="1"/>
  <c r="AQ111" i="10" s="1"/>
  <c r="G71" i="10"/>
  <c r="Z71" i="10" s="1"/>
  <c r="AS71" i="10" s="1"/>
  <c r="AS111" i="10" s="1" a="1"/>
  <c r="AS111" i="10" s="1"/>
  <c r="H71" i="10"/>
  <c r="AA71" i="10" s="1"/>
  <c r="AT71" i="10" s="1"/>
  <c r="AT111" i="10" s="1" a="1"/>
  <c r="AT111" i="10" s="1"/>
  <c r="P71" i="10"/>
  <c r="AI71" i="10" s="1"/>
  <c r="BB71" i="10" s="1"/>
  <c r="BB111" i="10" s="1" a="1"/>
  <c r="BB111" i="10" s="1"/>
  <c r="L71" i="10"/>
  <c r="AE71" i="10" s="1"/>
  <c r="AX71" i="10" s="1"/>
  <c r="AX111" i="10" s="1" a="1"/>
  <c r="AX111" i="10" s="1"/>
  <c r="J71" i="10"/>
  <c r="AC71" i="10" s="1"/>
  <c r="AV71" i="10" s="1"/>
  <c r="AV111" i="10" s="1" a="1"/>
  <c r="AV111" i="10" s="1"/>
  <c r="K71" i="10"/>
  <c r="AD71" i="10" s="1"/>
  <c r="AW71" i="10" s="1"/>
  <c r="AW111" i="10" s="1" a="1"/>
  <c r="AW111" i="10" s="1"/>
  <c r="M71" i="10"/>
  <c r="AF71" i="10" s="1"/>
  <c r="AY71" i="10" s="1"/>
  <c r="AY111" i="10" s="1" a="1"/>
  <c r="AY111" i="10" s="1"/>
  <c r="O71" i="10"/>
  <c r="AH71" i="10" s="1"/>
  <c r="BA71" i="10" s="1"/>
  <c r="BA111" i="10" s="1" a="1"/>
  <c r="BA111" i="10" s="1"/>
  <c r="AX85" i="16"/>
  <c r="L47" i="16"/>
  <c r="E69" i="16"/>
  <c r="X69" i="16" s="1"/>
  <c r="AQ69" i="16" s="1"/>
  <c r="AQ109" i="16" s="1" a="1"/>
  <c r="AQ109" i="16" s="1"/>
  <c r="G69" i="16"/>
  <c r="Z69" i="16" s="1"/>
  <c r="AS69" i="16" s="1"/>
  <c r="AS109" i="16" s="1" a="1"/>
  <c r="AS109" i="16" s="1"/>
  <c r="I69" i="16"/>
  <c r="AB69" i="16" s="1"/>
  <c r="AU69" i="16" s="1"/>
  <c r="AU109" i="16" s="1" a="1"/>
  <c r="AU109" i="16" s="1"/>
  <c r="D69" i="16"/>
  <c r="W69" i="16" s="1"/>
  <c r="AP69" i="16" s="1"/>
  <c r="AP109" i="16" s="1" a="1"/>
  <c r="AP109" i="16" s="1"/>
  <c r="K69" i="16"/>
  <c r="AD69" i="16" s="1"/>
  <c r="AW69" i="16" s="1"/>
  <c r="AW109" i="16" s="1" a="1"/>
  <c r="AW109" i="16" s="1"/>
  <c r="M69" i="16"/>
  <c r="AF69" i="16" s="1"/>
  <c r="AY69" i="16" s="1"/>
  <c r="AY109" i="16" s="1" a="1"/>
  <c r="AY109" i="16" s="1"/>
  <c r="O69" i="16"/>
  <c r="AH69" i="16" s="1"/>
  <c r="BA69" i="16" s="1"/>
  <c r="BA109" i="16" s="1" a="1"/>
  <c r="BA109" i="16" s="1"/>
  <c r="Q69" i="16"/>
  <c r="AJ69" i="16" s="1"/>
  <c r="BC69" i="16" s="1"/>
  <c r="BC109" i="16" s="1" a="1"/>
  <c r="BC109" i="16" s="1"/>
  <c r="T69" i="16"/>
  <c r="AM69" i="16" s="1"/>
  <c r="BF69" i="16" s="1"/>
  <c r="H69" i="16"/>
  <c r="AA69" i="16" s="1"/>
  <c r="AT69" i="16" s="1"/>
  <c r="AT109" i="16" s="1" a="1"/>
  <c r="AT109" i="16" s="1"/>
  <c r="P69" i="16"/>
  <c r="AI69" i="16" s="1"/>
  <c r="BB69" i="16" s="1"/>
  <c r="BB109" i="16" s="1" a="1"/>
  <c r="BB109" i="16" s="1"/>
  <c r="N69" i="16"/>
  <c r="AG69" i="16" s="1"/>
  <c r="AZ69" i="16" s="1"/>
  <c r="AZ109" i="16" s="1" a="1"/>
  <c r="AZ109" i="16" s="1"/>
  <c r="J69" i="16"/>
  <c r="AC69" i="16" s="1"/>
  <c r="AV69" i="16" s="1"/>
  <c r="AV109" i="16" s="1" a="1"/>
  <c r="AV109" i="16" s="1"/>
  <c r="S69" i="16"/>
  <c r="AL69" i="16" s="1"/>
  <c r="BE69" i="16" s="1"/>
  <c r="BE109" i="16" s="1" a="1"/>
  <c r="BE109" i="16" s="1"/>
  <c r="L69" i="16"/>
  <c r="AE69" i="16" s="1"/>
  <c r="AX69" i="16" s="1"/>
  <c r="AX109" i="16" s="1" a="1"/>
  <c r="AX109" i="16" s="1"/>
  <c r="R69" i="16"/>
  <c r="AK69" i="16" s="1"/>
  <c r="BD69" i="16" s="1"/>
  <c r="BD109" i="16" s="1" a="1"/>
  <c r="BD109" i="16" s="1"/>
  <c r="F69" i="16"/>
  <c r="Y69" i="16" s="1"/>
  <c r="AR69" i="16" s="1"/>
  <c r="AR109" i="16" s="1" a="1"/>
  <c r="AR109" i="16" s="1"/>
  <c r="AT85" i="16"/>
  <c r="T69" i="10"/>
  <c r="AM69" i="10" s="1"/>
  <c r="BF69" i="10" s="1"/>
  <c r="N69" i="10"/>
  <c r="AG69" i="10" s="1"/>
  <c r="AZ69" i="10" s="1"/>
  <c r="AZ109" i="10" s="1" a="1"/>
  <c r="AZ109" i="10" s="1"/>
  <c r="O69" i="10"/>
  <c r="AH69" i="10" s="1"/>
  <c r="BA69" i="10" s="1"/>
  <c r="BA109" i="10" s="1" a="1"/>
  <c r="BA109" i="10" s="1"/>
  <c r="P69" i="10"/>
  <c r="AI69" i="10" s="1"/>
  <c r="BB69" i="10" s="1"/>
  <c r="BB109" i="10" s="1" a="1"/>
  <c r="BB109" i="10" s="1"/>
  <c r="H69" i="10"/>
  <c r="AA69" i="10" s="1"/>
  <c r="AT69" i="10" s="1"/>
  <c r="AT109" i="10" s="1" a="1"/>
  <c r="AT109" i="10" s="1"/>
  <c r="Q69" i="10"/>
  <c r="AJ69" i="10" s="1"/>
  <c r="BC69" i="10" s="1"/>
  <c r="BC109" i="10" s="1" a="1"/>
  <c r="BC109" i="10" s="1"/>
  <c r="F69" i="10"/>
  <c r="Y69" i="10" s="1"/>
  <c r="AR69" i="10" s="1"/>
  <c r="AR109" i="10" s="1" a="1"/>
  <c r="AR109" i="10" s="1"/>
  <c r="E69" i="10"/>
  <c r="X69" i="10" s="1"/>
  <c r="AQ69" i="10" s="1"/>
  <c r="AQ109" i="10" s="1" a="1"/>
  <c r="AQ109" i="10" s="1"/>
  <c r="J69" i="10"/>
  <c r="AC69" i="10" s="1"/>
  <c r="AV69" i="10" s="1"/>
  <c r="AV109" i="10" s="1" a="1"/>
  <c r="AV109" i="10" s="1"/>
  <c r="D69" i="10"/>
  <c r="W69" i="10" s="1"/>
  <c r="AP69" i="10" s="1"/>
  <c r="AP109" i="10" s="1" a="1"/>
  <c r="AP109" i="10" s="1"/>
  <c r="S69" i="10"/>
  <c r="AL69" i="10" s="1"/>
  <c r="BE69" i="10" s="1"/>
  <c r="BE109" i="10" s="1" a="1"/>
  <c r="BE109" i="10" s="1"/>
  <c r="M69" i="10"/>
  <c r="AF69" i="10" s="1"/>
  <c r="AY69" i="10" s="1"/>
  <c r="AY109" i="10" s="1" a="1"/>
  <c r="AY109" i="10" s="1"/>
  <c r="R69" i="10"/>
  <c r="AK69" i="10" s="1"/>
  <c r="BD69" i="10" s="1"/>
  <c r="BD109" i="10" s="1" a="1"/>
  <c r="BD109" i="10" s="1"/>
  <c r="G69" i="10"/>
  <c r="Z69" i="10" s="1"/>
  <c r="AS69" i="10" s="1"/>
  <c r="AS109" i="10" s="1" a="1"/>
  <c r="AS109" i="10" s="1"/>
  <c r="K69" i="10"/>
  <c r="AD69" i="10" s="1"/>
  <c r="AW69" i="10" s="1"/>
  <c r="AW109" i="10" s="1" a="1"/>
  <c r="AW109" i="10" s="1"/>
  <c r="L69" i="10"/>
  <c r="AE69" i="10" s="1"/>
  <c r="AX69" i="10" s="1"/>
  <c r="AX109" i="10" s="1" a="1"/>
  <c r="AX109" i="10" s="1"/>
  <c r="I69" i="10"/>
  <c r="AB69" i="10" s="1"/>
  <c r="AU69" i="10" s="1"/>
  <c r="AU109" i="10" s="1" a="1"/>
  <c r="AU109" i="10" s="1"/>
  <c r="AR85" i="16"/>
  <c r="G72" i="16"/>
  <c r="Z72" i="16" s="1"/>
  <c r="AS72" i="16" s="1"/>
  <c r="AS112" i="16" s="1" a="1"/>
  <c r="AS112" i="16" s="1"/>
  <c r="E72" i="16"/>
  <c r="X72" i="16" s="1"/>
  <c r="AQ72" i="16" s="1"/>
  <c r="AQ112" i="16" s="1" a="1"/>
  <c r="AQ112" i="16" s="1"/>
  <c r="I72" i="16"/>
  <c r="AB72" i="16" s="1"/>
  <c r="AU72" i="16" s="1"/>
  <c r="AU112" i="16" s="1" a="1"/>
  <c r="AU112" i="16" s="1"/>
  <c r="K72" i="16"/>
  <c r="AD72" i="16" s="1"/>
  <c r="AW72" i="16" s="1"/>
  <c r="AW112" i="16" s="1" a="1"/>
  <c r="AW112" i="16" s="1"/>
  <c r="D72" i="16"/>
  <c r="W72" i="16" s="1"/>
  <c r="AP72" i="16" s="1"/>
  <c r="AP112" i="16" s="1" a="1"/>
  <c r="AP112" i="16" s="1"/>
  <c r="M72" i="16"/>
  <c r="AF72" i="16" s="1"/>
  <c r="AY72" i="16" s="1"/>
  <c r="AY112" i="16" s="1" a="1"/>
  <c r="AY112" i="16" s="1"/>
  <c r="O72" i="16"/>
  <c r="AH72" i="16" s="1"/>
  <c r="BA72" i="16" s="1"/>
  <c r="BA112" i="16" s="1" a="1"/>
  <c r="BA112" i="16" s="1"/>
  <c r="Q72" i="16"/>
  <c r="AJ72" i="16" s="1"/>
  <c r="BC72" i="16" s="1"/>
  <c r="BC112" i="16" s="1" a="1"/>
  <c r="BC112" i="16" s="1"/>
  <c r="T72" i="16"/>
  <c r="AM72" i="16" s="1"/>
  <c r="BF72" i="16" s="1"/>
  <c r="S72" i="16"/>
  <c r="AL72" i="16" s="1"/>
  <c r="BE72" i="16" s="1"/>
  <c r="BE112" i="16" s="1" a="1"/>
  <c r="BE112" i="16" s="1"/>
  <c r="N72" i="16"/>
  <c r="AG72" i="16" s="1"/>
  <c r="AZ72" i="16" s="1"/>
  <c r="AZ112" i="16" s="1" a="1"/>
  <c r="AZ112" i="16" s="1"/>
  <c r="F72" i="16"/>
  <c r="Y72" i="16" s="1"/>
  <c r="AR72" i="16" s="1"/>
  <c r="AR112" i="16" s="1" a="1"/>
  <c r="AR112" i="16" s="1"/>
  <c r="H72" i="16"/>
  <c r="AA72" i="16" s="1"/>
  <c r="AT72" i="16" s="1"/>
  <c r="AT112" i="16" s="1" a="1"/>
  <c r="AT112" i="16" s="1"/>
  <c r="L72" i="16"/>
  <c r="AE72" i="16" s="1"/>
  <c r="AX72" i="16" s="1"/>
  <c r="AX112" i="16" s="1" a="1"/>
  <c r="AX112" i="16" s="1"/>
  <c r="R72" i="16"/>
  <c r="AK72" i="16" s="1"/>
  <c r="BD72" i="16" s="1"/>
  <c r="BD112" i="16" s="1" a="1"/>
  <c r="BD112" i="16" s="1"/>
  <c r="P72" i="16"/>
  <c r="AI72" i="16" s="1"/>
  <c r="BB72" i="16" s="1"/>
  <c r="BB112" i="16" s="1" a="1"/>
  <c r="BB112" i="16" s="1"/>
  <c r="J72" i="16"/>
  <c r="AC72" i="16" s="1"/>
  <c r="AV72" i="16" s="1"/>
  <c r="AV112" i="16" s="1" a="1"/>
  <c r="AV112" i="16" s="1"/>
  <c r="BE85" i="16"/>
  <c r="S47" i="16"/>
  <c r="T72" i="10"/>
  <c r="AM72" i="10" s="1"/>
  <c r="BF72" i="10" s="1"/>
  <c r="G72" i="10"/>
  <c r="Z72" i="10" s="1"/>
  <c r="AS72" i="10" s="1"/>
  <c r="AS112" i="10" s="1" a="1"/>
  <c r="AS112" i="10" s="1"/>
  <c r="D72" i="10"/>
  <c r="W72" i="10" s="1"/>
  <c r="AP72" i="10" s="1"/>
  <c r="AP112" i="10" s="1" a="1"/>
  <c r="AP112" i="10" s="1"/>
  <c r="I72" i="10"/>
  <c r="AB72" i="10" s="1"/>
  <c r="AU72" i="10" s="1"/>
  <c r="AU112" i="10" s="1" a="1"/>
  <c r="AU112" i="10" s="1"/>
  <c r="J72" i="10"/>
  <c r="AC72" i="10" s="1"/>
  <c r="AV72" i="10" s="1"/>
  <c r="AV112" i="10" s="1" a="1"/>
  <c r="AV112" i="10" s="1"/>
  <c r="L72" i="10"/>
  <c r="AE72" i="10" s="1"/>
  <c r="AX72" i="10" s="1"/>
  <c r="AX112" i="10" s="1" a="1"/>
  <c r="AX112" i="10" s="1"/>
  <c r="M72" i="10"/>
  <c r="AF72" i="10" s="1"/>
  <c r="AY72" i="10" s="1"/>
  <c r="AY112" i="10" s="1" a="1"/>
  <c r="AY112" i="10" s="1"/>
  <c r="H72" i="10"/>
  <c r="AA72" i="10" s="1"/>
  <c r="AT72" i="10" s="1"/>
  <c r="AT112" i="10" s="1" a="1"/>
  <c r="AT112" i="10" s="1"/>
  <c r="K72" i="10"/>
  <c r="AD72" i="10" s="1"/>
  <c r="AW72" i="10" s="1"/>
  <c r="AW112" i="10" s="1" a="1"/>
  <c r="AW112" i="10" s="1"/>
  <c r="N72" i="10"/>
  <c r="AG72" i="10" s="1"/>
  <c r="AZ72" i="10" s="1"/>
  <c r="AZ112" i="10" s="1" a="1"/>
  <c r="AZ112" i="10" s="1"/>
  <c r="S72" i="10"/>
  <c r="AL72" i="10" s="1"/>
  <c r="BE72" i="10" s="1"/>
  <c r="BE112" i="10" s="1" a="1"/>
  <c r="BE112" i="10" s="1"/>
  <c r="O72" i="10"/>
  <c r="AH72" i="10" s="1"/>
  <c r="BA72" i="10" s="1"/>
  <c r="BA112" i="10" s="1" a="1"/>
  <c r="BA112" i="10" s="1"/>
  <c r="P72" i="10"/>
  <c r="AI72" i="10" s="1"/>
  <c r="BB72" i="10" s="1"/>
  <c r="BB112" i="10" s="1" a="1"/>
  <c r="BB112" i="10" s="1"/>
  <c r="Q72" i="10"/>
  <c r="AJ72" i="10" s="1"/>
  <c r="BC72" i="10" s="1"/>
  <c r="BC112" i="10" s="1" a="1"/>
  <c r="BC112" i="10" s="1"/>
  <c r="R72" i="10"/>
  <c r="AK72" i="10" s="1"/>
  <c r="BD72" i="10" s="1"/>
  <c r="BD112" i="10" s="1" a="1"/>
  <c r="BD112" i="10" s="1"/>
  <c r="E72" i="10"/>
  <c r="X72" i="10" s="1"/>
  <c r="AQ72" i="10" s="1"/>
  <c r="AQ112" i="10" s="1" a="1"/>
  <c r="AQ112" i="10" s="1"/>
  <c r="F72" i="10"/>
  <c r="Y72" i="10" s="1"/>
  <c r="AR72" i="10" s="1"/>
  <c r="AR112" i="10" s="1" a="1"/>
  <c r="AR112" i="10" s="1"/>
  <c r="BJ19" i="15"/>
  <c r="BI20" i="15"/>
  <c r="AT87" i="17" l="1"/>
  <c r="BC111" i="17" a="1"/>
  <c r="BC111" i="17" s="1"/>
  <c r="Q52" i="17" s="1"/>
  <c r="BC91" i="17"/>
  <c r="BA87" i="17"/>
  <c r="AZ92" i="17"/>
  <c r="BC108" i="17" a="1"/>
  <c r="BC108" i="17" s="1"/>
  <c r="Q49" i="17" s="1"/>
  <c r="BC87" i="17"/>
  <c r="AZ86" i="17"/>
  <c r="BA86" i="17"/>
  <c r="AS111" i="17" a="1"/>
  <c r="AS111" i="17" s="1"/>
  <c r="G52" i="17" s="1"/>
  <c r="AS91" i="17"/>
  <c r="AR87" i="17"/>
  <c r="AR92" i="17"/>
  <c r="BB86" i="17"/>
  <c r="AQ92" i="17"/>
  <c r="O120" i="17"/>
  <c r="O121" i="17" s="1"/>
  <c r="AT92" i="17"/>
  <c r="BD109" i="17" a="1"/>
  <c r="BD109" i="17" s="1"/>
  <c r="R50" i="17" s="1"/>
  <c r="BD89" i="17"/>
  <c r="AV92" i="17"/>
  <c r="BC86" i="17"/>
  <c r="AU87" i="17"/>
  <c r="BA91" i="17"/>
  <c r="BD92" i="17"/>
  <c r="BD86" i="17"/>
  <c r="AV110" i="17" a="1"/>
  <c r="AV110" i="17" s="1"/>
  <c r="J51" i="17" s="1"/>
  <c r="AY112" i="17" a="1"/>
  <c r="AY112" i="17" s="1"/>
  <c r="M53" i="17" s="1"/>
  <c r="AY92" i="17"/>
  <c r="AZ87" i="16"/>
  <c r="AZ108" i="16" a="1"/>
  <c r="AZ108" i="16" s="1"/>
  <c r="AZ108" i="17" a="1"/>
  <c r="AZ108" i="17" s="1"/>
  <c r="N49" i="17" s="1"/>
  <c r="BE87" i="16"/>
  <c r="BE108" i="16" a="1"/>
  <c r="BE108" i="16" s="1"/>
  <c r="AQ109" i="17" a="1"/>
  <c r="AQ109" i="17" s="1"/>
  <c r="E50" i="17" s="1"/>
  <c r="AW87" i="10"/>
  <c r="AW108" i="10" a="1"/>
  <c r="AW108" i="10" s="1"/>
  <c r="K49" i="10" s="1"/>
  <c r="AV87" i="16"/>
  <c r="AV108" i="16" a="1"/>
  <c r="AV108" i="16" s="1"/>
  <c r="J49" i="16" s="1"/>
  <c r="BA90" i="17"/>
  <c r="BA110" i="17" a="1"/>
  <c r="BA110" i="17" s="1"/>
  <c r="BE108" i="17" a="1"/>
  <c r="BE108" i="17" s="1"/>
  <c r="S49" i="17" s="1"/>
  <c r="AZ110" i="17" a="1"/>
  <c r="AZ110" i="17" s="1"/>
  <c r="N51" i="17" s="1"/>
  <c r="AX112" i="17" a="1"/>
  <c r="AX112" i="17" s="1"/>
  <c r="L53" i="17" s="1"/>
  <c r="AP87" i="10"/>
  <c r="AP108" i="10" a="1"/>
  <c r="AP108" i="10" s="1"/>
  <c r="D49" i="10" s="1"/>
  <c r="BB87" i="16"/>
  <c r="BB108" i="16" a="1"/>
  <c r="BB108" i="16" s="1"/>
  <c r="P49" i="16" s="1"/>
  <c r="AY89" i="17"/>
  <c r="AY109" i="17" a="1"/>
  <c r="AY109" i="17" s="1"/>
  <c r="AX108" i="17" a="1"/>
  <c r="AX108" i="17" s="1"/>
  <c r="L49" i="17" s="1"/>
  <c r="AZ91" i="17"/>
  <c r="AZ111" i="17" a="1"/>
  <c r="AZ111" i="17" s="1"/>
  <c r="AU87" i="10"/>
  <c r="AU108" i="10" a="1"/>
  <c r="AU108" i="10" s="1"/>
  <c r="I49" i="10" s="1"/>
  <c r="BC89" i="17"/>
  <c r="BC109" i="17" a="1"/>
  <c r="BC109" i="17" s="1"/>
  <c r="Q50" i="17" s="1"/>
  <c r="AR89" i="17"/>
  <c r="AR109" i="17" a="1"/>
  <c r="AR109" i="17" s="1"/>
  <c r="F50" i="17" s="1"/>
  <c r="BB108" i="17" a="1"/>
  <c r="BB108" i="17" s="1"/>
  <c r="P49" i="17" s="1"/>
  <c r="AY110" i="17" a="1"/>
  <c r="AY110" i="17" s="1"/>
  <c r="M51" i="17" s="1"/>
  <c r="AU92" i="17"/>
  <c r="AU112" i="17" a="1"/>
  <c r="AU112" i="17" s="1"/>
  <c r="I53" i="17" s="1"/>
  <c r="AP108" i="17" a="1"/>
  <c r="AP108" i="17" s="1"/>
  <c r="D49" i="17" s="1"/>
  <c r="AY87" i="10"/>
  <c r="AY108" i="10" a="1"/>
  <c r="AY108" i="10" s="1"/>
  <c r="M49" i="10" s="1"/>
  <c r="BC87" i="16"/>
  <c r="BC108" i="16" a="1"/>
  <c r="BC108" i="16" s="1"/>
  <c r="Q49" i="16" s="1"/>
  <c r="BB111" i="17" a="1"/>
  <c r="BB111" i="17" s="1"/>
  <c r="P52" i="17" s="1"/>
  <c r="AS89" i="17"/>
  <c r="AS109" i="17" a="1"/>
  <c r="AS109" i="17" s="1"/>
  <c r="G50" i="17" s="1"/>
  <c r="AV87" i="17"/>
  <c r="AV108" i="17" a="1"/>
  <c r="AV108" i="17" s="1"/>
  <c r="J49" i="17" s="1"/>
  <c r="AX90" i="17"/>
  <c r="AX110" i="17" a="1"/>
  <c r="AX110" i="17" s="1"/>
  <c r="L51" i="17" s="1"/>
  <c r="AS92" i="17"/>
  <c r="AS112" i="17" a="1"/>
  <c r="AS112" i="17" s="1"/>
  <c r="G53" i="17" s="1"/>
  <c r="G120" i="17" s="1"/>
  <c r="G121" i="17" s="1"/>
  <c r="AX91" i="17"/>
  <c r="AX111" i="17" a="1"/>
  <c r="AX111" i="17" s="1"/>
  <c r="L52" i="17" s="1"/>
  <c r="BE86" i="17"/>
  <c r="BE107" i="17" a="1"/>
  <c r="BE107" i="17" s="1"/>
  <c r="S48" i="17" s="1"/>
  <c r="AT87" i="10"/>
  <c r="AT108" i="10" a="1"/>
  <c r="AT108" i="10" s="1"/>
  <c r="H49" i="10" s="1"/>
  <c r="BA87" i="16"/>
  <c r="BA108" i="16" a="1"/>
  <c r="BA108" i="16" s="1"/>
  <c r="O49" i="16" s="1"/>
  <c r="AU89" i="17"/>
  <c r="AU109" i="17" a="1"/>
  <c r="AU109" i="17" s="1"/>
  <c r="I50" i="17" s="1"/>
  <c r="AY108" i="17" a="1"/>
  <c r="AY108" i="17" s="1"/>
  <c r="M49" i="17" s="1"/>
  <c r="AW90" i="17"/>
  <c r="AW110" i="17" a="1"/>
  <c r="AW110" i="17" s="1"/>
  <c r="AS87" i="10"/>
  <c r="AS108" i="10" a="1"/>
  <c r="AS108" i="10" s="1"/>
  <c r="AY87" i="16"/>
  <c r="AY108" i="16" a="1"/>
  <c r="AY108" i="16" s="1"/>
  <c r="AP109" i="17" a="1"/>
  <c r="AP109" i="17" s="1"/>
  <c r="D50" i="17" s="1"/>
  <c r="AS87" i="17"/>
  <c r="AS108" i="17" a="1"/>
  <c r="AS108" i="17" s="1"/>
  <c r="G49" i="17" s="1"/>
  <c r="AQ87" i="10"/>
  <c r="AQ108" i="10" a="1"/>
  <c r="AQ108" i="10" s="1"/>
  <c r="E49" i="10" s="1"/>
  <c r="AP87" i="16"/>
  <c r="AP108" i="16" a="1"/>
  <c r="AP108" i="16" s="1"/>
  <c r="BB110" i="17" a="1"/>
  <c r="BB110" i="17" s="1"/>
  <c r="P51" i="17" s="1"/>
  <c r="AU110" i="17" a="1"/>
  <c r="AU110" i="17" s="1"/>
  <c r="I51" i="17" s="1"/>
  <c r="AU91" i="17"/>
  <c r="AU111" i="17" a="1"/>
  <c r="AU111" i="17" s="1"/>
  <c r="I52" i="17" s="1"/>
  <c r="AR87" i="10"/>
  <c r="AR108" i="10" a="1"/>
  <c r="AR108" i="10" s="1"/>
  <c r="F49" i="10" s="1"/>
  <c r="AW87" i="16"/>
  <c r="AW108" i="16" a="1"/>
  <c r="AW108" i="16" s="1"/>
  <c r="K49" i="16" s="1"/>
  <c r="BE111" i="17" a="1"/>
  <c r="BE111" i="17" s="1"/>
  <c r="S52" i="17" s="1"/>
  <c r="S120" i="17" s="1"/>
  <c r="S121" i="17" s="1"/>
  <c r="AT89" i="17"/>
  <c r="AT109" i="17" a="1"/>
  <c r="AT109" i="17" s="1"/>
  <c r="H50" i="17" s="1"/>
  <c r="BD108" i="17" a="1"/>
  <c r="BD108" i="17" s="1"/>
  <c r="R49" i="17" s="1"/>
  <c r="AV87" i="10"/>
  <c r="AV108" i="10" a="1"/>
  <c r="AV108" i="10" s="1"/>
  <c r="J49" i="10" s="1"/>
  <c r="AU87" i="16"/>
  <c r="AU108" i="16" a="1"/>
  <c r="AU108" i="16" s="1"/>
  <c r="I49" i="16" s="1"/>
  <c r="AR110" i="17" a="1"/>
  <c r="AR110" i="17" s="1"/>
  <c r="F51" i="17" s="1"/>
  <c r="AW89" i="17"/>
  <c r="AW109" i="17" a="1"/>
  <c r="AW109" i="17" s="1"/>
  <c r="K50" i="17" s="1"/>
  <c r="AS90" i="17"/>
  <c r="AS110" i="17" a="1"/>
  <c r="AS110" i="17" s="1"/>
  <c r="G51" i="17" s="1"/>
  <c r="BA89" i="17"/>
  <c r="BA109" i="17" a="1"/>
  <c r="BA109" i="17" s="1"/>
  <c r="O50" i="17" s="1"/>
  <c r="BD87" i="10"/>
  <c r="BD108" i="10" a="1"/>
  <c r="BD108" i="10" s="1"/>
  <c r="R49" i="10" s="1"/>
  <c r="AQ87" i="16"/>
  <c r="AQ108" i="16" a="1"/>
  <c r="AQ108" i="16" s="1"/>
  <c r="E49" i="16" s="1"/>
  <c r="BE89" i="17"/>
  <c r="BE109" i="17" a="1"/>
  <c r="BE109" i="17" s="1"/>
  <c r="AW108" i="17" a="1"/>
  <c r="AW108" i="17" s="1"/>
  <c r="K49" i="17" s="1"/>
  <c r="AX87" i="10"/>
  <c r="AX108" i="10" a="1"/>
  <c r="AX108" i="10" s="1"/>
  <c r="AS87" i="16"/>
  <c r="AS108" i="16" a="1"/>
  <c r="AS108" i="16" s="1"/>
  <c r="G49" i="16" s="1"/>
  <c r="BC110" i="17" a="1"/>
  <c r="BC110" i="17" s="1"/>
  <c r="Q51" i="17" s="1"/>
  <c r="AQ110" i="17" a="1"/>
  <c r="AQ110" i="17" s="1"/>
  <c r="E51" i="17" s="1"/>
  <c r="AZ89" i="17"/>
  <c r="AZ109" i="17" a="1"/>
  <c r="AZ109" i="17" s="1"/>
  <c r="N50" i="17" s="1"/>
  <c r="BC87" i="10"/>
  <c r="BC108" i="10" a="1"/>
  <c r="BC108" i="10" s="1"/>
  <c r="Q49" i="10" s="1"/>
  <c r="BD110" i="17" a="1"/>
  <c r="BD110" i="17" s="1"/>
  <c r="R51" i="17" s="1"/>
  <c r="BB87" i="10"/>
  <c r="BB108" i="10" a="1"/>
  <c r="BB108" i="10" s="1"/>
  <c r="P49" i="10" s="1"/>
  <c r="AQ111" i="17" a="1"/>
  <c r="AQ111" i="17" s="1"/>
  <c r="E52" i="17" s="1"/>
  <c r="E120" i="17" s="1"/>
  <c r="E121" i="17" s="1"/>
  <c r="BA87" i="10"/>
  <c r="BA108" i="10" a="1"/>
  <c r="BA108" i="10" s="1"/>
  <c r="O49" i="10" s="1"/>
  <c r="P48" i="18"/>
  <c r="BC92" i="17"/>
  <c r="BC112" i="17" a="1"/>
  <c r="BC112" i="17" s="1"/>
  <c r="Q53" i="17" s="1"/>
  <c r="Q120" i="17" s="1"/>
  <c r="Q121" i="17" s="1"/>
  <c r="BE87" i="10"/>
  <c r="BE108" i="10" a="1"/>
  <c r="BE108" i="10" s="1"/>
  <c r="AR87" i="16"/>
  <c r="AR108" i="16" a="1"/>
  <c r="AR108" i="16" s="1"/>
  <c r="AW91" i="17"/>
  <c r="AW111" i="17" a="1"/>
  <c r="AW111" i="17" s="1"/>
  <c r="K52" i="17" s="1"/>
  <c r="AZ87" i="10"/>
  <c r="AZ108" i="10" a="1"/>
  <c r="AZ108" i="10" s="1"/>
  <c r="N49" i="10" s="1"/>
  <c r="AX87" i="16"/>
  <c r="AX108" i="16" a="1"/>
  <c r="AX108" i="16" s="1"/>
  <c r="L49" i="16" s="1"/>
  <c r="AV111" i="17" a="1"/>
  <c r="AV111" i="17" s="1"/>
  <c r="J52" i="17" s="1"/>
  <c r="J120" i="17" s="1"/>
  <c r="J121" i="17" s="1"/>
  <c r="BD87" i="16"/>
  <c r="BD108" i="16" a="1"/>
  <c r="BD108" i="16" s="1"/>
  <c r="R49" i="16" s="1"/>
  <c r="AT87" i="16"/>
  <c r="AT108" i="16" a="1"/>
  <c r="AT108" i="16" s="1"/>
  <c r="H49" i="16" s="1"/>
  <c r="BF86" i="17"/>
  <c r="BB91" i="17"/>
  <c r="H52" i="17"/>
  <c r="H120" i="17" s="1"/>
  <c r="H121" i="17" s="1"/>
  <c r="AT91" i="17"/>
  <c r="M52" i="17"/>
  <c r="M120" i="17" s="1"/>
  <c r="M121" i="17" s="1"/>
  <c r="AY91" i="17"/>
  <c r="AV90" i="17"/>
  <c r="AP87" i="17"/>
  <c r="BF89" i="17"/>
  <c r="BF109" i="17" a="1"/>
  <c r="BF109" i="17" s="1"/>
  <c r="T50" i="17" s="1"/>
  <c r="BF112" i="17" a="1"/>
  <c r="BF112" i="17" s="1"/>
  <c r="T53" i="17" s="1"/>
  <c r="BF92" i="17"/>
  <c r="P50" i="17"/>
  <c r="BB89" i="17"/>
  <c r="D51" i="17"/>
  <c r="AP90" i="17"/>
  <c r="AT90" i="17"/>
  <c r="H51" i="17"/>
  <c r="D52" i="17"/>
  <c r="AP91" i="17"/>
  <c r="BE90" i="17"/>
  <c r="S51" i="17"/>
  <c r="E49" i="17"/>
  <c r="AQ87" i="17"/>
  <c r="AR91" i="17"/>
  <c r="F52" i="17"/>
  <c r="L50" i="17"/>
  <c r="AX89" i="17"/>
  <c r="F120" i="17"/>
  <c r="F121" i="17" s="1"/>
  <c r="R120" i="17"/>
  <c r="R121" i="17" s="1"/>
  <c r="P120" i="17"/>
  <c r="P121" i="17" s="1"/>
  <c r="N52" i="17"/>
  <c r="N120" i="17" s="1"/>
  <c r="N121" i="17" s="1"/>
  <c r="BB87" i="17"/>
  <c r="AV91" i="17"/>
  <c r="S50" i="17"/>
  <c r="AW87" i="17"/>
  <c r="AX92" i="17"/>
  <c r="BF110" i="17" a="1"/>
  <c r="BF110" i="17" s="1"/>
  <c r="T51" i="17" s="1"/>
  <c r="BD87" i="17"/>
  <c r="BE87" i="17"/>
  <c r="D120" i="17"/>
  <c r="D121" i="17" s="1"/>
  <c r="AX87" i="17"/>
  <c r="BF111" i="17" a="1"/>
  <c r="BF111" i="17" s="1"/>
  <c r="T52" i="17" s="1"/>
  <c r="AU90" i="17"/>
  <c r="AP89" i="17"/>
  <c r="AZ87" i="17"/>
  <c r="K51" i="17"/>
  <c r="BF87" i="17"/>
  <c r="BE91" i="17"/>
  <c r="AY87" i="17"/>
  <c r="AQ91" i="17"/>
  <c r="O51" i="17"/>
  <c r="AQ90" i="17"/>
  <c r="BD90" i="17"/>
  <c r="M50" i="17"/>
  <c r="K120" i="17"/>
  <c r="K121" i="17" s="1"/>
  <c r="AR90" i="17"/>
  <c r="AZ90" i="17"/>
  <c r="AY90" i="17"/>
  <c r="AX87" i="18"/>
  <c r="L49" i="18"/>
  <c r="AT90" i="18"/>
  <c r="H51" i="18"/>
  <c r="AR92" i="18"/>
  <c r="F53" i="18"/>
  <c r="AP89" i="18"/>
  <c r="D50" i="18"/>
  <c r="AX91" i="18"/>
  <c r="L52" i="18"/>
  <c r="AT87" i="18"/>
  <c r="H49" i="18"/>
  <c r="AU86" i="18"/>
  <c r="I48" i="18"/>
  <c r="AS86" i="18"/>
  <c r="G48" i="18"/>
  <c r="AZ90" i="18"/>
  <c r="N51" i="18"/>
  <c r="BB92" i="18"/>
  <c r="P53" i="18"/>
  <c r="AU89" i="18"/>
  <c r="I50" i="18"/>
  <c r="BD91" i="18"/>
  <c r="R52" i="18"/>
  <c r="AW87" i="18"/>
  <c r="K49" i="18"/>
  <c r="AP86" i="18"/>
  <c r="D48" i="18"/>
  <c r="L51" i="18"/>
  <c r="AX90" i="18"/>
  <c r="L53" i="18"/>
  <c r="L120" i="18" s="1"/>
  <c r="L121" i="18" s="1"/>
  <c r="AX92" i="18"/>
  <c r="BF89" i="18"/>
  <c r="BF109" i="18" a="1"/>
  <c r="BF109" i="18" s="1"/>
  <c r="T50" i="18" s="1"/>
  <c r="AT91" i="18"/>
  <c r="H52" i="18"/>
  <c r="AS87" i="18"/>
  <c r="G49" i="18"/>
  <c r="AY86" i="18"/>
  <c r="M48" i="18"/>
  <c r="BD90" i="18"/>
  <c r="R51" i="18"/>
  <c r="AT92" i="18"/>
  <c r="H53" i="18"/>
  <c r="H120" i="18" s="1"/>
  <c r="H121" i="18" s="1"/>
  <c r="AY89" i="18"/>
  <c r="M50" i="18"/>
  <c r="AW91" i="18"/>
  <c r="K52" i="18"/>
  <c r="BF87" i="18"/>
  <c r="BF108" i="18" a="1"/>
  <c r="BF108" i="18" s="1"/>
  <c r="T49" i="18" s="1"/>
  <c r="BF86" i="18"/>
  <c r="BF107" i="18" a="1"/>
  <c r="BF107" i="18" s="1"/>
  <c r="T48" i="18" s="1"/>
  <c r="AS89" i="18"/>
  <c r="G50" i="18"/>
  <c r="K51" i="18"/>
  <c r="AW90" i="18"/>
  <c r="AZ92" i="18"/>
  <c r="N53" i="18"/>
  <c r="AQ89" i="18"/>
  <c r="E50" i="18"/>
  <c r="AS91" i="18"/>
  <c r="G52" i="18"/>
  <c r="AP87" i="18"/>
  <c r="D49" i="18"/>
  <c r="BC86" i="18"/>
  <c r="Q48" i="18"/>
  <c r="AS90" i="18"/>
  <c r="G51" i="18"/>
  <c r="BE92" i="18"/>
  <c r="S53" i="18"/>
  <c r="BC89" i="18"/>
  <c r="Q50" i="18"/>
  <c r="AP91" i="18"/>
  <c r="D52" i="18"/>
  <c r="AU87" i="18"/>
  <c r="I49" i="18"/>
  <c r="BA86" i="18"/>
  <c r="O48" i="18"/>
  <c r="AU90" i="18"/>
  <c r="I51" i="18"/>
  <c r="BD92" i="18"/>
  <c r="R53" i="18"/>
  <c r="BA89" i="18"/>
  <c r="O50" i="18"/>
  <c r="AU91" i="18"/>
  <c r="I52" i="18"/>
  <c r="AY87" i="18"/>
  <c r="M49" i="18"/>
  <c r="AQ86" i="18"/>
  <c r="E48" i="18"/>
  <c r="AP90" i="18"/>
  <c r="D51" i="18"/>
  <c r="K53" i="18"/>
  <c r="AW92" i="18"/>
  <c r="AY91" i="18"/>
  <c r="M52" i="18"/>
  <c r="BC87" i="18"/>
  <c r="Q49" i="18"/>
  <c r="BE91" i="18"/>
  <c r="S52" i="18"/>
  <c r="AY90" i="18"/>
  <c r="M51" i="18"/>
  <c r="AS92" i="18"/>
  <c r="G53" i="18"/>
  <c r="BF91" i="18"/>
  <c r="BF111" i="18" a="1"/>
  <c r="BF111" i="18" s="1"/>
  <c r="T52" i="18" s="1"/>
  <c r="BB86" i="18"/>
  <c r="AQ87" i="18"/>
  <c r="E49" i="18"/>
  <c r="BF90" i="18"/>
  <c r="BF110" i="18" a="1"/>
  <c r="BF110" i="18" s="1"/>
  <c r="T51" i="18" s="1"/>
  <c r="AP92" i="18"/>
  <c r="D53" i="18"/>
  <c r="BA91" i="18"/>
  <c r="O52" i="18"/>
  <c r="BA87" i="18"/>
  <c r="O49" i="18"/>
  <c r="BE90" i="18"/>
  <c r="S51" i="18"/>
  <c r="AQ90" i="18"/>
  <c r="E51" i="18"/>
  <c r="AU92" i="18"/>
  <c r="I53" i="18"/>
  <c r="BB89" i="18"/>
  <c r="P50" i="18"/>
  <c r="BC91" i="18"/>
  <c r="Q52" i="18"/>
  <c r="AV86" i="18"/>
  <c r="J48" i="18"/>
  <c r="BA90" i="18"/>
  <c r="O51" i="18"/>
  <c r="AY92" i="18"/>
  <c r="M53" i="18"/>
  <c r="AV89" i="18"/>
  <c r="J50" i="18"/>
  <c r="AQ91" i="18"/>
  <c r="E52" i="18"/>
  <c r="BD86" i="18"/>
  <c r="R48" i="18"/>
  <c r="BC90" i="18"/>
  <c r="Q51" i="18"/>
  <c r="BF92" i="18"/>
  <c r="BF112" i="18" a="1"/>
  <c r="BF112" i="18" s="1"/>
  <c r="T53" i="18" s="1"/>
  <c r="AZ89" i="18"/>
  <c r="N50" i="18"/>
  <c r="AV92" i="18"/>
  <c r="J53" i="18"/>
  <c r="BC92" i="18"/>
  <c r="Q53" i="18"/>
  <c r="Q120" i="18" s="1"/>
  <c r="Q121" i="18" s="1"/>
  <c r="BE89" i="18"/>
  <c r="S50" i="18"/>
  <c r="BB87" i="18"/>
  <c r="P49" i="18"/>
  <c r="BE86" i="18"/>
  <c r="S48" i="18"/>
  <c r="BA92" i="18"/>
  <c r="O53" i="18"/>
  <c r="O120" i="18" s="1"/>
  <c r="O121" i="18" s="1"/>
  <c r="AR89" i="18"/>
  <c r="F50" i="18"/>
  <c r="AR87" i="18"/>
  <c r="F49" i="18"/>
  <c r="AR86" i="18"/>
  <c r="F48" i="18"/>
  <c r="AQ92" i="18"/>
  <c r="E53" i="18"/>
  <c r="L50" i="18"/>
  <c r="AX89" i="18"/>
  <c r="AZ91" i="18"/>
  <c r="N52" i="18"/>
  <c r="BD87" i="18"/>
  <c r="R49" i="18"/>
  <c r="L48" i="18"/>
  <c r="AX86" i="18"/>
  <c r="AV90" i="18"/>
  <c r="J51" i="18"/>
  <c r="AT89" i="18"/>
  <c r="H50" i="18"/>
  <c r="AR91" i="18"/>
  <c r="F52" i="18"/>
  <c r="AV87" i="18"/>
  <c r="J49" i="18"/>
  <c r="AT86" i="18"/>
  <c r="H48" i="18"/>
  <c r="AR90" i="18"/>
  <c r="F51" i="18"/>
  <c r="BD89" i="18"/>
  <c r="R50" i="18"/>
  <c r="BB91" i="18"/>
  <c r="P52" i="18"/>
  <c r="AZ87" i="18"/>
  <c r="N49" i="18"/>
  <c r="AZ86" i="18"/>
  <c r="N48" i="18"/>
  <c r="BB90" i="18"/>
  <c r="P51" i="18"/>
  <c r="K50" i="18"/>
  <c r="AW89" i="18"/>
  <c r="AV91" i="18"/>
  <c r="J52" i="18"/>
  <c r="BE87" i="18"/>
  <c r="S49" i="18"/>
  <c r="AW86" i="18"/>
  <c r="K48" i="18"/>
  <c r="BF112" i="10" a="1"/>
  <c r="BF112" i="10" s="1"/>
  <c r="T53" i="10" s="1"/>
  <c r="BF92" i="10"/>
  <c r="E53" i="16"/>
  <c r="AQ92" i="16"/>
  <c r="N50" i="10"/>
  <c r="AZ89" i="10"/>
  <c r="G50" i="16"/>
  <c r="AS89" i="16"/>
  <c r="BD91" i="10"/>
  <c r="R52" i="10"/>
  <c r="AS91" i="16"/>
  <c r="G52" i="16"/>
  <c r="AU86" i="10"/>
  <c r="I48" i="10"/>
  <c r="I48" i="16"/>
  <c r="AU86" i="16"/>
  <c r="AZ90" i="16"/>
  <c r="N51" i="16"/>
  <c r="N49" i="16"/>
  <c r="AZ88" i="16"/>
  <c r="BA89" i="10"/>
  <c r="O50" i="10"/>
  <c r="E50" i="16"/>
  <c r="AQ89" i="16"/>
  <c r="BF91" i="10"/>
  <c r="BF111" i="10" a="1"/>
  <c r="BF111" i="10" s="1"/>
  <c r="T52" i="10" s="1"/>
  <c r="E52" i="16"/>
  <c r="AQ91" i="16"/>
  <c r="AV86" i="10"/>
  <c r="J48" i="10"/>
  <c r="E48" i="16"/>
  <c r="AQ86" i="16"/>
  <c r="AW88" i="10"/>
  <c r="R51" i="16"/>
  <c r="BD90" i="16"/>
  <c r="S49" i="16"/>
  <c r="BE88" i="16"/>
  <c r="BF86" i="10"/>
  <c r="BF107" i="10" a="1"/>
  <c r="BF107" i="10" s="1"/>
  <c r="T48" i="10" s="1"/>
  <c r="AS86" i="16"/>
  <c r="G48" i="16"/>
  <c r="AP88" i="10"/>
  <c r="BB90" i="16"/>
  <c r="P51" i="16"/>
  <c r="AV88" i="16"/>
  <c r="AZ90" i="10"/>
  <c r="N51" i="10"/>
  <c r="AU88" i="10"/>
  <c r="L51" i="16"/>
  <c r="AX90" i="16"/>
  <c r="BB88" i="16"/>
  <c r="AW86" i="16"/>
  <c r="K48" i="16"/>
  <c r="AR92" i="10"/>
  <c r="F53" i="10"/>
  <c r="BC90" i="10"/>
  <c r="Q51" i="10"/>
  <c r="AY88" i="10"/>
  <c r="H51" i="16"/>
  <c r="AT90" i="16"/>
  <c r="BF88" i="16"/>
  <c r="BF108" i="16" a="1"/>
  <c r="BF108" i="16" s="1"/>
  <c r="T49" i="16" s="1"/>
  <c r="AS92" i="10"/>
  <c r="G53" i="10"/>
  <c r="AU89" i="10"/>
  <c r="I50" i="10"/>
  <c r="F50" i="16"/>
  <c r="AR89" i="16"/>
  <c r="BA91" i="10"/>
  <c r="O52" i="10"/>
  <c r="J52" i="16"/>
  <c r="AV91" i="16"/>
  <c r="L51" i="10"/>
  <c r="AX90" i="10"/>
  <c r="AT88" i="10"/>
  <c r="F51" i="16"/>
  <c r="AR90" i="16"/>
  <c r="BC88" i="16"/>
  <c r="S51" i="16"/>
  <c r="BE90" i="16"/>
  <c r="BB92" i="16"/>
  <c r="P53" i="16"/>
  <c r="P120" i="16" s="1"/>
  <c r="P121" i="16" s="1"/>
  <c r="AX89" i="10"/>
  <c r="L50" i="10"/>
  <c r="R50" i="16"/>
  <c r="BD89" i="16"/>
  <c r="AY91" i="10"/>
  <c r="M52" i="10"/>
  <c r="S52" i="16"/>
  <c r="BE91" i="16"/>
  <c r="AQ86" i="10"/>
  <c r="E48" i="10"/>
  <c r="AX86" i="16"/>
  <c r="L48" i="16"/>
  <c r="AR90" i="10"/>
  <c r="F51" i="10"/>
  <c r="G49" i="10"/>
  <c r="AS88" i="10"/>
  <c r="BF110" i="16" a="1"/>
  <c r="BF110" i="16" s="1"/>
  <c r="T51" i="16" s="1"/>
  <c r="BF90" i="16"/>
  <c r="BA88" i="16"/>
  <c r="S52" i="10"/>
  <c r="BE91" i="10"/>
  <c r="R53" i="16"/>
  <c r="BD92" i="16"/>
  <c r="AW89" i="10"/>
  <c r="K50" i="10"/>
  <c r="L50" i="16"/>
  <c r="AX89" i="16"/>
  <c r="AW91" i="10"/>
  <c r="K52" i="10"/>
  <c r="BB91" i="16"/>
  <c r="P52" i="16"/>
  <c r="AS86" i="10"/>
  <c r="G48" i="10"/>
  <c r="R48" i="16"/>
  <c r="BD86" i="16"/>
  <c r="M51" i="10"/>
  <c r="AY90" i="10"/>
  <c r="AQ88" i="10"/>
  <c r="BC90" i="16"/>
  <c r="Q51" i="16"/>
  <c r="M49" i="16"/>
  <c r="AY88" i="16"/>
  <c r="BF89" i="10"/>
  <c r="BF109" i="10" a="1"/>
  <c r="BF109" i="10" s="1"/>
  <c r="T50" i="10" s="1"/>
  <c r="BE89" i="16"/>
  <c r="S50" i="16"/>
  <c r="AV91" i="10"/>
  <c r="J52" i="10"/>
  <c r="N52" i="16"/>
  <c r="AZ91" i="16"/>
  <c r="BD86" i="10"/>
  <c r="R48" i="10"/>
  <c r="H48" i="16"/>
  <c r="AT86" i="16"/>
  <c r="AU90" i="10"/>
  <c r="I51" i="10"/>
  <c r="AR88" i="10"/>
  <c r="O51" i="16"/>
  <c r="BA90" i="16"/>
  <c r="AP88" i="16"/>
  <c r="D49" i="16"/>
  <c r="I52" i="16"/>
  <c r="AU91" i="16"/>
  <c r="AS89" i="10"/>
  <c r="G50" i="10"/>
  <c r="BD89" i="10"/>
  <c r="R50" i="10"/>
  <c r="AV89" i="16"/>
  <c r="J50" i="16"/>
  <c r="L52" i="10"/>
  <c r="AX91" i="10"/>
  <c r="L52" i="16"/>
  <c r="AX91" i="16"/>
  <c r="O48" i="10"/>
  <c r="BA86" i="10"/>
  <c r="AR86" i="16"/>
  <c r="F48" i="16"/>
  <c r="D51" i="10"/>
  <c r="AP90" i="10"/>
  <c r="AV88" i="10"/>
  <c r="M51" i="16"/>
  <c r="AY90" i="16"/>
  <c r="AW88" i="16"/>
  <c r="I50" i="16"/>
  <c r="AU89" i="16"/>
  <c r="BC92" i="10"/>
  <c r="Q53" i="10"/>
  <c r="AT92" i="16"/>
  <c r="H53" i="16"/>
  <c r="BE92" i="10"/>
  <c r="S53" i="10"/>
  <c r="F53" i="16"/>
  <c r="AR92" i="16"/>
  <c r="AY89" i="10"/>
  <c r="M50" i="10"/>
  <c r="N50" i="16"/>
  <c r="AZ89" i="16"/>
  <c r="BB91" i="10"/>
  <c r="P52" i="10"/>
  <c r="H52" i="16"/>
  <c r="AT91" i="16"/>
  <c r="BE86" i="10"/>
  <c r="S48" i="10"/>
  <c r="BE86" i="16"/>
  <c r="S48" i="16"/>
  <c r="AQ90" i="10"/>
  <c r="E51" i="10"/>
  <c r="BD88" i="10"/>
  <c r="K51" i="16"/>
  <c r="AW90" i="16"/>
  <c r="AU88" i="16"/>
  <c r="BF90" i="10"/>
  <c r="BF110" i="10" a="1"/>
  <c r="BF110" i="10" s="1"/>
  <c r="T51" i="10" s="1"/>
  <c r="BD92" i="10"/>
  <c r="R53" i="10"/>
  <c r="R120" i="10" s="1"/>
  <c r="R121" i="10" s="1"/>
  <c r="N53" i="16"/>
  <c r="N120" i="16" s="1"/>
  <c r="N121" i="16" s="1"/>
  <c r="AZ92" i="16"/>
  <c r="BE89" i="10"/>
  <c r="S50" i="10"/>
  <c r="BB89" i="16"/>
  <c r="P50" i="16"/>
  <c r="AT91" i="10"/>
  <c r="H52" i="10"/>
  <c r="F52" i="16"/>
  <c r="AR91" i="16"/>
  <c r="BC86" i="10"/>
  <c r="Q48" i="10"/>
  <c r="N48" i="16"/>
  <c r="AZ86" i="16"/>
  <c r="BB90" i="10"/>
  <c r="P51" i="10"/>
  <c r="AX88" i="10"/>
  <c r="L49" i="10"/>
  <c r="AP90" i="16"/>
  <c r="D51" i="16"/>
  <c r="AQ88" i="16"/>
  <c r="N53" i="10"/>
  <c r="AZ92" i="10"/>
  <c r="AW92" i="10"/>
  <c r="K53" i="10"/>
  <c r="K120" i="10" s="1"/>
  <c r="K121" i="10" s="1"/>
  <c r="S53" i="16"/>
  <c r="BE92" i="16"/>
  <c r="D50" i="10"/>
  <c r="AP89" i="10"/>
  <c r="H50" i="16"/>
  <c r="AT89" i="16"/>
  <c r="AS91" i="10"/>
  <c r="G52" i="10"/>
  <c r="BD91" i="16"/>
  <c r="R52" i="16"/>
  <c r="BB86" i="10"/>
  <c r="P48" i="10"/>
  <c r="BB86" i="16"/>
  <c r="P48" i="16"/>
  <c r="BA90" i="10"/>
  <c r="O51" i="10"/>
  <c r="BC88" i="10"/>
  <c r="AU90" i="16"/>
  <c r="I51" i="16"/>
  <c r="AS88" i="16"/>
  <c r="L53" i="16"/>
  <c r="L120" i="16" s="1"/>
  <c r="L121" i="16" s="1"/>
  <c r="AX92" i="16"/>
  <c r="BF112" i="16" a="1"/>
  <c r="BF112" i="16" s="1"/>
  <c r="T53" i="16" s="1"/>
  <c r="BF92" i="16"/>
  <c r="AV89" i="10"/>
  <c r="J50" i="10"/>
  <c r="BF109" i="16" a="1"/>
  <c r="BF109" i="16" s="1"/>
  <c r="T50" i="16" s="1"/>
  <c r="BF89" i="16"/>
  <c r="AQ91" i="10"/>
  <c r="E52" i="10"/>
  <c r="BF111" i="16" a="1"/>
  <c r="BF111" i="16" s="1"/>
  <c r="T52" i="16" s="1"/>
  <c r="BF91" i="16"/>
  <c r="N48" i="10"/>
  <c r="AZ86" i="10"/>
  <c r="AV86" i="16"/>
  <c r="J48" i="16"/>
  <c r="AW90" i="10"/>
  <c r="K51" i="10"/>
  <c r="BB88" i="10"/>
  <c r="G51" i="16"/>
  <c r="AS90" i="16"/>
  <c r="AQ89" i="10"/>
  <c r="E50" i="10"/>
  <c r="Q50" i="16"/>
  <c r="BC89" i="16"/>
  <c r="AU91" i="10"/>
  <c r="I52" i="10"/>
  <c r="BC91" i="16"/>
  <c r="Q52" i="16"/>
  <c r="M48" i="10"/>
  <c r="AY86" i="10"/>
  <c r="BF86" i="16"/>
  <c r="BF107" i="16" a="1"/>
  <c r="BF107" i="16" s="1"/>
  <c r="T48" i="16" s="1"/>
  <c r="AV90" i="10"/>
  <c r="J51" i="10"/>
  <c r="BA88" i="10"/>
  <c r="AQ90" i="16"/>
  <c r="E51" i="16"/>
  <c r="I53" i="16"/>
  <c r="I120" i="16" s="1"/>
  <c r="I121" i="16" s="1"/>
  <c r="AU92" i="16"/>
  <c r="E53" i="10"/>
  <c r="E120" i="10" s="1"/>
  <c r="E121" i="10" s="1"/>
  <c r="AQ92" i="10"/>
  <c r="BC92" i="16"/>
  <c r="Q53" i="16"/>
  <c r="BA92" i="16"/>
  <c r="O53" i="16"/>
  <c r="O120" i="16" s="1"/>
  <c r="O121" i="16" s="1"/>
  <c r="AR89" i="10"/>
  <c r="F50" i="10"/>
  <c r="O50" i="16"/>
  <c r="BA89" i="16"/>
  <c r="AR91" i="10"/>
  <c r="F52" i="10"/>
  <c r="O52" i="16"/>
  <c r="BA91" i="16"/>
  <c r="D48" i="10"/>
  <c r="AP86" i="10"/>
  <c r="Q48" i="16"/>
  <c r="BC86" i="16"/>
  <c r="R51" i="10"/>
  <c r="BD90" i="10"/>
  <c r="BE88" i="10"/>
  <c r="S49" i="10"/>
  <c r="AT88" i="16"/>
  <c r="BB92" i="10"/>
  <c r="P53" i="10"/>
  <c r="P120" i="10" s="1"/>
  <c r="P121" i="10" s="1"/>
  <c r="AT92" i="10"/>
  <c r="H53" i="10"/>
  <c r="H120" i="10" s="1"/>
  <c r="H121" i="10" s="1"/>
  <c r="AX92" i="10"/>
  <c r="L53" i="10"/>
  <c r="L120" i="10" s="1"/>
  <c r="L121" i="10" s="1"/>
  <c r="AV92" i="10"/>
  <c r="J53" i="10"/>
  <c r="J120" i="10" s="1"/>
  <c r="J121" i="10" s="1"/>
  <c r="AY92" i="16"/>
  <c r="M53" i="16"/>
  <c r="Q50" i="10"/>
  <c r="BC89" i="10"/>
  <c r="AY89" i="16"/>
  <c r="M50" i="16"/>
  <c r="BC91" i="10"/>
  <c r="Q52" i="10"/>
  <c r="M52" i="16"/>
  <c r="AY91" i="16"/>
  <c r="AT86" i="10"/>
  <c r="H48" i="10"/>
  <c r="O48" i="16"/>
  <c r="BA86" i="16"/>
  <c r="AT90" i="10"/>
  <c r="H51" i="10"/>
  <c r="AZ88" i="10"/>
  <c r="F49" i="16"/>
  <c r="AR88" i="16"/>
  <c r="AS92" i="16"/>
  <c r="G53" i="16"/>
  <c r="G120" i="16" s="1"/>
  <c r="G121" i="16" s="1"/>
  <c r="BA92" i="10"/>
  <c r="O53" i="10"/>
  <c r="O120" i="10" s="1"/>
  <c r="O121" i="10" s="1"/>
  <c r="AU92" i="10"/>
  <c r="I53" i="10"/>
  <c r="D53" i="16"/>
  <c r="AP92" i="16"/>
  <c r="AT89" i="10"/>
  <c r="H50" i="10"/>
  <c r="AW89" i="16"/>
  <c r="K50" i="16"/>
  <c r="AZ91" i="10"/>
  <c r="N52" i="10"/>
  <c r="D52" i="16"/>
  <c r="AP91" i="16"/>
  <c r="AR86" i="10"/>
  <c r="F48" i="10"/>
  <c r="M48" i="16"/>
  <c r="AY86" i="16"/>
  <c r="AS90" i="10"/>
  <c r="G51" i="10"/>
  <c r="BF88" i="10"/>
  <c r="BF108" i="10" a="1"/>
  <c r="BF108" i="10" s="1"/>
  <c r="T49" i="10" s="1"/>
  <c r="AX88" i="16"/>
  <c r="AW86" i="10"/>
  <c r="K48" i="10"/>
  <c r="AV92" i="16"/>
  <c r="J53" i="16"/>
  <c r="J120" i="16" s="1"/>
  <c r="J121" i="16" s="1"/>
  <c r="AY92" i="10"/>
  <c r="M53" i="10"/>
  <c r="AP92" i="10"/>
  <c r="D53" i="10"/>
  <c r="D120" i="10" s="1"/>
  <c r="D121" i="10" s="1"/>
  <c r="K53" i="16"/>
  <c r="AW92" i="16"/>
  <c r="BB89" i="10"/>
  <c r="P50" i="10"/>
  <c r="D50" i="16"/>
  <c r="AP89" i="16"/>
  <c r="AP91" i="10"/>
  <c r="D52" i="10"/>
  <c r="AW91" i="16"/>
  <c r="K52" i="16"/>
  <c r="L48" i="10"/>
  <c r="AX86" i="10"/>
  <c r="AP86" i="16"/>
  <c r="D48" i="16"/>
  <c r="BE90" i="10"/>
  <c r="S51" i="10"/>
  <c r="AV90" i="16"/>
  <c r="J51" i="16"/>
  <c r="BD88" i="16"/>
  <c r="BK19" i="15"/>
  <c r="BK20" i="15" s="1"/>
  <c r="BJ20" i="15"/>
  <c r="T120" i="16" l="1"/>
  <c r="T121" i="16" s="1"/>
  <c r="S120" i="16"/>
  <c r="S121" i="16" s="1"/>
  <c r="E120" i="16"/>
  <c r="E121" i="16" s="1"/>
  <c r="R120" i="18"/>
  <c r="R121" i="18" s="1"/>
  <c r="I120" i="10"/>
  <c r="I121" i="10" s="1"/>
  <c r="M120" i="10"/>
  <c r="M121" i="10" s="1"/>
  <c r="F120" i="16"/>
  <c r="F121" i="16" s="1"/>
  <c r="D120" i="16"/>
  <c r="D121" i="16" s="1"/>
  <c r="S120" i="10"/>
  <c r="S121" i="10" s="1"/>
  <c r="L120" i="17"/>
  <c r="L121" i="17" s="1"/>
  <c r="T120" i="17"/>
  <c r="T121" i="17" s="1"/>
  <c r="P120" i="18"/>
  <c r="P121" i="18" s="1"/>
  <c r="M120" i="16"/>
  <c r="M121" i="16" s="1"/>
  <c r="N120" i="10"/>
  <c r="N121" i="10" s="1"/>
  <c r="N120" i="18"/>
  <c r="N121" i="18" s="1"/>
  <c r="R120" i="16"/>
  <c r="R121" i="16" s="1"/>
  <c r="G120" i="10"/>
  <c r="G121" i="10" s="1"/>
  <c r="M120" i="18"/>
  <c r="M121" i="18" s="1"/>
  <c r="D120" i="18"/>
  <c r="D121" i="18" s="1"/>
  <c r="K120" i="18"/>
  <c r="K121" i="18" s="1"/>
  <c r="K120" i="16"/>
  <c r="K121" i="16" s="1"/>
  <c r="I120" i="17"/>
  <c r="I121" i="17" s="1"/>
  <c r="S120" i="18"/>
  <c r="S121" i="18" s="1"/>
  <c r="Q120" i="16"/>
  <c r="Q121" i="16" s="1"/>
  <c r="H120" i="16"/>
  <c r="H121" i="16" s="1"/>
  <c r="J120" i="18"/>
  <c r="J121" i="18" s="1"/>
  <c r="F120" i="18"/>
  <c r="F121" i="18" s="1"/>
  <c r="Q120" i="10"/>
  <c r="Q121" i="10" s="1"/>
  <c r="E120" i="18"/>
  <c r="E121" i="18" s="1"/>
  <c r="T120" i="10"/>
  <c r="T121" i="10" s="1"/>
  <c r="G120" i="18"/>
  <c r="G121" i="18" s="1"/>
  <c r="F120" i="10"/>
  <c r="F121" i="10" s="1"/>
  <c r="T120" i="18"/>
  <c r="T121" i="18" s="1"/>
  <c r="I120" i="18"/>
  <c r="I121" i="18" s="1"/>
  <c r="C122" i="17" l="1"/>
  <c r="D136" i="17" s="1"/>
  <c r="C147" i="10"/>
  <c r="C147" i="16"/>
  <c r="C147" i="18"/>
  <c r="C147" i="17"/>
  <c r="C122" i="10"/>
  <c r="C122" i="18"/>
  <c r="C123" i="18" s="1"/>
  <c r="C122" i="16"/>
  <c r="D136" i="16" s="1"/>
  <c r="C123" i="17"/>
  <c r="E136" i="17"/>
  <c r="C41" i="13" s="1"/>
  <c r="D41" i="13" s="1"/>
  <c r="C136" i="17"/>
  <c r="D136" i="10"/>
  <c r="C123" i="10"/>
  <c r="C132" i="17" a="1"/>
  <c r="C141" i="18" a="1"/>
  <c r="C141" i="17" a="1"/>
  <c r="C130" i="18" a="1"/>
  <c r="C128" i="10" a="1"/>
  <c r="C133" i="18" a="1"/>
  <c r="E10" i="13" a="1"/>
  <c r="C140" i="17" a="1"/>
  <c r="E11" i="13" a="1"/>
  <c r="C128" i="17" a="1"/>
  <c r="C132" i="18" a="1"/>
  <c r="E9" i="13" a="1"/>
  <c r="E8" i="13" a="1"/>
  <c r="C140" i="18" a="1"/>
  <c r="C140" i="10" a="1"/>
  <c r="C130" i="17" a="1"/>
  <c r="C134" i="10" a="1"/>
  <c r="C129" i="18" a="1"/>
  <c r="F11" i="13" a="1"/>
  <c r="C134" i="18" a="1"/>
  <c r="C134" i="17" a="1"/>
  <c r="C132" i="10" a="1"/>
  <c r="C133" i="17" a="1"/>
  <c r="C129" i="10" a="1"/>
  <c r="E16" i="13" a="1"/>
  <c r="C129" i="17" a="1"/>
  <c r="E15" i="13" a="1"/>
  <c r="C123" i="16" l="1"/>
  <c r="D136" i="18"/>
  <c r="C130" i="17"/>
  <c r="C140" i="17"/>
  <c r="D140" i="17" s="1"/>
  <c r="C132" i="17"/>
  <c r="D132" i="17" s="1"/>
  <c r="E132" i="17" s="1"/>
  <c r="H13" i="15" s="1"/>
  <c r="H84" i="15" s="1"/>
  <c r="C141" i="17"/>
  <c r="D141" i="17" s="1"/>
  <c r="E141" i="17" s="1"/>
  <c r="C134" i="17"/>
  <c r="E18" i="13" s="1"/>
  <c r="C133" i="17"/>
  <c r="D133" i="17" s="1"/>
  <c r="E133" i="17" s="1"/>
  <c r="C129" i="17"/>
  <c r="C128" i="17"/>
  <c r="F11" i="13"/>
  <c r="E9" i="13"/>
  <c r="E11" i="13"/>
  <c r="E16" i="13"/>
  <c r="E8" i="13"/>
  <c r="E10" i="13"/>
  <c r="E15" i="13"/>
  <c r="C134" i="18"/>
  <c r="F18" i="13" s="1"/>
  <c r="C129" i="18"/>
  <c r="C130" i="18"/>
  <c r="C140" i="18"/>
  <c r="C133" i="18"/>
  <c r="D133" i="18" s="1"/>
  <c r="E133" i="18" s="1"/>
  <c r="C141" i="18"/>
  <c r="D141" i="18" s="1"/>
  <c r="E141" i="18" s="1"/>
  <c r="C132" i="18"/>
  <c r="D132" i="18" s="1"/>
  <c r="E132" i="18" s="1"/>
  <c r="E136" i="18"/>
  <c r="C42" i="13" s="1"/>
  <c r="D42" i="13" s="1"/>
  <c r="C136" i="18"/>
  <c r="C140" i="10"/>
  <c r="D140" i="10" s="1"/>
  <c r="C132" i="10"/>
  <c r="D132" i="10" s="1"/>
  <c r="E132" i="10" s="1"/>
  <c r="C129" i="10"/>
  <c r="C128" i="10"/>
  <c r="C134" i="10"/>
  <c r="C136" i="10"/>
  <c r="E136" i="10"/>
  <c r="C39" i="13" s="1"/>
  <c r="D39" i="13" s="1"/>
  <c r="E136" i="16"/>
  <c r="C40" i="13" s="1"/>
  <c r="D40" i="13" s="1"/>
  <c r="C136" i="16"/>
  <c r="C17" i="13" a="1"/>
  <c r="D8" i="13" a="1"/>
  <c r="F15" i="13" a="1"/>
  <c r="C14" i="13" a="1"/>
  <c r="D10" i="13" a="1"/>
  <c r="C140" i="16" a="1"/>
  <c r="C15" i="13" a="1"/>
  <c r="C141" i="16" a="1"/>
  <c r="C134" i="16" a="1"/>
  <c r="E13" i="13" a="1"/>
  <c r="C9" i="13" a="1"/>
  <c r="C133" i="16" a="1"/>
  <c r="F14" i="13" a="1"/>
  <c r="C13" i="13" a="1"/>
  <c r="F10" i="13" a="1"/>
  <c r="C133" i="10" a="1"/>
  <c r="D12" i="13" a="1"/>
  <c r="C128" i="16" a="1"/>
  <c r="C130" i="10" a="1"/>
  <c r="C8" i="13" a="1"/>
  <c r="C141" i="10" a="1"/>
  <c r="F13" i="13" a="1"/>
  <c r="E17" i="13" a="1"/>
  <c r="D11" i="13" a="1"/>
  <c r="D13" i="13" a="1"/>
  <c r="C130" i="16" a="1"/>
  <c r="F17" i="13" a="1"/>
  <c r="D15" i="13" a="1"/>
  <c r="D9" i="13" a="1"/>
  <c r="F16" i="13" a="1"/>
  <c r="D17" i="13" a="1"/>
  <c r="E14" i="13" a="1"/>
  <c r="C16" i="13" a="1"/>
  <c r="F8" i="13" a="1"/>
  <c r="E12" i="13" a="1"/>
  <c r="F12" i="13" a="1"/>
  <c r="D16" i="13" a="1"/>
  <c r="C128" i="18" a="1"/>
  <c r="D14" i="13" a="1"/>
  <c r="C10" i="13" a="1"/>
  <c r="F9" i="13" a="1"/>
  <c r="C132" i="16" a="1"/>
  <c r="C12" i="13" a="1"/>
  <c r="C11" i="13" a="1"/>
  <c r="C129" i="16" a="1"/>
  <c r="D17" i="13" l="1"/>
  <c r="C141" i="16"/>
  <c r="D141" i="16" s="1"/>
  <c r="E141" i="16" s="1"/>
  <c r="D13" i="13"/>
  <c r="C9" i="13"/>
  <c r="C18" i="13"/>
  <c r="B4" i="13"/>
  <c r="E14" i="13"/>
  <c r="E13" i="13"/>
  <c r="E17" i="13"/>
  <c r="E12" i="13"/>
  <c r="C128" i="18"/>
  <c r="C133" i="10"/>
  <c r="D133" i="10" s="1"/>
  <c r="E133" i="10" s="1"/>
  <c r="C141" i="10"/>
  <c r="D141" i="10" s="1"/>
  <c r="E141" i="10" s="1"/>
  <c r="C130" i="10"/>
  <c r="P13" i="15"/>
  <c r="P84" i="15" s="1"/>
  <c r="Q13" i="15"/>
  <c r="Q84" i="15" s="1"/>
  <c r="C135" i="17"/>
  <c r="D135" i="17" s="1"/>
  <c r="E135" i="17" s="1"/>
  <c r="J8" i="15" s="1"/>
  <c r="J79" i="15" s="1"/>
  <c r="D134" i="17"/>
  <c r="E134" i="17" s="1"/>
  <c r="C132" i="16"/>
  <c r="D132" i="16" s="1"/>
  <c r="E132" i="16" s="1"/>
  <c r="F12" i="15" s="1"/>
  <c r="F83" i="15" s="1"/>
  <c r="C134" i="16"/>
  <c r="D18" i="13" s="1"/>
  <c r="D14" i="13"/>
  <c r="C130" i="16"/>
  <c r="D12" i="13"/>
  <c r="C128" i="16"/>
  <c r="D16" i="13"/>
  <c r="C140" i="16"/>
  <c r="D10" i="13"/>
  <c r="D15" i="13"/>
  <c r="C133" i="16"/>
  <c r="D133" i="16" s="1"/>
  <c r="E133" i="16" s="1"/>
  <c r="C129" i="16"/>
  <c r="D11" i="13"/>
  <c r="R13" i="15"/>
  <c r="R84" i="15" s="1"/>
  <c r="L13" i="15"/>
  <c r="L84" i="15" s="1"/>
  <c r="S13" i="15"/>
  <c r="S84" i="15" s="1"/>
  <c r="G13" i="15"/>
  <c r="G84" i="15" s="1"/>
  <c r="U13" i="15"/>
  <c r="U84" i="15" s="1"/>
  <c r="C142" i="17"/>
  <c r="M13" i="15"/>
  <c r="M84" i="15" s="1"/>
  <c r="V13" i="15"/>
  <c r="V84" i="15" s="1"/>
  <c r="C143" i="17"/>
  <c r="D143" i="17" s="1"/>
  <c r="E143" i="17" s="1"/>
  <c r="N13" i="15"/>
  <c r="N84" i="15" s="1"/>
  <c r="W13" i="15"/>
  <c r="W84" i="15" s="1"/>
  <c r="O13" i="15"/>
  <c r="O84" i="15" s="1"/>
  <c r="J13" i="15"/>
  <c r="J84" i="15" s="1"/>
  <c r="D13" i="15"/>
  <c r="D84" i="15" s="1"/>
  <c r="F13" i="15"/>
  <c r="F84" i="15" s="1"/>
  <c r="I13" i="15"/>
  <c r="I84" i="15" s="1"/>
  <c r="K13" i="15"/>
  <c r="K84" i="15" s="1"/>
  <c r="T13" i="15"/>
  <c r="T84" i="15" s="1"/>
  <c r="E13" i="15"/>
  <c r="E84" i="15" s="1"/>
  <c r="C15" i="13"/>
  <c r="F16" i="13"/>
  <c r="C8" i="13"/>
  <c r="D8" i="13"/>
  <c r="C17" i="13"/>
  <c r="F15" i="13"/>
  <c r="F8" i="13"/>
  <c r="C12" i="13"/>
  <c r="F9" i="13"/>
  <c r="D9" i="13"/>
  <c r="C11" i="13"/>
  <c r="F17" i="13"/>
  <c r="F10" i="13"/>
  <c r="C14" i="13"/>
  <c r="F12" i="13"/>
  <c r="F14" i="13"/>
  <c r="C16" i="13"/>
  <c r="C10" i="13"/>
  <c r="C13" i="13"/>
  <c r="F13" i="13"/>
  <c r="S14" i="15"/>
  <c r="S85" i="15" s="1"/>
  <c r="R14" i="15"/>
  <c r="R85" i="15" s="1"/>
  <c r="Q14" i="15"/>
  <c r="Q85" i="15" s="1"/>
  <c r="P14" i="15"/>
  <c r="P85" i="15" s="1"/>
  <c r="O14" i="15"/>
  <c r="O85" i="15" s="1"/>
  <c r="N14" i="15"/>
  <c r="N85" i="15" s="1"/>
  <c r="M14" i="15"/>
  <c r="M85" i="15" s="1"/>
  <c r="F14" i="15"/>
  <c r="F85" i="15" s="1"/>
  <c r="L14" i="15"/>
  <c r="L85" i="15" s="1"/>
  <c r="I14" i="15"/>
  <c r="I85" i="15" s="1"/>
  <c r="G14" i="15"/>
  <c r="G85" i="15" s="1"/>
  <c r="E14" i="15"/>
  <c r="E85" i="15" s="1"/>
  <c r="W14" i="15"/>
  <c r="W85" i="15" s="1"/>
  <c r="U14" i="15"/>
  <c r="U85" i="15" s="1"/>
  <c r="K14" i="15"/>
  <c r="K85" i="15" s="1"/>
  <c r="J14" i="15"/>
  <c r="J85" i="15" s="1"/>
  <c r="H14" i="15"/>
  <c r="H85" i="15" s="1"/>
  <c r="D14" i="15"/>
  <c r="D85" i="15" s="1"/>
  <c r="V14" i="15"/>
  <c r="V85" i="15" s="1"/>
  <c r="T14" i="15"/>
  <c r="T85" i="15" s="1"/>
  <c r="D11" i="15"/>
  <c r="D82" i="15" s="1"/>
  <c r="E11" i="15"/>
  <c r="E82" i="15" s="1"/>
  <c r="K11" i="15"/>
  <c r="K82" i="15" s="1"/>
  <c r="L11" i="15"/>
  <c r="L82" i="15" s="1"/>
  <c r="R11" i="15"/>
  <c r="R82" i="15" s="1"/>
  <c r="T11" i="15"/>
  <c r="T82" i="15" s="1"/>
  <c r="G11" i="15"/>
  <c r="G82" i="15" s="1"/>
  <c r="J11" i="15"/>
  <c r="J82" i="15" s="1"/>
  <c r="M11" i="15"/>
  <c r="M82" i="15" s="1"/>
  <c r="N11" i="15"/>
  <c r="N82" i="15" s="1"/>
  <c r="W11" i="15"/>
  <c r="W82" i="15" s="1"/>
  <c r="F11" i="15"/>
  <c r="F82" i="15" s="1"/>
  <c r="O11" i="15"/>
  <c r="O82" i="15" s="1"/>
  <c r="Q11" i="15"/>
  <c r="Q82" i="15" s="1"/>
  <c r="S11" i="15"/>
  <c r="S82" i="15" s="1"/>
  <c r="V11" i="15"/>
  <c r="V82" i="15" s="1"/>
  <c r="P11" i="15"/>
  <c r="P82" i="15" s="1"/>
  <c r="I11" i="15"/>
  <c r="I82" i="15" s="1"/>
  <c r="U11" i="15"/>
  <c r="U82" i="15" s="1"/>
  <c r="H11" i="15"/>
  <c r="H82" i="15" s="1"/>
  <c r="D140" i="18"/>
  <c r="C143" i="18"/>
  <c r="D143" i="18" s="1"/>
  <c r="E143" i="18" s="1"/>
  <c r="C142" i="18"/>
  <c r="E140" i="17"/>
  <c r="E142" i="17" s="1"/>
  <c r="D142" i="17"/>
  <c r="C43" i="13"/>
  <c r="D43" i="13" s="1"/>
  <c r="C135" i="18"/>
  <c r="D135" i="18" s="1"/>
  <c r="E135" i="18" s="1"/>
  <c r="D134" i="18"/>
  <c r="E134" i="18" s="1"/>
  <c r="E140" i="10"/>
  <c r="C135" i="10"/>
  <c r="D135" i="10" s="1"/>
  <c r="E135" i="10" s="1"/>
  <c r="D134" i="10"/>
  <c r="E134" i="10" s="1"/>
  <c r="C143" i="10" l="1"/>
  <c r="C143" i="16"/>
  <c r="D143" i="16" s="1"/>
  <c r="E143" i="16" s="1"/>
  <c r="D6" i="15"/>
  <c r="D77" i="15" s="1"/>
  <c r="C142" i="10"/>
  <c r="C135" i="16"/>
  <c r="D135" i="16" s="1"/>
  <c r="E135" i="16" s="1"/>
  <c r="Y7" i="15" s="1"/>
  <c r="Y78" i="15" s="1"/>
  <c r="K12" i="15"/>
  <c r="K83" i="15" s="1"/>
  <c r="K86" i="15" s="1"/>
  <c r="D134" i="16"/>
  <c r="E134" i="16" s="1"/>
  <c r="D12" i="15"/>
  <c r="D83" i="15" s="1"/>
  <c r="D86" i="15" s="1"/>
  <c r="P12" i="15"/>
  <c r="P83" i="15" s="1"/>
  <c r="P86" i="15" s="1"/>
  <c r="I8" i="15"/>
  <c r="I79" i="15" s="1"/>
  <c r="D8" i="15"/>
  <c r="D79" i="15" s="1"/>
  <c r="M8" i="15"/>
  <c r="M79" i="15" s="1"/>
  <c r="R8" i="15"/>
  <c r="R79" i="15" s="1"/>
  <c r="F8" i="15"/>
  <c r="F79" i="15" s="1"/>
  <c r="AE8" i="15"/>
  <c r="AE79" i="15" s="1"/>
  <c r="P8" i="15"/>
  <c r="P79" i="15" s="1"/>
  <c r="W8" i="15"/>
  <c r="W79" i="15" s="1"/>
  <c r="K8" i="15"/>
  <c r="K79" i="15" s="1"/>
  <c r="M12" i="15"/>
  <c r="M83" i="15" s="1"/>
  <c r="M86" i="15" s="1"/>
  <c r="E8" i="15"/>
  <c r="E79" i="15" s="1"/>
  <c r="N8" i="15"/>
  <c r="N79" i="15" s="1"/>
  <c r="N12" i="15"/>
  <c r="N83" i="15" s="1"/>
  <c r="N86" i="15" s="1"/>
  <c r="U8" i="15"/>
  <c r="U79" i="15" s="1"/>
  <c r="O8" i="15"/>
  <c r="O79" i="15" s="1"/>
  <c r="J12" i="15"/>
  <c r="J83" i="15" s="1"/>
  <c r="J86" i="15" s="1"/>
  <c r="V8" i="15"/>
  <c r="V79" i="15" s="1"/>
  <c r="L8" i="15"/>
  <c r="L79" i="15" s="1"/>
  <c r="R12" i="15"/>
  <c r="R83" i="15" s="1"/>
  <c r="R86" i="15" s="1"/>
  <c r="T8" i="15"/>
  <c r="T79" i="15" s="1"/>
  <c r="S8" i="15"/>
  <c r="S79" i="15" s="1"/>
  <c r="H8" i="15"/>
  <c r="H79" i="15" s="1"/>
  <c r="V12" i="15"/>
  <c r="V83" i="15" s="1"/>
  <c r="V86" i="15" s="1"/>
  <c r="Q8" i="15"/>
  <c r="Q79" i="15" s="1"/>
  <c r="G8" i="15"/>
  <c r="G79" i="15" s="1"/>
  <c r="AP8" i="15"/>
  <c r="AP79" i="15" s="1"/>
  <c r="H12" i="15"/>
  <c r="H83" i="15" s="1"/>
  <c r="H86" i="15" s="1"/>
  <c r="L12" i="15"/>
  <c r="L83" i="15" s="1"/>
  <c r="L86" i="15" s="1"/>
  <c r="U12" i="15"/>
  <c r="U83" i="15" s="1"/>
  <c r="U86" i="15" s="1"/>
  <c r="E12" i="15"/>
  <c r="E83" i="15" s="1"/>
  <c r="E86" i="15" s="1"/>
  <c r="Q12" i="15"/>
  <c r="Q83" i="15" s="1"/>
  <c r="Q86" i="15" s="1"/>
  <c r="W12" i="15"/>
  <c r="W83" i="15" s="1"/>
  <c r="W86" i="15" s="1"/>
  <c r="O12" i="15"/>
  <c r="O83" i="15" s="1"/>
  <c r="O86" i="15" s="1"/>
  <c r="S12" i="15"/>
  <c r="S83" i="15" s="1"/>
  <c r="S86" i="15" s="1"/>
  <c r="G12" i="15"/>
  <c r="G83" i="15" s="1"/>
  <c r="G86" i="15" s="1"/>
  <c r="T12" i="15"/>
  <c r="T83" i="15" s="1"/>
  <c r="T86" i="15" s="1"/>
  <c r="I12" i="15"/>
  <c r="I83" i="15" s="1"/>
  <c r="I86" i="15" s="1"/>
  <c r="C142" i="16"/>
  <c r="D140" i="16"/>
  <c r="E140" i="16" s="1"/>
  <c r="E142" i="16" s="1"/>
  <c r="BL13" i="15"/>
  <c r="BL84" i="15"/>
  <c r="F86" i="15"/>
  <c r="C81" i="15"/>
  <c r="C87" i="15" s="1"/>
  <c r="BL85" i="15"/>
  <c r="F15" i="15"/>
  <c r="J27" i="15"/>
  <c r="J43" i="15" s="1"/>
  <c r="J93" i="15" s="1"/>
  <c r="BL14" i="15"/>
  <c r="BL11" i="15"/>
  <c r="AC8" i="15"/>
  <c r="AC79" i="15" s="1"/>
  <c r="AI8" i="15"/>
  <c r="AI79" i="15" s="1"/>
  <c r="AU8" i="15"/>
  <c r="AU79" i="15" s="1"/>
  <c r="AQ8" i="15"/>
  <c r="AQ79" i="15" s="1"/>
  <c r="AH8" i="15"/>
  <c r="AH79" i="15" s="1"/>
  <c r="BC8" i="15"/>
  <c r="BC79" i="15" s="1"/>
  <c r="BE8" i="15"/>
  <c r="BE79" i="15" s="1"/>
  <c r="BJ8" i="15"/>
  <c r="BJ79" i="15" s="1"/>
  <c r="AM8" i="15"/>
  <c r="AM79" i="15" s="1"/>
  <c r="Y8" i="15"/>
  <c r="Y79" i="15" s="1"/>
  <c r="AO8" i="15"/>
  <c r="AO79" i="15" s="1"/>
  <c r="AY8" i="15"/>
  <c r="AY79" i="15" s="1"/>
  <c r="BH8" i="15"/>
  <c r="BH79" i="15" s="1"/>
  <c r="BA8" i="15"/>
  <c r="BA79" i="15" s="1"/>
  <c r="AW8" i="15"/>
  <c r="AW79" i="15" s="1"/>
  <c r="BB8" i="15"/>
  <c r="BB79" i="15" s="1"/>
  <c r="AZ8" i="15"/>
  <c r="AZ79" i="15" s="1"/>
  <c r="Z8" i="15"/>
  <c r="Z79" i="15" s="1"/>
  <c r="X8" i="15"/>
  <c r="X79" i="15" s="1"/>
  <c r="AB8" i="15"/>
  <c r="AB79" i="15" s="1"/>
  <c r="AT8" i="15"/>
  <c r="AT79" i="15" s="1"/>
  <c r="AL8" i="15"/>
  <c r="AL79" i="15" s="1"/>
  <c r="AK8" i="15"/>
  <c r="AK79" i="15" s="1"/>
  <c r="AJ8" i="15"/>
  <c r="AJ79" i="15" s="1"/>
  <c r="AD8" i="15"/>
  <c r="AD79" i="15" s="1"/>
  <c r="AV8" i="15"/>
  <c r="AV79" i="15" s="1"/>
  <c r="AR8" i="15"/>
  <c r="AR79" i="15" s="1"/>
  <c r="BG8" i="15"/>
  <c r="BG79" i="15" s="1"/>
  <c r="BF8" i="15"/>
  <c r="BF79" i="15" s="1"/>
  <c r="AG8" i="15"/>
  <c r="AG79" i="15" s="1"/>
  <c r="AA8" i="15"/>
  <c r="AA79" i="15" s="1"/>
  <c r="E9" i="15"/>
  <c r="E80" i="15" s="1"/>
  <c r="BI8" i="15"/>
  <c r="BI79" i="15" s="1"/>
  <c r="T9" i="15"/>
  <c r="T80" i="15" s="1"/>
  <c r="AF8" i="15"/>
  <c r="AF79" i="15" s="1"/>
  <c r="S9" i="15"/>
  <c r="S80" i="15" s="1"/>
  <c r="BD8" i="15"/>
  <c r="BD79" i="15" s="1"/>
  <c r="AN8" i="15"/>
  <c r="AN79" i="15" s="1"/>
  <c r="AN9" i="15"/>
  <c r="AN80" i="15" s="1"/>
  <c r="BK8" i="15"/>
  <c r="BK79" i="15" s="1"/>
  <c r="AS8" i="15"/>
  <c r="AS79" i="15" s="1"/>
  <c r="AX8" i="15"/>
  <c r="AX79" i="15" s="1"/>
  <c r="H9" i="15"/>
  <c r="H80" i="15" s="1"/>
  <c r="I9" i="15"/>
  <c r="I80" i="15" s="1"/>
  <c r="J9" i="15"/>
  <c r="J80" i="15" s="1"/>
  <c r="K9" i="15"/>
  <c r="K80" i="15" s="1"/>
  <c r="U9" i="15"/>
  <c r="U80" i="15" s="1"/>
  <c r="AM9" i="15"/>
  <c r="AM80" i="15" s="1"/>
  <c r="BI9" i="15"/>
  <c r="BI80" i="15" s="1"/>
  <c r="Y9" i="15"/>
  <c r="Y80" i="15" s="1"/>
  <c r="AS9" i="15"/>
  <c r="AS80" i="15" s="1"/>
  <c r="AQ9" i="15"/>
  <c r="AQ80" i="15" s="1"/>
  <c r="AP9" i="15"/>
  <c r="AP80" i="15" s="1"/>
  <c r="AF9" i="15"/>
  <c r="AF80" i="15" s="1"/>
  <c r="AZ9" i="15"/>
  <c r="AZ80" i="15" s="1"/>
  <c r="AG9" i="15"/>
  <c r="AG80" i="15" s="1"/>
  <c r="BA9" i="15"/>
  <c r="BA80" i="15" s="1"/>
  <c r="AH9" i="15"/>
  <c r="AH80" i="15" s="1"/>
  <c r="AO9" i="15"/>
  <c r="AO80" i="15" s="1"/>
  <c r="BB9" i="15"/>
  <c r="BB80" i="15" s="1"/>
  <c r="AR9" i="15"/>
  <c r="AR80" i="15" s="1"/>
  <c r="X9" i="15"/>
  <c r="X80" i="15" s="1"/>
  <c r="V9" i="15"/>
  <c r="V80" i="15" s="1"/>
  <c r="AT9" i="15"/>
  <c r="AT80" i="15" s="1"/>
  <c r="Z9" i="15"/>
  <c r="Z80" i="15" s="1"/>
  <c r="D9" i="15"/>
  <c r="D80" i="15" s="1"/>
  <c r="AU9" i="15"/>
  <c r="AU80" i="15" s="1"/>
  <c r="AI9" i="15"/>
  <c r="AI80" i="15" s="1"/>
  <c r="F9" i="15"/>
  <c r="F80" i="15" s="1"/>
  <c r="AB9" i="15"/>
  <c r="AB80" i="15" s="1"/>
  <c r="BC9" i="15"/>
  <c r="BC80" i="15" s="1"/>
  <c r="L9" i="15"/>
  <c r="L80" i="15" s="1"/>
  <c r="AC9" i="15"/>
  <c r="AC80" i="15" s="1"/>
  <c r="AJ9" i="15"/>
  <c r="AJ80" i="15" s="1"/>
  <c r="M9" i="15"/>
  <c r="M80" i="15" s="1"/>
  <c r="AW9" i="15"/>
  <c r="AW80" i="15" s="1"/>
  <c r="BD9" i="15"/>
  <c r="BD80" i="15" s="1"/>
  <c r="N9" i="15"/>
  <c r="N80" i="15" s="1"/>
  <c r="AD9" i="15"/>
  <c r="AD80" i="15" s="1"/>
  <c r="AK9" i="15"/>
  <c r="AK80" i="15" s="1"/>
  <c r="W9" i="15"/>
  <c r="W80" i="15" s="1"/>
  <c r="AX9" i="15"/>
  <c r="AX80" i="15" s="1"/>
  <c r="BE9" i="15"/>
  <c r="BE80" i="15" s="1"/>
  <c r="G9" i="15"/>
  <c r="G80" i="15" s="1"/>
  <c r="AE9" i="15"/>
  <c r="AE80" i="15" s="1"/>
  <c r="AL9" i="15"/>
  <c r="AL80" i="15" s="1"/>
  <c r="O9" i="15"/>
  <c r="O80" i="15" s="1"/>
  <c r="AY9" i="15"/>
  <c r="AY80" i="15" s="1"/>
  <c r="BF9" i="15"/>
  <c r="BF80" i="15" s="1"/>
  <c r="P9" i="15"/>
  <c r="P80" i="15" s="1"/>
  <c r="BG9" i="15"/>
  <c r="BG80" i="15" s="1"/>
  <c r="BH9" i="15"/>
  <c r="BH80" i="15" s="1"/>
  <c r="Q9" i="15"/>
  <c r="Q80" i="15" s="1"/>
  <c r="AA9" i="15"/>
  <c r="AA80" i="15" s="1"/>
  <c r="BJ9" i="15"/>
  <c r="BJ80" i="15" s="1"/>
  <c r="R9" i="15"/>
  <c r="R80" i="15" s="1"/>
  <c r="AV9" i="15"/>
  <c r="AV80" i="15" s="1"/>
  <c r="BK9" i="15"/>
  <c r="BK80" i="15" s="1"/>
  <c r="D143" i="10"/>
  <c r="E143" i="10" s="1"/>
  <c r="H6" i="15"/>
  <c r="H77" i="15" s="1"/>
  <c r="J6" i="15"/>
  <c r="J77" i="15" s="1"/>
  <c r="F6" i="15"/>
  <c r="F77" i="15" s="1"/>
  <c r="T6" i="15"/>
  <c r="T77" i="15" s="1"/>
  <c r="I6" i="15"/>
  <c r="I77" i="15" s="1"/>
  <c r="G6" i="15"/>
  <c r="G77" i="15" s="1"/>
  <c r="E6" i="15"/>
  <c r="E77" i="15" s="1"/>
  <c r="W6" i="15"/>
  <c r="W77" i="15" s="1"/>
  <c r="U6" i="15"/>
  <c r="U77" i="15" s="1"/>
  <c r="S6" i="15"/>
  <c r="S77" i="15" s="1"/>
  <c r="P6" i="15"/>
  <c r="P77" i="15" s="1"/>
  <c r="O6" i="15"/>
  <c r="O77" i="15" s="1"/>
  <c r="V6" i="15"/>
  <c r="V77" i="15" s="1"/>
  <c r="R6" i="15"/>
  <c r="R77" i="15" s="1"/>
  <c r="Q6" i="15"/>
  <c r="Q77" i="15" s="1"/>
  <c r="N6" i="15"/>
  <c r="N77" i="15" s="1"/>
  <c r="M6" i="15"/>
  <c r="M77" i="15" s="1"/>
  <c r="L6" i="15"/>
  <c r="L77" i="15" s="1"/>
  <c r="K6" i="15"/>
  <c r="K77" i="15" s="1"/>
  <c r="E140" i="18"/>
  <c r="E142" i="18" s="1"/>
  <c r="D142" i="18"/>
  <c r="D142" i="10"/>
  <c r="E142" i="10"/>
  <c r="K15" i="15" l="1"/>
  <c r="D25" i="15"/>
  <c r="O7" i="15"/>
  <c r="O78" i="15" s="1"/>
  <c r="O81" i="15" s="1"/>
  <c r="O87" i="15" s="1"/>
  <c r="D7" i="15"/>
  <c r="D78" i="15" s="1"/>
  <c r="R7" i="15"/>
  <c r="R78" i="15" s="1"/>
  <c r="R81" i="15" s="1"/>
  <c r="R87" i="15" s="1"/>
  <c r="BI7" i="15"/>
  <c r="BI78" i="15" s="1"/>
  <c r="AU7" i="15"/>
  <c r="AU78" i="15" s="1"/>
  <c r="AF7" i="15"/>
  <c r="AF78" i="15" s="1"/>
  <c r="Q7" i="15"/>
  <c r="Q78" i="15" s="1"/>
  <c r="Q81" i="15" s="1"/>
  <c r="Q87" i="15" s="1"/>
  <c r="W7" i="15"/>
  <c r="W78" i="15" s="1"/>
  <c r="Z7" i="15"/>
  <c r="Z78" i="15" s="1"/>
  <c r="V7" i="15"/>
  <c r="V78" i="15" s="1"/>
  <c r="V81" i="15" s="1"/>
  <c r="V87" i="15" s="1"/>
  <c r="J7" i="15"/>
  <c r="J78" i="15" s="1"/>
  <c r="J81" i="15" s="1"/>
  <c r="J87" i="15" s="1"/>
  <c r="AL7" i="15"/>
  <c r="AL78" i="15" s="1"/>
  <c r="AM7" i="15"/>
  <c r="AM78" i="15" s="1"/>
  <c r="P7" i="15"/>
  <c r="P78" i="15" s="1"/>
  <c r="P81" i="15" s="1"/>
  <c r="P87" i="15" s="1"/>
  <c r="AK7" i="15"/>
  <c r="AK78" i="15" s="1"/>
  <c r="AW7" i="15"/>
  <c r="AW78" i="15" s="1"/>
  <c r="AI7" i="15"/>
  <c r="AI78" i="15" s="1"/>
  <c r="U7" i="15"/>
  <c r="U78" i="15" s="1"/>
  <c r="U81" i="15" s="1"/>
  <c r="U87" i="15" s="1"/>
  <c r="X7" i="15"/>
  <c r="X78" i="15" s="1"/>
  <c r="BF7" i="15"/>
  <c r="BF78" i="15" s="1"/>
  <c r="AO7" i="15"/>
  <c r="AO78" i="15" s="1"/>
  <c r="BB7" i="15"/>
  <c r="BB78" i="15" s="1"/>
  <c r="AY7" i="15"/>
  <c r="AY78" i="15" s="1"/>
  <c r="BE7" i="15"/>
  <c r="BE78" i="15" s="1"/>
  <c r="L7" i="15"/>
  <c r="L78" i="15" s="1"/>
  <c r="L81" i="15" s="1"/>
  <c r="L87" i="15" s="1"/>
  <c r="T7" i="15"/>
  <c r="T78" i="15" s="1"/>
  <c r="T81" i="15" s="1"/>
  <c r="T87" i="15" s="1"/>
  <c r="AZ7" i="15"/>
  <c r="AZ78" i="15" s="1"/>
  <c r="K7" i="15"/>
  <c r="K78" i="15" s="1"/>
  <c r="K81" i="15" s="1"/>
  <c r="K87" i="15" s="1"/>
  <c r="BK7" i="15"/>
  <c r="BK78" i="15" s="1"/>
  <c r="AH7" i="15"/>
  <c r="AH78" i="15" s="1"/>
  <c r="BD7" i="15"/>
  <c r="BD78" i="15" s="1"/>
  <c r="I7" i="15"/>
  <c r="I78" i="15" s="1"/>
  <c r="I81" i="15" s="1"/>
  <c r="I87" i="15" s="1"/>
  <c r="BH7" i="15"/>
  <c r="BH78" i="15" s="1"/>
  <c r="AE7" i="15"/>
  <c r="AE78" i="15" s="1"/>
  <c r="N7" i="15"/>
  <c r="N78" i="15" s="1"/>
  <c r="N81" i="15" s="1"/>
  <c r="N87" i="15" s="1"/>
  <c r="AD7" i="15"/>
  <c r="AD78" i="15" s="1"/>
  <c r="AA7" i="15"/>
  <c r="AA78" i="15" s="1"/>
  <c r="AQ7" i="15"/>
  <c r="AQ78" i="15" s="1"/>
  <c r="AX7" i="15"/>
  <c r="AX78" i="15" s="1"/>
  <c r="S7" i="15"/>
  <c r="S78" i="15" s="1"/>
  <c r="S81" i="15" s="1"/>
  <c r="S87" i="15" s="1"/>
  <c r="G7" i="15"/>
  <c r="G78" i="15" s="1"/>
  <c r="G81" i="15" s="1"/>
  <c r="G87" i="15" s="1"/>
  <c r="AJ7" i="15"/>
  <c r="AJ78" i="15" s="1"/>
  <c r="BA7" i="15"/>
  <c r="BA78" i="15" s="1"/>
  <c r="AB7" i="15"/>
  <c r="AB78" i="15" s="1"/>
  <c r="M7" i="15"/>
  <c r="M78" i="15" s="1"/>
  <c r="M81" i="15" s="1"/>
  <c r="M87" i="15" s="1"/>
  <c r="H7" i="15"/>
  <c r="H78" i="15" s="1"/>
  <c r="H81" i="15" s="1"/>
  <c r="H87" i="15" s="1"/>
  <c r="AS7" i="15"/>
  <c r="AS78" i="15" s="1"/>
  <c r="BJ7" i="15"/>
  <c r="BJ78" i="15" s="1"/>
  <c r="AN7" i="15"/>
  <c r="AN78" i="15" s="1"/>
  <c r="F7" i="15"/>
  <c r="F78" i="15" s="1"/>
  <c r="F81" i="15" s="1"/>
  <c r="F87" i="15" s="1"/>
  <c r="AC7" i="15"/>
  <c r="AC78" i="15" s="1"/>
  <c r="AV7" i="15"/>
  <c r="AV78" i="15" s="1"/>
  <c r="AT7" i="15"/>
  <c r="AT78" i="15" s="1"/>
  <c r="AP7" i="15"/>
  <c r="AP78" i="15" s="1"/>
  <c r="AG7" i="15"/>
  <c r="AG78" i="15" s="1"/>
  <c r="AR7" i="15"/>
  <c r="AR78" i="15" s="1"/>
  <c r="BC7" i="15"/>
  <c r="BC78" i="15" s="1"/>
  <c r="E7" i="15"/>
  <c r="E78" i="15" s="1"/>
  <c r="E81" i="15" s="1"/>
  <c r="E87" i="15" s="1"/>
  <c r="BG7" i="15"/>
  <c r="BG78" i="15" s="1"/>
  <c r="L27" i="15"/>
  <c r="L43" i="15" s="1"/>
  <c r="L93" i="15" s="1"/>
  <c r="P15" i="15"/>
  <c r="I27" i="15"/>
  <c r="I43" i="15" s="1"/>
  <c r="I93" i="15" s="1"/>
  <c r="D15" i="15"/>
  <c r="E27" i="15"/>
  <c r="E43" i="15" s="1"/>
  <c r="E93" i="15" s="1"/>
  <c r="M27" i="15"/>
  <c r="M43" i="15" s="1"/>
  <c r="M93" i="15" s="1"/>
  <c r="L15" i="15"/>
  <c r="N27" i="15"/>
  <c r="N43" i="15" s="1"/>
  <c r="N93" i="15" s="1"/>
  <c r="R27" i="15"/>
  <c r="R43" i="15" s="1"/>
  <c r="R93" i="15" s="1"/>
  <c r="T27" i="15"/>
  <c r="T43" i="15" s="1"/>
  <c r="T93" i="15" s="1"/>
  <c r="S27" i="15"/>
  <c r="S43" i="15" s="1"/>
  <c r="S93" i="15" s="1"/>
  <c r="U15" i="15"/>
  <c r="F27" i="15"/>
  <c r="F43" i="15" s="1"/>
  <c r="F93" i="15" s="1"/>
  <c r="AE27" i="15"/>
  <c r="AE43" i="15" s="1"/>
  <c r="AE93" i="15" s="1"/>
  <c r="E15" i="15"/>
  <c r="D27" i="15"/>
  <c r="D43" i="15" s="1"/>
  <c r="D93" i="15" s="1"/>
  <c r="M15" i="15"/>
  <c r="AP27" i="15"/>
  <c r="AP43" i="15" s="1"/>
  <c r="AP93" i="15" s="1"/>
  <c r="H27" i="15"/>
  <c r="H43" i="15" s="1"/>
  <c r="H93" i="15" s="1"/>
  <c r="U27" i="15"/>
  <c r="U43" i="15" s="1"/>
  <c r="U93" i="15" s="1"/>
  <c r="V15" i="15"/>
  <c r="D142" i="16"/>
  <c r="O27" i="15"/>
  <c r="O43" i="15" s="1"/>
  <c r="O93" i="15" s="1"/>
  <c r="P27" i="15"/>
  <c r="P43" i="15" s="1"/>
  <c r="P93" i="15" s="1"/>
  <c r="V27" i="15"/>
  <c r="V43" i="15" s="1"/>
  <c r="V93" i="15" s="1"/>
  <c r="K27" i="15"/>
  <c r="K43" i="15" s="1"/>
  <c r="K93" i="15" s="1"/>
  <c r="W27" i="15"/>
  <c r="W43" i="15" s="1"/>
  <c r="W93" i="15" s="1"/>
  <c r="Q27" i="15"/>
  <c r="Q43" i="15" s="1"/>
  <c r="Q93" i="15" s="1"/>
  <c r="W15" i="15"/>
  <c r="J15" i="15"/>
  <c r="R15" i="15"/>
  <c r="G27" i="15"/>
  <c r="G43" i="15" s="1"/>
  <c r="G93" i="15" s="1"/>
  <c r="I15" i="15"/>
  <c r="G15" i="15"/>
  <c r="H15" i="15"/>
  <c r="N15" i="15"/>
  <c r="Q15" i="15"/>
  <c r="BL12" i="15"/>
  <c r="O15" i="15"/>
  <c r="BL83" i="15"/>
  <c r="S15" i="15"/>
  <c r="T15" i="15"/>
  <c r="F41" i="13"/>
  <c r="F42" i="13"/>
  <c r="E42" i="13"/>
  <c r="E41" i="13"/>
  <c r="D81" i="15"/>
  <c r="D87" i="15" s="1"/>
  <c r="W81" i="15"/>
  <c r="W87" i="15" s="1"/>
  <c r="BL86" i="15"/>
  <c r="BL82" i="15"/>
  <c r="M28" i="15"/>
  <c r="M44" i="15" s="1"/>
  <c r="M94" i="15" s="1"/>
  <c r="AZ28" i="15"/>
  <c r="AZ44" i="15" s="1"/>
  <c r="AZ94" i="15" s="1"/>
  <c r="AF27" i="15"/>
  <c r="AF43" i="15" s="1"/>
  <c r="AF93" i="15" s="1"/>
  <c r="AW27" i="15"/>
  <c r="AW43" i="15" s="1"/>
  <c r="AW93" i="15" s="1"/>
  <c r="BA27" i="15"/>
  <c r="BA43" i="15" s="1"/>
  <c r="BA93" i="15" s="1"/>
  <c r="BE27" i="15"/>
  <c r="BE43" i="15" s="1"/>
  <c r="BE93" i="15" s="1"/>
  <c r="BC27" i="15"/>
  <c r="BC43" i="15" s="1"/>
  <c r="BC93" i="15" s="1"/>
  <c r="AC27" i="15"/>
  <c r="AC43" i="15" s="1"/>
  <c r="AC93" i="15" s="1"/>
  <c r="W25" i="15"/>
  <c r="W41" i="15" s="1"/>
  <c r="W91" i="15" s="1"/>
  <c r="U25" i="15"/>
  <c r="U41" i="15" s="1"/>
  <c r="U91" i="15" s="1"/>
  <c r="AS28" i="15"/>
  <c r="AS44" i="15" s="1"/>
  <c r="AS94" i="15" s="1"/>
  <c r="AA27" i="15"/>
  <c r="AA43" i="15" s="1"/>
  <c r="AA93" i="15" s="1"/>
  <c r="AY27" i="15"/>
  <c r="AY43" i="15" s="1"/>
  <c r="AY93" i="15" s="1"/>
  <c r="AG27" i="15"/>
  <c r="AG43" i="15" s="1"/>
  <c r="AG93" i="15" s="1"/>
  <c r="AH27" i="15"/>
  <c r="AH43" i="15" s="1"/>
  <c r="AH93" i="15" s="1"/>
  <c r="AP28" i="15"/>
  <c r="AP44" i="15" s="1"/>
  <c r="AP94" i="15" s="1"/>
  <c r="E25" i="15"/>
  <c r="E41" i="15" s="1"/>
  <c r="E91" i="15" s="1"/>
  <c r="AM28" i="15"/>
  <c r="AM44" i="15" s="1"/>
  <c r="AM94" i="15" s="1"/>
  <c r="AQ27" i="15"/>
  <c r="AQ43" i="15" s="1"/>
  <c r="AQ93" i="15" s="1"/>
  <c r="Y28" i="15"/>
  <c r="Y44" i="15" s="1"/>
  <c r="Y94" i="15" s="1"/>
  <c r="U28" i="15"/>
  <c r="U44" i="15" s="1"/>
  <c r="U94" i="15" s="1"/>
  <c r="AO27" i="15"/>
  <c r="AO43" i="15" s="1"/>
  <c r="AO93" i="15" s="1"/>
  <c r="AJ28" i="15"/>
  <c r="AJ44" i="15" s="1"/>
  <c r="AJ94" i="15" s="1"/>
  <c r="BH28" i="15"/>
  <c r="BH44" i="15" s="1"/>
  <c r="BH94" i="15" s="1"/>
  <c r="F28" i="15"/>
  <c r="F44" i="15" s="1"/>
  <c r="F94" i="15" s="1"/>
  <c r="O28" i="15"/>
  <c r="O44" i="15" s="1"/>
  <c r="O94" i="15" s="1"/>
  <c r="K28" i="15"/>
  <c r="K44" i="15" s="1"/>
  <c r="K94" i="15" s="1"/>
  <c r="AV27" i="15"/>
  <c r="AV43" i="15" s="1"/>
  <c r="AV93" i="15" s="1"/>
  <c r="Y27" i="15"/>
  <c r="Y43" i="15" s="1"/>
  <c r="Y93" i="15" s="1"/>
  <c r="E28" i="15"/>
  <c r="E44" i="15" s="1"/>
  <c r="E94" i="15" s="1"/>
  <c r="G25" i="15"/>
  <c r="G41" i="15" s="1"/>
  <c r="G91" i="15" s="1"/>
  <c r="BG27" i="15"/>
  <c r="BG43" i="15" s="1"/>
  <c r="BG93" i="15" s="1"/>
  <c r="H25" i="15"/>
  <c r="H41" i="15" s="1"/>
  <c r="H91" i="15" s="1"/>
  <c r="AE28" i="15"/>
  <c r="AE44" i="15" s="1"/>
  <c r="AE94" i="15" s="1"/>
  <c r="Z28" i="15"/>
  <c r="Z44" i="15" s="1"/>
  <c r="Z94" i="15" s="1"/>
  <c r="J28" i="15"/>
  <c r="J44" i="15" s="1"/>
  <c r="J94" i="15" s="1"/>
  <c r="AD27" i="15"/>
  <c r="AD43" i="15" s="1"/>
  <c r="AD93" i="15" s="1"/>
  <c r="W26" i="15"/>
  <c r="W42" i="15" s="1"/>
  <c r="W92" i="15" s="1"/>
  <c r="S25" i="15"/>
  <c r="S41" i="15" s="1"/>
  <c r="S91" i="15" s="1"/>
  <c r="L28" i="15"/>
  <c r="L44" i="15" s="1"/>
  <c r="L94" i="15" s="1"/>
  <c r="BF28" i="15"/>
  <c r="BF44" i="15" s="1"/>
  <c r="BF94" i="15" s="1"/>
  <c r="AT28" i="15"/>
  <c r="AT44" i="15" s="1"/>
  <c r="AT94" i="15" s="1"/>
  <c r="I28" i="15"/>
  <c r="I44" i="15" s="1"/>
  <c r="I94" i="15" s="1"/>
  <c r="AJ27" i="15"/>
  <c r="AJ43" i="15" s="1"/>
  <c r="AJ93" i="15" s="1"/>
  <c r="AU27" i="15"/>
  <c r="AU43" i="15" s="1"/>
  <c r="AU93" i="15" s="1"/>
  <c r="AC28" i="15"/>
  <c r="AC44" i="15" s="1"/>
  <c r="AC94" i="15" s="1"/>
  <c r="AL28" i="15"/>
  <c r="AL44" i="15" s="1"/>
  <c r="AL94" i="15" s="1"/>
  <c r="K25" i="15"/>
  <c r="K41" i="15" s="1"/>
  <c r="K91" i="15" s="1"/>
  <c r="BE28" i="15"/>
  <c r="BE44" i="15" s="1"/>
  <c r="BE94" i="15" s="1"/>
  <c r="V28" i="15"/>
  <c r="V44" i="15" s="1"/>
  <c r="V94" i="15" s="1"/>
  <c r="H28" i="15"/>
  <c r="H44" i="15" s="1"/>
  <c r="H94" i="15" s="1"/>
  <c r="AK27" i="15"/>
  <c r="AK43" i="15" s="1"/>
  <c r="AK93" i="15" s="1"/>
  <c r="Y26" i="15"/>
  <c r="Y42" i="15" s="1"/>
  <c r="Y92" i="15" s="1"/>
  <c r="BI27" i="15"/>
  <c r="BI43" i="15" s="1"/>
  <c r="BI93" i="15" s="1"/>
  <c r="AB28" i="15"/>
  <c r="AB44" i="15" s="1"/>
  <c r="AB94" i="15" s="1"/>
  <c r="AU28" i="15"/>
  <c r="AU44" i="15" s="1"/>
  <c r="AU94" i="15" s="1"/>
  <c r="AX28" i="15"/>
  <c r="AX44" i="15" s="1"/>
  <c r="AX94" i="15" s="1"/>
  <c r="X28" i="15"/>
  <c r="X44" i="15" s="1"/>
  <c r="X94" i="15" s="1"/>
  <c r="AX27" i="15"/>
  <c r="AX43" i="15" s="1"/>
  <c r="AX93" i="15" s="1"/>
  <c r="AL27" i="15"/>
  <c r="AL43" i="15" s="1"/>
  <c r="AL93" i="15" s="1"/>
  <c r="AM27" i="15"/>
  <c r="AM43" i="15" s="1"/>
  <c r="AM93" i="15" s="1"/>
  <c r="BI28" i="15"/>
  <c r="BI44" i="15" s="1"/>
  <c r="BI94" i="15" s="1"/>
  <c r="F25" i="15"/>
  <c r="F41" i="15" s="1"/>
  <c r="F91" i="15" s="1"/>
  <c r="M25" i="15"/>
  <c r="M41" i="15" s="1"/>
  <c r="M91" i="15" s="1"/>
  <c r="W28" i="15"/>
  <c r="W44" i="15" s="1"/>
  <c r="W94" i="15" s="1"/>
  <c r="AR28" i="15"/>
  <c r="AR44" i="15" s="1"/>
  <c r="AR94" i="15" s="1"/>
  <c r="AS27" i="15"/>
  <c r="AS43" i="15" s="1"/>
  <c r="AS93" i="15" s="1"/>
  <c r="AT27" i="15"/>
  <c r="AT43" i="15" s="1"/>
  <c r="AT93" i="15" s="1"/>
  <c r="BH27" i="15"/>
  <c r="BH43" i="15" s="1"/>
  <c r="BH93" i="15" s="1"/>
  <c r="T28" i="15"/>
  <c r="T44" i="15" s="1"/>
  <c r="T94" i="15" s="1"/>
  <c r="BF27" i="15"/>
  <c r="BF43" i="15" s="1"/>
  <c r="BF93" i="15" s="1"/>
  <c r="AK28" i="15"/>
  <c r="AK44" i="15" s="1"/>
  <c r="AK94" i="15" s="1"/>
  <c r="BB28" i="15"/>
  <c r="BB44" i="15" s="1"/>
  <c r="BB94" i="15" s="1"/>
  <c r="BK27" i="15"/>
  <c r="BK43" i="15" s="1"/>
  <c r="BK93" i="15" s="1"/>
  <c r="AB27" i="15"/>
  <c r="AB43" i="15" s="1"/>
  <c r="AB93" i="15" s="1"/>
  <c r="Q28" i="15"/>
  <c r="Q44" i="15" s="1"/>
  <c r="Q94" i="15" s="1"/>
  <c r="BG28" i="15"/>
  <c r="BG44" i="15" s="1"/>
  <c r="BG94" i="15" s="1"/>
  <c r="AI28" i="15"/>
  <c r="AI44" i="15" s="1"/>
  <c r="AI94" i="15" s="1"/>
  <c r="AD28" i="15"/>
  <c r="AD44" i="15" s="1"/>
  <c r="AD94" i="15" s="1"/>
  <c r="AO28" i="15"/>
  <c r="AO44" i="15" s="1"/>
  <c r="AO94" i="15" s="1"/>
  <c r="AN28" i="15"/>
  <c r="AN44" i="15" s="1"/>
  <c r="AN94" i="15" s="1"/>
  <c r="X27" i="15"/>
  <c r="X43" i="15" s="1"/>
  <c r="X93" i="15" s="1"/>
  <c r="AF28" i="15"/>
  <c r="AF44" i="15" s="1"/>
  <c r="AF94" i="15" s="1"/>
  <c r="BC28" i="15"/>
  <c r="BC44" i="15" s="1"/>
  <c r="BC94" i="15" s="1"/>
  <c r="AR27" i="15"/>
  <c r="AR43" i="15" s="1"/>
  <c r="AR93" i="15" s="1"/>
  <c r="R25" i="15"/>
  <c r="BK28" i="15"/>
  <c r="BK44" i="15" s="1"/>
  <c r="BK94" i="15" s="1"/>
  <c r="N28" i="15"/>
  <c r="N44" i="15" s="1"/>
  <c r="N94" i="15" s="1"/>
  <c r="AH28" i="15"/>
  <c r="AH44" i="15" s="1"/>
  <c r="AH94" i="15" s="1"/>
  <c r="AN27" i="15"/>
  <c r="AN43" i="15" s="1"/>
  <c r="AN93" i="15" s="1"/>
  <c r="Z27" i="15"/>
  <c r="Z43" i="15" s="1"/>
  <c r="Z93" i="15" s="1"/>
  <c r="BJ27" i="15"/>
  <c r="BJ43" i="15" s="1"/>
  <c r="BJ93" i="15" s="1"/>
  <c r="AA28" i="15"/>
  <c r="AA44" i="15" s="1"/>
  <c r="AA94" i="15" s="1"/>
  <c r="AQ28" i="15"/>
  <c r="AQ44" i="15" s="1"/>
  <c r="AQ94" i="15" s="1"/>
  <c r="P28" i="15"/>
  <c r="P44" i="15" s="1"/>
  <c r="P94" i="15" s="1"/>
  <c r="AY28" i="15"/>
  <c r="AY44" i="15" s="1"/>
  <c r="AY94" i="15" s="1"/>
  <c r="G28" i="15"/>
  <c r="G44" i="15" s="1"/>
  <c r="G94" i="15" s="1"/>
  <c r="V25" i="15"/>
  <c r="V41" i="15" s="1"/>
  <c r="V91" i="15" s="1"/>
  <c r="AV28" i="15"/>
  <c r="AV44" i="15" s="1"/>
  <c r="AV94" i="15" s="1"/>
  <c r="BD28" i="15"/>
  <c r="BD44" i="15" s="1"/>
  <c r="BD94" i="15" s="1"/>
  <c r="BA28" i="15"/>
  <c r="BA44" i="15" s="1"/>
  <c r="BA94" i="15" s="1"/>
  <c r="BD27" i="15"/>
  <c r="BD43" i="15" s="1"/>
  <c r="BD93" i="15" s="1"/>
  <c r="AZ27" i="15"/>
  <c r="AZ43" i="15" s="1"/>
  <c r="AZ93" i="15" s="1"/>
  <c r="AI27" i="15"/>
  <c r="AI43" i="15" s="1"/>
  <c r="AI93" i="15" s="1"/>
  <c r="BJ28" i="15"/>
  <c r="BJ44" i="15" s="1"/>
  <c r="BJ94" i="15" s="1"/>
  <c r="I25" i="15"/>
  <c r="I41" i="15" s="1"/>
  <c r="I91" i="15" s="1"/>
  <c r="T25" i="15"/>
  <c r="O25" i="15"/>
  <c r="O41" i="15" s="1"/>
  <c r="O91" i="15" s="1"/>
  <c r="R28" i="15"/>
  <c r="R44" i="15" s="1"/>
  <c r="R94" i="15" s="1"/>
  <c r="AW28" i="15"/>
  <c r="AW44" i="15" s="1"/>
  <c r="AW94" i="15" s="1"/>
  <c r="AG28" i="15"/>
  <c r="AG44" i="15" s="1"/>
  <c r="AG94" i="15" s="1"/>
  <c r="S28" i="15"/>
  <c r="S44" i="15" s="1"/>
  <c r="S94" i="15" s="1"/>
  <c r="BB27" i="15"/>
  <c r="BB43" i="15" s="1"/>
  <c r="BB93" i="15" s="1"/>
  <c r="D28" i="15"/>
  <c r="D44" i="15" s="1"/>
  <c r="D94" i="15" s="1"/>
  <c r="D26" i="15"/>
  <c r="D42" i="15" s="1"/>
  <c r="D92" i="15" s="1"/>
  <c r="J25" i="15"/>
  <c r="J41" i="15" s="1"/>
  <c r="J91" i="15" s="1"/>
  <c r="L25" i="15"/>
  <c r="L41" i="15" s="1"/>
  <c r="L91" i="15" s="1"/>
  <c r="N25" i="15"/>
  <c r="Q25" i="15"/>
  <c r="Q41" i="15" s="1"/>
  <c r="Q91" i="15" s="1"/>
  <c r="P25" i="15"/>
  <c r="BL8" i="15"/>
  <c r="BL9" i="15"/>
  <c r="BL80" i="15" s="1"/>
  <c r="O10" i="15"/>
  <c r="AX6" i="15"/>
  <c r="AX77" i="15" s="1"/>
  <c r="AT6" i="15"/>
  <c r="AT77" i="15" s="1"/>
  <c r="AI6" i="15"/>
  <c r="AI77" i="15" s="1"/>
  <c r="AA6" i="15"/>
  <c r="AA77" i="15" s="1"/>
  <c r="AO6" i="15"/>
  <c r="AO77" i="15" s="1"/>
  <c r="AU6" i="15"/>
  <c r="AU77" i="15" s="1"/>
  <c r="AQ6" i="15"/>
  <c r="AQ77" i="15" s="1"/>
  <c r="AB6" i="15"/>
  <c r="AB77" i="15" s="1"/>
  <c r="AS6" i="15"/>
  <c r="AS77" i="15" s="1"/>
  <c r="AV6" i="15"/>
  <c r="AV77" i="15" s="1"/>
  <c r="AJ6" i="15"/>
  <c r="AJ77" i="15" s="1"/>
  <c r="AC6" i="15"/>
  <c r="AC77" i="15" s="1"/>
  <c r="BD6" i="15"/>
  <c r="BD77" i="15" s="1"/>
  <c r="AW6" i="15"/>
  <c r="AW77" i="15" s="1"/>
  <c r="AL6" i="15"/>
  <c r="AL77" i="15" s="1"/>
  <c r="AD6" i="15"/>
  <c r="AD77" i="15" s="1"/>
  <c r="BG6" i="15"/>
  <c r="BG77" i="15" s="1"/>
  <c r="X6" i="15"/>
  <c r="X77" i="15" s="1"/>
  <c r="BF6" i="15"/>
  <c r="BF77" i="15" s="1"/>
  <c r="AM6" i="15"/>
  <c r="AM77" i="15" s="1"/>
  <c r="AR6" i="15"/>
  <c r="AR77" i="15" s="1"/>
  <c r="BH6" i="15"/>
  <c r="BH77" i="15" s="1"/>
  <c r="AP6" i="15"/>
  <c r="AP77" i="15" s="1"/>
  <c r="AK6" i="15"/>
  <c r="AK77" i="15" s="1"/>
  <c r="AF6" i="15"/>
  <c r="AF77" i="15" s="1"/>
  <c r="BE6" i="15"/>
  <c r="BE77" i="15" s="1"/>
  <c r="BJ6" i="15"/>
  <c r="BJ77" i="15" s="1"/>
  <c r="AZ6" i="15"/>
  <c r="AZ77" i="15" s="1"/>
  <c r="BC6" i="15"/>
  <c r="BC77" i="15" s="1"/>
  <c r="BI6" i="15"/>
  <c r="BI77" i="15" s="1"/>
  <c r="BK6" i="15"/>
  <c r="BK77" i="15" s="1"/>
  <c r="AG6" i="15"/>
  <c r="AG77" i="15" s="1"/>
  <c r="BA6" i="15"/>
  <c r="BA77" i="15" s="1"/>
  <c r="AH6" i="15"/>
  <c r="AH77" i="15" s="1"/>
  <c r="AN6" i="15"/>
  <c r="AN77" i="15" s="1"/>
  <c r="Z6" i="15"/>
  <c r="Z77" i="15" s="1"/>
  <c r="AE6" i="15"/>
  <c r="AE77" i="15" s="1"/>
  <c r="BB6" i="15"/>
  <c r="BB77" i="15" s="1"/>
  <c r="AY6" i="15"/>
  <c r="AY77" i="15" s="1"/>
  <c r="Y6" i="15"/>
  <c r="Y77" i="15" s="1"/>
  <c r="D53" i="15"/>
  <c r="D41" i="15"/>
  <c r="D91" i="15" s="1"/>
  <c r="D10" i="15" l="1"/>
  <c r="O26" i="15"/>
  <c r="O42" i="15" s="1"/>
  <c r="O92" i="15" s="1"/>
  <c r="T10" i="15"/>
  <c r="K10" i="15"/>
  <c r="I10" i="15"/>
  <c r="AL26" i="15"/>
  <c r="AL42" i="15" s="1"/>
  <c r="AL92" i="15" s="1"/>
  <c r="P10" i="15"/>
  <c r="P26" i="15"/>
  <c r="P42" i="15" s="1"/>
  <c r="P92" i="15" s="1"/>
  <c r="AM26" i="15"/>
  <c r="AM42" i="15" s="1"/>
  <c r="AM92" i="15" s="1"/>
  <c r="J10" i="15"/>
  <c r="J26" i="15"/>
  <c r="J42" i="15" s="1"/>
  <c r="J92" i="15" s="1"/>
  <c r="J95" i="15" s="1"/>
  <c r="W10" i="15"/>
  <c r="V26" i="15"/>
  <c r="V42" i="15" s="1"/>
  <c r="V92" i="15" s="1"/>
  <c r="V95" i="15" s="1"/>
  <c r="F10" i="15"/>
  <c r="V10" i="15"/>
  <c r="T26" i="15"/>
  <c r="T42" i="15" s="1"/>
  <c r="T92" i="15" s="1"/>
  <c r="AF26" i="15"/>
  <c r="AF42" i="15" s="1"/>
  <c r="AF92" i="15" s="1"/>
  <c r="H26" i="15"/>
  <c r="H42" i="15" s="1"/>
  <c r="H92" i="15" s="1"/>
  <c r="H95" i="15" s="1"/>
  <c r="H10" i="15"/>
  <c r="Z26" i="15"/>
  <c r="Z42" i="15" s="1"/>
  <c r="Z92" i="15" s="1"/>
  <c r="R26" i="15"/>
  <c r="R42" i="15" s="1"/>
  <c r="R92" i="15" s="1"/>
  <c r="N10" i="15"/>
  <c r="R10" i="15"/>
  <c r="BI26" i="15"/>
  <c r="BI42" i="15" s="1"/>
  <c r="BI92" i="15" s="1"/>
  <c r="AW26" i="15"/>
  <c r="AW42" i="15" s="1"/>
  <c r="AW92" i="15" s="1"/>
  <c r="X26" i="15"/>
  <c r="X42" i="15" s="1"/>
  <c r="X92" i="15" s="1"/>
  <c r="S10" i="15"/>
  <c r="BF26" i="15"/>
  <c r="BF42" i="15" s="1"/>
  <c r="BF92" i="15" s="1"/>
  <c r="U26" i="15"/>
  <c r="U42" i="15" s="1"/>
  <c r="U92" i="15" s="1"/>
  <c r="U95" i="15" s="1"/>
  <c r="BB26" i="15"/>
  <c r="BB42" i="15" s="1"/>
  <c r="BB92" i="15" s="1"/>
  <c r="G26" i="15"/>
  <c r="G42" i="15" s="1"/>
  <c r="G92" i="15" s="1"/>
  <c r="G95" i="15" s="1"/>
  <c r="AK26" i="15"/>
  <c r="AK42" i="15" s="1"/>
  <c r="AK92" i="15" s="1"/>
  <c r="M10" i="15"/>
  <c r="AQ26" i="15"/>
  <c r="AQ42" i="15" s="1"/>
  <c r="AQ92" i="15" s="1"/>
  <c r="E10" i="15"/>
  <c r="U10" i="15"/>
  <c r="AU26" i="15"/>
  <c r="AU42" i="15" s="1"/>
  <c r="AU92" i="15" s="1"/>
  <c r="L26" i="15"/>
  <c r="L42" i="15" s="1"/>
  <c r="L92" i="15" s="1"/>
  <c r="L95" i="15" s="1"/>
  <c r="M26" i="15"/>
  <c r="M42" i="15" s="1"/>
  <c r="M92" i="15" s="1"/>
  <c r="M95" i="15" s="1"/>
  <c r="L10" i="15"/>
  <c r="E26" i="15"/>
  <c r="E42" i="15" s="1"/>
  <c r="E92" i="15" s="1"/>
  <c r="E95" i="15" s="1"/>
  <c r="Q10" i="15"/>
  <c r="AY26" i="15"/>
  <c r="AY42" i="15" s="1"/>
  <c r="AY92" i="15" s="1"/>
  <c r="BG26" i="15"/>
  <c r="BG42" i="15" s="1"/>
  <c r="BG92" i="15" s="1"/>
  <c r="AO26" i="15"/>
  <c r="AO42" i="15" s="1"/>
  <c r="AO92" i="15" s="1"/>
  <c r="Q26" i="15"/>
  <c r="Q42" i="15" s="1"/>
  <c r="Q92" i="15" s="1"/>
  <c r="Q95" i="15" s="1"/>
  <c r="BE26" i="15"/>
  <c r="BE42" i="15" s="1"/>
  <c r="BE92" i="15" s="1"/>
  <c r="G10" i="15"/>
  <c r="AZ26" i="15"/>
  <c r="AZ42" i="15" s="1"/>
  <c r="AZ92" i="15" s="1"/>
  <c r="AB26" i="15"/>
  <c r="AB42" i="15" s="1"/>
  <c r="AB92" i="15" s="1"/>
  <c r="BA26" i="15"/>
  <c r="BA42" i="15" s="1"/>
  <c r="BA92" i="15" s="1"/>
  <c r="AJ26" i="15"/>
  <c r="AJ42" i="15" s="1"/>
  <c r="AJ92" i="15" s="1"/>
  <c r="S26" i="15"/>
  <c r="S42" i="15" s="1"/>
  <c r="S92" i="15" s="1"/>
  <c r="S95" i="15" s="1"/>
  <c r="AX26" i="15"/>
  <c r="AX42" i="15" s="1"/>
  <c r="AX92" i="15" s="1"/>
  <c r="AN26" i="15"/>
  <c r="AN42" i="15" s="1"/>
  <c r="AN92" i="15" s="1"/>
  <c r="BJ26" i="15"/>
  <c r="BJ42" i="15" s="1"/>
  <c r="BJ92" i="15" s="1"/>
  <c r="BK26" i="15"/>
  <c r="BK42" i="15" s="1"/>
  <c r="BK92" i="15" s="1"/>
  <c r="AS26" i="15"/>
  <c r="AS42" i="15" s="1"/>
  <c r="AS92" i="15" s="1"/>
  <c r="AA26" i="15"/>
  <c r="AA42" i="15" s="1"/>
  <c r="AA92" i="15" s="1"/>
  <c r="AI26" i="15"/>
  <c r="AI42" i="15" s="1"/>
  <c r="AI92" i="15" s="1"/>
  <c r="BC26" i="15"/>
  <c r="BC42" i="15" s="1"/>
  <c r="BC92" i="15" s="1"/>
  <c r="AD26" i="15"/>
  <c r="AD42" i="15" s="1"/>
  <c r="AD92" i="15" s="1"/>
  <c r="N26" i="15"/>
  <c r="N42" i="15" s="1"/>
  <c r="N92" i="15" s="1"/>
  <c r="AE26" i="15"/>
  <c r="AE42" i="15" s="1"/>
  <c r="AE92" i="15" s="1"/>
  <c r="AG26" i="15"/>
  <c r="AG42" i="15" s="1"/>
  <c r="AG92" i="15" s="1"/>
  <c r="AT26" i="15"/>
  <c r="AT42" i="15" s="1"/>
  <c r="AT92" i="15" s="1"/>
  <c r="BH26" i="15"/>
  <c r="BH42" i="15" s="1"/>
  <c r="BH92" i="15" s="1"/>
  <c r="AP26" i="15"/>
  <c r="AP42" i="15" s="1"/>
  <c r="AP92" i="15" s="1"/>
  <c r="AV26" i="15"/>
  <c r="AV42" i="15" s="1"/>
  <c r="AV92" i="15" s="1"/>
  <c r="I26" i="15"/>
  <c r="I42" i="15" s="1"/>
  <c r="I92" i="15" s="1"/>
  <c r="I95" i="15" s="1"/>
  <c r="BD26" i="15"/>
  <c r="BD42" i="15" s="1"/>
  <c r="BD92" i="15" s="1"/>
  <c r="AC26" i="15"/>
  <c r="AC42" i="15" s="1"/>
  <c r="AC92" i="15" s="1"/>
  <c r="BL7" i="15"/>
  <c r="AR26" i="15"/>
  <c r="AR42" i="15" s="1"/>
  <c r="AR92" i="15" s="1"/>
  <c r="E40" i="13"/>
  <c r="F40" i="13"/>
  <c r="AH26" i="15"/>
  <c r="AH42" i="15" s="1"/>
  <c r="AH92" i="15" s="1"/>
  <c r="K26" i="15"/>
  <c r="K42" i="15" s="1"/>
  <c r="K92" i="15" s="1"/>
  <c r="K95" i="15" s="1"/>
  <c r="F26" i="15"/>
  <c r="F42" i="15" s="1"/>
  <c r="F92" i="15" s="1"/>
  <c r="F95" i="15" s="1"/>
  <c r="D55" i="15"/>
  <c r="E55" i="15" s="1"/>
  <c r="F55" i="15" s="1"/>
  <c r="G55" i="15" s="1"/>
  <c r="H55" i="15" s="1"/>
  <c r="I55" i="15" s="1"/>
  <c r="J55" i="15" s="1"/>
  <c r="K55" i="15" s="1"/>
  <c r="L55" i="15" s="1"/>
  <c r="M55" i="15" s="1"/>
  <c r="N55" i="15" s="1"/>
  <c r="O55" i="15" s="1"/>
  <c r="P55" i="15" s="1"/>
  <c r="Q55" i="15" s="1"/>
  <c r="R55" i="15" s="1"/>
  <c r="S55" i="15" s="1"/>
  <c r="T55" i="15" s="1"/>
  <c r="U55" i="15" s="1"/>
  <c r="V55" i="15" s="1"/>
  <c r="W55" i="15" s="1"/>
  <c r="X55" i="15" s="1"/>
  <c r="Y55" i="15" s="1"/>
  <c r="Z55" i="15" s="1"/>
  <c r="AA55" i="15" s="1"/>
  <c r="AB55" i="15" s="1"/>
  <c r="AC55" i="15" s="1"/>
  <c r="AD55" i="15" s="1"/>
  <c r="AE55" i="15" s="1"/>
  <c r="AF55" i="15" s="1"/>
  <c r="AG55" i="15" s="1"/>
  <c r="AH55" i="15" s="1"/>
  <c r="AI55" i="15" s="1"/>
  <c r="AJ55" i="15" s="1"/>
  <c r="AK55" i="15" s="1"/>
  <c r="AL55" i="15" s="1"/>
  <c r="AM55" i="15" s="1"/>
  <c r="AN55" i="15" s="1"/>
  <c r="AO55" i="15" s="1"/>
  <c r="AP55" i="15" s="1"/>
  <c r="AQ55" i="15" s="1"/>
  <c r="AR55" i="15" s="1"/>
  <c r="AS55" i="15" s="1"/>
  <c r="AT55" i="15" s="1"/>
  <c r="AU55" i="15" s="1"/>
  <c r="AV55" i="15" s="1"/>
  <c r="AW55" i="15" s="1"/>
  <c r="AX55" i="15" s="1"/>
  <c r="AY55" i="15" s="1"/>
  <c r="AZ55" i="15" s="1"/>
  <c r="BA55" i="15" s="1"/>
  <c r="BB55" i="15" s="1"/>
  <c r="BC55" i="15" s="1"/>
  <c r="BD55" i="15" s="1"/>
  <c r="BE55" i="15" s="1"/>
  <c r="BF55" i="15" s="1"/>
  <c r="BG55" i="15" s="1"/>
  <c r="BH55" i="15" s="1"/>
  <c r="BI55" i="15" s="1"/>
  <c r="BJ55" i="15" s="1"/>
  <c r="BK55" i="15" s="1"/>
  <c r="BL15" i="15"/>
  <c r="F39" i="13"/>
  <c r="E39" i="13"/>
  <c r="AV81" i="15"/>
  <c r="AV87" i="15" s="1"/>
  <c r="BC81" i="15"/>
  <c r="BC87" i="15" s="1"/>
  <c r="AS81" i="15"/>
  <c r="AS87" i="15" s="1"/>
  <c r="AA81" i="15"/>
  <c r="AA87" i="15" s="1"/>
  <c r="AB81" i="15"/>
  <c r="AB87" i="15" s="1"/>
  <c r="BH81" i="15"/>
  <c r="BH87" i="15" s="1"/>
  <c r="AF81" i="15"/>
  <c r="AF87" i="15" s="1"/>
  <c r="AT81" i="15"/>
  <c r="AT87" i="15" s="1"/>
  <c r="AR81" i="15"/>
  <c r="AR87" i="15" s="1"/>
  <c r="AX81" i="15"/>
  <c r="AX87" i="15" s="1"/>
  <c r="BI81" i="15"/>
  <c r="BI87" i="15" s="1"/>
  <c r="AQ81" i="15"/>
  <c r="AQ87" i="15" s="1"/>
  <c r="AY81" i="15"/>
  <c r="AY87" i="15" s="1"/>
  <c r="AZ81" i="15"/>
  <c r="AZ87" i="15" s="1"/>
  <c r="BE81" i="15"/>
  <c r="BE87" i="15" s="1"/>
  <c r="AI81" i="15"/>
  <c r="AI87" i="15" s="1"/>
  <c r="BB81" i="15"/>
  <c r="BB87" i="15" s="1"/>
  <c r="BL77" i="15"/>
  <c r="AK81" i="15"/>
  <c r="AK87" i="15" s="1"/>
  <c r="BG81" i="15"/>
  <c r="BG87" i="15" s="1"/>
  <c r="BJ81" i="15"/>
  <c r="BJ87" i="15" s="1"/>
  <c r="AO81" i="15"/>
  <c r="AO87" i="15" s="1"/>
  <c r="BF81" i="15"/>
  <c r="BF87" i="15" s="1"/>
  <c r="Z81" i="15"/>
  <c r="Z87" i="15" s="1"/>
  <c r="AD81" i="15"/>
  <c r="AD87" i="15" s="1"/>
  <c r="AL81" i="15"/>
  <c r="AL87" i="15" s="1"/>
  <c r="AU81" i="15"/>
  <c r="AU87" i="15" s="1"/>
  <c r="AP81" i="15"/>
  <c r="AP87" i="15" s="1"/>
  <c r="AM81" i="15"/>
  <c r="AM87" i="15" s="1"/>
  <c r="AE81" i="15"/>
  <c r="AE87" i="15" s="1"/>
  <c r="AH81" i="15"/>
  <c r="AH87" i="15" s="1"/>
  <c r="AW81" i="15"/>
  <c r="AW87" i="15" s="1"/>
  <c r="AN81" i="15"/>
  <c r="AN87" i="15" s="1"/>
  <c r="BA81" i="15"/>
  <c r="BA87" i="15" s="1"/>
  <c r="BD81" i="15"/>
  <c r="BD87" i="15" s="1"/>
  <c r="Y81" i="15"/>
  <c r="Y87" i="15" s="1"/>
  <c r="AC81" i="15"/>
  <c r="AC87" i="15" s="1"/>
  <c r="AG81" i="15"/>
  <c r="AG87" i="15" s="1"/>
  <c r="BK81" i="15"/>
  <c r="BK87" i="15" s="1"/>
  <c r="AJ81" i="15"/>
  <c r="AJ87" i="15" s="1"/>
  <c r="O95" i="15"/>
  <c r="W95" i="15"/>
  <c r="D56" i="15"/>
  <c r="E56" i="15" s="1"/>
  <c r="F56" i="15" s="1"/>
  <c r="G56" i="15" s="1"/>
  <c r="H56" i="15" s="1"/>
  <c r="I56" i="15" s="1"/>
  <c r="J56" i="15" s="1"/>
  <c r="K56" i="15" s="1"/>
  <c r="L56" i="15" s="1"/>
  <c r="M56" i="15" s="1"/>
  <c r="N56" i="15" s="1"/>
  <c r="O56" i="15" s="1"/>
  <c r="P56" i="15" s="1"/>
  <c r="Q56" i="15" s="1"/>
  <c r="R56" i="15" s="1"/>
  <c r="S56" i="15" s="1"/>
  <c r="T56" i="15" s="1"/>
  <c r="U56" i="15" s="1"/>
  <c r="V56" i="15" s="1"/>
  <c r="W56" i="15" s="1"/>
  <c r="X56" i="15" s="1"/>
  <c r="Y56" i="15" s="1"/>
  <c r="Z56" i="15" s="1"/>
  <c r="AA56" i="15" s="1"/>
  <c r="AB56" i="15" s="1"/>
  <c r="AC56" i="15" s="1"/>
  <c r="AD56" i="15" s="1"/>
  <c r="AE56" i="15" s="1"/>
  <c r="AF56" i="15" s="1"/>
  <c r="AG56" i="15" s="1"/>
  <c r="AH56" i="15" s="1"/>
  <c r="AI56" i="15" s="1"/>
  <c r="AJ56" i="15" s="1"/>
  <c r="AK56" i="15" s="1"/>
  <c r="AL56" i="15" s="1"/>
  <c r="AM56" i="15" s="1"/>
  <c r="AN56" i="15" s="1"/>
  <c r="AO56" i="15" s="1"/>
  <c r="AP56" i="15" s="1"/>
  <c r="AQ56" i="15" s="1"/>
  <c r="AR56" i="15" s="1"/>
  <c r="AS56" i="15" s="1"/>
  <c r="AT56" i="15" s="1"/>
  <c r="AU56" i="15" s="1"/>
  <c r="AV56" i="15" s="1"/>
  <c r="AW56" i="15" s="1"/>
  <c r="AX56" i="15" s="1"/>
  <c r="AY56" i="15" s="1"/>
  <c r="AZ56" i="15" s="1"/>
  <c r="BA56" i="15" s="1"/>
  <c r="BB56" i="15" s="1"/>
  <c r="BC56" i="15" s="1"/>
  <c r="BD56" i="15" s="1"/>
  <c r="BE56" i="15" s="1"/>
  <c r="BF56" i="15" s="1"/>
  <c r="BG56" i="15" s="1"/>
  <c r="BH56" i="15" s="1"/>
  <c r="BI56" i="15" s="1"/>
  <c r="BJ56" i="15" s="1"/>
  <c r="BK56" i="15" s="1"/>
  <c r="T41" i="15"/>
  <c r="P29" i="15"/>
  <c r="P45" i="15" s="1"/>
  <c r="O29" i="15"/>
  <c r="O45" i="15" s="1"/>
  <c r="BL79" i="15"/>
  <c r="BL78" i="15"/>
  <c r="BL93" i="15"/>
  <c r="G41" i="13" s="1"/>
  <c r="BL94" i="15"/>
  <c r="G42" i="13" s="1"/>
  <c r="D29" i="15"/>
  <c r="D45" i="15" s="1"/>
  <c r="D54" i="15"/>
  <c r="R41" i="15"/>
  <c r="R91" i="15" s="1"/>
  <c r="W29" i="15"/>
  <c r="W45" i="15" s="1"/>
  <c r="BL43" i="15"/>
  <c r="BL27" i="15"/>
  <c r="N41" i="15"/>
  <c r="N91" i="15" s="1"/>
  <c r="BL28" i="15"/>
  <c r="P41" i="15"/>
  <c r="P91" i="15" s="1"/>
  <c r="BI10" i="15"/>
  <c r="BI25" i="15"/>
  <c r="BI41" i="15" s="1"/>
  <c r="AB10" i="15"/>
  <c r="AB25" i="15"/>
  <c r="AQ10" i="15"/>
  <c r="AQ25" i="15"/>
  <c r="AQ41" i="15" s="1"/>
  <c r="AC10" i="15"/>
  <c r="AC25" i="15"/>
  <c r="BE10" i="15"/>
  <c r="BE25" i="15"/>
  <c r="AU10" i="15"/>
  <c r="AU25" i="15"/>
  <c r="AU41" i="15" s="1"/>
  <c r="AJ10" i="15"/>
  <c r="AJ25" i="15"/>
  <c r="AJ41" i="15" s="1"/>
  <c r="AF10" i="15"/>
  <c r="AF25" i="15"/>
  <c r="AF41" i="15" s="1"/>
  <c r="AO10" i="15"/>
  <c r="AO25" i="15"/>
  <c r="AG10" i="15"/>
  <c r="AG25" i="15"/>
  <c r="AG41" i="15" s="1"/>
  <c r="AA10" i="15"/>
  <c r="AA25" i="15"/>
  <c r="AA41" i="15" s="1"/>
  <c r="AI10" i="15"/>
  <c r="AI25" i="15"/>
  <c r="AI41" i="15" s="1"/>
  <c r="BH10" i="15"/>
  <c r="BH25" i="15"/>
  <c r="AT10" i="15"/>
  <c r="AT25" i="15"/>
  <c r="AV10" i="15"/>
  <c r="AV25" i="15"/>
  <c r="AV41" i="15" s="1"/>
  <c r="AK10" i="15"/>
  <c r="AK25" i="15"/>
  <c r="AR10" i="15"/>
  <c r="AR25" i="15"/>
  <c r="AX10" i="15"/>
  <c r="AX25" i="15"/>
  <c r="AX41" i="15" s="1"/>
  <c r="AS10" i="15"/>
  <c r="AS25" i="15"/>
  <c r="Y10" i="15"/>
  <c r="Y25" i="15"/>
  <c r="Y29" i="15" s="1"/>
  <c r="Y45" i="15" s="1"/>
  <c r="AM10" i="15"/>
  <c r="AM25" i="15"/>
  <c r="AM29" i="15" s="1"/>
  <c r="AM45" i="15" s="1"/>
  <c r="BK10" i="15"/>
  <c r="BK25" i="15"/>
  <c r="BJ10" i="15"/>
  <c r="BJ25" i="15"/>
  <c r="BJ41" i="15" s="1"/>
  <c r="AY10" i="15"/>
  <c r="AY25" i="15"/>
  <c r="AY41" i="15" s="1"/>
  <c r="BF10" i="15"/>
  <c r="BF25" i="15"/>
  <c r="BF41" i="15" s="1"/>
  <c r="BB10" i="15"/>
  <c r="BB25" i="15"/>
  <c r="X10" i="15"/>
  <c r="X25" i="15"/>
  <c r="AP10" i="15"/>
  <c r="AP25" i="15"/>
  <c r="AP41" i="15" s="1"/>
  <c r="AE10" i="15"/>
  <c r="AE25" i="15"/>
  <c r="AE41" i="15" s="1"/>
  <c r="BG10" i="15"/>
  <c r="BG25" i="15"/>
  <c r="BG41" i="15" s="1"/>
  <c r="AZ10" i="15"/>
  <c r="AZ25" i="15"/>
  <c r="AZ41" i="15" s="1"/>
  <c r="Z10" i="15"/>
  <c r="Z25" i="15"/>
  <c r="Z41" i="15" s="1"/>
  <c r="AD10" i="15"/>
  <c r="AD25" i="15"/>
  <c r="AN10" i="15"/>
  <c r="AN25" i="15"/>
  <c r="AL10" i="15"/>
  <c r="AL25" i="15"/>
  <c r="AL41" i="15" s="1"/>
  <c r="AH10" i="15"/>
  <c r="AH25" i="15"/>
  <c r="AH41" i="15" s="1"/>
  <c r="AW10" i="15"/>
  <c r="AW25" i="15"/>
  <c r="AW41" i="15" s="1"/>
  <c r="BC10" i="15"/>
  <c r="BC25" i="15"/>
  <c r="BC41" i="15" s="1"/>
  <c r="BA10" i="15"/>
  <c r="BA25" i="15"/>
  <c r="BD10" i="15"/>
  <c r="BD25" i="15"/>
  <c r="BD41" i="15" s="1"/>
  <c r="BL6" i="15"/>
  <c r="BL44" i="15"/>
  <c r="E53" i="15"/>
  <c r="F53" i="15" s="1"/>
  <c r="G53" i="15" s="1"/>
  <c r="H53" i="15" s="1"/>
  <c r="I53" i="15" s="1"/>
  <c r="J29" i="15" l="1"/>
  <c r="J45" i="15" s="1"/>
  <c r="H29" i="15"/>
  <c r="H45" i="15" s="1"/>
  <c r="X29" i="15"/>
  <c r="X45" i="15" s="1"/>
  <c r="T29" i="15"/>
  <c r="T45" i="15" s="1"/>
  <c r="V29" i="15"/>
  <c r="V45" i="15" s="1"/>
  <c r="BB29" i="15"/>
  <c r="BB45" i="15" s="1"/>
  <c r="G29" i="15"/>
  <c r="G45" i="15" s="1"/>
  <c r="BH29" i="15"/>
  <c r="BH45" i="15" s="1"/>
  <c r="S29" i="15"/>
  <c r="S45" i="15" s="1"/>
  <c r="AB29" i="15"/>
  <c r="AB45" i="15" s="1"/>
  <c r="U29" i="15"/>
  <c r="U45" i="15" s="1"/>
  <c r="AK29" i="15"/>
  <c r="AK45" i="15" s="1"/>
  <c r="R29" i="15"/>
  <c r="R45" i="15" s="1"/>
  <c r="L29" i="15"/>
  <c r="L45" i="15" s="1"/>
  <c r="E54" i="15"/>
  <c r="F54" i="15" s="1"/>
  <c r="G54" i="15" s="1"/>
  <c r="H54" i="15" s="1"/>
  <c r="M29" i="15"/>
  <c r="M45" i="15" s="1"/>
  <c r="AN29" i="15"/>
  <c r="AN45" i="15" s="1"/>
  <c r="E29" i="15"/>
  <c r="E45" i="15" s="1"/>
  <c r="AO29" i="15"/>
  <c r="AO45" i="15" s="1"/>
  <c r="Q29" i="15"/>
  <c r="Q45" i="15" s="1"/>
  <c r="AT29" i="15"/>
  <c r="AT45" i="15" s="1"/>
  <c r="BA29" i="15"/>
  <c r="BA45" i="15" s="1"/>
  <c r="BE29" i="15"/>
  <c r="BE45" i="15" s="1"/>
  <c r="AD29" i="15"/>
  <c r="AD45" i="15" s="1"/>
  <c r="BK29" i="15"/>
  <c r="BK45" i="15" s="1"/>
  <c r="N29" i="15"/>
  <c r="N45" i="15" s="1"/>
  <c r="F29" i="15"/>
  <c r="F45" i="15" s="1"/>
  <c r="I29" i="15"/>
  <c r="I45" i="15" s="1"/>
  <c r="AS29" i="15"/>
  <c r="AS45" i="15" s="1"/>
  <c r="AC29" i="15"/>
  <c r="AC45" i="15" s="1"/>
  <c r="AR29" i="15"/>
  <c r="AR45" i="15" s="1"/>
  <c r="BL92" i="15"/>
  <c r="G40" i="13" s="1"/>
  <c r="K29" i="15"/>
  <c r="K45" i="15" s="1"/>
  <c r="BL42" i="15"/>
  <c r="BL26" i="15"/>
  <c r="F24" i="13" s="1"/>
  <c r="F26" i="13"/>
  <c r="F25" i="13"/>
  <c r="AA91" i="15"/>
  <c r="AA95" i="15" s="1"/>
  <c r="AZ91" i="15"/>
  <c r="AZ95" i="15" s="1"/>
  <c r="Z91" i="15"/>
  <c r="Z95" i="15" s="1"/>
  <c r="BI91" i="15"/>
  <c r="BI95" i="15" s="1"/>
  <c r="T91" i="15"/>
  <c r="T95" i="15" s="1"/>
  <c r="AP91" i="15"/>
  <c r="AP95" i="15" s="1"/>
  <c r="AJ91" i="15"/>
  <c r="AJ95" i="15" s="1"/>
  <c r="AW91" i="15"/>
  <c r="AW95" i="15" s="1"/>
  <c r="BG91" i="15"/>
  <c r="BG95" i="15" s="1"/>
  <c r="AE91" i="15"/>
  <c r="AE95" i="15" s="1"/>
  <c r="AG91" i="15"/>
  <c r="AG95" i="15" s="1"/>
  <c r="AH91" i="15"/>
  <c r="AH95" i="15" s="1"/>
  <c r="AL91" i="15"/>
  <c r="AL95" i="15" s="1"/>
  <c r="AV91" i="15"/>
  <c r="AV95" i="15" s="1"/>
  <c r="AI91" i="15"/>
  <c r="AI95" i="15" s="1"/>
  <c r="AU91" i="15"/>
  <c r="AU95" i="15" s="1"/>
  <c r="BF91" i="15"/>
  <c r="BF95" i="15" s="1"/>
  <c r="BC91" i="15"/>
  <c r="BC95" i="15" s="1"/>
  <c r="BD91" i="15"/>
  <c r="BD95" i="15" s="1"/>
  <c r="AX91" i="15"/>
  <c r="AX95" i="15" s="1"/>
  <c r="AY91" i="15"/>
  <c r="AY95" i="15" s="1"/>
  <c r="AF91" i="15"/>
  <c r="AF95" i="15" s="1"/>
  <c r="BJ91" i="15"/>
  <c r="BJ95" i="15" s="1"/>
  <c r="AQ91" i="15"/>
  <c r="AQ95" i="15" s="1"/>
  <c r="N95" i="15"/>
  <c r="P95" i="15"/>
  <c r="R95" i="15"/>
  <c r="X81" i="15"/>
  <c r="X87" i="15" s="1"/>
  <c r="BL87" i="15" s="1"/>
  <c r="E43" i="13"/>
  <c r="F43" i="13"/>
  <c r="D57" i="15"/>
  <c r="D95" i="15"/>
  <c r="BI29" i="15"/>
  <c r="BI45" i="15" s="1"/>
  <c r="AA29" i="15"/>
  <c r="AA45" i="15" s="1"/>
  <c r="AI29" i="15"/>
  <c r="AI45" i="15" s="1"/>
  <c r="AY29" i="15"/>
  <c r="AY45" i="15" s="1"/>
  <c r="AB41" i="15"/>
  <c r="BH41" i="15"/>
  <c r="Z29" i="15"/>
  <c r="Z45" i="15" s="1"/>
  <c r="AQ29" i="15"/>
  <c r="AQ45" i="15" s="1"/>
  <c r="AN41" i="15"/>
  <c r="AM41" i="15"/>
  <c r="AD41" i="15"/>
  <c r="AS41" i="15"/>
  <c r="BB41" i="15"/>
  <c r="AL29" i="15"/>
  <c r="AL45" i="15" s="1"/>
  <c r="BL10" i="15"/>
  <c r="BJ29" i="15"/>
  <c r="BJ45" i="15" s="1"/>
  <c r="BL25" i="15"/>
  <c r="AF29" i="15"/>
  <c r="AF45" i="15" s="1"/>
  <c r="AX29" i="15"/>
  <c r="AX45" i="15" s="1"/>
  <c r="BC29" i="15"/>
  <c r="BC45" i="15" s="1"/>
  <c r="AW29" i="15"/>
  <c r="AW45" i="15" s="1"/>
  <c r="AJ29" i="15"/>
  <c r="AJ45" i="15" s="1"/>
  <c r="BG29" i="15"/>
  <c r="BG45" i="15" s="1"/>
  <c r="AH29" i="15"/>
  <c r="AH45" i="15" s="1"/>
  <c r="AE29" i="15"/>
  <c r="AE45" i="15" s="1"/>
  <c r="AG29" i="15"/>
  <c r="AG45" i="15" s="1"/>
  <c r="BF29" i="15"/>
  <c r="BF45" i="15" s="1"/>
  <c r="AO41" i="15"/>
  <c r="BD29" i="15"/>
  <c r="BD45" i="15" s="1"/>
  <c r="AR41" i="15"/>
  <c r="Y41" i="15"/>
  <c r="X41" i="15"/>
  <c r="AC41" i="15"/>
  <c r="BA41" i="15"/>
  <c r="AZ29" i="15"/>
  <c r="AZ45" i="15" s="1"/>
  <c r="AP29" i="15"/>
  <c r="AP45" i="15" s="1"/>
  <c r="AV29" i="15"/>
  <c r="AV45" i="15" s="1"/>
  <c r="BE41" i="15"/>
  <c r="AU29" i="15"/>
  <c r="AU45" i="15" s="1"/>
  <c r="AT41" i="15"/>
  <c r="AK41" i="15"/>
  <c r="BK41" i="15"/>
  <c r="J53" i="15"/>
  <c r="E57" i="15" l="1"/>
  <c r="G57" i="15"/>
  <c r="F57" i="15"/>
  <c r="BL81" i="15"/>
  <c r="G24" i="13"/>
  <c r="G25" i="13"/>
  <c r="G26" i="13"/>
  <c r="F23" i="13"/>
  <c r="G23" i="13" s="1"/>
  <c r="AT91" i="15"/>
  <c r="AT95" i="15" s="1"/>
  <c r="BE91" i="15"/>
  <c r="BE95" i="15" s="1"/>
  <c r="BB91" i="15"/>
  <c r="BB95" i="15" s="1"/>
  <c r="AM91" i="15"/>
  <c r="AM95" i="15" s="1"/>
  <c r="AK91" i="15"/>
  <c r="AK95" i="15" s="1"/>
  <c r="Y91" i="15"/>
  <c r="Y95" i="15" s="1"/>
  <c r="AR91" i="15"/>
  <c r="AR95" i="15" s="1"/>
  <c r="X91" i="15"/>
  <c r="X95" i="15" s="1"/>
  <c r="AD91" i="15"/>
  <c r="AD95" i="15" s="1"/>
  <c r="AN91" i="15"/>
  <c r="AN95" i="15" s="1"/>
  <c r="BH91" i="15"/>
  <c r="BH95" i="15" s="1"/>
  <c r="AB91" i="15"/>
  <c r="AB95" i="15" s="1"/>
  <c r="AO91" i="15"/>
  <c r="AO95" i="15" s="1"/>
  <c r="BK91" i="15"/>
  <c r="BK95" i="15" s="1"/>
  <c r="BA91" i="15"/>
  <c r="BA95" i="15" s="1"/>
  <c r="AC91" i="15"/>
  <c r="AC95" i="15" s="1"/>
  <c r="AS91" i="15"/>
  <c r="AS95" i="15" s="1"/>
  <c r="BL45" i="15"/>
  <c r="BM35" i="15" s="1"/>
  <c r="BL41" i="15"/>
  <c r="BL29" i="15"/>
  <c r="I54" i="15"/>
  <c r="H57" i="15"/>
  <c r="K53" i="15"/>
  <c r="F27" i="13" l="1"/>
  <c r="G27" i="13" s="1"/>
  <c r="F35" i="13" s="1"/>
  <c r="BM41" i="15"/>
  <c r="BL95" i="15"/>
  <c r="BM43" i="15"/>
  <c r="BL91" i="15"/>
  <c r="BM29" i="15"/>
  <c r="BM27" i="15"/>
  <c r="BM26" i="15"/>
  <c r="BM42" i="15"/>
  <c r="BM36" i="15"/>
  <c r="BM25" i="15"/>
  <c r="BM45" i="15"/>
  <c r="BM33" i="15"/>
  <c r="BM28" i="15"/>
  <c r="BM34" i="15"/>
  <c r="BM37" i="15"/>
  <c r="BM44" i="15"/>
  <c r="J54" i="15"/>
  <c r="I57" i="15"/>
  <c r="L53" i="15"/>
  <c r="G31" i="13" l="1"/>
  <c r="F34" i="13"/>
  <c r="F32" i="13"/>
  <c r="F33" i="13"/>
  <c r="G39" i="13"/>
  <c r="G43" i="13" s="1"/>
  <c r="F31" i="13"/>
  <c r="G32" i="13"/>
  <c r="G34" i="13"/>
  <c r="G35" i="13"/>
  <c r="E34" i="13"/>
  <c r="G33" i="13"/>
  <c r="C34" i="13"/>
  <c r="D33" i="13"/>
  <c r="E32" i="13"/>
  <c r="E33" i="13"/>
  <c r="D34" i="13"/>
  <c r="C33" i="13"/>
  <c r="E31" i="13"/>
  <c r="D31" i="13"/>
  <c r="C31" i="13"/>
  <c r="D32" i="13"/>
  <c r="C35" i="13"/>
  <c r="D35" i="13"/>
  <c r="C32" i="13"/>
  <c r="E35" i="13"/>
  <c r="K54" i="15"/>
  <c r="J57" i="15"/>
  <c r="M53" i="15"/>
  <c r="L54" i="15" l="1"/>
  <c r="K57" i="15"/>
  <c r="N53" i="15"/>
  <c r="M54" i="15" l="1"/>
  <c r="L57" i="15"/>
  <c r="O53" i="15"/>
  <c r="N54" i="15" l="1"/>
  <c r="M57" i="15"/>
  <c r="P53" i="15"/>
  <c r="O54" i="15" l="1"/>
  <c r="N57" i="15"/>
  <c r="Q53" i="15"/>
  <c r="P54" i="15" l="1"/>
  <c r="O57" i="15"/>
  <c r="R53" i="15"/>
  <c r="Q54" i="15" l="1"/>
  <c r="P57" i="15"/>
  <c r="S53" i="15"/>
  <c r="R54" i="15" l="1"/>
  <c r="Q57" i="15"/>
  <c r="T53" i="15"/>
  <c r="S54" i="15" l="1"/>
  <c r="R57" i="15"/>
  <c r="U53" i="15"/>
  <c r="T54" i="15" l="1"/>
  <c r="S57" i="15"/>
  <c r="V53" i="15"/>
  <c r="U54" i="15" l="1"/>
  <c r="T57" i="15"/>
  <c r="W53" i="15"/>
  <c r="V54" i="15" l="1"/>
  <c r="U57" i="15"/>
  <c r="X53" i="15"/>
  <c r="W54" i="15" l="1"/>
  <c r="V57" i="15"/>
  <c r="Y53" i="15"/>
  <c r="X54" i="15" l="1"/>
  <c r="W57" i="15"/>
  <c r="Z53" i="15"/>
  <c r="Y54" i="15" l="1"/>
  <c r="X57" i="15"/>
  <c r="AA53" i="15"/>
  <c r="Z54" i="15" l="1"/>
  <c r="Y57" i="15"/>
  <c r="AB53" i="15"/>
  <c r="AA54" i="15" l="1"/>
  <c r="Z57" i="15"/>
  <c r="AC53" i="15"/>
  <c r="AB54" i="15" l="1"/>
  <c r="AA57" i="15"/>
  <c r="AD53" i="15"/>
  <c r="AC54" i="15" l="1"/>
  <c r="AB57" i="15"/>
  <c r="AE53" i="15"/>
  <c r="AD54" i="15" l="1"/>
  <c r="AC57" i="15"/>
  <c r="AF53" i="15"/>
  <c r="AE54" i="15" l="1"/>
  <c r="AD57" i="15"/>
  <c r="AG53" i="15"/>
  <c r="AF54" i="15" l="1"/>
  <c r="AE57" i="15"/>
  <c r="AH53" i="15"/>
  <c r="AG54" i="15" l="1"/>
  <c r="AF57" i="15"/>
  <c r="AI53" i="15"/>
  <c r="AH54" i="15" l="1"/>
  <c r="AG57" i="15"/>
  <c r="AJ53" i="15"/>
  <c r="AI54" i="15" l="1"/>
  <c r="AH57" i="15"/>
  <c r="AK53" i="15"/>
  <c r="AJ54" i="15" l="1"/>
  <c r="AI57" i="15"/>
  <c r="AL53" i="15"/>
  <c r="AK54" i="15" l="1"/>
  <c r="AJ57" i="15"/>
  <c r="AM53" i="15"/>
  <c r="AL54" i="15" l="1"/>
  <c r="AK57" i="15"/>
  <c r="AN53" i="15"/>
  <c r="AM54" i="15" l="1"/>
  <c r="AL57" i="15"/>
  <c r="AO53" i="15"/>
  <c r="AN54" i="15" l="1"/>
  <c r="AM57" i="15"/>
  <c r="AP53" i="15"/>
  <c r="AO54" i="15" l="1"/>
  <c r="AN57" i="15"/>
  <c r="AQ53" i="15"/>
  <c r="AP54" i="15" l="1"/>
  <c r="AO57" i="15"/>
  <c r="AR53" i="15"/>
  <c r="AQ54" i="15" l="1"/>
  <c r="AP57" i="15"/>
  <c r="AS53" i="15"/>
  <c r="AR54" i="15" l="1"/>
  <c r="AQ57" i="15"/>
  <c r="AT53" i="15"/>
  <c r="AS54" i="15" l="1"/>
  <c r="AR57" i="15"/>
  <c r="AU53" i="15"/>
  <c r="AT54" i="15" l="1"/>
  <c r="AS57" i="15"/>
  <c r="AV53" i="15"/>
  <c r="AU54" i="15" l="1"/>
  <c r="AT57" i="15"/>
  <c r="AW53" i="15"/>
  <c r="AV54" i="15" l="1"/>
  <c r="AU57" i="15"/>
  <c r="AX53" i="15"/>
  <c r="AW54" i="15" l="1"/>
  <c r="AV57" i="15"/>
  <c r="AY53" i="15"/>
  <c r="AX54" i="15" l="1"/>
  <c r="AW57" i="15"/>
  <c r="AZ53" i="15"/>
  <c r="AY54" i="15" l="1"/>
  <c r="AX57" i="15"/>
  <c r="BA53" i="15"/>
  <c r="AZ54" i="15" l="1"/>
  <c r="AY57" i="15"/>
  <c r="BB53" i="15"/>
  <c r="BA54" i="15" l="1"/>
  <c r="AZ57" i="15"/>
  <c r="BC53" i="15"/>
  <c r="BB54" i="15" l="1"/>
  <c r="BA57" i="15"/>
  <c r="BD53" i="15"/>
  <c r="BC54" i="15" l="1"/>
  <c r="BB57" i="15"/>
  <c r="BE53" i="15"/>
  <c r="BD54" i="15" l="1"/>
  <c r="BC57" i="15"/>
  <c r="BF53" i="15"/>
  <c r="BE54" i="15" l="1"/>
  <c r="BD57" i="15"/>
  <c r="BG53" i="15"/>
  <c r="BF54" i="15" l="1"/>
  <c r="BE57" i="15"/>
  <c r="BH53" i="15"/>
  <c r="BG54" i="15" l="1"/>
  <c r="BF57" i="15"/>
  <c r="BI53" i="15"/>
  <c r="BH54" i="15" l="1"/>
  <c r="BG57" i="15"/>
  <c r="BJ53" i="15"/>
  <c r="BI54" i="15" l="1"/>
  <c r="BH57" i="15"/>
  <c r="BK53" i="15"/>
  <c r="BJ54" i="15" l="1"/>
  <c r="BI57" i="15"/>
  <c r="BK54" i="15" l="1"/>
  <c r="BK57" i="15" s="1"/>
  <c r="BM51" i="15" s="1"/>
  <c r="BJ57" i="15"/>
  <c r="BM53" i="15" l="1"/>
  <c r="BM52" i="15"/>
  <c r="BM57" i="15"/>
  <c r="BM50" i="15"/>
  <c r="BM56" i="15"/>
  <c r="BM49" i="15"/>
  <c r="BM54" i="15"/>
  <c r="BM55" i="15"/>
</calcChain>
</file>

<file path=xl/comments1.xml><?xml version="1.0" encoding="utf-8"?>
<comments xmlns="http://schemas.openxmlformats.org/spreadsheetml/2006/main">
  <authors>
    <author>Dan Lash</author>
  </authors>
  <commentList>
    <comment ref="D218" authorId="0" shapeId="0">
      <text>
        <r>
          <rPr>
            <sz val="9"/>
            <color indexed="81"/>
            <rFont val="Tahoma"/>
            <family val="2"/>
          </rPr>
          <t>This value changed from 800 in 2019 impact assessment</t>
        </r>
      </text>
    </comment>
  </commentList>
</comments>
</file>

<file path=xl/comments2.xml><?xml version="1.0" encoding="utf-8"?>
<comments xmlns="http://schemas.openxmlformats.org/spreadsheetml/2006/main">
  <authors>
    <author>tc={5AB05C08-1CA8-4D43-A798-C64D700DC909}</author>
  </authors>
  <commentList>
    <comment ref="E21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This value changed from 240 in 2019 Impact Assessment</t>
        </r>
      </text>
    </comment>
  </commentList>
</comments>
</file>

<file path=xl/comments3.xml><?xml version="1.0" encoding="utf-8"?>
<comments xmlns="http://schemas.openxmlformats.org/spreadsheetml/2006/main">
  <authors>
    <author>tc={6E54F802-8E37-44C9-8DC4-E96F56FD1B9C}</author>
    <author>tc={8EAE50EA-95DE-490C-88D6-3FA05CF59F80}</author>
    <author>tc={CFB72B11-6F7C-4FF1-B865-367DABB79A8C}</author>
  </authors>
  <commentList>
    <comment ref="B22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Monthly heat demand taken as estimate from the logging of a house with a heat pump from: https://trystanlea.org.uk/heatpump2020</t>
        </r>
      </text>
    </comment>
    <comment ref="B237"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Monthly heat demand taken as estimate from the logging of a house with a heat pump from: https://trystanlea.org.uk/heatpump2020</t>
        </r>
      </text>
    </comment>
    <comment ref="B241"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Monthly heat demand taken as estimate from the logging of a house with a heat pump from: https://trystanlea.org.uk/heatpump2020</t>
        </r>
      </text>
    </comment>
  </commentList>
</comments>
</file>

<file path=xl/comments4.xml><?xml version="1.0" encoding="utf-8"?>
<comments xmlns="http://schemas.openxmlformats.org/spreadsheetml/2006/main">
  <authors>
    <author>Dan Lash</author>
    <author>tc={9CE3F6FD-CD51-4F2F-AC4D-187387A54B4A}</author>
    <author>tc={BE495C2A-5AFF-40F2-B541-9BF6A3FA59D0}</author>
    <author>tc={8D9D8255-BFD8-41A5-B0AF-A43A06C70263}</author>
  </authors>
  <commentList>
    <comment ref="V10" authorId="0" shapeId="0">
      <text>
        <r>
          <rPr>
            <sz val="9"/>
            <color indexed="81"/>
            <rFont val="Tahoma"/>
            <family val="2"/>
          </rPr>
          <t>Assumesb ay is costed same as main roof - area is so small likely to be academic</t>
        </r>
      </text>
    </comment>
    <comment ref="V13" authorId="0" shapeId="0">
      <text>
        <r>
          <rPr>
            <sz val="9"/>
            <color indexed="81"/>
            <rFont val="Tahoma"/>
            <family val="2"/>
          </rPr>
          <t>Assumes no cost uplift with improved efficiency - unlikely to be true</t>
        </r>
      </text>
    </comment>
    <comment ref="V15" authorId="0" shapeId="0">
      <text>
        <r>
          <rPr>
            <sz val="9"/>
            <color indexed="81"/>
            <rFont val="Tahoma"/>
            <family val="2"/>
          </rPr>
          <t>Assumes no cost as C&amp;B source costings do not have cost uplifts for thermal bridging</t>
        </r>
      </text>
    </comment>
    <comment ref="V16" authorId="0" shapeId="0">
      <text>
        <r>
          <rPr>
            <sz val="9"/>
            <color indexed="81"/>
            <rFont val="Tahoma"/>
            <family val="2"/>
          </rPr>
          <t>Assumes no cost uplift with improved efficiency - unlikely to be true</t>
        </r>
      </text>
    </comment>
    <comment ref="V17" authorId="0" shapeId="0">
      <text>
        <r>
          <rPr>
            <sz val="9"/>
            <color indexed="81"/>
            <rFont val="Tahoma"/>
            <family val="2"/>
          </rPr>
          <t>Assumes no cost uplift with improved efficiency - unlikely to be true</t>
        </r>
      </text>
    </comment>
    <comment ref="V21" authorId="0" shapeId="0">
      <text>
        <r>
          <rPr>
            <sz val="9"/>
            <color indexed="81"/>
            <rFont val="Tahoma"/>
            <family val="2"/>
          </rPr>
          <t>Not used in calculations or analysis for now</t>
        </r>
      </text>
    </comment>
    <comment ref="V22" authorId="0" shapeId="0">
      <text>
        <r>
          <rPr>
            <sz val="9"/>
            <color indexed="81"/>
            <rFont val="Tahoma"/>
            <family val="2"/>
          </rPr>
          <t>Not used in calculations or analysis for now</t>
        </r>
      </text>
    </comment>
    <comment ref="V23" authorId="0" shapeId="0">
      <text>
        <r>
          <rPr>
            <sz val="9"/>
            <color indexed="81"/>
            <rFont val="Tahoma"/>
            <family val="2"/>
          </rPr>
          <t>Not used in calculations or analysis for now</t>
        </r>
      </text>
    </comment>
    <comment ref="B25"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power = 185 x TFA / efficacy</t>
        </r>
      </text>
    </comment>
    <comment ref="B82"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Calculated assuming = 1/3 x N x V with reductions if MVHR present.</t>
        </r>
      </text>
    </comment>
    <comment ref="B83"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Calculated assuming = 1/3 x N x V with N being based on the "1/20" conversion rule of thumb for pressure test value.</t>
        </r>
      </text>
    </comment>
  </commentList>
</comments>
</file>

<file path=xl/comments5.xml><?xml version="1.0" encoding="utf-8"?>
<comments xmlns="http://schemas.openxmlformats.org/spreadsheetml/2006/main">
  <authors>
    <author>Dan Lash</author>
    <author>tc={70B2F213-78EF-45C1-994C-7A65029C3327}</author>
    <author>tc={986821C9-FDB8-4BCC-91FD-C43357248632}</author>
    <author>tc={361DB180-CCD0-4569-8FBD-142394C886F8}</author>
  </authors>
  <commentList>
    <comment ref="V10" authorId="0" shapeId="0">
      <text>
        <r>
          <rPr>
            <sz val="9"/>
            <color indexed="81"/>
            <rFont val="Tahoma"/>
            <family val="2"/>
          </rPr>
          <t>Assumesb ay is costed same as main roof - area is so small likely to be academic</t>
        </r>
      </text>
    </comment>
    <comment ref="V13" authorId="0" shapeId="0">
      <text>
        <r>
          <rPr>
            <sz val="9"/>
            <color indexed="81"/>
            <rFont val="Tahoma"/>
            <family val="2"/>
          </rPr>
          <t>Assumes no cost uplift with improved efficiency - unlikely to be true</t>
        </r>
      </text>
    </comment>
    <comment ref="V15" authorId="0" shapeId="0">
      <text>
        <r>
          <rPr>
            <sz val="9"/>
            <color indexed="81"/>
            <rFont val="Tahoma"/>
            <family val="2"/>
          </rPr>
          <t>Assumes no cost as C&amp;B source costings do not have cost uplifts for thermal bridging</t>
        </r>
      </text>
    </comment>
    <comment ref="V16" authorId="0" shapeId="0">
      <text>
        <r>
          <rPr>
            <sz val="9"/>
            <color indexed="81"/>
            <rFont val="Tahoma"/>
            <family val="2"/>
          </rPr>
          <t>Assumes no cost uplift with improved efficiency - unlikely to be true</t>
        </r>
      </text>
    </comment>
    <comment ref="V17" authorId="0" shapeId="0">
      <text>
        <r>
          <rPr>
            <sz val="9"/>
            <color indexed="81"/>
            <rFont val="Tahoma"/>
            <family val="2"/>
          </rPr>
          <t>Assumes no cost uplift with improved efficiency - unlikely to be true</t>
        </r>
      </text>
    </comment>
    <comment ref="V21" authorId="0" shapeId="0">
      <text>
        <r>
          <rPr>
            <sz val="9"/>
            <color indexed="81"/>
            <rFont val="Tahoma"/>
            <family val="2"/>
          </rPr>
          <t>Not used in calculations or analysis for now</t>
        </r>
      </text>
    </comment>
    <comment ref="V22" authorId="0" shapeId="0">
      <text>
        <r>
          <rPr>
            <sz val="9"/>
            <color indexed="81"/>
            <rFont val="Tahoma"/>
            <family val="2"/>
          </rPr>
          <t>Not used in calculations or analysis for now</t>
        </r>
      </text>
    </comment>
    <comment ref="V23" authorId="0" shapeId="0">
      <text>
        <r>
          <rPr>
            <sz val="9"/>
            <color indexed="81"/>
            <rFont val="Tahoma"/>
            <family val="2"/>
          </rPr>
          <t>Not used in calculations or analysis for now</t>
        </r>
      </text>
    </comment>
    <comment ref="B25"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power = 185 x TFA / efficacy</t>
        </r>
      </text>
    </comment>
    <comment ref="B82"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Calculated assuming = 1/3 x N x V with reductions if MVHR present.</t>
        </r>
      </text>
    </comment>
    <comment ref="B83"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Calculated assuming = 1/3 x N x V with N being based on the "1/20" conversion rule of thumb for pressure test value.</t>
        </r>
      </text>
    </comment>
  </commentList>
</comments>
</file>

<file path=xl/comments6.xml><?xml version="1.0" encoding="utf-8"?>
<comments xmlns="http://schemas.openxmlformats.org/spreadsheetml/2006/main">
  <authors>
    <author>Dan Lash</author>
    <author>tc={6DAA55AE-BD4E-44C7-9057-1BCBBACFA238}</author>
    <author>tc={D445E9FE-BA59-4A13-BB84-7A5EEB6DDF92}</author>
    <author>tc={4E42DC59-667F-40CB-AF18-AABD4D0F3260}</author>
  </authors>
  <commentList>
    <comment ref="V10" authorId="0" shapeId="0">
      <text>
        <r>
          <rPr>
            <sz val="9"/>
            <color indexed="81"/>
            <rFont val="Tahoma"/>
            <family val="2"/>
          </rPr>
          <t>Assumesb ay is costed same as main roof - area is so small likely to be academic</t>
        </r>
      </text>
    </comment>
    <comment ref="V13" authorId="0" shapeId="0">
      <text>
        <r>
          <rPr>
            <sz val="9"/>
            <color indexed="81"/>
            <rFont val="Tahoma"/>
            <family val="2"/>
          </rPr>
          <t>Assumes no cost uplift with improved efficiency - unlikely to be true</t>
        </r>
      </text>
    </comment>
    <comment ref="V15" authorId="0" shapeId="0">
      <text>
        <r>
          <rPr>
            <sz val="9"/>
            <color indexed="81"/>
            <rFont val="Tahoma"/>
            <family val="2"/>
          </rPr>
          <t>Assumes no cost as C&amp;B source costings do not have cost uplifts for thermal bridging</t>
        </r>
      </text>
    </comment>
    <comment ref="V16" authorId="0" shapeId="0">
      <text>
        <r>
          <rPr>
            <sz val="9"/>
            <color indexed="81"/>
            <rFont val="Tahoma"/>
            <family val="2"/>
          </rPr>
          <t>Assumes no cost uplift with improved efficiency - unlikely to be true</t>
        </r>
      </text>
    </comment>
    <comment ref="V17" authorId="0" shapeId="0">
      <text>
        <r>
          <rPr>
            <sz val="9"/>
            <color indexed="81"/>
            <rFont val="Tahoma"/>
            <family val="2"/>
          </rPr>
          <t>Assumes no cost uplift with improved efficiency - unlikely to be true</t>
        </r>
      </text>
    </comment>
    <comment ref="V21" authorId="0" shapeId="0">
      <text>
        <r>
          <rPr>
            <sz val="9"/>
            <color indexed="81"/>
            <rFont val="Tahoma"/>
            <family val="2"/>
          </rPr>
          <t>Not used in calculations or analysis for now</t>
        </r>
      </text>
    </comment>
    <comment ref="V22" authorId="0" shapeId="0">
      <text>
        <r>
          <rPr>
            <sz val="9"/>
            <color indexed="81"/>
            <rFont val="Tahoma"/>
            <family val="2"/>
          </rPr>
          <t>Not used in calculations or analysis for now</t>
        </r>
      </text>
    </comment>
    <comment ref="V23" authorId="0" shapeId="0">
      <text>
        <r>
          <rPr>
            <sz val="9"/>
            <color indexed="81"/>
            <rFont val="Tahoma"/>
            <family val="2"/>
          </rPr>
          <t>Not used in calculations or analysis for now</t>
        </r>
      </text>
    </comment>
    <comment ref="B25"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power = 185 x TFA / efficacy</t>
        </r>
      </text>
    </comment>
    <comment ref="B82"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Calculated assuming = 1/3 x N x V with reductions if MVHR present.</t>
        </r>
      </text>
    </comment>
    <comment ref="B83"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Calculated assuming = 1/3 x N x V with N being based on the "1/20" conversion rule of thumb for pressure test value.</t>
        </r>
      </text>
    </comment>
  </commentList>
</comments>
</file>

<file path=xl/comments7.xml><?xml version="1.0" encoding="utf-8"?>
<comments xmlns="http://schemas.openxmlformats.org/spreadsheetml/2006/main">
  <authors>
    <author>Dan Lash</author>
    <author>tc={911616F6-A022-4594-BC0A-025FB58C87C7}</author>
    <author>tc={E3F23123-1AAB-42CB-93B4-CF500D5ADAB3}</author>
    <author>tc={453AF729-A377-433E-B65E-161601AE2849}</author>
  </authors>
  <commentList>
    <comment ref="V10" authorId="0" shapeId="0">
      <text>
        <r>
          <rPr>
            <sz val="9"/>
            <color indexed="81"/>
            <rFont val="Tahoma"/>
            <family val="2"/>
          </rPr>
          <t>Assumesb ay is costed same as main roof - area is so small likely to be academic</t>
        </r>
      </text>
    </comment>
    <comment ref="V13" authorId="0" shapeId="0">
      <text>
        <r>
          <rPr>
            <sz val="9"/>
            <color indexed="81"/>
            <rFont val="Tahoma"/>
            <family val="2"/>
          </rPr>
          <t>Assumes no cost uplift with improved efficiency - unlikely to be true</t>
        </r>
      </text>
    </comment>
    <comment ref="V15" authorId="0" shapeId="0">
      <text>
        <r>
          <rPr>
            <sz val="9"/>
            <color indexed="81"/>
            <rFont val="Tahoma"/>
            <family val="2"/>
          </rPr>
          <t>Assumes no cost as C&amp;B source costings do not have cost uplifts for thermal bridging</t>
        </r>
      </text>
    </comment>
    <comment ref="V16" authorId="0" shapeId="0">
      <text>
        <r>
          <rPr>
            <sz val="9"/>
            <color indexed="81"/>
            <rFont val="Tahoma"/>
            <family val="2"/>
          </rPr>
          <t>Assumes no cost uplift with improved efficiency - unlikely to be true</t>
        </r>
      </text>
    </comment>
    <comment ref="V17" authorId="0" shapeId="0">
      <text>
        <r>
          <rPr>
            <sz val="9"/>
            <color indexed="81"/>
            <rFont val="Tahoma"/>
            <family val="2"/>
          </rPr>
          <t>Assumes no cost uplift with improved efficiency - unlikely to be true</t>
        </r>
      </text>
    </comment>
    <comment ref="V21" authorId="0" shapeId="0">
      <text>
        <r>
          <rPr>
            <sz val="9"/>
            <color indexed="81"/>
            <rFont val="Tahoma"/>
            <family val="2"/>
          </rPr>
          <t>Not used in calculations or analysis for now</t>
        </r>
      </text>
    </comment>
    <comment ref="V22" authorId="0" shapeId="0">
      <text>
        <r>
          <rPr>
            <sz val="9"/>
            <color indexed="81"/>
            <rFont val="Tahoma"/>
            <family val="2"/>
          </rPr>
          <t>Not used in calculations or analysis for now</t>
        </r>
      </text>
    </comment>
    <comment ref="V23" authorId="0" shapeId="0">
      <text>
        <r>
          <rPr>
            <sz val="9"/>
            <color indexed="81"/>
            <rFont val="Tahoma"/>
            <family val="2"/>
          </rPr>
          <t>Not used in calculations or analysis for now</t>
        </r>
      </text>
    </comment>
    <comment ref="B25"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power = 185 x TFA / efficacy</t>
        </r>
      </text>
    </comment>
    <comment ref="B82"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Calculated assuming = 1/3 x N x V with reductions if MVHR present.</t>
        </r>
      </text>
    </comment>
    <comment ref="B83"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Calculated assuming = 1/3 x N x V with N being based on the "1/20" conversion rule of thumb for pressure test value.</t>
        </r>
      </text>
    </comment>
  </commentList>
</comments>
</file>

<file path=xl/comments8.xml><?xml version="1.0" encoding="utf-8"?>
<comments xmlns="http://schemas.openxmlformats.org/spreadsheetml/2006/main">
  <authors>
    <author>Dan Lash</author>
  </authors>
  <commentList>
    <comment ref="E53" authorId="0" shapeId="0">
      <text>
        <r>
          <rPr>
            <sz val="9"/>
            <color indexed="81"/>
            <rFont val="Tahoma"/>
            <family val="2"/>
          </rPr>
          <t>Value used to apportion B and C to respective year</t>
        </r>
      </text>
    </comment>
  </commentList>
</comments>
</file>

<file path=xl/comments9.xml><?xml version="1.0" encoding="utf-8"?>
<comments xmlns="http://schemas.openxmlformats.org/spreadsheetml/2006/main">
  <authors>
    <author>Dan Lash</author>
  </authors>
  <commentList>
    <comment ref="H4" authorId="0" shapeId="0">
      <text>
        <r>
          <rPr>
            <b/>
            <sz val="9"/>
            <color indexed="81"/>
            <rFont val="Tahoma"/>
            <family val="2"/>
          </rPr>
          <t>Emissions by Dwelling Type</t>
        </r>
        <r>
          <rPr>
            <sz val="9"/>
            <color indexed="81"/>
            <rFont val="Tahoma"/>
            <family val="2"/>
          </rPr>
          <t xml:space="preserve">
This graph shows total emissions in tCO2e for each of the four dwelling typologies for each of the three embodied stages, and for operational emissions, over the life of the development. It is taken from the data in the “GREENHOUSE GAS EMISSIONS” table to the left.
</t>
        </r>
      </text>
    </comment>
    <comment ref="M4" authorId="0" shapeId="0">
      <text>
        <r>
          <rPr>
            <b/>
            <sz val="9"/>
            <color indexed="81"/>
            <rFont val="Tahoma"/>
            <family val="2"/>
          </rPr>
          <t xml:space="preserve">Emissions by Category
</t>
        </r>
        <r>
          <rPr>
            <sz val="9"/>
            <color indexed="81"/>
            <rFont val="Tahoma"/>
            <family val="2"/>
          </rPr>
          <t xml:space="preserve">
This graph shows total emissions in tCO2e for the three embodied stages, and for operational emissions, over the life of the development for each of the four dwelling typologies. It is taken from the data in the “GREENHOUSE GAS EMISSIONS” table to the left.
</t>
        </r>
      </text>
    </comment>
    <comment ref="B5" authorId="0" shapeId="0">
      <text>
        <r>
          <rPr>
            <b/>
            <sz val="9"/>
            <color indexed="81"/>
            <rFont val="Tahoma"/>
            <family val="2"/>
          </rPr>
          <t xml:space="preserve">MODEL OPTIMISED SPECIFICATION
</t>
        </r>
        <r>
          <rPr>
            <sz val="9"/>
            <color indexed="81"/>
            <rFont val="Tahoma"/>
            <family val="2"/>
          </rPr>
          <t xml:space="preserve">
The model works by taking the required performance standards as defined on the Input sheet, and then for each of the four dwelling typologies (Detached, Attached, 1 Bed Flat, 2 Bed Flat), undertaking calculations to establish the cheapest way of meeting them for different combinations of fabric, building services, and roof mounted PV. 
This table summarises the number of each of the four dwelling types within the development, the scenario name chosen as the cheapest modelled option that met the requirements, and then a breakdown of the specification including size of PV array in kWp.
It is noted that for some combinations of input (e.g. very aggressive carbon reduction standards for blocks of flats), there is not always a technical solution possible (e.g. if there is not enough roof area to offset emissions). In these cases, an error message is displayed here.</t>
        </r>
      </text>
    </comment>
    <comment ref="B20" authorId="0" shapeId="0">
      <text>
        <r>
          <rPr>
            <b/>
            <sz val="9"/>
            <color indexed="81"/>
            <rFont val="Tahoma"/>
            <family val="2"/>
          </rPr>
          <t>GREENHOUSE GAS EMISSIONS</t>
        </r>
        <r>
          <rPr>
            <sz val="9"/>
            <color indexed="81"/>
            <rFont val="Tahoma"/>
            <family val="2"/>
          </rPr>
          <t xml:space="preserve">
The two tables below give summary data for greenhouse gas emissions from the four dwelling typologies (and the total for the development) for different aspects of emissions. 
The first three output columns relate to embodied carbon which are split into “upfront”, “in-use”, and “end of life”. These can also be seen in the “Cumulative Emissions” graph to the right. Where the Input sheet excludes embodied emissions the values in these columns will be zero. 
The “Operational lifetime” emissions are those that accumulate over the life of the development from the energy used, and this will depend on factors like the efficiency of the building, the heating technology used, and the amount of renewable energy generation.
The first of the two tables provide the outputs as tonnes of carbon dioxide equivalent (tCO2e). The second table provides the same information but expressed as percentages of the total lifetime development emissions. The data from this table is also shown in the two graphs at the top of the sheet, which show emissions by dwelling type broken down by emissions category (left graph), and then emissions by category by dwelling type (right).
</t>
        </r>
      </text>
    </comment>
    <comment ref="H21" authorId="0" shapeId="0">
      <text>
        <r>
          <rPr>
            <b/>
            <sz val="9"/>
            <color indexed="81"/>
            <rFont val="Tahoma"/>
            <family val="2"/>
          </rPr>
          <t>Cumulative Emissions tCO2e</t>
        </r>
        <r>
          <rPr>
            <sz val="9"/>
            <color indexed="81"/>
            <rFont val="Tahoma"/>
            <family val="2"/>
          </rPr>
          <t xml:space="preserve">
This graph shows cumulative emissions over the lifetime of the development (which is always assumed to be a 60-year analysis period). The emissions are broken down for each of the four dwelling typologies, and within those by “embodied” (total of upfront, in-use and end of life) and “operational”.
</t>
        </r>
      </text>
    </comment>
    <comment ref="M21" authorId="0" shapeId="0">
      <text>
        <r>
          <rPr>
            <b/>
            <sz val="9"/>
            <color indexed="81"/>
            <rFont val="Tahoma"/>
            <family val="2"/>
          </rPr>
          <t>Upfront, Energy and Carbon Costs</t>
        </r>
        <r>
          <rPr>
            <sz val="9"/>
            <color indexed="81"/>
            <rFont val="Tahoma"/>
            <family val="2"/>
          </rPr>
          <t xml:space="preserve">
This graph summarises the total additional development costs, lifetime energy (30 and 60 year) and cost of carbon as described in the “Cost Outputs” table to the left.
</t>
        </r>
      </text>
    </comment>
    <comment ref="B37" authorId="0" shapeId="0">
      <text>
        <r>
          <rPr>
            <b/>
            <sz val="9"/>
            <color indexed="81"/>
            <rFont val="Tahoma"/>
            <family val="2"/>
          </rPr>
          <t>COST OUTPUTS</t>
        </r>
        <r>
          <rPr>
            <sz val="9"/>
            <color indexed="81"/>
            <rFont val="Tahoma"/>
            <family val="2"/>
          </rPr>
          <t xml:space="preserve">
This table provides summary cost outputs for the modelled development broken down by the four dwelling typologies, and as a total. Description of each of the columns is as follows: 
</t>
        </r>
        <r>
          <rPr>
            <b/>
            <i/>
            <sz val="9"/>
            <color indexed="81"/>
            <rFont val="Tahoma"/>
            <family val="2"/>
          </rPr>
          <t>Development Additional Cost over Minimum</t>
        </r>
        <r>
          <rPr>
            <sz val="9"/>
            <color indexed="81"/>
            <rFont val="Tahoma"/>
            <family val="2"/>
          </rPr>
          <t xml:space="preserve">
This is the total additional cost to meet the targeted performance criteria. The costs are the difference in the cost of the house build to the targeted standards when compared to one that just meets the Part L requirements, and so therefore everything else is assumed to be the equal (for example, the cost of land). It is noted that sometimes the additional cost for some combination of inputs is zero. This is because the source data that costs and energy performance have been taken from assume a relatively low cost for an ASHP, meaning that those scenarios are often chosen even to just meet Part L, whereas in practice they might actually improve in the minimum requirements of Part L by a significant amount. This issue is especially pronounced under the 2021 Part L i.e. for any developments started prior to 2026.
</t>
        </r>
        <r>
          <rPr>
            <b/>
            <i/>
            <sz val="9"/>
            <color indexed="81"/>
            <rFont val="Tahoma"/>
            <family val="2"/>
          </rPr>
          <t xml:space="preserve">
Av. Dwelling Additional Cost over Minimum</t>
        </r>
        <r>
          <rPr>
            <sz val="9"/>
            <color indexed="81"/>
            <rFont val="Tahoma"/>
            <family val="2"/>
          </rPr>
          <t xml:space="preserve">
This is the average additional cost per dwelling, i.e. the additional development costs as described above divided by the number of dwellings of each type.
</t>
        </r>
        <r>
          <rPr>
            <b/>
            <i/>
            <sz val="9"/>
            <color indexed="81"/>
            <rFont val="Tahoma"/>
            <family val="2"/>
          </rPr>
          <t>Discounted energy cost 30 years</t>
        </r>
        <r>
          <rPr>
            <sz val="9"/>
            <color indexed="81"/>
            <rFont val="Tahoma"/>
            <family val="2"/>
          </rPr>
          <t xml:space="preserve">
This is the total cost of energy over 30 years for electricity (and gas where applicable). Energy price projections are given in BEIS 2018 Updated Energy &amp; Emissions Projections: Annex M up to 2036, from which point we have assumed the price remains constant. The costs over the period have been aggregated using discounted cashflow analysis with discount rate as specified in the H M Treasury Green Book.
</t>
        </r>
        <r>
          <rPr>
            <b/>
            <i/>
            <sz val="9"/>
            <color indexed="81"/>
            <rFont val="Tahoma"/>
            <family val="2"/>
          </rPr>
          <t>Discounted energy cost 60 years</t>
        </r>
        <r>
          <rPr>
            <sz val="9"/>
            <color indexed="81"/>
            <rFont val="Tahoma"/>
            <family val="2"/>
          </rPr>
          <t xml:space="preserve">
This is the same as the above but for 60 years (assumed development life) rather than 30 years.
</t>
        </r>
        <r>
          <rPr>
            <b/>
            <i/>
            <sz val="9"/>
            <color indexed="81"/>
            <rFont val="Tahoma"/>
            <family val="2"/>
          </rPr>
          <t>Discounted carbon cost 60 years</t>
        </r>
        <r>
          <rPr>
            <sz val="9"/>
            <color indexed="81"/>
            <rFont val="Tahoma"/>
            <family val="2"/>
          </rPr>
          <t xml:space="preserve">
This output assigns a financial value to the carbon emissions by multiplying the emissions for each year by the price of carbon (£/tonne) as given in BEIS 2018 Updated Energy &amp; Emissions Projections: Annex M for the “Electricity supply sector”. Values are provided until 2036, from which point we have assumed the price remains constant. The costs over the period have been aggregated using discounted cashflow analysis with discount rate as specified in the H M Treasury Green Book.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<sst xmlns="http://schemas.openxmlformats.org/spreadsheetml/2006/main" count="3576" uniqueCount="905">
  <si>
    <t>Standards</t>
  </si>
  <si>
    <t>2021 Part L</t>
  </si>
  <si>
    <t>Improvements on 2021 Part L?</t>
  </si>
  <si>
    <t>FHS 2025</t>
  </si>
  <si>
    <t>Passivhaus</t>
  </si>
  <si>
    <t>LETI</t>
  </si>
  <si>
    <t>Name</t>
  </si>
  <si>
    <t>Type</t>
  </si>
  <si>
    <t>Notes</t>
  </si>
  <si>
    <t>Operational</t>
  </si>
  <si>
    <t>Performance Gap</t>
  </si>
  <si>
    <t>Embodied</t>
  </si>
  <si>
    <t>Annex A Part L 2021 consultation responses indicative specification</t>
  </si>
  <si>
    <t>Annex B Part L 2021 consultation responses notional specification</t>
  </si>
  <si>
    <t>From The Future Homes Standard: 2019 Consultation on changes to Part L (conservation of fuel and power) and Part F (ventilation) of the Building Regulations for new dwellings Summary of responses received and Government response, December 2021</t>
  </si>
  <si>
    <t>Parameter</t>
  </si>
  <si>
    <t>Units</t>
  </si>
  <si>
    <t>Detached</t>
  </si>
  <si>
    <t>n/a</t>
  </si>
  <si>
    <t>lm/W</t>
  </si>
  <si>
    <t>ASHP</t>
  </si>
  <si>
    <t>Showers</t>
  </si>
  <si>
    <t>Ventilation</t>
  </si>
  <si>
    <t>ac/h</t>
  </si>
  <si>
    <t>W/K</t>
  </si>
  <si>
    <t>%</t>
  </si>
  <si>
    <t>kWh</t>
  </si>
  <si>
    <t>Fuel</t>
  </si>
  <si>
    <t>Electricity</t>
  </si>
  <si>
    <t>Gas</t>
  </si>
  <si>
    <t>From Appendix M and U</t>
  </si>
  <si>
    <t>For represeantive PV in South West oriented SE/SW 45o inclination little to no shading</t>
  </si>
  <si>
    <t>Calculating constants A to C from equiation U3</t>
  </si>
  <si>
    <t xml:space="preserve">k1 </t>
  </si>
  <si>
    <t xml:space="preserve">k2 </t>
  </si>
  <si>
    <t xml:space="preserve">k
3 </t>
  </si>
  <si>
    <t xml:space="preserve">k4 </t>
  </si>
  <si>
    <t xml:space="preserve">k
5 </t>
  </si>
  <si>
    <t xml:space="preserve">k
6 </t>
  </si>
  <si>
    <t xml:space="preserve">k
7 </t>
  </si>
  <si>
    <t xml:space="preserve">k
8 </t>
  </si>
  <si>
    <t xml:space="preserve">k
9 </t>
  </si>
  <si>
    <t>Inclination</t>
  </si>
  <si>
    <t>radians</t>
  </si>
  <si>
    <t>sin(p/2)</t>
  </si>
  <si>
    <t>A</t>
  </si>
  <si>
    <t>B</t>
  </si>
  <si>
    <t>C</t>
  </si>
  <si>
    <t>Latitude</t>
  </si>
  <si>
    <t>degrees</t>
  </si>
  <si>
    <t>Table U4</t>
  </si>
  <si>
    <t xml:space="preserve">Region </t>
  </si>
  <si>
    <t xml:space="preserve">Jan </t>
  </si>
  <si>
    <t xml:space="preserve">Feb </t>
  </si>
  <si>
    <t xml:space="preserve">Mar </t>
  </si>
  <si>
    <t xml:space="preserve">Apr </t>
  </si>
  <si>
    <t xml:space="preserve">May </t>
  </si>
  <si>
    <t xml:space="preserve">Jun </t>
  </si>
  <si>
    <t xml:space="preserve">Jul </t>
  </si>
  <si>
    <t xml:space="preserve">Aug </t>
  </si>
  <si>
    <t xml:space="preserve">Sep </t>
  </si>
  <si>
    <t xml:space="preserve">Oct </t>
  </si>
  <si>
    <t xml:space="preserve">Nov </t>
  </si>
  <si>
    <t>Dec</t>
  </si>
  <si>
    <t>Solar declination (delta)</t>
  </si>
  <si>
    <t>Days</t>
  </si>
  <si>
    <t>cos(phi-delta)</t>
  </si>
  <si>
    <t>Rh-inc</t>
  </si>
  <si>
    <t xml:space="preserve">S(orient, p, m) </t>
  </si>
  <si>
    <t>Annual radiation kWh/m2 [S]</t>
  </si>
  <si>
    <t>Assumed PV side</t>
  </si>
  <si>
    <t>kW</t>
  </si>
  <si>
    <t>Shading factor</t>
  </si>
  <si>
    <t>Annual PV production</t>
  </si>
  <si>
    <t>per kW</t>
  </si>
  <si>
    <t>Estimate convert kWp to area</t>
  </si>
  <si>
    <t>m2/kWp</t>
  </si>
  <si>
    <t>http://www.inbalance-energy.co.uk/articles/solar_panels_pv_calculator.html</t>
  </si>
  <si>
    <t>Part L 2020 Option B PV size</t>
  </si>
  <si>
    <t>kWp</t>
  </si>
  <si>
    <t>based on panel area 6.5 m2</t>
  </si>
  <si>
    <t>Part L 2020 Option B PV generation</t>
  </si>
  <si>
    <t>Year</t>
  </si>
  <si>
    <t>Future Home Standard Impact Assessment 2019</t>
  </si>
  <si>
    <t>PV Costs</t>
  </si>
  <si>
    <t>Size</t>
  </si>
  <si>
    <t>Fixed</t>
  </si>
  <si>
    <t>Variable/W</t>
  </si>
  <si>
    <t>&lt; 4kWp</t>
  </si>
  <si>
    <t>&gt; 4 kWp</t>
  </si>
  <si>
    <t>Semi</t>
  </si>
  <si>
    <t>1B flat - ground</t>
  </si>
  <si>
    <t>1B flat - mid</t>
  </si>
  <si>
    <t>1B flat - top</t>
  </si>
  <si>
    <t>2B flat - ground</t>
  </si>
  <si>
    <t>2B flat - mid</t>
  </si>
  <si>
    <t>2B flat - top</t>
  </si>
  <si>
    <t>Table B.1 Area and storey heights of domestic archetypes</t>
  </si>
  <si>
    <t>AREAS (m2)</t>
  </si>
  <si>
    <t xml:space="preserve">Party wall </t>
  </si>
  <si>
    <t xml:space="preserve">Exposed wall </t>
  </si>
  <si>
    <t>Semi-exposed
wall</t>
  </si>
  <si>
    <t xml:space="preserve">Roof - Main </t>
  </si>
  <si>
    <t>Roof - Bay
window</t>
  </si>
  <si>
    <t xml:space="preserve">Floor </t>
  </si>
  <si>
    <t xml:space="preserve">TFA </t>
  </si>
  <si>
    <t>Total window
area</t>
  </si>
  <si>
    <t xml:space="preserve">Total door area </t>
  </si>
  <si>
    <t>HEIGHTS (m)</t>
  </si>
  <si>
    <t xml:space="preserve">Storey </t>
  </si>
  <si>
    <t>Exposed surface area</t>
  </si>
  <si>
    <t>Table B.2 Area and storey heights of non-domestic archetypes</t>
  </si>
  <si>
    <t>AC office</t>
  </si>
  <si>
    <t>NV office</t>
  </si>
  <si>
    <t>AREAS (sqm)</t>
  </si>
  <si>
    <t xml:space="preserve">Exposed wall (excl glazing) </t>
  </si>
  <si>
    <t xml:space="preserve">Ground Floor </t>
  </si>
  <si>
    <t xml:space="preserve">Glazing ratio </t>
  </si>
  <si>
    <t xml:space="preserve">Total window area </t>
  </si>
  <si>
    <t>Table C.1 Improvement measures for detached house</t>
  </si>
  <si>
    <t>Part L Notional</t>
  </si>
  <si>
    <r>
      <t>35kWh/m</t>
    </r>
    <r>
      <rPr>
        <sz val="6"/>
        <rFont val="ArialMT"/>
      </rPr>
      <t>2</t>
    </r>
    <r>
      <rPr>
        <sz val="9"/>
        <rFont val="ArialMT"/>
      </rPr>
      <t>/yr – Natural
Ventilation</t>
    </r>
  </si>
  <si>
    <r>
      <t>35kWh/m</t>
    </r>
    <r>
      <rPr>
        <sz val="6"/>
        <rFont val="ArialMT"/>
      </rPr>
      <t>2/</t>
    </r>
    <r>
      <rPr>
        <sz val="9"/>
        <rFont val="ArialMT"/>
      </rPr>
      <t>yr – Heat
Recovery</t>
    </r>
  </si>
  <si>
    <r>
      <t>30kWh/m</t>
    </r>
    <r>
      <rPr>
        <sz val="6"/>
        <rFont val="ArialMT"/>
      </rPr>
      <t>2</t>
    </r>
    <r>
      <rPr>
        <sz val="9"/>
        <rFont val="ArialMT"/>
      </rPr>
      <t>/yr</t>
    </r>
  </si>
  <si>
    <r>
      <t>25kWh/m</t>
    </r>
    <r>
      <rPr>
        <sz val="6"/>
        <rFont val="ArialMT"/>
      </rPr>
      <t>2</t>
    </r>
    <r>
      <rPr>
        <sz val="9"/>
        <rFont val="ArialMT"/>
      </rPr>
      <t>/yr</t>
    </r>
  </si>
  <si>
    <r>
      <t>20kWh/m</t>
    </r>
    <r>
      <rPr>
        <sz val="6"/>
        <rFont val="ArialMT"/>
      </rPr>
      <t>2</t>
    </r>
    <r>
      <rPr>
        <sz val="9"/>
        <rFont val="ArialMT"/>
      </rPr>
      <t>/yr</t>
    </r>
  </si>
  <si>
    <r>
      <t>15kWh/m</t>
    </r>
    <r>
      <rPr>
        <sz val="6"/>
        <rFont val="ArialMT"/>
      </rPr>
      <t>2</t>
    </r>
    <r>
      <rPr>
        <sz val="9"/>
        <rFont val="ArialMT"/>
      </rPr>
      <t>/yr</t>
    </r>
  </si>
  <si>
    <t xml:space="preserve">Walls </t>
  </si>
  <si>
    <t xml:space="preserve">Exposed (W/m².K) </t>
  </si>
  <si>
    <t xml:space="preserve">Semi exposed (W/m².K) </t>
  </si>
  <si>
    <t xml:space="preserve">N/A </t>
  </si>
  <si>
    <t xml:space="preserve">Floors </t>
  </si>
  <si>
    <t xml:space="preserve">Ground Floor (W/m².K) </t>
  </si>
  <si>
    <t xml:space="preserve">Roofs </t>
  </si>
  <si>
    <t xml:space="preserve">Exposed Roof (W/m².K) </t>
  </si>
  <si>
    <t xml:space="preserve">Bay Window Roof (W/m².K) </t>
  </si>
  <si>
    <t xml:space="preserve">Doors </t>
  </si>
  <si>
    <t xml:space="preserve">U-value (W/m².K) </t>
  </si>
  <si>
    <t xml:space="preserve">Windows </t>
  </si>
  <si>
    <t xml:space="preserve">Ventilation </t>
  </si>
  <si>
    <t xml:space="preserve">Type </t>
  </si>
  <si>
    <t xml:space="preserve">Nat Vent </t>
  </si>
  <si>
    <t>MVHR</t>
  </si>
  <si>
    <t xml:space="preserve">Air
Permeability </t>
  </si>
  <si>
    <t xml:space="preserve">(m³/h.m² @50pa)** </t>
  </si>
  <si>
    <t xml:space="preserve">Thermal
Bridging </t>
  </si>
  <si>
    <t xml:space="preserve">Y-value </t>
  </si>
  <si>
    <t>Table C.2 Improvement measures for semi-detached house</t>
  </si>
  <si>
    <r>
      <t>35kWh/m</t>
    </r>
    <r>
      <rPr>
        <sz val="6"/>
        <rFont val="ArialMT"/>
      </rPr>
      <t>2</t>
    </r>
    <r>
      <rPr>
        <sz val="9"/>
        <rFont val="ArialMT"/>
      </rPr>
      <t>/yr</t>
    </r>
  </si>
  <si>
    <t>Table C.3 Improvement measures for small flat</t>
  </si>
  <si>
    <t>Table C.4 Improvement measures for large flat</t>
  </si>
  <si>
    <t>Table C.5 Improvement measures for naturally ventilated office</t>
  </si>
  <si>
    <t>Building Element Description</t>
  </si>
  <si>
    <t xml:space="preserve">Part L (2013) </t>
  </si>
  <si>
    <t>Part L (2013)</t>
  </si>
  <si>
    <t>20% improvement</t>
  </si>
  <si>
    <t>DH-25%
Improvement</t>
  </si>
  <si>
    <t xml:space="preserve">External Wall 1 </t>
  </si>
  <si>
    <t xml:space="preserve">U-value, W/m²K </t>
  </si>
  <si>
    <t xml:space="preserve">Ground Floor
(Ground
Contact) </t>
  </si>
  <si>
    <t xml:space="preserve">Roof </t>
  </si>
  <si>
    <t xml:space="preserve">g-value </t>
  </si>
  <si>
    <t>Nat Vent</t>
  </si>
  <si>
    <t xml:space="preserve">Air Permeability </t>
  </si>
  <si>
    <t xml:space="preserve">m³/h.m² @50Pa* </t>
  </si>
  <si>
    <t xml:space="preserve">Lighting </t>
  </si>
  <si>
    <t xml:space="preserve">Lumens per circuit
watt </t>
  </si>
  <si>
    <t>Table C.6 Improvement measures for air-conditioned office</t>
  </si>
  <si>
    <t xml:space="preserve">A/C </t>
  </si>
  <si>
    <t>A/C</t>
  </si>
  <si>
    <t>Table C.7 Space heating and hot water demand in each building archetype</t>
  </si>
  <si>
    <t xml:space="preserve">Space heating demand </t>
  </si>
  <si>
    <t xml:space="preserve">
Domestic hot water
demand
</t>
  </si>
  <si>
    <t>Ratio (heat domestic hot
water</t>
  </si>
  <si>
    <t>Detached House</t>
  </si>
  <si>
    <t xml:space="preserve">G-Part L Notional </t>
  </si>
  <si>
    <t xml:space="preserve">G-35-NV </t>
  </si>
  <si>
    <t xml:space="preserve">G-35-HR </t>
  </si>
  <si>
    <t xml:space="preserve">G-30 </t>
  </si>
  <si>
    <t xml:space="preserve">G-25 </t>
  </si>
  <si>
    <t xml:space="preserve">G-20 </t>
  </si>
  <si>
    <t xml:space="preserve">G-15 </t>
  </si>
  <si>
    <t xml:space="preserve">ASHP-Part L Not </t>
  </si>
  <si>
    <t xml:space="preserve">ASHP-35-NV </t>
  </si>
  <si>
    <t xml:space="preserve">ASHP-35-HR </t>
  </si>
  <si>
    <t xml:space="preserve">ASHP-30 </t>
  </si>
  <si>
    <t xml:space="preserve">ASHP-25 </t>
  </si>
  <si>
    <t xml:space="preserve">ASHP-20 </t>
  </si>
  <si>
    <t xml:space="preserve">ASHP-15 </t>
  </si>
  <si>
    <t>Semi-detached House</t>
  </si>
  <si>
    <t xml:space="preserve">G-Base Case </t>
  </si>
  <si>
    <t xml:space="preserve">G-NHBC </t>
  </si>
  <si>
    <t xml:space="preserve">G-35 </t>
  </si>
  <si>
    <t xml:space="preserve">ASHP-35 </t>
  </si>
  <si>
    <t>Small Flat</t>
  </si>
  <si>
    <t>Large Flat</t>
  </si>
  <si>
    <t>Naturally ventilated office</t>
  </si>
  <si>
    <t xml:space="preserve">G - Part L (2013) </t>
  </si>
  <si>
    <t xml:space="preserve">G-15% Improvement </t>
  </si>
  <si>
    <t xml:space="preserve">G-20% Improvement </t>
  </si>
  <si>
    <t xml:space="preserve">G-25% Improvement </t>
  </si>
  <si>
    <t xml:space="preserve">ASHP - Part L (2013) </t>
  </si>
  <si>
    <t xml:space="preserve">ASHP-15% Improvement </t>
  </si>
  <si>
    <t xml:space="preserve">ASHP - 20% improvement </t>
  </si>
  <si>
    <t xml:space="preserve">ASHP-25% Improvement </t>
  </si>
  <si>
    <t>Air-conditioned office</t>
  </si>
  <si>
    <t>D.1 New build cost data for domestic buildings - fabric</t>
  </si>
  <si>
    <t xml:space="preserve">Element </t>
  </si>
  <si>
    <t xml:space="preserve">Specification </t>
  </si>
  <si>
    <t xml:space="preserve">Unit </t>
  </si>
  <si>
    <r>
      <t>New cost (£/m</t>
    </r>
    <r>
      <rPr>
        <sz val="6"/>
        <rFont val="ArialMT"/>
      </rPr>
      <t>2</t>
    </r>
    <r>
      <rPr>
        <sz val="9"/>
        <rFont val="ArialMT"/>
      </rPr>
      <t xml:space="preserve">) </t>
    </r>
  </si>
  <si>
    <r>
      <t>Retrofit cost (£m</t>
    </r>
    <r>
      <rPr>
        <sz val="6"/>
        <rFont val="ArialMT"/>
      </rPr>
      <t>2</t>
    </r>
    <r>
      <rPr>
        <sz val="9"/>
        <rFont val="ArialMT"/>
      </rPr>
      <t>)</t>
    </r>
  </si>
  <si>
    <t>Cost uplift/m2 element</t>
  </si>
  <si>
    <t>External Wall – Traditional masonry and mineral wool, retrofit with PIR</t>
  </si>
  <si>
    <t xml:space="preserve">External Wall (MW) </t>
  </si>
  <si>
    <t xml:space="preserve">W/m².K </t>
  </si>
  <si>
    <t>Base case</t>
  </si>
  <si>
    <t>Semi-exposed wall (MW)</t>
  </si>
  <si>
    <t xml:space="preserve">Semi-exposed wall </t>
  </si>
  <si>
    <t>Ground / Exposed Floor</t>
  </si>
  <si>
    <t xml:space="preserve">Ground / Exposed Floor </t>
  </si>
  <si>
    <t>Exposed Roof - Insulation at Joists</t>
  </si>
  <si>
    <t xml:space="preserve">Exposed Roof </t>
  </si>
  <si>
    <t>Doors</t>
  </si>
  <si>
    <t>Windows</t>
  </si>
  <si>
    <t>"Part L 2020 Option 2" assumes windows 1.2</t>
  </si>
  <si>
    <t>Design Air Permeability</t>
  </si>
  <si>
    <t xml:space="preserve">Design Air Permeability </t>
  </si>
  <si>
    <t xml:space="preserve">m³/hm² at 50Pa </t>
  </si>
  <si>
    <t>D.2 New build cost data for domestic buildings - services</t>
  </si>
  <si>
    <t>Specification</t>
  </si>
  <si>
    <t>New cost
(£/home)</t>
  </si>
  <si>
    <t>Retrofit cost
(£home)</t>
  </si>
  <si>
    <t>MVHR unit</t>
  </si>
  <si>
    <t xml:space="preserve">MVHR unit </t>
  </si>
  <si>
    <t xml:space="preserve">Detached </t>
  </si>
  <si>
    <t xml:space="preserve">Semi-Detached </t>
  </si>
  <si>
    <t xml:space="preserve">Small Flat </t>
  </si>
  <si>
    <t xml:space="preserve">Large Flat </t>
  </si>
  <si>
    <t>MVHR ducting and installation</t>
  </si>
  <si>
    <t xml:space="preserve">MVHR ducting and installation </t>
  </si>
  <si>
    <t>Gas Boiler</t>
  </si>
  <si>
    <t xml:space="preserve">Gas Boiler </t>
  </si>
  <si>
    <t xml:space="preserve">System </t>
  </si>
  <si>
    <t xml:space="preserve">Combi </t>
  </si>
  <si>
    <t xml:space="preserve">Communal </t>
  </si>
  <si>
    <t>Gas Boiler Sundries (controls and distribution)</t>
  </si>
  <si>
    <t xml:space="preserve">Gas Boiler Sundries </t>
  </si>
  <si>
    <t xml:space="preserve">ASHP </t>
  </si>
  <si>
    <t>ASHP Sundries (controls and distribution, etc)</t>
  </si>
  <si>
    <t xml:space="preserve">ASHP Sundries </t>
  </si>
  <si>
    <t xml:space="preserve">Gas connection </t>
  </si>
  <si>
    <t xml:space="preserve">Single property (outside London) </t>
  </si>
  <si>
    <t xml:space="preserve">Single property (London) </t>
  </si>
  <si>
    <t xml:space="preserve">Development of 10 properties </t>
  </si>
  <si>
    <t xml:space="preserve">Development of 100 properties </t>
  </si>
  <si>
    <t>District Heat Network</t>
  </si>
  <si>
    <t xml:space="preserve">District HP - Houses </t>
  </si>
  <si>
    <t xml:space="preserve">District HP - Flats </t>
  </si>
  <si>
    <t>District Heat Pump - Connection</t>
  </si>
  <si>
    <t xml:space="preserve">Connection - Houses </t>
  </si>
  <si>
    <t xml:space="preserve">Connection - Flats </t>
  </si>
  <si>
    <t>Communal Heat Pump - Flats</t>
  </si>
  <si>
    <t xml:space="preserve">Communal HP - Flats </t>
  </si>
  <si>
    <t>Communal Heat Pump - Flats - Sundries</t>
  </si>
  <si>
    <t>Standard Radiators</t>
  </si>
  <si>
    <t xml:space="preserve">Standard Radiators </t>
  </si>
  <si>
    <t>Larger Radiators</t>
  </si>
  <si>
    <t xml:space="preserve">Larger Radiators </t>
  </si>
  <si>
    <t>Hot water store</t>
  </si>
  <si>
    <t xml:space="preserve">Unvented indirect cylinder </t>
  </si>
  <si>
    <t xml:space="preserve">300 litres </t>
  </si>
  <si>
    <t xml:space="preserve">210 litres </t>
  </si>
  <si>
    <t>Thermal store for heating system</t>
  </si>
  <si>
    <t xml:space="preserve">Thermal Store </t>
  </si>
  <si>
    <t xml:space="preserve">500 litres </t>
  </si>
  <si>
    <t xml:space="preserve">350 litres </t>
  </si>
  <si>
    <t>Battery Storage</t>
  </si>
  <si>
    <t xml:space="preserve">Battery Storage </t>
  </si>
  <si>
    <t xml:space="preserve">All </t>
  </si>
  <si>
    <t xml:space="preserve">2kW </t>
  </si>
  <si>
    <t>External Shading</t>
  </si>
  <si>
    <t xml:space="preserve">External Shading </t>
  </si>
  <si>
    <t>D.3 Life expectancy and maintenance costs</t>
  </si>
  <si>
    <t xml:space="preserve">Life expectancy </t>
  </si>
  <si>
    <t>Annual maintenance costs (£ pa)</t>
  </si>
  <si>
    <t xml:space="preserve">Gas boiler </t>
  </si>
  <si>
    <t xml:space="preserve">Heat interface unit </t>
  </si>
  <si>
    <t xml:space="preserve">Radiators (standard and large) </t>
  </si>
  <si>
    <t xml:space="preserve">Hot water store </t>
  </si>
  <si>
    <t xml:space="preserve">Battery (Li-ion) </t>
  </si>
  <si>
    <t xml:space="preserve">MVHR </t>
  </si>
  <si>
    <t>Appendix E - Cost projections</t>
  </si>
  <si>
    <t>Measured from graphs</t>
  </si>
  <si>
    <t>Measure</t>
  </si>
  <si>
    <t>Triple glazed windows</t>
  </si>
  <si>
    <t>Heat Interface Units</t>
  </si>
  <si>
    <t>LED lighting</t>
  </si>
  <si>
    <t>Air tightness and thremal bridging</t>
  </si>
  <si>
    <t>Table 4.4</t>
  </si>
  <si>
    <t>Heat pump efficiency space</t>
  </si>
  <si>
    <t>Baseline gas heating efficiency</t>
  </si>
  <si>
    <t>Baseline gas water efficiency</t>
  </si>
  <si>
    <t>Heat pump space heating eff.</t>
  </si>
  <si>
    <t>Heat pump DHW space heating eff.</t>
  </si>
  <si>
    <t>Effective PE factor heat pumps</t>
  </si>
  <si>
    <t>Effective carbon intensity heat pumps</t>
  </si>
  <si>
    <t>Space heating Factor to change energy from boiler to HP</t>
  </si>
  <si>
    <t>DWH Factor to change energy from boiler to HP</t>
  </si>
  <si>
    <t>Number of people (from table 1b SAP)</t>
  </si>
  <si>
    <t>Floor</t>
  </si>
  <si>
    <t>Walls</t>
  </si>
  <si>
    <t>Roof</t>
  </si>
  <si>
    <t>Thermal bridging</t>
  </si>
  <si>
    <t>Ventilation loss</t>
  </si>
  <si>
    <t>Infiltration loss</t>
  </si>
  <si>
    <t>Total fabric loss</t>
  </si>
  <si>
    <t>Total air exchange loss</t>
  </si>
  <si>
    <t>Total heat loss</t>
  </si>
  <si>
    <t>kWh/m2</t>
  </si>
  <si>
    <t>Unregulated Cooking Energy</t>
  </si>
  <si>
    <t>Unregulated Electrical Appliances Energy</t>
  </si>
  <si>
    <t>kgCO2/m2</t>
  </si>
  <si>
    <t>Lighting</t>
  </si>
  <si>
    <t>£/dwelling</t>
  </si>
  <si>
    <t>Waste water heat recovery</t>
  </si>
  <si>
    <t>Houses and upper flats</t>
  </si>
  <si>
    <t>Ground flats</t>
  </si>
  <si>
    <t>pipe system</t>
  </si>
  <si>
    <t>tray system</t>
  </si>
  <si>
    <t>2019 values</t>
  </si>
  <si>
    <t>Enhanced power supply: Additional 1.5 kVa capacity to support use of heat pump</t>
  </si>
  <si>
    <t>Each</t>
  </si>
  <si>
    <t>New in 2021 Impact Assessment</t>
  </si>
  <si>
    <t>Note: These were not used in GESP analysis but should be for small flats (i.e. central HP and connection)</t>
  </si>
  <si>
    <t>INPUT Sheet</t>
  </si>
  <si>
    <t>Unit</t>
  </si>
  <si>
    <t>Walls: Exposed</t>
  </si>
  <si>
    <t>Walls: Semi-exposed</t>
  </si>
  <si>
    <t>W/m².K</t>
  </si>
  <si>
    <t xml:space="preserve">Roof: Bay Window Roof </t>
  </si>
  <si>
    <t>Roof: Main</t>
  </si>
  <si>
    <t>Nat Vent / MVHR</t>
  </si>
  <si>
    <t>Part L 21</t>
  </si>
  <si>
    <t>Heat Source</t>
  </si>
  <si>
    <t>Gas / ASHP</t>
  </si>
  <si>
    <t>Heat Source Sundries</t>
  </si>
  <si>
    <t>Heat Source Connection</t>
  </si>
  <si>
    <t>Heat Source connection</t>
  </si>
  <si>
    <t>Radiator Size</t>
  </si>
  <si>
    <t>Standard / Large</t>
  </si>
  <si>
    <t>FHS</t>
  </si>
  <si>
    <t>Hot Water Store</t>
  </si>
  <si>
    <t>Thermal Store</t>
  </si>
  <si>
    <t>None / Thermal Store</t>
  </si>
  <si>
    <t>Battery Store</t>
  </si>
  <si>
    <t>None / Battery</t>
  </si>
  <si>
    <t>Waste Water Heat Recovery</t>
  </si>
  <si>
    <t>None / Pipe / Tray</t>
  </si>
  <si>
    <r>
      <t>35kWh/m</t>
    </r>
    <r>
      <rPr>
        <b/>
        <sz val="6"/>
        <rFont val="ArialMT"/>
      </rPr>
      <t>2</t>
    </r>
    <r>
      <rPr>
        <b/>
        <sz val="9"/>
        <rFont val="ArialMT"/>
      </rPr>
      <t>/yr – Natural
Ventilation</t>
    </r>
  </si>
  <si>
    <r>
      <t>35kWh/m</t>
    </r>
    <r>
      <rPr>
        <b/>
        <sz val="6"/>
        <rFont val="ArialMT"/>
      </rPr>
      <t>2/</t>
    </r>
    <r>
      <rPr>
        <b/>
        <sz val="9"/>
        <rFont val="ArialMT"/>
      </rPr>
      <t>yr – Heat
Recovery</t>
    </r>
  </si>
  <si>
    <r>
      <t>30kWh/m</t>
    </r>
    <r>
      <rPr>
        <b/>
        <sz val="6"/>
        <rFont val="ArialMT"/>
      </rPr>
      <t>2</t>
    </r>
    <r>
      <rPr>
        <b/>
        <sz val="9"/>
        <rFont val="ArialMT"/>
      </rPr>
      <t>/yr</t>
    </r>
  </si>
  <si>
    <r>
      <t>25kWh/m</t>
    </r>
    <r>
      <rPr>
        <b/>
        <sz val="6"/>
        <rFont val="ArialMT"/>
      </rPr>
      <t>2</t>
    </r>
    <r>
      <rPr>
        <b/>
        <sz val="9"/>
        <rFont val="ArialMT"/>
      </rPr>
      <t>/yr</t>
    </r>
  </si>
  <si>
    <r>
      <t>20kWh/m</t>
    </r>
    <r>
      <rPr>
        <b/>
        <sz val="6"/>
        <rFont val="ArialMT"/>
      </rPr>
      <t>2</t>
    </r>
    <r>
      <rPr>
        <b/>
        <sz val="9"/>
        <rFont val="ArialMT"/>
      </rPr>
      <t>/yr</t>
    </r>
  </si>
  <si>
    <r>
      <t>15kWh/m</t>
    </r>
    <r>
      <rPr>
        <b/>
        <sz val="6"/>
        <rFont val="ArialMT"/>
      </rPr>
      <t>2</t>
    </r>
    <r>
      <rPr>
        <b/>
        <sz val="9"/>
        <rFont val="ArialMT"/>
      </rPr>
      <t>/yr</t>
    </r>
  </si>
  <si>
    <t>Large</t>
  </si>
  <si>
    <t>None</t>
  </si>
  <si>
    <t>None / Cylinder</t>
  </si>
  <si>
    <t>Cylinder</t>
  </si>
  <si>
    <t>Yes</t>
  </si>
  <si>
    <t>Lighting efficacy</t>
  </si>
  <si>
    <t>PV (SE/SW no overshading)</t>
  </si>
  <si>
    <t>Notional Building C&amp;B</t>
  </si>
  <si>
    <t>Space Heating Demand</t>
  </si>
  <si>
    <t>DHW Demand</t>
  </si>
  <si>
    <t>Space Heating Energy Use</t>
  </si>
  <si>
    <t>DHW Energy Use</t>
  </si>
  <si>
    <t>Aux Energy Use</t>
  </si>
  <si>
    <t>Lighting Energy Use</t>
  </si>
  <si>
    <t>Gas consumption</t>
  </si>
  <si>
    <t>Electricity Consumption</t>
  </si>
  <si>
    <t>Cell Colour Coding:</t>
  </si>
  <si>
    <t>Part L</t>
  </si>
  <si>
    <t>C&amp;B</t>
  </si>
  <si>
    <t>Assumed</t>
  </si>
  <si>
    <t>Calculated</t>
  </si>
  <si>
    <t>DETACHED</t>
  </si>
  <si>
    <t>Space Heating Efficiency</t>
  </si>
  <si>
    <t>DHW Efficiency</t>
  </si>
  <si>
    <t>Ventilation heat recovery eff.</t>
  </si>
  <si>
    <t>Graph</t>
  </si>
  <si>
    <t>Graph showing relationship between heat loss factor (W/K) and annual space heating demand (kWh/m2.year)</t>
  </si>
  <si>
    <t>Constants from graph:</t>
  </si>
  <si>
    <t>a</t>
  </si>
  <si>
    <t>b</t>
  </si>
  <si>
    <t>c</t>
  </si>
  <si>
    <t>Value</t>
  </si>
  <si>
    <t>Jan</t>
  </si>
  <si>
    <t>Feb</t>
  </si>
  <si>
    <t>Mar</t>
  </si>
  <si>
    <t>Apr</t>
  </si>
  <si>
    <t>May</t>
  </si>
  <si>
    <t>Jun</t>
  </si>
  <si>
    <t>Jul</t>
  </si>
  <si>
    <t>Aug</t>
  </si>
  <si>
    <t>Sep</t>
  </si>
  <si>
    <t>Oct</t>
  </si>
  <si>
    <t>Nov</t>
  </si>
  <si>
    <t>Total</t>
  </si>
  <si>
    <t>Standard tariff kgCO2e/kWh</t>
  </si>
  <si>
    <t>Space heating kWh</t>
  </si>
  <si>
    <t>% of annual by month</t>
  </si>
  <si>
    <t>Month relative to average</t>
  </si>
  <si>
    <t>Electricity use total</t>
  </si>
  <si>
    <t>Weighted annual kgCO2/kWh heating</t>
  </si>
  <si>
    <t>Weighted annual kgCO2/kWh export</t>
  </si>
  <si>
    <t>Assumes half generation is exported in any month</t>
  </si>
  <si>
    <t>Weighted factor to account for higher demand for electricity in winter</t>
  </si>
  <si>
    <t>Electricity sold to or displaced from grid</t>
  </si>
  <si>
    <t>Mains Gas</t>
  </si>
  <si>
    <t>LPG</t>
  </si>
  <si>
    <t>Heating Oil</t>
  </si>
  <si>
    <t>kgCO2e/kWh</t>
  </si>
  <si>
    <t>kWh/kWh</t>
  </si>
  <si>
    <t>Heating System Efficiencies</t>
  </si>
  <si>
    <t>Gas boiler efficiency</t>
  </si>
  <si>
    <t>From Part L 2021 (Note C&amp;B use 89% + 3% uplift if used in low temperature system, though as Part L 2021 already assumes low temp the value of 89.5% has been used)</t>
  </si>
  <si>
    <t>Heat Pumps Efficiency:</t>
  </si>
  <si>
    <t>From C&amp;B and depends on year of installation</t>
  </si>
  <si>
    <t>Space heating COP</t>
  </si>
  <si>
    <t>Year of construction</t>
  </si>
  <si>
    <t>Year of development</t>
  </si>
  <si>
    <t>Heat pump space heating COP to use</t>
  </si>
  <si>
    <t>Heat pump hot water efficiency</t>
  </si>
  <si>
    <t>From C&amp;B</t>
  </si>
  <si>
    <t>Notional Building C&amp;B Gas</t>
  </si>
  <si>
    <t>Notional Building C&amp;B ASHP</t>
  </si>
  <si>
    <r>
      <t>35kWh/m</t>
    </r>
    <r>
      <rPr>
        <b/>
        <sz val="6"/>
        <rFont val="ArialMT"/>
      </rPr>
      <t>2</t>
    </r>
    <r>
      <rPr>
        <b/>
        <sz val="9"/>
        <rFont val="ArialMT"/>
      </rPr>
      <t>/yr – Naturalv Ventilation Gas</t>
    </r>
  </si>
  <si>
    <r>
      <t>35kWh/m</t>
    </r>
    <r>
      <rPr>
        <b/>
        <sz val="6"/>
        <rFont val="ArialMT"/>
      </rPr>
      <t>2</t>
    </r>
    <r>
      <rPr>
        <b/>
        <sz val="9"/>
        <rFont val="ArialMT"/>
      </rPr>
      <t>/yr – Natural Ventilation ASHP</t>
    </r>
  </si>
  <si>
    <r>
      <t>35kWh/m</t>
    </r>
    <r>
      <rPr>
        <b/>
        <sz val="6"/>
        <rFont val="ArialMT"/>
      </rPr>
      <t>2/</t>
    </r>
    <r>
      <rPr>
        <b/>
        <sz val="9"/>
        <rFont val="ArialMT"/>
      </rPr>
      <t>yr – Heat Gas
Recovery</t>
    </r>
  </si>
  <si>
    <r>
      <t>35kWh/m</t>
    </r>
    <r>
      <rPr>
        <b/>
        <sz val="6"/>
        <rFont val="ArialMT"/>
      </rPr>
      <t>2/</t>
    </r>
    <r>
      <rPr>
        <b/>
        <sz val="9"/>
        <rFont val="ArialMT"/>
      </rPr>
      <t>yr – Heat ASHP
Recovery</t>
    </r>
  </si>
  <si>
    <r>
      <t>30kWh/m</t>
    </r>
    <r>
      <rPr>
        <b/>
        <sz val="6"/>
        <rFont val="ArialMT"/>
      </rPr>
      <t>2</t>
    </r>
    <r>
      <rPr>
        <b/>
        <sz val="9"/>
        <rFont val="ArialMT"/>
      </rPr>
      <t>/yr</t>
    </r>
    <r>
      <rPr>
        <b/>
        <sz val="11"/>
        <color theme="1"/>
        <rFont val="Calibri"/>
        <family val="2"/>
        <scheme val="minor"/>
      </rPr>
      <t xml:space="preserve"> Gas</t>
    </r>
  </si>
  <si>
    <r>
      <t>30kWh/m</t>
    </r>
    <r>
      <rPr>
        <b/>
        <sz val="6"/>
        <rFont val="ArialMT"/>
      </rPr>
      <t>2</t>
    </r>
    <r>
      <rPr>
        <b/>
        <sz val="9"/>
        <rFont val="ArialMT"/>
      </rPr>
      <t>/yr</t>
    </r>
    <r>
      <rPr>
        <b/>
        <sz val="11"/>
        <color theme="1"/>
        <rFont val="Calibri"/>
        <family val="2"/>
        <scheme val="minor"/>
      </rPr>
      <t xml:space="preserve"> ASHP</t>
    </r>
  </si>
  <si>
    <r>
      <t>25kWh/m</t>
    </r>
    <r>
      <rPr>
        <b/>
        <sz val="6"/>
        <rFont val="ArialMT"/>
      </rPr>
      <t>2</t>
    </r>
    <r>
      <rPr>
        <b/>
        <sz val="9"/>
        <rFont val="ArialMT"/>
      </rPr>
      <t>/yr</t>
    </r>
    <r>
      <rPr>
        <b/>
        <sz val="11"/>
        <color theme="1"/>
        <rFont val="Calibri"/>
        <family val="2"/>
        <scheme val="minor"/>
      </rPr>
      <t xml:space="preserve"> Gas</t>
    </r>
  </si>
  <si>
    <r>
      <t>25kWh/m</t>
    </r>
    <r>
      <rPr>
        <b/>
        <sz val="6"/>
        <rFont val="ArialMT"/>
      </rPr>
      <t>2</t>
    </r>
    <r>
      <rPr>
        <b/>
        <sz val="9"/>
        <rFont val="ArialMT"/>
      </rPr>
      <t>/yr</t>
    </r>
    <r>
      <rPr>
        <b/>
        <sz val="11"/>
        <color theme="1"/>
        <rFont val="Calibri"/>
        <family val="2"/>
        <scheme val="minor"/>
      </rPr>
      <t xml:space="preserve"> ASHP</t>
    </r>
  </si>
  <si>
    <r>
      <t>20kWh/m</t>
    </r>
    <r>
      <rPr>
        <b/>
        <sz val="6"/>
        <rFont val="ArialMT"/>
      </rPr>
      <t>2</t>
    </r>
    <r>
      <rPr>
        <b/>
        <sz val="9"/>
        <rFont val="ArialMT"/>
      </rPr>
      <t>/yr</t>
    </r>
    <r>
      <rPr>
        <b/>
        <sz val="11"/>
        <color theme="1"/>
        <rFont val="Calibri"/>
        <family val="2"/>
        <scheme val="minor"/>
      </rPr>
      <t xml:space="preserve"> Gas</t>
    </r>
  </si>
  <si>
    <r>
      <t>20kWh/m</t>
    </r>
    <r>
      <rPr>
        <b/>
        <sz val="6"/>
        <rFont val="ArialMT"/>
      </rPr>
      <t>2</t>
    </r>
    <r>
      <rPr>
        <b/>
        <sz val="9"/>
        <rFont val="ArialMT"/>
      </rPr>
      <t>/yr</t>
    </r>
    <r>
      <rPr>
        <b/>
        <sz val="11"/>
        <color theme="1"/>
        <rFont val="Calibri"/>
        <family val="2"/>
        <scheme val="minor"/>
      </rPr>
      <t xml:space="preserve"> ASHP</t>
    </r>
  </si>
  <si>
    <r>
      <t>15kWh/m</t>
    </r>
    <r>
      <rPr>
        <b/>
        <sz val="6"/>
        <rFont val="ArialMT"/>
      </rPr>
      <t>2</t>
    </r>
    <r>
      <rPr>
        <b/>
        <sz val="9"/>
        <rFont val="ArialMT"/>
      </rPr>
      <t>/yr</t>
    </r>
    <r>
      <rPr>
        <b/>
        <sz val="11"/>
        <color theme="1"/>
        <rFont val="Calibri"/>
        <family val="2"/>
        <scheme val="minor"/>
      </rPr>
      <t xml:space="preserve"> Gas</t>
    </r>
  </si>
  <si>
    <t>Part L gas emissions</t>
  </si>
  <si>
    <t>Part L total emissions</t>
  </si>
  <si>
    <t>kWh/m2.year</t>
  </si>
  <si>
    <t>kgCO2/m2.year</t>
  </si>
  <si>
    <t>Electricity production from PV</t>
  </si>
  <si>
    <t>Part L electricity consumption emissions</t>
  </si>
  <si>
    <t>Part L electricity displaced/exported emissions</t>
  </si>
  <si>
    <t>Development Description</t>
  </si>
  <si>
    <t>Total number of dwellings</t>
  </si>
  <si>
    <t>% as detached</t>
  </si>
  <si>
    <t>% as attached</t>
  </si>
  <si>
    <t>Operational Standards</t>
  </si>
  <si>
    <t>Embodied Carbon</t>
  </si>
  <si>
    <t>Note: The calculations consider regulated emissions only, and not undergulated or in-use performance issues.</t>
  </si>
  <si>
    <t>Note: The analysis is based on a number of housing archetypes with fixed geometry and façade design. It may be possible to improve (or perform worse than!) on the calculated values by optimising form, orientation and façade design.</t>
  </si>
  <si>
    <t>OUTPUT Sheet</t>
  </si>
  <si>
    <t>Auxiliary Energy</t>
  </si>
  <si>
    <t>From Table 4f (and 4g and 4h) of SAP 10.2 (p.169 of pdf)</t>
  </si>
  <si>
    <t>PV</t>
  </si>
  <si>
    <t>BEIS 2018 Updated Energy &amp; Emissions Projections: Annex M</t>
  </si>
  <si>
    <t>Assumes Reference Scenario: Based on central estimates of economic growth and fossil fuel prices. Contains all agreed policies where decisions on policy design are sufficiently advanced to allow robust estimates of impact (i.e. including "planned" policies). See annex D on policy savings for definitions on policy implementation statuses.</t>
  </si>
  <si>
    <t>£/tonne of CO2 (2018 prices) Electricity supply sector</t>
  </si>
  <si>
    <t>Retail price electricity p/kWh</t>
  </si>
  <si>
    <t>Retail price gas p/kWh</t>
  </si>
  <si>
    <t>https://www.leti.london/_files/ugd/252d09_3c7a09c2c0344ca58db190c5e13584bb.pdf</t>
  </si>
  <si>
    <t>Band</t>
  </si>
  <si>
    <t>Upfront (A1-5)</t>
  </si>
  <si>
    <t>Embodied (A1-5, B1-5, C1-4)</t>
  </si>
  <si>
    <t>In-Use and EoL Embodied (B1-4, C1-4)</t>
  </si>
  <si>
    <t>A++</t>
  </si>
  <si>
    <t>A+</t>
  </si>
  <si>
    <t>D</t>
  </si>
  <si>
    <t>F</t>
  </si>
  <si>
    <t>G</t>
  </si>
  <si>
    <t>E</t>
  </si>
  <si>
    <t>Residential Minimum kgCO2e/m2 by band</t>
  </si>
  <si>
    <t>RIBA 2030 build target</t>
  </si>
  <si>
    <t>LETI Design 2020 Target</t>
  </si>
  <si>
    <t>LETI Design 2030 Target</t>
  </si>
  <si>
    <t>LETI Business as Usual (800 kgCO2e/m2 Upfront)</t>
  </si>
  <si>
    <t>Beyond Building Life Cycle (D)</t>
  </si>
  <si>
    <t>LETI target value for 2020, 2030 and "Whole Life Net Zero" scenarios</t>
  </si>
  <si>
    <t>Target embodied carbon standard</t>
  </si>
  <si>
    <t>Value to use:</t>
  </si>
  <si>
    <t>% as 1 bed flat</t>
  </si>
  <si>
    <t>% as 2 bed flat</t>
  </si>
  <si>
    <t>Dwelling Type</t>
  </si>
  <si>
    <t>Attached</t>
  </si>
  <si>
    <t>2 Bed Flat</t>
  </si>
  <si>
    <t>1 Bed Flat</t>
  </si>
  <si>
    <t>Number</t>
  </si>
  <si>
    <t>Total Area</t>
  </si>
  <si>
    <t>Tonnes Embodied Emissions</t>
  </si>
  <si>
    <t>TOTAL</t>
  </si>
  <si>
    <t>From LETI Embodied Carbon Target Alignment</t>
  </si>
  <si>
    <t>From LETI Primer</t>
  </si>
  <si>
    <t>Embodied Carbon Calculations</t>
  </si>
  <si>
    <t>Derivation of Lifetime Split of Benchmark</t>
  </si>
  <si>
    <t>Taken from LETI primer, assumed to be a "typical" building</t>
  </si>
  <si>
    <t>Practial Completion</t>
  </si>
  <si>
    <t>15 years</t>
  </si>
  <si>
    <t>25 years</t>
  </si>
  <si>
    <t>50 years</t>
  </si>
  <si>
    <t>End of life</t>
  </si>
  <si>
    <t>Values read from graph (Excel reader)….only Embodied values read</t>
  </si>
  <si>
    <t>A1-5</t>
  </si>
  <si>
    <t>B1-5</t>
  </si>
  <si>
    <t>C1-4</t>
  </si>
  <si>
    <t>Splits of All Embodied</t>
  </si>
  <si>
    <t>Total B and C</t>
  </si>
  <si>
    <t>Allocation of B and C</t>
  </si>
  <si>
    <t>Waste Water Recycling</t>
  </si>
  <si>
    <t>Standard tariff kWh/kWh</t>
  </si>
  <si>
    <t>Electricity sold to or displaced from grid kWh/kWh</t>
  </si>
  <si>
    <t>Element cost</t>
  </si>
  <si>
    <t>Electricity: Standard Tariff</t>
  </si>
  <si>
    <t>Electricity: Sold to grid</t>
  </si>
  <si>
    <t>Part L Electricity Carbon Intensity Dynamic (Note: Not used in the calculator)</t>
  </si>
  <si>
    <t>Part L Electricity Primary Energy Dynamic  (Note: Not used in the calculator)</t>
  </si>
  <si>
    <t>kWh/year</t>
  </si>
  <si>
    <t>Assumed for all properties</t>
  </si>
  <si>
    <t>Heating System Pump</t>
  </si>
  <si>
    <t>Keep hot facitility combi-boiler</t>
  </si>
  <si>
    <t>Assumes none exists, but where it does has the potential to add 600 kWh/year with time clock, of 900 kWh/year without</t>
  </si>
  <si>
    <t>Ventilation systems:</t>
  </si>
  <si>
    <t>Mechanical extract systems (for Nat Vent dwellings)</t>
  </si>
  <si>
    <t>Balanced whole house ventilation (for MVHR dwellings)</t>
  </si>
  <si>
    <t>SAP assumed ventilation rate</t>
  </si>
  <si>
    <t>For entire dwelling for either extract only (from wet rooms), or full house balanced. Infiltration is additional. (from Para 2.6 SAP)</t>
  </si>
  <si>
    <t>kWh/year/m3</t>
  </si>
  <si>
    <t>Apply this to each dwelling type on basis of volume of dwelling</t>
  </si>
  <si>
    <t>Ducting assumptions</t>
  </si>
  <si>
    <t>Rigid ducts, and insulated in all cases. Note, for MVHR the efficiency and in-use factor is used to derive the effective ventilation rate (as per Para 2.6 SAP) which affects heat demand; the ventilation rate on which electricity is calculated (with SFP and IUF) is taken to be 0.5 ac/h.</t>
  </si>
  <si>
    <t>Appendix J used to establish demand from showers…</t>
  </si>
  <si>
    <t>Calculated using SAP 10.2 methods</t>
  </si>
  <si>
    <t>Assumed number of showers and baths by architype (estimated)</t>
  </si>
  <si>
    <t>Architype</t>
  </si>
  <si>
    <t>1 bed flat</t>
  </si>
  <si>
    <t>2 bed flat</t>
  </si>
  <si>
    <t>Baths</t>
  </si>
  <si>
    <t>Assumed shower flow rate</t>
  </si>
  <si>
    <t>litres/minute</t>
  </si>
  <si>
    <t>from Table J4 for combi or unvented cylinder</t>
  </si>
  <si>
    <t>Number of showers taken per day formula J1 incorporated into table above…</t>
  </si>
  <si>
    <t>Number of Occupants</t>
  </si>
  <si>
    <t>Nshower (from formula J1)</t>
  </si>
  <si>
    <t>Monthly Calculations…</t>
  </si>
  <si>
    <t>Behaviour Factor (Table J5)</t>
  </si>
  <si>
    <t>Vwarm,I (warm water demand per use, J step 1.d) [litres]</t>
  </si>
  <si>
    <t>Step 1.e (formula J2) modified as assume all showers from 1 of the fittings as only interested in the total not the breakdown, and assume all fittings the same</t>
  </si>
  <si>
    <t>f hot,shower (formula J3)</t>
  </si>
  <si>
    <t>Cold water mains temp T cold,m (Table J1)</t>
  </si>
  <si>
    <t>Vd,warm,I (formula J2) Detached [litres/day]</t>
  </si>
  <si>
    <t>Vd,warm,I (formula J2) Attached [litres/day]</t>
  </si>
  <si>
    <t>Vd,warm,I (formula J2) 1 bed flat [litres/day]</t>
  </si>
  <si>
    <t>Vd,warm,I (formula J2) 2 bed flat [litres/day]</t>
  </si>
  <si>
    <t>V d,hot,I J step 1.f: Detached [litres/day]</t>
  </si>
  <si>
    <t>V d,hot,I J step 1.f: Attached [litres/day]</t>
  </si>
  <si>
    <t>V d,hot,I J step 1.f: 1 bed flat [litres/day]</t>
  </si>
  <si>
    <t>V d,hot,I J step 1.f: 2 bed flat [litres/day]</t>
  </si>
  <si>
    <t>Total or Average</t>
  </si>
  <si>
    <t>Days in month</t>
  </si>
  <si>
    <t>Vshower,i,m step J 1.i: Detached [litres/month]</t>
  </si>
  <si>
    <t>Vshower,i,m step J 1.i: Attached [litres/month]</t>
  </si>
  <si>
    <t>Vshower,i,m step J 1.i: 1 bed flat [litres/month]</t>
  </si>
  <si>
    <t>Vshower,i,m step J 1.i: 2 bed flat [litres/month]</t>
  </si>
  <si>
    <t>Skip straight to step 1.i as working on a total basis…</t>
  </si>
  <si>
    <t>Section G2.2 Calculation Procedure for Instantaneous WWHRS (assumes all systems instantanous rather than storage).</t>
  </si>
  <si>
    <t>Step 1: Obtain performance data from PCDB for each WWRS present. Assume all systems the same. Note PCBD reviewed and typical values for 2 main parameters were selected (based on vertical pipe systems)</t>
  </si>
  <si>
    <t>Efficiency</t>
  </si>
  <si>
    <t>Utilisation factor</t>
  </si>
  <si>
    <t>G2.2 Step 4 Q ww,k,m: Detached [kWh/month]</t>
  </si>
  <si>
    <t>G2.2 Step 4 Q ww,k,m: Attached [kWh/month]</t>
  </si>
  <si>
    <t>G2.2 Step 4 Q ww,k,m: 1 bed flat [kWh/month]</t>
  </si>
  <si>
    <t>G2.2 Step 4 Q ww,k,m: 2 bed flat [kWh/month]</t>
  </si>
  <si>
    <t>Step 6/7 Heat recovered: Detached [kWh/month]</t>
  </si>
  <si>
    <t>Step 6/7 Heat recovered: Attached [kWh/month]</t>
  </si>
  <si>
    <t>Step 6/7 Heat recovered: 1 bed flat [kWh/month]</t>
  </si>
  <si>
    <t>Step 6/7 Heat recovered: 2 bed flat [kWh/month]</t>
  </si>
  <si>
    <t>Annual saving with WWHRS per m2 Detached [kWh/m2.year]</t>
  </si>
  <si>
    <t>Annual saving with WWHRS per m2 Attached [kWh/m2.year]</t>
  </si>
  <si>
    <t>Annual saving with WWHRS per m2 1 bed flat [kWh/m2.year]</t>
  </si>
  <si>
    <t>Annual saving with WWHRS per m2 2 bed flat [kWh/m2.year]</t>
  </si>
  <si>
    <t>New in 2021 impact assessment; C&amp;B report explicitly said these systems were not included so the derived hot water demand results were on the basis of no WWHRS. Cost assumed per shower.</t>
  </si>
  <si>
    <t>Note: PCDB did not include any electricity for pumps (Section G.3) so this aspect was not included in these calculations.</t>
  </si>
  <si>
    <t>Building Regulations Minimum Standard</t>
  </si>
  <si>
    <t>Building Regulations Standards</t>
  </si>
  <si>
    <t>Year FHS comes into effect</t>
  </si>
  <si>
    <t>Assumed transitional period</t>
  </si>
  <si>
    <t>Actual year FHS comes into effect</t>
  </si>
  <si>
    <t>Potential Standards</t>
  </si>
  <si>
    <t>List of Fabric Standards</t>
  </si>
  <si>
    <t>35 kWh/m2.year</t>
  </si>
  <si>
    <t>30 kWh/m2.year</t>
  </si>
  <si>
    <t>25 kWh/m2.year</t>
  </si>
  <si>
    <t>20 kWh/m2.year</t>
  </si>
  <si>
    <t>15 kWh/m2.year (Passivhaus)</t>
  </si>
  <si>
    <t>Gas limitations</t>
  </si>
  <si>
    <t>Gas Possible</t>
  </si>
  <si>
    <t>No connection to gas allowed</t>
  </si>
  <si>
    <t>Carbon Standard</t>
  </si>
  <si>
    <t>Meet Part L only</t>
  </si>
  <si>
    <t>Reduce Part L regulated: 10%</t>
  </si>
  <si>
    <t>Reduce Part L regulated: 20%</t>
  </si>
  <si>
    <t>Reduce Part L regulated: 30%</t>
  </si>
  <si>
    <t>Reduce Part L regulated: 40%</t>
  </si>
  <si>
    <t>Reduce Part L regulated: 50%</t>
  </si>
  <si>
    <t>Reduce Part L regulated: Zero carbon</t>
  </si>
  <si>
    <t>Primary Energy Standard</t>
  </si>
  <si>
    <t>Reduce Part L regulated: Net zero</t>
  </si>
  <si>
    <t>Fabric Standard</t>
  </si>
  <si>
    <t>Gas requirement?</t>
  </si>
  <si>
    <t>Carbon standard</t>
  </si>
  <si>
    <t>No specific fabric standard</t>
  </si>
  <si>
    <t>No primary energy requirement</t>
  </si>
  <si>
    <t>Calculation Step</t>
  </si>
  <si>
    <t>Calculated from equation L12 in Appendix L (Steps 1 to 9.d….steps beyond that apportion from annual to monthly for heat gain analysis, not relevant to total energy consumption as needed here)</t>
  </si>
  <si>
    <t>Aw (area of window [m2])</t>
  </si>
  <si>
    <t>g L (from Table 6b) - assumes double glazing (triple is 0.7)</t>
  </si>
  <si>
    <t>FF (from Table 6c) (assumes PVC or wood….metal is 0.8)</t>
  </si>
  <si>
    <t>Z L (light access factor [Table 6d]) - average or unknown overshading</t>
  </si>
  <si>
    <t>G L (Eq. L2a)</t>
  </si>
  <si>
    <t>A B (Eq. 1) (klm·h/yr)</t>
  </si>
  <si>
    <t>Volume (assumes 2 storey houses)</t>
  </si>
  <si>
    <t>G L is always &lt; 0.095 then Equation L2b applies for C daylight</t>
  </si>
  <si>
    <t>C daylight (Eq. L2b)</t>
  </si>
  <si>
    <t>A req (Eq. L3) klm·h/yr</t>
  </si>
  <si>
    <t>CL,ref (Eq. L4) (lm)</t>
  </si>
  <si>
    <t>Future Homes Standard</t>
  </si>
  <si>
    <t>C L,fixed (Eq.L5b) also stated in Part L 2021 notional</t>
  </si>
  <si>
    <t>A  prov (klm.h/yr) (Eq. L6)</t>
  </si>
  <si>
    <t xml:space="preserve">A topup (L7) </t>
  </si>
  <si>
    <t>£fixed ((lm/W) (L8) - taken from Part L 2021 Notional</t>
  </si>
  <si>
    <t>A req &gt; A prov so E l,fixed = A req/£ fixed (9.a) kWh/yr</t>
  </si>
  <si>
    <t>E L topup (L9b) kWh/yr</t>
  </si>
  <si>
    <t>E L,portable (L9c) kWh/yr</t>
  </si>
  <si>
    <t>E L (L9d) kWh/yr</t>
  </si>
  <si>
    <t>All steps up to 9.d p.85/6 of SAP 10.2</t>
  </si>
  <si>
    <t>Note: Out of scope</t>
  </si>
  <si>
    <t>Other Unregulated Energy</t>
  </si>
  <si>
    <t>SAP Appendix L2 - kWh.yr</t>
  </si>
  <si>
    <t>Cooking energy kWh/m2.year</t>
  </si>
  <si>
    <t>Unregulated Electrical energy kWh/m2.year</t>
  </si>
  <si>
    <t>SAP Appendix L3 - kWh.yr</t>
  </si>
  <si>
    <t>little to no shading from Table M1</t>
  </si>
  <si>
    <t>4 South West England W/m2 horizontal (Table U3)</t>
  </si>
  <si>
    <t>Assumed no. storeys in building</t>
  </si>
  <si>
    <t>Assumed Part L 2021 size of array (kW)</t>
  </si>
  <si>
    <t>Assumes SE/SW, no overshading, connected to building (kWp)</t>
  </si>
  <si>
    <t>Assumed fraction generated PV exported</t>
  </si>
  <si>
    <t>Estimate (note: SAP has method to estimate)</t>
  </si>
  <si>
    <t>Part L 2021 generated electricity kWh</t>
  </si>
  <si>
    <t>Part L 2021 generated electricity kWh/m2</t>
  </si>
  <si>
    <t>Hydrock Standards from Post Hill (Tiverton) Development</t>
  </si>
  <si>
    <t>Assume maximum roof area available results in 80% rather than Part L 2021 40% assumption…</t>
  </si>
  <si>
    <t>Maximum potential generated electricity kWh</t>
  </si>
  <si>
    <t>Maximum potential generated electricity kWh/m2</t>
  </si>
  <si>
    <t>Maximum potential kWp</t>
  </si>
  <si>
    <t>Standard</t>
  </si>
  <si>
    <t>cf. Part L 2021</t>
  </si>
  <si>
    <t>cf. FHS</t>
  </si>
  <si>
    <t>Additional Calculations to Size PV to meet various regulations (size of PV array kWp)</t>
  </si>
  <si>
    <t>Sizing Tables PV for Different Standards and House Types</t>
  </si>
  <si>
    <t>Detached target kgCO2/m2.yr.</t>
  </si>
  <si>
    <t>Attached target kgCO2/m2.yr.</t>
  </si>
  <si>
    <t>1 bed flat target kgCO2/m2.yr.</t>
  </si>
  <si>
    <t>2 bed flat target kgCO2/m2.yr.</t>
  </si>
  <si>
    <t>% reduction Part L</t>
  </si>
  <si>
    <t>Target kgCO2/m2.year</t>
  </si>
  <si>
    <r>
      <t>15kWh/m</t>
    </r>
    <r>
      <rPr>
        <b/>
        <sz val="6"/>
        <rFont val="ArialMT"/>
      </rPr>
      <t>2</t>
    </r>
    <r>
      <rPr>
        <b/>
        <sz val="9"/>
        <rFont val="ArialMT"/>
      </rPr>
      <t>/yr</t>
    </r>
    <r>
      <rPr>
        <b/>
        <sz val="11"/>
        <color theme="1"/>
        <rFont val="Calibri"/>
        <family val="2"/>
        <scheme val="minor"/>
      </rPr>
      <t xml:space="preserve"> ASHP (Passivhaus)</t>
    </r>
  </si>
  <si>
    <t>User Input</t>
  </si>
  <si>
    <t>Optional Bespoke Specification</t>
  </si>
  <si>
    <t>Lookup Values</t>
  </si>
  <si>
    <t>Walls: Exposed W/m2.K</t>
  </si>
  <si>
    <t>Walls: Semi-Exposed W/m2.K</t>
  </si>
  <si>
    <t>Floor W/m2.K</t>
  </si>
  <si>
    <t>Roof W/m2.K</t>
  </si>
  <si>
    <t>Doors W/m2.K</t>
  </si>
  <si>
    <t>Windows W/m2.K</t>
  </si>
  <si>
    <t>Air Permeability m3/h.m2</t>
  </si>
  <si>
    <t>Natural Ventilation</t>
  </si>
  <si>
    <t>Heating System</t>
  </si>
  <si>
    <t>Maximum potential offset GHG kgCO2e/m2</t>
  </si>
  <si>
    <t>Height of buildings with flats</t>
  </si>
  <si>
    <t>Build mix check</t>
  </si>
  <si>
    <t>Note: Options do not include district heating which would need to be assessed on a site by site basis if there is a suitable low carbon heat source nearby</t>
  </si>
  <si>
    <t>£/m2 element</t>
  </si>
  <si>
    <t>Size of element etc.</t>
  </si>
  <si>
    <t>N/A</t>
  </si>
  <si>
    <t>£/m2 floor area</t>
  </si>
  <si>
    <t>Use this value in the analysis</t>
  </si>
  <si>
    <t>£ per dwelling</t>
  </si>
  <si>
    <t>From Part L 2019 Impact Assessment, not C&amp;B</t>
  </si>
  <si>
    <t>Variable costs for systems &lt; 4kWp (£/kWp)</t>
  </si>
  <si>
    <t>Variable costs for systems &gt; 4kWp (£/kWp)</t>
  </si>
  <si>
    <t>Fixed costs for systems &lt; 4kWp (£ per installation)</t>
  </si>
  <si>
    <t>Diff to BR21</t>
  </si>
  <si>
    <t>Diff to FHS</t>
  </si>
  <si>
    <t>Elemental Cost for PV</t>
  </si>
  <si>
    <t>Note: In this model there is no link between MVHR efficeincy and price of MVHR unit.</t>
  </si>
  <si>
    <t>In-Use  Embodied (B1-4) Year 15</t>
  </si>
  <si>
    <t>In-Use  Embodied (B1-4) Year 25</t>
  </si>
  <si>
    <t>In-Use  Embodied (B1-4) Year 50</t>
  </si>
  <si>
    <t>EoL Embodied (C1-4)</t>
  </si>
  <si>
    <t>For Development (tCO2e)</t>
  </si>
  <si>
    <t>Per Property (tCO2e)</t>
  </si>
  <si>
    <t>Heat Loss Calculations (for top table)</t>
  </si>
  <si>
    <t>Summary Table</t>
  </si>
  <si>
    <t>Cost Difference to Part L Scenario</t>
  </si>
  <si>
    <t>Cost Difference to Lowest Cost Scenario of meeting Part L</t>
  </si>
  <si>
    <t>Year No.</t>
  </si>
  <si>
    <t>Year Actual</t>
  </si>
  <si>
    <t>Embodied tCO2e</t>
  </si>
  <si>
    <t xml:space="preserve">Notional Building C&amp;B </t>
  </si>
  <si>
    <t>Method to identify scenario to use:</t>
  </si>
  <si>
    <t>Input Fabric Standard (1=possible, 0=not possible):</t>
  </si>
  <si>
    <t>Gas limitations (1=possible, 0=not possible)</t>
  </si>
  <si>
    <t>Values Selected</t>
  </si>
  <si>
    <t>Scenario Possible? (1=possible, 0=not possible)</t>
  </si>
  <si>
    <t>Part L Requirements</t>
  </si>
  <si>
    <t>Cost uplift cf. cheapest option</t>
  </si>
  <si>
    <t>Filter to remove non-allowable options</t>
  </si>
  <si>
    <t>Lowest cost option to meet reqruirement</t>
  </si>
  <si>
    <t>Part L £/dwelling cost uplift cf. cheapest</t>
  </si>
  <si>
    <t>FHS £/dwelling cost uplift cf. cheapest</t>
  </si>
  <si>
    <t>Output Results</t>
  </si>
  <si>
    <t>Column for selected specification</t>
  </si>
  <si>
    <t>Electricity Consumption kWh/m2</t>
  </si>
  <si>
    <t>Gas Consumption kWh/m2</t>
  </si>
  <si>
    <t>Generated PV Production kWh/m2</t>
  </si>
  <si>
    <t>Required PV capacity kWp</t>
  </si>
  <si>
    <t>Row for PV sizing</t>
  </si>
  <si>
    <t>Cost uplift over cheapest way of meeting current Part L</t>
  </si>
  <si>
    <t>Operational tCO2e</t>
  </si>
  <si>
    <t>Combined tCO2e</t>
  </si>
  <si>
    <t>Per m2</t>
  </si>
  <si>
    <t>Per Dwelling (kWh)</t>
  </si>
  <si>
    <t>For Development (MWh)</t>
  </si>
  <si>
    <t>Emission Factors (kgCO2/kWh or tCO2e/MWh)</t>
  </si>
  <si>
    <t>Part L Fossil Fuel Factors (SAP 10.2)</t>
  </si>
  <si>
    <t>Emission Factors actual projected</t>
  </si>
  <si>
    <t>CCC 6th Carbon Budget Projected Grid Intensity</t>
  </si>
  <si>
    <t>Balanced Pathway (extrapolated from 2050) gCO2e/kWh</t>
  </si>
  <si>
    <t>Gov Conversion Factors Company Reporting 2021 Gas gross cv</t>
  </si>
  <si>
    <t>% of total</t>
  </si>
  <si>
    <t>Part L Operational Emissions: tCO2e Annual</t>
  </si>
  <si>
    <t>Embodied Emissions: tCO2e Annual</t>
  </si>
  <si>
    <t>Combined Emissions: tCO2e Annual</t>
  </si>
  <si>
    <t>Combined Emissions: tCO2e Cumulative</t>
  </si>
  <si>
    <t>Detached: Embodied</t>
  </si>
  <si>
    <t>Attached: Embodied</t>
  </si>
  <si>
    <t>1 Bed Flat: Embodied</t>
  </si>
  <si>
    <t>2 Bed Flat: Embodied</t>
  </si>
  <si>
    <t>Detached: Operational</t>
  </si>
  <si>
    <t>Attached: Operational</t>
  </si>
  <si>
    <t>1 Bed Flat: Operational</t>
  </si>
  <si>
    <t>2 Bed Flat: Operational</t>
  </si>
  <si>
    <t>Embodied Upfront tCO2e</t>
  </si>
  <si>
    <t>Embodied End of Life tCO2e</t>
  </si>
  <si>
    <t>Embodied In-Use tCO2e</t>
  </si>
  <si>
    <t>Operational lifetime tCO2e</t>
  </si>
  <si>
    <t>Total Lifetime tCO2e</t>
  </si>
  <si>
    <t>Lowest cost specification to meet target:</t>
  </si>
  <si>
    <t>Original Values</t>
  </si>
  <si>
    <t>Inflator</t>
  </si>
  <si>
    <t>ATTACHED</t>
  </si>
  <si>
    <t>Additional Calculaction for Gas Use for Future Switch to Heat Pump</t>
  </si>
  <si>
    <t>Gas use for space heating</t>
  </si>
  <si>
    <t>Gas use for hot water</t>
  </si>
  <si>
    <t>TOTAL Gas</t>
  </si>
  <si>
    <t>If Converted to ASHP</t>
  </si>
  <si>
    <t>Point at which gas boilers would switch to ASHP if applicable</t>
  </si>
  <si>
    <t>years</t>
  </si>
  <si>
    <t>Note this is manually done on year 21 of the time series in the output sheets</t>
  </si>
  <si>
    <t>To be used if embodied not used in output</t>
  </si>
  <si>
    <t>Exclude embodied from analysis</t>
  </si>
  <si>
    <t>1 BED FLAT</t>
  </si>
  <si>
    <t>Space Heating Demand from C&amp;B</t>
  </si>
  <si>
    <t>Check to Capture Not Possible Target Standards</t>
  </si>
  <si>
    <t>Assumes all tested options are "Not Possible"</t>
  </si>
  <si>
    <t>Check (zero means not possible)</t>
  </si>
  <si>
    <t>2 BED FLAT</t>
  </si>
  <si>
    <t>Note: Any gas is switched to electricity from here…(Year 21) so formula changes</t>
  </si>
  <si>
    <t>Bespoke</t>
  </si>
  <si>
    <t>Development Additional Cost over Minimum</t>
  </si>
  <si>
    <t>Av. Dwelling Additional Cost over Minimum</t>
  </si>
  <si>
    <t>Discount Rates</t>
  </si>
  <si>
    <t>Min Year</t>
  </si>
  <si>
    <t>Max Year</t>
  </si>
  <si>
    <t>Discount Rate</t>
  </si>
  <si>
    <t>From H M Treasury THE GREEN BOOK CENTRAL GOVERNMENT GUIDANCE ON APPRAISAL AND EVALUATION, 2020</t>
  </si>
  <si>
    <t>Note, year 0 = initial costs</t>
  </si>
  <si>
    <t>Discount rate</t>
  </si>
  <si>
    <t>Discount Factor</t>
  </si>
  <si>
    <t>Electricity: Detached</t>
  </si>
  <si>
    <t>Electricity: Attached</t>
  </si>
  <si>
    <t>Electricity: 1 Bed Flat</t>
  </si>
  <si>
    <t>Electricity: 2 Bed Flat</t>
  </si>
  <si>
    <t>Electricity: TOTAL</t>
  </si>
  <si>
    <t>Gas: Detached</t>
  </si>
  <si>
    <t>Gas: Attached</t>
  </si>
  <si>
    <t>Gas: 1 Bed Flat</t>
  </si>
  <si>
    <t>Gas: 2 Bed Flat</t>
  </si>
  <si>
    <t>Gas: TOTAL</t>
  </si>
  <si>
    <t>GHG EMISSIONS</t>
  </si>
  <si>
    <t>ENERGY CONSUMPTION</t>
  </si>
  <si>
    <t>COSTS</t>
  </si>
  <si>
    <t>Discount Factors</t>
  </si>
  <si>
    <t>Part L Operational Energy Use: MWh Annual</t>
  </si>
  <si>
    <t>Energy Bills Cost Discounted</t>
  </si>
  <si>
    <t>Electricity rate undiscounted p/kWh</t>
  </si>
  <si>
    <t>Gas rate undiscounted p/Wh</t>
  </si>
  <si>
    <t>Cost of carbon undiscounted £/tonne</t>
  </si>
  <si>
    <t>Electricity rate Discounted p/kWh</t>
  </si>
  <si>
    <t>Gas rate Discounted p/Wh</t>
  </si>
  <si>
    <t>Cost of carbon Discounted £/tonne</t>
  </si>
  <si>
    <t>Note: Flatlined from here…</t>
  </si>
  <si>
    <t>Energy Cost: TOTAL</t>
  </si>
  <si>
    <t>Carbon Cost: Detached</t>
  </si>
  <si>
    <t>Carbon Cost: Attached</t>
  </si>
  <si>
    <t>Carbon Cost: 1 Bed Flat</t>
  </si>
  <si>
    <t>Carbon Cost: 2 Bed Flat</t>
  </si>
  <si>
    <t>Carbon Cost: TOTAL</t>
  </si>
  <si>
    <t>Discounted energy cost 30 years</t>
  </si>
  <si>
    <t>Discounted energy cost 60 years</t>
  </si>
  <si>
    <t>Discounted carbon cost 60 years</t>
  </si>
  <si>
    <t>GREENHOUSE GAS EMISSIONS</t>
  </si>
  <si>
    <t>Absolute Emisions</t>
  </si>
  <si>
    <t>% Emissions</t>
  </si>
  <si>
    <t>COST OUTPUTS</t>
  </si>
  <si>
    <t>Electricity Export Values</t>
  </si>
  <si>
    <t>Assumed proportion of PV generated that is self-consumed</t>
  </si>
  <si>
    <t>typical values based on MCS scheme</t>
  </si>
  <si>
    <t>Assumed export price of generated PV</t>
  </si>
  <si>
    <t>p/kWh</t>
  </si>
  <si>
    <t>estimate</t>
  </si>
  <si>
    <t>PV export rate undiscounted p/kWh</t>
  </si>
  <si>
    <t>PV export rate Discounted p/kWh</t>
  </si>
  <si>
    <t>Current big 6 suppliers (Feb 2022): Eon - 5.5p/kWh and 3.0 p/kWh (two tariffs available), SP - 5.5 p/kWH, SSE - 3.5 p/kWh, BG - 3.2 p/kWh, EDF - 1.5 p/kWh</t>
  </si>
  <si>
    <t>MODEL OPTIMISED SPECIFICATION</t>
  </si>
  <si>
    <t>Ventilation strategy</t>
  </si>
  <si>
    <t>Walls: Exposed W/m².K</t>
  </si>
  <si>
    <t>Walls: Semi-exposed W/m².K</t>
  </si>
  <si>
    <t>Floors W/m².K</t>
  </si>
  <si>
    <t>Roof W/m².K</t>
  </si>
  <si>
    <t>Doors  W/m².K</t>
  </si>
  <si>
    <t>Windows W/m².K</t>
  </si>
  <si>
    <t>PV Size kWp</t>
  </si>
  <si>
    <t>Scenario Name</t>
  </si>
  <si>
    <t>Number of Dwellings</t>
  </si>
  <si>
    <t xml:space="preserve">Air Permeability 
</t>
  </si>
  <si>
    <t>LOOKUP LISTS ETC</t>
  </si>
  <si>
    <t>PART L AND SAP VALUES AND CALCULATIONS</t>
  </si>
  <si>
    <t>NON-SAP DATA SOURCES:</t>
  </si>
  <si>
    <t>Split of in-use</t>
  </si>
  <si>
    <t>Carbon Cost Discounted</t>
  </si>
  <si>
    <t>Not used here. Impossible to define.</t>
  </si>
  <si>
    <t>Currie and Brown 2019 Report</t>
  </si>
  <si>
    <t>Not Used:</t>
  </si>
  <si>
    <t>Unregulated Total Energy</t>
  </si>
  <si>
    <t>kWh/yr</t>
  </si>
  <si>
    <t>kWh/m2.yr</t>
  </si>
  <si>
    <t>Go to OUTPUT</t>
  </si>
  <si>
    <t>Go to INPUT</t>
  </si>
  <si>
    <t>Guidance/Instructions</t>
  </si>
  <si>
    <t>Enter the start year of the development. This is used to choose the version of Part L to use, as well as assumptions about building technologies.</t>
  </si>
  <si>
    <t>Enter the total numer of dwellings to be assessed in the scheme.</t>
  </si>
  <si>
    <t>Enter the percentage of the development that is detached. For example, for a 500 dwelling development with 100 detached dwellings, enter 20%.</t>
  </si>
  <si>
    <t>Enter the percentage of the development that is attached. For these purposes attached means a house that is semi-detached or terraced.</t>
  </si>
  <si>
    <t>Enter the percentage of the development that is 1 bed flat. This should be based on number of dwellings rather than buildings, for example a development of 200 dwellings including a building containin 20 x 1 bed flats enter 10%.</t>
  </si>
  <si>
    <t>Enter the percentage of the development that is 2 bed flat. The percentage is worked out in a similar way for 1 bed flats above. If there are any 3 bed flats (or larger), include them here.</t>
  </si>
  <si>
    <t>If there are any flats, enter the average height of buildings containing flats across the development. A  value of between 2 and 6 can be entered.</t>
  </si>
  <si>
    <t>If the four percentage values above do not add up to 100%, then an error will be shown here until this is remedied.</t>
  </si>
  <si>
    <t>This states the version of Part L that will be applied to the development. It assumes a transitional period of 1 year between the implementation of the Future Homes Standard.</t>
  </si>
  <si>
    <t>Enter information to describe the proposed development. All yellow boxes need to be filled in. The orange boxes are optional if "bespoke" was chosen for the "Fabric Standard" input box.</t>
  </si>
  <si>
    <t>To set a minimum fabric performance standard (in kWh/m2 per year) choose from the list here. If no improvements on the minimum requirements are required select "No specific fabric standard" here. In order to specify specific requirements for the fabric or building services, Choose "Bespoke" here and make sure to complete the orange boxes below.</t>
  </si>
  <si>
    <t>This section only needs to be completed IF "Bespoke" has been chosen from the "Fabric Standard" input above.</t>
  </si>
  <si>
    <t>Enter the minimum required U-value for the roofs in the development.</t>
  </si>
  <si>
    <t>Enter the minimum required U-value for the floors in the development.</t>
  </si>
  <si>
    <t>Enter the minimum required U-value for any "exposed" external walls in the development.</t>
  </si>
  <si>
    <t>Enter the minimum required U-value for any "semi-exposed" external walls in the development.</t>
  </si>
  <si>
    <t>Enter the minimum required U-value for the doors in the development.</t>
  </si>
  <si>
    <t>Enter the minimum required U-value for the windows in the development.</t>
  </si>
  <si>
    <t>Enter the minimum air permeability value (m3 per hour per m2 @ 50 Pa) for the development.</t>
  </si>
  <si>
    <t>The development can be set to have either Natural Ventilation (with extract fans in toilets) or full Mechanical Ventilation with Heat Recovery here.</t>
  </si>
  <si>
    <t>If "Natural Ventilation" has been chosen above, enter 0% here. Otherwise set a minimum required mechancial ventilation heat recovery percentage here.</t>
  </si>
  <si>
    <t>The heat source can be specified as either gas (boiler) or Air Source Heat Pump (ASHP here.  It should be noted that if the scheme is brought forward under the Future Homes Standard (assumed from 2026 here) then gas will not be possible.</t>
  </si>
  <si>
    <t>Waste water heat recovery can be included in the bespoke spefication here, if required.</t>
  </si>
  <si>
    <t>Embodied Carbon Benchmarks from LETI</t>
  </si>
  <si>
    <t>Once all the above Inputs have been completed, please go to the Outputs to view the results.</t>
  </si>
  <si>
    <t>Go to COVER</t>
  </si>
  <si>
    <t>Hover over each Result Table Title (red marker) to see guidance on interpreting the results</t>
  </si>
  <si>
    <t>Graph Notes</t>
  </si>
  <si>
    <t>A minimum embodied carbon standard for the development can be specified here from the drop-down list. These are based on the LETI benchmark A to G values shown below. The analysis includes "upfront" (i.e. up to the construction) and "embodied" (i.e. also including lifetime maintenance and disposal). Embodied carbon can be ignored in the analysis by choosing "Exclude embodied from analysis" here. It should be noted that the analysis does NOT include any cost implications for embodied carbon standards, as there is insufficient reference information.</t>
  </si>
  <si>
    <t>It is possible to ban connection to the gas grid within the tool. To do this select "No gas connection allowed" from the drop-down list. It should be noted that if the scheme is brought forward under the Future Homes Standard (assumed from 2026 here) then gas will not be possible.</t>
  </si>
  <si>
    <t>To set a minimum Part L standard (expressed as a % improvement over the minimum requirements) choose from the drop-down list. If no improvements are required select "Meet Part L only". This relates only to "regulated" emissions and does not include emissions associated with e.g. appliances.</t>
  </si>
  <si>
    <t xml:space="preserve">MDDC ‘Net Zero Housing Assessment Tool’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</si>
</sst>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8" formatCode="&quot;£&quot;#,##0.00;[Red]\-&quot;£&quot;#,##0.00"/>
    <numFmt numFmtId="44" formatCode="_-&quot;£&quot;* #,##0.00_-;\-&quot;£&quot;* #,##0.00_-;_-&quot;£&quot;* &quot;-&quot;??_-;_-@_-"/>
    <numFmt numFmtId="164" formatCode="0.0"/>
    <numFmt numFmtId="165" formatCode="0.000"/>
    <numFmt numFmtId="166" formatCode="&quot;£&quot;#,##0.00"/>
    <numFmt numFmtId="167" formatCode="&quot;£&quot;#,##0"/>
    <numFmt numFmtId="168" formatCode="0.0%"/>
    <numFmt numFmtId="169" formatCode="#,##0.0"/>
    <numFmt numFmtId="170" formatCode="_-&quot;£&quot;* #,##0_-;\-&quot;£&quot;* #,##0_-;_-&quot;£&quot;* &quot;-&quot;??_-;_-@_-"/>
  </numFmts>
  <fonts count="27">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u/>
      <sz val="11"/>
      <color theme="1"/>
      <name val="Calibri"/>
      <family val="2"/>
      <scheme val="minor"/>
    </font>
    <font>
      <u/>
      <sz val="11"/>
      <color theme="10"/>
      <name val="Calibri"/>
      <family val="2"/>
      <scheme val="minor"/>
    </font>
    <font>
      <sz val="10"/>
      <color theme="1"/>
      <name val="Arial"/>
      <family val="2"/>
    </font>
    <font>
      <u/>
      <sz val="10"/>
      <color theme="10"/>
      <name val="Arial"/>
      <family val="2"/>
    </font>
    <font>
      <sz val="9"/>
      <color indexed="81"/>
      <name val="Tahoma"/>
      <family val="2"/>
    </font>
    <font>
      <sz val="11"/>
      <name val="Calibri"/>
      <family val="2"/>
      <scheme val="minor"/>
    </font>
    <font>
      <b/>
      <sz val="11"/>
      <name val="Calibri"/>
      <family val="2"/>
      <scheme val="minor"/>
    </font>
    <font>
      <sz val="9"/>
      <name val="ArialMT"/>
    </font>
    <font>
      <sz val="6"/>
      <name val="ArialMT"/>
    </font>
    <font>
      <sz val="10"/>
      <name val="ArialMT"/>
    </font>
    <font>
      <b/>
      <i/>
      <sz val="11"/>
      <color theme="1"/>
      <name val="Calibri"/>
      <family val="2"/>
      <scheme val="minor"/>
    </font>
    <font>
      <i/>
      <sz val="11"/>
      <color theme="1"/>
      <name val="Calibri"/>
      <family val="2"/>
      <scheme val="minor"/>
    </font>
    <font>
      <b/>
      <sz val="9"/>
      <name val="ArialMT"/>
    </font>
    <font>
      <b/>
      <i/>
      <sz val="9"/>
      <name val="ArialMT"/>
    </font>
    <font>
      <b/>
      <sz val="6"/>
      <name val="ArialMT"/>
    </font>
    <font>
      <b/>
      <sz val="11"/>
      <color rgb="FFFF0000"/>
      <name val="Calibri"/>
      <family val="2"/>
      <scheme val="minor"/>
    </font>
    <font>
      <b/>
      <i/>
      <sz val="11"/>
      <color theme="2" tint="-0.249977111117893"/>
      <name val="Calibri"/>
      <family val="2"/>
      <scheme val="minor"/>
    </font>
    <font>
      <b/>
      <sz val="11"/>
      <color theme="2" tint="-0.249977111117893"/>
      <name val="Calibri"/>
      <family val="2"/>
      <scheme val="minor"/>
    </font>
    <font>
      <sz val="11"/>
      <color theme="2" tint="-0.249977111117893"/>
      <name val="Calibri"/>
      <family val="2"/>
      <scheme val="minor"/>
    </font>
    <font>
      <b/>
      <i/>
      <sz val="11"/>
      <color rgb="FFFF0000"/>
      <name val="Calibri"/>
      <family val="2"/>
      <scheme val="minor"/>
    </font>
    <font>
      <b/>
      <sz val="22"/>
      <color theme="1"/>
      <name val="Calibri"/>
      <family val="2"/>
      <scheme val="minor"/>
    </font>
    <font>
      <b/>
      <sz val="9"/>
      <color indexed="81"/>
      <name val="Tahoma"/>
      <family val="2"/>
    </font>
    <font>
      <b/>
      <i/>
      <sz val="9"/>
      <color indexed="81"/>
      <name val="Tahoma"/>
      <family val="2"/>
    </font>
  </fonts>
  <fills count="11">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rgb="FFFFC000"/>
        <bgColor indexed="64"/>
      </patternFill>
    </fill>
    <fill>
      <patternFill patternType="solid">
        <fgColor rgb="FF92D05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9" fontId="1" fillId="0" borderId="0" applyFont="0" applyFill="0" applyBorder="0" applyAlignment="0" applyProtection="0"/>
    <xf numFmtId="0" fontId="5" fillId="0" borderId="0" applyNumberFormat="0" applyFill="0" applyBorder="0" applyAlignment="0" applyProtection="0"/>
    <xf numFmtId="0" fontId="6" fillId="0" borderId="0"/>
    <xf numFmtId="0" fontId="7" fillId="0" borderId="0" applyNumberFormat="0" applyFill="0" applyBorder="0" applyAlignment="0" applyProtection="0">
      <alignment vertical="top"/>
      <protection locked="0"/>
    </xf>
  </cellStyleXfs>
  <cellXfs count="220">
    <xf numFmtId="0" fontId="0" fillId="0" borderId="0" xfId="0"/>
    <xf numFmtId="0" fontId="3" fillId="0" borderId="0" xfId="0" applyFont="1"/>
    <xf numFmtId="0" fontId="4" fillId="0" borderId="0" xfId="0" applyFont="1"/>
    <xf numFmtId="0" fontId="0" fillId="0" borderId="0" xfId="0" applyAlignment="1">
      <alignment wrapText="1"/>
    </xf>
    <xf numFmtId="0" fontId="0" fillId="0" borderId="0" xfId="0" applyAlignment="1"/>
    <xf numFmtId="0" fontId="3" fillId="0" borderId="0" xfId="0" applyFont="1" applyAlignment="1">
      <alignment horizontal="center" wrapText="1"/>
    </xf>
    <xf numFmtId="164" fontId="0" fillId="0" borderId="0" xfId="0" applyNumberFormat="1" applyAlignment="1">
      <alignment horizontal="center"/>
    </xf>
    <xf numFmtId="1" fontId="0" fillId="0" borderId="0" xfId="0" applyNumberFormat="1" applyAlignment="1">
      <alignment horizontal="center"/>
    </xf>
    <xf numFmtId="0" fontId="0" fillId="0" borderId="0" xfId="0" applyAlignment="1">
      <alignment horizontal="center"/>
    </xf>
    <xf numFmtId="9" fontId="0" fillId="0" borderId="0" xfId="1" applyFont="1" applyAlignment="1">
      <alignment horizontal="center"/>
    </xf>
    <xf numFmtId="0" fontId="3" fillId="0" borderId="0" xfId="0" applyFont="1" applyAlignment="1">
      <alignment horizontal="center"/>
    </xf>
    <xf numFmtId="0" fontId="0" fillId="0" borderId="0" xfId="0" applyAlignment="1">
      <alignment horizontal="left"/>
    </xf>
    <xf numFmtId="0" fontId="5" fillId="0" borderId="0" xfId="2"/>
    <xf numFmtId="0" fontId="9" fillId="0" borderId="1" xfId="0" applyFont="1" applyBorder="1" applyAlignment="1">
      <alignment horizontal="center" wrapText="1"/>
    </xf>
    <xf numFmtId="1" fontId="0" fillId="0" borderId="0" xfId="0" applyNumberFormat="1"/>
    <xf numFmtId="0" fontId="10" fillId="0" borderId="0" xfId="0" applyFont="1" applyAlignment="1">
      <alignment horizontal="left"/>
    </xf>
    <xf numFmtId="0" fontId="9" fillId="0" borderId="0" xfId="0" applyFont="1" applyAlignment="1">
      <alignment horizontal="center"/>
    </xf>
    <xf numFmtId="0" fontId="9" fillId="0" borderId="0" xfId="0" applyFont="1"/>
    <xf numFmtId="0" fontId="9" fillId="0" borderId="1" xfId="0" applyFont="1" applyBorder="1" applyAlignment="1">
      <alignment horizontal="left" wrapText="1"/>
    </xf>
    <xf numFmtId="0" fontId="9" fillId="0" borderId="0" xfId="0" applyFont="1" applyAlignment="1">
      <alignment horizontal="center" wrapText="1"/>
    </xf>
    <xf numFmtId="0" fontId="9" fillId="0" borderId="0" xfId="0" applyFont="1" applyAlignment="1">
      <alignment wrapText="1"/>
    </xf>
    <xf numFmtId="0" fontId="9" fillId="0" borderId="1" xfId="0" applyFont="1" applyBorder="1" applyAlignment="1">
      <alignment horizontal="left"/>
    </xf>
    <xf numFmtId="0" fontId="9" fillId="0" borderId="1" xfId="0" applyFont="1" applyBorder="1" applyAlignment="1">
      <alignment horizontal="center"/>
    </xf>
    <xf numFmtId="0" fontId="11" fillId="0" borderId="1" xfId="0" applyFont="1" applyBorder="1" applyAlignment="1">
      <alignment horizontal="left" vertical="center" wrapText="1"/>
    </xf>
    <xf numFmtId="0" fontId="11" fillId="0" borderId="1" xfId="0" applyFont="1" applyBorder="1" applyAlignment="1">
      <alignment horizontal="center" vertical="center" wrapText="1"/>
    </xf>
    <xf numFmtId="3" fontId="11" fillId="0" borderId="1" xfId="0" applyNumberFormat="1" applyFont="1" applyBorder="1" applyAlignment="1">
      <alignment horizontal="center" vertical="center" wrapText="1"/>
    </xf>
    <xf numFmtId="9" fontId="11" fillId="0" borderId="1" xfId="0" applyNumberFormat="1" applyFont="1" applyBorder="1" applyAlignment="1">
      <alignment horizontal="center" vertical="center" wrapText="1"/>
    </xf>
    <xf numFmtId="0" fontId="9" fillId="0" borderId="0" xfId="0" applyFont="1" applyAlignment="1">
      <alignment horizontal="left"/>
    </xf>
    <xf numFmtId="0" fontId="11" fillId="0" borderId="2" xfId="0" applyFont="1" applyBorder="1" applyAlignment="1">
      <alignment horizontal="center" vertical="center" wrapText="1"/>
    </xf>
    <xf numFmtId="0" fontId="13" fillId="0" borderId="1" xfId="0" applyFont="1" applyBorder="1" applyAlignment="1">
      <alignment horizontal="left" vertical="center" wrapText="1"/>
    </xf>
    <xf numFmtId="166" fontId="9" fillId="0" borderId="0" xfId="0" applyNumberFormat="1" applyFont="1" applyAlignment="1">
      <alignment horizontal="center"/>
    </xf>
    <xf numFmtId="167" fontId="9" fillId="0" borderId="0" xfId="0" applyNumberFormat="1" applyFont="1" applyAlignment="1">
      <alignment horizontal="center"/>
    </xf>
    <xf numFmtId="167" fontId="9" fillId="0" borderId="0" xfId="0" applyNumberFormat="1" applyFont="1"/>
    <xf numFmtId="8" fontId="11" fillId="0" borderId="1" xfId="0" applyNumberFormat="1" applyFont="1" applyBorder="1" applyAlignment="1">
      <alignment horizontal="center" vertical="center" wrapText="1"/>
    </xf>
    <xf numFmtId="0" fontId="11" fillId="0" borderId="1" xfId="0" applyFont="1" applyBorder="1" applyAlignment="1">
      <alignment vertical="center" wrapText="1"/>
    </xf>
    <xf numFmtId="0" fontId="10" fillId="0" borderId="1" xfId="0" applyFont="1" applyBorder="1" applyAlignment="1">
      <alignment horizontal="left"/>
    </xf>
    <xf numFmtId="0" fontId="10" fillId="0" borderId="1" xfId="0" applyFont="1" applyBorder="1" applyAlignment="1">
      <alignment horizontal="center"/>
    </xf>
    <xf numFmtId="9" fontId="9" fillId="0" borderId="1" xfId="0" applyNumberFormat="1" applyFont="1" applyBorder="1" applyAlignment="1">
      <alignment horizontal="center"/>
    </xf>
    <xf numFmtId="9" fontId="9" fillId="0" borderId="0" xfId="1" applyFont="1" applyAlignment="1">
      <alignment horizontal="center"/>
    </xf>
    <xf numFmtId="165" fontId="9" fillId="0" borderId="0" xfId="0" applyNumberFormat="1" applyFont="1" applyAlignment="1">
      <alignment horizontal="center"/>
    </xf>
    <xf numFmtId="2" fontId="0" fillId="0" borderId="0" xfId="0" applyNumberFormat="1" applyAlignment="1">
      <alignment horizontal="center" wrapText="1"/>
    </xf>
    <xf numFmtId="0" fontId="14" fillId="0" borderId="0" xfId="0" applyFont="1"/>
    <xf numFmtId="164" fontId="0" fillId="0" borderId="0" xfId="0" applyNumberFormat="1" applyAlignment="1">
      <alignment horizontal="center" wrapText="1"/>
    </xf>
    <xf numFmtId="2" fontId="0" fillId="0" borderId="0" xfId="0" applyNumberFormat="1" applyAlignment="1">
      <alignment horizontal="center"/>
    </xf>
    <xf numFmtId="9" fontId="0" fillId="0" borderId="0" xfId="0" applyNumberFormat="1" applyAlignment="1">
      <alignment horizontal="center"/>
    </xf>
    <xf numFmtId="9" fontId="15" fillId="0" borderId="0" xfId="1" applyFont="1" applyAlignment="1">
      <alignment horizontal="center"/>
    </xf>
    <xf numFmtId="168" fontId="0" fillId="0" borderId="0" xfId="1" applyNumberFormat="1" applyFont="1" applyAlignment="1">
      <alignment horizontal="center"/>
    </xf>
    <xf numFmtId="0" fontId="11" fillId="2" borderId="1" xfId="0" applyFont="1" applyFill="1" applyBorder="1" applyAlignment="1">
      <alignment horizontal="center" vertical="center" wrapText="1"/>
    </xf>
    <xf numFmtId="0" fontId="0" fillId="2" borderId="0" xfId="0" applyFill="1"/>
    <xf numFmtId="0" fontId="17" fillId="0" borderId="1" xfId="0" applyFont="1" applyBorder="1" applyAlignment="1">
      <alignment horizontal="left" vertical="center" wrapText="1"/>
    </xf>
    <xf numFmtId="0" fontId="0" fillId="0" borderId="0" xfId="0" applyAlignment="1">
      <alignment horizontal="center" wrapText="1"/>
    </xf>
    <xf numFmtId="0" fontId="3" fillId="0" borderId="0" xfId="0" applyFont="1" applyAlignment="1">
      <alignment horizontal="left"/>
    </xf>
    <xf numFmtId="0" fontId="0" fillId="4" borderId="1" xfId="0" applyFill="1" applyBorder="1" applyAlignment="1">
      <alignment horizontal="center" wrapText="1"/>
    </xf>
    <xf numFmtId="0" fontId="0" fillId="3" borderId="1" xfId="0" applyFill="1" applyBorder="1" applyAlignment="1">
      <alignment horizontal="center" wrapText="1"/>
    </xf>
    <xf numFmtId="0" fontId="0" fillId="5" borderId="1" xfId="0" applyFill="1" applyBorder="1" applyAlignment="1">
      <alignment horizontal="center" wrapText="1"/>
    </xf>
    <xf numFmtId="0" fontId="0" fillId="6" borderId="1" xfId="0" applyFill="1" applyBorder="1" applyAlignment="1">
      <alignment horizontal="center" wrapText="1"/>
    </xf>
    <xf numFmtId="0" fontId="3" fillId="0" borderId="1" xfId="0" applyFont="1" applyBorder="1"/>
    <xf numFmtId="0" fontId="3" fillId="0" borderId="1" xfId="0" applyFont="1" applyBorder="1" applyAlignment="1">
      <alignment horizontal="center"/>
    </xf>
    <xf numFmtId="0" fontId="3" fillId="0" borderId="1" xfId="0" applyFont="1" applyBorder="1" applyAlignment="1">
      <alignment horizontal="center" wrapText="1"/>
    </xf>
    <xf numFmtId="0" fontId="0" fillId="0" borderId="1" xfId="0" applyBorder="1"/>
    <xf numFmtId="0" fontId="0" fillId="0" borderId="1" xfId="0" applyBorder="1" applyAlignment="1">
      <alignment horizontal="center"/>
    </xf>
    <xf numFmtId="0" fontId="0" fillId="0" borderId="1" xfId="0" applyBorder="1" applyAlignment="1">
      <alignment horizontal="center" wrapText="1"/>
    </xf>
    <xf numFmtId="164" fontId="0" fillId="4" borderId="1" xfId="0" applyNumberFormat="1" applyFill="1" applyBorder="1" applyAlignment="1">
      <alignment horizontal="center" wrapText="1"/>
    </xf>
    <xf numFmtId="0" fontId="0" fillId="0" borderId="0" xfId="0" applyAlignment="1">
      <alignment horizontal="right"/>
    </xf>
    <xf numFmtId="0" fontId="0" fillId="0" borderId="0" xfId="0" applyAlignment="1">
      <alignment horizontal="center"/>
    </xf>
    <xf numFmtId="0" fontId="0" fillId="0" borderId="0" xfId="0" applyAlignment="1">
      <alignment horizontal="center"/>
    </xf>
    <xf numFmtId="165" fontId="0" fillId="0" borderId="0" xfId="0" applyNumberFormat="1" applyAlignment="1">
      <alignment horizontal="center"/>
    </xf>
    <xf numFmtId="9" fontId="0" fillId="3" borderId="1" xfId="0" applyNumberFormat="1" applyFill="1" applyBorder="1" applyAlignment="1">
      <alignment horizontal="center" wrapText="1"/>
    </xf>
    <xf numFmtId="9" fontId="0" fillId="4" borderId="1" xfId="0" applyNumberFormat="1" applyFill="1" applyBorder="1" applyAlignment="1">
      <alignment horizontal="center" wrapText="1"/>
    </xf>
    <xf numFmtId="2" fontId="0" fillId="6" borderId="1" xfId="0" applyNumberFormat="1" applyFill="1" applyBorder="1" applyAlignment="1">
      <alignment horizontal="center" wrapText="1"/>
    </xf>
    <xf numFmtId="168" fontId="0" fillId="0" borderId="0" xfId="0" applyNumberFormat="1" applyAlignment="1">
      <alignment horizontal="center"/>
    </xf>
    <xf numFmtId="0" fontId="0" fillId="0" borderId="0" xfId="0" applyFont="1"/>
    <xf numFmtId="168" fontId="0" fillId="3" borderId="1" xfId="1" applyNumberFormat="1" applyFont="1" applyFill="1" applyBorder="1" applyAlignment="1">
      <alignment horizontal="center" wrapText="1"/>
    </xf>
    <xf numFmtId="164" fontId="0" fillId="6" borderId="1" xfId="0" applyNumberFormat="1" applyFill="1" applyBorder="1" applyAlignment="1">
      <alignment horizontal="center" wrapText="1"/>
    </xf>
    <xf numFmtId="164" fontId="0" fillId="5" borderId="1" xfId="0" applyNumberFormat="1" applyFill="1" applyBorder="1" applyAlignment="1">
      <alignment horizontal="center" wrapText="1"/>
    </xf>
    <xf numFmtId="0" fontId="19" fillId="0" borderId="0" xfId="0" applyFont="1"/>
    <xf numFmtId="0" fontId="0" fillId="0" borderId="0" xfId="0" applyFont="1" applyFill="1" applyBorder="1"/>
    <xf numFmtId="0" fontId="0" fillId="0" borderId="0" xfId="0" applyAlignment="1">
      <alignment horizontal="center"/>
    </xf>
    <xf numFmtId="4" fontId="0" fillId="0" borderId="0" xfId="0" applyNumberFormat="1" applyAlignment="1">
      <alignment horizontal="center" vertical="center"/>
    </xf>
    <xf numFmtId="169" fontId="0" fillId="0" borderId="0" xfId="0" applyNumberFormat="1" applyAlignment="1">
      <alignment horizontal="center" vertical="center"/>
    </xf>
    <xf numFmtId="164" fontId="0" fillId="0" borderId="0" xfId="0" applyNumberFormat="1" applyAlignment="1">
      <alignment horizontal="center" vertical="center"/>
    </xf>
    <xf numFmtId="0" fontId="3" fillId="0" borderId="0" xfId="0" applyFont="1" applyAlignment="1">
      <alignment horizontal="center" vertical="center"/>
    </xf>
    <xf numFmtId="1" fontId="0" fillId="0" borderId="1" xfId="0" applyNumberFormat="1" applyBorder="1" applyAlignment="1">
      <alignment horizontal="center"/>
    </xf>
    <xf numFmtId="0" fontId="20" fillId="7" borderId="0" xfId="0" applyFont="1" applyFill="1"/>
    <xf numFmtId="0" fontId="21" fillId="7" borderId="0" xfId="0" applyFont="1" applyFill="1"/>
    <xf numFmtId="0" fontId="22" fillId="7" borderId="0" xfId="0" applyFont="1" applyFill="1"/>
    <xf numFmtId="0" fontId="21" fillId="7" borderId="0" xfId="0" applyFont="1" applyFill="1" applyAlignment="1">
      <alignment horizontal="center"/>
    </xf>
    <xf numFmtId="0" fontId="22" fillId="7" borderId="0" xfId="0" applyFont="1" applyFill="1" applyAlignment="1">
      <alignment horizontal="center"/>
    </xf>
    <xf numFmtId="164" fontId="22" fillId="7" borderId="0" xfId="0" applyNumberFormat="1" applyFont="1" applyFill="1" applyAlignment="1">
      <alignment horizontal="center"/>
    </xf>
    <xf numFmtId="9" fontId="22" fillId="7" borderId="0" xfId="1" applyFont="1" applyFill="1" applyAlignment="1">
      <alignment horizontal="center"/>
    </xf>
    <xf numFmtId="1" fontId="22" fillId="7" borderId="0" xfId="0" applyNumberFormat="1" applyFont="1" applyFill="1" applyAlignment="1">
      <alignment horizontal="center"/>
    </xf>
    <xf numFmtId="165" fontId="22" fillId="7" borderId="0" xfId="0" applyNumberFormat="1" applyFont="1" applyFill="1" applyAlignment="1">
      <alignment horizontal="center"/>
    </xf>
    <xf numFmtId="0" fontId="22" fillId="7" borderId="0" xfId="0" applyFont="1" applyFill="1" applyAlignment="1">
      <alignment horizontal="left"/>
    </xf>
    <xf numFmtId="0" fontId="14" fillId="0" borderId="0" xfId="0" applyFont="1" applyAlignment="1">
      <alignment horizontal="left"/>
    </xf>
    <xf numFmtId="0" fontId="0" fillId="0" borderId="0" xfId="0" applyFont="1" applyAlignment="1">
      <alignment horizontal="center"/>
    </xf>
    <xf numFmtId="0" fontId="14" fillId="0" borderId="0" xfId="0" applyFont="1" applyAlignment="1">
      <alignment horizontal="center" wrapText="1"/>
    </xf>
    <xf numFmtId="2" fontId="0" fillId="0" borderId="0" xfId="0" applyNumberFormat="1" applyFont="1" applyAlignment="1">
      <alignment horizontal="center"/>
    </xf>
    <xf numFmtId="9" fontId="0" fillId="0" borderId="0" xfId="0" applyNumberFormat="1"/>
    <xf numFmtId="0" fontId="9" fillId="5" borderId="1" xfId="0" applyFont="1" applyFill="1" applyBorder="1" applyAlignment="1">
      <alignment horizontal="center" wrapText="1"/>
    </xf>
    <xf numFmtId="0" fontId="0" fillId="0" borderId="0" xfId="0" applyAlignment="1">
      <alignment horizontal="center"/>
    </xf>
    <xf numFmtId="0" fontId="0" fillId="0" borderId="0" xfId="0" applyBorder="1"/>
    <xf numFmtId="0" fontId="14" fillId="0" borderId="0" xfId="0" applyFont="1" applyAlignment="1">
      <alignment horizontal="center"/>
    </xf>
    <xf numFmtId="1" fontId="0" fillId="0" borderId="0" xfId="0" applyNumberFormat="1" applyFont="1" applyAlignment="1">
      <alignment horizontal="center"/>
    </xf>
    <xf numFmtId="0" fontId="11" fillId="6" borderId="1" xfId="0" applyFont="1" applyFill="1" applyBorder="1" applyAlignment="1">
      <alignment horizontal="left" vertical="center" wrapText="1"/>
    </xf>
    <xf numFmtId="164" fontId="11" fillId="6" borderId="1" xfId="0" applyNumberFormat="1"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xf>
    <xf numFmtId="0" fontId="0" fillId="0" borderId="1" xfId="0" applyBorder="1" applyAlignment="1">
      <alignment horizontal="center"/>
    </xf>
    <xf numFmtId="0" fontId="23" fillId="0" borderId="0" xfId="0" applyFont="1"/>
    <xf numFmtId="0" fontId="11" fillId="5" borderId="1" xfId="0" applyFont="1" applyFill="1" applyBorder="1" applyAlignment="1">
      <alignment horizontal="left" vertical="center" wrapText="1"/>
    </xf>
    <xf numFmtId="0" fontId="11" fillId="5" borderId="1" xfId="0" applyFont="1" applyFill="1" applyBorder="1" applyAlignment="1">
      <alignment horizontal="center" vertical="center" wrapText="1"/>
    </xf>
    <xf numFmtId="0" fontId="0" fillId="0" borderId="1" xfId="0" applyBorder="1" applyAlignment="1">
      <alignment horizontal="center"/>
    </xf>
    <xf numFmtId="0" fontId="14" fillId="0" borderId="1" xfId="0" applyFont="1" applyBorder="1"/>
    <xf numFmtId="0" fontId="0" fillId="0" borderId="1" xfId="0" applyBorder="1" applyAlignment="1">
      <alignment horizontal="left"/>
    </xf>
    <xf numFmtId="0" fontId="0" fillId="0" borderId="1" xfId="0" applyFont="1" applyBorder="1"/>
    <xf numFmtId="0" fontId="3" fillId="0" borderId="1" xfId="0" applyFont="1" applyBorder="1" applyAlignment="1">
      <alignment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0" fillId="0" borderId="0" xfId="0" applyAlignment="1">
      <alignment vertical="center"/>
    </xf>
    <xf numFmtId="0" fontId="3" fillId="0" borderId="0" xfId="0" applyFont="1" applyAlignment="1">
      <alignment horizontal="center" vertical="center" wrapText="1"/>
    </xf>
    <xf numFmtId="0" fontId="3" fillId="0" borderId="0" xfId="0" applyFont="1" applyAlignment="1">
      <alignment vertical="center"/>
    </xf>
    <xf numFmtId="0" fontId="3" fillId="0" borderId="0" xfId="0" applyFont="1" applyBorder="1" applyAlignment="1">
      <alignment vertical="center"/>
    </xf>
    <xf numFmtId="1" fontId="0" fillId="0" borderId="0" xfId="0" applyNumberFormat="1" applyBorder="1" applyAlignment="1">
      <alignment horizontal="center"/>
    </xf>
    <xf numFmtId="0" fontId="14" fillId="0" borderId="0" xfId="0" applyFont="1" applyBorder="1"/>
    <xf numFmtId="0" fontId="0" fillId="0" borderId="0" xfId="0" applyFont="1" applyBorder="1"/>
    <xf numFmtId="1" fontId="3" fillId="0" borderId="0" xfId="0" applyNumberFormat="1" applyFont="1" applyBorder="1" applyAlignment="1">
      <alignment horizontal="center" wrapText="1"/>
    </xf>
    <xf numFmtId="164" fontId="0" fillId="0" borderId="0" xfId="0" applyNumberFormat="1" applyBorder="1" applyAlignment="1">
      <alignment horizontal="center"/>
    </xf>
    <xf numFmtId="164" fontId="0" fillId="0" borderId="1" xfId="0" applyNumberFormat="1" applyBorder="1" applyAlignment="1">
      <alignment horizontal="center"/>
    </xf>
    <xf numFmtId="0" fontId="0" fillId="0" borderId="0" xfId="0" applyAlignment="1">
      <alignment horizontal="center"/>
    </xf>
    <xf numFmtId="0" fontId="0" fillId="0" borderId="1" xfId="0" applyBorder="1" applyAlignment="1">
      <alignment horizontal="center"/>
    </xf>
    <xf numFmtId="0" fontId="0" fillId="0" borderId="1" xfId="0" applyFont="1" applyBorder="1" applyAlignment="1"/>
    <xf numFmtId="164" fontId="0" fillId="6" borderId="1" xfId="0" applyNumberFormat="1" applyFill="1" applyBorder="1" applyAlignment="1">
      <alignment horizontal="center"/>
    </xf>
    <xf numFmtId="0" fontId="0" fillId="0" borderId="1" xfId="0" applyBorder="1" applyAlignment="1"/>
    <xf numFmtId="0" fontId="14" fillId="0" borderId="1" xfId="0" applyFont="1" applyBorder="1" applyAlignment="1"/>
    <xf numFmtId="0" fontId="0" fillId="8" borderId="1" xfId="0" applyFill="1" applyBorder="1" applyAlignment="1">
      <alignment horizontal="center" wrapText="1"/>
    </xf>
    <xf numFmtId="0" fontId="14" fillId="0" borderId="0" xfId="0" applyFont="1" applyFill="1" applyBorder="1"/>
    <xf numFmtId="0" fontId="0" fillId="0" borderId="0" xfId="0" applyFont="1" applyAlignment="1">
      <alignment horizontal="left"/>
    </xf>
    <xf numFmtId="0" fontId="14" fillId="0" borderId="0" xfId="0" applyFont="1" applyFill="1" applyBorder="1" applyAlignment="1">
      <alignment horizontal="left"/>
    </xf>
    <xf numFmtId="0" fontId="0" fillId="0" borderId="0" xfId="0" applyAlignment="1">
      <alignment horizontal="left" wrapText="1"/>
    </xf>
    <xf numFmtId="0" fontId="3" fillId="0" borderId="1" xfId="0" applyFont="1" applyBorder="1" applyAlignment="1">
      <alignment horizontal="left" vertical="center" wrapText="1"/>
    </xf>
    <xf numFmtId="0" fontId="0" fillId="3" borderId="1" xfId="0" applyFill="1" applyBorder="1" applyAlignment="1">
      <alignment horizontal="center"/>
    </xf>
    <xf numFmtId="0" fontId="0" fillId="4" borderId="1" xfId="0" applyFill="1" applyBorder="1" applyAlignment="1">
      <alignment horizontal="center"/>
    </xf>
    <xf numFmtId="0" fontId="0" fillId="8" borderId="1" xfId="0" applyFill="1" applyBorder="1" applyAlignment="1">
      <alignment horizontal="center"/>
    </xf>
    <xf numFmtId="1" fontId="0" fillId="0" borderId="0" xfId="0" applyNumberFormat="1" applyAlignment="1">
      <alignment horizontal="center" wrapText="1"/>
    </xf>
    <xf numFmtId="0" fontId="3" fillId="0" borderId="1" xfId="0" applyFont="1" applyBorder="1" applyAlignment="1">
      <alignment horizontal="left" vertic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170" fontId="0" fillId="6" borderId="1" xfId="0" applyNumberFormat="1" applyFill="1" applyBorder="1" applyAlignment="1"/>
    <xf numFmtId="0" fontId="14" fillId="0" borderId="0" xfId="0" applyFont="1" applyAlignment="1">
      <alignment horizontal="righ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1" xfId="0" applyFont="1" applyBorder="1" applyAlignment="1">
      <alignment vertical="center" wrapText="1"/>
    </xf>
    <xf numFmtId="170" fontId="0" fillId="0" borderId="0" xfId="0" applyNumberFormat="1" applyAlignment="1">
      <alignment horizontal="center" wrapText="1"/>
    </xf>
    <xf numFmtId="170" fontId="0" fillId="0" borderId="0" xfId="0" applyNumberFormat="1" applyAlignment="1">
      <alignment horizontal="center"/>
    </xf>
    <xf numFmtId="0" fontId="0" fillId="0" borderId="0" xfId="0" applyNumberFormat="1" applyAlignment="1">
      <alignment horizontal="center"/>
    </xf>
    <xf numFmtId="44" fontId="0" fillId="0" borderId="0" xfId="0" applyNumberFormat="1" applyAlignment="1">
      <alignment horizontal="center"/>
    </xf>
    <xf numFmtId="165" fontId="0" fillId="0" borderId="0" xfId="0" applyNumberFormat="1" applyFont="1" applyAlignment="1">
      <alignment horizontal="center"/>
    </xf>
    <xf numFmtId="0" fontId="15" fillId="0" borderId="0" xfId="0" applyFont="1" applyFill="1" applyBorder="1"/>
    <xf numFmtId="0" fontId="9" fillId="2" borderId="0" xfId="0" applyNumberFormat="1" applyFont="1" applyFill="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applyFont="1" applyAlignment="1">
      <alignment horizontal="center" wrapText="1"/>
    </xf>
    <xf numFmtId="0" fontId="0" fillId="0" borderId="0" xfId="0" applyAlignment="1">
      <alignment horizontal="center"/>
    </xf>
    <xf numFmtId="0" fontId="0" fillId="0" borderId="1" xfId="0" applyFill="1" applyBorder="1"/>
    <xf numFmtId="0" fontId="0" fillId="0" borderId="0" xfId="0" applyFill="1" applyBorder="1"/>
    <xf numFmtId="0" fontId="0" fillId="0" borderId="0" xfId="0" applyBorder="1" applyAlignment="1">
      <alignment horizontal="center"/>
    </xf>
    <xf numFmtId="0" fontId="0" fillId="0" borderId="0" xfId="0" applyBorder="1" applyAlignment="1">
      <alignment horizontal="center" wrapText="1"/>
    </xf>
    <xf numFmtId="164" fontId="0" fillId="3" borderId="1" xfId="0" applyNumberFormat="1" applyFill="1" applyBorder="1" applyAlignment="1">
      <alignment horizontal="center" wrapText="1"/>
    </xf>
    <xf numFmtId="0" fontId="2" fillId="0" borderId="0" xfId="0" applyFont="1"/>
    <xf numFmtId="1" fontId="0" fillId="0" borderId="0" xfId="0" applyNumberFormat="1" applyAlignment="1"/>
    <xf numFmtId="9" fontId="15" fillId="0" borderId="0" xfId="1" applyNumberFormat="1" applyFont="1" applyAlignment="1">
      <alignment horizontal="center"/>
    </xf>
    <xf numFmtId="1" fontId="2" fillId="0" borderId="0" xfId="0" applyNumberFormat="1" applyFont="1" applyAlignment="1">
      <alignment horizontal="center"/>
    </xf>
    <xf numFmtId="10" fontId="0" fillId="0" borderId="0" xfId="0" applyNumberFormat="1"/>
    <xf numFmtId="168" fontId="0" fillId="0" borderId="0" xfId="0" applyNumberFormat="1"/>
    <xf numFmtId="169" fontId="0" fillId="0" borderId="0" xfId="0" applyNumberFormat="1" applyAlignment="1">
      <alignment horizontal="center"/>
    </xf>
    <xf numFmtId="169" fontId="2" fillId="0" borderId="0" xfId="0" applyNumberFormat="1" applyFont="1" applyAlignment="1">
      <alignment horizontal="center"/>
    </xf>
    <xf numFmtId="170" fontId="0" fillId="0" borderId="0" xfId="0" applyNumberFormat="1"/>
    <xf numFmtId="0" fontId="0" fillId="0" borderId="0" xfId="0" applyAlignment="1">
      <alignment horizontal="center" vertical="center"/>
    </xf>
    <xf numFmtId="0" fontId="0" fillId="0" borderId="0" xfId="0" applyAlignment="1">
      <alignment horizontal="center" vertical="center" wrapText="1"/>
    </xf>
    <xf numFmtId="0" fontId="14" fillId="0" borderId="0" xfId="0" applyFont="1" applyAlignment="1">
      <alignment vertical="center"/>
    </xf>
    <xf numFmtId="170" fontId="0" fillId="0" borderId="0" xfId="0" applyNumberFormat="1" applyAlignment="1">
      <alignment horizontal="center" vertical="center" wrapText="1"/>
    </xf>
    <xf numFmtId="0" fontId="0" fillId="0" borderId="1" xfId="0" applyFont="1" applyBorder="1" applyAlignment="1">
      <alignment vertical="center"/>
    </xf>
    <xf numFmtId="0" fontId="0" fillId="0" borderId="1" xfId="0" applyFont="1" applyBorder="1" applyAlignment="1">
      <alignment horizontal="center" vertical="center"/>
    </xf>
    <xf numFmtId="0" fontId="0" fillId="0" borderId="1" xfId="0" applyBorder="1" applyAlignment="1">
      <alignment vertical="center"/>
    </xf>
    <xf numFmtId="0" fontId="0" fillId="0" borderId="1" xfId="0" applyBorder="1" applyAlignment="1">
      <alignment vertical="center" wrapText="1"/>
    </xf>
    <xf numFmtId="164" fontId="0" fillId="0" borderId="1" xfId="0" applyNumberFormat="1" applyFont="1" applyBorder="1" applyAlignment="1">
      <alignment horizontal="center" vertical="center"/>
    </xf>
    <xf numFmtId="1" fontId="0" fillId="0" borderId="1" xfId="0" applyNumberFormat="1" applyBorder="1" applyAlignment="1">
      <alignment horizontal="center" vertical="center"/>
    </xf>
    <xf numFmtId="9" fontId="0" fillId="0" borderId="1" xfId="1" applyFont="1" applyBorder="1" applyAlignment="1">
      <alignment horizontal="center" vertical="center"/>
    </xf>
    <xf numFmtId="170" fontId="0" fillId="0" borderId="1" xfId="0" applyNumberFormat="1" applyBorder="1" applyAlignment="1">
      <alignment horizontal="center" vertical="center" wrapText="1"/>
    </xf>
    <xf numFmtId="0" fontId="3" fillId="10" borderId="1" xfId="0" applyFont="1" applyFill="1" applyBorder="1" applyAlignment="1">
      <alignment vertical="center"/>
    </xf>
    <xf numFmtId="0" fontId="3" fillId="10" borderId="1" xfId="0" applyFont="1" applyFill="1" applyBorder="1" applyAlignment="1">
      <alignment horizontal="center" vertical="center"/>
    </xf>
    <xf numFmtId="0" fontId="3" fillId="10" borderId="1" xfId="0" applyFont="1" applyFill="1" applyBorder="1" applyAlignment="1">
      <alignment vertical="center" wrapText="1"/>
    </xf>
    <xf numFmtId="0" fontId="3" fillId="10"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3" fillId="0" borderId="0" xfId="0" applyFont="1" applyAlignment="1"/>
    <xf numFmtId="0" fontId="24" fillId="0" borderId="0" xfId="0" applyFont="1"/>
    <xf numFmtId="0" fontId="5" fillId="7" borderId="6" xfId="2" applyFill="1" applyBorder="1" applyAlignment="1">
      <alignment horizontal="center"/>
    </xf>
    <xf numFmtId="0" fontId="15" fillId="0" borderId="0" xfId="0" applyFont="1" applyAlignment="1">
      <alignment vertical="center" wrapText="1"/>
    </xf>
    <xf numFmtId="0" fontId="5" fillId="7" borderId="6" xfId="2" applyFill="1" applyBorder="1" applyAlignment="1">
      <alignment horizontal="center" vertical="center" wrapText="1"/>
    </xf>
    <xf numFmtId="0" fontId="3" fillId="0" borderId="0" xfId="0" applyFont="1" applyAlignment="1">
      <alignment vertical="center" wrapText="1"/>
    </xf>
    <xf numFmtId="0" fontId="0" fillId="2" borderId="1" xfId="0" applyFill="1" applyBorder="1" applyAlignment="1">
      <alignment horizontal="center" vertical="center"/>
    </xf>
    <xf numFmtId="0" fontId="0" fillId="0" borderId="0" xfId="0" applyFont="1" applyAlignment="1">
      <alignment vertical="center" wrapText="1"/>
    </xf>
    <xf numFmtId="9" fontId="0" fillId="2" borderId="1" xfId="1" applyFont="1" applyFill="1" applyBorder="1" applyAlignment="1">
      <alignment horizontal="center" vertical="center"/>
    </xf>
    <xf numFmtId="0" fontId="0" fillId="0" borderId="1" xfId="0" applyBorder="1" applyAlignment="1">
      <alignment horizontal="center" vertical="center"/>
    </xf>
    <xf numFmtId="0" fontId="0" fillId="0" borderId="0" xfId="0" applyFont="1" applyAlignment="1">
      <alignment vertical="center"/>
    </xf>
    <xf numFmtId="0" fontId="0" fillId="0" borderId="0" xfId="0" applyFont="1" applyFill="1" applyBorder="1" applyAlignment="1">
      <alignment vertical="center"/>
    </xf>
    <xf numFmtId="0" fontId="0" fillId="0" borderId="0" xfId="0" applyFont="1" applyFill="1" applyBorder="1" applyAlignment="1">
      <alignment vertical="center" wrapText="1"/>
    </xf>
    <xf numFmtId="0" fontId="15" fillId="0" borderId="0" xfId="0" applyFont="1" applyFill="1" applyBorder="1" applyAlignment="1">
      <alignment vertical="center"/>
    </xf>
    <xf numFmtId="0" fontId="0" fillId="9" borderId="1" xfId="0" applyFill="1" applyBorder="1" applyAlignment="1">
      <alignment horizontal="center" vertical="center"/>
    </xf>
    <xf numFmtId="9" fontId="0" fillId="9" borderId="1" xfId="0" applyNumberFormat="1" applyFill="1" applyBorder="1" applyAlignment="1">
      <alignment horizontal="center" vertical="center"/>
    </xf>
    <xf numFmtId="0" fontId="15" fillId="0" borderId="0" xfId="0" applyFont="1" applyAlignment="1">
      <alignment vertical="center"/>
    </xf>
    <xf numFmtId="0" fontId="15" fillId="0" borderId="1" xfId="0" applyFont="1" applyBorder="1" applyAlignment="1">
      <alignment vertical="center" wrapText="1"/>
    </xf>
    <xf numFmtId="0" fontId="0" fillId="0" borderId="1" xfId="0" applyFont="1" applyFill="1" applyBorder="1" applyAlignment="1">
      <alignment vertical="center" wrapText="1"/>
    </xf>
    <xf numFmtId="0" fontId="23" fillId="0" borderId="0" xfId="0" applyFont="1" applyAlignment="1">
      <alignment horizontal="left" vertical="center"/>
    </xf>
    <xf numFmtId="0" fontId="15" fillId="0" borderId="0" xfId="0" applyFont="1" applyAlignment="1">
      <alignment horizontal="center"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cellXfs>
  <cellStyles count="5">
    <cellStyle name="Hyperlink" xfId="2" builtinId="8"/>
    <cellStyle name="Hyperlink 13" xfId="4"/>
    <cellStyle name="Normal" xfId="0" builtinId="0"/>
    <cellStyle name="Normal 226" xfId="3"/>
    <cellStyle name="Percent" xfId="1" builtinId="5"/>
  </cellStyles>
  <dxfs count="1">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'C&amp;B'!$B$359</c:f>
              <c:strCache>
                <c:ptCount val="1"/>
                <c:pt idx="0">
                  <c:v>Triple glazed windows</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'C&amp;B'!$C$358:$AJ$358</c:f>
              <c:numCache>
                <c:formatCode>General</c:formatCode>
                <c:ptCount val="3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xVal>
          <c:yVal>
            <c:numRef>
              <c:f>'C&amp;B'!$C$359:$AJ$359</c:f>
              <c:numCache>
                <c:formatCode>0%</c:formatCode>
                <c:ptCount val="34"/>
                <c:pt idx="0">
                  <c:v>1</c:v>
                </c:pt>
                <c:pt idx="1">
                  <c:v>0.99</c:v>
                </c:pt>
                <c:pt idx="2">
                  <c:v>0.98</c:v>
                </c:pt>
                <c:pt idx="3">
                  <c:v>0.97</c:v>
                </c:pt>
                <c:pt idx="4">
                  <c:v>0.96</c:v>
                </c:pt>
                <c:pt idx="5">
                  <c:v>0.95</c:v>
                </c:pt>
                <c:pt idx="6">
                  <c:v>0.94</c:v>
                </c:pt>
                <c:pt idx="7">
                  <c:v>0.92999999999999994</c:v>
                </c:pt>
                <c:pt idx="8">
                  <c:v>0.91999999999999993</c:v>
                </c:pt>
                <c:pt idx="9">
                  <c:v>0.90999999999999992</c:v>
                </c:pt>
                <c:pt idx="10">
                  <c:v>0.89999999999999991</c:v>
                </c:pt>
                <c:pt idx="11">
                  <c:v>0.8899999999999999</c:v>
                </c:pt>
                <c:pt idx="12">
                  <c:v>0.87999999999999989</c:v>
                </c:pt>
                <c:pt idx="13">
                  <c:v>0.87</c:v>
                </c:pt>
                <c:pt idx="14">
                  <c:v>0.87</c:v>
                </c:pt>
                <c:pt idx="15">
                  <c:v>0.87</c:v>
                </c:pt>
                <c:pt idx="16">
                  <c:v>0.87</c:v>
                </c:pt>
                <c:pt idx="17">
                  <c:v>0.87</c:v>
                </c:pt>
                <c:pt idx="18">
                  <c:v>0.87</c:v>
                </c:pt>
                <c:pt idx="19">
                  <c:v>0.87</c:v>
                </c:pt>
                <c:pt idx="20">
                  <c:v>0.87</c:v>
                </c:pt>
                <c:pt idx="21">
                  <c:v>0.87</c:v>
                </c:pt>
                <c:pt idx="22">
                  <c:v>0.87</c:v>
                </c:pt>
                <c:pt idx="23">
                  <c:v>0.87</c:v>
                </c:pt>
                <c:pt idx="24">
                  <c:v>0.87</c:v>
                </c:pt>
                <c:pt idx="25">
                  <c:v>0.87</c:v>
                </c:pt>
                <c:pt idx="26">
                  <c:v>0.87</c:v>
                </c:pt>
                <c:pt idx="27">
                  <c:v>0.87</c:v>
                </c:pt>
                <c:pt idx="28">
                  <c:v>0.87</c:v>
                </c:pt>
                <c:pt idx="29">
                  <c:v>0.87</c:v>
                </c:pt>
                <c:pt idx="30">
                  <c:v>0.87</c:v>
                </c:pt>
                <c:pt idx="31">
                  <c:v>0.87</c:v>
                </c:pt>
                <c:pt idx="32">
                  <c:v>0.87</c:v>
                </c:pt>
                <c:pt idx="33">
                  <c:v>0.87</c:v>
                </c:pt>
              </c:numCache>
            </c:numRef>
          </c:yVal>
          <c:smooth val="1"/>
          <c:extLst>
            <c:ext xmlns:c16="http://schemas.microsoft.com/office/drawing/2014/chart" uri="{C3380CC4-5D6E-409C-BE32-E72D297353CC}">
              <c16:uniqueId val="{00000000-6525-429E-B3CD-738C87246F6F}"/>
            </c:ext>
          </c:extLst>
        </c:ser>
        <c:ser>
          <c:idx val="1"/>
          <c:order val="1"/>
          <c:tx>
            <c:strRef>
              <c:f>'C&amp;B'!$B$360</c:f>
              <c:strCache>
                <c:ptCount val="1"/>
                <c:pt idx="0">
                  <c:v>Heat Interface Units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'C&amp;B'!$C$358:$AJ$358</c:f>
              <c:numCache>
                <c:formatCode>General</c:formatCode>
                <c:ptCount val="3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xVal>
          <c:yVal>
            <c:numRef>
              <c:f>'C&amp;B'!$C$360:$AJ$360</c:f>
              <c:numCache>
                <c:formatCode>0%</c:formatCode>
                <c:ptCount val="34"/>
                <c:pt idx="0">
                  <c:v>1</c:v>
                </c:pt>
                <c:pt idx="1">
                  <c:v>0.99545454545454548</c:v>
                </c:pt>
                <c:pt idx="2">
                  <c:v>0.99090909090909096</c:v>
                </c:pt>
                <c:pt idx="3">
                  <c:v>0.98636363636363644</c:v>
                </c:pt>
                <c:pt idx="4">
                  <c:v>0.98181818181818192</c:v>
                </c:pt>
                <c:pt idx="5">
                  <c:v>0.9772727272727274</c:v>
                </c:pt>
                <c:pt idx="6">
                  <c:v>0.97272727272727288</c:v>
                </c:pt>
                <c:pt idx="7">
                  <c:v>0.96818181818181837</c:v>
                </c:pt>
                <c:pt idx="8">
                  <c:v>0.96363636363636385</c:v>
                </c:pt>
                <c:pt idx="9">
                  <c:v>0.95909090909090933</c:v>
                </c:pt>
                <c:pt idx="10">
                  <c:v>0.95454545454545481</c:v>
                </c:pt>
                <c:pt idx="11">
                  <c:v>0.95000000000000029</c:v>
                </c:pt>
                <c:pt idx="12">
                  <c:v>0.94545454545454577</c:v>
                </c:pt>
                <c:pt idx="13">
                  <c:v>0.94090909090909125</c:v>
                </c:pt>
                <c:pt idx="14">
                  <c:v>0.93636363636363673</c:v>
                </c:pt>
                <c:pt idx="15">
                  <c:v>0.93181818181818221</c:v>
                </c:pt>
                <c:pt idx="16">
                  <c:v>0.92727272727272769</c:v>
                </c:pt>
                <c:pt idx="17">
                  <c:v>0.92272727272727317</c:v>
                </c:pt>
                <c:pt idx="18">
                  <c:v>0.91818181818181865</c:v>
                </c:pt>
                <c:pt idx="19">
                  <c:v>0.91363636363636413</c:v>
                </c:pt>
                <c:pt idx="20">
                  <c:v>0.90909090909090962</c:v>
                </c:pt>
                <c:pt idx="21">
                  <c:v>0.9045454545454551</c:v>
                </c:pt>
                <c:pt idx="22">
                  <c:v>0.90000000000000058</c:v>
                </c:pt>
                <c:pt idx="23">
                  <c:v>0.89545454545454606</c:v>
                </c:pt>
                <c:pt idx="24">
                  <c:v>0.89090909090909154</c:v>
                </c:pt>
                <c:pt idx="25">
                  <c:v>0.88636363636363702</c:v>
                </c:pt>
                <c:pt idx="26">
                  <c:v>0.8818181818181825</c:v>
                </c:pt>
                <c:pt idx="27">
                  <c:v>0.87727272727272798</c:v>
                </c:pt>
                <c:pt idx="28">
                  <c:v>0.87272727272727346</c:v>
                </c:pt>
                <c:pt idx="29">
                  <c:v>0.86818181818181894</c:v>
                </c:pt>
                <c:pt idx="30">
                  <c:v>0.86363636363636442</c:v>
                </c:pt>
                <c:pt idx="31">
                  <c:v>0.8590909090909099</c:v>
                </c:pt>
                <c:pt idx="32">
                  <c:v>0.85454545454545539</c:v>
                </c:pt>
                <c:pt idx="33">
                  <c:v>0.85</c:v>
                </c:pt>
              </c:numCache>
            </c:numRef>
          </c:yVal>
          <c:smooth val="1"/>
          <c:extLst>
            <c:ext xmlns:c16="http://schemas.microsoft.com/office/drawing/2014/chart" uri="{C3380CC4-5D6E-409C-BE32-E72D297353CC}">
              <c16:uniqueId val="{00000001-6525-429E-B3CD-738C87246F6F}"/>
            </c:ext>
          </c:extLst>
        </c:ser>
        <c:ser>
          <c:idx val="2"/>
          <c:order val="2"/>
          <c:tx>
            <c:strRef>
              <c:f>'C&amp;B'!$B$361</c:f>
              <c:strCache>
                <c:ptCount val="1"/>
                <c:pt idx="0">
                  <c:v>LED lighting</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'C&amp;B'!$C$358:$AJ$358</c:f>
              <c:numCache>
                <c:formatCode>General</c:formatCode>
                <c:ptCount val="3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xVal>
          <c:yVal>
            <c:numRef>
              <c:f>'C&amp;B'!$C$361:$AJ$361</c:f>
              <c:numCache>
                <c:formatCode>0%</c:formatCode>
                <c:ptCount val="34"/>
                <c:pt idx="0">
                  <c:v>1</c:v>
                </c:pt>
                <c:pt idx="1">
                  <c:v>0.95</c:v>
                </c:pt>
                <c:pt idx="2">
                  <c:v>0.89999999999999991</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numCache>
            </c:numRef>
          </c:yVal>
          <c:smooth val="1"/>
          <c:extLst>
            <c:ext xmlns:c16="http://schemas.microsoft.com/office/drawing/2014/chart" uri="{C3380CC4-5D6E-409C-BE32-E72D297353CC}">
              <c16:uniqueId val="{00000002-6525-429E-B3CD-738C87246F6F}"/>
            </c:ext>
          </c:extLst>
        </c:ser>
        <c:ser>
          <c:idx val="3"/>
          <c:order val="3"/>
          <c:tx>
            <c:strRef>
              <c:f>'C&amp;B'!$B$362</c:f>
              <c:strCache>
                <c:ptCount val="1"/>
                <c:pt idx="0">
                  <c:v>Battery Storage</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'C&amp;B'!$C$358:$AJ$358</c:f>
              <c:numCache>
                <c:formatCode>General</c:formatCode>
                <c:ptCount val="3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xVal>
          <c:yVal>
            <c:numRef>
              <c:f>'C&amp;B'!$C$362:$AJ$362</c:f>
              <c:numCache>
                <c:formatCode>0%</c:formatCode>
                <c:ptCount val="34"/>
                <c:pt idx="0">
                  <c:v>1</c:v>
                </c:pt>
                <c:pt idx="1">
                  <c:v>0.92</c:v>
                </c:pt>
                <c:pt idx="2">
                  <c:v>0.85</c:v>
                </c:pt>
                <c:pt idx="3">
                  <c:v>0.8</c:v>
                </c:pt>
                <c:pt idx="4">
                  <c:v>0.76</c:v>
                </c:pt>
                <c:pt idx="5">
                  <c:v>0.72</c:v>
                </c:pt>
                <c:pt idx="6">
                  <c:v>0.69</c:v>
                </c:pt>
                <c:pt idx="7">
                  <c:v>0.67</c:v>
                </c:pt>
                <c:pt idx="8">
                  <c:v>0.65</c:v>
                </c:pt>
                <c:pt idx="9">
                  <c:v>0.63</c:v>
                </c:pt>
                <c:pt idx="10">
                  <c:v>0.61</c:v>
                </c:pt>
                <c:pt idx="11">
                  <c:v>0.59</c:v>
                </c:pt>
                <c:pt idx="12">
                  <c:v>0.56999999999999995</c:v>
                </c:pt>
                <c:pt idx="13">
                  <c:v>0.55000000000000004</c:v>
                </c:pt>
                <c:pt idx="14">
                  <c:v>0.54</c:v>
                </c:pt>
                <c:pt idx="15">
                  <c:v>0.53</c:v>
                </c:pt>
                <c:pt idx="16">
                  <c:v>0.52124999999999999</c:v>
                </c:pt>
                <c:pt idx="17">
                  <c:v>0.51249999999999996</c:v>
                </c:pt>
                <c:pt idx="18">
                  <c:v>0.50374999999999992</c:v>
                </c:pt>
                <c:pt idx="19">
                  <c:v>0.49499999999999994</c:v>
                </c:pt>
                <c:pt idx="20">
                  <c:v>0.48624999999999996</c:v>
                </c:pt>
                <c:pt idx="21">
                  <c:v>0.47749999999999998</c:v>
                </c:pt>
                <c:pt idx="22">
                  <c:v>0.46875</c:v>
                </c:pt>
                <c:pt idx="23">
                  <c:v>0.46</c:v>
                </c:pt>
                <c:pt idx="24">
                  <c:v>0.45600000000000002</c:v>
                </c:pt>
                <c:pt idx="25">
                  <c:v>0.45200000000000001</c:v>
                </c:pt>
                <c:pt idx="26">
                  <c:v>0.44800000000000001</c:v>
                </c:pt>
                <c:pt idx="27">
                  <c:v>0.44400000000000001</c:v>
                </c:pt>
                <c:pt idx="28">
                  <c:v>0.44</c:v>
                </c:pt>
                <c:pt idx="29">
                  <c:v>0.436</c:v>
                </c:pt>
                <c:pt idx="30">
                  <c:v>0.432</c:v>
                </c:pt>
                <c:pt idx="31">
                  <c:v>0.42799999999999999</c:v>
                </c:pt>
                <c:pt idx="32">
                  <c:v>0.42399999999999999</c:v>
                </c:pt>
                <c:pt idx="33">
                  <c:v>0.42</c:v>
                </c:pt>
              </c:numCache>
            </c:numRef>
          </c:yVal>
          <c:smooth val="1"/>
          <c:extLst>
            <c:ext xmlns:c16="http://schemas.microsoft.com/office/drawing/2014/chart" uri="{C3380CC4-5D6E-409C-BE32-E72D297353CC}">
              <c16:uniqueId val="{00000003-6525-429E-B3CD-738C87246F6F}"/>
            </c:ext>
          </c:extLst>
        </c:ser>
        <c:ser>
          <c:idx val="4"/>
          <c:order val="4"/>
          <c:tx>
            <c:strRef>
              <c:f>'C&amp;B'!$B$363</c:f>
              <c:strCache>
                <c:ptCount val="1"/>
                <c:pt idx="0">
                  <c:v>ASHP</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'C&amp;B'!$C$358:$AJ$358</c:f>
              <c:numCache>
                <c:formatCode>General</c:formatCode>
                <c:ptCount val="3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xVal>
          <c:yVal>
            <c:numRef>
              <c:f>'C&amp;B'!$C$363:$AJ$363</c:f>
              <c:numCache>
                <c:formatCode>0%</c:formatCode>
                <c:ptCount val="34"/>
                <c:pt idx="0">
                  <c:v>1</c:v>
                </c:pt>
                <c:pt idx="1">
                  <c:v>0.99153846153846159</c:v>
                </c:pt>
                <c:pt idx="2">
                  <c:v>0.98307692307692318</c:v>
                </c:pt>
                <c:pt idx="3">
                  <c:v>0.97461538461538477</c:v>
                </c:pt>
                <c:pt idx="4">
                  <c:v>0.96615384615384636</c:v>
                </c:pt>
                <c:pt idx="5">
                  <c:v>0.95769230769230795</c:v>
                </c:pt>
                <c:pt idx="6">
                  <c:v>0.94923076923076954</c:v>
                </c:pt>
                <c:pt idx="7">
                  <c:v>0.94076923076923114</c:v>
                </c:pt>
                <c:pt idx="8">
                  <c:v>0.93230769230769273</c:v>
                </c:pt>
                <c:pt idx="9">
                  <c:v>0.92384615384615432</c:v>
                </c:pt>
                <c:pt idx="10">
                  <c:v>0.91538461538461591</c:v>
                </c:pt>
                <c:pt idx="11">
                  <c:v>0.9069230769230775</c:v>
                </c:pt>
                <c:pt idx="12">
                  <c:v>0.89846153846153909</c:v>
                </c:pt>
                <c:pt idx="13">
                  <c:v>0.89</c:v>
                </c:pt>
                <c:pt idx="14">
                  <c:v>0.88500000000000001</c:v>
                </c:pt>
                <c:pt idx="15">
                  <c:v>0.88</c:v>
                </c:pt>
                <c:pt idx="16">
                  <c:v>0.875</c:v>
                </c:pt>
                <c:pt idx="17">
                  <c:v>0.87</c:v>
                </c:pt>
                <c:pt idx="18">
                  <c:v>0.86499999999999999</c:v>
                </c:pt>
                <c:pt idx="19">
                  <c:v>0.86</c:v>
                </c:pt>
                <c:pt idx="20">
                  <c:v>0.85499999999999998</c:v>
                </c:pt>
                <c:pt idx="21">
                  <c:v>0.85</c:v>
                </c:pt>
                <c:pt idx="22">
                  <c:v>0.84499999999999997</c:v>
                </c:pt>
                <c:pt idx="23">
                  <c:v>0.84</c:v>
                </c:pt>
                <c:pt idx="24">
                  <c:v>0.83699999999999997</c:v>
                </c:pt>
                <c:pt idx="25">
                  <c:v>0.83399999999999996</c:v>
                </c:pt>
                <c:pt idx="26">
                  <c:v>0.83099999999999996</c:v>
                </c:pt>
                <c:pt idx="27">
                  <c:v>0.82799999999999996</c:v>
                </c:pt>
                <c:pt idx="28">
                  <c:v>0.82499999999999996</c:v>
                </c:pt>
                <c:pt idx="29">
                  <c:v>0.82199999999999995</c:v>
                </c:pt>
                <c:pt idx="30">
                  <c:v>0.81899999999999995</c:v>
                </c:pt>
                <c:pt idx="31">
                  <c:v>0.81599999999999995</c:v>
                </c:pt>
                <c:pt idx="32">
                  <c:v>0.81299999999999994</c:v>
                </c:pt>
                <c:pt idx="33">
                  <c:v>0.81</c:v>
                </c:pt>
              </c:numCache>
            </c:numRef>
          </c:yVal>
          <c:smooth val="1"/>
          <c:extLst>
            <c:ext xmlns:c16="http://schemas.microsoft.com/office/drawing/2014/chart" uri="{C3380CC4-5D6E-409C-BE32-E72D297353CC}">
              <c16:uniqueId val="{00000004-6525-429E-B3CD-738C87246F6F}"/>
            </c:ext>
          </c:extLst>
        </c:ser>
        <c:ser>
          <c:idx val="5"/>
          <c:order val="5"/>
          <c:tx>
            <c:strRef>
              <c:f>'C&amp;B'!$B$364</c:f>
              <c:strCache>
                <c:ptCount val="1"/>
                <c:pt idx="0">
                  <c:v>Air tightness and thremal bridging</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'C&amp;B'!$C$358:$AJ$358</c:f>
              <c:numCache>
                <c:formatCode>General</c:formatCode>
                <c:ptCount val="3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xVal>
          <c:yVal>
            <c:numRef>
              <c:f>'C&amp;B'!$C$364:$AJ$364</c:f>
              <c:numCache>
                <c:formatCode>0%</c:formatCode>
                <c:ptCount val="34"/>
                <c:pt idx="0">
                  <c:v>1</c:v>
                </c:pt>
                <c:pt idx="1">
                  <c:v>1</c:v>
                </c:pt>
                <c:pt idx="2">
                  <c:v>1</c:v>
                </c:pt>
                <c:pt idx="3">
                  <c:v>1</c:v>
                </c:pt>
                <c:pt idx="4">
                  <c:v>0.98199999999999998</c:v>
                </c:pt>
                <c:pt idx="5">
                  <c:v>0.96399999999999997</c:v>
                </c:pt>
                <c:pt idx="6">
                  <c:v>0.94599999999999995</c:v>
                </c:pt>
                <c:pt idx="7">
                  <c:v>0.92799999999999994</c:v>
                </c:pt>
                <c:pt idx="8">
                  <c:v>0.91</c:v>
                </c:pt>
                <c:pt idx="9">
                  <c:v>0.9</c:v>
                </c:pt>
                <c:pt idx="10">
                  <c:v>0.89</c:v>
                </c:pt>
                <c:pt idx="11">
                  <c:v>0.88</c:v>
                </c:pt>
                <c:pt idx="12">
                  <c:v>0.87</c:v>
                </c:pt>
                <c:pt idx="13">
                  <c:v>0.86</c:v>
                </c:pt>
                <c:pt idx="14">
                  <c:v>0.85399999999999998</c:v>
                </c:pt>
                <c:pt idx="15">
                  <c:v>0.84799999999999998</c:v>
                </c:pt>
                <c:pt idx="16">
                  <c:v>0.84199999999999997</c:v>
                </c:pt>
                <c:pt idx="17">
                  <c:v>0.83599999999999997</c:v>
                </c:pt>
                <c:pt idx="18">
                  <c:v>0.83</c:v>
                </c:pt>
                <c:pt idx="19">
                  <c:v>0.82399999999999995</c:v>
                </c:pt>
                <c:pt idx="20">
                  <c:v>0.81799999999999995</c:v>
                </c:pt>
                <c:pt idx="21">
                  <c:v>0.81199999999999994</c:v>
                </c:pt>
                <c:pt idx="22">
                  <c:v>0.80599999999999994</c:v>
                </c:pt>
                <c:pt idx="23">
                  <c:v>0.8</c:v>
                </c:pt>
                <c:pt idx="24">
                  <c:v>0.79800000000000004</c:v>
                </c:pt>
                <c:pt idx="25">
                  <c:v>0.79600000000000004</c:v>
                </c:pt>
                <c:pt idx="26">
                  <c:v>0.79400000000000004</c:v>
                </c:pt>
                <c:pt idx="27">
                  <c:v>0.79200000000000004</c:v>
                </c:pt>
                <c:pt idx="28">
                  <c:v>0.79</c:v>
                </c:pt>
                <c:pt idx="29">
                  <c:v>0.78600000000000003</c:v>
                </c:pt>
                <c:pt idx="30">
                  <c:v>0.78200000000000003</c:v>
                </c:pt>
                <c:pt idx="31">
                  <c:v>0.77800000000000002</c:v>
                </c:pt>
                <c:pt idx="32">
                  <c:v>0.77400000000000002</c:v>
                </c:pt>
                <c:pt idx="33">
                  <c:v>0.77</c:v>
                </c:pt>
              </c:numCache>
            </c:numRef>
          </c:yVal>
          <c:smooth val="1"/>
          <c:extLst>
            <c:ext xmlns:c16="http://schemas.microsoft.com/office/drawing/2014/chart" uri="{C3380CC4-5D6E-409C-BE32-E72D297353CC}">
              <c16:uniqueId val="{00000005-6525-429E-B3CD-738C87246F6F}"/>
            </c:ext>
          </c:extLst>
        </c:ser>
        <c:dLbls>
          <c:showLegendKey val="0"/>
          <c:showVal val="0"/>
          <c:showCatName val="0"/>
          <c:showSerName val="0"/>
          <c:showPercent val="0"/>
          <c:showBubbleSize val="0"/>
        </c:dLbls>
        <c:axId val="47420160"/>
        <c:axId val="47422080"/>
      </c:scatterChart>
      <c:valAx>
        <c:axId val="47420160"/>
        <c:scaling>
          <c:orientation val="minMax"/>
          <c:max val="2050"/>
          <c:min val="2017"/>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22080"/>
        <c:crosses val="autoZero"/>
        <c:crossBetween val="midCat"/>
        <c:majorUnit val="1"/>
      </c:valAx>
      <c:valAx>
        <c:axId val="47422080"/>
        <c:scaling>
          <c:orientation val="minMax"/>
          <c:max val="1"/>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20160"/>
        <c:crosses val="autoZero"/>
        <c:crossBetween val="midCat"/>
      </c:valAx>
      <c:spPr>
        <a:noFill/>
        <a:ln w="25400">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Detached!$E$86:$K$86</c:f>
              <c:numCache>
                <c:formatCode>0.0</c:formatCode>
                <c:ptCount val="7"/>
                <c:pt idx="0">
                  <c:v>168.02799999999996</c:v>
                </c:pt>
                <c:pt idx="1">
                  <c:v>126.83899999999998</c:v>
                </c:pt>
                <c:pt idx="2">
                  <c:v>123.7</c:v>
                </c:pt>
                <c:pt idx="3">
                  <c:v>114.121</c:v>
                </c:pt>
                <c:pt idx="4">
                  <c:v>100.499</c:v>
                </c:pt>
                <c:pt idx="5">
                  <c:v>92.762999999999991</c:v>
                </c:pt>
                <c:pt idx="6">
                  <c:v>84.925000000000011</c:v>
                </c:pt>
              </c:numCache>
            </c:numRef>
          </c:xVal>
          <c:yVal>
            <c:numRef>
              <c:f>Detached!$E$87:$K$87</c:f>
              <c:numCache>
                <c:formatCode>General</c:formatCode>
                <c:ptCount val="7"/>
                <c:pt idx="0">
                  <c:v>43.74</c:v>
                </c:pt>
                <c:pt idx="1">
                  <c:v>34.840000000000003</c:v>
                </c:pt>
                <c:pt idx="2">
                  <c:v>34.68</c:v>
                </c:pt>
                <c:pt idx="3">
                  <c:v>29.52</c:v>
                </c:pt>
                <c:pt idx="4">
                  <c:v>24.71</c:v>
                </c:pt>
                <c:pt idx="5">
                  <c:v>19.73</c:v>
                </c:pt>
                <c:pt idx="6">
                  <c:v>14.85</c:v>
                </c:pt>
              </c:numCache>
            </c:numRef>
          </c:yVal>
          <c:smooth val="0"/>
          <c:extLst>
            <c:ext xmlns:c16="http://schemas.microsoft.com/office/drawing/2014/chart" uri="{C3380CC4-5D6E-409C-BE32-E72D297353CC}">
              <c16:uniqueId val="{00000002-D040-4022-82F9-590A646AB1EF}"/>
            </c:ext>
          </c:extLst>
        </c:ser>
        <c:dLbls>
          <c:showLegendKey val="0"/>
          <c:showVal val="0"/>
          <c:showCatName val="0"/>
          <c:showSerName val="0"/>
          <c:showPercent val="0"/>
          <c:showBubbleSize val="0"/>
        </c:dLbls>
        <c:axId val="1963956831"/>
        <c:axId val="1963953503"/>
      </c:scatterChart>
      <c:valAx>
        <c:axId val="196395683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Heat Loss Parameter( W/K)</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953503"/>
        <c:crosses val="autoZero"/>
        <c:crossBetween val="midCat"/>
      </c:valAx>
      <c:valAx>
        <c:axId val="196395350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Annual Space Heating Demand (kWh/m2.year)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956831"/>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(Attached!$E$86,Attached!$H$86,Attached!$I$86,Attached!$J$86,Attached!$K$86)</c:f>
              <c:numCache>
                <c:formatCode>0.0</c:formatCode>
                <c:ptCount val="5"/>
                <c:pt idx="0">
                  <c:v>111.46100000000001</c:v>
                </c:pt>
                <c:pt idx="1">
                  <c:v>74.903000000000006</c:v>
                </c:pt>
                <c:pt idx="2">
                  <c:v>67.475999999999999</c:v>
                </c:pt>
                <c:pt idx="3">
                  <c:v>64.067999999999998</c:v>
                </c:pt>
                <c:pt idx="4">
                  <c:v>58.783999999999992</c:v>
                </c:pt>
              </c:numCache>
            </c:numRef>
          </c:xVal>
          <c:yVal>
            <c:numRef>
              <c:f>(Attached!$E$87,Attached!$H$87,Attached!$I$87,Attached!$J$87,Attached!$K$87)</c:f>
              <c:numCache>
                <c:formatCode>General</c:formatCode>
                <c:ptCount val="5"/>
                <c:pt idx="0">
                  <c:v>40.159999999999997</c:v>
                </c:pt>
                <c:pt idx="1">
                  <c:v>29.35</c:v>
                </c:pt>
                <c:pt idx="2">
                  <c:v>24.24</c:v>
                </c:pt>
                <c:pt idx="3">
                  <c:v>18.89</c:v>
                </c:pt>
                <c:pt idx="4">
                  <c:v>14.57</c:v>
                </c:pt>
              </c:numCache>
            </c:numRef>
          </c:yVal>
          <c:smooth val="0"/>
          <c:extLst>
            <c:ext xmlns:c16="http://schemas.microsoft.com/office/drawing/2014/chart" uri="{C3380CC4-5D6E-409C-BE32-E72D297353CC}">
              <c16:uniqueId val="{00000003-A6B8-4486-8CF0-2595AD6DD1C6}"/>
            </c:ext>
          </c:extLst>
        </c:ser>
        <c:dLbls>
          <c:showLegendKey val="0"/>
          <c:showVal val="0"/>
          <c:showCatName val="0"/>
          <c:showSerName val="0"/>
          <c:showPercent val="0"/>
          <c:showBubbleSize val="0"/>
        </c:dLbls>
        <c:axId val="1963956831"/>
        <c:axId val="1963953503"/>
      </c:scatterChart>
      <c:valAx>
        <c:axId val="196395683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Heat Loss Parameter( W/K)</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953503"/>
        <c:crosses val="autoZero"/>
        <c:crossBetween val="midCat"/>
      </c:valAx>
      <c:valAx>
        <c:axId val="196395350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Annual Space Heating Demand (kWh/m2.year)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956831"/>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1"/>
            <c:dispEq val="1"/>
            <c:trendlineLbl>
              <c:numFmt formatCode="#,##0.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('1BedFlat'!$E$86,'1BedFlat'!$J$86,'1BedFlat'!$K$86)</c:f>
              <c:numCache>
                <c:formatCode>0.0</c:formatCode>
                <c:ptCount val="3"/>
                <c:pt idx="0">
                  <c:v>65.795000000000002</c:v>
                </c:pt>
                <c:pt idx="1">
                  <c:v>60.024999999999999</c:v>
                </c:pt>
                <c:pt idx="2">
                  <c:v>49.673999999999999</c:v>
                </c:pt>
              </c:numCache>
            </c:numRef>
          </c:xVal>
          <c:yVal>
            <c:numRef>
              <c:f>('1BedFlat'!$E$87,'1BedFlat'!$J$87,'1BedFlat'!$K$87)</c:f>
              <c:numCache>
                <c:formatCode>General</c:formatCode>
                <c:ptCount val="3"/>
                <c:pt idx="0">
                  <c:v>27.93</c:v>
                </c:pt>
                <c:pt idx="1">
                  <c:v>19.399999999999999</c:v>
                </c:pt>
                <c:pt idx="2">
                  <c:v>14.7</c:v>
                </c:pt>
              </c:numCache>
            </c:numRef>
          </c:yVal>
          <c:smooth val="0"/>
          <c:extLst>
            <c:ext xmlns:c16="http://schemas.microsoft.com/office/drawing/2014/chart" uri="{C3380CC4-5D6E-409C-BE32-E72D297353CC}">
              <c16:uniqueId val="{00000003-C75B-42B7-B831-2D9FA20D15DE}"/>
            </c:ext>
          </c:extLst>
        </c:ser>
        <c:dLbls>
          <c:showLegendKey val="0"/>
          <c:showVal val="0"/>
          <c:showCatName val="0"/>
          <c:showSerName val="0"/>
          <c:showPercent val="0"/>
          <c:showBubbleSize val="0"/>
        </c:dLbls>
        <c:axId val="1963956831"/>
        <c:axId val="1963953503"/>
      </c:scatterChart>
      <c:valAx>
        <c:axId val="196395683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Heat Loss Parameter( W/K)</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953503"/>
        <c:crosses val="autoZero"/>
        <c:crossBetween val="midCat"/>
      </c:valAx>
      <c:valAx>
        <c:axId val="196395350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Annual Space Heating Demand (kWh/m2.year)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956831"/>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1"/>
            <c:dispEq val="1"/>
            <c:trendlineLbl>
              <c:numFmt formatCode="#,##0.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('2BedFlat'!$E$86,'2BedFlat'!$J$86,'2BedFlat'!$K$86)</c:f>
              <c:numCache>
                <c:formatCode>0.0</c:formatCode>
                <c:ptCount val="3"/>
                <c:pt idx="0">
                  <c:v>88.57</c:v>
                </c:pt>
                <c:pt idx="1">
                  <c:v>73.557999999999993</c:v>
                </c:pt>
                <c:pt idx="2">
                  <c:v>66.184999999999988</c:v>
                </c:pt>
              </c:numCache>
            </c:numRef>
          </c:xVal>
          <c:yVal>
            <c:numRef>
              <c:f>('2BedFlat'!$E$87,'2BedFlat'!$J$87,'2BedFlat'!$K$87)</c:f>
              <c:numCache>
                <c:formatCode>General</c:formatCode>
                <c:ptCount val="3"/>
                <c:pt idx="0">
                  <c:v>32.89</c:v>
                </c:pt>
                <c:pt idx="1">
                  <c:v>19.16</c:v>
                </c:pt>
                <c:pt idx="2">
                  <c:v>14.75</c:v>
                </c:pt>
              </c:numCache>
            </c:numRef>
          </c:yVal>
          <c:smooth val="0"/>
          <c:extLst>
            <c:ext xmlns:c16="http://schemas.microsoft.com/office/drawing/2014/chart" uri="{C3380CC4-5D6E-409C-BE32-E72D297353CC}">
              <c16:uniqueId val="{00000001-4FD5-4537-8856-34544948774A}"/>
            </c:ext>
          </c:extLst>
        </c:ser>
        <c:dLbls>
          <c:showLegendKey val="0"/>
          <c:showVal val="0"/>
          <c:showCatName val="0"/>
          <c:showSerName val="0"/>
          <c:showPercent val="0"/>
          <c:showBubbleSize val="0"/>
        </c:dLbls>
        <c:axId val="1963956831"/>
        <c:axId val="1963953503"/>
      </c:scatterChart>
      <c:valAx>
        <c:axId val="196395683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Heat Loss Parameter( W/K)</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953503"/>
        <c:crosses val="autoZero"/>
        <c:crossBetween val="midCat"/>
      </c:valAx>
      <c:valAx>
        <c:axId val="196395350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Annual Space Heating Demand (kWh/m2.year)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956831"/>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Cumulative Emissions tCO2e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Projections!$B$49</c:f>
              <c:strCache>
                <c:ptCount val="1"/>
                <c:pt idx="0">
                  <c:v>Detached: Embodied</c:v>
                </c:pt>
              </c:strCache>
            </c:strRef>
          </c:tx>
          <c:spPr>
            <a:solidFill>
              <a:schemeClr val="accent1"/>
            </a:solidFill>
            <a:ln>
              <a:noFill/>
            </a:ln>
            <a:effectLst/>
          </c:spPr>
          <c:cat>
            <c:numRef>
              <c:f>Projections!$C$48:$BK$48</c:f>
              <c:numCache>
                <c:formatCode>General</c:formatCode>
                <c:ptCount val="61"/>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numCache>
            </c:numRef>
          </c:cat>
          <c:val>
            <c:numRef>
              <c:f>Projections!$C$49:$BK$49</c:f>
              <c:numCache>
                <c:formatCode>0</c:formatCode>
                <c:ptCount val="61"/>
                <c:pt idx="0">
                  <c:v>19907</c:v>
                </c:pt>
                <c:pt idx="1">
                  <c:v>19907</c:v>
                </c:pt>
                <c:pt idx="2">
                  <c:v>19907</c:v>
                </c:pt>
                <c:pt idx="3">
                  <c:v>19907</c:v>
                </c:pt>
                <c:pt idx="4">
                  <c:v>19907</c:v>
                </c:pt>
                <c:pt idx="5">
                  <c:v>19907</c:v>
                </c:pt>
                <c:pt idx="6">
                  <c:v>19907</c:v>
                </c:pt>
                <c:pt idx="7">
                  <c:v>19907</c:v>
                </c:pt>
                <c:pt idx="8">
                  <c:v>19907</c:v>
                </c:pt>
                <c:pt idx="9">
                  <c:v>19907</c:v>
                </c:pt>
                <c:pt idx="10">
                  <c:v>19907</c:v>
                </c:pt>
                <c:pt idx="11">
                  <c:v>19907</c:v>
                </c:pt>
                <c:pt idx="12">
                  <c:v>19907</c:v>
                </c:pt>
                <c:pt idx="13">
                  <c:v>19907</c:v>
                </c:pt>
                <c:pt idx="14">
                  <c:v>19907</c:v>
                </c:pt>
                <c:pt idx="15">
                  <c:v>20540.862917398947</c:v>
                </c:pt>
                <c:pt idx="16">
                  <c:v>20540.862917398947</c:v>
                </c:pt>
                <c:pt idx="17">
                  <c:v>20540.862917398947</c:v>
                </c:pt>
                <c:pt idx="18">
                  <c:v>20540.862917398947</c:v>
                </c:pt>
                <c:pt idx="19">
                  <c:v>20540.862917398947</c:v>
                </c:pt>
                <c:pt idx="20">
                  <c:v>20540.862917398947</c:v>
                </c:pt>
                <c:pt idx="21">
                  <c:v>20540.862917398947</c:v>
                </c:pt>
                <c:pt idx="22">
                  <c:v>20540.862917398947</c:v>
                </c:pt>
                <c:pt idx="23">
                  <c:v>20540.862917398947</c:v>
                </c:pt>
                <c:pt idx="24">
                  <c:v>20540.862917398947</c:v>
                </c:pt>
                <c:pt idx="25">
                  <c:v>22802.601054481547</c:v>
                </c:pt>
                <c:pt idx="26">
                  <c:v>22802.601054481547</c:v>
                </c:pt>
                <c:pt idx="27">
                  <c:v>22802.601054481547</c:v>
                </c:pt>
                <c:pt idx="28">
                  <c:v>22802.601054481547</c:v>
                </c:pt>
                <c:pt idx="29">
                  <c:v>22802.601054481547</c:v>
                </c:pt>
                <c:pt idx="30">
                  <c:v>22802.601054481547</c:v>
                </c:pt>
                <c:pt idx="31">
                  <c:v>22802.601054481547</c:v>
                </c:pt>
                <c:pt idx="32">
                  <c:v>22802.601054481547</c:v>
                </c:pt>
                <c:pt idx="33">
                  <c:v>22802.601054481547</c:v>
                </c:pt>
                <c:pt idx="34">
                  <c:v>22802.601054481547</c:v>
                </c:pt>
                <c:pt idx="35">
                  <c:v>22802.601054481547</c:v>
                </c:pt>
                <c:pt idx="36">
                  <c:v>22802.601054481547</c:v>
                </c:pt>
                <c:pt idx="37">
                  <c:v>22802.601054481547</c:v>
                </c:pt>
                <c:pt idx="38">
                  <c:v>22802.601054481547</c:v>
                </c:pt>
                <c:pt idx="39">
                  <c:v>22802.601054481547</c:v>
                </c:pt>
                <c:pt idx="40">
                  <c:v>22802.601054481547</c:v>
                </c:pt>
                <c:pt idx="41">
                  <c:v>22802.601054481547</c:v>
                </c:pt>
                <c:pt idx="42">
                  <c:v>22802.601054481547</c:v>
                </c:pt>
                <c:pt idx="43">
                  <c:v>22802.601054481547</c:v>
                </c:pt>
                <c:pt idx="44">
                  <c:v>22802.601054481547</c:v>
                </c:pt>
                <c:pt idx="45">
                  <c:v>22802.601054481547</c:v>
                </c:pt>
                <c:pt idx="46">
                  <c:v>22802.601054481547</c:v>
                </c:pt>
                <c:pt idx="47">
                  <c:v>22802.601054481547</c:v>
                </c:pt>
                <c:pt idx="48">
                  <c:v>22802.601054481547</c:v>
                </c:pt>
                <c:pt idx="49">
                  <c:v>22802.601054481547</c:v>
                </c:pt>
                <c:pt idx="50">
                  <c:v>23695.771528998244</c:v>
                </c:pt>
                <c:pt idx="51">
                  <c:v>23695.771528998244</c:v>
                </c:pt>
                <c:pt idx="52">
                  <c:v>23695.771528998244</c:v>
                </c:pt>
                <c:pt idx="53">
                  <c:v>23695.771528998244</c:v>
                </c:pt>
                <c:pt idx="54">
                  <c:v>23695.771528998244</c:v>
                </c:pt>
                <c:pt idx="55">
                  <c:v>23695.771528998244</c:v>
                </c:pt>
                <c:pt idx="56">
                  <c:v>23695.771528998244</c:v>
                </c:pt>
                <c:pt idx="57">
                  <c:v>23695.771528998244</c:v>
                </c:pt>
                <c:pt idx="58">
                  <c:v>23695.771528998244</c:v>
                </c:pt>
                <c:pt idx="59">
                  <c:v>23695.771528998244</c:v>
                </c:pt>
                <c:pt idx="60">
                  <c:v>28104</c:v>
                </c:pt>
              </c:numCache>
            </c:numRef>
          </c:val>
          <c:extLst>
            <c:ext xmlns:c16="http://schemas.microsoft.com/office/drawing/2014/chart" uri="{C3380CC4-5D6E-409C-BE32-E72D297353CC}">
              <c16:uniqueId val="{00000000-F6D8-4E1F-BEE6-96B5A066713A}"/>
            </c:ext>
          </c:extLst>
        </c:ser>
        <c:ser>
          <c:idx val="1"/>
          <c:order val="1"/>
          <c:tx>
            <c:strRef>
              <c:f>Projections!$B$50</c:f>
              <c:strCache>
                <c:ptCount val="1"/>
                <c:pt idx="0">
                  <c:v>Attached: Embodied</c:v>
                </c:pt>
              </c:strCache>
            </c:strRef>
          </c:tx>
          <c:spPr>
            <a:solidFill>
              <a:schemeClr val="accent2"/>
            </a:solidFill>
            <a:ln>
              <a:noFill/>
            </a:ln>
            <a:effectLst/>
          </c:spPr>
          <c:cat>
            <c:numRef>
              <c:f>Projections!$C$48:$BK$48</c:f>
              <c:numCache>
                <c:formatCode>General</c:formatCode>
                <c:ptCount val="61"/>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numCache>
            </c:numRef>
          </c:cat>
          <c:val>
            <c:numRef>
              <c:f>Projections!$C$50:$BK$50</c:f>
              <c:numCache>
                <c:formatCode>0</c:formatCode>
                <c:ptCount val="61"/>
                <c:pt idx="0">
                  <c:v>43044</c:v>
                </c:pt>
                <c:pt idx="1">
                  <c:v>43044</c:v>
                </c:pt>
                <c:pt idx="2">
                  <c:v>43044</c:v>
                </c:pt>
                <c:pt idx="3">
                  <c:v>43044</c:v>
                </c:pt>
                <c:pt idx="4">
                  <c:v>43044</c:v>
                </c:pt>
                <c:pt idx="5">
                  <c:v>43044</c:v>
                </c:pt>
                <c:pt idx="6">
                  <c:v>43044</c:v>
                </c:pt>
                <c:pt idx="7">
                  <c:v>43044</c:v>
                </c:pt>
                <c:pt idx="8">
                  <c:v>43044</c:v>
                </c:pt>
                <c:pt idx="9">
                  <c:v>43044</c:v>
                </c:pt>
                <c:pt idx="10">
                  <c:v>43044</c:v>
                </c:pt>
                <c:pt idx="11">
                  <c:v>43044</c:v>
                </c:pt>
                <c:pt idx="12">
                  <c:v>43044</c:v>
                </c:pt>
                <c:pt idx="13">
                  <c:v>43044</c:v>
                </c:pt>
                <c:pt idx="14">
                  <c:v>43044</c:v>
                </c:pt>
                <c:pt idx="15">
                  <c:v>44414.572934973636</c:v>
                </c:pt>
                <c:pt idx="16">
                  <c:v>44414.572934973636</c:v>
                </c:pt>
                <c:pt idx="17">
                  <c:v>44414.572934973636</c:v>
                </c:pt>
                <c:pt idx="18">
                  <c:v>44414.572934973636</c:v>
                </c:pt>
                <c:pt idx="19">
                  <c:v>44414.572934973636</c:v>
                </c:pt>
                <c:pt idx="20">
                  <c:v>44414.572934973636</c:v>
                </c:pt>
                <c:pt idx="21">
                  <c:v>44414.572934973636</c:v>
                </c:pt>
                <c:pt idx="22">
                  <c:v>44414.572934973636</c:v>
                </c:pt>
                <c:pt idx="23">
                  <c:v>44414.572934973636</c:v>
                </c:pt>
                <c:pt idx="24">
                  <c:v>44414.572934973636</c:v>
                </c:pt>
                <c:pt idx="25">
                  <c:v>49305.026362038661</c:v>
                </c:pt>
                <c:pt idx="26">
                  <c:v>49305.026362038661</c:v>
                </c:pt>
                <c:pt idx="27">
                  <c:v>49305.026362038661</c:v>
                </c:pt>
                <c:pt idx="28">
                  <c:v>49305.026362038661</c:v>
                </c:pt>
                <c:pt idx="29">
                  <c:v>49305.026362038661</c:v>
                </c:pt>
                <c:pt idx="30">
                  <c:v>49305.026362038661</c:v>
                </c:pt>
                <c:pt idx="31">
                  <c:v>49305.026362038661</c:v>
                </c:pt>
                <c:pt idx="32">
                  <c:v>49305.026362038661</c:v>
                </c:pt>
                <c:pt idx="33">
                  <c:v>49305.026362038661</c:v>
                </c:pt>
                <c:pt idx="34">
                  <c:v>49305.026362038661</c:v>
                </c:pt>
                <c:pt idx="35">
                  <c:v>49305.026362038661</c:v>
                </c:pt>
                <c:pt idx="36">
                  <c:v>49305.026362038661</c:v>
                </c:pt>
                <c:pt idx="37">
                  <c:v>49305.026362038661</c:v>
                </c:pt>
                <c:pt idx="38">
                  <c:v>49305.026362038661</c:v>
                </c:pt>
                <c:pt idx="39">
                  <c:v>49305.026362038661</c:v>
                </c:pt>
                <c:pt idx="40">
                  <c:v>49305.026362038661</c:v>
                </c:pt>
                <c:pt idx="41">
                  <c:v>49305.026362038661</c:v>
                </c:pt>
                <c:pt idx="42">
                  <c:v>49305.026362038661</c:v>
                </c:pt>
                <c:pt idx="43">
                  <c:v>49305.026362038661</c:v>
                </c:pt>
                <c:pt idx="44">
                  <c:v>49305.026362038661</c:v>
                </c:pt>
                <c:pt idx="45">
                  <c:v>49305.026362038661</c:v>
                </c:pt>
                <c:pt idx="46">
                  <c:v>49305.026362038661</c:v>
                </c:pt>
                <c:pt idx="47">
                  <c:v>49305.026362038661</c:v>
                </c:pt>
                <c:pt idx="48">
                  <c:v>49305.026362038661</c:v>
                </c:pt>
                <c:pt idx="49">
                  <c:v>49305.026362038661</c:v>
                </c:pt>
                <c:pt idx="50">
                  <c:v>51236.288224956057</c:v>
                </c:pt>
                <c:pt idx="51">
                  <c:v>51236.288224956057</c:v>
                </c:pt>
                <c:pt idx="52">
                  <c:v>51236.288224956057</c:v>
                </c:pt>
                <c:pt idx="53">
                  <c:v>51236.288224956057</c:v>
                </c:pt>
                <c:pt idx="54">
                  <c:v>51236.288224956057</c:v>
                </c:pt>
                <c:pt idx="55">
                  <c:v>51236.288224956057</c:v>
                </c:pt>
                <c:pt idx="56">
                  <c:v>51236.288224956057</c:v>
                </c:pt>
                <c:pt idx="57">
                  <c:v>51236.288224956057</c:v>
                </c:pt>
                <c:pt idx="58">
                  <c:v>51236.288224956057</c:v>
                </c:pt>
                <c:pt idx="59">
                  <c:v>51236.288224956057</c:v>
                </c:pt>
                <c:pt idx="60">
                  <c:v>60767.999999999993</c:v>
                </c:pt>
              </c:numCache>
            </c:numRef>
          </c:val>
          <c:extLst>
            <c:ext xmlns:c16="http://schemas.microsoft.com/office/drawing/2014/chart" uri="{C3380CC4-5D6E-409C-BE32-E72D297353CC}">
              <c16:uniqueId val="{00000001-F6D8-4E1F-BEE6-96B5A066713A}"/>
            </c:ext>
          </c:extLst>
        </c:ser>
        <c:ser>
          <c:idx val="2"/>
          <c:order val="2"/>
          <c:tx>
            <c:strRef>
              <c:f>Projections!$B$51</c:f>
              <c:strCache>
                <c:ptCount val="1"/>
                <c:pt idx="0">
                  <c:v>1 Bed Flat: Embodied</c:v>
                </c:pt>
              </c:strCache>
            </c:strRef>
          </c:tx>
          <c:spPr>
            <a:solidFill>
              <a:schemeClr val="accent3"/>
            </a:solidFill>
            <a:ln>
              <a:noFill/>
            </a:ln>
            <a:effectLst/>
          </c:spPr>
          <c:cat>
            <c:numRef>
              <c:f>Projections!$C$48:$BK$48</c:f>
              <c:numCache>
                <c:formatCode>General</c:formatCode>
                <c:ptCount val="61"/>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numCache>
            </c:numRef>
          </c:cat>
          <c:val>
            <c:numRef>
              <c:f>Projections!$C$51:$BK$51</c:f>
              <c:numCache>
                <c:formatCode>0</c:formatCode>
                <c:ptCount val="61"/>
                <c:pt idx="0">
                  <c:v>4250</c:v>
                </c:pt>
                <c:pt idx="1">
                  <c:v>4250</c:v>
                </c:pt>
                <c:pt idx="2">
                  <c:v>4250</c:v>
                </c:pt>
                <c:pt idx="3">
                  <c:v>4250</c:v>
                </c:pt>
                <c:pt idx="4">
                  <c:v>4250</c:v>
                </c:pt>
                <c:pt idx="5">
                  <c:v>4250</c:v>
                </c:pt>
                <c:pt idx="6">
                  <c:v>4250</c:v>
                </c:pt>
                <c:pt idx="7">
                  <c:v>4250</c:v>
                </c:pt>
                <c:pt idx="8">
                  <c:v>4250</c:v>
                </c:pt>
                <c:pt idx="9">
                  <c:v>4250</c:v>
                </c:pt>
                <c:pt idx="10">
                  <c:v>4250</c:v>
                </c:pt>
                <c:pt idx="11">
                  <c:v>4250</c:v>
                </c:pt>
                <c:pt idx="12">
                  <c:v>4250</c:v>
                </c:pt>
                <c:pt idx="13">
                  <c:v>4250</c:v>
                </c:pt>
                <c:pt idx="14">
                  <c:v>4250</c:v>
                </c:pt>
                <c:pt idx="15">
                  <c:v>4385.3251318101929</c:v>
                </c:pt>
                <c:pt idx="16">
                  <c:v>4385.3251318101929</c:v>
                </c:pt>
                <c:pt idx="17">
                  <c:v>4385.3251318101929</c:v>
                </c:pt>
                <c:pt idx="18">
                  <c:v>4385.3251318101929</c:v>
                </c:pt>
                <c:pt idx="19">
                  <c:v>4385.3251318101929</c:v>
                </c:pt>
                <c:pt idx="20">
                  <c:v>4385.3251318101929</c:v>
                </c:pt>
                <c:pt idx="21">
                  <c:v>4385.3251318101929</c:v>
                </c:pt>
                <c:pt idx="22">
                  <c:v>4385.3251318101929</c:v>
                </c:pt>
                <c:pt idx="23">
                  <c:v>4385.3251318101929</c:v>
                </c:pt>
                <c:pt idx="24">
                  <c:v>4385.3251318101929</c:v>
                </c:pt>
                <c:pt idx="25">
                  <c:v>4868.1898066783824</c:v>
                </c:pt>
                <c:pt idx="26">
                  <c:v>4868.1898066783824</c:v>
                </c:pt>
                <c:pt idx="27">
                  <c:v>4868.1898066783824</c:v>
                </c:pt>
                <c:pt idx="28">
                  <c:v>4868.1898066783824</c:v>
                </c:pt>
                <c:pt idx="29">
                  <c:v>4868.1898066783824</c:v>
                </c:pt>
                <c:pt idx="30">
                  <c:v>4868.1898066783824</c:v>
                </c:pt>
                <c:pt idx="31">
                  <c:v>4868.1898066783824</c:v>
                </c:pt>
                <c:pt idx="32">
                  <c:v>4868.1898066783824</c:v>
                </c:pt>
                <c:pt idx="33">
                  <c:v>4868.1898066783824</c:v>
                </c:pt>
                <c:pt idx="34">
                  <c:v>4868.1898066783824</c:v>
                </c:pt>
                <c:pt idx="35">
                  <c:v>4868.1898066783824</c:v>
                </c:pt>
                <c:pt idx="36">
                  <c:v>4868.1898066783824</c:v>
                </c:pt>
                <c:pt idx="37">
                  <c:v>4868.1898066783824</c:v>
                </c:pt>
                <c:pt idx="38">
                  <c:v>4868.1898066783824</c:v>
                </c:pt>
                <c:pt idx="39">
                  <c:v>4868.1898066783824</c:v>
                </c:pt>
                <c:pt idx="40">
                  <c:v>4868.1898066783824</c:v>
                </c:pt>
                <c:pt idx="41">
                  <c:v>4868.1898066783824</c:v>
                </c:pt>
                <c:pt idx="42">
                  <c:v>4868.1898066783824</c:v>
                </c:pt>
                <c:pt idx="43">
                  <c:v>4868.1898066783824</c:v>
                </c:pt>
                <c:pt idx="44">
                  <c:v>4868.1898066783824</c:v>
                </c:pt>
                <c:pt idx="45">
                  <c:v>4868.1898066783824</c:v>
                </c:pt>
                <c:pt idx="46">
                  <c:v>4868.1898066783824</c:v>
                </c:pt>
                <c:pt idx="47">
                  <c:v>4868.1898066783824</c:v>
                </c:pt>
                <c:pt idx="48">
                  <c:v>4868.1898066783824</c:v>
                </c:pt>
                <c:pt idx="49">
                  <c:v>4868.1898066783824</c:v>
                </c:pt>
                <c:pt idx="50">
                  <c:v>5058.8752196836549</c:v>
                </c:pt>
                <c:pt idx="51">
                  <c:v>5058.8752196836549</c:v>
                </c:pt>
                <c:pt idx="52">
                  <c:v>5058.8752196836549</c:v>
                </c:pt>
                <c:pt idx="53">
                  <c:v>5058.8752196836549</c:v>
                </c:pt>
                <c:pt idx="54">
                  <c:v>5058.8752196836549</c:v>
                </c:pt>
                <c:pt idx="55">
                  <c:v>5058.8752196836549</c:v>
                </c:pt>
                <c:pt idx="56">
                  <c:v>5058.8752196836549</c:v>
                </c:pt>
                <c:pt idx="57">
                  <c:v>5058.8752196836549</c:v>
                </c:pt>
                <c:pt idx="58">
                  <c:v>5058.8752196836549</c:v>
                </c:pt>
                <c:pt idx="59">
                  <c:v>5058.8752196836549</c:v>
                </c:pt>
                <c:pt idx="60">
                  <c:v>5999.9999999999991</c:v>
                </c:pt>
              </c:numCache>
            </c:numRef>
          </c:val>
          <c:extLst>
            <c:ext xmlns:c16="http://schemas.microsoft.com/office/drawing/2014/chart" uri="{C3380CC4-5D6E-409C-BE32-E72D297353CC}">
              <c16:uniqueId val="{00000002-F6D8-4E1F-BEE6-96B5A066713A}"/>
            </c:ext>
          </c:extLst>
        </c:ser>
        <c:ser>
          <c:idx val="3"/>
          <c:order val="3"/>
          <c:tx>
            <c:strRef>
              <c:f>Projections!$B$52</c:f>
              <c:strCache>
                <c:ptCount val="1"/>
                <c:pt idx="0">
                  <c:v>2 Bed Flat: Embodied</c:v>
                </c:pt>
              </c:strCache>
            </c:strRef>
          </c:tx>
          <c:spPr>
            <a:solidFill>
              <a:schemeClr val="accent4"/>
            </a:solidFill>
            <a:ln>
              <a:noFill/>
            </a:ln>
            <a:effectLst/>
          </c:spPr>
          <c:cat>
            <c:numRef>
              <c:f>Projections!$C$48:$BK$48</c:f>
              <c:numCache>
                <c:formatCode>General</c:formatCode>
                <c:ptCount val="61"/>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numCache>
            </c:numRef>
          </c:cat>
          <c:val>
            <c:numRef>
              <c:f>Projections!$C$52:$BK$52</c:f>
              <c:numCache>
                <c:formatCode>0</c:formatCode>
                <c:ptCount val="61"/>
                <c:pt idx="0">
                  <c:v>5958.4999999999991</c:v>
                </c:pt>
                <c:pt idx="1">
                  <c:v>5958.4999999999991</c:v>
                </c:pt>
                <c:pt idx="2">
                  <c:v>5958.4999999999991</c:v>
                </c:pt>
                <c:pt idx="3">
                  <c:v>5958.4999999999991</c:v>
                </c:pt>
                <c:pt idx="4">
                  <c:v>5958.4999999999991</c:v>
                </c:pt>
                <c:pt idx="5">
                  <c:v>5958.4999999999991</c:v>
                </c:pt>
                <c:pt idx="6">
                  <c:v>5958.4999999999991</c:v>
                </c:pt>
                <c:pt idx="7">
                  <c:v>5958.4999999999991</c:v>
                </c:pt>
                <c:pt idx="8">
                  <c:v>5958.4999999999991</c:v>
                </c:pt>
                <c:pt idx="9">
                  <c:v>5958.4999999999991</c:v>
                </c:pt>
                <c:pt idx="10">
                  <c:v>5958.4999999999991</c:v>
                </c:pt>
                <c:pt idx="11">
                  <c:v>5958.4999999999991</c:v>
                </c:pt>
                <c:pt idx="12">
                  <c:v>5958.4999999999991</c:v>
                </c:pt>
                <c:pt idx="13">
                  <c:v>5958.4999999999991</c:v>
                </c:pt>
                <c:pt idx="14">
                  <c:v>5958.4999999999991</c:v>
                </c:pt>
                <c:pt idx="15">
                  <c:v>6148.2258347978905</c:v>
                </c:pt>
                <c:pt idx="16">
                  <c:v>6148.2258347978905</c:v>
                </c:pt>
                <c:pt idx="17">
                  <c:v>6148.2258347978905</c:v>
                </c:pt>
                <c:pt idx="18">
                  <c:v>6148.2258347978905</c:v>
                </c:pt>
                <c:pt idx="19">
                  <c:v>6148.2258347978905</c:v>
                </c:pt>
                <c:pt idx="20">
                  <c:v>6148.2258347978905</c:v>
                </c:pt>
                <c:pt idx="21">
                  <c:v>6148.2258347978905</c:v>
                </c:pt>
                <c:pt idx="22">
                  <c:v>6148.2258347978905</c:v>
                </c:pt>
                <c:pt idx="23">
                  <c:v>6148.2258347978905</c:v>
                </c:pt>
                <c:pt idx="24">
                  <c:v>6148.2258347978905</c:v>
                </c:pt>
                <c:pt idx="25">
                  <c:v>6825.2021089630925</c:v>
                </c:pt>
                <c:pt idx="26">
                  <c:v>6825.2021089630925</c:v>
                </c:pt>
                <c:pt idx="27">
                  <c:v>6825.2021089630925</c:v>
                </c:pt>
                <c:pt idx="28">
                  <c:v>6825.2021089630925</c:v>
                </c:pt>
                <c:pt idx="29">
                  <c:v>6825.2021089630925</c:v>
                </c:pt>
                <c:pt idx="30">
                  <c:v>6825.2021089630925</c:v>
                </c:pt>
                <c:pt idx="31">
                  <c:v>6825.2021089630925</c:v>
                </c:pt>
                <c:pt idx="32">
                  <c:v>6825.2021089630925</c:v>
                </c:pt>
                <c:pt idx="33">
                  <c:v>6825.2021089630925</c:v>
                </c:pt>
                <c:pt idx="34">
                  <c:v>6825.2021089630925</c:v>
                </c:pt>
                <c:pt idx="35">
                  <c:v>6825.2021089630925</c:v>
                </c:pt>
                <c:pt idx="36">
                  <c:v>6825.2021089630925</c:v>
                </c:pt>
                <c:pt idx="37">
                  <c:v>6825.2021089630925</c:v>
                </c:pt>
                <c:pt idx="38">
                  <c:v>6825.2021089630925</c:v>
                </c:pt>
                <c:pt idx="39">
                  <c:v>6825.2021089630925</c:v>
                </c:pt>
                <c:pt idx="40">
                  <c:v>6825.2021089630925</c:v>
                </c:pt>
                <c:pt idx="41">
                  <c:v>6825.2021089630925</c:v>
                </c:pt>
                <c:pt idx="42">
                  <c:v>6825.2021089630925</c:v>
                </c:pt>
                <c:pt idx="43">
                  <c:v>6825.2021089630925</c:v>
                </c:pt>
                <c:pt idx="44">
                  <c:v>6825.2021089630925</c:v>
                </c:pt>
                <c:pt idx="45">
                  <c:v>6825.2021089630925</c:v>
                </c:pt>
                <c:pt idx="46">
                  <c:v>6825.2021089630925</c:v>
                </c:pt>
                <c:pt idx="47">
                  <c:v>6825.2021089630925</c:v>
                </c:pt>
                <c:pt idx="48">
                  <c:v>6825.2021089630925</c:v>
                </c:pt>
                <c:pt idx="49">
                  <c:v>6825.2021089630925</c:v>
                </c:pt>
                <c:pt idx="50">
                  <c:v>7092.5430579964841</c:v>
                </c:pt>
                <c:pt idx="51">
                  <c:v>7092.5430579964841</c:v>
                </c:pt>
                <c:pt idx="52">
                  <c:v>7092.5430579964841</c:v>
                </c:pt>
                <c:pt idx="53">
                  <c:v>7092.5430579964841</c:v>
                </c:pt>
                <c:pt idx="54">
                  <c:v>7092.5430579964841</c:v>
                </c:pt>
                <c:pt idx="55">
                  <c:v>7092.5430579964841</c:v>
                </c:pt>
                <c:pt idx="56">
                  <c:v>7092.5430579964841</c:v>
                </c:pt>
                <c:pt idx="57">
                  <c:v>7092.5430579964841</c:v>
                </c:pt>
                <c:pt idx="58">
                  <c:v>7092.5430579964841</c:v>
                </c:pt>
                <c:pt idx="59">
                  <c:v>7092.5430579964841</c:v>
                </c:pt>
                <c:pt idx="60">
                  <c:v>8411.9999999999982</c:v>
                </c:pt>
              </c:numCache>
            </c:numRef>
          </c:val>
          <c:extLst>
            <c:ext xmlns:c16="http://schemas.microsoft.com/office/drawing/2014/chart" uri="{C3380CC4-5D6E-409C-BE32-E72D297353CC}">
              <c16:uniqueId val="{00000003-F6D8-4E1F-BEE6-96B5A066713A}"/>
            </c:ext>
          </c:extLst>
        </c:ser>
        <c:ser>
          <c:idx val="4"/>
          <c:order val="4"/>
          <c:tx>
            <c:strRef>
              <c:f>Projections!$B$53</c:f>
              <c:strCache>
                <c:ptCount val="1"/>
                <c:pt idx="0">
                  <c:v>Detached: Operational</c:v>
                </c:pt>
              </c:strCache>
            </c:strRef>
          </c:tx>
          <c:spPr>
            <a:solidFill>
              <a:schemeClr val="accent5"/>
            </a:solidFill>
            <a:ln>
              <a:noFill/>
            </a:ln>
            <a:effectLst/>
          </c:spPr>
          <c:cat>
            <c:numRef>
              <c:f>Projections!$C$48:$BK$48</c:f>
              <c:numCache>
                <c:formatCode>General</c:formatCode>
                <c:ptCount val="61"/>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numCache>
            </c:numRef>
          </c:cat>
          <c:val>
            <c:numRef>
              <c:f>Projections!$C$53:$BK$53</c:f>
              <c:numCache>
                <c:formatCode>0</c:formatCode>
                <c:ptCount val="61"/>
                <c:pt idx="0">
                  <c:v>0</c:v>
                </c:pt>
                <c:pt idx="1">
                  <c:v>34.283834168119974</c:v>
                </c:pt>
                <c:pt idx="2">
                  <c:v>63.896864756436571</c:v>
                </c:pt>
                <c:pt idx="3">
                  <c:v>90.517854245641729</c:v>
                </c:pt>
                <c:pt idx="4">
                  <c:v>111.64864025100442</c:v>
                </c:pt>
                <c:pt idx="5">
                  <c:v>128.6551789345416</c:v>
                </c:pt>
                <c:pt idx="6">
                  <c:v>140.82279803879211</c:v>
                </c:pt>
                <c:pt idx="7">
                  <c:v>149.94888625818012</c:v>
                </c:pt>
                <c:pt idx="8">
                  <c:v>156.69065548168842</c:v>
                </c:pt>
                <c:pt idx="9">
                  <c:v>161.38617789332901</c:v>
                </c:pt>
                <c:pt idx="10">
                  <c:v>165.74534120652726</c:v>
                </c:pt>
                <c:pt idx="11">
                  <c:v>169.68283938789699</c:v>
                </c:pt>
                <c:pt idx="12">
                  <c:v>173.42486153099804</c:v>
                </c:pt>
                <c:pt idx="13">
                  <c:v>177.00101034456577</c:v>
                </c:pt>
                <c:pt idx="14">
                  <c:v>180.25480362302625</c:v>
                </c:pt>
                <c:pt idx="15">
                  <c:v>182.39453399817123</c:v>
                </c:pt>
                <c:pt idx="16">
                  <c:v>184.31524769835562</c:v>
                </c:pt>
                <c:pt idx="17">
                  <c:v>186.17486663218833</c:v>
                </c:pt>
                <c:pt idx="18">
                  <c:v>187.95267160039168</c:v>
                </c:pt>
                <c:pt idx="19">
                  <c:v>189.11603728308987</c:v>
                </c:pt>
                <c:pt idx="20">
                  <c:v>190.15899701259707</c:v>
                </c:pt>
                <c:pt idx="21">
                  <c:v>190.96819097624279</c:v>
                </c:pt>
                <c:pt idx="22">
                  <c:v>191.76772478787763</c:v>
                </c:pt>
                <c:pt idx="23">
                  <c:v>192.53228253915472</c:v>
                </c:pt>
                <c:pt idx="24">
                  <c:v>193.28453100049876</c:v>
                </c:pt>
                <c:pt idx="25">
                  <c:v>194.0367794618428</c:v>
                </c:pt>
                <c:pt idx="26">
                  <c:v>194.78902792318684</c:v>
                </c:pt>
                <c:pt idx="27">
                  <c:v>195.54127638453087</c:v>
                </c:pt>
                <c:pt idx="28">
                  <c:v>196.29352484587491</c:v>
                </c:pt>
                <c:pt idx="29">
                  <c:v>197.04577330721895</c:v>
                </c:pt>
                <c:pt idx="30">
                  <c:v>197.79802176856299</c:v>
                </c:pt>
                <c:pt idx="31">
                  <c:v>198.55027022990703</c:v>
                </c:pt>
                <c:pt idx="32">
                  <c:v>199.30251869125107</c:v>
                </c:pt>
                <c:pt idx="33">
                  <c:v>200.0547671525951</c:v>
                </c:pt>
                <c:pt idx="34">
                  <c:v>200.80701561393914</c:v>
                </c:pt>
                <c:pt idx="35">
                  <c:v>201.55926407528318</c:v>
                </c:pt>
                <c:pt idx="36">
                  <c:v>202.31151253662722</c:v>
                </c:pt>
                <c:pt idx="37">
                  <c:v>203.06376099797126</c:v>
                </c:pt>
                <c:pt idx="38">
                  <c:v>203.8160094593153</c:v>
                </c:pt>
                <c:pt idx="39">
                  <c:v>204.56825792065933</c:v>
                </c:pt>
                <c:pt idx="40">
                  <c:v>205.32050638200337</c:v>
                </c:pt>
                <c:pt idx="41">
                  <c:v>206.07275484334741</c:v>
                </c:pt>
                <c:pt idx="42">
                  <c:v>206.82500330469145</c:v>
                </c:pt>
                <c:pt idx="43">
                  <c:v>207.57725176603549</c:v>
                </c:pt>
                <c:pt idx="44">
                  <c:v>208.32950022737953</c:v>
                </c:pt>
                <c:pt idx="45">
                  <c:v>209.08174868872356</c:v>
                </c:pt>
                <c:pt idx="46">
                  <c:v>209.8339971500676</c:v>
                </c:pt>
                <c:pt idx="47">
                  <c:v>210.58624561141164</c:v>
                </c:pt>
                <c:pt idx="48">
                  <c:v>211.33849407275568</c:v>
                </c:pt>
                <c:pt idx="49">
                  <c:v>212.09074253409972</c:v>
                </c:pt>
                <c:pt idx="50">
                  <c:v>212.84299099544376</c:v>
                </c:pt>
                <c:pt idx="51">
                  <c:v>213.59523945678779</c:v>
                </c:pt>
                <c:pt idx="52">
                  <c:v>214.34748791813183</c:v>
                </c:pt>
                <c:pt idx="53">
                  <c:v>215.09973637947587</c:v>
                </c:pt>
                <c:pt idx="54">
                  <c:v>215.85198484081991</c:v>
                </c:pt>
                <c:pt idx="55">
                  <c:v>216.60423330216395</c:v>
                </c:pt>
                <c:pt idx="56">
                  <c:v>217.35648176350799</c:v>
                </c:pt>
                <c:pt idx="57">
                  <c:v>218.10873022485202</c:v>
                </c:pt>
                <c:pt idx="58">
                  <c:v>218.86097868619606</c:v>
                </c:pt>
                <c:pt idx="59">
                  <c:v>219.6132271475401</c:v>
                </c:pt>
                <c:pt idx="60">
                  <c:v>220.36547560888414</c:v>
                </c:pt>
              </c:numCache>
            </c:numRef>
          </c:val>
          <c:extLst>
            <c:ext xmlns:c16="http://schemas.microsoft.com/office/drawing/2014/chart" uri="{C3380CC4-5D6E-409C-BE32-E72D297353CC}">
              <c16:uniqueId val="{00000004-F6D8-4E1F-BEE6-96B5A066713A}"/>
            </c:ext>
          </c:extLst>
        </c:ser>
        <c:ser>
          <c:idx val="5"/>
          <c:order val="5"/>
          <c:tx>
            <c:strRef>
              <c:f>Projections!$B$54</c:f>
              <c:strCache>
                <c:ptCount val="1"/>
                <c:pt idx="0">
                  <c:v>Attached: Operational</c:v>
                </c:pt>
              </c:strCache>
            </c:strRef>
          </c:tx>
          <c:spPr>
            <a:solidFill>
              <a:schemeClr val="accent6"/>
            </a:solidFill>
            <a:ln>
              <a:noFill/>
            </a:ln>
            <a:effectLst/>
          </c:spPr>
          <c:cat>
            <c:numRef>
              <c:f>Projections!$C$48:$BK$48</c:f>
              <c:numCache>
                <c:formatCode>General</c:formatCode>
                <c:ptCount val="61"/>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numCache>
            </c:numRef>
          </c:cat>
          <c:val>
            <c:numRef>
              <c:f>Projections!$C$54:$BK$54</c:f>
              <c:numCache>
                <c:formatCode>0</c:formatCode>
                <c:ptCount val="61"/>
                <c:pt idx="0">
                  <c:v>0</c:v>
                </c:pt>
                <c:pt idx="1">
                  <c:v>74.130374136361894</c:v>
                </c:pt>
                <c:pt idx="2">
                  <c:v>138.16128229145806</c:v>
                </c:pt>
                <c:pt idx="3">
                  <c:v>195.72263616564035</c:v>
                </c:pt>
                <c:pt idx="4">
                  <c:v>241.41277294239387</c:v>
                </c:pt>
                <c:pt idx="5">
                  <c:v>278.18523745709598</c:v>
                </c:pt>
                <c:pt idx="6">
                  <c:v>304.49472641692716</c:v>
                </c:pt>
                <c:pt idx="7">
                  <c:v>324.2276515847243</c:v>
                </c:pt>
                <c:pt idx="8">
                  <c:v>338.80507231394978</c:v>
                </c:pt>
                <c:pt idx="9">
                  <c:v>348.95798670017865</c:v>
                </c:pt>
                <c:pt idx="10">
                  <c:v>358.3836071177858</c:v>
                </c:pt>
                <c:pt idx="11">
                  <c:v>366.89748021362539</c:v>
                </c:pt>
                <c:pt idx="12">
                  <c:v>374.98868436933151</c:v>
                </c:pt>
                <c:pt idx="13">
                  <c:v>382.72122817458643</c:v>
                </c:pt>
                <c:pt idx="14">
                  <c:v>389.75675727882378</c:v>
                </c:pt>
                <c:pt idx="15">
                  <c:v>394.38339887563598</c:v>
                </c:pt>
                <c:pt idx="16">
                  <c:v>398.53647068508678</c:v>
                </c:pt>
                <c:pt idx="17">
                  <c:v>402.55744006208459</c:v>
                </c:pt>
                <c:pt idx="18">
                  <c:v>406.40150682509989</c:v>
                </c:pt>
                <c:pt idx="19">
                  <c:v>408.91699948828676</c:v>
                </c:pt>
                <c:pt idx="20">
                  <c:v>411.17214383936471</c:v>
                </c:pt>
                <c:pt idx="21">
                  <c:v>412.92182711515545</c:v>
                </c:pt>
                <c:pt idx="22">
                  <c:v>414.65062268395081</c:v>
                </c:pt>
                <c:pt idx="23">
                  <c:v>416.30379110942783</c:v>
                </c:pt>
                <c:pt idx="24">
                  <c:v>417.93034371756028</c:v>
                </c:pt>
                <c:pt idx="25">
                  <c:v>419.55689632569272</c:v>
                </c:pt>
                <c:pt idx="26">
                  <c:v>421.18344893382516</c:v>
                </c:pt>
                <c:pt idx="27">
                  <c:v>422.8100015419576</c:v>
                </c:pt>
                <c:pt idx="28">
                  <c:v>424.43655415009005</c:v>
                </c:pt>
                <c:pt idx="29">
                  <c:v>426.06310675822249</c:v>
                </c:pt>
                <c:pt idx="30">
                  <c:v>427.68965936635493</c:v>
                </c:pt>
                <c:pt idx="31">
                  <c:v>429.31621197448737</c:v>
                </c:pt>
                <c:pt idx="32">
                  <c:v>430.94276458261982</c:v>
                </c:pt>
                <c:pt idx="33">
                  <c:v>432.56931719075226</c:v>
                </c:pt>
                <c:pt idx="34">
                  <c:v>434.1958697988847</c:v>
                </c:pt>
                <c:pt idx="35">
                  <c:v>435.82242240701714</c:v>
                </c:pt>
                <c:pt idx="36">
                  <c:v>437.44897501514959</c:v>
                </c:pt>
                <c:pt idx="37">
                  <c:v>439.07552762328203</c:v>
                </c:pt>
                <c:pt idx="38">
                  <c:v>440.70208023141447</c:v>
                </c:pt>
                <c:pt idx="39">
                  <c:v>442.32863283954691</c:v>
                </c:pt>
                <c:pt idx="40">
                  <c:v>443.95518544767936</c:v>
                </c:pt>
                <c:pt idx="41">
                  <c:v>445.5817380558118</c:v>
                </c:pt>
                <c:pt idx="42">
                  <c:v>447.20829066394424</c:v>
                </c:pt>
                <c:pt idx="43">
                  <c:v>448.83484327207668</c:v>
                </c:pt>
                <c:pt idx="44">
                  <c:v>450.46139588020912</c:v>
                </c:pt>
                <c:pt idx="45">
                  <c:v>452.08794848834157</c:v>
                </c:pt>
                <c:pt idx="46">
                  <c:v>453.71450109647401</c:v>
                </c:pt>
                <c:pt idx="47">
                  <c:v>455.34105370460645</c:v>
                </c:pt>
                <c:pt idx="48">
                  <c:v>456.96760631273889</c:v>
                </c:pt>
                <c:pt idx="49">
                  <c:v>458.59415892087134</c:v>
                </c:pt>
                <c:pt idx="50">
                  <c:v>460.22071152900378</c:v>
                </c:pt>
                <c:pt idx="51">
                  <c:v>461.84726413713622</c:v>
                </c:pt>
                <c:pt idx="52">
                  <c:v>463.47381674526866</c:v>
                </c:pt>
                <c:pt idx="53">
                  <c:v>465.10036935340111</c:v>
                </c:pt>
                <c:pt idx="54">
                  <c:v>466.72692196153355</c:v>
                </c:pt>
                <c:pt idx="55">
                  <c:v>468.35347456966599</c:v>
                </c:pt>
                <c:pt idx="56">
                  <c:v>469.98002717779843</c:v>
                </c:pt>
                <c:pt idx="57">
                  <c:v>471.60657978593088</c:v>
                </c:pt>
                <c:pt idx="58">
                  <c:v>473.23313239406332</c:v>
                </c:pt>
                <c:pt idx="59">
                  <c:v>474.85968500219576</c:v>
                </c:pt>
                <c:pt idx="60">
                  <c:v>476.4862376103282</c:v>
                </c:pt>
              </c:numCache>
            </c:numRef>
          </c:val>
          <c:extLst>
            <c:ext xmlns:c16="http://schemas.microsoft.com/office/drawing/2014/chart" uri="{C3380CC4-5D6E-409C-BE32-E72D297353CC}">
              <c16:uniqueId val="{00000005-F6D8-4E1F-BEE6-96B5A066713A}"/>
            </c:ext>
          </c:extLst>
        </c:ser>
        <c:ser>
          <c:idx val="6"/>
          <c:order val="6"/>
          <c:tx>
            <c:strRef>
              <c:f>Projections!$B$55</c:f>
              <c:strCache>
                <c:ptCount val="1"/>
                <c:pt idx="0">
                  <c:v>1 Bed Flat: Operational</c:v>
                </c:pt>
              </c:strCache>
            </c:strRef>
          </c:tx>
          <c:spPr>
            <a:solidFill>
              <a:schemeClr val="accent1">
                <a:lumMod val="60000"/>
              </a:schemeClr>
            </a:solidFill>
            <a:ln>
              <a:noFill/>
            </a:ln>
            <a:effectLst/>
          </c:spPr>
          <c:cat>
            <c:numRef>
              <c:f>Projections!$C$48:$BK$48</c:f>
              <c:numCache>
                <c:formatCode>General</c:formatCode>
                <c:ptCount val="61"/>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numCache>
            </c:numRef>
          </c:cat>
          <c:val>
            <c:numRef>
              <c:f>Projections!$C$55:$BK$55</c:f>
              <c:numCache>
                <c:formatCode>0</c:formatCode>
                <c:ptCount val="61"/>
                <c:pt idx="0">
                  <c:v>0</c:v>
                </c:pt>
                <c:pt idx="1">
                  <c:v>4.9274729707899176</c:v>
                </c:pt>
                <c:pt idx="2">
                  <c:v>9.1836307590804545</c:v>
                </c:pt>
                <c:pt idx="3">
                  <c:v>13.009754917787237</c:v>
                </c:pt>
                <c:pt idx="4">
                  <c:v>16.046794951943962</c:v>
                </c:pt>
                <c:pt idx="5">
                  <c:v>18.49107406258516</c:v>
                </c:pt>
                <c:pt idx="6">
                  <c:v>20.23987537696129</c:v>
                </c:pt>
                <c:pt idx="7">
                  <c:v>21.551530100571355</c:v>
                </c:pt>
                <c:pt idx="8">
                  <c:v>22.52049656626005</c:v>
                </c:pt>
                <c:pt idx="9">
                  <c:v>23.19536448370588</c:v>
                </c:pt>
                <c:pt idx="10">
                  <c:v>23.82188890614102</c:v>
                </c:pt>
                <c:pt idx="11">
                  <c:v>24.38780915199483</c:v>
                </c:pt>
                <c:pt idx="12">
                  <c:v>24.925634439441055</c:v>
                </c:pt>
                <c:pt idx="13">
                  <c:v>25.43961944275096</c:v>
                </c:pt>
                <c:pt idx="14">
                  <c:v>25.907273624997028</c:v>
                </c:pt>
                <c:pt idx="15">
                  <c:v>26.214808177188665</c:v>
                </c:pt>
                <c:pt idx="16">
                  <c:v>26.490864373116867</c:v>
                </c:pt>
                <c:pt idx="17">
                  <c:v>26.758139672241683</c:v>
                </c:pt>
                <c:pt idx="18">
                  <c:v>27.013656190178406</c:v>
                </c:pt>
                <c:pt idx="19">
                  <c:v>27.180861903767187</c:v>
                </c:pt>
                <c:pt idx="20">
                  <c:v>27.330762170218364</c:v>
                </c:pt>
                <c:pt idx="21">
                  <c:v>27.447064254881298</c:v>
                </c:pt>
                <c:pt idx="22">
                  <c:v>27.561977926051913</c:v>
                </c:pt>
                <c:pt idx="23">
                  <c:v>27.671864633459013</c:v>
                </c:pt>
                <c:pt idx="24">
                  <c:v>27.779982177792423</c:v>
                </c:pt>
                <c:pt idx="25">
                  <c:v>27.888099722125833</c:v>
                </c:pt>
                <c:pt idx="26">
                  <c:v>27.996217266459244</c:v>
                </c:pt>
                <c:pt idx="27">
                  <c:v>28.104334810792654</c:v>
                </c:pt>
                <c:pt idx="28">
                  <c:v>28.212452355126064</c:v>
                </c:pt>
                <c:pt idx="29">
                  <c:v>28.320569899459475</c:v>
                </c:pt>
                <c:pt idx="30">
                  <c:v>28.428687443792885</c:v>
                </c:pt>
                <c:pt idx="31">
                  <c:v>28.536804988126296</c:v>
                </c:pt>
                <c:pt idx="32">
                  <c:v>28.644922532459706</c:v>
                </c:pt>
                <c:pt idx="33">
                  <c:v>28.753040076793116</c:v>
                </c:pt>
                <c:pt idx="34">
                  <c:v>28.861157621126527</c:v>
                </c:pt>
                <c:pt idx="35">
                  <c:v>28.969275165459937</c:v>
                </c:pt>
                <c:pt idx="36">
                  <c:v>29.077392709793347</c:v>
                </c:pt>
                <c:pt idx="37">
                  <c:v>29.185510254126758</c:v>
                </c:pt>
                <c:pt idx="38">
                  <c:v>29.293627798460168</c:v>
                </c:pt>
                <c:pt idx="39">
                  <c:v>29.401745342793578</c:v>
                </c:pt>
                <c:pt idx="40">
                  <c:v>29.509862887126989</c:v>
                </c:pt>
                <c:pt idx="41">
                  <c:v>29.617980431460399</c:v>
                </c:pt>
                <c:pt idx="42">
                  <c:v>29.72609797579381</c:v>
                </c:pt>
                <c:pt idx="43">
                  <c:v>29.83421552012722</c:v>
                </c:pt>
                <c:pt idx="44">
                  <c:v>29.94233306446063</c:v>
                </c:pt>
                <c:pt idx="45">
                  <c:v>30.050450608794041</c:v>
                </c:pt>
                <c:pt idx="46">
                  <c:v>30.158568153127451</c:v>
                </c:pt>
                <c:pt idx="47">
                  <c:v>30.266685697460861</c:v>
                </c:pt>
                <c:pt idx="48">
                  <c:v>30.374803241794272</c:v>
                </c:pt>
                <c:pt idx="49">
                  <c:v>30.482920786127682</c:v>
                </c:pt>
                <c:pt idx="50">
                  <c:v>30.591038330461092</c:v>
                </c:pt>
                <c:pt idx="51">
                  <c:v>30.699155874794503</c:v>
                </c:pt>
                <c:pt idx="52">
                  <c:v>30.807273419127913</c:v>
                </c:pt>
                <c:pt idx="53">
                  <c:v>30.915390963461324</c:v>
                </c:pt>
                <c:pt idx="54">
                  <c:v>31.023508507794734</c:v>
                </c:pt>
                <c:pt idx="55">
                  <c:v>31.131626052128144</c:v>
                </c:pt>
                <c:pt idx="56">
                  <c:v>31.239743596461555</c:v>
                </c:pt>
                <c:pt idx="57">
                  <c:v>31.347861140794965</c:v>
                </c:pt>
                <c:pt idx="58">
                  <c:v>31.455978685128375</c:v>
                </c:pt>
                <c:pt idx="59">
                  <c:v>31.564096229461786</c:v>
                </c:pt>
                <c:pt idx="60">
                  <c:v>31.672213773795196</c:v>
                </c:pt>
              </c:numCache>
            </c:numRef>
          </c:val>
          <c:extLst>
            <c:ext xmlns:c16="http://schemas.microsoft.com/office/drawing/2014/chart" uri="{C3380CC4-5D6E-409C-BE32-E72D297353CC}">
              <c16:uniqueId val="{00000006-F6D8-4E1F-BEE6-96B5A066713A}"/>
            </c:ext>
          </c:extLst>
        </c:ser>
        <c:ser>
          <c:idx val="7"/>
          <c:order val="7"/>
          <c:tx>
            <c:strRef>
              <c:f>Projections!$B$56</c:f>
              <c:strCache>
                <c:ptCount val="1"/>
                <c:pt idx="0">
                  <c:v>2 Bed Flat: Operational</c:v>
                </c:pt>
              </c:strCache>
            </c:strRef>
          </c:tx>
          <c:spPr>
            <a:solidFill>
              <a:schemeClr val="accent2">
                <a:lumMod val="60000"/>
              </a:schemeClr>
            </a:solidFill>
            <a:ln>
              <a:noFill/>
            </a:ln>
            <a:effectLst/>
          </c:spPr>
          <c:cat>
            <c:numRef>
              <c:f>Projections!$C$48:$BK$48</c:f>
              <c:numCache>
                <c:formatCode>General</c:formatCode>
                <c:ptCount val="61"/>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pt idx="29">
                  <c:v>2055</c:v>
                </c:pt>
                <c:pt idx="30">
                  <c:v>2056</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numCache>
            </c:numRef>
          </c:cat>
          <c:val>
            <c:numRef>
              <c:f>Projections!$C$56:$BK$56</c:f>
              <c:numCache>
                <c:formatCode>0</c:formatCode>
                <c:ptCount val="61"/>
                <c:pt idx="0">
                  <c:v>0</c:v>
                </c:pt>
                <c:pt idx="1">
                  <c:v>8.9452155522227734</c:v>
                </c:pt>
                <c:pt idx="2">
                  <c:v>16.671741718114106</c:v>
                </c:pt>
                <c:pt idx="3">
                  <c:v>23.617595207740159</c:v>
                </c:pt>
                <c:pt idx="4">
                  <c:v>29.13096441489926</c:v>
                </c:pt>
                <c:pt idx="5">
                  <c:v>33.568249742306307</c:v>
                </c:pt>
                <c:pt idx="6">
                  <c:v>36.742981457292707</c:v>
                </c:pt>
                <c:pt idx="7">
                  <c:v>39.124127797888931</c:v>
                </c:pt>
                <c:pt idx="8">
                  <c:v>40.883166142663725</c:v>
                </c:pt>
                <c:pt idx="9">
                  <c:v>42.108305078304582</c:v>
                </c:pt>
                <c:pt idx="10">
                  <c:v>43.245682399425789</c:v>
                </c:pt>
                <c:pt idx="11">
                  <c:v>44.27304036050208</c:v>
                </c:pt>
                <c:pt idx="12">
                  <c:v>45.249395411896998</c:v>
                </c:pt>
                <c:pt idx="13">
                  <c:v>46.18247138663542</c:v>
                </c:pt>
                <c:pt idx="14">
                  <c:v>47.031439506580057</c:v>
                </c:pt>
                <c:pt idx="15">
                  <c:v>47.58973031312901</c:v>
                </c:pt>
                <c:pt idx="16">
                  <c:v>48.090876071156075</c:v>
                </c:pt>
                <c:pt idx="17">
                  <c:v>48.576081200971942</c:v>
                </c:pt>
                <c:pt idx="18">
                  <c:v>49.039939723108283</c:v>
                </c:pt>
                <c:pt idx="19">
                  <c:v>49.343480941595189</c:v>
                </c:pt>
                <c:pt idx="20">
                  <c:v>49.615606268855267</c:v>
                </c:pt>
                <c:pt idx="21">
                  <c:v>49.826738267478092</c:v>
                </c:pt>
                <c:pt idx="22">
                  <c:v>50.035349773743462</c:v>
                </c:pt>
                <c:pt idx="23">
                  <c:v>50.234835451271792</c:v>
                </c:pt>
                <c:pt idx="24">
                  <c:v>50.431109432838518</c:v>
                </c:pt>
                <c:pt idx="25">
                  <c:v>50.627383414405244</c:v>
                </c:pt>
                <c:pt idx="26">
                  <c:v>50.823657395971971</c:v>
                </c:pt>
                <c:pt idx="27">
                  <c:v>51.019931377538697</c:v>
                </c:pt>
                <c:pt idx="28">
                  <c:v>51.216205359105423</c:v>
                </c:pt>
                <c:pt idx="29">
                  <c:v>51.412479340672149</c:v>
                </c:pt>
                <c:pt idx="30">
                  <c:v>51.608753322238876</c:v>
                </c:pt>
                <c:pt idx="31">
                  <c:v>51.805027303805602</c:v>
                </c:pt>
                <c:pt idx="32">
                  <c:v>52.001301285372328</c:v>
                </c:pt>
                <c:pt idx="33">
                  <c:v>52.197575266939054</c:v>
                </c:pt>
                <c:pt idx="34">
                  <c:v>52.393849248505781</c:v>
                </c:pt>
                <c:pt idx="35">
                  <c:v>52.590123230072507</c:v>
                </c:pt>
                <c:pt idx="36">
                  <c:v>52.786397211639233</c:v>
                </c:pt>
                <c:pt idx="37">
                  <c:v>52.98267119320596</c:v>
                </c:pt>
                <c:pt idx="38">
                  <c:v>53.178945174772686</c:v>
                </c:pt>
                <c:pt idx="39">
                  <c:v>53.375219156339412</c:v>
                </c:pt>
                <c:pt idx="40">
                  <c:v>53.571493137906138</c:v>
                </c:pt>
                <c:pt idx="41">
                  <c:v>53.767767119472865</c:v>
                </c:pt>
                <c:pt idx="42">
                  <c:v>53.964041101039591</c:v>
                </c:pt>
                <c:pt idx="43">
                  <c:v>54.160315082606317</c:v>
                </c:pt>
                <c:pt idx="44">
                  <c:v>54.356589064173043</c:v>
                </c:pt>
                <c:pt idx="45">
                  <c:v>54.55286304573977</c:v>
                </c:pt>
                <c:pt idx="46">
                  <c:v>54.749137027306496</c:v>
                </c:pt>
                <c:pt idx="47">
                  <c:v>54.945411008873222</c:v>
                </c:pt>
                <c:pt idx="48">
                  <c:v>55.141684990439948</c:v>
                </c:pt>
                <c:pt idx="49">
                  <c:v>55.337958972006675</c:v>
                </c:pt>
                <c:pt idx="50">
                  <c:v>55.534232953573401</c:v>
                </c:pt>
                <c:pt idx="51">
                  <c:v>55.730506935140127</c:v>
                </c:pt>
                <c:pt idx="52">
                  <c:v>55.926780916706853</c:v>
                </c:pt>
                <c:pt idx="53">
                  <c:v>56.12305489827358</c:v>
                </c:pt>
                <c:pt idx="54">
                  <c:v>56.319328879840306</c:v>
                </c:pt>
                <c:pt idx="55">
                  <c:v>56.515602861407032</c:v>
                </c:pt>
                <c:pt idx="56">
                  <c:v>56.711876842973759</c:v>
                </c:pt>
                <c:pt idx="57">
                  <c:v>56.908150824540485</c:v>
                </c:pt>
                <c:pt idx="58">
                  <c:v>57.104424806107211</c:v>
                </c:pt>
                <c:pt idx="59">
                  <c:v>57.300698787673937</c:v>
                </c:pt>
                <c:pt idx="60">
                  <c:v>57.496972769240664</c:v>
                </c:pt>
              </c:numCache>
            </c:numRef>
          </c:val>
          <c:extLst>
            <c:ext xmlns:c16="http://schemas.microsoft.com/office/drawing/2014/chart" uri="{C3380CC4-5D6E-409C-BE32-E72D297353CC}">
              <c16:uniqueId val="{00000007-F6D8-4E1F-BEE6-96B5A066713A}"/>
            </c:ext>
          </c:extLst>
        </c:ser>
        <c:dLbls>
          <c:showLegendKey val="0"/>
          <c:showVal val="0"/>
          <c:showCatName val="0"/>
          <c:showSerName val="0"/>
          <c:showPercent val="0"/>
          <c:showBubbleSize val="0"/>
        </c:dLbls>
        <c:axId val="854923952"/>
        <c:axId val="854924368"/>
      </c:areaChart>
      <c:catAx>
        <c:axId val="85492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924368"/>
        <c:crosses val="autoZero"/>
        <c:auto val="1"/>
        <c:lblAlgn val="ctr"/>
        <c:lblOffset val="100"/>
        <c:noMultiLvlLbl val="0"/>
      </c:catAx>
      <c:valAx>
        <c:axId val="854924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923952"/>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Emissions by</a:t>
            </a:r>
            <a:r>
              <a:rPr lang="en-GB" baseline="0"/>
              <a:t> Dwelling Type</a:t>
            </a:r>
            <a:endParaRPr lang="en-GB"/>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OUTPUT!$C$22</c:f>
              <c:strCache>
                <c:ptCount val="1"/>
                <c:pt idx="0">
                  <c:v>Embodied Upfront tCO2e</c:v>
                </c:pt>
              </c:strCache>
            </c:strRef>
          </c:tx>
          <c:spPr>
            <a:solidFill>
              <a:schemeClr val="accent1"/>
            </a:solidFill>
            <a:ln>
              <a:noFill/>
            </a:ln>
            <a:effectLst/>
          </c:spPr>
          <c:invertIfNegative val="0"/>
          <c:cat>
            <c:strRef>
              <c:f>OUTPUT!$B$23:$B$26</c:f>
              <c:strCache>
                <c:ptCount val="4"/>
                <c:pt idx="0">
                  <c:v>Detached</c:v>
                </c:pt>
                <c:pt idx="1">
                  <c:v>Attached</c:v>
                </c:pt>
                <c:pt idx="2">
                  <c:v>1 Bed Flat</c:v>
                </c:pt>
                <c:pt idx="3">
                  <c:v>2 Bed Flat</c:v>
                </c:pt>
              </c:strCache>
            </c:strRef>
          </c:cat>
          <c:val>
            <c:numRef>
              <c:f>OUTPUT!$C$23:$C$26</c:f>
              <c:numCache>
                <c:formatCode>0</c:formatCode>
                <c:ptCount val="4"/>
                <c:pt idx="0">
                  <c:v>19907</c:v>
                </c:pt>
                <c:pt idx="1">
                  <c:v>43044</c:v>
                </c:pt>
                <c:pt idx="2">
                  <c:v>4250</c:v>
                </c:pt>
                <c:pt idx="3">
                  <c:v>5958.4999999999991</c:v>
                </c:pt>
              </c:numCache>
            </c:numRef>
          </c:val>
          <c:extLst>
            <c:ext xmlns:c16="http://schemas.microsoft.com/office/drawing/2014/chart" uri="{C3380CC4-5D6E-409C-BE32-E72D297353CC}">
              <c16:uniqueId val="{00000000-9CB2-4268-BFE1-78C50E787C26}"/>
            </c:ext>
          </c:extLst>
        </c:ser>
        <c:ser>
          <c:idx val="1"/>
          <c:order val="1"/>
          <c:tx>
            <c:strRef>
              <c:f>OUTPUT!$D$22</c:f>
              <c:strCache>
                <c:ptCount val="1"/>
                <c:pt idx="0">
                  <c:v>Embodied In-Use tCO2e</c:v>
                </c:pt>
              </c:strCache>
            </c:strRef>
          </c:tx>
          <c:spPr>
            <a:solidFill>
              <a:schemeClr val="accent2"/>
            </a:solidFill>
            <a:ln>
              <a:noFill/>
            </a:ln>
            <a:effectLst/>
          </c:spPr>
          <c:invertIfNegative val="0"/>
          <c:cat>
            <c:strRef>
              <c:f>OUTPUT!$B$23:$B$26</c:f>
              <c:strCache>
                <c:ptCount val="4"/>
                <c:pt idx="0">
                  <c:v>Detached</c:v>
                </c:pt>
                <c:pt idx="1">
                  <c:v>Attached</c:v>
                </c:pt>
                <c:pt idx="2">
                  <c:v>1 Bed Flat</c:v>
                </c:pt>
                <c:pt idx="3">
                  <c:v>2 Bed Flat</c:v>
                </c:pt>
              </c:strCache>
            </c:strRef>
          </c:cat>
          <c:val>
            <c:numRef>
              <c:f>OUTPUT!$D$23:$D$26</c:f>
              <c:numCache>
                <c:formatCode>0</c:formatCode>
                <c:ptCount val="4"/>
                <c:pt idx="0">
                  <c:v>3788.7715289982425</c:v>
                </c:pt>
                <c:pt idx="1">
                  <c:v>8192.2882249560644</c:v>
                </c:pt>
                <c:pt idx="2">
                  <c:v>808.87521968365547</c:v>
                </c:pt>
                <c:pt idx="3">
                  <c:v>1134.0430579964848</c:v>
                </c:pt>
              </c:numCache>
            </c:numRef>
          </c:val>
          <c:extLst>
            <c:ext xmlns:c16="http://schemas.microsoft.com/office/drawing/2014/chart" uri="{C3380CC4-5D6E-409C-BE32-E72D297353CC}">
              <c16:uniqueId val="{00000001-9CB2-4268-BFE1-78C50E787C26}"/>
            </c:ext>
          </c:extLst>
        </c:ser>
        <c:ser>
          <c:idx val="2"/>
          <c:order val="2"/>
          <c:tx>
            <c:strRef>
              <c:f>OUTPUT!$E$22</c:f>
              <c:strCache>
                <c:ptCount val="1"/>
                <c:pt idx="0">
                  <c:v>Embodied End of Life tCO2e</c:v>
                </c:pt>
              </c:strCache>
            </c:strRef>
          </c:tx>
          <c:spPr>
            <a:solidFill>
              <a:schemeClr val="accent3"/>
            </a:solidFill>
            <a:ln>
              <a:noFill/>
            </a:ln>
            <a:effectLst/>
          </c:spPr>
          <c:invertIfNegative val="0"/>
          <c:cat>
            <c:strRef>
              <c:f>OUTPUT!$B$23:$B$26</c:f>
              <c:strCache>
                <c:ptCount val="4"/>
                <c:pt idx="0">
                  <c:v>Detached</c:v>
                </c:pt>
                <c:pt idx="1">
                  <c:v>Attached</c:v>
                </c:pt>
                <c:pt idx="2">
                  <c:v>1 Bed Flat</c:v>
                </c:pt>
                <c:pt idx="3">
                  <c:v>2 Bed Flat</c:v>
                </c:pt>
              </c:strCache>
            </c:strRef>
          </c:cat>
          <c:val>
            <c:numRef>
              <c:f>OUTPUT!$E$23:$E$26</c:f>
              <c:numCache>
                <c:formatCode>0</c:formatCode>
                <c:ptCount val="4"/>
                <c:pt idx="0">
                  <c:v>4408.2284710017566</c:v>
                </c:pt>
                <c:pt idx="1">
                  <c:v>9531.7117750439356</c:v>
                </c:pt>
                <c:pt idx="2">
                  <c:v>941.1247803163443</c:v>
                </c:pt>
                <c:pt idx="3">
                  <c:v>1319.4569420035145</c:v>
                </c:pt>
              </c:numCache>
            </c:numRef>
          </c:val>
          <c:extLst>
            <c:ext xmlns:c16="http://schemas.microsoft.com/office/drawing/2014/chart" uri="{C3380CC4-5D6E-409C-BE32-E72D297353CC}">
              <c16:uniqueId val="{00000002-9CB2-4268-BFE1-78C50E787C26}"/>
            </c:ext>
          </c:extLst>
        </c:ser>
        <c:ser>
          <c:idx val="3"/>
          <c:order val="3"/>
          <c:tx>
            <c:strRef>
              <c:f>OUTPUT!$F$22</c:f>
              <c:strCache>
                <c:ptCount val="1"/>
                <c:pt idx="0">
                  <c:v>Operational lifetime tCO2e</c:v>
                </c:pt>
              </c:strCache>
            </c:strRef>
          </c:tx>
          <c:spPr>
            <a:solidFill>
              <a:schemeClr val="accent4"/>
            </a:solidFill>
            <a:ln>
              <a:noFill/>
            </a:ln>
            <a:effectLst/>
          </c:spPr>
          <c:invertIfNegative val="0"/>
          <c:cat>
            <c:strRef>
              <c:f>OUTPUT!$B$23:$B$26</c:f>
              <c:strCache>
                <c:ptCount val="4"/>
                <c:pt idx="0">
                  <c:v>Detached</c:v>
                </c:pt>
                <c:pt idx="1">
                  <c:v>Attached</c:v>
                </c:pt>
                <c:pt idx="2">
                  <c:v>1 Bed Flat</c:v>
                </c:pt>
                <c:pt idx="3">
                  <c:v>2 Bed Flat</c:v>
                </c:pt>
              </c:strCache>
            </c:strRef>
          </c:cat>
          <c:val>
            <c:numRef>
              <c:f>OUTPUT!$F$23:$F$26</c:f>
              <c:numCache>
                <c:formatCode>0</c:formatCode>
                <c:ptCount val="4"/>
                <c:pt idx="0">
                  <c:v>220.36547560888414</c:v>
                </c:pt>
                <c:pt idx="1">
                  <c:v>476.4862376103282</c:v>
                </c:pt>
                <c:pt idx="2">
                  <c:v>31.672213773795196</c:v>
                </c:pt>
                <c:pt idx="3">
                  <c:v>57.496972769240664</c:v>
                </c:pt>
              </c:numCache>
            </c:numRef>
          </c:val>
          <c:extLst>
            <c:ext xmlns:c16="http://schemas.microsoft.com/office/drawing/2014/chart" uri="{C3380CC4-5D6E-409C-BE32-E72D297353CC}">
              <c16:uniqueId val="{00000003-9CB2-4268-BFE1-78C50E787C26}"/>
            </c:ext>
          </c:extLst>
        </c:ser>
        <c:dLbls>
          <c:showLegendKey val="0"/>
          <c:showVal val="0"/>
          <c:showCatName val="0"/>
          <c:showSerName val="0"/>
          <c:showPercent val="0"/>
          <c:showBubbleSize val="0"/>
        </c:dLbls>
        <c:gapWidth val="150"/>
        <c:overlap val="100"/>
        <c:axId val="1608277567"/>
        <c:axId val="1608278815"/>
      </c:barChart>
      <c:catAx>
        <c:axId val="1608277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8278815"/>
        <c:crosses val="autoZero"/>
        <c:auto val="1"/>
        <c:lblAlgn val="ctr"/>
        <c:lblOffset val="100"/>
        <c:noMultiLvlLbl val="0"/>
      </c:catAx>
      <c:valAx>
        <c:axId val="160827881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GHG Emissions (tCO2e)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8277567"/>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Emissions</a:t>
            </a:r>
            <a:r>
              <a:rPr lang="en-GB" baseline="0"/>
              <a:t> by Category</a:t>
            </a:r>
            <a:endParaRPr lang="en-GB"/>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OUTPUT!$B$23</c:f>
              <c:strCache>
                <c:ptCount val="1"/>
                <c:pt idx="0">
                  <c:v>Detached</c:v>
                </c:pt>
              </c:strCache>
            </c:strRef>
          </c:tx>
          <c:spPr>
            <a:solidFill>
              <a:schemeClr val="accent1"/>
            </a:solidFill>
            <a:ln>
              <a:noFill/>
            </a:ln>
            <a:effectLst/>
          </c:spPr>
          <c:invertIfNegative val="0"/>
          <c:cat>
            <c:strRef>
              <c:f>OUTPUT!$C$22:$F$22</c:f>
              <c:strCache>
                <c:ptCount val="4"/>
                <c:pt idx="0">
                  <c:v>Embodied Upfront tCO2e</c:v>
                </c:pt>
                <c:pt idx="1">
                  <c:v>Embodied In-Use tCO2e</c:v>
                </c:pt>
                <c:pt idx="2">
                  <c:v>Embodied End of Life tCO2e</c:v>
                </c:pt>
                <c:pt idx="3">
                  <c:v>Operational lifetime tCO2e</c:v>
                </c:pt>
              </c:strCache>
            </c:strRef>
          </c:cat>
          <c:val>
            <c:numRef>
              <c:f>OUTPUT!$C$23:$F$23</c:f>
              <c:numCache>
                <c:formatCode>0</c:formatCode>
                <c:ptCount val="4"/>
                <c:pt idx="0">
                  <c:v>19907</c:v>
                </c:pt>
                <c:pt idx="1">
                  <c:v>3788.7715289982425</c:v>
                </c:pt>
                <c:pt idx="2">
                  <c:v>4408.2284710017566</c:v>
                </c:pt>
                <c:pt idx="3">
                  <c:v>220.36547560888414</c:v>
                </c:pt>
              </c:numCache>
            </c:numRef>
          </c:val>
          <c:extLst>
            <c:ext xmlns:c16="http://schemas.microsoft.com/office/drawing/2014/chart" uri="{C3380CC4-5D6E-409C-BE32-E72D297353CC}">
              <c16:uniqueId val="{00000000-9E52-47AC-B860-6886CA571A0A}"/>
            </c:ext>
          </c:extLst>
        </c:ser>
        <c:ser>
          <c:idx val="1"/>
          <c:order val="1"/>
          <c:tx>
            <c:strRef>
              <c:f>OUTPUT!$B$24</c:f>
              <c:strCache>
                <c:ptCount val="1"/>
                <c:pt idx="0">
                  <c:v>Attached</c:v>
                </c:pt>
              </c:strCache>
            </c:strRef>
          </c:tx>
          <c:spPr>
            <a:solidFill>
              <a:schemeClr val="accent2"/>
            </a:solidFill>
            <a:ln>
              <a:noFill/>
            </a:ln>
            <a:effectLst/>
          </c:spPr>
          <c:invertIfNegative val="0"/>
          <c:cat>
            <c:strRef>
              <c:f>OUTPUT!$C$22:$F$22</c:f>
              <c:strCache>
                <c:ptCount val="4"/>
                <c:pt idx="0">
                  <c:v>Embodied Upfront tCO2e</c:v>
                </c:pt>
                <c:pt idx="1">
                  <c:v>Embodied In-Use tCO2e</c:v>
                </c:pt>
                <c:pt idx="2">
                  <c:v>Embodied End of Life tCO2e</c:v>
                </c:pt>
                <c:pt idx="3">
                  <c:v>Operational lifetime tCO2e</c:v>
                </c:pt>
              </c:strCache>
            </c:strRef>
          </c:cat>
          <c:val>
            <c:numRef>
              <c:f>OUTPUT!$C$24:$F$24</c:f>
              <c:numCache>
                <c:formatCode>0</c:formatCode>
                <c:ptCount val="4"/>
                <c:pt idx="0">
                  <c:v>43044</c:v>
                </c:pt>
                <c:pt idx="1">
                  <c:v>8192.2882249560644</c:v>
                </c:pt>
                <c:pt idx="2">
                  <c:v>9531.7117750439356</c:v>
                </c:pt>
                <c:pt idx="3">
                  <c:v>476.4862376103282</c:v>
                </c:pt>
              </c:numCache>
            </c:numRef>
          </c:val>
          <c:extLst>
            <c:ext xmlns:c16="http://schemas.microsoft.com/office/drawing/2014/chart" uri="{C3380CC4-5D6E-409C-BE32-E72D297353CC}">
              <c16:uniqueId val="{00000001-9E52-47AC-B860-6886CA571A0A}"/>
            </c:ext>
          </c:extLst>
        </c:ser>
        <c:ser>
          <c:idx val="2"/>
          <c:order val="2"/>
          <c:tx>
            <c:strRef>
              <c:f>OUTPUT!$B$25</c:f>
              <c:strCache>
                <c:ptCount val="1"/>
                <c:pt idx="0">
                  <c:v>1 Bed Flat</c:v>
                </c:pt>
              </c:strCache>
            </c:strRef>
          </c:tx>
          <c:spPr>
            <a:solidFill>
              <a:schemeClr val="accent3"/>
            </a:solidFill>
            <a:ln>
              <a:noFill/>
            </a:ln>
            <a:effectLst/>
          </c:spPr>
          <c:invertIfNegative val="0"/>
          <c:cat>
            <c:strRef>
              <c:f>OUTPUT!$C$22:$F$22</c:f>
              <c:strCache>
                <c:ptCount val="4"/>
                <c:pt idx="0">
                  <c:v>Embodied Upfront tCO2e</c:v>
                </c:pt>
                <c:pt idx="1">
                  <c:v>Embodied In-Use tCO2e</c:v>
                </c:pt>
                <c:pt idx="2">
                  <c:v>Embodied End of Life tCO2e</c:v>
                </c:pt>
                <c:pt idx="3">
                  <c:v>Operational lifetime tCO2e</c:v>
                </c:pt>
              </c:strCache>
            </c:strRef>
          </c:cat>
          <c:val>
            <c:numRef>
              <c:f>OUTPUT!$C$25:$F$25</c:f>
              <c:numCache>
                <c:formatCode>0</c:formatCode>
                <c:ptCount val="4"/>
                <c:pt idx="0">
                  <c:v>4250</c:v>
                </c:pt>
                <c:pt idx="1">
                  <c:v>808.87521968365547</c:v>
                </c:pt>
                <c:pt idx="2">
                  <c:v>941.1247803163443</c:v>
                </c:pt>
                <c:pt idx="3">
                  <c:v>31.672213773795196</c:v>
                </c:pt>
              </c:numCache>
            </c:numRef>
          </c:val>
          <c:extLst>
            <c:ext xmlns:c16="http://schemas.microsoft.com/office/drawing/2014/chart" uri="{C3380CC4-5D6E-409C-BE32-E72D297353CC}">
              <c16:uniqueId val="{00000002-9E52-47AC-B860-6886CA571A0A}"/>
            </c:ext>
          </c:extLst>
        </c:ser>
        <c:ser>
          <c:idx val="3"/>
          <c:order val="3"/>
          <c:tx>
            <c:strRef>
              <c:f>OUTPUT!$B$26</c:f>
              <c:strCache>
                <c:ptCount val="1"/>
                <c:pt idx="0">
                  <c:v>2 Bed Flat</c:v>
                </c:pt>
              </c:strCache>
            </c:strRef>
          </c:tx>
          <c:spPr>
            <a:solidFill>
              <a:schemeClr val="accent4"/>
            </a:solidFill>
            <a:ln>
              <a:noFill/>
            </a:ln>
            <a:effectLst/>
          </c:spPr>
          <c:invertIfNegative val="0"/>
          <c:cat>
            <c:strRef>
              <c:f>OUTPUT!$C$22:$F$22</c:f>
              <c:strCache>
                <c:ptCount val="4"/>
                <c:pt idx="0">
                  <c:v>Embodied Upfront tCO2e</c:v>
                </c:pt>
                <c:pt idx="1">
                  <c:v>Embodied In-Use tCO2e</c:v>
                </c:pt>
                <c:pt idx="2">
                  <c:v>Embodied End of Life tCO2e</c:v>
                </c:pt>
                <c:pt idx="3">
                  <c:v>Operational lifetime tCO2e</c:v>
                </c:pt>
              </c:strCache>
            </c:strRef>
          </c:cat>
          <c:val>
            <c:numRef>
              <c:f>OUTPUT!$C$26:$F$26</c:f>
              <c:numCache>
                <c:formatCode>0</c:formatCode>
                <c:ptCount val="4"/>
                <c:pt idx="0">
                  <c:v>5958.4999999999991</c:v>
                </c:pt>
                <c:pt idx="1">
                  <c:v>1134.0430579964848</c:v>
                </c:pt>
                <c:pt idx="2">
                  <c:v>1319.4569420035145</c:v>
                </c:pt>
                <c:pt idx="3">
                  <c:v>57.496972769240664</c:v>
                </c:pt>
              </c:numCache>
            </c:numRef>
          </c:val>
          <c:extLst>
            <c:ext xmlns:c16="http://schemas.microsoft.com/office/drawing/2014/chart" uri="{C3380CC4-5D6E-409C-BE32-E72D297353CC}">
              <c16:uniqueId val="{00000003-9E52-47AC-B860-6886CA571A0A}"/>
            </c:ext>
          </c:extLst>
        </c:ser>
        <c:dLbls>
          <c:showLegendKey val="0"/>
          <c:showVal val="0"/>
          <c:showCatName val="0"/>
          <c:showSerName val="0"/>
          <c:showPercent val="0"/>
          <c:showBubbleSize val="0"/>
        </c:dLbls>
        <c:gapWidth val="150"/>
        <c:overlap val="100"/>
        <c:axId val="1608277567"/>
        <c:axId val="1608278815"/>
      </c:barChart>
      <c:catAx>
        <c:axId val="1608277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8278815"/>
        <c:crosses val="autoZero"/>
        <c:auto val="1"/>
        <c:lblAlgn val="ctr"/>
        <c:lblOffset val="100"/>
        <c:noMultiLvlLbl val="0"/>
      </c:catAx>
      <c:valAx>
        <c:axId val="160827881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GHG Emissions (tCO2e)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8277567"/>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Upfront, Energy and Carbon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OUTPUT!$B$39</c:f>
              <c:strCache>
                <c:ptCount val="1"/>
                <c:pt idx="0">
                  <c:v>Detached</c:v>
                </c:pt>
              </c:strCache>
            </c:strRef>
          </c:tx>
          <c:spPr>
            <a:solidFill>
              <a:schemeClr val="accent1"/>
            </a:solidFill>
            <a:ln>
              <a:noFill/>
            </a:ln>
            <a:effectLst/>
          </c:spPr>
          <c:invertIfNegative val="0"/>
          <c:cat>
            <c:strRef>
              <c:f>(OUTPUT!$C$38,OUTPUT!$E$38:$G$38)</c:f>
              <c:strCache>
                <c:ptCount val="4"/>
                <c:pt idx="0">
                  <c:v>Development Additional Cost over Minimum</c:v>
                </c:pt>
                <c:pt idx="1">
                  <c:v>Discounted energy cost 30 years</c:v>
                </c:pt>
                <c:pt idx="2">
                  <c:v>Discounted energy cost 60 years</c:v>
                </c:pt>
                <c:pt idx="3">
                  <c:v>Discounted carbon cost 60 years</c:v>
                </c:pt>
              </c:strCache>
            </c:strRef>
          </c:cat>
          <c:val>
            <c:numRef>
              <c:f>(OUTPUT!$C$39,OUTPUT!$E$39:$G$39)</c:f>
              <c:numCache>
                <c:formatCode>_-"£"* #,##0_-;\-"£"* #,##0_-;_-"£"* "-"??_-;_-@_-</c:formatCode>
                <c:ptCount val="4"/>
                <c:pt idx="0">
                  <c:v>130055.86452520511</c:v>
                </c:pt>
                <c:pt idx="1">
                  <c:v>2024566.9805900697</c:v>
                </c:pt>
                <c:pt idx="2">
                  <c:v>2847719.7631486189</c:v>
                </c:pt>
                <c:pt idx="3">
                  <c:v>890982.62765991734</c:v>
                </c:pt>
              </c:numCache>
            </c:numRef>
          </c:val>
          <c:extLst>
            <c:ext xmlns:c16="http://schemas.microsoft.com/office/drawing/2014/chart" uri="{C3380CC4-5D6E-409C-BE32-E72D297353CC}">
              <c16:uniqueId val="{00000000-4AA1-485D-833B-1E30AB879A59}"/>
            </c:ext>
          </c:extLst>
        </c:ser>
        <c:ser>
          <c:idx val="1"/>
          <c:order val="1"/>
          <c:tx>
            <c:strRef>
              <c:f>OUTPUT!$B$40</c:f>
              <c:strCache>
                <c:ptCount val="1"/>
                <c:pt idx="0">
                  <c:v>Attached</c:v>
                </c:pt>
              </c:strCache>
            </c:strRef>
          </c:tx>
          <c:spPr>
            <a:solidFill>
              <a:schemeClr val="accent2"/>
            </a:solidFill>
            <a:ln>
              <a:noFill/>
            </a:ln>
            <a:effectLst/>
          </c:spPr>
          <c:invertIfNegative val="0"/>
          <c:cat>
            <c:strRef>
              <c:f>(OUTPUT!$C$38,OUTPUT!$E$38:$G$38)</c:f>
              <c:strCache>
                <c:ptCount val="4"/>
                <c:pt idx="0">
                  <c:v>Development Additional Cost over Minimum</c:v>
                </c:pt>
                <c:pt idx="1">
                  <c:v>Discounted energy cost 30 years</c:v>
                </c:pt>
                <c:pt idx="2">
                  <c:v>Discounted energy cost 60 years</c:v>
                </c:pt>
                <c:pt idx="3">
                  <c:v>Discounted carbon cost 60 years</c:v>
                </c:pt>
              </c:strCache>
            </c:strRef>
          </c:cat>
          <c:val>
            <c:numRef>
              <c:f>(OUTPUT!$C$40,OUTPUT!$E$40:$G$40)</c:f>
              <c:numCache>
                <c:formatCode>_-"£"* #,##0_-;\-"£"* #,##0_-;_-"£"* "-"??_-;_-@_-</c:formatCode>
                <c:ptCount val="4"/>
                <c:pt idx="0">
                  <c:v>281213.87615526473</c:v>
                </c:pt>
                <c:pt idx="1">
                  <c:v>4389694.4653040925</c:v>
                </c:pt>
                <c:pt idx="2">
                  <c:v>6174465.8501677271</c:v>
                </c:pt>
                <c:pt idx="3">
                  <c:v>1926531.1812424525</c:v>
                </c:pt>
              </c:numCache>
            </c:numRef>
          </c:val>
          <c:extLst>
            <c:ext xmlns:c16="http://schemas.microsoft.com/office/drawing/2014/chart" uri="{C3380CC4-5D6E-409C-BE32-E72D297353CC}">
              <c16:uniqueId val="{00000001-4AA1-485D-833B-1E30AB879A59}"/>
            </c:ext>
          </c:extLst>
        </c:ser>
        <c:ser>
          <c:idx val="2"/>
          <c:order val="2"/>
          <c:tx>
            <c:strRef>
              <c:f>OUTPUT!$B$41</c:f>
              <c:strCache>
                <c:ptCount val="1"/>
                <c:pt idx="0">
                  <c:v>1 Bed Flat</c:v>
                </c:pt>
              </c:strCache>
            </c:strRef>
          </c:tx>
          <c:spPr>
            <a:solidFill>
              <a:schemeClr val="accent3"/>
            </a:solidFill>
            <a:ln>
              <a:noFill/>
            </a:ln>
            <a:effectLst/>
          </c:spPr>
          <c:invertIfNegative val="0"/>
          <c:cat>
            <c:strRef>
              <c:f>(OUTPUT!$C$38,OUTPUT!$E$38:$G$38)</c:f>
              <c:strCache>
                <c:ptCount val="4"/>
                <c:pt idx="0">
                  <c:v>Development Additional Cost over Minimum</c:v>
                </c:pt>
                <c:pt idx="1">
                  <c:v>Discounted energy cost 30 years</c:v>
                </c:pt>
                <c:pt idx="2">
                  <c:v>Discounted energy cost 60 years</c:v>
                </c:pt>
                <c:pt idx="3">
                  <c:v>Discounted carbon cost 60 years</c:v>
                </c:pt>
              </c:strCache>
            </c:strRef>
          </c:cat>
          <c:val>
            <c:numRef>
              <c:f>(OUTPUT!$C$41,OUTPUT!$E$41:$G$41)</c:f>
              <c:numCache>
                <c:formatCode>_-"£"* #,##0_-;\-"£"* #,##0_-;_-"£"* "-"??_-;_-@_-</c:formatCode>
                <c:ptCount val="4"/>
                <c:pt idx="0">
                  <c:v>46868.979359211153</c:v>
                </c:pt>
                <c:pt idx="1">
                  <c:v>366655.93519175425</c:v>
                </c:pt>
                <c:pt idx="2">
                  <c:v>515731.69123650331</c:v>
                </c:pt>
                <c:pt idx="3">
                  <c:v>189583.34473339625</c:v>
                </c:pt>
              </c:numCache>
            </c:numRef>
          </c:val>
          <c:extLst>
            <c:ext xmlns:c16="http://schemas.microsoft.com/office/drawing/2014/chart" uri="{C3380CC4-5D6E-409C-BE32-E72D297353CC}">
              <c16:uniqueId val="{00000002-4AA1-485D-833B-1E30AB879A59}"/>
            </c:ext>
          </c:extLst>
        </c:ser>
        <c:ser>
          <c:idx val="3"/>
          <c:order val="3"/>
          <c:tx>
            <c:strRef>
              <c:f>OUTPUT!$B$42</c:f>
              <c:strCache>
                <c:ptCount val="1"/>
                <c:pt idx="0">
                  <c:v>2 Bed Flat</c:v>
                </c:pt>
              </c:strCache>
            </c:strRef>
          </c:tx>
          <c:spPr>
            <a:solidFill>
              <a:schemeClr val="accent4"/>
            </a:solidFill>
            <a:ln>
              <a:noFill/>
            </a:ln>
            <a:effectLst/>
          </c:spPr>
          <c:invertIfNegative val="0"/>
          <c:cat>
            <c:strRef>
              <c:f>(OUTPUT!$C$38,OUTPUT!$E$38:$G$38)</c:f>
              <c:strCache>
                <c:ptCount val="4"/>
                <c:pt idx="0">
                  <c:v>Development Additional Cost over Minimum</c:v>
                </c:pt>
                <c:pt idx="1">
                  <c:v>Discounted energy cost 30 years</c:v>
                </c:pt>
                <c:pt idx="2">
                  <c:v>Discounted energy cost 60 years</c:v>
                </c:pt>
                <c:pt idx="3">
                  <c:v>Discounted carbon cost 60 years</c:v>
                </c:pt>
              </c:strCache>
            </c:strRef>
          </c:cat>
          <c:val>
            <c:numRef>
              <c:f>(OUTPUT!$C$42,OUTPUT!$E$42:$G$42)</c:f>
              <c:numCache>
                <c:formatCode>_-"£"* #,##0_-;\-"£"* #,##0_-;_-"£"* "-"??_-;_-@_-</c:formatCode>
                <c:ptCount val="4"/>
                <c:pt idx="0">
                  <c:v>115977.88681597376</c:v>
                </c:pt>
                <c:pt idx="1">
                  <c:v>602688.71454270126</c:v>
                </c:pt>
                <c:pt idx="2">
                  <c:v>847731.18394416664</c:v>
                </c:pt>
                <c:pt idx="3">
                  <c:v>266336.59098392597</c:v>
                </c:pt>
              </c:numCache>
            </c:numRef>
          </c:val>
          <c:extLst>
            <c:ext xmlns:c16="http://schemas.microsoft.com/office/drawing/2014/chart" uri="{C3380CC4-5D6E-409C-BE32-E72D297353CC}">
              <c16:uniqueId val="{00000003-4AA1-485D-833B-1E30AB879A59}"/>
            </c:ext>
          </c:extLst>
        </c:ser>
        <c:dLbls>
          <c:showLegendKey val="0"/>
          <c:showVal val="0"/>
          <c:showCatName val="0"/>
          <c:showSerName val="0"/>
          <c:showPercent val="0"/>
          <c:showBubbleSize val="0"/>
        </c:dLbls>
        <c:gapWidth val="150"/>
        <c:overlap val="100"/>
        <c:axId val="1341243215"/>
        <c:axId val="1341243631"/>
      </c:barChart>
      <c:lineChart>
        <c:grouping val="standard"/>
        <c:varyColors val="0"/>
        <c:ser>
          <c:idx val="4"/>
          <c:order val="4"/>
          <c:tx>
            <c:v>Net Costs</c:v>
          </c:tx>
          <c:spPr>
            <a:ln w="28575" cap="rnd">
              <a:noFill/>
              <a:round/>
            </a:ln>
            <a:effectLst/>
          </c:spPr>
          <c:marker>
            <c:symbol val="x"/>
            <c:size val="11"/>
            <c:spPr>
              <a:noFill/>
              <a:ln w="28575">
                <a:solidFill>
                  <a:schemeClr val="tx1"/>
                </a:solidFill>
              </a:ln>
              <a:effectLst/>
            </c:spPr>
          </c:marker>
          <c:val>
            <c:numRef>
              <c:f>(OUTPUT!$C$43,OUTPUT!$E$43:$G$43)</c:f>
              <c:numCache>
                <c:formatCode>_-"£"* #,##0_-;\-"£"* #,##0_-;_-"£"* "-"??_-;_-@_-</c:formatCode>
                <c:ptCount val="4"/>
                <c:pt idx="0">
                  <c:v>574116.60685565474</c:v>
                </c:pt>
                <c:pt idx="1">
                  <c:v>7383606.0956286173</c:v>
                </c:pt>
                <c:pt idx="2">
                  <c:v>10385648.488497015</c:v>
                </c:pt>
                <c:pt idx="3">
                  <c:v>3273433.7446196917</c:v>
                </c:pt>
              </c:numCache>
            </c:numRef>
          </c:val>
          <c:smooth val="0"/>
          <c:extLst>
            <c:ext xmlns:c16="http://schemas.microsoft.com/office/drawing/2014/chart" uri="{C3380CC4-5D6E-409C-BE32-E72D297353CC}">
              <c16:uniqueId val="{00000005-4AA1-485D-833B-1E30AB879A59}"/>
            </c:ext>
          </c:extLst>
        </c:ser>
        <c:dLbls>
          <c:showLegendKey val="0"/>
          <c:showVal val="0"/>
          <c:showCatName val="0"/>
          <c:showSerName val="0"/>
          <c:showPercent val="0"/>
          <c:showBubbleSize val="0"/>
        </c:dLbls>
        <c:marker val="1"/>
        <c:smooth val="0"/>
        <c:axId val="1341243215"/>
        <c:axId val="1341243631"/>
      </c:lineChart>
      <c:catAx>
        <c:axId val="134124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1243631"/>
        <c:crosses val="autoZero"/>
        <c:auto val="1"/>
        <c:lblAlgn val="ctr"/>
        <c:lblOffset val="100"/>
        <c:noMultiLvlLbl val="0"/>
      </c:catAx>
      <c:valAx>
        <c:axId val="1341243631"/>
        <c:scaling>
          <c:orientation val="minMax"/>
        </c:scaling>
        <c:delete val="0"/>
        <c:axPos val="l"/>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1243215"/>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chart" Target="../charts/chart1.xml"/><Relationship Id="rId1" Type="http://schemas.openxmlformats.org/officeDocument/2006/relationships/image" Target="../media/image19.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9" Type="http://schemas.openxmlformats.org/officeDocument/2006/relationships/image" Target="../media/image32.png"/></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xdr:col>
      <xdr:colOff>123826</xdr:colOff>
      <xdr:row>1</xdr:row>
      <xdr:rowOff>76200</xdr:rowOff>
    </xdr:from>
    <xdr:to>
      <xdr:col>3</xdr:col>
      <xdr:colOff>247651</xdr:colOff>
      <xdr:row>1</xdr:row>
      <xdr:rowOff>1799415</xdr:rowOff>
    </xdr:to>
    <xdr:pic>
      <xdr:nvPicPr>
        <xdr:cNvPr id="2" name="Picture 1" descr="Mid Devon District Council logo" title="Mid Devon District Council">
          <a:extLst>
            <a:ext uri="{FF2B5EF4-FFF2-40B4-BE49-F238E27FC236}">
              <a16:creationId xmlns:a16="http://schemas.microsoft.com/office/drawing/2014/main" id="{1C6C809C-691C-4950-A8EC-7B0734C49128}"/>
            </a:ext>
          </a:extLst>
        </xdr:cNvPr>
        <xdr:cNvPicPr>
          <a:picLocks noChangeAspect="1"/>
        </xdr:cNvPicPr>
      </xdr:nvPicPr>
      <xdr:blipFill>
        <a:blip xmlns:r="http://schemas.openxmlformats.org/officeDocument/2006/relationships" r:embed="rId1"/>
        <a:stretch>
          <a:fillRect/>
        </a:stretch>
      </xdr:blipFill>
      <xdr:spPr>
        <a:xfrm>
          <a:off x="733426" y="266700"/>
          <a:ext cx="2019300" cy="1723215"/>
        </a:xfrm>
        <a:prstGeom prst="rect">
          <a:avLst/>
        </a:prstGeom>
      </xdr:spPr>
    </xdr:pic>
    <xdr:clientData/>
  </xdr:twoCellAnchor>
  <xdr:twoCellAnchor editAs="oneCell">
    <xdr:from>
      <xdr:col>11</xdr:col>
      <xdr:colOff>247651</xdr:colOff>
      <xdr:row>1</xdr:row>
      <xdr:rowOff>544526</xdr:rowOff>
    </xdr:from>
    <xdr:to>
      <xdr:col>15</xdr:col>
      <xdr:colOff>466725</xdr:colOff>
      <xdr:row>1</xdr:row>
      <xdr:rowOff>1628775</xdr:rowOff>
    </xdr:to>
    <xdr:pic>
      <xdr:nvPicPr>
        <xdr:cNvPr id="5" name="Picture 4" descr="University of Exeter logo 19-20 | The Apprenticeship Guide">
          <a:extLst>
            <a:ext uri="{FF2B5EF4-FFF2-40B4-BE49-F238E27FC236}">
              <a16:creationId xmlns:a16="http://schemas.microsoft.com/office/drawing/2014/main" id="{B7FDDFBC-E9EB-449E-BB15-C5E0952FDA7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8320" b="30880"/>
        <a:stretch/>
      </xdr:blipFill>
      <xdr:spPr bwMode="auto">
        <a:xfrm>
          <a:off x="7629526" y="735026"/>
          <a:ext cx="2657474" cy="1084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5</xdr:row>
      <xdr:rowOff>0</xdr:rowOff>
    </xdr:from>
    <xdr:to>
      <xdr:col>16</xdr:col>
      <xdr:colOff>184547</xdr:colOff>
      <xdr:row>43</xdr:row>
      <xdr:rowOff>87923</xdr:rowOff>
    </xdr:to>
    <xdr:sp macro="" textlink="">
      <xdr:nvSpPr>
        <xdr:cNvPr id="6" name="TextBox 5">
          <a:extLst>
            <a:ext uri="{FF2B5EF4-FFF2-40B4-BE49-F238E27FC236}">
              <a16:creationId xmlns:a16="http://schemas.microsoft.com/office/drawing/2014/main" id="{C32670DE-BC47-485D-BE1B-E21D785621E5}"/>
            </a:ext>
          </a:extLst>
        </xdr:cNvPr>
        <xdr:cNvSpPr txBox="1"/>
      </xdr:nvSpPr>
      <xdr:spPr>
        <a:xfrm>
          <a:off x="616744" y="2774156"/>
          <a:ext cx="9961959" cy="65649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Background</a:t>
          </a:r>
        </a:p>
        <a:p>
          <a:r>
            <a:rPr lang="en-GB" sz="1100"/>
            <a:t>Mid Devon</a:t>
          </a:r>
          <a:r>
            <a:rPr lang="en-GB" sz="1100" baseline="0"/>
            <a:t> District Council (MDDC) has developed a tool with the University of Exeter to assess the cost of various "low carbon" standards for new housing developments.</a:t>
          </a:r>
          <a:endParaRPr lang="en-GB" sz="1100"/>
        </a:p>
        <a:p>
          <a:endParaRPr lang="en-GB" sz="1100"/>
        </a:p>
        <a:p>
          <a:r>
            <a:rPr lang="en-GB" sz="1100" b="1"/>
            <a:t>How the Tool Works</a:t>
          </a:r>
        </a:p>
        <a:p>
          <a:r>
            <a:rPr lang="en-GB" sz="1100"/>
            <a:t>The tool calculates</a:t>
          </a:r>
          <a:r>
            <a:rPr lang="en-GB" sz="1100" baseline="0"/>
            <a:t> carbon performance (based on regulated emissions from Part L of the Building Regulations, and embodied carbon if selected) of four dwelling typologies: detached, attached, 1 bed flats and 2 bed flats for a range of fabric and building services specifications. The tool then sizes the required PV array to meet Part L, and any further improvements that have been stipulated. It then establishes the cost uplift to achieve performance standards compared to the lowest cost means of meeting the minimum requirements of the Building Regulations. </a:t>
          </a:r>
        </a:p>
        <a:p>
          <a:endParaRPr lang="en-GB" sz="1100" baseline="0"/>
        </a:p>
        <a:p>
          <a:r>
            <a:rPr lang="en-GB" sz="1100" baseline="0"/>
            <a:t>A full description of the model and calculations can be found in report CEE ID 1009 "</a:t>
          </a:r>
          <a:r>
            <a:rPr lang="en-GB" sz="1100">
              <a:solidFill>
                <a:schemeClr val="dk1"/>
              </a:solidFill>
              <a:effectLst/>
              <a:latin typeface="+mn-lt"/>
              <a:ea typeface="+mn-ea"/>
              <a:cs typeface="+mn-cs"/>
            </a:rPr>
            <a:t>The Development of a ‘Low Carbon Affordable Housing Development Framework Assessment Tool’ for New Development in Mid Devon", March 2022. The</a:t>
          </a:r>
          <a:r>
            <a:rPr lang="en-GB" sz="1100" baseline="0">
              <a:solidFill>
                <a:schemeClr val="dk1"/>
              </a:solidFill>
              <a:effectLst/>
              <a:latin typeface="+mn-lt"/>
              <a:ea typeface="+mn-ea"/>
              <a:cs typeface="+mn-cs"/>
            </a:rPr>
            <a:t> model is a high level tool that makes a number of assumptions and is NOT intended as a substitute for detailed SAP calculations.</a:t>
          </a:r>
          <a:endParaRPr lang="en-GB" sz="1100"/>
        </a:p>
        <a:p>
          <a:endParaRPr lang="en-GB" sz="1100"/>
        </a:p>
        <a:p>
          <a:r>
            <a:rPr lang="en-GB" sz="1100" b="1"/>
            <a:t>How to Use the Tool</a:t>
          </a:r>
        </a:p>
        <a:p>
          <a:r>
            <a:rPr lang="en-GB" sz="1100" b="1" i="1"/>
            <a:t>The Input Sheet</a:t>
          </a:r>
        </a:p>
        <a:p>
          <a:r>
            <a:rPr lang="en-GB" sz="1100"/>
            <a:t>On the input sheet</a:t>
          </a:r>
          <a:r>
            <a:rPr lang="en-GB" sz="1100" baseline="0"/>
            <a:t> all yellow boxes are required inputs, and orange boxes are voluntary inputs. </a:t>
          </a:r>
          <a:r>
            <a:rPr lang="en-GB" sz="1100" b="1" baseline="0"/>
            <a:t>Specific guidance for completion of each input is given on the Input sheet. </a:t>
          </a:r>
        </a:p>
        <a:p>
          <a:r>
            <a:rPr lang="en-GB" sz="1100" baseline="0"/>
            <a:t>In summary, these inputs are:</a:t>
          </a:r>
        </a:p>
        <a:p>
          <a:endParaRPr lang="en-GB" sz="1100" baseline="0"/>
        </a:p>
        <a:p>
          <a:r>
            <a:rPr lang="en-GB" sz="1100" b="0" i="1" baseline="0"/>
            <a:t>Development Description</a:t>
          </a:r>
        </a:p>
        <a:p>
          <a:r>
            <a:rPr lang="en-GB" sz="1100"/>
            <a:t>#</a:t>
          </a:r>
          <a:r>
            <a:rPr lang="en-GB" sz="1100" baseline="0"/>
            <a:t> Year of development: The tool assumes a development is delivered in a single year.</a:t>
          </a:r>
        </a:p>
        <a:p>
          <a:r>
            <a:rPr lang="en-GB" sz="1100" baseline="0"/>
            <a:t># Number of dwellings: This is the total number of dwellings in the development.</a:t>
          </a:r>
        </a:p>
        <a:p>
          <a:r>
            <a:rPr lang="en-GB" sz="1100" baseline="0"/>
            <a:t># Build mix: This is the % breakdown for each of the four dwelling types. These percentages must sum to 100%.</a:t>
          </a:r>
        </a:p>
        <a:p>
          <a:r>
            <a:rPr lang="en-GB" sz="1100" baseline="0"/>
            <a:t># Height of buildings with flats: Where there are flats, the height in storeys of buildings containing flats must be entered.</a:t>
          </a:r>
        </a:p>
        <a:p>
          <a:endParaRPr lang="en-GB" sz="1100"/>
        </a:p>
        <a:p>
          <a:r>
            <a:rPr lang="en-GB" sz="1100" i="1"/>
            <a:t>Operational Standards:</a:t>
          </a:r>
        </a:p>
        <a:p>
          <a:r>
            <a:rPr lang="en-GB" sz="1100" i="0"/>
            <a:t># Building Regulations Minimum Standard: The baseline operational</a:t>
          </a:r>
          <a:r>
            <a:rPr lang="en-GB" sz="1100" i="0" baseline="0"/>
            <a:t> performance standard is taken to be Part L of the day which is established from the build year and includes a 1 year transitional period. In other words, buildings prior to 2026 are assumed to be under Part L 2021, and from 2026 the Future Home Standard (FHS).</a:t>
          </a:r>
          <a:endParaRPr lang="en-GB" sz="1100" i="0"/>
        </a:p>
        <a:p>
          <a:r>
            <a:rPr lang="en-GB" sz="1100" i="0"/>
            <a:t># Fabric standard: It is possible</a:t>
          </a:r>
          <a:r>
            <a:rPr lang="en-GB" sz="1100" i="0" baseline="0"/>
            <a:t> to set a minimum fabric standard expressed in kWh/m2 per year up to 15 kWh/m2.year (Passivhaus standard).</a:t>
          </a:r>
          <a:endParaRPr lang="en-GB" sz="1100" i="0"/>
        </a:p>
        <a:p>
          <a:r>
            <a:rPr lang="en-GB" sz="1100" i="0"/>
            <a:t># Gas connection: It is possible to ban connection to the gas network. Even if gas is allowed,</a:t>
          </a:r>
          <a:r>
            <a:rPr lang="en-GB" sz="1100" i="0" baseline="0"/>
            <a:t> it is assumed that after 20 years all dwellings with gas boilers are replaced with heat pumps.</a:t>
          </a:r>
          <a:endParaRPr lang="en-GB" sz="1100" i="0"/>
        </a:p>
        <a:p>
          <a:r>
            <a:rPr lang="en-GB" sz="1100" i="0"/>
            <a:t>#</a:t>
          </a:r>
          <a:r>
            <a:rPr lang="en-GB" sz="1100" i="0" baseline="0"/>
            <a:t> Carbon standard: It is possible to set improvement beyond Part L of the day as either 10%, 20%, 30%, 40%, 50%, or 100% (net zero) improvements for regulated emissions.</a:t>
          </a:r>
        </a:p>
        <a:p>
          <a:endParaRPr lang="en-GB" sz="1100" i="1"/>
        </a:p>
        <a:p>
          <a:r>
            <a:rPr lang="en-GB" sz="1100" i="1"/>
            <a:t>Embodied Standards:</a:t>
          </a:r>
        </a:p>
        <a:p>
          <a:r>
            <a:rPr lang="en-GB" sz="1100" i="0"/>
            <a:t>#</a:t>
          </a:r>
          <a:r>
            <a:rPr lang="en-GB" sz="1100" i="0" baseline="0"/>
            <a:t> Embodied standard: It is possible to set the required embodied carbon standard on an A++ to G rating (which relate to kgCO2e/m2 benchmarks).</a:t>
          </a:r>
          <a:endParaRPr lang="en-GB" sz="1100" i="0"/>
        </a:p>
        <a:p>
          <a:endParaRPr lang="en-GB" sz="1100"/>
        </a:p>
        <a:p>
          <a:r>
            <a:rPr lang="en-GB" sz="1100" b="1" i="1"/>
            <a:t>The Output Sheet</a:t>
          </a:r>
        </a:p>
        <a:p>
          <a:r>
            <a:rPr lang="en-GB" sz="1100"/>
            <a:t>The output sheet includes details of the specification selected</a:t>
          </a:r>
          <a:r>
            <a:rPr lang="en-GB" sz="1100" baseline="0"/>
            <a:t> by the tool to meet the input objectives for each of the four dwelling types, as well as operational and embodied carbon performance, cost uplifts, and lifecycle costs including fuel costs and the cost of carbon. Guidance for interpreting the results are given in the Output sheet.</a:t>
          </a:r>
        </a:p>
        <a:p>
          <a:endParaRPr lang="en-GB" sz="1100" baseline="0"/>
        </a:p>
        <a:p>
          <a:r>
            <a:rPr lang="en-GB" sz="1100" baseline="0"/>
            <a:t>To start using the Tool, please go to the Input sheet and begin completing the yellow (and orange if applicable) boxes.</a:t>
          </a:r>
          <a:endParaRPr lang="en-GB"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518055</xdr:colOff>
      <xdr:row>4</xdr:row>
      <xdr:rowOff>57150</xdr:rowOff>
    </xdr:from>
    <xdr:to>
      <xdr:col>16</xdr:col>
      <xdr:colOff>564217</xdr:colOff>
      <xdr:row>18</xdr:row>
      <xdr:rowOff>180975</xdr:rowOff>
    </xdr:to>
    <xdr:pic>
      <xdr:nvPicPr>
        <xdr:cNvPr id="2" name="Picture 1">
          <a:extLst>
            <a:ext uri="{FF2B5EF4-FFF2-40B4-BE49-F238E27FC236}">
              <a16:creationId xmlns:a16="http://schemas.microsoft.com/office/drawing/2014/main" id="{BE9F1228-E0A2-407C-BAF2-7F2B31ADA72A}"/>
            </a:ext>
          </a:extLst>
        </xdr:cNvPr>
        <xdr:cNvPicPr>
          <a:picLocks noChangeAspect="1"/>
        </xdr:cNvPicPr>
      </xdr:nvPicPr>
      <xdr:blipFill>
        <a:blip xmlns:r="http://schemas.openxmlformats.org/officeDocument/2006/relationships" r:embed="rId1"/>
        <a:stretch>
          <a:fillRect/>
        </a:stretch>
      </xdr:blipFill>
      <xdr:spPr>
        <a:xfrm>
          <a:off x="8338080" y="819150"/>
          <a:ext cx="3703762" cy="3552825"/>
        </a:xfrm>
        <a:prstGeom prst="rect">
          <a:avLst/>
        </a:prstGeom>
      </xdr:spPr>
    </xdr:pic>
    <xdr:clientData/>
  </xdr:twoCellAnchor>
  <xdr:twoCellAnchor editAs="oneCell">
    <xdr:from>
      <xdr:col>17</xdr:col>
      <xdr:colOff>104109</xdr:colOff>
      <xdr:row>4</xdr:row>
      <xdr:rowOff>98959</xdr:rowOff>
    </xdr:from>
    <xdr:to>
      <xdr:col>25</xdr:col>
      <xdr:colOff>243981</xdr:colOff>
      <xdr:row>17</xdr:row>
      <xdr:rowOff>95391</xdr:rowOff>
    </xdr:to>
    <xdr:pic>
      <xdr:nvPicPr>
        <xdr:cNvPr id="4" name="Picture 3">
          <a:extLst>
            <a:ext uri="{FF2B5EF4-FFF2-40B4-BE49-F238E27FC236}">
              <a16:creationId xmlns:a16="http://schemas.microsoft.com/office/drawing/2014/main" id="{52DDD5E4-BBF3-434E-BE17-484274EF3278}"/>
            </a:ext>
          </a:extLst>
        </xdr:cNvPr>
        <xdr:cNvPicPr>
          <a:picLocks noChangeAspect="1"/>
        </xdr:cNvPicPr>
      </xdr:nvPicPr>
      <xdr:blipFill>
        <a:blip xmlns:r="http://schemas.openxmlformats.org/officeDocument/2006/relationships" r:embed="rId2"/>
        <a:stretch>
          <a:fillRect/>
        </a:stretch>
      </xdr:blipFill>
      <xdr:spPr>
        <a:xfrm>
          <a:off x="12191334" y="860959"/>
          <a:ext cx="5016672" cy="3234932"/>
        </a:xfrm>
        <a:prstGeom prst="rect">
          <a:avLst/>
        </a:prstGeom>
      </xdr:spPr>
    </xdr:pic>
    <xdr:clientData/>
  </xdr:twoCellAnchor>
  <xdr:twoCellAnchor editAs="oneCell">
    <xdr:from>
      <xdr:col>1</xdr:col>
      <xdr:colOff>0</xdr:colOff>
      <xdr:row>30</xdr:row>
      <xdr:rowOff>0</xdr:rowOff>
    </xdr:from>
    <xdr:to>
      <xdr:col>9</xdr:col>
      <xdr:colOff>200974</xdr:colOff>
      <xdr:row>49</xdr:row>
      <xdr:rowOff>171979</xdr:rowOff>
    </xdr:to>
    <xdr:pic>
      <xdr:nvPicPr>
        <xdr:cNvPr id="5" name="Picture 4">
          <a:extLst>
            <a:ext uri="{FF2B5EF4-FFF2-40B4-BE49-F238E27FC236}">
              <a16:creationId xmlns:a16="http://schemas.microsoft.com/office/drawing/2014/main" id="{6C1D79FE-4613-44B5-96EA-B110D76E3F86}"/>
            </a:ext>
          </a:extLst>
        </xdr:cNvPr>
        <xdr:cNvPicPr>
          <a:picLocks noChangeAspect="1"/>
        </xdr:cNvPicPr>
      </xdr:nvPicPr>
      <xdr:blipFill>
        <a:blip xmlns:r="http://schemas.openxmlformats.org/officeDocument/2006/relationships" r:embed="rId3"/>
        <a:stretch>
          <a:fillRect/>
        </a:stretch>
      </xdr:blipFill>
      <xdr:spPr>
        <a:xfrm>
          <a:off x="609600" y="9906000"/>
          <a:ext cx="6801799" cy="379147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228599</xdr:colOff>
      <xdr:row>21</xdr:row>
      <xdr:rowOff>38100</xdr:rowOff>
    </xdr:from>
    <xdr:to>
      <xdr:col>11</xdr:col>
      <xdr:colOff>476250</xdr:colOff>
      <xdr:row>43</xdr:row>
      <xdr:rowOff>28575</xdr:rowOff>
    </xdr:to>
    <xdr:graphicFrame macro="">
      <xdr:nvGraphicFramePr>
        <xdr:cNvPr id="3" name="Chart 2" descr="The graph shows values of commulative emissions of tCO2e" title="Commulatiove Emissions Graph">
          <a:extLst>
            <a:ext uri="{FF2B5EF4-FFF2-40B4-BE49-F238E27FC236}">
              <a16:creationId xmlns:a16="http://schemas.microsoft.com/office/drawing/2014/main" id="{52BFB2C0-EBC3-41D4-99B6-89EB96E2D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333375</xdr:colOff>
      <xdr:row>5</xdr:row>
      <xdr:rowOff>85069</xdr:rowOff>
    </xdr:from>
    <xdr:to>
      <xdr:col>10</xdr:col>
      <xdr:colOff>714375</xdr:colOff>
      <xdr:row>18</xdr:row>
      <xdr:rowOff>118406</xdr:rowOff>
    </xdr:to>
    <xdr:graphicFrame macro="">
      <xdr:nvGraphicFramePr>
        <xdr:cNvPr id="4" name="Chart 3" descr="The graph shows GHG Emissions (tCO2e) for detached, attached, 1 bed flat and 2 bed flat dwellings" title="Emissions by dwelling type graph">
          <a:extLst>
            <a:ext uri="{FF2B5EF4-FFF2-40B4-BE49-F238E27FC236}">
              <a16:creationId xmlns:a16="http://schemas.microsoft.com/office/drawing/2014/main" id="{7187AF0C-E24A-42DC-B4D0-E316C15999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933450</xdr:colOff>
      <xdr:row>5</xdr:row>
      <xdr:rowOff>90487</xdr:rowOff>
    </xdr:from>
    <xdr:to>
      <xdr:col>15</xdr:col>
      <xdr:colOff>293325</xdr:colOff>
      <xdr:row>18</xdr:row>
      <xdr:rowOff>112987</xdr:rowOff>
    </xdr:to>
    <xdr:graphicFrame macro="">
      <xdr:nvGraphicFramePr>
        <xdr:cNvPr id="5" name="Chart 4" descr="The graph shows GHG Emissions (tCO2e) for embodied upfront tCO2e, embodied in-use tCO2, embodied end of life tCO2e, operational lifetime tCO2e" title="Emissions by category graph">
          <a:extLst>
            <a:ext uri="{FF2B5EF4-FFF2-40B4-BE49-F238E27FC236}">
              <a16:creationId xmlns:a16="http://schemas.microsoft.com/office/drawing/2014/main" id="{473E00F8-70C8-4DC9-9C1A-FCF1C14355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76200</xdr:colOff>
      <xdr:row>21</xdr:row>
      <xdr:rowOff>204787</xdr:rowOff>
    </xdr:from>
    <xdr:to>
      <xdr:col>15</xdr:col>
      <xdr:colOff>504825</xdr:colOff>
      <xdr:row>41</xdr:row>
      <xdr:rowOff>180975</xdr:rowOff>
    </xdr:to>
    <xdr:graphicFrame macro="">
      <xdr:nvGraphicFramePr>
        <xdr:cNvPr id="6" name="Chart 5" descr="The graph shows cost for development additional cost cover over minimum, discounted energy cost 30 years, discounted energy cost 60 years, discounted carbon cost 60 years." title="Upfront, Energy and Carbon Costs">
          <a:extLst>
            <a:ext uri="{FF2B5EF4-FFF2-40B4-BE49-F238E27FC236}">
              <a16:creationId xmlns:a16="http://schemas.microsoft.com/office/drawing/2014/main" id="{1851504B-D3E9-4835-A5A8-3DC2B01694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54953</xdr:colOff>
      <xdr:row>7</xdr:row>
      <xdr:rowOff>131884</xdr:rowOff>
    </xdr:from>
    <xdr:to>
      <xdr:col>3</xdr:col>
      <xdr:colOff>523876</xdr:colOff>
      <xdr:row>7</xdr:row>
      <xdr:rowOff>300404</xdr:rowOff>
    </xdr:to>
    <xdr:sp macro="" textlink="">
      <xdr:nvSpPr>
        <xdr:cNvPr id="2" name="Arrow: Left 1" descr="The arrow points from Guidance/Instructions on the right, in this case 'Enter the start year of the development', to the box on the left where you enter the year of development." title="Arrow">
          <a:extLst>
            <a:ext uri="{FF2B5EF4-FFF2-40B4-BE49-F238E27FC236}">
              <a16:creationId xmlns:a16="http://schemas.microsoft.com/office/drawing/2014/main" id="{352E7590-1151-C883-8F05-D36118044804}"/>
            </a:ext>
          </a:extLst>
        </xdr:cNvPr>
        <xdr:cNvSpPr/>
      </xdr:nvSpPr>
      <xdr:spPr>
        <a:xfrm>
          <a:off x="5945799" y="1289538"/>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7</xdr:row>
      <xdr:rowOff>379534</xdr:rowOff>
    </xdr:from>
    <xdr:to>
      <xdr:col>3</xdr:col>
      <xdr:colOff>523876</xdr:colOff>
      <xdr:row>8</xdr:row>
      <xdr:rowOff>167054</xdr:rowOff>
    </xdr:to>
    <xdr:sp macro="" textlink="">
      <xdr:nvSpPr>
        <xdr:cNvPr id="3" name="Arrow: Left 2" descr="The arrow points from Guidance/Instructions on the right, in this case 'Enter the total number of dwelling to be assessed in the scheme', to the box on the left where you enter total number of dwellings." title="Arrow">
          <a:extLst>
            <a:ext uri="{FF2B5EF4-FFF2-40B4-BE49-F238E27FC236}">
              <a16:creationId xmlns:a16="http://schemas.microsoft.com/office/drawing/2014/main" id="{EE714387-02AA-4767-B484-9251B469681E}"/>
            </a:ext>
          </a:extLst>
        </xdr:cNvPr>
        <xdr:cNvSpPr/>
      </xdr:nvSpPr>
      <xdr:spPr>
        <a:xfrm>
          <a:off x="5945799" y="1537188"/>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9</xdr:row>
      <xdr:rowOff>106973</xdr:rowOff>
    </xdr:from>
    <xdr:to>
      <xdr:col>3</xdr:col>
      <xdr:colOff>523876</xdr:colOff>
      <xdr:row>9</xdr:row>
      <xdr:rowOff>275493</xdr:rowOff>
    </xdr:to>
    <xdr:sp macro="" textlink="">
      <xdr:nvSpPr>
        <xdr:cNvPr id="4" name="Arrow: Left 3" descr="The arrow points from Guidance/Instructions on the right, in this case 'Enter the percentage of the development that is detached', to the box on the left where you enter a percentage as detached." title="Arrow">
          <a:extLst>
            <a:ext uri="{FF2B5EF4-FFF2-40B4-BE49-F238E27FC236}">
              <a16:creationId xmlns:a16="http://schemas.microsoft.com/office/drawing/2014/main" id="{A0152AFC-B262-4FAA-8EC0-A1335AC45A32}"/>
            </a:ext>
          </a:extLst>
        </xdr:cNvPr>
        <xdr:cNvSpPr/>
      </xdr:nvSpPr>
      <xdr:spPr>
        <a:xfrm>
          <a:off x="5945799" y="1836127"/>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17</xdr:row>
      <xdr:rowOff>98180</xdr:rowOff>
    </xdr:from>
    <xdr:to>
      <xdr:col>3</xdr:col>
      <xdr:colOff>523876</xdr:colOff>
      <xdr:row>17</xdr:row>
      <xdr:rowOff>266700</xdr:rowOff>
    </xdr:to>
    <xdr:sp macro="" textlink="">
      <xdr:nvSpPr>
        <xdr:cNvPr id="5" name="Arrow: Left 4" descr="The arrow points from Guidance/Instructions on the right, in this case 'This states the version of Part L that will be applied to the development. It assumes a transitional period of 1 year between the implementation of the Future Homes Standard', to the box on the left where it shows Building Regulations Minimum Standard.&#10;" title="Arrow">
          <a:extLst>
            <a:ext uri="{FF2B5EF4-FFF2-40B4-BE49-F238E27FC236}">
              <a16:creationId xmlns:a16="http://schemas.microsoft.com/office/drawing/2014/main" id="{16A3BFA3-8ED2-4379-808C-CBAB12B567F1}"/>
            </a:ext>
          </a:extLst>
        </xdr:cNvPr>
        <xdr:cNvSpPr/>
      </xdr:nvSpPr>
      <xdr:spPr>
        <a:xfrm>
          <a:off x="5945799" y="4303834"/>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 </a:t>
          </a:r>
        </a:p>
      </xdr:txBody>
    </xdr:sp>
    <xdr:clientData/>
  </xdr:twoCellAnchor>
  <xdr:twoCellAnchor>
    <xdr:from>
      <xdr:col>3</xdr:col>
      <xdr:colOff>54953</xdr:colOff>
      <xdr:row>10</xdr:row>
      <xdr:rowOff>126022</xdr:rowOff>
    </xdr:from>
    <xdr:to>
      <xdr:col>3</xdr:col>
      <xdr:colOff>523876</xdr:colOff>
      <xdr:row>10</xdr:row>
      <xdr:rowOff>294542</xdr:rowOff>
    </xdr:to>
    <xdr:sp macro="" textlink="">
      <xdr:nvSpPr>
        <xdr:cNvPr id="6" name="Arrow: Left 5" descr="The arrow points from Guidance/Instructions on the right, in this case 'Enter percentage of the development that is attached', to the box on the left where you enter percentage as attached.&#10;" title="Arrow">
          <a:extLst>
            <a:ext uri="{FF2B5EF4-FFF2-40B4-BE49-F238E27FC236}">
              <a16:creationId xmlns:a16="http://schemas.microsoft.com/office/drawing/2014/main" id="{1E385D3E-2A3C-4FCC-9D5E-30BDC8F053CD}"/>
            </a:ext>
          </a:extLst>
        </xdr:cNvPr>
        <xdr:cNvSpPr/>
      </xdr:nvSpPr>
      <xdr:spPr>
        <a:xfrm>
          <a:off x="5945799" y="2236176"/>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11</xdr:row>
      <xdr:rowOff>139211</xdr:rowOff>
    </xdr:from>
    <xdr:to>
      <xdr:col>3</xdr:col>
      <xdr:colOff>523876</xdr:colOff>
      <xdr:row>11</xdr:row>
      <xdr:rowOff>307731</xdr:rowOff>
    </xdr:to>
    <xdr:sp macro="" textlink="">
      <xdr:nvSpPr>
        <xdr:cNvPr id="7" name="Arrow: Left 6" descr="The arrow points from Guidance/Instructions on the right, in this case 'Enter percentage of the development that is 1 bed flat', to the box on the left where you enter percentage as 1 bed flat." title="Arrow">
          <a:extLst>
            <a:ext uri="{FF2B5EF4-FFF2-40B4-BE49-F238E27FC236}">
              <a16:creationId xmlns:a16="http://schemas.microsoft.com/office/drawing/2014/main" id="{A82B8754-7BEC-4E65-91C4-490A5760B3E6}"/>
            </a:ext>
          </a:extLst>
        </xdr:cNvPr>
        <xdr:cNvSpPr/>
      </xdr:nvSpPr>
      <xdr:spPr>
        <a:xfrm>
          <a:off x="5945799" y="2630365"/>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14</xdr:row>
      <xdr:rowOff>123091</xdr:rowOff>
    </xdr:from>
    <xdr:to>
      <xdr:col>3</xdr:col>
      <xdr:colOff>523876</xdr:colOff>
      <xdr:row>14</xdr:row>
      <xdr:rowOff>291611</xdr:rowOff>
    </xdr:to>
    <xdr:sp macro="" textlink="">
      <xdr:nvSpPr>
        <xdr:cNvPr id="8" name="Arrow: Left 7" descr="The arrow points from Guidance/Instructions on the right, in this case 'If there are any flats, enter the average height of buildings containig flats accross the development', to the box on the left where you enter height of buildings with flats." title="Arrow">
          <a:extLst>
            <a:ext uri="{FF2B5EF4-FFF2-40B4-BE49-F238E27FC236}">
              <a16:creationId xmlns:a16="http://schemas.microsoft.com/office/drawing/2014/main" id="{70ABC2D9-5B09-43AE-9097-4A7A2286EBCF}"/>
            </a:ext>
          </a:extLst>
        </xdr:cNvPr>
        <xdr:cNvSpPr/>
      </xdr:nvSpPr>
      <xdr:spPr>
        <a:xfrm>
          <a:off x="5945799" y="3566745"/>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12</xdr:row>
      <xdr:rowOff>136280</xdr:rowOff>
    </xdr:from>
    <xdr:to>
      <xdr:col>3</xdr:col>
      <xdr:colOff>523876</xdr:colOff>
      <xdr:row>12</xdr:row>
      <xdr:rowOff>304800</xdr:rowOff>
    </xdr:to>
    <xdr:sp macro="" textlink="">
      <xdr:nvSpPr>
        <xdr:cNvPr id="9" name="Arrow: Left 8" descr="The arrow points from Guidance/Instructions on the right, in this case 'Enter the percentage of the development that is 2 bed flat', to the box on the left where you enter percentage as 2 bed flat." title="Arrow">
          <a:extLst>
            <a:ext uri="{FF2B5EF4-FFF2-40B4-BE49-F238E27FC236}">
              <a16:creationId xmlns:a16="http://schemas.microsoft.com/office/drawing/2014/main" id="{6B26002B-545F-4F7A-92F5-F599E7075DC3}"/>
            </a:ext>
          </a:extLst>
        </xdr:cNvPr>
        <xdr:cNvSpPr/>
      </xdr:nvSpPr>
      <xdr:spPr>
        <a:xfrm>
          <a:off x="5945799" y="3008434"/>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13</xdr:row>
      <xdr:rowOff>17584</xdr:rowOff>
    </xdr:from>
    <xdr:to>
      <xdr:col>3</xdr:col>
      <xdr:colOff>523876</xdr:colOff>
      <xdr:row>13</xdr:row>
      <xdr:rowOff>186104</xdr:rowOff>
    </xdr:to>
    <xdr:sp macro="" textlink="">
      <xdr:nvSpPr>
        <xdr:cNvPr id="10" name="Arrow: Left 9" descr="The arrow points from Guidance/Instructions on the right, in this case 'If the four percentage values above do not add up to 100%, then an error will be shown here until this is remedied', to the box on the left where it will show whether it is correct or not." title="Arrow">
          <a:extLst>
            <a:ext uri="{FF2B5EF4-FFF2-40B4-BE49-F238E27FC236}">
              <a16:creationId xmlns:a16="http://schemas.microsoft.com/office/drawing/2014/main" id="{77D6851D-1BF1-4A50-AD49-E6C39EED98E9}"/>
            </a:ext>
          </a:extLst>
        </xdr:cNvPr>
        <xdr:cNvSpPr/>
      </xdr:nvSpPr>
      <xdr:spPr>
        <a:xfrm>
          <a:off x="5945799" y="3270738"/>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7328</xdr:colOff>
      <xdr:row>46</xdr:row>
      <xdr:rowOff>79129</xdr:rowOff>
    </xdr:from>
    <xdr:to>
      <xdr:col>4</xdr:col>
      <xdr:colOff>3949212</xdr:colOff>
      <xdr:row>67</xdr:row>
      <xdr:rowOff>52041</xdr:rowOff>
    </xdr:to>
    <xdr:grpSp>
      <xdr:nvGrpSpPr>
        <xdr:cNvPr id="16" name="Group 15" descr="The figure shows two tables. The first one shows Upfront Carbon, A1-5 (exc. sequestration), the second one shows Embodied Carbon, A1-5, B1-5, C1-4 (incl. sequestration)" title="Embodied Carbon Benchmarks from LETI">
          <a:extLst>
            <a:ext uri="{FF2B5EF4-FFF2-40B4-BE49-F238E27FC236}">
              <a16:creationId xmlns:a16="http://schemas.microsoft.com/office/drawing/2014/main" id="{008312F6-26B8-FF66-1A1E-F99F0CBEC841}"/>
            </a:ext>
          </a:extLst>
        </xdr:cNvPr>
        <xdr:cNvGrpSpPr/>
      </xdr:nvGrpSpPr>
      <xdr:grpSpPr>
        <a:xfrm>
          <a:off x="6650583" y="11661529"/>
          <a:ext cx="3941884" cy="3755203"/>
          <a:chOff x="2872154" y="11941419"/>
          <a:chExt cx="3941884" cy="3973412"/>
        </a:xfrm>
      </xdr:grpSpPr>
      <xdr:pic>
        <xdr:nvPicPr>
          <xdr:cNvPr id="11" name="Picture 10" descr="Embodied Carbon Benchmark from LETI" title="Embodied Carbon Benchmark from LETI">
            <a:extLst>
              <a:ext uri="{FF2B5EF4-FFF2-40B4-BE49-F238E27FC236}">
                <a16:creationId xmlns:a16="http://schemas.microsoft.com/office/drawing/2014/main" id="{568B5D22-1898-44C3-94B3-A67081A3B436}"/>
              </a:ext>
            </a:extLst>
          </xdr:cNvPr>
          <xdr:cNvPicPr>
            <a:picLocks noChangeAspect="1"/>
          </xdr:cNvPicPr>
        </xdr:nvPicPr>
        <xdr:blipFill rotWithShape="1">
          <a:blip xmlns:r="http://schemas.openxmlformats.org/officeDocument/2006/relationships" r:embed="rId1"/>
          <a:srcRect t="6269" r="53901" b="5956"/>
          <a:stretch/>
        </xdr:blipFill>
        <xdr:spPr>
          <a:xfrm>
            <a:off x="2872154" y="12192000"/>
            <a:ext cx="1905000" cy="3487616"/>
          </a:xfrm>
          <a:prstGeom prst="rect">
            <a:avLst/>
          </a:prstGeom>
        </xdr:spPr>
      </xdr:pic>
      <xdr:pic>
        <xdr:nvPicPr>
          <xdr:cNvPr id="12" name="Picture 11" descr="Shows values for residential" title="Embodied Carbon Benchmark from LETI">
            <a:extLst>
              <a:ext uri="{FF2B5EF4-FFF2-40B4-BE49-F238E27FC236}">
                <a16:creationId xmlns:a16="http://schemas.microsoft.com/office/drawing/2014/main" id="{18A00992-8799-414E-8774-FCB53F153EDA}"/>
              </a:ext>
            </a:extLst>
          </xdr:cNvPr>
          <xdr:cNvPicPr>
            <a:picLocks noChangeAspect="1"/>
          </xdr:cNvPicPr>
        </xdr:nvPicPr>
        <xdr:blipFill rotWithShape="1">
          <a:blip xmlns:r="http://schemas.openxmlformats.org/officeDocument/2006/relationships" r:embed="rId1"/>
          <a:srcRect l="46135" r="35957"/>
          <a:stretch/>
        </xdr:blipFill>
        <xdr:spPr>
          <a:xfrm>
            <a:off x="4066442" y="11941419"/>
            <a:ext cx="740020" cy="3973412"/>
          </a:xfrm>
          <a:prstGeom prst="rect">
            <a:avLst/>
          </a:prstGeom>
        </xdr:spPr>
      </xdr:pic>
      <xdr:pic>
        <xdr:nvPicPr>
          <xdr:cNvPr id="13" name="Picture 12" descr="Embodied Carbon Benchmark from LETI" title="Embodied Carbon Benchmark from LETI">
            <a:extLst>
              <a:ext uri="{FF2B5EF4-FFF2-40B4-BE49-F238E27FC236}">
                <a16:creationId xmlns:a16="http://schemas.microsoft.com/office/drawing/2014/main" id="{21ED4352-29FC-4E3D-8AB3-79965BE23EBD}"/>
              </a:ext>
            </a:extLst>
          </xdr:cNvPr>
          <xdr:cNvPicPr>
            <a:picLocks noChangeAspect="1"/>
          </xdr:cNvPicPr>
        </xdr:nvPicPr>
        <xdr:blipFill rotWithShape="1">
          <a:blip xmlns:r="http://schemas.openxmlformats.org/officeDocument/2006/relationships" r:embed="rId1"/>
          <a:srcRect l="15603" t="48681" r="4432" b="47446"/>
          <a:stretch/>
        </xdr:blipFill>
        <xdr:spPr>
          <a:xfrm>
            <a:off x="3509596" y="13869866"/>
            <a:ext cx="3304442" cy="153865"/>
          </a:xfrm>
          <a:prstGeom prst="rect">
            <a:avLst/>
          </a:prstGeom>
        </xdr:spPr>
      </xdr:pic>
      <xdr:pic>
        <xdr:nvPicPr>
          <xdr:cNvPr id="14" name="Picture 13" descr="Embodied Carbon Benchmark from LETI" title="Embodied Carbon Benchmark from LETI">
            <a:extLst>
              <a:ext uri="{FF2B5EF4-FFF2-40B4-BE49-F238E27FC236}">
                <a16:creationId xmlns:a16="http://schemas.microsoft.com/office/drawing/2014/main" id="{B0D30B3E-9405-47CD-9BE2-75C31E783645}"/>
              </a:ext>
            </a:extLst>
          </xdr:cNvPr>
          <xdr:cNvPicPr>
            <a:picLocks noChangeAspect="1"/>
          </xdr:cNvPicPr>
        </xdr:nvPicPr>
        <xdr:blipFill rotWithShape="1">
          <a:blip xmlns:r="http://schemas.openxmlformats.org/officeDocument/2006/relationships" r:embed="rId1"/>
          <a:srcRect l="15283" t="405" r="23369" b="94247"/>
          <a:stretch/>
        </xdr:blipFill>
        <xdr:spPr>
          <a:xfrm>
            <a:off x="3465634" y="11972192"/>
            <a:ext cx="2535115" cy="212481"/>
          </a:xfrm>
          <a:prstGeom prst="rect">
            <a:avLst/>
          </a:prstGeom>
        </xdr:spPr>
      </xdr:pic>
      <xdr:pic>
        <xdr:nvPicPr>
          <xdr:cNvPr id="15" name="Picture 14" descr="All values in kgCO2e/m2 (GIA)" title="Embodied Carbon Benchmark from LETI">
            <a:extLst>
              <a:ext uri="{FF2B5EF4-FFF2-40B4-BE49-F238E27FC236}">
                <a16:creationId xmlns:a16="http://schemas.microsoft.com/office/drawing/2014/main" id="{D972E9BB-85D3-4C35-9D31-EE9C87262FB2}"/>
              </a:ext>
            </a:extLst>
          </xdr:cNvPr>
          <xdr:cNvPicPr>
            <a:picLocks noChangeAspect="1"/>
          </xdr:cNvPicPr>
        </xdr:nvPicPr>
        <xdr:blipFill rotWithShape="1">
          <a:blip xmlns:r="http://schemas.openxmlformats.org/officeDocument/2006/relationships" r:embed="rId1"/>
          <a:srcRect l="35319" t="94081" r="20000" b="203"/>
          <a:stretch/>
        </xdr:blipFill>
        <xdr:spPr>
          <a:xfrm>
            <a:off x="3538903" y="15672288"/>
            <a:ext cx="1846386" cy="227134"/>
          </a:xfrm>
          <a:prstGeom prst="rect">
            <a:avLst/>
          </a:prstGeom>
        </xdr:spPr>
      </xdr:pic>
    </xdr:grpSp>
    <xdr:clientData/>
  </xdr:twoCellAnchor>
  <xdr:twoCellAnchor>
    <xdr:from>
      <xdr:col>3</xdr:col>
      <xdr:colOff>54953</xdr:colOff>
      <xdr:row>18</xdr:row>
      <xdr:rowOff>221272</xdr:rowOff>
    </xdr:from>
    <xdr:to>
      <xdr:col>3</xdr:col>
      <xdr:colOff>523876</xdr:colOff>
      <xdr:row>18</xdr:row>
      <xdr:rowOff>389792</xdr:rowOff>
    </xdr:to>
    <xdr:sp macro="" textlink="">
      <xdr:nvSpPr>
        <xdr:cNvPr id="17" name="Arrow: Left 16" descr="The arrow points from 'minimum fabric performance standard (in kWh/m2 per year)', to the box on the left where you enter Fabric Standard" title="Arrow">
          <a:extLst>
            <a:ext uri="{FF2B5EF4-FFF2-40B4-BE49-F238E27FC236}">
              <a16:creationId xmlns:a16="http://schemas.microsoft.com/office/drawing/2014/main" id="{7334714C-12C8-4924-BDB4-E89D782FF95D}"/>
            </a:ext>
          </a:extLst>
        </xdr:cNvPr>
        <xdr:cNvSpPr/>
      </xdr:nvSpPr>
      <xdr:spPr>
        <a:xfrm>
          <a:off x="5945799" y="4807926"/>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19</xdr:row>
      <xdr:rowOff>234461</xdr:rowOff>
    </xdr:from>
    <xdr:to>
      <xdr:col>3</xdr:col>
      <xdr:colOff>523876</xdr:colOff>
      <xdr:row>19</xdr:row>
      <xdr:rowOff>402981</xdr:rowOff>
    </xdr:to>
    <xdr:sp macro="" textlink="">
      <xdr:nvSpPr>
        <xdr:cNvPr id="18" name="Arrow: Left 17" descr="The arrow points from 'It is possible to ban connection to the gas grid within the tool. To do this select &quot;No gas connection allowed&quot; from the drop-down list', to the box on the left where you select Gas Requirement." title="Arrow">
          <a:extLst>
            <a:ext uri="{FF2B5EF4-FFF2-40B4-BE49-F238E27FC236}">
              <a16:creationId xmlns:a16="http://schemas.microsoft.com/office/drawing/2014/main" id="{6EE9A51C-9716-4AC7-8063-F8309D828177}"/>
            </a:ext>
          </a:extLst>
        </xdr:cNvPr>
        <xdr:cNvSpPr/>
      </xdr:nvSpPr>
      <xdr:spPr>
        <a:xfrm>
          <a:off x="5945799" y="5392615"/>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24</xdr:row>
      <xdr:rowOff>20514</xdr:rowOff>
    </xdr:from>
    <xdr:to>
      <xdr:col>3</xdr:col>
      <xdr:colOff>523876</xdr:colOff>
      <xdr:row>24</xdr:row>
      <xdr:rowOff>189034</xdr:rowOff>
    </xdr:to>
    <xdr:sp macro="" textlink="">
      <xdr:nvSpPr>
        <xdr:cNvPr id="19" name="Arrow: Left 18" descr="Optional Bespoke Specification section. The arrow points from 'Enter the minimum required U-value for any &quot;exposed&quot; external walls in the development', to the box on the left where you enter the minimum required U-value." title="Arrow">
          <a:extLst>
            <a:ext uri="{FF2B5EF4-FFF2-40B4-BE49-F238E27FC236}">
              <a16:creationId xmlns:a16="http://schemas.microsoft.com/office/drawing/2014/main" id="{CEB658BD-7C12-4606-B2E9-D2109C48520E}"/>
            </a:ext>
          </a:extLst>
        </xdr:cNvPr>
        <xdr:cNvSpPr/>
      </xdr:nvSpPr>
      <xdr:spPr>
        <a:xfrm>
          <a:off x="5945799" y="6893168"/>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20</xdr:row>
      <xdr:rowOff>231530</xdr:rowOff>
    </xdr:from>
    <xdr:to>
      <xdr:col>3</xdr:col>
      <xdr:colOff>523876</xdr:colOff>
      <xdr:row>20</xdr:row>
      <xdr:rowOff>400050</xdr:rowOff>
    </xdr:to>
    <xdr:sp macro="" textlink="">
      <xdr:nvSpPr>
        <xdr:cNvPr id="20" name="Arrow: Left 19" descr="The arrow points from 'To set a minimum Part L standard (expressed as a % improvement over the minimum requirements) choose from the drop-down list.', to the box on the left where you choose Carbon Standard." title="Arrow">
          <a:extLst>
            <a:ext uri="{FF2B5EF4-FFF2-40B4-BE49-F238E27FC236}">
              <a16:creationId xmlns:a16="http://schemas.microsoft.com/office/drawing/2014/main" id="{2E69956E-CA62-4DED-98D9-EF232674CDD6}"/>
            </a:ext>
          </a:extLst>
        </xdr:cNvPr>
        <xdr:cNvSpPr/>
      </xdr:nvSpPr>
      <xdr:spPr>
        <a:xfrm>
          <a:off x="5945799" y="5961184"/>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25</xdr:row>
      <xdr:rowOff>20026</xdr:rowOff>
    </xdr:from>
    <xdr:to>
      <xdr:col>3</xdr:col>
      <xdr:colOff>523876</xdr:colOff>
      <xdr:row>25</xdr:row>
      <xdr:rowOff>188546</xdr:rowOff>
    </xdr:to>
    <xdr:sp macro="" textlink="">
      <xdr:nvSpPr>
        <xdr:cNvPr id="21" name="Arrow: Left 20" descr="Optional Bespoke Specification section. The arrow points from 'Enter the minimum required U-value for any &quot;semi-exposed&quot; external walls in the development', to the box on the left where you enter the minimum required U-value." title="Arrow">
          <a:extLst>
            <a:ext uri="{FF2B5EF4-FFF2-40B4-BE49-F238E27FC236}">
              <a16:creationId xmlns:a16="http://schemas.microsoft.com/office/drawing/2014/main" id="{B16E0D33-E72D-40A5-A9E5-AAA186101562}"/>
            </a:ext>
          </a:extLst>
        </xdr:cNvPr>
        <xdr:cNvSpPr/>
      </xdr:nvSpPr>
      <xdr:spPr>
        <a:xfrm>
          <a:off x="5945799" y="7083180"/>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27</xdr:row>
      <xdr:rowOff>19050</xdr:rowOff>
    </xdr:from>
    <xdr:to>
      <xdr:col>3</xdr:col>
      <xdr:colOff>523876</xdr:colOff>
      <xdr:row>27</xdr:row>
      <xdr:rowOff>187570</xdr:rowOff>
    </xdr:to>
    <xdr:sp macro="" textlink="">
      <xdr:nvSpPr>
        <xdr:cNvPr id="22" name="Arrow: Left 21" descr="Optional Bespoke Specification section. The arrow points from 'Enter the minimum required U-value for the roofs in the development', to the box on the left where you enter the minimum required U-value." title="Arrow">
          <a:extLst>
            <a:ext uri="{FF2B5EF4-FFF2-40B4-BE49-F238E27FC236}">
              <a16:creationId xmlns:a16="http://schemas.microsoft.com/office/drawing/2014/main" id="{67FECE88-AC58-420A-9ABD-8060FF7B7712}"/>
            </a:ext>
          </a:extLst>
        </xdr:cNvPr>
        <xdr:cNvSpPr/>
      </xdr:nvSpPr>
      <xdr:spPr>
        <a:xfrm>
          <a:off x="5945799" y="7463204"/>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26</xdr:row>
      <xdr:rowOff>19538</xdr:rowOff>
    </xdr:from>
    <xdr:to>
      <xdr:col>3</xdr:col>
      <xdr:colOff>523876</xdr:colOff>
      <xdr:row>26</xdr:row>
      <xdr:rowOff>188058</xdr:rowOff>
    </xdr:to>
    <xdr:sp macro="" textlink="">
      <xdr:nvSpPr>
        <xdr:cNvPr id="23" name="Arrow: Left 22" descr="Optional Bespoke Specification section. The arrow points from 'Enter the minimum required U-value for the floors in the development', to the box on the left where you enter the minimum required U-value." title="Arrow">
          <a:extLst>
            <a:ext uri="{FF2B5EF4-FFF2-40B4-BE49-F238E27FC236}">
              <a16:creationId xmlns:a16="http://schemas.microsoft.com/office/drawing/2014/main" id="{25B9AC6B-374B-4E6E-B764-B9AE4E5ABB1E}"/>
            </a:ext>
          </a:extLst>
        </xdr:cNvPr>
        <xdr:cNvSpPr/>
      </xdr:nvSpPr>
      <xdr:spPr>
        <a:xfrm>
          <a:off x="5945799" y="7273192"/>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28</xdr:row>
      <xdr:rowOff>18562</xdr:rowOff>
    </xdr:from>
    <xdr:to>
      <xdr:col>3</xdr:col>
      <xdr:colOff>523876</xdr:colOff>
      <xdr:row>28</xdr:row>
      <xdr:rowOff>187082</xdr:rowOff>
    </xdr:to>
    <xdr:sp macro="" textlink="">
      <xdr:nvSpPr>
        <xdr:cNvPr id="24" name="Arrow: Left 23" descr="Optional Bespoke Specification section. The arrow points from 'Enter the minimum required U-value for the doors in the development', to the box on the left where you enter the minimum required U-value." title="Arrow">
          <a:extLst>
            <a:ext uri="{FF2B5EF4-FFF2-40B4-BE49-F238E27FC236}">
              <a16:creationId xmlns:a16="http://schemas.microsoft.com/office/drawing/2014/main" id="{9CC63BD3-8A54-4E1E-BB42-8B9C835C5BB6}"/>
            </a:ext>
          </a:extLst>
        </xdr:cNvPr>
        <xdr:cNvSpPr/>
      </xdr:nvSpPr>
      <xdr:spPr>
        <a:xfrm>
          <a:off x="5945799" y="7653216"/>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29</xdr:row>
      <xdr:rowOff>18074</xdr:rowOff>
    </xdr:from>
    <xdr:to>
      <xdr:col>3</xdr:col>
      <xdr:colOff>523876</xdr:colOff>
      <xdr:row>29</xdr:row>
      <xdr:rowOff>186594</xdr:rowOff>
    </xdr:to>
    <xdr:sp macro="" textlink="">
      <xdr:nvSpPr>
        <xdr:cNvPr id="25" name="Arrow: Left 24" descr="Optional Bespoke Specification section. The arrow points from 'Enter the minimum required U-value for the windows in the development', to the box on the left where you enter the minimum required U-value." title="Arrow">
          <a:extLst>
            <a:ext uri="{FF2B5EF4-FFF2-40B4-BE49-F238E27FC236}">
              <a16:creationId xmlns:a16="http://schemas.microsoft.com/office/drawing/2014/main" id="{31CEDFBF-E85B-45B4-9D99-AB6313F7E58A}"/>
            </a:ext>
          </a:extLst>
        </xdr:cNvPr>
        <xdr:cNvSpPr/>
      </xdr:nvSpPr>
      <xdr:spPr>
        <a:xfrm>
          <a:off x="5945799" y="7843228"/>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30</xdr:row>
      <xdr:rowOff>17584</xdr:rowOff>
    </xdr:from>
    <xdr:to>
      <xdr:col>3</xdr:col>
      <xdr:colOff>523876</xdr:colOff>
      <xdr:row>30</xdr:row>
      <xdr:rowOff>186104</xdr:rowOff>
    </xdr:to>
    <xdr:sp macro="" textlink="">
      <xdr:nvSpPr>
        <xdr:cNvPr id="26" name="Arrow: Left 25" descr="Optional Bespoke Specification section. The arrow points from 'Enter the minimum air permeability value (m3 per hour per m2 @ 50 Pa) for the development', to the box on the left where you enter the minimum required U-value." title="Arrow">
          <a:extLst>
            <a:ext uri="{FF2B5EF4-FFF2-40B4-BE49-F238E27FC236}">
              <a16:creationId xmlns:a16="http://schemas.microsoft.com/office/drawing/2014/main" id="{2525946C-51A6-4F9C-AA58-489E2987AC13}"/>
            </a:ext>
          </a:extLst>
        </xdr:cNvPr>
        <xdr:cNvSpPr/>
      </xdr:nvSpPr>
      <xdr:spPr>
        <a:xfrm>
          <a:off x="5945799" y="8033238"/>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31</xdr:row>
      <xdr:rowOff>111369</xdr:rowOff>
    </xdr:from>
    <xdr:to>
      <xdr:col>3</xdr:col>
      <xdr:colOff>523876</xdr:colOff>
      <xdr:row>31</xdr:row>
      <xdr:rowOff>279889</xdr:rowOff>
    </xdr:to>
    <xdr:sp macro="" textlink="">
      <xdr:nvSpPr>
        <xdr:cNvPr id="27" name="Arrow: Left 26" descr="Optional Bespoke Specification section. The arrow points from 'The development can be set to have either Natural Ventilation (with extract fans in toilets) or full Mechanical Ventilation with Heat Recovery here.', to the box on the left where you choose the type of ventilation." title="Arrow">
          <a:extLst>
            <a:ext uri="{FF2B5EF4-FFF2-40B4-BE49-F238E27FC236}">
              <a16:creationId xmlns:a16="http://schemas.microsoft.com/office/drawing/2014/main" id="{14EF97B9-3277-4AE1-927C-E0943C4DD4D8}"/>
            </a:ext>
          </a:extLst>
        </xdr:cNvPr>
        <xdr:cNvSpPr/>
      </xdr:nvSpPr>
      <xdr:spPr>
        <a:xfrm>
          <a:off x="5945799" y="8317523"/>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32</xdr:row>
      <xdr:rowOff>117230</xdr:rowOff>
    </xdr:from>
    <xdr:to>
      <xdr:col>3</xdr:col>
      <xdr:colOff>523876</xdr:colOff>
      <xdr:row>32</xdr:row>
      <xdr:rowOff>285750</xdr:rowOff>
    </xdr:to>
    <xdr:sp macro="" textlink="">
      <xdr:nvSpPr>
        <xdr:cNvPr id="28" name="Arrow: Left 27" descr="Optional Bespoke Specification section. The arrow points from 'If &quot;Natural Ventilation&quot; has been chosen above, enter 0% here. Otherwise set a minimum required mechancial ventilation heat recovery percentage her', to the box on the left where you choose the percentage." title="Arrow">
          <a:extLst>
            <a:ext uri="{FF2B5EF4-FFF2-40B4-BE49-F238E27FC236}">
              <a16:creationId xmlns:a16="http://schemas.microsoft.com/office/drawing/2014/main" id="{AF4AD6D0-036A-405D-998A-E3CE62EF50D2}"/>
            </a:ext>
          </a:extLst>
        </xdr:cNvPr>
        <xdr:cNvSpPr/>
      </xdr:nvSpPr>
      <xdr:spPr>
        <a:xfrm>
          <a:off x="5945799" y="8704384"/>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33</xdr:row>
      <xdr:rowOff>145072</xdr:rowOff>
    </xdr:from>
    <xdr:to>
      <xdr:col>3</xdr:col>
      <xdr:colOff>523876</xdr:colOff>
      <xdr:row>33</xdr:row>
      <xdr:rowOff>313592</xdr:rowOff>
    </xdr:to>
    <xdr:sp macro="" textlink="">
      <xdr:nvSpPr>
        <xdr:cNvPr id="29" name="Arrow: Left 28" descr="Optional Bespoke Specification section. The arrow points from 'The heat source can be specified as either gas (boiler) or Air Source Heat Pump (ASHP here', to the box on the left where you enter choose the heat source." title="Arrow">
          <a:extLst>
            <a:ext uri="{FF2B5EF4-FFF2-40B4-BE49-F238E27FC236}">
              <a16:creationId xmlns:a16="http://schemas.microsoft.com/office/drawing/2014/main" id="{5F2EA47F-6AD9-4164-98E0-E6CCF27856C9}"/>
            </a:ext>
          </a:extLst>
        </xdr:cNvPr>
        <xdr:cNvSpPr/>
      </xdr:nvSpPr>
      <xdr:spPr>
        <a:xfrm>
          <a:off x="5945799" y="9113226"/>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34</xdr:row>
      <xdr:rowOff>19050</xdr:rowOff>
    </xdr:from>
    <xdr:to>
      <xdr:col>3</xdr:col>
      <xdr:colOff>523876</xdr:colOff>
      <xdr:row>34</xdr:row>
      <xdr:rowOff>187570</xdr:rowOff>
    </xdr:to>
    <xdr:sp macro="" textlink="">
      <xdr:nvSpPr>
        <xdr:cNvPr id="30" name="Arrow: Left 29" descr="Optional Bespoke Specification section. The arrow points from 'Waste water heat recovery can be included in the bespoke spefication here, if required.', to the box on the left where you choose the value." title="Arrow">
          <a:extLst>
            <a:ext uri="{FF2B5EF4-FFF2-40B4-BE49-F238E27FC236}">
              <a16:creationId xmlns:a16="http://schemas.microsoft.com/office/drawing/2014/main" id="{325B1914-8783-4CB3-8E42-A8F3737A26FD}"/>
            </a:ext>
          </a:extLst>
        </xdr:cNvPr>
        <xdr:cNvSpPr/>
      </xdr:nvSpPr>
      <xdr:spPr>
        <a:xfrm>
          <a:off x="5945799" y="9368204"/>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54953</xdr:colOff>
      <xdr:row>41</xdr:row>
      <xdr:rowOff>501161</xdr:rowOff>
    </xdr:from>
    <xdr:to>
      <xdr:col>3</xdr:col>
      <xdr:colOff>523876</xdr:colOff>
      <xdr:row>41</xdr:row>
      <xdr:rowOff>669681</xdr:rowOff>
    </xdr:to>
    <xdr:sp macro="" textlink="">
      <xdr:nvSpPr>
        <xdr:cNvPr id="31" name="Arrow: Left 30" descr="Embodied Carbon Section. The arrow points from 'A minimum embodied carbon standard for the development can be specified here from the drop-down list', to the box on the left where you specify  Target embodied carbon standard from the drop-down list." title="Arrow">
          <a:extLst>
            <a:ext uri="{FF2B5EF4-FFF2-40B4-BE49-F238E27FC236}">
              <a16:creationId xmlns:a16="http://schemas.microsoft.com/office/drawing/2014/main" id="{81BEF0BA-5F8E-47D8-9553-61D48862F34A}"/>
            </a:ext>
          </a:extLst>
        </xdr:cNvPr>
        <xdr:cNvSpPr/>
      </xdr:nvSpPr>
      <xdr:spPr>
        <a:xfrm>
          <a:off x="5945799" y="11183815"/>
          <a:ext cx="468923" cy="168520"/>
        </a:xfrm>
        <a:prstGeom prst="left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11</xdr:col>
      <xdr:colOff>229711</xdr:colOff>
      <xdr:row>62</xdr:row>
      <xdr:rowOff>58487</xdr:rowOff>
    </xdr:to>
    <xdr:pic>
      <xdr:nvPicPr>
        <xdr:cNvPr id="2" name="Picture 1">
          <a:extLst>
            <a:ext uri="{FF2B5EF4-FFF2-40B4-BE49-F238E27FC236}">
              <a16:creationId xmlns:a16="http://schemas.microsoft.com/office/drawing/2014/main" id="{54EDB9C9-D1C8-4CF8-A414-202AD9305AA5}"/>
            </a:ext>
          </a:extLst>
        </xdr:cNvPr>
        <xdr:cNvPicPr>
          <a:picLocks noChangeAspect="1"/>
        </xdr:cNvPicPr>
      </xdr:nvPicPr>
      <xdr:blipFill>
        <a:blip xmlns:r="http://schemas.openxmlformats.org/officeDocument/2006/relationships" r:embed="rId1"/>
        <a:stretch>
          <a:fillRect/>
        </a:stretch>
      </xdr:blipFill>
      <xdr:spPr>
        <a:xfrm>
          <a:off x="609600" y="2095500"/>
          <a:ext cx="7964011" cy="9583487"/>
        </a:xfrm>
        <a:prstGeom prst="rect">
          <a:avLst/>
        </a:prstGeom>
      </xdr:spPr>
    </xdr:pic>
    <xdr:clientData/>
  </xdr:twoCellAnchor>
  <xdr:twoCellAnchor editAs="oneCell">
    <xdr:from>
      <xdr:col>12</xdr:col>
      <xdr:colOff>0</xdr:colOff>
      <xdr:row>12</xdr:row>
      <xdr:rowOff>0</xdr:rowOff>
    </xdr:from>
    <xdr:to>
      <xdr:col>24</xdr:col>
      <xdr:colOff>572601</xdr:colOff>
      <xdr:row>66</xdr:row>
      <xdr:rowOff>153857</xdr:rowOff>
    </xdr:to>
    <xdr:pic>
      <xdr:nvPicPr>
        <xdr:cNvPr id="3" name="Picture 2">
          <a:extLst>
            <a:ext uri="{FF2B5EF4-FFF2-40B4-BE49-F238E27FC236}">
              <a16:creationId xmlns:a16="http://schemas.microsoft.com/office/drawing/2014/main" id="{84F44BBD-A3A4-4CD4-A1D5-3CB2488A2A9D}"/>
            </a:ext>
          </a:extLst>
        </xdr:cNvPr>
        <xdr:cNvPicPr>
          <a:picLocks noChangeAspect="1"/>
        </xdr:cNvPicPr>
      </xdr:nvPicPr>
      <xdr:blipFill>
        <a:blip xmlns:r="http://schemas.openxmlformats.org/officeDocument/2006/relationships" r:embed="rId2"/>
        <a:stretch>
          <a:fillRect/>
        </a:stretch>
      </xdr:blipFill>
      <xdr:spPr>
        <a:xfrm>
          <a:off x="8953500" y="2095500"/>
          <a:ext cx="7887801" cy="10440857"/>
        </a:xfrm>
        <a:prstGeom prst="rect">
          <a:avLst/>
        </a:prstGeom>
      </xdr:spPr>
    </xdr:pic>
    <xdr:clientData/>
  </xdr:twoCellAnchor>
  <xdr:twoCellAnchor editAs="oneCell">
    <xdr:from>
      <xdr:col>1</xdr:col>
      <xdr:colOff>190500</xdr:colOff>
      <xdr:row>61</xdr:row>
      <xdr:rowOff>171450</xdr:rowOff>
    </xdr:from>
    <xdr:to>
      <xdr:col>11</xdr:col>
      <xdr:colOff>305895</xdr:colOff>
      <xdr:row>78</xdr:row>
      <xdr:rowOff>428</xdr:rowOff>
    </xdr:to>
    <xdr:pic>
      <xdr:nvPicPr>
        <xdr:cNvPr id="4" name="Picture 3">
          <a:extLst>
            <a:ext uri="{FF2B5EF4-FFF2-40B4-BE49-F238E27FC236}">
              <a16:creationId xmlns:a16="http://schemas.microsoft.com/office/drawing/2014/main" id="{99A2A627-6EF2-475E-8C37-AFF57C7EE0CF}"/>
            </a:ext>
          </a:extLst>
        </xdr:cNvPr>
        <xdr:cNvPicPr>
          <a:picLocks noChangeAspect="1"/>
        </xdr:cNvPicPr>
      </xdr:nvPicPr>
      <xdr:blipFill>
        <a:blip xmlns:r="http://schemas.openxmlformats.org/officeDocument/2006/relationships" r:embed="rId3"/>
        <a:stretch>
          <a:fillRect/>
        </a:stretch>
      </xdr:blipFill>
      <xdr:spPr>
        <a:xfrm>
          <a:off x="800100" y="11601450"/>
          <a:ext cx="7849695" cy="3067478"/>
        </a:xfrm>
        <a:prstGeom prst="rect">
          <a:avLst/>
        </a:prstGeom>
      </xdr:spPr>
    </xdr:pic>
    <xdr:clientData/>
  </xdr:twoCellAnchor>
  <xdr:twoCellAnchor editAs="oneCell">
    <xdr:from>
      <xdr:col>1</xdr:col>
      <xdr:colOff>69396</xdr:colOff>
      <xdr:row>81</xdr:row>
      <xdr:rowOff>0</xdr:rowOff>
    </xdr:from>
    <xdr:to>
      <xdr:col>7</xdr:col>
      <xdr:colOff>436453</xdr:colOff>
      <xdr:row>115</xdr:row>
      <xdr:rowOff>48536</xdr:rowOff>
    </xdr:to>
    <xdr:pic>
      <xdr:nvPicPr>
        <xdr:cNvPr id="5" name="Picture 4">
          <a:extLst>
            <a:ext uri="{FF2B5EF4-FFF2-40B4-BE49-F238E27FC236}">
              <a16:creationId xmlns:a16="http://schemas.microsoft.com/office/drawing/2014/main" id="{E85DC052-98EF-4DFC-A7A2-AF79F4C5F550}"/>
            </a:ext>
          </a:extLst>
        </xdr:cNvPr>
        <xdr:cNvPicPr>
          <a:picLocks noChangeAspect="1"/>
        </xdr:cNvPicPr>
      </xdr:nvPicPr>
      <xdr:blipFill>
        <a:blip xmlns:r="http://schemas.openxmlformats.org/officeDocument/2006/relationships" r:embed="rId4"/>
        <a:stretch>
          <a:fillRect/>
        </a:stretch>
      </xdr:blipFill>
      <xdr:spPr>
        <a:xfrm>
          <a:off x="674514" y="15430500"/>
          <a:ext cx="5645027" cy="6525536"/>
        </a:xfrm>
        <a:prstGeom prst="rect">
          <a:avLst/>
        </a:prstGeom>
      </xdr:spPr>
    </xdr:pic>
    <xdr:clientData/>
  </xdr:twoCellAnchor>
  <xdr:twoCellAnchor editAs="oneCell">
    <xdr:from>
      <xdr:col>7</xdr:col>
      <xdr:colOff>571501</xdr:colOff>
      <xdr:row>83</xdr:row>
      <xdr:rowOff>179295</xdr:rowOff>
    </xdr:from>
    <xdr:to>
      <xdr:col>18</xdr:col>
      <xdr:colOff>405354</xdr:colOff>
      <xdr:row>96</xdr:row>
      <xdr:rowOff>169770</xdr:rowOff>
    </xdr:to>
    <xdr:pic>
      <xdr:nvPicPr>
        <xdr:cNvPr id="6" name="Picture 5">
          <a:extLst>
            <a:ext uri="{FF2B5EF4-FFF2-40B4-BE49-F238E27FC236}">
              <a16:creationId xmlns:a16="http://schemas.microsoft.com/office/drawing/2014/main" id="{F00046A8-97FC-4E50-ABD7-5F9F05D73729}"/>
            </a:ext>
          </a:extLst>
        </xdr:cNvPr>
        <xdr:cNvPicPr>
          <a:picLocks noChangeAspect="1"/>
        </xdr:cNvPicPr>
      </xdr:nvPicPr>
      <xdr:blipFill>
        <a:blip xmlns:r="http://schemas.openxmlformats.org/officeDocument/2006/relationships" r:embed="rId5"/>
        <a:stretch>
          <a:fillRect/>
        </a:stretch>
      </xdr:blipFill>
      <xdr:spPr>
        <a:xfrm>
          <a:off x="6454589" y="15990795"/>
          <a:ext cx="6490147" cy="2466975"/>
        </a:xfrm>
        <a:prstGeom prst="rect">
          <a:avLst/>
        </a:prstGeom>
      </xdr:spPr>
    </xdr:pic>
    <xdr:clientData/>
  </xdr:twoCellAnchor>
  <xdr:twoCellAnchor editAs="oneCell">
    <xdr:from>
      <xdr:col>8</xdr:col>
      <xdr:colOff>35780</xdr:colOff>
      <xdr:row>98</xdr:row>
      <xdr:rowOff>179296</xdr:rowOff>
    </xdr:from>
    <xdr:to>
      <xdr:col>18</xdr:col>
      <xdr:colOff>584069</xdr:colOff>
      <xdr:row>110</xdr:row>
      <xdr:rowOff>179518</xdr:rowOff>
    </xdr:to>
    <xdr:pic>
      <xdr:nvPicPr>
        <xdr:cNvPr id="7" name="Picture 6">
          <a:extLst>
            <a:ext uri="{FF2B5EF4-FFF2-40B4-BE49-F238E27FC236}">
              <a16:creationId xmlns:a16="http://schemas.microsoft.com/office/drawing/2014/main" id="{3E2545EB-1A29-4C2E-A050-5243FBC6646C}"/>
            </a:ext>
          </a:extLst>
        </xdr:cNvPr>
        <xdr:cNvPicPr>
          <a:picLocks noChangeAspect="1"/>
        </xdr:cNvPicPr>
      </xdr:nvPicPr>
      <xdr:blipFill>
        <a:blip xmlns:r="http://schemas.openxmlformats.org/officeDocument/2006/relationships" r:embed="rId6"/>
        <a:stretch>
          <a:fillRect/>
        </a:stretch>
      </xdr:blipFill>
      <xdr:spPr>
        <a:xfrm>
          <a:off x="6523986" y="18848296"/>
          <a:ext cx="6599465" cy="2286222"/>
        </a:xfrm>
        <a:prstGeom prst="rect">
          <a:avLst/>
        </a:prstGeom>
      </xdr:spPr>
    </xdr:pic>
    <xdr:clientData/>
  </xdr:twoCellAnchor>
  <xdr:twoCellAnchor editAs="oneCell">
    <xdr:from>
      <xdr:col>1</xdr:col>
      <xdr:colOff>452718</xdr:colOff>
      <xdr:row>117</xdr:row>
      <xdr:rowOff>66675</xdr:rowOff>
    </xdr:from>
    <xdr:to>
      <xdr:col>9</xdr:col>
      <xdr:colOff>414926</xdr:colOff>
      <xdr:row>157</xdr:row>
      <xdr:rowOff>160961</xdr:rowOff>
    </xdr:to>
    <xdr:pic>
      <xdr:nvPicPr>
        <xdr:cNvPr id="8" name="Picture 7">
          <a:extLst>
            <a:ext uri="{FF2B5EF4-FFF2-40B4-BE49-F238E27FC236}">
              <a16:creationId xmlns:a16="http://schemas.microsoft.com/office/drawing/2014/main" id="{47A2E626-484A-45BD-94C9-49B85D94F41C}"/>
            </a:ext>
          </a:extLst>
        </xdr:cNvPr>
        <xdr:cNvPicPr>
          <a:picLocks noChangeAspect="1"/>
        </xdr:cNvPicPr>
      </xdr:nvPicPr>
      <xdr:blipFill>
        <a:blip xmlns:r="http://schemas.openxmlformats.org/officeDocument/2006/relationships" r:embed="rId7"/>
        <a:stretch>
          <a:fillRect/>
        </a:stretch>
      </xdr:blipFill>
      <xdr:spPr>
        <a:xfrm>
          <a:off x="1057836" y="22355175"/>
          <a:ext cx="6450414" cy="7714286"/>
        </a:xfrm>
        <a:prstGeom prst="rect">
          <a:avLst/>
        </a:prstGeom>
      </xdr:spPr>
    </xdr:pic>
    <xdr:clientData/>
  </xdr:twoCellAnchor>
  <xdr:twoCellAnchor editAs="oneCell">
    <xdr:from>
      <xdr:col>12</xdr:col>
      <xdr:colOff>67236</xdr:colOff>
      <xdr:row>117</xdr:row>
      <xdr:rowOff>0</xdr:rowOff>
    </xdr:from>
    <xdr:to>
      <xdr:col>21</xdr:col>
      <xdr:colOff>599884</xdr:colOff>
      <xdr:row>124</xdr:row>
      <xdr:rowOff>66500</xdr:rowOff>
    </xdr:to>
    <xdr:pic>
      <xdr:nvPicPr>
        <xdr:cNvPr id="9" name="Picture 8">
          <a:extLst>
            <a:ext uri="{FF2B5EF4-FFF2-40B4-BE49-F238E27FC236}">
              <a16:creationId xmlns:a16="http://schemas.microsoft.com/office/drawing/2014/main" id="{30D154A5-0CDA-440D-97F2-8DF2DC5F0526}"/>
            </a:ext>
          </a:extLst>
        </xdr:cNvPr>
        <xdr:cNvPicPr>
          <a:picLocks noChangeAspect="1"/>
        </xdr:cNvPicPr>
      </xdr:nvPicPr>
      <xdr:blipFill>
        <a:blip xmlns:r="http://schemas.openxmlformats.org/officeDocument/2006/relationships" r:embed="rId8"/>
        <a:stretch>
          <a:fillRect/>
        </a:stretch>
      </xdr:blipFill>
      <xdr:spPr>
        <a:xfrm>
          <a:off x="8975912" y="22288500"/>
          <a:ext cx="5978707" cy="1400000"/>
        </a:xfrm>
        <a:prstGeom prst="rect">
          <a:avLst/>
        </a:prstGeom>
      </xdr:spPr>
    </xdr:pic>
    <xdr:clientData/>
  </xdr:twoCellAnchor>
  <xdr:twoCellAnchor editAs="oneCell">
    <xdr:from>
      <xdr:col>12</xdr:col>
      <xdr:colOff>67236</xdr:colOff>
      <xdr:row>125</xdr:row>
      <xdr:rowOff>0</xdr:rowOff>
    </xdr:from>
    <xdr:to>
      <xdr:col>22</xdr:col>
      <xdr:colOff>275998</xdr:colOff>
      <xdr:row>134</xdr:row>
      <xdr:rowOff>9310</xdr:rowOff>
    </xdr:to>
    <xdr:pic>
      <xdr:nvPicPr>
        <xdr:cNvPr id="10" name="Picture 9">
          <a:extLst>
            <a:ext uri="{FF2B5EF4-FFF2-40B4-BE49-F238E27FC236}">
              <a16:creationId xmlns:a16="http://schemas.microsoft.com/office/drawing/2014/main" id="{449A8A6D-E3DD-4155-8B95-1211F7A1B143}"/>
            </a:ext>
          </a:extLst>
        </xdr:cNvPr>
        <xdr:cNvPicPr>
          <a:picLocks noChangeAspect="1"/>
        </xdr:cNvPicPr>
      </xdr:nvPicPr>
      <xdr:blipFill>
        <a:blip xmlns:r="http://schemas.openxmlformats.org/officeDocument/2006/relationships" r:embed="rId9"/>
        <a:stretch>
          <a:fillRect/>
        </a:stretch>
      </xdr:blipFill>
      <xdr:spPr>
        <a:xfrm>
          <a:off x="8975912" y="23812500"/>
          <a:ext cx="6259939" cy="1723810"/>
        </a:xfrm>
        <a:prstGeom prst="rect">
          <a:avLst/>
        </a:prstGeom>
      </xdr:spPr>
    </xdr:pic>
    <xdr:clientData/>
  </xdr:twoCellAnchor>
  <xdr:twoCellAnchor editAs="oneCell">
    <xdr:from>
      <xdr:col>12</xdr:col>
      <xdr:colOff>67236</xdr:colOff>
      <xdr:row>135</xdr:row>
      <xdr:rowOff>0</xdr:rowOff>
    </xdr:from>
    <xdr:to>
      <xdr:col>23</xdr:col>
      <xdr:colOff>32785</xdr:colOff>
      <xdr:row>149</xdr:row>
      <xdr:rowOff>75857</xdr:rowOff>
    </xdr:to>
    <xdr:pic>
      <xdr:nvPicPr>
        <xdr:cNvPr id="11" name="Picture 10">
          <a:extLst>
            <a:ext uri="{FF2B5EF4-FFF2-40B4-BE49-F238E27FC236}">
              <a16:creationId xmlns:a16="http://schemas.microsoft.com/office/drawing/2014/main" id="{A711FE07-FA6F-4561-B40B-805E24BFA7F6}"/>
            </a:ext>
          </a:extLst>
        </xdr:cNvPr>
        <xdr:cNvPicPr>
          <a:picLocks noChangeAspect="1"/>
        </xdr:cNvPicPr>
      </xdr:nvPicPr>
      <xdr:blipFill>
        <a:blip xmlns:r="http://schemas.openxmlformats.org/officeDocument/2006/relationships" r:embed="rId10"/>
        <a:stretch>
          <a:fillRect/>
        </a:stretch>
      </xdr:blipFill>
      <xdr:spPr>
        <a:xfrm>
          <a:off x="8975912" y="25717500"/>
          <a:ext cx="6621844" cy="2742857"/>
        </a:xfrm>
        <a:prstGeom prst="rect">
          <a:avLst/>
        </a:prstGeom>
      </xdr:spPr>
    </xdr:pic>
    <xdr:clientData/>
  </xdr:twoCellAnchor>
  <xdr:twoCellAnchor editAs="oneCell">
    <xdr:from>
      <xdr:col>12</xdr:col>
      <xdr:colOff>67236</xdr:colOff>
      <xdr:row>150</xdr:row>
      <xdr:rowOff>0</xdr:rowOff>
    </xdr:from>
    <xdr:to>
      <xdr:col>22</xdr:col>
      <xdr:colOff>95045</xdr:colOff>
      <xdr:row>160</xdr:row>
      <xdr:rowOff>66429</xdr:rowOff>
    </xdr:to>
    <xdr:pic>
      <xdr:nvPicPr>
        <xdr:cNvPr id="12" name="Picture 11">
          <a:extLst>
            <a:ext uri="{FF2B5EF4-FFF2-40B4-BE49-F238E27FC236}">
              <a16:creationId xmlns:a16="http://schemas.microsoft.com/office/drawing/2014/main" id="{2C395AED-5E54-430D-BE60-4D9B6E60DB2E}"/>
            </a:ext>
          </a:extLst>
        </xdr:cNvPr>
        <xdr:cNvPicPr>
          <a:picLocks noChangeAspect="1"/>
        </xdr:cNvPicPr>
      </xdr:nvPicPr>
      <xdr:blipFill>
        <a:blip xmlns:r="http://schemas.openxmlformats.org/officeDocument/2006/relationships" r:embed="rId11"/>
        <a:stretch>
          <a:fillRect/>
        </a:stretch>
      </xdr:blipFill>
      <xdr:spPr>
        <a:xfrm>
          <a:off x="8975912" y="28575000"/>
          <a:ext cx="6078986" cy="1971429"/>
        </a:xfrm>
        <a:prstGeom prst="rect">
          <a:avLst/>
        </a:prstGeom>
      </xdr:spPr>
    </xdr:pic>
    <xdr:clientData/>
  </xdr:twoCellAnchor>
  <xdr:twoCellAnchor editAs="oneCell">
    <xdr:from>
      <xdr:col>1</xdr:col>
      <xdr:colOff>346364</xdr:colOff>
      <xdr:row>159</xdr:row>
      <xdr:rowOff>173182</xdr:rowOff>
    </xdr:from>
    <xdr:to>
      <xdr:col>9</xdr:col>
      <xdr:colOff>155966</xdr:colOff>
      <xdr:row>190</xdr:row>
      <xdr:rowOff>170658</xdr:rowOff>
    </xdr:to>
    <xdr:pic>
      <xdr:nvPicPr>
        <xdr:cNvPr id="13" name="Picture 12">
          <a:extLst>
            <a:ext uri="{FF2B5EF4-FFF2-40B4-BE49-F238E27FC236}">
              <a16:creationId xmlns:a16="http://schemas.microsoft.com/office/drawing/2014/main" id="{B0537F7B-2054-43CD-941E-7C2ACD96CAE6}"/>
            </a:ext>
          </a:extLst>
        </xdr:cNvPr>
        <xdr:cNvPicPr>
          <a:picLocks noChangeAspect="1"/>
        </xdr:cNvPicPr>
      </xdr:nvPicPr>
      <xdr:blipFill>
        <a:blip xmlns:r="http://schemas.openxmlformats.org/officeDocument/2006/relationships" r:embed="rId12"/>
        <a:stretch>
          <a:fillRect/>
        </a:stretch>
      </xdr:blipFill>
      <xdr:spPr>
        <a:xfrm>
          <a:off x="951482" y="30462682"/>
          <a:ext cx="6297808" cy="5902976"/>
        </a:xfrm>
        <a:prstGeom prst="rect">
          <a:avLst/>
        </a:prstGeom>
      </xdr:spPr>
    </xdr:pic>
    <xdr:clientData/>
  </xdr:twoCellAnchor>
  <xdr:twoCellAnchor editAs="oneCell">
    <xdr:from>
      <xdr:col>10</xdr:col>
      <xdr:colOff>362511</xdr:colOff>
      <xdr:row>160</xdr:row>
      <xdr:rowOff>76200</xdr:rowOff>
    </xdr:from>
    <xdr:to>
      <xdr:col>24</xdr:col>
      <xdr:colOff>332873</xdr:colOff>
      <xdr:row>193</xdr:row>
      <xdr:rowOff>123033</xdr:rowOff>
    </xdr:to>
    <xdr:pic>
      <xdr:nvPicPr>
        <xdr:cNvPr id="14" name="Picture 13">
          <a:extLst>
            <a:ext uri="{FF2B5EF4-FFF2-40B4-BE49-F238E27FC236}">
              <a16:creationId xmlns:a16="http://schemas.microsoft.com/office/drawing/2014/main" id="{0FEDC2CF-6FA1-4E5C-A54F-46B809B6B7E6}"/>
            </a:ext>
          </a:extLst>
        </xdr:cNvPr>
        <xdr:cNvPicPr>
          <a:picLocks noChangeAspect="1"/>
        </xdr:cNvPicPr>
      </xdr:nvPicPr>
      <xdr:blipFill>
        <a:blip xmlns:r="http://schemas.openxmlformats.org/officeDocument/2006/relationships" r:embed="rId13"/>
        <a:stretch>
          <a:fillRect/>
        </a:stretch>
      </xdr:blipFill>
      <xdr:spPr>
        <a:xfrm>
          <a:off x="8060952" y="30556200"/>
          <a:ext cx="8442009" cy="6333333"/>
        </a:xfrm>
        <a:prstGeom prst="rect">
          <a:avLst/>
        </a:prstGeom>
      </xdr:spPr>
    </xdr:pic>
    <xdr:clientData/>
  </xdr:twoCellAnchor>
  <xdr:twoCellAnchor editAs="oneCell">
    <xdr:from>
      <xdr:col>1</xdr:col>
      <xdr:colOff>0</xdr:colOff>
      <xdr:row>193</xdr:row>
      <xdr:rowOff>142875</xdr:rowOff>
    </xdr:from>
    <xdr:to>
      <xdr:col>12</xdr:col>
      <xdr:colOff>147975</xdr:colOff>
      <xdr:row>214</xdr:row>
      <xdr:rowOff>28089</xdr:rowOff>
    </xdr:to>
    <xdr:pic>
      <xdr:nvPicPr>
        <xdr:cNvPr id="15" name="Picture 14">
          <a:extLst>
            <a:ext uri="{FF2B5EF4-FFF2-40B4-BE49-F238E27FC236}">
              <a16:creationId xmlns:a16="http://schemas.microsoft.com/office/drawing/2014/main" id="{616E8BF3-27EC-4A74-81DA-06CBCC50CC4E}"/>
            </a:ext>
          </a:extLst>
        </xdr:cNvPr>
        <xdr:cNvPicPr>
          <a:picLocks noChangeAspect="1"/>
        </xdr:cNvPicPr>
      </xdr:nvPicPr>
      <xdr:blipFill>
        <a:blip xmlns:r="http://schemas.openxmlformats.org/officeDocument/2006/relationships" r:embed="rId14"/>
        <a:stretch>
          <a:fillRect/>
        </a:stretch>
      </xdr:blipFill>
      <xdr:spPr>
        <a:xfrm>
          <a:off x="605118" y="36909375"/>
          <a:ext cx="8451533" cy="3885714"/>
        </a:xfrm>
        <a:prstGeom prst="rect">
          <a:avLst/>
        </a:prstGeom>
      </xdr:spPr>
    </xdr:pic>
    <xdr:clientData/>
  </xdr:twoCellAnchor>
  <xdr:twoCellAnchor editAs="oneCell">
    <xdr:from>
      <xdr:col>1</xdr:col>
      <xdr:colOff>0</xdr:colOff>
      <xdr:row>222</xdr:row>
      <xdr:rowOff>0</xdr:rowOff>
    </xdr:from>
    <xdr:to>
      <xdr:col>16</xdr:col>
      <xdr:colOff>553874</xdr:colOff>
      <xdr:row>258</xdr:row>
      <xdr:rowOff>100853</xdr:rowOff>
    </xdr:to>
    <xdr:pic>
      <xdr:nvPicPr>
        <xdr:cNvPr id="16" name="Picture 15">
          <a:extLst>
            <a:ext uri="{FF2B5EF4-FFF2-40B4-BE49-F238E27FC236}">
              <a16:creationId xmlns:a16="http://schemas.microsoft.com/office/drawing/2014/main" id="{55D1361B-7A24-496C-9011-5B1BA43C7156}"/>
            </a:ext>
          </a:extLst>
        </xdr:cNvPr>
        <xdr:cNvPicPr>
          <a:picLocks noChangeAspect="1"/>
        </xdr:cNvPicPr>
      </xdr:nvPicPr>
      <xdr:blipFill>
        <a:blip xmlns:r="http://schemas.openxmlformats.org/officeDocument/2006/relationships" r:embed="rId15"/>
        <a:stretch>
          <a:fillRect/>
        </a:stretch>
      </xdr:blipFill>
      <xdr:spPr>
        <a:xfrm>
          <a:off x="605118" y="44005500"/>
          <a:ext cx="11277903" cy="69588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332</xdr:row>
      <xdr:rowOff>0</xdr:rowOff>
    </xdr:from>
    <xdr:to>
      <xdr:col>10</xdr:col>
      <xdr:colOff>469695</xdr:colOff>
      <xdr:row>355</xdr:row>
      <xdr:rowOff>142309</xdr:rowOff>
    </xdr:to>
    <xdr:pic>
      <xdr:nvPicPr>
        <xdr:cNvPr id="2" name="Picture 1">
          <a:extLst>
            <a:ext uri="{FF2B5EF4-FFF2-40B4-BE49-F238E27FC236}">
              <a16:creationId xmlns:a16="http://schemas.microsoft.com/office/drawing/2014/main" id="{910C8BED-3946-4C9B-BB8A-79150139C2DD}"/>
            </a:ext>
          </a:extLst>
        </xdr:cNvPr>
        <xdr:cNvPicPr>
          <a:picLocks noChangeAspect="1"/>
        </xdr:cNvPicPr>
      </xdr:nvPicPr>
      <xdr:blipFill>
        <a:blip xmlns:r="http://schemas.openxmlformats.org/officeDocument/2006/relationships" r:embed="rId1"/>
        <a:stretch>
          <a:fillRect/>
        </a:stretch>
      </xdr:blipFill>
      <xdr:spPr>
        <a:xfrm>
          <a:off x="609600" y="73875900"/>
          <a:ext cx="7642020" cy="4523809"/>
        </a:xfrm>
        <a:prstGeom prst="rect">
          <a:avLst/>
        </a:prstGeom>
      </xdr:spPr>
    </xdr:pic>
    <xdr:clientData/>
  </xdr:twoCellAnchor>
  <xdr:twoCellAnchor>
    <xdr:from>
      <xdr:col>11</xdr:col>
      <xdr:colOff>22410</xdr:colOff>
      <xdr:row>333</xdr:row>
      <xdr:rowOff>123264</xdr:rowOff>
    </xdr:from>
    <xdr:to>
      <xdr:col>27</xdr:col>
      <xdr:colOff>347383</xdr:colOff>
      <xdr:row>353</xdr:row>
      <xdr:rowOff>179295</xdr:rowOff>
    </xdr:to>
    <xdr:graphicFrame macro="">
      <xdr:nvGraphicFramePr>
        <xdr:cNvPr id="3" name="Chart 2">
          <a:extLst>
            <a:ext uri="{FF2B5EF4-FFF2-40B4-BE49-F238E27FC236}">
              <a16:creationId xmlns:a16="http://schemas.microsoft.com/office/drawing/2014/main" id="{3C8D02C9-F954-496C-97EC-AB6FA7253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366</xdr:row>
      <xdr:rowOff>0</xdr:rowOff>
    </xdr:from>
    <xdr:to>
      <xdr:col>10</xdr:col>
      <xdr:colOff>183980</xdr:colOff>
      <xdr:row>374</xdr:row>
      <xdr:rowOff>47429</xdr:rowOff>
    </xdr:to>
    <xdr:pic>
      <xdr:nvPicPr>
        <xdr:cNvPr id="4" name="Picture 3">
          <a:extLst>
            <a:ext uri="{FF2B5EF4-FFF2-40B4-BE49-F238E27FC236}">
              <a16:creationId xmlns:a16="http://schemas.microsoft.com/office/drawing/2014/main" id="{D2F4D213-DEC0-4D1D-8CE8-9663E40B31CF}"/>
            </a:ext>
          </a:extLst>
        </xdr:cNvPr>
        <xdr:cNvPicPr>
          <a:picLocks noChangeAspect="1"/>
        </xdr:cNvPicPr>
      </xdr:nvPicPr>
      <xdr:blipFill>
        <a:blip xmlns:r="http://schemas.openxmlformats.org/officeDocument/2006/relationships" r:embed="rId3"/>
        <a:stretch>
          <a:fillRect/>
        </a:stretch>
      </xdr:blipFill>
      <xdr:spPr>
        <a:xfrm>
          <a:off x="609600" y="80352900"/>
          <a:ext cx="7356305" cy="1571429"/>
        </a:xfrm>
        <a:prstGeom prst="rect">
          <a:avLst/>
        </a:prstGeom>
      </xdr:spPr>
    </xdr:pic>
    <xdr:clientData/>
  </xdr:twoCellAnchor>
  <xdr:twoCellAnchor editAs="oneCell">
    <xdr:from>
      <xdr:col>1</xdr:col>
      <xdr:colOff>56030</xdr:colOff>
      <xdr:row>373</xdr:row>
      <xdr:rowOff>168089</xdr:rowOff>
    </xdr:from>
    <xdr:to>
      <xdr:col>10</xdr:col>
      <xdr:colOff>144772</xdr:colOff>
      <xdr:row>384</xdr:row>
      <xdr:rowOff>177351</xdr:rowOff>
    </xdr:to>
    <xdr:pic>
      <xdr:nvPicPr>
        <xdr:cNvPr id="5" name="Picture 4">
          <a:extLst>
            <a:ext uri="{FF2B5EF4-FFF2-40B4-BE49-F238E27FC236}">
              <a16:creationId xmlns:a16="http://schemas.microsoft.com/office/drawing/2014/main" id="{6FE7C162-B3E5-415B-B655-137ABF230EC8}"/>
            </a:ext>
          </a:extLst>
        </xdr:cNvPr>
        <xdr:cNvPicPr>
          <a:picLocks noChangeAspect="1"/>
        </xdr:cNvPicPr>
      </xdr:nvPicPr>
      <xdr:blipFill>
        <a:blip xmlns:r="http://schemas.openxmlformats.org/officeDocument/2006/relationships" r:embed="rId4"/>
        <a:stretch>
          <a:fillRect/>
        </a:stretch>
      </xdr:blipFill>
      <xdr:spPr>
        <a:xfrm>
          <a:off x="665630" y="81854489"/>
          <a:ext cx="7261067" cy="2104762"/>
        </a:xfrm>
        <a:prstGeom prst="rect">
          <a:avLst/>
        </a:prstGeom>
      </xdr:spPr>
    </xdr:pic>
    <xdr:clientData/>
  </xdr:twoCellAnchor>
  <xdr:twoCellAnchor editAs="oneCell">
    <xdr:from>
      <xdr:col>9</xdr:col>
      <xdr:colOff>0</xdr:colOff>
      <xdr:row>232</xdr:row>
      <xdr:rowOff>0</xdr:rowOff>
    </xdr:from>
    <xdr:to>
      <xdr:col>23</xdr:col>
      <xdr:colOff>156529</xdr:colOff>
      <xdr:row>242</xdr:row>
      <xdr:rowOff>139880</xdr:rowOff>
    </xdr:to>
    <xdr:pic>
      <xdr:nvPicPr>
        <xdr:cNvPr id="6" name="Picture 5">
          <a:extLst>
            <a:ext uri="{FF2B5EF4-FFF2-40B4-BE49-F238E27FC236}">
              <a16:creationId xmlns:a16="http://schemas.microsoft.com/office/drawing/2014/main" id="{1E7C3EB5-920F-4ADE-9D03-2D472F7563A0}"/>
            </a:ext>
          </a:extLst>
        </xdr:cNvPr>
        <xdr:cNvPicPr>
          <a:picLocks noChangeAspect="1"/>
        </xdr:cNvPicPr>
      </xdr:nvPicPr>
      <xdr:blipFill>
        <a:blip xmlns:r="http://schemas.openxmlformats.org/officeDocument/2006/relationships" r:embed="rId5"/>
        <a:stretch>
          <a:fillRect/>
        </a:stretch>
      </xdr:blipFill>
      <xdr:spPr>
        <a:xfrm>
          <a:off x="7197587" y="53530500"/>
          <a:ext cx="8811855" cy="2276793"/>
        </a:xfrm>
        <a:prstGeom prst="rect">
          <a:avLst/>
        </a:prstGeom>
      </xdr:spPr>
    </xdr:pic>
    <xdr:clientData/>
  </xdr:twoCellAnchor>
  <xdr:twoCellAnchor editAs="oneCell">
    <xdr:from>
      <xdr:col>9</xdr:col>
      <xdr:colOff>16565</xdr:colOff>
      <xdr:row>242</xdr:row>
      <xdr:rowOff>24849</xdr:rowOff>
    </xdr:from>
    <xdr:to>
      <xdr:col>23</xdr:col>
      <xdr:colOff>192146</xdr:colOff>
      <xdr:row>253</xdr:row>
      <xdr:rowOff>10720</xdr:rowOff>
    </xdr:to>
    <xdr:pic>
      <xdr:nvPicPr>
        <xdr:cNvPr id="7" name="Picture 6">
          <a:extLst>
            <a:ext uri="{FF2B5EF4-FFF2-40B4-BE49-F238E27FC236}">
              <a16:creationId xmlns:a16="http://schemas.microsoft.com/office/drawing/2014/main" id="{957824E4-B467-4673-A7B1-90C9DD0B5BFB}"/>
            </a:ext>
          </a:extLst>
        </xdr:cNvPr>
        <xdr:cNvPicPr>
          <a:picLocks noChangeAspect="1"/>
        </xdr:cNvPicPr>
      </xdr:nvPicPr>
      <xdr:blipFill>
        <a:blip xmlns:r="http://schemas.openxmlformats.org/officeDocument/2006/relationships" r:embed="rId6"/>
        <a:stretch>
          <a:fillRect/>
        </a:stretch>
      </xdr:blipFill>
      <xdr:spPr>
        <a:xfrm>
          <a:off x="7214152" y="55692262"/>
          <a:ext cx="8830907" cy="26197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600809</xdr:colOff>
      <xdr:row>26</xdr:row>
      <xdr:rowOff>937846</xdr:rowOff>
    </xdr:from>
    <xdr:to>
      <xdr:col>3</xdr:col>
      <xdr:colOff>381000</xdr:colOff>
      <xdr:row>26</xdr:row>
      <xdr:rowOff>1361409</xdr:rowOff>
    </xdr:to>
    <xdr:pic>
      <xdr:nvPicPr>
        <xdr:cNvPr id="3" name="Picture 2">
          <a:extLst>
            <a:ext uri="{FF2B5EF4-FFF2-40B4-BE49-F238E27FC236}">
              <a16:creationId xmlns:a16="http://schemas.microsoft.com/office/drawing/2014/main" id="{AB38CCFC-3186-4D57-B10B-02654975A769}"/>
            </a:ext>
          </a:extLst>
        </xdr:cNvPr>
        <xdr:cNvPicPr>
          <a:picLocks noChangeAspect="1"/>
        </xdr:cNvPicPr>
      </xdr:nvPicPr>
      <xdr:blipFill>
        <a:blip xmlns:r="http://schemas.openxmlformats.org/officeDocument/2006/relationships" r:embed="rId1"/>
        <a:stretch>
          <a:fillRect/>
        </a:stretch>
      </xdr:blipFill>
      <xdr:spPr>
        <a:xfrm>
          <a:off x="600809" y="11224846"/>
          <a:ext cx="4777153" cy="423563"/>
        </a:xfrm>
        <a:prstGeom prst="rect">
          <a:avLst/>
        </a:prstGeom>
      </xdr:spPr>
    </xdr:pic>
    <xdr:clientData/>
  </xdr:twoCellAnchor>
  <xdr:twoCellAnchor editAs="oneCell">
    <xdr:from>
      <xdr:col>1</xdr:col>
      <xdr:colOff>29310</xdr:colOff>
      <xdr:row>26</xdr:row>
      <xdr:rowOff>36636</xdr:rowOff>
    </xdr:from>
    <xdr:to>
      <xdr:col>1</xdr:col>
      <xdr:colOff>3355730</xdr:colOff>
      <xdr:row>26</xdr:row>
      <xdr:rowOff>283972</xdr:rowOff>
    </xdr:to>
    <xdr:pic>
      <xdr:nvPicPr>
        <xdr:cNvPr id="7" name="Picture 6">
          <a:extLst>
            <a:ext uri="{FF2B5EF4-FFF2-40B4-BE49-F238E27FC236}">
              <a16:creationId xmlns:a16="http://schemas.microsoft.com/office/drawing/2014/main" id="{904443B2-8884-429D-AE64-CAE0C89E297B}"/>
            </a:ext>
          </a:extLst>
        </xdr:cNvPr>
        <xdr:cNvPicPr>
          <a:picLocks noChangeAspect="1"/>
        </xdr:cNvPicPr>
      </xdr:nvPicPr>
      <xdr:blipFill>
        <a:blip xmlns:r="http://schemas.openxmlformats.org/officeDocument/2006/relationships" r:embed="rId2"/>
        <a:stretch>
          <a:fillRect/>
        </a:stretch>
      </xdr:blipFill>
      <xdr:spPr>
        <a:xfrm>
          <a:off x="637445" y="11085636"/>
          <a:ext cx="3326420" cy="247336"/>
        </a:xfrm>
        <a:prstGeom prst="rect">
          <a:avLst/>
        </a:prstGeom>
      </xdr:spPr>
    </xdr:pic>
    <xdr:clientData/>
  </xdr:twoCellAnchor>
  <xdr:twoCellAnchor editAs="oneCell">
    <xdr:from>
      <xdr:col>0</xdr:col>
      <xdr:colOff>571501</xdr:colOff>
      <xdr:row>26</xdr:row>
      <xdr:rowOff>300404</xdr:rowOff>
    </xdr:from>
    <xdr:to>
      <xdr:col>3</xdr:col>
      <xdr:colOff>191933</xdr:colOff>
      <xdr:row>26</xdr:row>
      <xdr:rowOff>930518</xdr:rowOff>
    </xdr:to>
    <xdr:pic>
      <xdr:nvPicPr>
        <xdr:cNvPr id="21" name="Picture 20">
          <a:extLst>
            <a:ext uri="{FF2B5EF4-FFF2-40B4-BE49-F238E27FC236}">
              <a16:creationId xmlns:a16="http://schemas.microsoft.com/office/drawing/2014/main" id="{2DC64CE5-D1CF-4367-993F-780BE2DDA024}"/>
            </a:ext>
          </a:extLst>
        </xdr:cNvPr>
        <xdr:cNvPicPr>
          <a:picLocks noChangeAspect="1"/>
        </xdr:cNvPicPr>
      </xdr:nvPicPr>
      <xdr:blipFill>
        <a:blip xmlns:r="http://schemas.openxmlformats.org/officeDocument/2006/relationships" r:embed="rId3"/>
        <a:stretch>
          <a:fillRect/>
        </a:stretch>
      </xdr:blipFill>
      <xdr:spPr>
        <a:xfrm>
          <a:off x="571501" y="10587404"/>
          <a:ext cx="4617394" cy="630114"/>
        </a:xfrm>
        <a:prstGeom prst="rect">
          <a:avLst/>
        </a:prstGeom>
      </xdr:spPr>
    </xdr:pic>
    <xdr:clientData/>
  </xdr:twoCellAnchor>
  <xdr:twoCellAnchor editAs="oneCell">
    <xdr:from>
      <xdr:col>10</xdr:col>
      <xdr:colOff>490901</xdr:colOff>
      <xdr:row>26</xdr:row>
      <xdr:rowOff>300404</xdr:rowOff>
    </xdr:from>
    <xdr:to>
      <xdr:col>18</xdr:col>
      <xdr:colOff>3512</xdr:colOff>
      <xdr:row>26</xdr:row>
      <xdr:rowOff>1939276</xdr:rowOff>
    </xdr:to>
    <xdr:pic>
      <xdr:nvPicPr>
        <xdr:cNvPr id="22" name="Picture 21">
          <a:extLst>
            <a:ext uri="{FF2B5EF4-FFF2-40B4-BE49-F238E27FC236}">
              <a16:creationId xmlns:a16="http://schemas.microsoft.com/office/drawing/2014/main" id="{DEA937B3-E5E7-41E3-A5B6-EF28C44F72D6}"/>
            </a:ext>
          </a:extLst>
        </xdr:cNvPr>
        <xdr:cNvPicPr>
          <a:picLocks noChangeAspect="1"/>
        </xdr:cNvPicPr>
      </xdr:nvPicPr>
      <xdr:blipFill>
        <a:blip xmlns:r="http://schemas.openxmlformats.org/officeDocument/2006/relationships" r:embed="rId4"/>
        <a:stretch>
          <a:fillRect/>
        </a:stretch>
      </xdr:blipFill>
      <xdr:spPr>
        <a:xfrm>
          <a:off x="9671536" y="10587404"/>
          <a:ext cx="4377688" cy="1638872"/>
        </a:xfrm>
        <a:prstGeom prst="rect">
          <a:avLst/>
        </a:prstGeom>
      </xdr:spPr>
    </xdr:pic>
    <xdr:clientData/>
  </xdr:twoCellAnchor>
  <xdr:twoCellAnchor editAs="oneCell">
    <xdr:from>
      <xdr:col>3</xdr:col>
      <xdr:colOff>747344</xdr:colOff>
      <xdr:row>26</xdr:row>
      <xdr:rowOff>300404</xdr:rowOff>
    </xdr:from>
    <xdr:to>
      <xdr:col>10</xdr:col>
      <xdr:colOff>143387</xdr:colOff>
      <xdr:row>26</xdr:row>
      <xdr:rowOff>2108621</xdr:rowOff>
    </xdr:to>
    <xdr:pic>
      <xdr:nvPicPr>
        <xdr:cNvPr id="23" name="Picture 22">
          <a:extLst>
            <a:ext uri="{FF2B5EF4-FFF2-40B4-BE49-F238E27FC236}">
              <a16:creationId xmlns:a16="http://schemas.microsoft.com/office/drawing/2014/main" id="{31803ACF-17BC-4707-88F0-2C09BD06D777}"/>
            </a:ext>
          </a:extLst>
        </xdr:cNvPr>
        <xdr:cNvPicPr>
          <a:picLocks noChangeAspect="1"/>
        </xdr:cNvPicPr>
      </xdr:nvPicPr>
      <xdr:blipFill>
        <a:blip xmlns:r="http://schemas.openxmlformats.org/officeDocument/2006/relationships" r:embed="rId5"/>
        <a:stretch>
          <a:fillRect/>
        </a:stretch>
      </xdr:blipFill>
      <xdr:spPr>
        <a:xfrm>
          <a:off x="5348652" y="10587404"/>
          <a:ext cx="4283100" cy="1808217"/>
        </a:xfrm>
        <a:prstGeom prst="rect">
          <a:avLst/>
        </a:prstGeom>
      </xdr:spPr>
    </xdr:pic>
    <xdr:clientData/>
  </xdr:twoCellAnchor>
  <xdr:twoCellAnchor editAs="oneCell">
    <xdr:from>
      <xdr:col>1</xdr:col>
      <xdr:colOff>29304</xdr:colOff>
      <xdr:row>26</xdr:row>
      <xdr:rowOff>1458058</xdr:rowOff>
    </xdr:from>
    <xdr:to>
      <xdr:col>2</xdr:col>
      <xdr:colOff>527535</xdr:colOff>
      <xdr:row>26</xdr:row>
      <xdr:rowOff>2579967</xdr:rowOff>
    </xdr:to>
    <xdr:pic>
      <xdr:nvPicPr>
        <xdr:cNvPr id="24" name="Picture 23">
          <a:extLst>
            <a:ext uri="{FF2B5EF4-FFF2-40B4-BE49-F238E27FC236}">
              <a16:creationId xmlns:a16="http://schemas.microsoft.com/office/drawing/2014/main" id="{CA1E2E5C-86B4-452C-B0D6-97723D4AFC6C}"/>
            </a:ext>
          </a:extLst>
        </xdr:cNvPr>
        <xdr:cNvPicPr>
          <a:picLocks noChangeAspect="1"/>
        </xdr:cNvPicPr>
      </xdr:nvPicPr>
      <xdr:blipFill>
        <a:blip xmlns:r="http://schemas.openxmlformats.org/officeDocument/2006/relationships" r:embed="rId6"/>
        <a:stretch>
          <a:fillRect/>
        </a:stretch>
      </xdr:blipFill>
      <xdr:spPr>
        <a:xfrm>
          <a:off x="637439" y="11745058"/>
          <a:ext cx="4051788" cy="1121909"/>
        </a:xfrm>
        <a:prstGeom prst="rect">
          <a:avLst/>
        </a:prstGeom>
      </xdr:spPr>
    </xdr:pic>
    <xdr:clientData/>
  </xdr:twoCellAnchor>
  <xdr:oneCellAnchor>
    <xdr:from>
      <xdr:col>4</xdr:col>
      <xdr:colOff>19050</xdr:colOff>
      <xdr:row>121</xdr:row>
      <xdr:rowOff>171450</xdr:rowOff>
    </xdr:from>
    <xdr:ext cx="3566794" cy="876143"/>
    <xdr:pic>
      <xdr:nvPicPr>
        <xdr:cNvPr id="11" name="Picture 10">
          <a:extLst>
            <a:ext uri="{FF2B5EF4-FFF2-40B4-BE49-F238E27FC236}">
              <a16:creationId xmlns:a16="http://schemas.microsoft.com/office/drawing/2014/main" id="{8E1C889B-6EE4-4CFB-929F-F4B7AECCFC94}"/>
            </a:ext>
          </a:extLst>
        </xdr:cNvPr>
        <xdr:cNvPicPr>
          <a:picLocks noChangeAspect="1"/>
        </xdr:cNvPicPr>
      </xdr:nvPicPr>
      <xdr:blipFill>
        <a:blip xmlns:r="http://schemas.openxmlformats.org/officeDocument/2006/relationships" r:embed="rId7"/>
        <a:stretch>
          <a:fillRect/>
        </a:stretch>
      </xdr:blipFill>
      <xdr:spPr>
        <a:xfrm>
          <a:off x="3657600" y="17125950"/>
          <a:ext cx="3566794" cy="876143"/>
        </a:xfrm>
        <a:prstGeom prst="rect">
          <a:avLst/>
        </a:prstGeom>
      </xdr:spPr>
    </xdr:pic>
    <xdr:clientData/>
  </xdr:oneCellAnchor>
  <xdr:oneCellAnchor>
    <xdr:from>
      <xdr:col>9</xdr:col>
      <xdr:colOff>297762</xdr:colOff>
      <xdr:row>117</xdr:row>
      <xdr:rowOff>107674</xdr:rowOff>
    </xdr:from>
    <xdr:ext cx="5152610" cy="1940687"/>
    <xdr:pic>
      <xdr:nvPicPr>
        <xdr:cNvPr id="12" name="Picture 11">
          <a:extLst>
            <a:ext uri="{FF2B5EF4-FFF2-40B4-BE49-F238E27FC236}">
              <a16:creationId xmlns:a16="http://schemas.microsoft.com/office/drawing/2014/main" id="{27D1CDF1-5792-4ABF-906A-6ED6EE6B5D51}"/>
            </a:ext>
          </a:extLst>
        </xdr:cNvPr>
        <xdr:cNvPicPr>
          <a:picLocks noChangeAspect="1"/>
        </xdr:cNvPicPr>
      </xdr:nvPicPr>
      <xdr:blipFill>
        <a:blip xmlns:r="http://schemas.openxmlformats.org/officeDocument/2006/relationships" r:embed="rId8"/>
        <a:stretch>
          <a:fillRect/>
        </a:stretch>
      </xdr:blipFill>
      <xdr:spPr>
        <a:xfrm>
          <a:off x="6965262" y="16300174"/>
          <a:ext cx="5152610" cy="1940687"/>
        </a:xfrm>
        <a:prstGeom prst="rect">
          <a:avLst/>
        </a:prstGeom>
      </xdr:spPr>
    </xdr:pic>
    <xdr:clientData/>
  </xdr:oneCellAnchor>
  <xdr:oneCellAnchor>
    <xdr:from>
      <xdr:col>14</xdr:col>
      <xdr:colOff>66263</xdr:colOff>
      <xdr:row>127</xdr:row>
      <xdr:rowOff>165653</xdr:rowOff>
    </xdr:from>
    <xdr:ext cx="5718312" cy="1543427"/>
    <xdr:pic>
      <xdr:nvPicPr>
        <xdr:cNvPr id="13" name="Picture 12">
          <a:extLst>
            <a:ext uri="{FF2B5EF4-FFF2-40B4-BE49-F238E27FC236}">
              <a16:creationId xmlns:a16="http://schemas.microsoft.com/office/drawing/2014/main" id="{5F2EDDBF-D893-4BD3-B092-B11295796A36}"/>
            </a:ext>
          </a:extLst>
        </xdr:cNvPr>
        <xdr:cNvPicPr>
          <a:picLocks noChangeAspect="1"/>
        </xdr:cNvPicPr>
      </xdr:nvPicPr>
      <xdr:blipFill>
        <a:blip xmlns:r="http://schemas.openxmlformats.org/officeDocument/2006/relationships" r:embed="rId9"/>
        <a:stretch>
          <a:fillRect/>
        </a:stretch>
      </xdr:blipFill>
      <xdr:spPr>
        <a:xfrm>
          <a:off x="9781763" y="18263153"/>
          <a:ext cx="5718312" cy="154342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13</xdr:col>
      <xdr:colOff>287488</xdr:colOff>
      <xdr:row>74</xdr:row>
      <xdr:rowOff>16578</xdr:rowOff>
    </xdr:from>
    <xdr:to>
      <xdr:col>18</xdr:col>
      <xdr:colOff>33616</xdr:colOff>
      <xdr:row>85</xdr:row>
      <xdr:rowOff>134470</xdr:rowOff>
    </xdr:to>
    <xdr:graphicFrame macro="">
      <xdr:nvGraphicFramePr>
        <xdr:cNvPr id="3" name="Chart 2">
          <a:extLst>
            <a:ext uri="{FF2B5EF4-FFF2-40B4-BE49-F238E27FC236}">
              <a16:creationId xmlns:a16="http://schemas.microsoft.com/office/drawing/2014/main" id="{F40A6EF2-1701-4574-A8E5-D6D65D6C77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13</xdr:col>
      <xdr:colOff>287488</xdr:colOff>
      <xdr:row>74</xdr:row>
      <xdr:rowOff>16578</xdr:rowOff>
    </xdr:from>
    <xdr:to>
      <xdr:col>18</xdr:col>
      <xdr:colOff>33616</xdr:colOff>
      <xdr:row>85</xdr:row>
      <xdr:rowOff>134470</xdr:rowOff>
    </xdr:to>
    <xdr:graphicFrame macro="">
      <xdr:nvGraphicFramePr>
        <xdr:cNvPr id="2" name="Chart 1">
          <a:extLst>
            <a:ext uri="{FF2B5EF4-FFF2-40B4-BE49-F238E27FC236}">
              <a16:creationId xmlns:a16="http://schemas.microsoft.com/office/drawing/2014/main" id="{C83CD0DC-BCF9-473A-A90D-1C7E43BA4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287488</xdr:colOff>
      <xdr:row>74</xdr:row>
      <xdr:rowOff>16578</xdr:rowOff>
    </xdr:from>
    <xdr:to>
      <xdr:col>18</xdr:col>
      <xdr:colOff>33616</xdr:colOff>
      <xdr:row>85</xdr:row>
      <xdr:rowOff>134470</xdr:rowOff>
    </xdr:to>
    <xdr:graphicFrame macro="">
      <xdr:nvGraphicFramePr>
        <xdr:cNvPr id="2" name="Chart 1">
          <a:extLst>
            <a:ext uri="{FF2B5EF4-FFF2-40B4-BE49-F238E27FC236}">
              <a16:creationId xmlns:a16="http://schemas.microsoft.com/office/drawing/2014/main" id="{825D2CFC-EFF5-4108-991D-3705AE057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13</xdr:col>
      <xdr:colOff>287488</xdr:colOff>
      <xdr:row>74</xdr:row>
      <xdr:rowOff>16578</xdr:rowOff>
    </xdr:from>
    <xdr:to>
      <xdr:col>18</xdr:col>
      <xdr:colOff>33616</xdr:colOff>
      <xdr:row>85</xdr:row>
      <xdr:rowOff>134470</xdr:rowOff>
    </xdr:to>
    <xdr:graphicFrame macro="">
      <xdr:nvGraphicFramePr>
        <xdr:cNvPr id="2" name="Chart 1">
          <a:extLst>
            <a:ext uri="{FF2B5EF4-FFF2-40B4-BE49-F238E27FC236}">
              <a16:creationId xmlns:a16="http://schemas.microsoft.com/office/drawing/2014/main" id="{D191218F-A7DA-48C2-B7C5-A75286E73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Lash, Daniel" id="{C703131D-1547-4D34-87DB-9038A1F7DA3F}" userId="S::D.Lash@exeter.ac.uk::694deabd-7746-469f-b9d5-ac5ab73ad4a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218" dT="2022-01-27T08:33:43.74" personId="{C703131D-1547-4D34-87DB-9038A1F7DA3F}" id="{5AB05C08-1CA8-4D43-A798-C64D700DC909}">
    <text>This value changed from 240 in 2019 Impact Assessment</text>
  </threadedComment>
</ThreadedComments>
</file>

<file path=xl/threadedComments/threadedComment2.xml><?xml version="1.0" encoding="utf-8"?>
<ThreadedComments xmlns="http://schemas.microsoft.com/office/spreadsheetml/2018/threadedcomments" xmlns:x="http://schemas.openxmlformats.org/spreadsheetml/2006/main">
  <threadedComment ref="B223" dT="2022-02-04T10:37:45.00" personId="{C703131D-1547-4D34-87DB-9038A1F7DA3F}" id="{6E54F802-8E37-44C9-8DC4-E96F56FD1B9C}">
    <text>Monthly heat demand taken as estimate from the logging of a house with a heat pump from: https://trystanlea.org.uk/heatpump2020</text>
  </threadedComment>
  <threadedComment ref="B237" dT="2022-02-04T10:37:51.18" personId="{C703131D-1547-4D34-87DB-9038A1F7DA3F}" id="{8EAE50EA-95DE-490C-88D6-3FA05CF59F80}">
    <text>Monthly heat demand taken as estimate from the logging of a house with a heat pump from: https://trystanlea.org.uk/heatpump2020</text>
  </threadedComment>
  <threadedComment ref="B241" dT="2022-02-04T10:38:41.97" personId="{C703131D-1547-4D34-87DB-9038A1F7DA3F}" id="{CFB72B11-6F7C-4FF1-B865-367DABB79A8C}">
    <text>Monthly heat demand taken as estimate from the logging of a house with a heat pump from: https://trystanlea.org.uk/heatpump2020</text>
  </threadedComment>
</ThreadedComments>
</file>

<file path=xl/threadedComments/threadedComment3.xml><?xml version="1.0" encoding="utf-8"?>
<ThreadedComments xmlns="http://schemas.microsoft.com/office/spreadsheetml/2018/threadedcomments" xmlns:x="http://schemas.openxmlformats.org/spreadsheetml/2006/main">
  <threadedComment ref="B25" dT="2022-01-27T14:54:57.11" personId="{C703131D-1547-4D34-87DB-9038A1F7DA3F}" id="{9CE3F6FD-CD51-4F2F-AC4D-187387A54B4A}">
    <text>power = 185 x TFA / efficacy</text>
  </threadedComment>
  <threadedComment ref="B82" dT="2022-02-02T15:02:08.91" personId="{C703131D-1547-4D34-87DB-9038A1F7DA3F}" id="{BE495C2A-5AFF-40F2-B541-9BF6A3FA59D0}">
    <text>Calculated assuming = 1/3 x N x V with reductions if MVHR present.</text>
  </threadedComment>
  <threadedComment ref="B83" dT="2022-02-02T15:02:32.25" personId="{C703131D-1547-4D34-87DB-9038A1F7DA3F}" id="{8D9D8255-BFD8-41A5-B0AF-A43A06C70263}">
    <text>Calculated assuming = 1/3 x N x V with N being based on the "1/20" conversion rule of thumb for pressure test value.</text>
  </threadedComment>
</ThreadedComments>
</file>

<file path=xl/threadedComments/threadedComment4.xml><?xml version="1.0" encoding="utf-8"?>
<ThreadedComments xmlns="http://schemas.microsoft.com/office/spreadsheetml/2018/threadedcomments" xmlns:x="http://schemas.openxmlformats.org/spreadsheetml/2006/main">
  <threadedComment ref="B25" dT="2022-01-27T14:54:57.11" personId="{C703131D-1547-4D34-87DB-9038A1F7DA3F}" id="{70B2F213-78EF-45C1-994C-7A65029C3327}">
    <text>power = 185 x TFA / efficacy</text>
  </threadedComment>
  <threadedComment ref="B82" dT="2022-02-02T15:02:08.91" personId="{C703131D-1547-4D34-87DB-9038A1F7DA3F}" id="{986821C9-FDB8-4BCC-91FD-C43357248632}">
    <text>Calculated assuming = 1/3 x N x V with reductions if MVHR present.</text>
  </threadedComment>
  <threadedComment ref="B83" dT="2022-02-02T15:02:32.25" personId="{C703131D-1547-4D34-87DB-9038A1F7DA3F}" id="{361DB180-CCD0-4569-8FBD-142394C886F8}">
    <text>Calculated assuming = 1/3 x N x V with N being based on the "1/20" conversion rule of thumb for pressure test value.</text>
  </threadedComment>
</ThreadedComments>
</file>

<file path=xl/threadedComments/threadedComment5.xml><?xml version="1.0" encoding="utf-8"?>
<ThreadedComments xmlns="http://schemas.microsoft.com/office/spreadsheetml/2018/threadedcomments" xmlns:x="http://schemas.openxmlformats.org/spreadsheetml/2006/main">
  <threadedComment ref="B25" dT="2022-01-27T14:54:57.11" personId="{C703131D-1547-4D34-87DB-9038A1F7DA3F}" id="{6DAA55AE-BD4E-44C7-9057-1BCBBACFA238}">
    <text>power = 185 x TFA / efficacy</text>
  </threadedComment>
  <threadedComment ref="B82" dT="2022-02-02T15:02:08.91" personId="{C703131D-1547-4D34-87DB-9038A1F7DA3F}" id="{D445E9FE-BA59-4A13-BB84-7A5EEB6DDF92}">
    <text>Calculated assuming = 1/3 x N x V with reductions if MVHR present.</text>
  </threadedComment>
  <threadedComment ref="B83" dT="2022-02-02T15:02:32.25" personId="{C703131D-1547-4D34-87DB-9038A1F7DA3F}" id="{4E42DC59-667F-40CB-AF18-AABD4D0F3260}">
    <text>Calculated assuming = 1/3 x N x V with N being based on the "1/20" conversion rule of thumb for pressure test value.</text>
  </threadedComment>
</ThreadedComments>
</file>

<file path=xl/threadedComments/threadedComment6.xml><?xml version="1.0" encoding="utf-8"?>
<ThreadedComments xmlns="http://schemas.microsoft.com/office/spreadsheetml/2018/threadedcomments" xmlns:x="http://schemas.openxmlformats.org/spreadsheetml/2006/main">
  <threadedComment ref="B25" dT="2022-01-27T14:54:57.11" personId="{C703131D-1547-4D34-87DB-9038A1F7DA3F}" id="{911616F6-A022-4594-BC0A-025FB58C87C7}">
    <text>power = 185 x TFA / efficacy</text>
  </threadedComment>
  <threadedComment ref="B82" dT="2022-02-02T15:02:08.91" personId="{C703131D-1547-4D34-87DB-9038A1F7DA3F}" id="{E3F23123-1AAB-42CB-93B4-CF500D5ADAB3}">
    <text>Calculated assuming = 1/3 x N x V with reductions if MVHR present.</text>
  </threadedComment>
  <threadedComment ref="B83" dT="2022-02-02T15:02:32.25" personId="{C703131D-1547-4D34-87DB-9038A1F7DA3F}" id="{453AF729-A377-433E-B65E-161601AE2849}">
    <text>Calculated assuming = 1/3 x N x V with N being based on the "1/20" conversion rule of thumb for pressure test value.</text>
  </threadedComment>
</ThreadedComments>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4">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E0D4E93-A48A-49E7-AB23-CC9BB4333982}">
  <we:reference id="db18cc72-1a17-45df-b60e-7ffb655e8af5" version="1.0.0.2" store="EXCatalog" storeType="EXCatalog"/>
  <we:alternateReferences>
    <we:reference id="WA104381701" version="1.0.0.2" store="en-GB"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microsoft.com/office/2017/10/relationships/threadedComment" Target="../threadedComments/threadedComment6.xml"/><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leti.london/_files/ugd/252d09_3c7a09c2c0344ca58db190c5e13584bb.pdf"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inbalance-energy.co.uk/articles/solar_panels_pv_calculator.html" TargetMode="External"/><Relationship Id="rId6" Type="http://schemas.microsoft.com/office/2017/10/relationships/threadedComment" Target="../threadedComments/threadedComment2.xm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3.xm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4.xm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microsoft.com/office/2017/10/relationships/threadedComment" Target="../threadedComments/threadedComment5.xm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47"/>
  <sheetViews>
    <sheetView showGridLines="0" showRowColHeaders="0" zoomScale="110" zoomScaleNormal="110" workbookViewId="0">
      <selection activeCell="K2" sqref="K2"/>
    </sheetView>
  </sheetViews>
  <sheetFormatPr defaultRowHeight="14.4"/>
  <cols>
    <col min="2" max="2" width="19.33203125" customWidth="1"/>
  </cols>
  <sheetData>
    <row r="2" spans="2:2" ht="144.75" customHeight="1"/>
    <row r="4" spans="2:2" ht="28.8">
      <c r="B4" s="197" t="s">
        <v>904</v>
      </c>
    </row>
    <row r="44" spans="2:2" ht="15" thickBot="1"/>
    <row r="45" spans="2:2" ht="15" thickBot="1">
      <c r="B45" s="198" t="s">
        <v>871</v>
      </c>
    </row>
    <row r="46" spans="2:2" ht="15" thickBot="1"/>
    <row r="47" spans="2:2" ht="15" thickBot="1">
      <c r="B47" s="198" t="s">
        <v>870</v>
      </c>
    </row>
  </sheetData>
  <hyperlinks>
    <hyperlink ref="B45" location="INPUT!A1" display="Go to OUTPUT"/>
    <hyperlink ref="B47" location="OUTPUT!A1" display="Go to OUTPUT"/>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BH147"/>
  <sheetViews>
    <sheetView zoomScale="85" zoomScaleNormal="85" workbookViewId="0">
      <pane xSplit="2" ySplit="3" topLeftCell="C4" activePane="bottomRight" state="frozen"/>
      <selection activeCell="B3" sqref="B3"/>
      <selection pane="topRight" activeCell="B3" sqref="B3"/>
      <selection pane="bottomLeft" activeCell="B3" sqref="B3"/>
      <selection pane="bottomRight" activeCell="B3" sqref="B3"/>
    </sheetView>
  </sheetViews>
  <sheetFormatPr defaultRowHeight="14.4"/>
  <cols>
    <col min="1" max="1" width="7.109375" customWidth="1"/>
    <col min="2" max="2" width="44.88671875" customWidth="1"/>
    <col min="3" max="3" width="30.6640625" style="164" customWidth="1"/>
    <col min="4" max="19" width="12.33203125" style="50" customWidth="1"/>
    <col min="20" max="20" width="12.33203125" customWidth="1"/>
    <col min="22" max="22" width="28" style="11" customWidth="1"/>
    <col min="23" max="23" width="9.44140625" customWidth="1"/>
    <col min="41" max="41" width="37.88671875" customWidth="1"/>
  </cols>
  <sheetData>
    <row r="1" spans="2:58" ht="16.5" customHeight="1">
      <c r="C1" s="63" t="s">
        <v>381</v>
      </c>
      <c r="D1" s="52" t="s">
        <v>382</v>
      </c>
      <c r="E1" s="53" t="s">
        <v>383</v>
      </c>
      <c r="F1" s="54" t="s">
        <v>384</v>
      </c>
      <c r="G1" s="134" t="s">
        <v>678</v>
      </c>
      <c r="H1" s="55" t="s">
        <v>385</v>
      </c>
      <c r="X1" s="50"/>
      <c r="Y1" s="4"/>
    </row>
    <row r="2" spans="2:58">
      <c r="B2" s="1" t="s">
        <v>789</v>
      </c>
      <c r="D2" s="51" t="s">
        <v>618</v>
      </c>
      <c r="E2" s="51"/>
      <c r="T2" s="50"/>
      <c r="U2" s="51"/>
      <c r="V2" s="51" t="s">
        <v>522</v>
      </c>
    </row>
    <row r="3" spans="2:58" s="120" customFormat="1" ht="72">
      <c r="B3" s="115" t="s">
        <v>294</v>
      </c>
      <c r="C3" s="116" t="s">
        <v>336</v>
      </c>
      <c r="D3" s="117" t="s">
        <v>343</v>
      </c>
      <c r="E3" s="117" t="s">
        <v>721</v>
      </c>
      <c r="F3" s="117" t="s">
        <v>721</v>
      </c>
      <c r="G3" s="117" t="s">
        <v>600</v>
      </c>
      <c r="H3" s="117" t="s">
        <v>600</v>
      </c>
      <c r="I3" s="117" t="s">
        <v>600</v>
      </c>
      <c r="J3" s="117" t="s">
        <v>600</v>
      </c>
      <c r="K3" s="117" t="s">
        <v>601</v>
      </c>
      <c r="L3" s="117" t="s">
        <v>601</v>
      </c>
      <c r="M3" s="117" t="s">
        <v>602</v>
      </c>
      <c r="N3" s="117" t="s">
        <v>602</v>
      </c>
      <c r="O3" s="117" t="s">
        <v>603</v>
      </c>
      <c r="P3" s="117" t="s">
        <v>603</v>
      </c>
      <c r="Q3" s="117" t="s">
        <v>604</v>
      </c>
      <c r="R3" s="117" t="s">
        <v>604</v>
      </c>
      <c r="S3" s="117" t="s">
        <v>351</v>
      </c>
      <c r="T3" s="117" t="s">
        <v>791</v>
      </c>
      <c r="U3" s="119"/>
      <c r="V3" s="139" t="s">
        <v>16</v>
      </c>
      <c r="W3" s="117" t="s">
        <v>343</v>
      </c>
      <c r="X3" s="117" t="s">
        <v>435</v>
      </c>
      <c r="Y3" s="117" t="s">
        <v>436</v>
      </c>
      <c r="Z3" s="117" t="s">
        <v>437</v>
      </c>
      <c r="AA3" s="117" t="s">
        <v>438</v>
      </c>
      <c r="AB3" s="117" t="s">
        <v>439</v>
      </c>
      <c r="AC3" s="117" t="s">
        <v>440</v>
      </c>
      <c r="AD3" s="117" t="s">
        <v>441</v>
      </c>
      <c r="AE3" s="117" t="s">
        <v>442</v>
      </c>
      <c r="AF3" s="117" t="s">
        <v>443</v>
      </c>
      <c r="AG3" s="117" t="s">
        <v>444</v>
      </c>
      <c r="AH3" s="117" t="s">
        <v>445</v>
      </c>
      <c r="AI3" s="117" t="s">
        <v>446</v>
      </c>
      <c r="AJ3" s="117" t="s">
        <v>447</v>
      </c>
      <c r="AK3" s="117" t="s">
        <v>677</v>
      </c>
      <c r="AL3" s="117" t="s">
        <v>351</v>
      </c>
      <c r="AM3" s="117" t="s">
        <v>791</v>
      </c>
      <c r="AO3" s="139" t="s">
        <v>695</v>
      </c>
      <c r="AP3" s="117" t="s">
        <v>343</v>
      </c>
      <c r="AQ3" s="117" t="s">
        <v>435</v>
      </c>
      <c r="AR3" s="117" t="s">
        <v>436</v>
      </c>
      <c r="AS3" s="117" t="s">
        <v>437</v>
      </c>
      <c r="AT3" s="117" t="s">
        <v>438</v>
      </c>
      <c r="AU3" s="117" t="s">
        <v>439</v>
      </c>
      <c r="AV3" s="117" t="s">
        <v>440</v>
      </c>
      <c r="AW3" s="117" t="s">
        <v>441</v>
      </c>
      <c r="AX3" s="117" t="s">
        <v>442</v>
      </c>
      <c r="AY3" s="117" t="s">
        <v>443</v>
      </c>
      <c r="AZ3" s="117" t="s">
        <v>444</v>
      </c>
      <c r="BA3" s="117" t="s">
        <v>445</v>
      </c>
      <c r="BB3" s="117" t="s">
        <v>446</v>
      </c>
      <c r="BC3" s="117" t="s">
        <v>447</v>
      </c>
      <c r="BD3" s="117" t="s">
        <v>677</v>
      </c>
      <c r="BE3" s="117" t="s">
        <v>351</v>
      </c>
      <c r="BF3" s="117" t="s">
        <v>791</v>
      </c>
    </row>
    <row r="4" spans="2:58">
      <c r="C4" s="129" t="s">
        <v>345</v>
      </c>
      <c r="D4" s="52" t="s">
        <v>29</v>
      </c>
      <c r="E4" s="54" t="s">
        <v>29</v>
      </c>
      <c r="F4" s="54" t="s">
        <v>20</v>
      </c>
      <c r="G4" s="54" t="s">
        <v>29</v>
      </c>
      <c r="H4" s="54" t="s">
        <v>20</v>
      </c>
      <c r="I4" s="54" t="s">
        <v>29</v>
      </c>
      <c r="J4" s="54" t="s">
        <v>20</v>
      </c>
      <c r="K4" s="54" t="s">
        <v>29</v>
      </c>
      <c r="L4" s="54" t="s">
        <v>20</v>
      </c>
      <c r="M4" s="54" t="s">
        <v>29</v>
      </c>
      <c r="N4" s="54" t="s">
        <v>20</v>
      </c>
      <c r="O4" s="54" t="s">
        <v>29</v>
      </c>
      <c r="P4" s="54" t="s">
        <v>20</v>
      </c>
      <c r="Q4" s="54" t="s">
        <v>29</v>
      </c>
      <c r="R4" s="54" t="s">
        <v>20</v>
      </c>
      <c r="S4" s="52" t="s">
        <v>20</v>
      </c>
      <c r="T4" s="134" t="str">
        <f>INPUT!C34</f>
        <v>ASHP</v>
      </c>
      <c r="U4" s="50"/>
      <c r="V4" s="11" t="s">
        <v>699</v>
      </c>
      <c r="W4" s="50">
        <f>IF(D4="Gas",'C&amp;B'!$E$247,'C&amp;B'!$E$257)</f>
        <v>7452</v>
      </c>
      <c r="X4" s="50">
        <f>IF(E4="Gas",'C&amp;B'!$E$247,'C&amp;B'!$E$257)</f>
        <v>7452</v>
      </c>
      <c r="Y4" s="50">
        <f>IF(F4="Gas",'C&amp;B'!$E$247,'C&amp;B'!$E$257)</f>
        <v>3033</v>
      </c>
      <c r="Z4" s="50">
        <f>IF(G4="Gas",'C&amp;B'!$E$247,'C&amp;B'!$E$257)</f>
        <v>7452</v>
      </c>
      <c r="AA4" s="50">
        <f>IF(H4="Gas",'C&amp;B'!$E$247,'C&amp;B'!$E$257)</f>
        <v>3033</v>
      </c>
      <c r="AB4" s="50">
        <f>IF(I4="Gas",'C&amp;B'!$E$247,'C&amp;B'!$E$257)</f>
        <v>7452</v>
      </c>
      <c r="AC4" s="50">
        <f>IF(J4="Gas",'C&amp;B'!$E$247,'C&amp;B'!$E$257)</f>
        <v>3033</v>
      </c>
      <c r="AD4" s="50">
        <f>IF(K4="Gas",'C&amp;B'!$E$247,'C&amp;B'!$E$257)</f>
        <v>7452</v>
      </c>
      <c r="AE4" s="50">
        <f>IF(L4="Gas",'C&amp;B'!$E$247,'C&amp;B'!$E$257)</f>
        <v>3033</v>
      </c>
      <c r="AF4" s="50">
        <f>IF(M4="Gas",'C&amp;B'!$E$247,'C&amp;B'!$E$257)</f>
        <v>7452</v>
      </c>
      <c r="AG4" s="50">
        <f>IF(N4="Gas",'C&amp;B'!$E$247,'C&amp;B'!$E$257)</f>
        <v>3033</v>
      </c>
      <c r="AH4" s="50">
        <f>IF(O4="Gas",'C&amp;B'!$E$247,'C&amp;B'!$E$257)</f>
        <v>7452</v>
      </c>
      <c r="AI4" s="50">
        <f>IF(P4="Gas",'C&amp;B'!$E$247,'C&amp;B'!$E$257)</f>
        <v>3033</v>
      </c>
      <c r="AJ4" s="50">
        <f>IF(Q4="Gas",'C&amp;B'!$E$247,'C&amp;B'!$E$257)</f>
        <v>7452</v>
      </c>
      <c r="AK4" s="50">
        <f>IF(R4="Gas",'C&amp;B'!$E$247,'C&amp;B'!$E$257)</f>
        <v>3033</v>
      </c>
      <c r="AL4" s="50">
        <f>IF(S4="Gas",'C&amp;B'!$E$247,'C&amp;B'!$E$257)</f>
        <v>3033</v>
      </c>
      <c r="AM4" s="50">
        <f>IF(T4="Gas",'C&amp;B'!$E$247,'C&amp;B'!$E$257)</f>
        <v>3033</v>
      </c>
      <c r="AO4" s="164">
        <v>1</v>
      </c>
      <c r="AP4" s="14">
        <f t="shared" ref="AP4:BE6" si="0">$AO4*W4</f>
        <v>7452</v>
      </c>
      <c r="AQ4" s="14">
        <f t="shared" si="0"/>
        <v>7452</v>
      </c>
      <c r="AR4" s="14">
        <f t="shared" si="0"/>
        <v>3033</v>
      </c>
      <c r="AS4" s="14">
        <f t="shared" si="0"/>
        <v>7452</v>
      </c>
      <c r="AT4" s="14">
        <f t="shared" si="0"/>
        <v>3033</v>
      </c>
      <c r="AU4" s="14">
        <f t="shared" si="0"/>
        <v>7452</v>
      </c>
      <c r="AV4" s="14">
        <f t="shared" si="0"/>
        <v>3033</v>
      </c>
      <c r="AW4" s="14">
        <f t="shared" si="0"/>
        <v>7452</v>
      </c>
      <c r="AX4" s="14">
        <f t="shared" si="0"/>
        <v>3033</v>
      </c>
      <c r="AY4" s="14">
        <f t="shared" si="0"/>
        <v>7452</v>
      </c>
      <c r="AZ4" s="14">
        <f t="shared" si="0"/>
        <v>3033</v>
      </c>
      <c r="BA4" s="14">
        <f t="shared" si="0"/>
        <v>7452</v>
      </c>
      <c r="BB4" s="14">
        <f t="shared" si="0"/>
        <v>3033</v>
      </c>
      <c r="BC4" s="14">
        <f t="shared" si="0"/>
        <v>7452</v>
      </c>
      <c r="BD4" s="14">
        <f t="shared" si="0"/>
        <v>3033</v>
      </c>
      <c r="BE4" s="14">
        <f t="shared" si="0"/>
        <v>3033</v>
      </c>
      <c r="BF4" s="14">
        <f t="shared" ref="AQ4:BF19" si="1">$AO4*AM4</f>
        <v>3033</v>
      </c>
    </row>
    <row r="5" spans="2:58" s="4" customFormat="1">
      <c r="C5" s="129" t="s">
        <v>342</v>
      </c>
      <c r="D5" s="141" t="s">
        <v>688</v>
      </c>
      <c r="E5" s="140" t="s">
        <v>688</v>
      </c>
      <c r="F5" s="140" t="s">
        <v>688</v>
      </c>
      <c r="G5" s="140" t="s">
        <v>688</v>
      </c>
      <c r="H5" s="140" t="s">
        <v>688</v>
      </c>
      <c r="I5" s="140" t="s">
        <v>142</v>
      </c>
      <c r="J5" s="140" t="s">
        <v>142</v>
      </c>
      <c r="K5" s="140" t="s">
        <v>688</v>
      </c>
      <c r="L5" s="140" t="s">
        <v>688</v>
      </c>
      <c r="M5" s="140" t="s">
        <v>688</v>
      </c>
      <c r="N5" s="140" t="s">
        <v>688</v>
      </c>
      <c r="O5" s="140" t="s">
        <v>142</v>
      </c>
      <c r="P5" s="140" t="s">
        <v>142</v>
      </c>
      <c r="Q5" s="140" t="s">
        <v>142</v>
      </c>
      <c r="R5" s="140" t="s">
        <v>142</v>
      </c>
      <c r="S5" s="141" t="s">
        <v>688</v>
      </c>
      <c r="T5" s="142" t="str">
        <f>INPUT!C32</f>
        <v>Natural Ventilation</v>
      </c>
      <c r="U5" s="164"/>
      <c r="V5" s="11" t="s">
        <v>699</v>
      </c>
      <c r="W5" s="164">
        <f>IF(D5="Natural Ventilation",'C&amp;B'!$E$233,'C&amp;B'!$E$237+'C&amp;B'!$E$242)</f>
        <v>480</v>
      </c>
      <c r="X5" s="164">
        <f>IF(E5="Natural Ventilation",'C&amp;B'!$E$233,'C&amp;B'!$E$237+'C&amp;B'!$E$242)</f>
        <v>480</v>
      </c>
      <c r="Y5" s="164">
        <f>IF(F5="Natural Ventilation",'C&amp;B'!$E$233,'C&amp;B'!$E$237+'C&amp;B'!$E$242)</f>
        <v>480</v>
      </c>
      <c r="Z5" s="164">
        <f>IF(G5="Natural Ventilation",'C&amp;B'!$E$233,'C&amp;B'!$E$237+'C&amp;B'!$E$242)</f>
        <v>480</v>
      </c>
      <c r="AA5" s="164">
        <f>IF(H5="Natural Ventilation",'C&amp;B'!$E$233,'C&amp;B'!$E$237+'C&amp;B'!$E$242)</f>
        <v>480</v>
      </c>
      <c r="AB5" s="164">
        <f>IF(I5="Natural Ventilation",'C&amp;B'!$E$233,'C&amp;B'!$E$237+'C&amp;B'!$E$242)</f>
        <v>1835</v>
      </c>
      <c r="AC5" s="164">
        <f>IF(J5="Natural Ventilation",'C&amp;B'!$E$233,'C&amp;B'!$E$237+'C&amp;B'!$E$242)</f>
        <v>1835</v>
      </c>
      <c r="AD5" s="164">
        <f>IF(K5="Natural Ventilation",'C&amp;B'!$E$233,'C&amp;B'!$E$237+'C&amp;B'!$E$242)</f>
        <v>480</v>
      </c>
      <c r="AE5" s="164">
        <f>IF(L5="Natural Ventilation",'C&amp;B'!$E$233,'C&amp;B'!$E$237+'C&amp;B'!$E$242)</f>
        <v>480</v>
      </c>
      <c r="AF5" s="164">
        <f>IF(M5="Natural Ventilation",'C&amp;B'!$E$233,'C&amp;B'!$E$237+'C&amp;B'!$E$242)</f>
        <v>480</v>
      </c>
      <c r="AG5" s="164">
        <f>IF(N5="Natural Ventilation",'C&amp;B'!$E$233,'C&amp;B'!$E$237+'C&amp;B'!$E$242)</f>
        <v>480</v>
      </c>
      <c r="AH5" s="164">
        <f>IF(O5="Natural Ventilation",'C&amp;B'!$E$233,'C&amp;B'!$E$237+'C&amp;B'!$E$242)</f>
        <v>1835</v>
      </c>
      <c r="AI5" s="164">
        <f>IF(P5="Natural Ventilation",'C&amp;B'!$E$233,'C&amp;B'!$E$237+'C&amp;B'!$E$242)</f>
        <v>1835</v>
      </c>
      <c r="AJ5" s="164">
        <f>IF(Q5="Natural Ventilation",'C&amp;B'!$E$233,'C&amp;B'!$E$237+'C&amp;B'!$E$242)</f>
        <v>1835</v>
      </c>
      <c r="AK5" s="164">
        <f>IF(R5="Natural Ventilation",'C&amp;B'!$E$233,'C&amp;B'!$E$237+'C&amp;B'!$E$242)</f>
        <v>1835</v>
      </c>
      <c r="AL5" s="164">
        <f>IF(S5="Natural Ventilation",'C&amp;B'!$E$233,'C&amp;B'!$E$237+'C&amp;B'!$E$242)</f>
        <v>480</v>
      </c>
      <c r="AM5" s="164">
        <f>IF(T5="Natural Ventilation",'C&amp;B'!$E$233,'C&amp;B'!$E$237+'C&amp;B'!$E$242)</f>
        <v>480</v>
      </c>
      <c r="AO5" s="164">
        <v>1</v>
      </c>
      <c r="AP5" s="14">
        <f t="shared" si="0"/>
        <v>480</v>
      </c>
      <c r="AQ5" s="14">
        <f t="shared" si="0"/>
        <v>480</v>
      </c>
      <c r="AR5" s="14">
        <f t="shared" si="0"/>
        <v>480</v>
      </c>
      <c r="AS5" s="14">
        <f t="shared" si="0"/>
        <v>480</v>
      </c>
      <c r="AT5" s="14">
        <f t="shared" si="0"/>
        <v>480</v>
      </c>
      <c r="AU5" s="14">
        <f t="shared" si="0"/>
        <v>1835</v>
      </c>
      <c r="AV5" s="14">
        <f t="shared" si="0"/>
        <v>1835</v>
      </c>
      <c r="AW5" s="14">
        <f t="shared" si="0"/>
        <v>480</v>
      </c>
      <c r="AX5" s="14">
        <f t="shared" si="0"/>
        <v>480</v>
      </c>
      <c r="AY5" s="14">
        <f t="shared" si="0"/>
        <v>480</v>
      </c>
      <c r="AZ5" s="14">
        <f t="shared" si="1"/>
        <v>480</v>
      </c>
      <c r="BA5" s="14">
        <f t="shared" si="1"/>
        <v>1835</v>
      </c>
      <c r="BB5" s="14">
        <f t="shared" si="1"/>
        <v>1835</v>
      </c>
      <c r="BC5" s="14">
        <f t="shared" si="1"/>
        <v>1835</v>
      </c>
      <c r="BD5" s="14">
        <f t="shared" si="1"/>
        <v>1835</v>
      </c>
      <c r="BE5" s="14">
        <f t="shared" si="1"/>
        <v>480</v>
      </c>
      <c r="BF5" s="14">
        <f t="shared" si="1"/>
        <v>480</v>
      </c>
    </row>
    <row r="6" spans="2:58">
      <c r="B6" s="59" t="s">
        <v>337</v>
      </c>
      <c r="C6" s="129" t="s">
        <v>339</v>
      </c>
      <c r="D6" s="52">
        <v>0.18</v>
      </c>
      <c r="E6" s="53">
        <f>'C&amp;B'!D76</f>
        <v>0.18</v>
      </c>
      <c r="F6" s="53">
        <f>E6</f>
        <v>0.18</v>
      </c>
      <c r="G6" s="54">
        <f>$O6</f>
        <v>0.18</v>
      </c>
      <c r="H6" s="54">
        <f t="shared" ref="H6:L6" si="2">$O6</f>
        <v>0.18</v>
      </c>
      <c r="I6" s="54">
        <f t="shared" si="2"/>
        <v>0.18</v>
      </c>
      <c r="J6" s="54">
        <f t="shared" si="2"/>
        <v>0.18</v>
      </c>
      <c r="K6" s="54">
        <f t="shared" si="2"/>
        <v>0.18</v>
      </c>
      <c r="L6" s="54">
        <f t="shared" si="2"/>
        <v>0.18</v>
      </c>
      <c r="M6" s="53">
        <f>'C&amp;B'!G76</f>
        <v>0.13</v>
      </c>
      <c r="N6" s="53">
        <f>M6</f>
        <v>0.13</v>
      </c>
      <c r="O6" s="53">
        <f>'C&amp;B'!H64</f>
        <v>0.18</v>
      </c>
      <c r="P6" s="53">
        <f>O6</f>
        <v>0.18</v>
      </c>
      <c r="Q6" s="53">
        <f>'C&amp;B'!I64</f>
        <v>0.18</v>
      </c>
      <c r="R6" s="53">
        <f>Q6</f>
        <v>0.18</v>
      </c>
      <c r="S6" s="52">
        <v>0.15</v>
      </c>
      <c r="T6" s="134">
        <f>INPUT!C25</f>
        <v>0.18</v>
      </c>
      <c r="U6" s="50"/>
      <c r="V6" s="138" t="s">
        <v>694</v>
      </c>
      <c r="W6" s="50">
        <f>IF(ISNUMBER(D6),VLOOKUP(D6,'C&amp;B'!$C$178:$E$186,3,FALSE),0)</f>
        <v>221</v>
      </c>
      <c r="X6" s="50">
        <f>IF(ISNUMBER(E6),VLOOKUP(E6,'C&amp;B'!$C$178:$E$186,3,FALSE),0)</f>
        <v>221</v>
      </c>
      <c r="Y6" s="50">
        <f>IF(ISNUMBER(F6),VLOOKUP(F6,'C&amp;B'!$C$178:$E$186,3,FALSE),0)</f>
        <v>221</v>
      </c>
      <c r="Z6" s="50">
        <f>IF(ISNUMBER(G6),VLOOKUP(G6,'C&amp;B'!$C$178:$E$186,3,FALSE),0)</f>
        <v>221</v>
      </c>
      <c r="AA6" s="50">
        <f>IF(ISNUMBER(H6),VLOOKUP(H6,'C&amp;B'!$C$178:$E$186,3,FALSE),0)</f>
        <v>221</v>
      </c>
      <c r="AB6" s="50">
        <f>IF(ISNUMBER(I6),VLOOKUP(I6,'C&amp;B'!$C$178:$E$186,3,FALSE),0)</f>
        <v>221</v>
      </c>
      <c r="AC6" s="50">
        <f>IF(ISNUMBER(J6),VLOOKUP(J6,'C&amp;B'!$C$178:$E$186,3,FALSE),0)</f>
        <v>221</v>
      </c>
      <c r="AD6" s="50">
        <f>IF(ISNUMBER(K6),VLOOKUP(K6,'C&amp;B'!$C$178:$E$186,3,FALSE),0)</f>
        <v>221</v>
      </c>
      <c r="AE6" s="50">
        <f>IF(ISNUMBER(L6),VLOOKUP(L6,'C&amp;B'!$C$178:$E$186,3,FALSE),0)</f>
        <v>221</v>
      </c>
      <c r="AF6" s="50">
        <f>IF(ISNUMBER(M6),VLOOKUP(M6,'C&amp;B'!$C$178:$E$186,3,FALSE),0)</f>
        <v>230</v>
      </c>
      <c r="AG6" s="50">
        <f>IF(ISNUMBER(N6),VLOOKUP(N6,'C&amp;B'!$C$178:$E$186,3,FALSE),0)</f>
        <v>230</v>
      </c>
      <c r="AH6" s="50">
        <f>IF(ISNUMBER(O6),VLOOKUP(O6,'C&amp;B'!$C$178:$E$186,3,FALSE),0)</f>
        <v>221</v>
      </c>
      <c r="AI6" s="50">
        <f>IF(ISNUMBER(P6),VLOOKUP(P6,'C&amp;B'!$C$178:$E$186,3,FALSE),0)</f>
        <v>221</v>
      </c>
      <c r="AJ6" s="50">
        <f>IF(ISNUMBER(Q6),VLOOKUP(Q6,'C&amp;B'!$C$178:$E$186,3,FALSE),0)</f>
        <v>221</v>
      </c>
      <c r="AK6" s="50">
        <f>IF(ISNUMBER(R6),VLOOKUP(R6,'C&amp;B'!$C$178:$E$186,3,FALSE),0)</f>
        <v>221</v>
      </c>
      <c r="AL6" s="50">
        <f>IF(ISNUMBER(S6),VLOOKUP(S6,'C&amp;B'!$C$178:$E$186,3,FALSE),0)</f>
        <v>224</v>
      </c>
      <c r="AM6" s="50">
        <f>IF(ISNUMBER(T6),VLOOKUP(T6,'C&amp;B'!$C$178:$E$186,3,FALSE),0)</f>
        <v>221</v>
      </c>
      <c r="AO6" s="164">
        <f>'C&amp;B'!E8</f>
        <v>18</v>
      </c>
      <c r="AP6" s="14">
        <f>$AO6*W6</f>
        <v>3978</v>
      </c>
      <c r="AQ6" s="14">
        <f t="shared" si="0"/>
        <v>3978</v>
      </c>
      <c r="AR6" s="14">
        <f t="shared" si="0"/>
        <v>3978</v>
      </c>
      <c r="AS6" s="14">
        <f t="shared" si="0"/>
        <v>3978</v>
      </c>
      <c r="AT6" s="14">
        <f t="shared" si="0"/>
        <v>3978</v>
      </c>
      <c r="AU6" s="14">
        <f t="shared" si="0"/>
        <v>3978</v>
      </c>
      <c r="AV6" s="14">
        <f t="shared" si="0"/>
        <v>3978</v>
      </c>
      <c r="AW6" s="14">
        <f t="shared" si="0"/>
        <v>3978</v>
      </c>
      <c r="AX6" s="14">
        <f t="shared" si="0"/>
        <v>3978</v>
      </c>
      <c r="AY6" s="14">
        <f t="shared" si="0"/>
        <v>4140</v>
      </c>
      <c r="AZ6" s="14">
        <f t="shared" si="0"/>
        <v>4140</v>
      </c>
      <c r="BA6" s="14">
        <f t="shared" si="0"/>
        <v>3978</v>
      </c>
      <c r="BB6" s="14">
        <f t="shared" si="0"/>
        <v>3978</v>
      </c>
      <c r="BC6" s="14">
        <f t="shared" si="0"/>
        <v>3978</v>
      </c>
      <c r="BD6" s="14">
        <f t="shared" si="0"/>
        <v>3978</v>
      </c>
      <c r="BE6" s="14">
        <f t="shared" si="0"/>
        <v>4032</v>
      </c>
      <c r="BF6" s="14">
        <f t="shared" si="1"/>
        <v>3978</v>
      </c>
    </row>
    <row r="7" spans="2:58">
      <c r="B7" s="59" t="s">
        <v>338</v>
      </c>
      <c r="C7" s="129" t="s">
        <v>339</v>
      </c>
      <c r="D7" s="52">
        <f>G7</f>
        <v>0.21</v>
      </c>
      <c r="E7" s="53">
        <f>'C&amp;B'!D77</f>
        <v>0.13</v>
      </c>
      <c r="F7" s="53">
        <f t="shared" ref="F7:F15" si="3">E7</f>
        <v>0.13</v>
      </c>
      <c r="G7" s="54">
        <f t="shared" ref="G7:L15" si="4">$O7</f>
        <v>0.21</v>
      </c>
      <c r="H7" s="54">
        <f t="shared" si="4"/>
        <v>0.21</v>
      </c>
      <c r="I7" s="54">
        <f t="shared" si="4"/>
        <v>0.21</v>
      </c>
      <c r="J7" s="54">
        <f t="shared" si="4"/>
        <v>0.21</v>
      </c>
      <c r="K7" s="54">
        <f t="shared" si="4"/>
        <v>0.21</v>
      </c>
      <c r="L7" s="54">
        <f t="shared" si="4"/>
        <v>0.21</v>
      </c>
      <c r="M7" s="53">
        <f>'C&amp;B'!G77</f>
        <v>0.21</v>
      </c>
      <c r="N7" s="53">
        <f t="shared" ref="N7:N15" si="5">M7</f>
        <v>0.21</v>
      </c>
      <c r="O7" s="53">
        <f>'C&amp;B'!H77</f>
        <v>0.21</v>
      </c>
      <c r="P7" s="53">
        <f t="shared" ref="P7:R15" si="6">O7</f>
        <v>0.21</v>
      </c>
      <c r="Q7" s="53">
        <f>'C&amp;B'!I77</f>
        <v>0.18</v>
      </c>
      <c r="R7" s="53">
        <f t="shared" si="6"/>
        <v>0.18</v>
      </c>
      <c r="S7" s="52">
        <f>Q7</f>
        <v>0.18</v>
      </c>
      <c r="T7" s="134">
        <f>INPUT!C26</f>
        <v>0.21</v>
      </c>
      <c r="U7" s="50"/>
      <c r="V7" s="138" t="s">
        <v>694</v>
      </c>
      <c r="W7" s="50">
        <f>IF(ISNUMBER(D7),VLOOKUP(D7,'C&amp;B'!$C$188:$E$194,3,FALSE),0)</f>
        <v>146</v>
      </c>
      <c r="X7" s="50">
        <f>IF(ISNUMBER(E7),VLOOKUP(E7,'C&amp;B'!$C$188:$E$194,3,FALSE),0)</f>
        <v>157</v>
      </c>
      <c r="Y7" s="50">
        <f>IF(ISNUMBER(F7),VLOOKUP(F7,'C&amp;B'!$C$188:$E$194,3,FALSE),0)</f>
        <v>157</v>
      </c>
      <c r="Z7" s="50">
        <f>IF(ISNUMBER(G7),VLOOKUP(G7,'C&amp;B'!$C$188:$E$194,3,FALSE),0)</f>
        <v>146</v>
      </c>
      <c r="AA7" s="50">
        <f>IF(ISNUMBER(H7),VLOOKUP(H7,'C&amp;B'!$C$188:$E$194,3,FALSE),0)</f>
        <v>146</v>
      </c>
      <c r="AB7" s="50">
        <f>IF(ISNUMBER(I7),VLOOKUP(I7,'C&amp;B'!$C$188:$E$194,3,FALSE),0)</f>
        <v>146</v>
      </c>
      <c r="AC7" s="50">
        <f>IF(ISNUMBER(J7),VLOOKUP(J7,'C&amp;B'!$C$188:$E$194,3,FALSE),0)</f>
        <v>146</v>
      </c>
      <c r="AD7" s="50">
        <f>IF(ISNUMBER(K7),VLOOKUP(K7,'C&amp;B'!$C$188:$E$194,3,FALSE),0)</f>
        <v>146</v>
      </c>
      <c r="AE7" s="50">
        <f>IF(ISNUMBER(L7),VLOOKUP(L7,'C&amp;B'!$C$188:$E$194,3,FALSE),0)</f>
        <v>146</v>
      </c>
      <c r="AF7" s="50">
        <f>IF(ISNUMBER(M7),VLOOKUP(M7,'C&amp;B'!$C$188:$E$194,3,FALSE),0)</f>
        <v>146</v>
      </c>
      <c r="AG7" s="50">
        <f>IF(ISNUMBER(N7),VLOOKUP(N7,'C&amp;B'!$C$188:$E$194,3,FALSE),0)</f>
        <v>146</v>
      </c>
      <c r="AH7" s="50">
        <f>IF(ISNUMBER(O7),VLOOKUP(O7,'C&amp;B'!$C$188:$E$194,3,FALSE),0)</f>
        <v>146</v>
      </c>
      <c r="AI7" s="50">
        <f>IF(ISNUMBER(P7),VLOOKUP(P7,'C&amp;B'!$C$188:$E$194,3,FALSE),0)</f>
        <v>146</v>
      </c>
      <c r="AJ7" s="50">
        <f>IF(ISNUMBER(Q7),VLOOKUP(Q7,'C&amp;B'!$C$188:$E$194,3,FALSE),0)</f>
        <v>148</v>
      </c>
      <c r="AK7" s="50">
        <f>IF(ISNUMBER(R7),VLOOKUP(R7,'C&amp;B'!$C$188:$E$194,3,FALSE),0)</f>
        <v>148</v>
      </c>
      <c r="AL7" s="50">
        <f>IF(ISNUMBER(S7),VLOOKUP(S7,'C&amp;B'!$C$188:$E$194,3,FALSE),0)</f>
        <v>148</v>
      </c>
      <c r="AM7" s="50">
        <f>IF(ISNUMBER(T7),VLOOKUP(T7,'C&amp;B'!$C$188:$E$194,3,FALSE),0)</f>
        <v>146</v>
      </c>
      <c r="AO7" s="164">
        <f>'C&amp;B'!E9</f>
        <v>24</v>
      </c>
      <c r="AP7" s="14">
        <f t="shared" ref="AP7:BE26" si="7">$AO7*W7</f>
        <v>3504</v>
      </c>
      <c r="AQ7" s="14">
        <f t="shared" si="1"/>
        <v>3768</v>
      </c>
      <c r="AR7" s="14">
        <f t="shared" si="1"/>
        <v>3768</v>
      </c>
      <c r="AS7" s="14">
        <f t="shared" si="1"/>
        <v>3504</v>
      </c>
      <c r="AT7" s="14">
        <f t="shared" si="1"/>
        <v>3504</v>
      </c>
      <c r="AU7" s="14">
        <f t="shared" si="1"/>
        <v>3504</v>
      </c>
      <c r="AV7" s="14">
        <f t="shared" si="1"/>
        <v>3504</v>
      </c>
      <c r="AW7" s="14">
        <f t="shared" si="1"/>
        <v>3504</v>
      </c>
      <c r="AX7" s="14">
        <f t="shared" si="1"/>
        <v>3504</v>
      </c>
      <c r="AY7" s="14">
        <f t="shared" si="1"/>
        <v>3504</v>
      </c>
      <c r="AZ7" s="14">
        <f t="shared" si="1"/>
        <v>3504</v>
      </c>
      <c r="BA7" s="14">
        <f t="shared" si="1"/>
        <v>3504</v>
      </c>
      <c r="BB7" s="14">
        <f t="shared" si="1"/>
        <v>3504</v>
      </c>
      <c r="BC7" s="14">
        <f t="shared" si="1"/>
        <v>3552</v>
      </c>
      <c r="BD7" s="14">
        <f t="shared" si="1"/>
        <v>3552</v>
      </c>
      <c r="BE7" s="14">
        <f t="shared" si="1"/>
        <v>3552</v>
      </c>
      <c r="BF7" s="14">
        <f t="shared" si="1"/>
        <v>3504</v>
      </c>
    </row>
    <row r="8" spans="2:58">
      <c r="B8" s="59" t="s">
        <v>131</v>
      </c>
      <c r="C8" s="129" t="s">
        <v>339</v>
      </c>
      <c r="D8" s="52">
        <v>0.13</v>
      </c>
      <c r="E8" s="53">
        <f>'C&amp;B'!D78</f>
        <v>0.13</v>
      </c>
      <c r="F8" s="53">
        <f t="shared" si="3"/>
        <v>0.13</v>
      </c>
      <c r="G8" s="54">
        <f t="shared" si="4"/>
        <v>0.15</v>
      </c>
      <c r="H8" s="54">
        <f t="shared" si="4"/>
        <v>0.15</v>
      </c>
      <c r="I8" s="54">
        <f t="shared" si="4"/>
        <v>0.15</v>
      </c>
      <c r="J8" s="54">
        <f t="shared" si="4"/>
        <v>0.15</v>
      </c>
      <c r="K8" s="54">
        <f t="shared" si="4"/>
        <v>0.15</v>
      </c>
      <c r="L8" s="54">
        <f t="shared" si="4"/>
        <v>0.15</v>
      </c>
      <c r="M8" s="53">
        <f>'C&amp;B'!G78</f>
        <v>0.11</v>
      </c>
      <c r="N8" s="53">
        <f t="shared" si="5"/>
        <v>0.11</v>
      </c>
      <c r="O8" s="53">
        <f>'C&amp;B'!H78</f>
        <v>0.15</v>
      </c>
      <c r="P8" s="53">
        <f t="shared" si="6"/>
        <v>0.15</v>
      </c>
      <c r="Q8" s="53">
        <f>'C&amp;B'!I78</f>
        <v>0.11</v>
      </c>
      <c r="R8" s="53">
        <f t="shared" si="6"/>
        <v>0.11</v>
      </c>
      <c r="S8" s="52">
        <v>0.11</v>
      </c>
      <c r="T8" s="134">
        <f>INPUT!C27</f>
        <v>0.13</v>
      </c>
      <c r="U8" s="50"/>
      <c r="V8" s="138" t="s">
        <v>694</v>
      </c>
      <c r="W8" s="50">
        <f>IF(ISNUMBER(D8),VLOOKUP(D8,'C&amp;B'!$C$196:$E$202,3,FALSE),0)</f>
        <v>152</v>
      </c>
      <c r="X8" s="50">
        <f>IF(ISNUMBER(E8),VLOOKUP(E8,'C&amp;B'!$C$196:$E$202,3,FALSE),0)</f>
        <v>152</v>
      </c>
      <c r="Y8" s="50">
        <f>IF(ISNUMBER(F8),VLOOKUP(F8,'C&amp;B'!$C$196:$E$202,3,FALSE),0)</f>
        <v>152</v>
      </c>
      <c r="Z8" s="50">
        <f>IF(ISNUMBER(G8),VLOOKUP(G8,'C&amp;B'!$C$196:$E$202,3,FALSE),0)</f>
        <v>146</v>
      </c>
      <c r="AA8" s="50">
        <f>IF(ISNUMBER(H8),VLOOKUP(H8,'C&amp;B'!$C$196:$E$202,3,FALSE),0)</f>
        <v>146</v>
      </c>
      <c r="AB8" s="50">
        <f>IF(ISNUMBER(I8),VLOOKUP(I8,'C&amp;B'!$C$196:$E$202,3,FALSE),0)</f>
        <v>146</v>
      </c>
      <c r="AC8" s="50">
        <f>IF(ISNUMBER(J8),VLOOKUP(J8,'C&amp;B'!$C$196:$E$202,3,FALSE),0)</f>
        <v>146</v>
      </c>
      <c r="AD8" s="50">
        <f>IF(ISNUMBER(K8),VLOOKUP(K8,'C&amp;B'!$C$196:$E$202,3,FALSE),0)</f>
        <v>146</v>
      </c>
      <c r="AE8" s="50">
        <f>IF(ISNUMBER(L8),VLOOKUP(L8,'C&amp;B'!$C$196:$E$202,3,FALSE),0)</f>
        <v>146</v>
      </c>
      <c r="AF8" s="50">
        <f>IF(ISNUMBER(M8),VLOOKUP(M8,'C&amp;B'!$C$196:$E$202,3,FALSE),0)</f>
        <v>157</v>
      </c>
      <c r="AG8" s="50">
        <f>IF(ISNUMBER(N8),VLOOKUP(N8,'C&amp;B'!$C$196:$E$202,3,FALSE),0)</f>
        <v>157</v>
      </c>
      <c r="AH8" s="50">
        <f>IF(ISNUMBER(O8),VLOOKUP(O8,'C&amp;B'!$C$196:$E$202,3,FALSE),0)</f>
        <v>146</v>
      </c>
      <c r="AI8" s="50">
        <f>IF(ISNUMBER(P8),VLOOKUP(P8,'C&amp;B'!$C$196:$E$202,3,FALSE),0)</f>
        <v>146</v>
      </c>
      <c r="AJ8" s="50">
        <f>IF(ISNUMBER(Q8),VLOOKUP(Q8,'C&amp;B'!$C$196:$E$202,3,FALSE),0)</f>
        <v>157</v>
      </c>
      <c r="AK8" s="50">
        <f>IF(ISNUMBER(R8),VLOOKUP(R8,'C&amp;B'!$C$196:$E$202,3,FALSE),0)</f>
        <v>157</v>
      </c>
      <c r="AL8" s="50">
        <f>IF(ISNUMBER(S8),VLOOKUP(S8,'C&amp;B'!$C$196:$E$202,3,FALSE),0)</f>
        <v>157</v>
      </c>
      <c r="AM8" s="50">
        <f>IF(ISNUMBER(T8),VLOOKUP(T8,'C&amp;B'!$C$196:$E$202,3,FALSE),0)</f>
        <v>152</v>
      </c>
      <c r="AO8" s="6">
        <f>'C&amp;B'!E12/'C&amp;B'!E18</f>
        <v>25</v>
      </c>
      <c r="AP8" s="14">
        <f t="shared" si="7"/>
        <v>3800</v>
      </c>
      <c r="AQ8" s="14">
        <f t="shared" si="1"/>
        <v>3800</v>
      </c>
      <c r="AR8" s="14">
        <f t="shared" si="1"/>
        <v>3800</v>
      </c>
      <c r="AS8" s="14">
        <f t="shared" si="1"/>
        <v>3650</v>
      </c>
      <c r="AT8" s="14">
        <f t="shared" si="1"/>
        <v>3650</v>
      </c>
      <c r="AU8" s="14">
        <f t="shared" si="1"/>
        <v>3650</v>
      </c>
      <c r="AV8" s="14">
        <f t="shared" si="1"/>
        <v>3650</v>
      </c>
      <c r="AW8" s="14">
        <f t="shared" si="1"/>
        <v>3650</v>
      </c>
      <c r="AX8" s="14">
        <f t="shared" si="1"/>
        <v>3650</v>
      </c>
      <c r="AY8" s="14">
        <f t="shared" si="1"/>
        <v>3925</v>
      </c>
      <c r="AZ8" s="14">
        <f t="shared" si="1"/>
        <v>3925</v>
      </c>
      <c r="BA8" s="14">
        <f t="shared" si="1"/>
        <v>3650</v>
      </c>
      <c r="BB8" s="14">
        <f t="shared" si="1"/>
        <v>3650</v>
      </c>
      <c r="BC8" s="14">
        <f t="shared" si="1"/>
        <v>3925</v>
      </c>
      <c r="BD8" s="14">
        <f t="shared" si="1"/>
        <v>3925</v>
      </c>
      <c r="BE8" s="14">
        <f t="shared" si="1"/>
        <v>3925</v>
      </c>
      <c r="BF8" s="14">
        <f t="shared" si="1"/>
        <v>3800</v>
      </c>
    </row>
    <row r="9" spans="2:58">
      <c r="B9" s="59" t="s">
        <v>341</v>
      </c>
      <c r="C9" s="129" t="s">
        <v>339</v>
      </c>
      <c r="D9" s="52">
        <v>0.11</v>
      </c>
      <c r="E9" s="53">
        <f>'C&amp;B'!D79</f>
        <v>0.13</v>
      </c>
      <c r="F9" s="53">
        <f t="shared" si="3"/>
        <v>0.13</v>
      </c>
      <c r="G9" s="54">
        <f t="shared" si="4"/>
        <v>0.11</v>
      </c>
      <c r="H9" s="54">
        <f t="shared" si="4"/>
        <v>0.11</v>
      </c>
      <c r="I9" s="54">
        <f t="shared" si="4"/>
        <v>0.11</v>
      </c>
      <c r="J9" s="54">
        <f t="shared" si="4"/>
        <v>0.11</v>
      </c>
      <c r="K9" s="54">
        <f t="shared" si="4"/>
        <v>0.11</v>
      </c>
      <c r="L9" s="54">
        <f t="shared" si="4"/>
        <v>0.11</v>
      </c>
      <c r="M9" s="53">
        <f>'C&amp;B'!G79</f>
        <v>0.11</v>
      </c>
      <c r="N9" s="53">
        <f t="shared" si="5"/>
        <v>0.11</v>
      </c>
      <c r="O9" s="53">
        <f>'C&amp;B'!H79</f>
        <v>0.11</v>
      </c>
      <c r="P9" s="53">
        <f t="shared" si="6"/>
        <v>0.11</v>
      </c>
      <c r="Q9" s="53">
        <f>'C&amp;B'!I79</f>
        <v>0.11</v>
      </c>
      <c r="R9" s="53">
        <f t="shared" si="6"/>
        <v>0.11</v>
      </c>
      <c r="S9" s="52">
        <v>0.11</v>
      </c>
      <c r="T9" s="134">
        <f>INPUT!C28</f>
        <v>0.13</v>
      </c>
      <c r="U9" s="50"/>
      <c r="V9" s="138" t="s">
        <v>694</v>
      </c>
      <c r="W9" s="50">
        <f>IF(ISNUMBER(D9),VLOOKUP(D9,'C&amp;B'!$C$204:$E$210,3,FALSE),0)</f>
        <v>187</v>
      </c>
      <c r="X9" s="50">
        <f>IF(ISNUMBER(E9),VLOOKUP(E9,'C&amp;B'!$C$204:$E$210,3,FALSE),0)</f>
        <v>185</v>
      </c>
      <c r="Y9" s="50">
        <f>IF(ISNUMBER(F9),VLOOKUP(F9,'C&amp;B'!$C$204:$E$210,3,FALSE),0)</f>
        <v>185</v>
      </c>
      <c r="Z9" s="50">
        <f>IF(ISNUMBER(G9),VLOOKUP(G9,'C&amp;B'!$C$204:$E$210,3,FALSE),0)</f>
        <v>187</v>
      </c>
      <c r="AA9" s="50">
        <f>IF(ISNUMBER(H9),VLOOKUP(H9,'C&amp;B'!$C$204:$E$210,3,FALSE),0)</f>
        <v>187</v>
      </c>
      <c r="AB9" s="50">
        <f>IF(ISNUMBER(I9),VLOOKUP(I9,'C&amp;B'!$C$204:$E$210,3,FALSE),0)</f>
        <v>187</v>
      </c>
      <c r="AC9" s="50">
        <f>IF(ISNUMBER(J9),VLOOKUP(J9,'C&amp;B'!$C$204:$E$210,3,FALSE),0)</f>
        <v>187</v>
      </c>
      <c r="AD9" s="50">
        <f>IF(ISNUMBER(K9),VLOOKUP(K9,'C&amp;B'!$C$204:$E$210,3,FALSE),0)</f>
        <v>187</v>
      </c>
      <c r="AE9" s="50">
        <f>IF(ISNUMBER(L9),VLOOKUP(L9,'C&amp;B'!$C$204:$E$210,3,FALSE),0)</f>
        <v>187</v>
      </c>
      <c r="AF9" s="50">
        <f>IF(ISNUMBER(M9),VLOOKUP(M9,'C&amp;B'!$C$204:$E$210,3,FALSE),0)</f>
        <v>187</v>
      </c>
      <c r="AG9" s="50">
        <f>IF(ISNUMBER(N9),VLOOKUP(N9,'C&amp;B'!$C$204:$E$210,3,FALSE),0)</f>
        <v>187</v>
      </c>
      <c r="AH9" s="50">
        <f>IF(ISNUMBER(O9),VLOOKUP(O9,'C&amp;B'!$C$204:$E$210,3,FALSE),0)</f>
        <v>187</v>
      </c>
      <c r="AI9" s="50">
        <f>IF(ISNUMBER(P9),VLOOKUP(P9,'C&amp;B'!$C$204:$E$210,3,FALSE),0)</f>
        <v>187</v>
      </c>
      <c r="AJ9" s="50">
        <f>IF(ISNUMBER(Q9),VLOOKUP(Q9,'C&amp;B'!$C$204:$E$210,3,FALSE),0)</f>
        <v>187</v>
      </c>
      <c r="AK9" s="50">
        <f>IF(ISNUMBER(R9),VLOOKUP(R9,'C&amp;B'!$C$204:$E$210,3,FALSE),0)</f>
        <v>187</v>
      </c>
      <c r="AL9" s="50">
        <f>IF(ISNUMBER(S9),VLOOKUP(S9,'C&amp;B'!$C$204:$E$210,3,FALSE),0)</f>
        <v>187</v>
      </c>
      <c r="AM9" s="50">
        <f>IF(ISNUMBER(T9),VLOOKUP(T9,'C&amp;B'!$C$204:$E$210,3,FALSE),0)</f>
        <v>185</v>
      </c>
      <c r="AO9" s="6">
        <f>'C&amp;B'!G10/'C&amp;B'!E18</f>
        <v>25</v>
      </c>
      <c r="AP9" s="14">
        <f t="shared" si="7"/>
        <v>4675</v>
      </c>
      <c r="AQ9" s="14">
        <f t="shared" si="1"/>
        <v>4625</v>
      </c>
      <c r="AR9" s="14">
        <f t="shared" si="1"/>
        <v>4625</v>
      </c>
      <c r="AS9" s="14">
        <f t="shared" si="1"/>
        <v>4675</v>
      </c>
      <c r="AT9" s="14">
        <f t="shared" si="1"/>
        <v>4675</v>
      </c>
      <c r="AU9" s="14">
        <f t="shared" si="1"/>
        <v>4675</v>
      </c>
      <c r="AV9" s="14">
        <f t="shared" si="1"/>
        <v>4675</v>
      </c>
      <c r="AW9" s="14">
        <f t="shared" si="1"/>
        <v>4675</v>
      </c>
      <c r="AX9" s="14">
        <f t="shared" si="1"/>
        <v>4675</v>
      </c>
      <c r="AY9" s="14">
        <f t="shared" si="1"/>
        <v>4675</v>
      </c>
      <c r="AZ9" s="14">
        <f t="shared" si="1"/>
        <v>4675</v>
      </c>
      <c r="BA9" s="14">
        <f t="shared" si="1"/>
        <v>4675</v>
      </c>
      <c r="BB9" s="14">
        <f t="shared" si="1"/>
        <v>4675</v>
      </c>
      <c r="BC9" s="14">
        <f t="shared" si="1"/>
        <v>4675</v>
      </c>
      <c r="BD9" s="14">
        <f t="shared" si="1"/>
        <v>4675</v>
      </c>
      <c r="BE9" s="14">
        <f t="shared" si="1"/>
        <v>4675</v>
      </c>
      <c r="BF9" s="14">
        <f t="shared" si="1"/>
        <v>4625</v>
      </c>
    </row>
    <row r="10" spans="2:58">
      <c r="B10" s="59" t="s">
        <v>340</v>
      </c>
      <c r="C10" s="129" t="s">
        <v>339</v>
      </c>
      <c r="D10" s="52">
        <v>0.11</v>
      </c>
      <c r="E10" s="53">
        <f>E9</f>
        <v>0.13</v>
      </c>
      <c r="F10" s="53">
        <f t="shared" si="3"/>
        <v>0.13</v>
      </c>
      <c r="G10" s="54">
        <f t="shared" si="4"/>
        <v>0.11</v>
      </c>
      <c r="H10" s="54">
        <f t="shared" si="4"/>
        <v>0.11</v>
      </c>
      <c r="I10" s="54">
        <f t="shared" si="4"/>
        <v>0.11</v>
      </c>
      <c r="J10" s="54">
        <f t="shared" si="4"/>
        <v>0.11</v>
      </c>
      <c r="K10" s="54">
        <f t="shared" si="4"/>
        <v>0.11</v>
      </c>
      <c r="L10" s="54">
        <f t="shared" si="4"/>
        <v>0.11</v>
      </c>
      <c r="M10" s="53">
        <f>M9</f>
        <v>0.11</v>
      </c>
      <c r="N10" s="53">
        <f t="shared" si="5"/>
        <v>0.11</v>
      </c>
      <c r="O10" s="53">
        <f>O9</f>
        <v>0.11</v>
      </c>
      <c r="P10" s="53">
        <f t="shared" si="6"/>
        <v>0.11</v>
      </c>
      <c r="Q10" s="53">
        <f>Q9</f>
        <v>0.11</v>
      </c>
      <c r="R10" s="53">
        <f t="shared" si="6"/>
        <v>0.11</v>
      </c>
      <c r="S10" s="52">
        <v>0.11</v>
      </c>
      <c r="T10" s="134">
        <f>T9</f>
        <v>0.13</v>
      </c>
      <c r="U10" s="50"/>
      <c r="V10" s="138" t="s">
        <v>694</v>
      </c>
      <c r="W10" s="50">
        <f>W9</f>
        <v>187</v>
      </c>
      <c r="X10" s="50">
        <f t="shared" ref="X10:AM10" si="8">X9</f>
        <v>185</v>
      </c>
      <c r="Y10" s="50">
        <f t="shared" si="8"/>
        <v>185</v>
      </c>
      <c r="Z10" s="50">
        <f t="shared" si="8"/>
        <v>187</v>
      </c>
      <c r="AA10" s="50">
        <f t="shared" si="8"/>
        <v>187</v>
      </c>
      <c r="AB10" s="50">
        <f t="shared" si="8"/>
        <v>187</v>
      </c>
      <c r="AC10" s="50">
        <f t="shared" si="8"/>
        <v>187</v>
      </c>
      <c r="AD10" s="50">
        <f t="shared" si="8"/>
        <v>187</v>
      </c>
      <c r="AE10" s="50">
        <f t="shared" si="8"/>
        <v>187</v>
      </c>
      <c r="AF10" s="50">
        <f t="shared" si="8"/>
        <v>187</v>
      </c>
      <c r="AG10" s="50">
        <f t="shared" si="8"/>
        <v>187</v>
      </c>
      <c r="AH10" s="50">
        <f t="shared" si="8"/>
        <v>187</v>
      </c>
      <c r="AI10" s="50">
        <f t="shared" si="8"/>
        <v>187</v>
      </c>
      <c r="AJ10" s="50">
        <f t="shared" si="8"/>
        <v>187</v>
      </c>
      <c r="AK10" s="50">
        <f t="shared" si="8"/>
        <v>187</v>
      </c>
      <c r="AL10" s="50">
        <f t="shared" si="8"/>
        <v>187</v>
      </c>
      <c r="AM10" s="50">
        <f t="shared" si="8"/>
        <v>185</v>
      </c>
      <c r="AO10" s="164">
        <f>'C&amp;B'!G11</f>
        <v>0</v>
      </c>
      <c r="AP10" s="14">
        <f t="shared" si="7"/>
        <v>0</v>
      </c>
      <c r="AQ10" s="14">
        <f t="shared" si="1"/>
        <v>0</v>
      </c>
      <c r="AR10" s="14">
        <f t="shared" si="1"/>
        <v>0</v>
      </c>
      <c r="AS10" s="14">
        <f t="shared" si="1"/>
        <v>0</v>
      </c>
      <c r="AT10" s="14">
        <f t="shared" si="1"/>
        <v>0</v>
      </c>
      <c r="AU10" s="14">
        <f t="shared" si="1"/>
        <v>0</v>
      </c>
      <c r="AV10" s="14">
        <f t="shared" si="1"/>
        <v>0</v>
      </c>
      <c r="AW10" s="14">
        <f t="shared" si="1"/>
        <v>0</v>
      </c>
      <c r="AX10" s="14">
        <f t="shared" si="1"/>
        <v>0</v>
      </c>
      <c r="AY10" s="14">
        <f t="shared" si="1"/>
        <v>0</v>
      </c>
      <c r="AZ10" s="14">
        <f t="shared" si="1"/>
        <v>0</v>
      </c>
      <c r="BA10" s="14">
        <f t="shared" si="1"/>
        <v>0</v>
      </c>
      <c r="BB10" s="14">
        <f t="shared" si="1"/>
        <v>0</v>
      </c>
      <c r="BC10" s="14">
        <f t="shared" si="1"/>
        <v>0</v>
      </c>
      <c r="BD10" s="14">
        <f t="shared" si="1"/>
        <v>0</v>
      </c>
      <c r="BE10" s="14">
        <f t="shared" si="1"/>
        <v>0</v>
      </c>
      <c r="BF10" s="14">
        <f t="shared" si="1"/>
        <v>0</v>
      </c>
    </row>
    <row r="11" spans="2:58">
      <c r="B11" s="59" t="s">
        <v>136</v>
      </c>
      <c r="C11" s="129" t="s">
        <v>339</v>
      </c>
      <c r="D11" s="52">
        <v>1</v>
      </c>
      <c r="E11" s="53">
        <f>'C&amp;B'!D80</f>
        <v>1</v>
      </c>
      <c r="F11" s="53">
        <f t="shared" si="3"/>
        <v>1</v>
      </c>
      <c r="G11" s="54">
        <f t="shared" si="4"/>
        <v>1.4</v>
      </c>
      <c r="H11" s="54">
        <f t="shared" si="4"/>
        <v>1.4</v>
      </c>
      <c r="I11" s="54">
        <f t="shared" si="4"/>
        <v>1.4</v>
      </c>
      <c r="J11" s="54">
        <f t="shared" si="4"/>
        <v>1.4</v>
      </c>
      <c r="K11" s="54">
        <f t="shared" si="4"/>
        <v>1.4</v>
      </c>
      <c r="L11" s="54">
        <f t="shared" si="4"/>
        <v>1.4</v>
      </c>
      <c r="M11" s="53">
        <f>'C&amp;B'!G80</f>
        <v>1</v>
      </c>
      <c r="N11" s="53">
        <f t="shared" si="5"/>
        <v>1</v>
      </c>
      <c r="O11" s="53">
        <f>'C&amp;B'!H80</f>
        <v>1.4</v>
      </c>
      <c r="P11" s="53">
        <f t="shared" si="6"/>
        <v>1.4</v>
      </c>
      <c r="Q11" s="53">
        <f>'C&amp;B'!I80</f>
        <v>1.4</v>
      </c>
      <c r="R11" s="53">
        <f t="shared" si="6"/>
        <v>1.4</v>
      </c>
      <c r="S11" s="52">
        <v>1</v>
      </c>
      <c r="T11" s="134">
        <f>INPUT!C29</f>
        <v>1</v>
      </c>
      <c r="U11" s="50"/>
      <c r="V11" s="138" t="s">
        <v>694</v>
      </c>
      <c r="W11" s="50">
        <f>IF(ISNUMBER(D11),VLOOKUP(D11,'C&amp;B'!$C$212:$E$216,3,FALSE),0)</f>
        <v>330</v>
      </c>
      <c r="X11" s="50">
        <f>IF(ISNUMBER(E11),VLOOKUP(E11,'C&amp;B'!$C$212:$E$216,3,FALSE),0)</f>
        <v>330</v>
      </c>
      <c r="Y11" s="50">
        <f>IF(ISNUMBER(F11),VLOOKUP(F11,'C&amp;B'!$C$212:$E$216,3,FALSE),0)</f>
        <v>330</v>
      </c>
      <c r="Z11" s="50">
        <f>IF(ISNUMBER(G11),VLOOKUP(G11,'C&amp;B'!$C$212:$E$216,3,FALSE),0)</f>
        <v>240</v>
      </c>
      <c r="AA11" s="50">
        <f>IF(ISNUMBER(H11),VLOOKUP(H11,'C&amp;B'!$C$212:$E$216,3,FALSE),0)</f>
        <v>240</v>
      </c>
      <c r="AB11" s="50">
        <f>IF(ISNUMBER(I11),VLOOKUP(I11,'C&amp;B'!$C$212:$E$216,3,FALSE),0)</f>
        <v>240</v>
      </c>
      <c r="AC11" s="50">
        <f>IF(ISNUMBER(J11),VLOOKUP(J11,'C&amp;B'!$C$212:$E$216,3,FALSE),0)</f>
        <v>240</v>
      </c>
      <c r="AD11" s="50">
        <f>IF(ISNUMBER(K11),VLOOKUP(K11,'C&amp;B'!$C$212:$E$216,3,FALSE),0)</f>
        <v>240</v>
      </c>
      <c r="AE11" s="50">
        <f>IF(ISNUMBER(L11),VLOOKUP(L11,'C&amp;B'!$C$212:$E$216,3,FALSE),0)</f>
        <v>240</v>
      </c>
      <c r="AF11" s="50">
        <f>IF(ISNUMBER(M11),VLOOKUP(M11,'C&amp;B'!$C$212:$E$216,3,FALSE),0)</f>
        <v>330</v>
      </c>
      <c r="AG11" s="50">
        <f>IF(ISNUMBER(N11),VLOOKUP(N11,'C&amp;B'!$C$212:$E$216,3,FALSE),0)</f>
        <v>330</v>
      </c>
      <c r="AH11" s="50">
        <f>IF(ISNUMBER(O11),VLOOKUP(O11,'C&amp;B'!$C$212:$E$216,3,FALSE),0)</f>
        <v>240</v>
      </c>
      <c r="AI11" s="50">
        <f>IF(ISNUMBER(P11),VLOOKUP(P11,'C&amp;B'!$C$212:$E$216,3,FALSE),0)</f>
        <v>240</v>
      </c>
      <c r="AJ11" s="50">
        <f>IF(ISNUMBER(Q11),VLOOKUP(Q11,'C&amp;B'!$C$212:$E$216,3,FALSE),0)</f>
        <v>240</v>
      </c>
      <c r="AK11" s="50">
        <f>IF(ISNUMBER(R11),VLOOKUP(R11,'C&amp;B'!$C$212:$E$216,3,FALSE),0)</f>
        <v>240</v>
      </c>
      <c r="AL11" s="50">
        <f>IF(ISNUMBER(S11),VLOOKUP(S11,'C&amp;B'!$C$212:$E$216,3,FALSE),0)</f>
        <v>330</v>
      </c>
      <c r="AM11" s="50">
        <f>IF(ISNUMBER(T11),VLOOKUP(T11,'C&amp;B'!$C$212:$E$216,3,FALSE),0)</f>
        <v>330</v>
      </c>
      <c r="AO11" s="164">
        <f>'C&amp;B'!E15</f>
        <v>2.1</v>
      </c>
      <c r="AP11" s="14">
        <f t="shared" si="7"/>
        <v>693</v>
      </c>
      <c r="AQ11" s="14">
        <f t="shared" si="1"/>
        <v>693</v>
      </c>
      <c r="AR11" s="14">
        <f t="shared" si="1"/>
        <v>693</v>
      </c>
      <c r="AS11" s="14">
        <f t="shared" si="1"/>
        <v>504</v>
      </c>
      <c r="AT11" s="14">
        <f t="shared" si="1"/>
        <v>504</v>
      </c>
      <c r="AU11" s="14">
        <f t="shared" si="1"/>
        <v>504</v>
      </c>
      <c r="AV11" s="14">
        <f t="shared" si="1"/>
        <v>504</v>
      </c>
      <c r="AW11" s="14">
        <f t="shared" si="1"/>
        <v>504</v>
      </c>
      <c r="AX11" s="14">
        <f t="shared" si="1"/>
        <v>504</v>
      </c>
      <c r="AY11" s="14">
        <f t="shared" si="1"/>
        <v>693</v>
      </c>
      <c r="AZ11" s="14">
        <f t="shared" si="1"/>
        <v>693</v>
      </c>
      <c r="BA11" s="14">
        <f t="shared" si="1"/>
        <v>504</v>
      </c>
      <c r="BB11" s="14">
        <f t="shared" si="1"/>
        <v>504</v>
      </c>
      <c r="BC11" s="14">
        <f t="shared" si="1"/>
        <v>504</v>
      </c>
      <c r="BD11" s="14">
        <f t="shared" si="1"/>
        <v>504</v>
      </c>
      <c r="BE11" s="14">
        <f t="shared" si="1"/>
        <v>693</v>
      </c>
      <c r="BF11" s="14">
        <f t="shared" si="1"/>
        <v>693</v>
      </c>
    </row>
    <row r="12" spans="2:58">
      <c r="B12" s="59" t="s">
        <v>138</v>
      </c>
      <c r="C12" s="129" t="s">
        <v>339</v>
      </c>
      <c r="D12" s="52">
        <v>1.2</v>
      </c>
      <c r="E12" s="53">
        <f>'C&amp;B'!D81</f>
        <v>1.4</v>
      </c>
      <c r="F12" s="53">
        <f t="shared" si="3"/>
        <v>1.4</v>
      </c>
      <c r="G12" s="54">
        <f t="shared" si="4"/>
        <v>1.2</v>
      </c>
      <c r="H12" s="54">
        <f t="shared" si="4"/>
        <v>1.2</v>
      </c>
      <c r="I12" s="54">
        <f t="shared" si="4"/>
        <v>1.2</v>
      </c>
      <c r="J12" s="54">
        <f t="shared" si="4"/>
        <v>1.2</v>
      </c>
      <c r="K12" s="54">
        <f t="shared" si="4"/>
        <v>1.2</v>
      </c>
      <c r="L12" s="54">
        <f t="shared" si="4"/>
        <v>1.2</v>
      </c>
      <c r="M12" s="53">
        <f>'C&amp;B'!G81</f>
        <v>1.2</v>
      </c>
      <c r="N12" s="53">
        <f t="shared" si="5"/>
        <v>1.2</v>
      </c>
      <c r="O12" s="53">
        <f>'C&amp;B'!H81</f>
        <v>1.2</v>
      </c>
      <c r="P12" s="53">
        <f t="shared" si="6"/>
        <v>1.2</v>
      </c>
      <c r="Q12" s="53">
        <f>'C&amp;B'!I81</f>
        <v>1.2</v>
      </c>
      <c r="R12" s="53">
        <f t="shared" si="6"/>
        <v>1.2</v>
      </c>
      <c r="S12" s="52">
        <v>0.8</v>
      </c>
      <c r="T12" s="134">
        <f>INPUT!C30</f>
        <v>1.4</v>
      </c>
      <c r="U12" s="50"/>
      <c r="V12" s="138" t="s">
        <v>694</v>
      </c>
      <c r="W12" s="50">
        <f>IF(ISNUMBER(D12),VLOOKUP(D12,'C&amp;B'!$C$218:$E$222,3,FALSE),0)</f>
        <v>300</v>
      </c>
      <c r="X12" s="50">
        <f>IF(ISNUMBER(E12),VLOOKUP(E12,'C&amp;B'!$C$218:$E$222,3,FALSE),0)</f>
        <v>265</v>
      </c>
      <c r="Y12" s="50">
        <f>IF(ISNUMBER(F12),VLOOKUP(F12,'C&amp;B'!$C$218:$E$222,3,FALSE),0)</f>
        <v>265</v>
      </c>
      <c r="Z12" s="50">
        <f>IF(ISNUMBER(G12),VLOOKUP(G12,'C&amp;B'!$C$218:$E$222,3,FALSE),0)</f>
        <v>300</v>
      </c>
      <c r="AA12" s="50">
        <f>IF(ISNUMBER(H12),VLOOKUP(H12,'C&amp;B'!$C$218:$E$222,3,FALSE),0)</f>
        <v>300</v>
      </c>
      <c r="AB12" s="50">
        <f>IF(ISNUMBER(I12),VLOOKUP(I12,'C&amp;B'!$C$218:$E$222,3,FALSE),0)</f>
        <v>300</v>
      </c>
      <c r="AC12" s="50">
        <f>IF(ISNUMBER(J12),VLOOKUP(J12,'C&amp;B'!$C$218:$E$222,3,FALSE),0)</f>
        <v>300</v>
      </c>
      <c r="AD12" s="50">
        <f>IF(ISNUMBER(K12),VLOOKUP(K12,'C&amp;B'!$C$218:$E$222,3,FALSE),0)</f>
        <v>300</v>
      </c>
      <c r="AE12" s="50">
        <f>IF(ISNUMBER(L12),VLOOKUP(L12,'C&amp;B'!$C$218:$E$222,3,FALSE),0)</f>
        <v>300</v>
      </c>
      <c r="AF12" s="50">
        <f>IF(ISNUMBER(M12),VLOOKUP(M12,'C&amp;B'!$C$218:$E$222,3,FALSE),0)</f>
        <v>300</v>
      </c>
      <c r="AG12" s="50">
        <f>IF(ISNUMBER(N12),VLOOKUP(N12,'C&amp;B'!$C$218:$E$222,3,FALSE),0)</f>
        <v>300</v>
      </c>
      <c r="AH12" s="50">
        <f>IF(ISNUMBER(O12),VLOOKUP(O12,'C&amp;B'!$C$218:$E$222,3,FALSE),0)</f>
        <v>300</v>
      </c>
      <c r="AI12" s="50">
        <f>IF(ISNUMBER(P12),VLOOKUP(P12,'C&amp;B'!$C$218:$E$222,3,FALSE),0)</f>
        <v>300</v>
      </c>
      <c r="AJ12" s="50">
        <f>IF(ISNUMBER(Q12),VLOOKUP(Q12,'C&amp;B'!$C$218:$E$222,3,FALSE),0)</f>
        <v>300</v>
      </c>
      <c r="AK12" s="50">
        <f>IF(ISNUMBER(R12),VLOOKUP(R12,'C&amp;B'!$C$218:$E$222,3,FALSE),0)</f>
        <v>300</v>
      </c>
      <c r="AL12" s="50">
        <f>IF(ISNUMBER(S12),VLOOKUP(S12,'C&amp;B'!$C$218:$E$222,3,FALSE),0)</f>
        <v>360</v>
      </c>
      <c r="AM12" s="50">
        <f>IF(ISNUMBER(T12),VLOOKUP(T12,'C&amp;B'!$C$218:$E$222,3,FALSE),0)</f>
        <v>265</v>
      </c>
      <c r="AO12" s="164">
        <f>'C&amp;B'!E14</f>
        <v>9.8000000000000007</v>
      </c>
      <c r="AP12" s="14">
        <f t="shared" si="7"/>
        <v>2940</v>
      </c>
      <c r="AQ12" s="14">
        <f t="shared" si="1"/>
        <v>2597</v>
      </c>
      <c r="AR12" s="14">
        <f t="shared" si="1"/>
        <v>2597</v>
      </c>
      <c r="AS12" s="14">
        <f t="shared" si="1"/>
        <v>2940</v>
      </c>
      <c r="AT12" s="14">
        <f t="shared" si="1"/>
        <v>2940</v>
      </c>
      <c r="AU12" s="14">
        <f t="shared" si="1"/>
        <v>2940</v>
      </c>
      <c r="AV12" s="14">
        <f t="shared" si="1"/>
        <v>2940</v>
      </c>
      <c r="AW12" s="14">
        <f t="shared" si="1"/>
        <v>2940</v>
      </c>
      <c r="AX12" s="14">
        <f t="shared" si="1"/>
        <v>2940</v>
      </c>
      <c r="AY12" s="14">
        <f t="shared" si="1"/>
        <v>2940</v>
      </c>
      <c r="AZ12" s="14">
        <f t="shared" si="1"/>
        <v>2940</v>
      </c>
      <c r="BA12" s="14">
        <f t="shared" si="1"/>
        <v>2940</v>
      </c>
      <c r="BB12" s="14">
        <f t="shared" si="1"/>
        <v>2940</v>
      </c>
      <c r="BC12" s="14">
        <f t="shared" si="1"/>
        <v>2940</v>
      </c>
      <c r="BD12" s="14">
        <f t="shared" si="1"/>
        <v>2940</v>
      </c>
      <c r="BE12" s="14">
        <f t="shared" si="1"/>
        <v>3528.0000000000005</v>
      </c>
      <c r="BF12" s="14">
        <f t="shared" si="1"/>
        <v>2597</v>
      </c>
    </row>
    <row r="13" spans="2:58">
      <c r="B13" s="59" t="s">
        <v>389</v>
      </c>
      <c r="C13" s="129" t="s">
        <v>25</v>
      </c>
      <c r="D13" s="52">
        <v>0</v>
      </c>
      <c r="E13" s="53">
        <v>0</v>
      </c>
      <c r="F13" s="53">
        <f t="shared" si="3"/>
        <v>0</v>
      </c>
      <c r="G13" s="54">
        <v>0</v>
      </c>
      <c r="H13" s="54">
        <v>0</v>
      </c>
      <c r="I13" s="54">
        <v>0.75</v>
      </c>
      <c r="J13" s="54">
        <f>I13</f>
        <v>0.75</v>
      </c>
      <c r="K13" s="54">
        <v>0</v>
      </c>
      <c r="L13" s="54">
        <v>0</v>
      </c>
      <c r="M13" s="67">
        <v>0</v>
      </c>
      <c r="N13" s="53">
        <f t="shared" si="5"/>
        <v>0</v>
      </c>
      <c r="O13" s="67">
        <v>0.75</v>
      </c>
      <c r="P13" s="53">
        <f t="shared" si="6"/>
        <v>0.75</v>
      </c>
      <c r="Q13" s="67">
        <v>0.75</v>
      </c>
      <c r="R13" s="53">
        <f t="shared" si="6"/>
        <v>0.75</v>
      </c>
      <c r="S13" s="68">
        <v>0</v>
      </c>
      <c r="T13" s="134">
        <f>INPUT!C33</f>
        <v>0</v>
      </c>
      <c r="U13" s="50"/>
      <c r="V13" s="138" t="s">
        <v>696</v>
      </c>
      <c r="W13" s="50">
        <v>0</v>
      </c>
      <c r="X13" s="50">
        <v>0</v>
      </c>
      <c r="Y13" s="50">
        <v>0</v>
      </c>
      <c r="Z13" s="50">
        <v>0</v>
      </c>
      <c r="AA13" s="50">
        <v>0</v>
      </c>
      <c r="AB13" s="50">
        <v>0</v>
      </c>
      <c r="AC13" s="50">
        <v>0</v>
      </c>
      <c r="AD13" s="50">
        <v>0</v>
      </c>
      <c r="AE13" s="50">
        <v>0</v>
      </c>
      <c r="AF13" s="50">
        <v>0</v>
      </c>
      <c r="AG13" s="50">
        <v>0</v>
      </c>
      <c r="AH13" s="50">
        <v>0</v>
      </c>
      <c r="AI13" s="50">
        <v>0</v>
      </c>
      <c r="AJ13" s="50">
        <v>0</v>
      </c>
      <c r="AK13" s="50">
        <v>0</v>
      </c>
      <c r="AL13" s="50">
        <v>0</v>
      </c>
      <c r="AM13" s="50">
        <v>0</v>
      </c>
      <c r="AO13" s="164">
        <f>'C&amp;B'!E13</f>
        <v>50</v>
      </c>
      <c r="AP13" s="14">
        <f t="shared" si="7"/>
        <v>0</v>
      </c>
      <c r="AQ13" s="14">
        <f t="shared" si="1"/>
        <v>0</v>
      </c>
      <c r="AR13" s="14">
        <f t="shared" si="1"/>
        <v>0</v>
      </c>
      <c r="AS13" s="14">
        <f t="shared" si="1"/>
        <v>0</v>
      </c>
      <c r="AT13" s="14">
        <f t="shared" si="1"/>
        <v>0</v>
      </c>
      <c r="AU13" s="14">
        <f t="shared" si="1"/>
        <v>0</v>
      </c>
      <c r="AV13" s="14">
        <f t="shared" si="1"/>
        <v>0</v>
      </c>
      <c r="AW13" s="14">
        <f t="shared" si="1"/>
        <v>0</v>
      </c>
      <c r="AX13" s="14">
        <f t="shared" si="1"/>
        <v>0</v>
      </c>
      <c r="AY13" s="14">
        <f t="shared" si="1"/>
        <v>0</v>
      </c>
      <c r="AZ13" s="14">
        <f t="shared" si="1"/>
        <v>0</v>
      </c>
      <c r="BA13" s="14">
        <f t="shared" si="1"/>
        <v>0</v>
      </c>
      <c r="BB13" s="14">
        <f t="shared" si="1"/>
        <v>0</v>
      </c>
      <c r="BC13" s="14">
        <f t="shared" si="1"/>
        <v>0</v>
      </c>
      <c r="BD13" s="14">
        <f t="shared" si="1"/>
        <v>0</v>
      </c>
      <c r="BE13" s="14">
        <f t="shared" si="1"/>
        <v>0</v>
      </c>
      <c r="BF13" s="14">
        <f t="shared" si="1"/>
        <v>0</v>
      </c>
    </row>
    <row r="14" spans="2:58">
      <c r="B14" s="59" t="s">
        <v>143</v>
      </c>
      <c r="C14" s="129" t="s">
        <v>144</v>
      </c>
      <c r="D14" s="52">
        <v>5</v>
      </c>
      <c r="E14" s="53">
        <f>'C&amp;B'!D83</f>
        <v>5</v>
      </c>
      <c r="F14" s="53">
        <f t="shared" si="3"/>
        <v>5</v>
      </c>
      <c r="G14" s="54">
        <f t="shared" si="4"/>
        <v>5</v>
      </c>
      <c r="H14" s="54">
        <f t="shared" si="4"/>
        <v>5</v>
      </c>
      <c r="I14" s="54">
        <f t="shared" si="4"/>
        <v>5</v>
      </c>
      <c r="J14" s="54">
        <f t="shared" si="4"/>
        <v>5</v>
      </c>
      <c r="K14" s="54">
        <f t="shared" si="4"/>
        <v>5</v>
      </c>
      <c r="L14" s="54">
        <f t="shared" si="4"/>
        <v>5</v>
      </c>
      <c r="M14" s="53">
        <f>'C&amp;B'!G83</f>
        <v>4</v>
      </c>
      <c r="N14" s="53">
        <f t="shared" si="5"/>
        <v>4</v>
      </c>
      <c r="O14" s="53">
        <f>'C&amp;B'!H83</f>
        <v>5</v>
      </c>
      <c r="P14" s="53">
        <f t="shared" si="6"/>
        <v>5</v>
      </c>
      <c r="Q14" s="53">
        <f>'C&amp;B'!I83</f>
        <v>3</v>
      </c>
      <c r="R14" s="53">
        <f t="shared" si="6"/>
        <v>3</v>
      </c>
      <c r="S14" s="52">
        <v>5</v>
      </c>
      <c r="T14" s="134">
        <f>INPUT!C31</f>
        <v>5</v>
      </c>
      <c r="U14" s="50"/>
      <c r="V14" s="138" t="s">
        <v>697</v>
      </c>
      <c r="W14" s="50">
        <f>IF(ISNUMBER(D14),VLOOKUP(D14,'C&amp;B'!$C$224:$E$228,3,FALSE),0)</f>
        <v>2</v>
      </c>
      <c r="X14" s="50">
        <f>IF(ISNUMBER(E14),VLOOKUP(E14,'C&amp;B'!$C$224:$E$228,3,FALSE),0)</f>
        <v>2</v>
      </c>
      <c r="Y14" s="50">
        <f>IF(ISNUMBER(F14),VLOOKUP(F14,'C&amp;B'!$C$224:$E$228,3,FALSE),0)</f>
        <v>2</v>
      </c>
      <c r="Z14" s="50">
        <f>IF(ISNUMBER(G14),VLOOKUP(G14,'C&amp;B'!$C$224:$E$228,3,FALSE),0)</f>
        <v>2</v>
      </c>
      <c r="AA14" s="50">
        <f>IF(ISNUMBER(H14),VLOOKUP(H14,'C&amp;B'!$C$224:$E$228,3,FALSE),0)</f>
        <v>2</v>
      </c>
      <c r="AB14" s="50">
        <f>IF(ISNUMBER(I14),VLOOKUP(I14,'C&amp;B'!$C$224:$E$228,3,FALSE),0)</f>
        <v>2</v>
      </c>
      <c r="AC14" s="50">
        <f>IF(ISNUMBER(J14),VLOOKUP(J14,'C&amp;B'!$C$224:$E$228,3,FALSE),0)</f>
        <v>2</v>
      </c>
      <c r="AD14" s="50">
        <f>IF(ISNUMBER(K14),VLOOKUP(K14,'C&amp;B'!$C$224:$E$228,3,FALSE),0)</f>
        <v>2</v>
      </c>
      <c r="AE14" s="50">
        <f>IF(ISNUMBER(L14),VLOOKUP(L14,'C&amp;B'!$C$224:$E$228,3,FALSE),0)</f>
        <v>2</v>
      </c>
      <c r="AF14" s="50">
        <f>IF(ISNUMBER(M14),VLOOKUP(M14,'C&amp;B'!$C$224:$E$228,3,FALSE),0)</f>
        <v>4</v>
      </c>
      <c r="AG14" s="50">
        <f>IF(ISNUMBER(N14),VLOOKUP(N14,'C&amp;B'!$C$224:$E$228,3,FALSE),0)</f>
        <v>4</v>
      </c>
      <c r="AH14" s="50">
        <f>IF(ISNUMBER(O14),VLOOKUP(O14,'C&amp;B'!$C$224:$E$228,3,FALSE),0)</f>
        <v>2</v>
      </c>
      <c r="AI14" s="50">
        <f>IF(ISNUMBER(P14),VLOOKUP(P14,'C&amp;B'!$C$224:$E$228,3,FALSE),0)</f>
        <v>2</v>
      </c>
      <c r="AJ14" s="50">
        <f>IF(ISNUMBER(Q14),VLOOKUP(Q14,'C&amp;B'!$C$224:$E$228,3,FALSE),0)</f>
        <v>5</v>
      </c>
      <c r="AK14" s="50">
        <f>IF(ISNUMBER(R14),VLOOKUP(R14,'C&amp;B'!$C$224:$E$228,3,FALSE),0)</f>
        <v>5</v>
      </c>
      <c r="AL14" s="50">
        <f>IF(ISNUMBER(S14),VLOOKUP(S14,'C&amp;B'!$C$224:$E$228,3,FALSE),0)</f>
        <v>2</v>
      </c>
      <c r="AM14" s="50">
        <f>IF(ISNUMBER(T14),VLOOKUP(T14,'C&amp;B'!$C$224:$E$228,3,FALSE),0)</f>
        <v>2</v>
      </c>
      <c r="AO14" s="164">
        <v>1</v>
      </c>
      <c r="AP14" s="14">
        <f t="shared" si="7"/>
        <v>2</v>
      </c>
      <c r="AQ14" s="14">
        <f t="shared" si="1"/>
        <v>2</v>
      </c>
      <c r="AR14" s="14">
        <f t="shared" si="1"/>
        <v>2</v>
      </c>
      <c r="AS14" s="14">
        <f t="shared" si="1"/>
        <v>2</v>
      </c>
      <c r="AT14" s="14">
        <f t="shared" si="1"/>
        <v>2</v>
      </c>
      <c r="AU14" s="14">
        <f t="shared" si="1"/>
        <v>2</v>
      </c>
      <c r="AV14" s="14">
        <f t="shared" si="1"/>
        <v>2</v>
      </c>
      <c r="AW14" s="14">
        <f t="shared" si="1"/>
        <v>2</v>
      </c>
      <c r="AX14" s="14">
        <f t="shared" si="1"/>
        <v>2</v>
      </c>
      <c r="AY14" s="14">
        <f t="shared" si="1"/>
        <v>4</v>
      </c>
      <c r="AZ14" s="14">
        <f t="shared" si="1"/>
        <v>4</v>
      </c>
      <c r="BA14" s="14">
        <f t="shared" si="1"/>
        <v>2</v>
      </c>
      <c r="BB14" s="14">
        <f t="shared" si="1"/>
        <v>2</v>
      </c>
      <c r="BC14" s="14">
        <f t="shared" si="1"/>
        <v>5</v>
      </c>
      <c r="BD14" s="14">
        <f t="shared" si="1"/>
        <v>5</v>
      </c>
      <c r="BE14" s="14">
        <f t="shared" si="1"/>
        <v>2</v>
      </c>
      <c r="BF14" s="14">
        <f t="shared" si="1"/>
        <v>2</v>
      </c>
    </row>
    <row r="15" spans="2:58">
      <c r="B15" s="59" t="s">
        <v>145</v>
      </c>
      <c r="C15" s="129" t="s">
        <v>146</v>
      </c>
      <c r="D15" s="52">
        <v>0.05</v>
      </c>
      <c r="E15" s="53">
        <f>'C&amp;B'!D84</f>
        <v>0.05</v>
      </c>
      <c r="F15" s="53">
        <f t="shared" si="3"/>
        <v>0.05</v>
      </c>
      <c r="G15" s="54">
        <f t="shared" si="4"/>
        <v>0.1</v>
      </c>
      <c r="H15" s="54">
        <f t="shared" si="4"/>
        <v>0.1</v>
      </c>
      <c r="I15" s="54">
        <f t="shared" si="4"/>
        <v>0.1</v>
      </c>
      <c r="J15" s="54">
        <f t="shared" si="4"/>
        <v>0.1</v>
      </c>
      <c r="K15" s="54">
        <f t="shared" si="4"/>
        <v>0.1</v>
      </c>
      <c r="L15" s="54">
        <f t="shared" si="4"/>
        <v>0.1</v>
      </c>
      <c r="M15" s="53">
        <f>'C&amp;B'!G84</f>
        <v>7.0000000000000007E-2</v>
      </c>
      <c r="N15" s="53">
        <f t="shared" si="5"/>
        <v>7.0000000000000007E-2</v>
      </c>
      <c r="O15" s="53">
        <f>'C&amp;B'!H84</f>
        <v>0.1</v>
      </c>
      <c r="P15" s="53">
        <f t="shared" si="6"/>
        <v>0.1</v>
      </c>
      <c r="Q15" s="53">
        <f>'C&amp;B'!I84</f>
        <v>0.1</v>
      </c>
      <c r="R15" s="53">
        <f t="shared" si="6"/>
        <v>0.1</v>
      </c>
      <c r="S15" s="52">
        <v>0.05</v>
      </c>
      <c r="T15" s="54">
        <f>S15</f>
        <v>0.05</v>
      </c>
      <c r="U15" s="50"/>
      <c r="V15" s="138" t="s">
        <v>696</v>
      </c>
      <c r="W15" s="50">
        <v>0</v>
      </c>
      <c r="X15" s="50">
        <v>0</v>
      </c>
      <c r="Y15" s="50">
        <v>0</v>
      </c>
      <c r="Z15" s="50">
        <v>0</v>
      </c>
      <c r="AA15" s="50">
        <v>0</v>
      </c>
      <c r="AB15" s="50">
        <v>0</v>
      </c>
      <c r="AC15" s="50">
        <v>0</v>
      </c>
      <c r="AD15" s="50">
        <v>0</v>
      </c>
      <c r="AE15" s="50">
        <v>0</v>
      </c>
      <c r="AF15" s="50">
        <v>0</v>
      </c>
      <c r="AG15" s="50">
        <v>0</v>
      </c>
      <c r="AH15" s="50">
        <v>0</v>
      </c>
      <c r="AI15" s="50">
        <v>0</v>
      </c>
      <c r="AJ15" s="50">
        <v>0</v>
      </c>
      <c r="AK15" s="50">
        <v>0</v>
      </c>
      <c r="AL15" s="50">
        <v>0</v>
      </c>
      <c r="AM15" s="50">
        <v>0</v>
      </c>
      <c r="AO15" s="164">
        <v>1</v>
      </c>
      <c r="AP15" s="14">
        <f t="shared" si="7"/>
        <v>0</v>
      </c>
      <c r="AQ15" s="14">
        <f t="shared" si="1"/>
        <v>0</v>
      </c>
      <c r="AR15" s="14">
        <f t="shared" si="1"/>
        <v>0</v>
      </c>
      <c r="AS15" s="14">
        <f t="shared" si="1"/>
        <v>0</v>
      </c>
      <c r="AT15" s="14">
        <f t="shared" si="1"/>
        <v>0</v>
      </c>
      <c r="AU15" s="14">
        <f t="shared" si="1"/>
        <v>0</v>
      </c>
      <c r="AV15" s="14">
        <f t="shared" si="1"/>
        <v>0</v>
      </c>
      <c r="AW15" s="14">
        <f t="shared" si="1"/>
        <v>0</v>
      </c>
      <c r="AX15" s="14">
        <f t="shared" si="1"/>
        <v>0</v>
      </c>
      <c r="AY15" s="14">
        <f t="shared" si="1"/>
        <v>0</v>
      </c>
      <c r="AZ15" s="14">
        <f t="shared" si="1"/>
        <v>0</v>
      </c>
      <c r="BA15" s="14">
        <f t="shared" si="1"/>
        <v>0</v>
      </c>
      <c r="BB15" s="14">
        <f t="shared" si="1"/>
        <v>0</v>
      </c>
      <c r="BC15" s="14">
        <f t="shared" si="1"/>
        <v>0</v>
      </c>
      <c r="BD15" s="14">
        <f t="shared" si="1"/>
        <v>0</v>
      </c>
      <c r="BE15" s="14">
        <f t="shared" si="1"/>
        <v>0</v>
      </c>
      <c r="BF15" s="14">
        <f t="shared" si="1"/>
        <v>0</v>
      </c>
    </row>
    <row r="16" spans="2:58">
      <c r="B16" s="59" t="s">
        <v>387</v>
      </c>
      <c r="C16" s="129" t="s">
        <v>25</v>
      </c>
      <c r="D16" s="72">
        <f>IF(D4="Gas",SAP!$C$13,SAP!$C$18)</f>
        <v>0.89500000000000002</v>
      </c>
      <c r="E16" s="72">
        <f>IF(E4="Gas",SAP!$C$13,SAP!$C$18)</f>
        <v>0.89500000000000002</v>
      </c>
      <c r="F16" s="72">
        <f>IF(F4="Gas",SAP!$C$13,SAP!$C$18)</f>
        <v>3.3999999999999986</v>
      </c>
      <c r="G16" s="72">
        <f>IF(G4="Gas",SAP!$C$13,SAP!$C$18)</f>
        <v>0.89500000000000002</v>
      </c>
      <c r="H16" s="72">
        <f>IF(H4="Gas",SAP!$C$13,SAP!$C$18)</f>
        <v>3.3999999999999986</v>
      </c>
      <c r="I16" s="72">
        <f>IF(I4="Gas",SAP!$C$13,SAP!$C$18)</f>
        <v>0.89500000000000002</v>
      </c>
      <c r="J16" s="72">
        <f>IF(J4="Gas",SAP!$C$13,SAP!$C$18)</f>
        <v>3.3999999999999986</v>
      </c>
      <c r="K16" s="72">
        <f>IF(K4="Gas",SAP!$C$13,SAP!$C$18)</f>
        <v>0.89500000000000002</v>
      </c>
      <c r="L16" s="72">
        <f>IF(L4="Gas",SAP!$C$13,SAP!$C$18)</f>
        <v>3.3999999999999986</v>
      </c>
      <c r="M16" s="72">
        <f>IF(M4="Gas",SAP!$C$13,SAP!$C$18)</f>
        <v>0.89500000000000002</v>
      </c>
      <c r="N16" s="72">
        <f>IF(N4="Gas",SAP!$C$13,SAP!$C$18)</f>
        <v>3.3999999999999986</v>
      </c>
      <c r="O16" s="72">
        <f>IF(O4="Gas",SAP!$C$13,SAP!$C$18)</f>
        <v>0.89500000000000002</v>
      </c>
      <c r="P16" s="72">
        <f>IF(P4="Gas",SAP!$C$13,SAP!$C$18)</f>
        <v>3.3999999999999986</v>
      </c>
      <c r="Q16" s="72">
        <f>IF(Q4="Gas",SAP!$C$13,SAP!$C$18)</f>
        <v>0.89500000000000002</v>
      </c>
      <c r="R16" s="72">
        <f>IF(R4="Gas",SAP!$C$13,SAP!$C$18)</f>
        <v>3.3999999999999986</v>
      </c>
      <c r="S16" s="72">
        <f>IF(S4="Gas",SAP!$C$13,SAP!$C$18)</f>
        <v>3.3999999999999986</v>
      </c>
      <c r="T16" s="72">
        <f>IF(T4="Gas",SAP!$C$13,SAP!$C$18)</f>
        <v>3.3999999999999986</v>
      </c>
      <c r="U16" s="50"/>
      <c r="V16" s="138" t="s">
        <v>696</v>
      </c>
      <c r="W16" s="50">
        <v>0</v>
      </c>
      <c r="X16" s="50">
        <v>0</v>
      </c>
      <c r="Y16" s="50">
        <v>0</v>
      </c>
      <c r="Z16" s="50">
        <v>0</v>
      </c>
      <c r="AA16" s="50">
        <v>0</v>
      </c>
      <c r="AB16" s="50">
        <v>0</v>
      </c>
      <c r="AC16" s="50">
        <v>0</v>
      </c>
      <c r="AD16" s="50">
        <v>0</v>
      </c>
      <c r="AE16" s="50">
        <v>0</v>
      </c>
      <c r="AF16" s="50">
        <v>0</v>
      </c>
      <c r="AG16" s="50">
        <v>0</v>
      </c>
      <c r="AH16" s="50">
        <v>0</v>
      </c>
      <c r="AI16" s="50">
        <v>0</v>
      </c>
      <c r="AJ16" s="50">
        <v>0</v>
      </c>
      <c r="AK16" s="50">
        <v>0</v>
      </c>
      <c r="AL16" s="50">
        <v>0</v>
      </c>
      <c r="AM16" s="50">
        <v>0</v>
      </c>
      <c r="AO16" s="164">
        <v>1</v>
      </c>
      <c r="AP16" s="14">
        <f t="shared" si="7"/>
        <v>0</v>
      </c>
      <c r="AQ16" s="14">
        <f t="shared" si="1"/>
        <v>0</v>
      </c>
      <c r="AR16" s="14">
        <f t="shared" si="1"/>
        <v>0</v>
      </c>
      <c r="AS16" s="14">
        <f t="shared" si="1"/>
        <v>0</v>
      </c>
      <c r="AT16" s="14">
        <f t="shared" si="1"/>
        <v>0</v>
      </c>
      <c r="AU16" s="14">
        <f t="shared" si="1"/>
        <v>0</v>
      </c>
      <c r="AV16" s="14">
        <f t="shared" si="1"/>
        <v>0</v>
      </c>
      <c r="AW16" s="14">
        <f t="shared" si="1"/>
        <v>0</v>
      </c>
      <c r="AX16" s="14">
        <f t="shared" si="1"/>
        <v>0</v>
      </c>
      <c r="AY16" s="14">
        <f t="shared" si="1"/>
        <v>0</v>
      </c>
      <c r="AZ16" s="14">
        <f t="shared" si="1"/>
        <v>0</v>
      </c>
      <c r="BA16" s="14">
        <f t="shared" si="1"/>
        <v>0</v>
      </c>
      <c r="BB16" s="14">
        <f t="shared" si="1"/>
        <v>0</v>
      </c>
      <c r="BC16" s="14">
        <f t="shared" si="1"/>
        <v>0</v>
      </c>
      <c r="BD16" s="14">
        <f t="shared" si="1"/>
        <v>0</v>
      </c>
      <c r="BE16" s="14">
        <f t="shared" si="1"/>
        <v>0</v>
      </c>
      <c r="BF16" s="14">
        <f t="shared" si="1"/>
        <v>0</v>
      </c>
    </row>
    <row r="17" spans="2:58">
      <c r="B17" s="59" t="s">
        <v>388</v>
      </c>
      <c r="C17" s="129" t="s">
        <v>25</v>
      </c>
      <c r="D17" s="72">
        <f>IF(D4="Gas",SAP!$C$13,SAP!$C$19)</f>
        <v>0.89500000000000002</v>
      </c>
      <c r="E17" s="72">
        <f>IF(E4="Gas",SAP!$C$13,SAP!$C$19)</f>
        <v>0.89500000000000002</v>
      </c>
      <c r="F17" s="72">
        <f>IF(F4="Gas",SAP!$C$13,SAP!$C$19)</f>
        <v>2.2999999999999998</v>
      </c>
      <c r="G17" s="72">
        <f>IF(G4="Gas",SAP!$C$13,SAP!$C$19)</f>
        <v>0.89500000000000002</v>
      </c>
      <c r="H17" s="72">
        <f>IF(H4="Gas",SAP!$C$13,SAP!$C$19)</f>
        <v>2.2999999999999998</v>
      </c>
      <c r="I17" s="72">
        <f>IF(I4="Gas",SAP!$C$13,SAP!$C$19)</f>
        <v>0.89500000000000002</v>
      </c>
      <c r="J17" s="72">
        <f>IF(J4="Gas",SAP!$C$13,SAP!$C$19)</f>
        <v>2.2999999999999998</v>
      </c>
      <c r="K17" s="72">
        <f>IF(K4="Gas",SAP!$C$13,SAP!$C$19)</f>
        <v>0.89500000000000002</v>
      </c>
      <c r="L17" s="72">
        <f>IF(L4="Gas",SAP!$C$13,SAP!$C$19)</f>
        <v>2.2999999999999998</v>
      </c>
      <c r="M17" s="72">
        <f>IF(M4="Gas",SAP!$C$13,SAP!$C$19)</f>
        <v>0.89500000000000002</v>
      </c>
      <c r="N17" s="72">
        <f>IF(N4="Gas",SAP!$C$13,SAP!$C$19)</f>
        <v>2.2999999999999998</v>
      </c>
      <c r="O17" s="72">
        <f>IF(O4="Gas",SAP!$C$13,SAP!$C$19)</f>
        <v>0.89500000000000002</v>
      </c>
      <c r="P17" s="72">
        <f>IF(P4="Gas",SAP!$C$13,SAP!$C$19)</f>
        <v>2.2999999999999998</v>
      </c>
      <c r="Q17" s="72">
        <f>IF(Q4="Gas",SAP!$C$13,SAP!$C$19)</f>
        <v>0.89500000000000002</v>
      </c>
      <c r="R17" s="72">
        <f>IF(R4="Gas",SAP!$C$13,SAP!$C$19)</f>
        <v>2.2999999999999998</v>
      </c>
      <c r="S17" s="72">
        <f>IF(S4="Gas",SAP!$C$13,SAP!$C$19)</f>
        <v>2.2999999999999998</v>
      </c>
      <c r="T17" s="72">
        <f>IF(T4="Gas",SAP!$C$13,SAP!$C$19)</f>
        <v>2.2999999999999998</v>
      </c>
      <c r="U17" s="50"/>
      <c r="V17" s="138" t="s">
        <v>696</v>
      </c>
      <c r="W17" s="50">
        <v>0</v>
      </c>
      <c r="X17" s="50">
        <v>0</v>
      </c>
      <c r="Y17" s="50">
        <v>0</v>
      </c>
      <c r="Z17" s="50">
        <v>0</v>
      </c>
      <c r="AA17" s="50">
        <v>0</v>
      </c>
      <c r="AB17" s="50">
        <v>0</v>
      </c>
      <c r="AC17" s="50">
        <v>0</v>
      </c>
      <c r="AD17" s="50">
        <v>0</v>
      </c>
      <c r="AE17" s="50">
        <v>0</v>
      </c>
      <c r="AF17" s="50">
        <v>0</v>
      </c>
      <c r="AG17" s="50">
        <v>0</v>
      </c>
      <c r="AH17" s="50">
        <v>0</v>
      </c>
      <c r="AI17" s="50">
        <v>0</v>
      </c>
      <c r="AJ17" s="50">
        <v>0</v>
      </c>
      <c r="AK17" s="50">
        <v>0</v>
      </c>
      <c r="AL17" s="50">
        <v>0</v>
      </c>
      <c r="AM17" s="50">
        <v>0</v>
      </c>
      <c r="AO17" s="164">
        <v>1</v>
      </c>
      <c r="AP17" s="14">
        <f t="shared" si="7"/>
        <v>0</v>
      </c>
      <c r="AQ17" s="14">
        <f t="shared" si="1"/>
        <v>0</v>
      </c>
      <c r="AR17" s="14">
        <f t="shared" si="1"/>
        <v>0</v>
      </c>
      <c r="AS17" s="14">
        <f t="shared" si="1"/>
        <v>0</v>
      </c>
      <c r="AT17" s="14">
        <f t="shared" si="1"/>
        <v>0</v>
      </c>
      <c r="AU17" s="14">
        <f t="shared" si="1"/>
        <v>0</v>
      </c>
      <c r="AV17" s="14">
        <f t="shared" si="1"/>
        <v>0</v>
      </c>
      <c r="AW17" s="14">
        <f t="shared" si="1"/>
        <v>0</v>
      </c>
      <c r="AX17" s="14">
        <f t="shared" si="1"/>
        <v>0</v>
      </c>
      <c r="AY17" s="14">
        <f t="shared" si="1"/>
        <v>0</v>
      </c>
      <c r="AZ17" s="14">
        <f t="shared" si="1"/>
        <v>0</v>
      </c>
      <c r="BA17" s="14">
        <f t="shared" si="1"/>
        <v>0</v>
      </c>
      <c r="BB17" s="14">
        <f t="shared" si="1"/>
        <v>0</v>
      </c>
      <c r="BC17" s="14">
        <f t="shared" si="1"/>
        <v>0</v>
      </c>
      <c r="BD17" s="14">
        <f t="shared" si="1"/>
        <v>0</v>
      </c>
      <c r="BE17" s="14">
        <f t="shared" si="1"/>
        <v>0</v>
      </c>
      <c r="BF17" s="14">
        <f t="shared" si="1"/>
        <v>0</v>
      </c>
    </row>
    <row r="18" spans="2:58">
      <c r="B18" s="59" t="s">
        <v>346</v>
      </c>
      <c r="C18" s="129" t="s">
        <v>345</v>
      </c>
      <c r="D18" s="52" t="str">
        <f t="shared" ref="D18:T18" si="9">D4</f>
        <v>Gas</v>
      </c>
      <c r="E18" s="54" t="str">
        <f t="shared" si="9"/>
        <v>Gas</v>
      </c>
      <c r="F18" s="54" t="str">
        <f t="shared" si="9"/>
        <v>ASHP</v>
      </c>
      <c r="G18" s="54" t="str">
        <f t="shared" si="9"/>
        <v>Gas</v>
      </c>
      <c r="H18" s="54" t="str">
        <f t="shared" si="9"/>
        <v>ASHP</v>
      </c>
      <c r="I18" s="54" t="str">
        <f t="shared" si="9"/>
        <v>Gas</v>
      </c>
      <c r="J18" s="54" t="str">
        <f t="shared" si="9"/>
        <v>ASHP</v>
      </c>
      <c r="K18" s="54" t="str">
        <f t="shared" si="9"/>
        <v>Gas</v>
      </c>
      <c r="L18" s="54" t="str">
        <f t="shared" si="9"/>
        <v>ASHP</v>
      </c>
      <c r="M18" s="54" t="str">
        <f t="shared" si="9"/>
        <v>Gas</v>
      </c>
      <c r="N18" s="54" t="str">
        <f t="shared" si="9"/>
        <v>ASHP</v>
      </c>
      <c r="O18" s="54" t="str">
        <f t="shared" si="9"/>
        <v>Gas</v>
      </c>
      <c r="P18" s="54" t="str">
        <f t="shared" si="9"/>
        <v>ASHP</v>
      </c>
      <c r="Q18" s="54" t="str">
        <f t="shared" si="9"/>
        <v>Gas</v>
      </c>
      <c r="R18" s="54" t="str">
        <f t="shared" si="9"/>
        <v>ASHP</v>
      </c>
      <c r="S18" s="52" t="str">
        <f t="shared" si="9"/>
        <v>ASHP</v>
      </c>
      <c r="T18" s="54" t="str">
        <f t="shared" si="9"/>
        <v>ASHP</v>
      </c>
      <c r="U18" s="50"/>
      <c r="V18" s="11" t="s">
        <v>699</v>
      </c>
      <c r="W18" s="50">
        <f>IF(D18="Gas",'C&amp;B'!$E$253,'C&amp;B'!$E$263)</f>
        <v>1692</v>
      </c>
      <c r="X18" s="50">
        <f>IF(E18="Gas",'C&amp;B'!$E$253,'C&amp;B'!$E$263)</f>
        <v>1692</v>
      </c>
      <c r="Y18" s="50">
        <f>IF(F18="Gas",'C&amp;B'!$E$253,'C&amp;B'!$E$263)</f>
        <v>1847</v>
      </c>
      <c r="Z18" s="50">
        <f>IF(G18="Gas",'C&amp;B'!$E$253,'C&amp;B'!$E$263)</f>
        <v>1692</v>
      </c>
      <c r="AA18" s="50">
        <f>IF(H18="Gas",'C&amp;B'!$E$253,'C&amp;B'!$E$263)</f>
        <v>1847</v>
      </c>
      <c r="AB18" s="50">
        <f>IF(I18="Gas",'C&amp;B'!$E$253,'C&amp;B'!$E$263)</f>
        <v>1692</v>
      </c>
      <c r="AC18" s="50">
        <f>IF(J18="Gas",'C&amp;B'!$E$253,'C&amp;B'!$E$263)</f>
        <v>1847</v>
      </c>
      <c r="AD18" s="50">
        <f>IF(K18="Gas",'C&amp;B'!$E$253,'C&amp;B'!$E$263)</f>
        <v>1692</v>
      </c>
      <c r="AE18" s="50">
        <f>IF(L18="Gas",'C&amp;B'!$E$253,'C&amp;B'!$E$263)</f>
        <v>1847</v>
      </c>
      <c r="AF18" s="50">
        <f>IF(M18="Gas",'C&amp;B'!$E$253,'C&amp;B'!$E$263)</f>
        <v>1692</v>
      </c>
      <c r="AG18" s="50">
        <f>IF(N18="Gas",'C&amp;B'!$E$253,'C&amp;B'!$E$263)</f>
        <v>1847</v>
      </c>
      <c r="AH18" s="50">
        <f>IF(O18="Gas",'C&amp;B'!$E$253,'C&amp;B'!$E$263)</f>
        <v>1692</v>
      </c>
      <c r="AI18" s="50">
        <f>IF(P18="Gas",'C&amp;B'!$E$253,'C&amp;B'!$E$263)</f>
        <v>1847</v>
      </c>
      <c r="AJ18" s="50">
        <f>IF(Q18="Gas",'C&amp;B'!$E$253,'C&amp;B'!$E$263)</f>
        <v>1692</v>
      </c>
      <c r="AK18" s="50">
        <f>IF(R18="Gas",'C&amp;B'!$E$253,'C&amp;B'!$E$263)</f>
        <v>1847</v>
      </c>
      <c r="AL18" s="50">
        <f>IF(S18="Gas",'C&amp;B'!$E$253,'C&amp;B'!$E$263)</f>
        <v>1847</v>
      </c>
      <c r="AM18" s="50">
        <f>IF(T18="Gas",'C&amp;B'!$E$253,'C&amp;B'!$E$263)</f>
        <v>1847</v>
      </c>
      <c r="AO18" s="164">
        <v>1</v>
      </c>
      <c r="AP18" s="14">
        <f t="shared" si="7"/>
        <v>1692</v>
      </c>
      <c r="AQ18" s="14">
        <f t="shared" si="1"/>
        <v>1692</v>
      </c>
      <c r="AR18" s="14">
        <f t="shared" si="1"/>
        <v>1847</v>
      </c>
      <c r="AS18" s="14">
        <f t="shared" si="1"/>
        <v>1692</v>
      </c>
      <c r="AT18" s="14">
        <f t="shared" si="1"/>
        <v>1847</v>
      </c>
      <c r="AU18" s="14">
        <f t="shared" si="1"/>
        <v>1692</v>
      </c>
      <c r="AV18" s="14">
        <f t="shared" si="1"/>
        <v>1847</v>
      </c>
      <c r="AW18" s="14">
        <f t="shared" si="1"/>
        <v>1692</v>
      </c>
      <c r="AX18" s="14">
        <f t="shared" si="1"/>
        <v>1847</v>
      </c>
      <c r="AY18" s="14">
        <f t="shared" si="1"/>
        <v>1692</v>
      </c>
      <c r="AZ18" s="14">
        <f t="shared" si="1"/>
        <v>1847</v>
      </c>
      <c r="BA18" s="14">
        <f t="shared" si="1"/>
        <v>1692</v>
      </c>
      <c r="BB18" s="14">
        <f t="shared" si="1"/>
        <v>1847</v>
      </c>
      <c r="BC18" s="14">
        <f t="shared" si="1"/>
        <v>1692</v>
      </c>
      <c r="BD18" s="14">
        <f t="shared" si="1"/>
        <v>1847</v>
      </c>
      <c r="BE18" s="14">
        <f t="shared" si="1"/>
        <v>1847</v>
      </c>
      <c r="BF18" s="14">
        <f t="shared" si="1"/>
        <v>1847</v>
      </c>
    </row>
    <row r="19" spans="2:58">
      <c r="B19" s="59" t="s">
        <v>347</v>
      </c>
      <c r="C19" s="129" t="s">
        <v>345</v>
      </c>
      <c r="D19" s="52" t="str">
        <f>D18</f>
        <v>Gas</v>
      </c>
      <c r="E19" s="54" t="str">
        <f t="shared" ref="E19:T19" si="10">E18</f>
        <v>Gas</v>
      </c>
      <c r="F19" s="54" t="str">
        <f t="shared" si="10"/>
        <v>ASHP</v>
      </c>
      <c r="G19" s="54" t="str">
        <f t="shared" si="10"/>
        <v>Gas</v>
      </c>
      <c r="H19" s="54" t="str">
        <f t="shared" si="10"/>
        <v>ASHP</v>
      </c>
      <c r="I19" s="54" t="str">
        <f t="shared" si="10"/>
        <v>Gas</v>
      </c>
      <c r="J19" s="54" t="str">
        <f t="shared" si="10"/>
        <v>ASHP</v>
      </c>
      <c r="K19" s="54" t="str">
        <f t="shared" si="10"/>
        <v>Gas</v>
      </c>
      <c r="L19" s="54" t="str">
        <f t="shared" si="10"/>
        <v>ASHP</v>
      </c>
      <c r="M19" s="54" t="str">
        <f t="shared" si="10"/>
        <v>Gas</v>
      </c>
      <c r="N19" s="54" t="str">
        <f t="shared" si="10"/>
        <v>ASHP</v>
      </c>
      <c r="O19" s="54" t="str">
        <f t="shared" si="10"/>
        <v>Gas</v>
      </c>
      <c r="P19" s="54" t="str">
        <f t="shared" si="10"/>
        <v>ASHP</v>
      </c>
      <c r="Q19" s="54" t="str">
        <f t="shared" si="10"/>
        <v>Gas</v>
      </c>
      <c r="R19" s="54" t="str">
        <f t="shared" si="10"/>
        <v>ASHP</v>
      </c>
      <c r="S19" s="52" t="str">
        <f>S18</f>
        <v>ASHP</v>
      </c>
      <c r="T19" s="54" t="str">
        <f t="shared" si="10"/>
        <v>ASHP</v>
      </c>
      <c r="U19" s="50"/>
      <c r="V19" s="11" t="s">
        <v>699</v>
      </c>
      <c r="W19" s="50">
        <f>IF(D19="Gas",'C&amp;B'!$E$267,'C&amp;B'!$E$269)</f>
        <v>988</v>
      </c>
      <c r="X19" s="50">
        <f>IF(E19="Gas",'C&amp;B'!$E$267,'C&amp;B'!$E$269)</f>
        <v>988</v>
      </c>
      <c r="Y19" s="50">
        <f>IF(F19="Gas",'C&amp;B'!$E$267,'C&amp;B'!$E$269)</f>
        <v>85</v>
      </c>
      <c r="Z19" s="50">
        <f>IF(G19="Gas",'C&amp;B'!$E$267,'C&amp;B'!$E$269)</f>
        <v>988</v>
      </c>
      <c r="AA19" s="50">
        <f>IF(H19="Gas",'C&amp;B'!$E$267,'C&amp;B'!$E$269)</f>
        <v>85</v>
      </c>
      <c r="AB19" s="50">
        <f>IF(I19="Gas",'C&amp;B'!$E$267,'C&amp;B'!$E$269)</f>
        <v>988</v>
      </c>
      <c r="AC19" s="50">
        <f>IF(J19="Gas",'C&amp;B'!$E$267,'C&amp;B'!$E$269)</f>
        <v>85</v>
      </c>
      <c r="AD19" s="50">
        <f>IF(K19="Gas",'C&amp;B'!$E$267,'C&amp;B'!$E$269)</f>
        <v>988</v>
      </c>
      <c r="AE19" s="50">
        <f>IF(L19="Gas",'C&amp;B'!$E$267,'C&amp;B'!$E$269)</f>
        <v>85</v>
      </c>
      <c r="AF19" s="50">
        <f>IF(M19="Gas",'C&amp;B'!$E$267,'C&amp;B'!$E$269)</f>
        <v>988</v>
      </c>
      <c r="AG19" s="50">
        <f>IF(N19="Gas",'C&amp;B'!$E$267,'C&amp;B'!$E$269)</f>
        <v>85</v>
      </c>
      <c r="AH19" s="50">
        <f>IF(O19="Gas",'C&amp;B'!$E$267,'C&amp;B'!$E$269)</f>
        <v>988</v>
      </c>
      <c r="AI19" s="50">
        <f>IF(P19="Gas",'C&amp;B'!$E$267,'C&amp;B'!$E$269)</f>
        <v>85</v>
      </c>
      <c r="AJ19" s="50">
        <f>IF(Q19="Gas",'C&amp;B'!$E$267,'C&amp;B'!$E$269)</f>
        <v>988</v>
      </c>
      <c r="AK19" s="50">
        <f>IF(R19="Gas",'C&amp;B'!$E$267,'C&amp;B'!$E$269)</f>
        <v>85</v>
      </c>
      <c r="AL19" s="50">
        <f>IF(S19="Gas",'C&amp;B'!$E$267,'C&amp;B'!$E$269)</f>
        <v>85</v>
      </c>
      <c r="AM19" s="50">
        <f>IF(T19="Gas",'C&amp;B'!$E$267,'C&amp;B'!$E$269)</f>
        <v>85</v>
      </c>
      <c r="AO19" s="164">
        <v>1</v>
      </c>
      <c r="AP19" s="14">
        <f t="shared" si="7"/>
        <v>988</v>
      </c>
      <c r="AQ19" s="14">
        <f t="shared" si="1"/>
        <v>988</v>
      </c>
      <c r="AR19" s="14">
        <f t="shared" si="1"/>
        <v>85</v>
      </c>
      <c r="AS19" s="14">
        <f t="shared" si="1"/>
        <v>988</v>
      </c>
      <c r="AT19" s="14">
        <f t="shared" si="1"/>
        <v>85</v>
      </c>
      <c r="AU19" s="14">
        <f t="shared" si="1"/>
        <v>988</v>
      </c>
      <c r="AV19" s="14">
        <f t="shared" si="1"/>
        <v>85</v>
      </c>
      <c r="AW19" s="14">
        <f t="shared" si="1"/>
        <v>988</v>
      </c>
      <c r="AX19" s="14">
        <f t="shared" si="1"/>
        <v>85</v>
      </c>
      <c r="AY19" s="14">
        <f t="shared" si="1"/>
        <v>988</v>
      </c>
      <c r="AZ19" s="14">
        <f t="shared" si="1"/>
        <v>85</v>
      </c>
      <c r="BA19" s="14">
        <f t="shared" si="1"/>
        <v>988</v>
      </c>
      <c r="BB19" s="14">
        <f t="shared" si="1"/>
        <v>85</v>
      </c>
      <c r="BC19" s="14">
        <f t="shared" si="1"/>
        <v>988</v>
      </c>
      <c r="BD19" s="14">
        <f t="shared" si="1"/>
        <v>85</v>
      </c>
      <c r="BE19" s="14">
        <f t="shared" si="1"/>
        <v>85</v>
      </c>
      <c r="BF19" s="14">
        <f t="shared" si="1"/>
        <v>85</v>
      </c>
    </row>
    <row r="20" spans="2:58">
      <c r="B20" s="59" t="s">
        <v>349</v>
      </c>
      <c r="C20" s="129" t="s">
        <v>350</v>
      </c>
      <c r="D20" s="52" t="s">
        <v>365</v>
      </c>
      <c r="E20" s="54" t="s">
        <v>365</v>
      </c>
      <c r="F20" s="54" t="s">
        <v>365</v>
      </c>
      <c r="G20" s="54" t="s">
        <v>365</v>
      </c>
      <c r="H20" s="54" t="s">
        <v>365</v>
      </c>
      <c r="I20" s="54" t="s">
        <v>365</v>
      </c>
      <c r="J20" s="54" t="s">
        <v>365</v>
      </c>
      <c r="K20" s="54" t="s">
        <v>365</v>
      </c>
      <c r="L20" s="54" t="s">
        <v>365</v>
      </c>
      <c r="M20" s="54" t="s">
        <v>365</v>
      </c>
      <c r="N20" s="54" t="s">
        <v>365</v>
      </c>
      <c r="O20" s="54" t="s">
        <v>365</v>
      </c>
      <c r="P20" s="54" t="s">
        <v>365</v>
      </c>
      <c r="Q20" s="54" t="s">
        <v>365</v>
      </c>
      <c r="R20" s="54" t="s">
        <v>365</v>
      </c>
      <c r="S20" s="52" t="s">
        <v>365</v>
      </c>
      <c r="T20" s="54" t="s">
        <v>365</v>
      </c>
      <c r="U20" s="50"/>
      <c r="V20" s="11" t="s">
        <v>699</v>
      </c>
      <c r="W20" s="50">
        <f>IF(D20="Large",'C&amp;B'!$E$294,'C&amp;B'!$E$289)</f>
        <v>630</v>
      </c>
      <c r="X20" s="50">
        <f>IF(E20="Large",'C&amp;B'!$E$294,'C&amp;B'!$E$289)</f>
        <v>630</v>
      </c>
      <c r="Y20" s="50">
        <f>IF(F20="Large",'C&amp;B'!$E$294,'C&amp;B'!$E$289)</f>
        <v>630</v>
      </c>
      <c r="Z20" s="50">
        <f>IF(G20="Large",'C&amp;B'!$E$294,'C&amp;B'!$E$289)</f>
        <v>630</v>
      </c>
      <c r="AA20" s="50">
        <f>IF(H20="Large",'C&amp;B'!$E$294,'C&amp;B'!$E$289)</f>
        <v>630</v>
      </c>
      <c r="AB20" s="50">
        <f>IF(I20="Large",'C&amp;B'!$E$294,'C&amp;B'!$E$289)</f>
        <v>630</v>
      </c>
      <c r="AC20" s="50">
        <f>IF(J20="Large",'C&amp;B'!$E$294,'C&amp;B'!$E$289)</f>
        <v>630</v>
      </c>
      <c r="AD20" s="50">
        <f>IF(K20="Large",'C&amp;B'!$E$294,'C&amp;B'!$E$289)</f>
        <v>630</v>
      </c>
      <c r="AE20" s="50">
        <f>IF(L20="Large",'C&amp;B'!$E$294,'C&amp;B'!$E$289)</f>
        <v>630</v>
      </c>
      <c r="AF20" s="50">
        <f>IF(M20="Large",'C&amp;B'!$E$294,'C&amp;B'!$E$289)</f>
        <v>630</v>
      </c>
      <c r="AG20" s="50">
        <f>IF(N20="Large",'C&amp;B'!$E$294,'C&amp;B'!$E$289)</f>
        <v>630</v>
      </c>
      <c r="AH20" s="50">
        <f>IF(O20="Large",'C&amp;B'!$E$294,'C&amp;B'!$E$289)</f>
        <v>630</v>
      </c>
      <c r="AI20" s="50">
        <f>IF(P20="Large",'C&amp;B'!$E$294,'C&amp;B'!$E$289)</f>
        <v>630</v>
      </c>
      <c r="AJ20" s="50">
        <f>IF(Q20="Large",'C&amp;B'!$E$294,'C&amp;B'!$E$289)</f>
        <v>630</v>
      </c>
      <c r="AK20" s="50">
        <f>IF(R20="Large",'C&amp;B'!$E$294,'C&amp;B'!$E$289)</f>
        <v>630</v>
      </c>
      <c r="AL20" s="50">
        <f>IF(S20="Large",'C&amp;B'!$E$294,'C&amp;B'!$E$289)</f>
        <v>630</v>
      </c>
      <c r="AM20" s="50">
        <f>IF(T20="Large",'C&amp;B'!$E$294,'C&amp;B'!$E$289)</f>
        <v>630</v>
      </c>
      <c r="AO20" s="164">
        <v>1</v>
      </c>
      <c r="AP20" s="14">
        <f t="shared" si="7"/>
        <v>630</v>
      </c>
      <c r="AQ20" s="14">
        <f t="shared" si="7"/>
        <v>630</v>
      </c>
      <c r="AR20" s="14">
        <f t="shared" si="7"/>
        <v>630</v>
      </c>
      <c r="AS20" s="14">
        <f t="shared" si="7"/>
        <v>630</v>
      </c>
      <c r="AT20" s="14">
        <f t="shared" si="7"/>
        <v>630</v>
      </c>
      <c r="AU20" s="14">
        <f t="shared" si="7"/>
        <v>630</v>
      </c>
      <c r="AV20" s="14">
        <f t="shared" si="7"/>
        <v>630</v>
      </c>
      <c r="AW20" s="14">
        <f t="shared" si="7"/>
        <v>630</v>
      </c>
      <c r="AX20" s="14">
        <f t="shared" si="7"/>
        <v>630</v>
      </c>
      <c r="AY20" s="14">
        <f t="shared" si="7"/>
        <v>630</v>
      </c>
      <c r="AZ20" s="14">
        <f t="shared" si="7"/>
        <v>630</v>
      </c>
      <c r="BA20" s="14">
        <f t="shared" si="7"/>
        <v>630</v>
      </c>
      <c r="BB20" s="14">
        <f t="shared" si="7"/>
        <v>630</v>
      </c>
      <c r="BC20" s="14">
        <f t="shared" si="7"/>
        <v>630</v>
      </c>
      <c r="BD20" s="14">
        <f t="shared" si="7"/>
        <v>630</v>
      </c>
      <c r="BE20" s="14">
        <f t="shared" si="7"/>
        <v>630</v>
      </c>
      <c r="BF20" s="14">
        <f t="shared" ref="BF20:BF26" si="11">$AO20*AM20</f>
        <v>630</v>
      </c>
    </row>
    <row r="21" spans="2:58">
      <c r="B21" s="59" t="s">
        <v>352</v>
      </c>
      <c r="C21" s="129" t="s">
        <v>367</v>
      </c>
      <c r="D21" s="52" t="s">
        <v>366</v>
      </c>
      <c r="E21" s="53" t="s">
        <v>366</v>
      </c>
      <c r="F21" s="53" t="s">
        <v>366</v>
      </c>
      <c r="G21" s="53" t="s">
        <v>366</v>
      </c>
      <c r="H21" s="53" t="s">
        <v>366</v>
      </c>
      <c r="I21" s="53" t="s">
        <v>366</v>
      </c>
      <c r="J21" s="53" t="s">
        <v>366</v>
      </c>
      <c r="K21" s="53" t="s">
        <v>366</v>
      </c>
      <c r="L21" s="53" t="s">
        <v>366</v>
      </c>
      <c r="M21" s="53" t="s">
        <v>366</v>
      </c>
      <c r="N21" s="53" t="s">
        <v>366</v>
      </c>
      <c r="O21" s="53" t="s">
        <v>366</v>
      </c>
      <c r="P21" s="53" t="s">
        <v>366</v>
      </c>
      <c r="Q21" s="53" t="s">
        <v>366</v>
      </c>
      <c r="R21" s="53" t="s">
        <v>366</v>
      </c>
      <c r="S21" s="52" t="s">
        <v>366</v>
      </c>
      <c r="T21" s="53" t="s">
        <v>366</v>
      </c>
      <c r="U21" s="50"/>
      <c r="V21" s="138" t="s">
        <v>696</v>
      </c>
      <c r="W21" s="50">
        <v>0</v>
      </c>
      <c r="X21" s="50">
        <v>0</v>
      </c>
      <c r="Y21" s="50">
        <v>0</v>
      </c>
      <c r="Z21" s="50">
        <v>0</v>
      </c>
      <c r="AA21" s="50">
        <v>0</v>
      </c>
      <c r="AB21" s="50">
        <v>0</v>
      </c>
      <c r="AC21" s="50">
        <v>0</v>
      </c>
      <c r="AD21" s="50">
        <v>0</v>
      </c>
      <c r="AE21" s="50">
        <v>0</v>
      </c>
      <c r="AF21" s="50">
        <v>0</v>
      </c>
      <c r="AG21" s="50">
        <v>0</v>
      </c>
      <c r="AH21" s="50">
        <v>0</v>
      </c>
      <c r="AI21" s="50">
        <v>0</v>
      </c>
      <c r="AJ21" s="50">
        <v>0</v>
      </c>
      <c r="AK21" s="50">
        <v>0</v>
      </c>
      <c r="AL21" s="50">
        <v>0</v>
      </c>
      <c r="AM21" s="50">
        <v>0</v>
      </c>
      <c r="AO21" s="164">
        <v>1</v>
      </c>
      <c r="AP21" s="14">
        <f t="shared" si="7"/>
        <v>0</v>
      </c>
      <c r="AQ21" s="14">
        <f t="shared" si="7"/>
        <v>0</v>
      </c>
      <c r="AR21" s="14">
        <f t="shared" si="7"/>
        <v>0</v>
      </c>
      <c r="AS21" s="14">
        <f t="shared" si="7"/>
        <v>0</v>
      </c>
      <c r="AT21" s="14">
        <f t="shared" si="7"/>
        <v>0</v>
      </c>
      <c r="AU21" s="14">
        <f t="shared" si="7"/>
        <v>0</v>
      </c>
      <c r="AV21" s="14">
        <f t="shared" si="7"/>
        <v>0</v>
      </c>
      <c r="AW21" s="14">
        <f t="shared" si="7"/>
        <v>0</v>
      </c>
      <c r="AX21" s="14">
        <f t="shared" si="7"/>
        <v>0</v>
      </c>
      <c r="AY21" s="14">
        <f t="shared" si="7"/>
        <v>0</v>
      </c>
      <c r="AZ21" s="14">
        <f t="shared" si="7"/>
        <v>0</v>
      </c>
      <c r="BA21" s="14">
        <f t="shared" si="7"/>
        <v>0</v>
      </c>
      <c r="BB21" s="14">
        <f t="shared" si="7"/>
        <v>0</v>
      </c>
      <c r="BC21" s="14">
        <f t="shared" si="7"/>
        <v>0</v>
      </c>
      <c r="BD21" s="14">
        <f t="shared" si="7"/>
        <v>0</v>
      </c>
      <c r="BE21" s="14">
        <f t="shared" si="7"/>
        <v>0</v>
      </c>
      <c r="BF21" s="14">
        <f t="shared" si="11"/>
        <v>0</v>
      </c>
    </row>
    <row r="22" spans="2:58">
      <c r="B22" s="59" t="s">
        <v>353</v>
      </c>
      <c r="C22" s="129" t="s">
        <v>354</v>
      </c>
      <c r="D22" s="52" t="s">
        <v>366</v>
      </c>
      <c r="E22" s="53" t="s">
        <v>366</v>
      </c>
      <c r="F22" s="53" t="s">
        <v>366</v>
      </c>
      <c r="G22" s="53" t="s">
        <v>366</v>
      </c>
      <c r="H22" s="53" t="s">
        <v>366</v>
      </c>
      <c r="I22" s="53" t="s">
        <v>366</v>
      </c>
      <c r="J22" s="53" t="s">
        <v>366</v>
      </c>
      <c r="K22" s="53" t="s">
        <v>366</v>
      </c>
      <c r="L22" s="53" t="s">
        <v>366</v>
      </c>
      <c r="M22" s="53" t="s">
        <v>366</v>
      </c>
      <c r="N22" s="53" t="s">
        <v>366</v>
      </c>
      <c r="O22" s="53" t="s">
        <v>366</v>
      </c>
      <c r="P22" s="53" t="s">
        <v>366</v>
      </c>
      <c r="Q22" s="53" t="s">
        <v>366</v>
      </c>
      <c r="R22" s="53" t="s">
        <v>366</v>
      </c>
      <c r="S22" s="52" t="s">
        <v>366</v>
      </c>
      <c r="T22" s="53" t="s">
        <v>366</v>
      </c>
      <c r="U22" s="50"/>
      <c r="V22" s="138" t="s">
        <v>696</v>
      </c>
      <c r="W22" s="50">
        <v>0</v>
      </c>
      <c r="X22" s="50">
        <v>0</v>
      </c>
      <c r="Y22" s="50">
        <v>0</v>
      </c>
      <c r="Z22" s="50">
        <v>0</v>
      </c>
      <c r="AA22" s="50">
        <v>0</v>
      </c>
      <c r="AB22" s="50">
        <v>0</v>
      </c>
      <c r="AC22" s="50">
        <v>0</v>
      </c>
      <c r="AD22" s="50">
        <v>0</v>
      </c>
      <c r="AE22" s="50">
        <v>0</v>
      </c>
      <c r="AF22" s="50">
        <v>0</v>
      </c>
      <c r="AG22" s="50">
        <v>0</v>
      </c>
      <c r="AH22" s="50">
        <v>0</v>
      </c>
      <c r="AI22" s="50">
        <v>0</v>
      </c>
      <c r="AJ22" s="50">
        <v>0</v>
      </c>
      <c r="AK22" s="50">
        <v>0</v>
      </c>
      <c r="AL22" s="50">
        <v>0</v>
      </c>
      <c r="AM22" s="50">
        <v>0</v>
      </c>
      <c r="AO22" s="164">
        <v>1</v>
      </c>
      <c r="AP22" s="14">
        <f t="shared" si="7"/>
        <v>0</v>
      </c>
      <c r="AQ22" s="14">
        <f t="shared" si="7"/>
        <v>0</v>
      </c>
      <c r="AR22" s="14">
        <f t="shared" si="7"/>
        <v>0</v>
      </c>
      <c r="AS22" s="14">
        <f t="shared" si="7"/>
        <v>0</v>
      </c>
      <c r="AT22" s="14">
        <f t="shared" si="7"/>
        <v>0</v>
      </c>
      <c r="AU22" s="14">
        <f t="shared" si="7"/>
        <v>0</v>
      </c>
      <c r="AV22" s="14">
        <f t="shared" si="7"/>
        <v>0</v>
      </c>
      <c r="AW22" s="14">
        <f t="shared" si="7"/>
        <v>0</v>
      </c>
      <c r="AX22" s="14">
        <f t="shared" si="7"/>
        <v>0</v>
      </c>
      <c r="AY22" s="14">
        <f t="shared" si="7"/>
        <v>0</v>
      </c>
      <c r="AZ22" s="14">
        <f t="shared" si="7"/>
        <v>0</v>
      </c>
      <c r="BA22" s="14">
        <f t="shared" si="7"/>
        <v>0</v>
      </c>
      <c r="BB22" s="14">
        <f t="shared" si="7"/>
        <v>0</v>
      </c>
      <c r="BC22" s="14">
        <f t="shared" si="7"/>
        <v>0</v>
      </c>
      <c r="BD22" s="14">
        <f t="shared" si="7"/>
        <v>0</v>
      </c>
      <c r="BE22" s="14">
        <f t="shared" si="7"/>
        <v>0</v>
      </c>
      <c r="BF22" s="14">
        <f t="shared" si="11"/>
        <v>0</v>
      </c>
    </row>
    <row r="23" spans="2:58">
      <c r="B23" s="59" t="s">
        <v>355</v>
      </c>
      <c r="C23" s="129" t="s">
        <v>356</v>
      </c>
      <c r="D23" s="52" t="s">
        <v>366</v>
      </c>
      <c r="E23" s="53" t="s">
        <v>366</v>
      </c>
      <c r="F23" s="53" t="s">
        <v>366</v>
      </c>
      <c r="G23" s="53" t="s">
        <v>366</v>
      </c>
      <c r="H23" s="53" t="s">
        <v>366</v>
      </c>
      <c r="I23" s="53" t="s">
        <v>366</v>
      </c>
      <c r="J23" s="53" t="s">
        <v>366</v>
      </c>
      <c r="K23" s="53" t="s">
        <v>366</v>
      </c>
      <c r="L23" s="53" t="s">
        <v>366</v>
      </c>
      <c r="M23" s="53" t="s">
        <v>366</v>
      </c>
      <c r="N23" s="53" t="s">
        <v>366</v>
      </c>
      <c r="O23" s="53" t="s">
        <v>366</v>
      </c>
      <c r="P23" s="53" t="s">
        <v>366</v>
      </c>
      <c r="Q23" s="53" t="s">
        <v>366</v>
      </c>
      <c r="R23" s="53" t="s">
        <v>366</v>
      </c>
      <c r="S23" s="52" t="s">
        <v>366</v>
      </c>
      <c r="T23" s="53" t="s">
        <v>366</v>
      </c>
      <c r="U23" s="50"/>
      <c r="V23" s="138" t="s">
        <v>696</v>
      </c>
      <c r="W23" s="50">
        <v>0</v>
      </c>
      <c r="X23" s="50">
        <v>0</v>
      </c>
      <c r="Y23" s="50">
        <v>0</v>
      </c>
      <c r="Z23" s="50">
        <v>0</v>
      </c>
      <c r="AA23" s="50">
        <v>0</v>
      </c>
      <c r="AB23" s="50">
        <v>0</v>
      </c>
      <c r="AC23" s="50">
        <v>0</v>
      </c>
      <c r="AD23" s="50">
        <v>0</v>
      </c>
      <c r="AE23" s="50">
        <v>0</v>
      </c>
      <c r="AF23" s="50">
        <v>0</v>
      </c>
      <c r="AG23" s="50">
        <v>0</v>
      </c>
      <c r="AH23" s="50">
        <v>0</v>
      </c>
      <c r="AI23" s="50">
        <v>0</v>
      </c>
      <c r="AJ23" s="50">
        <v>0</v>
      </c>
      <c r="AK23" s="50">
        <v>0</v>
      </c>
      <c r="AL23" s="50">
        <v>0</v>
      </c>
      <c r="AM23" s="50">
        <v>0</v>
      </c>
      <c r="AO23" s="164">
        <v>1</v>
      </c>
      <c r="AP23" s="14">
        <f t="shared" si="7"/>
        <v>0</v>
      </c>
      <c r="AQ23" s="14">
        <f t="shared" si="7"/>
        <v>0</v>
      </c>
      <c r="AR23" s="14">
        <f t="shared" si="7"/>
        <v>0</v>
      </c>
      <c r="AS23" s="14">
        <f t="shared" si="7"/>
        <v>0</v>
      </c>
      <c r="AT23" s="14">
        <f t="shared" si="7"/>
        <v>0</v>
      </c>
      <c r="AU23" s="14">
        <f t="shared" si="7"/>
        <v>0</v>
      </c>
      <c r="AV23" s="14">
        <f t="shared" si="7"/>
        <v>0</v>
      </c>
      <c r="AW23" s="14">
        <f t="shared" si="7"/>
        <v>0</v>
      </c>
      <c r="AX23" s="14">
        <f t="shared" si="7"/>
        <v>0</v>
      </c>
      <c r="AY23" s="14">
        <f t="shared" si="7"/>
        <v>0</v>
      </c>
      <c r="AZ23" s="14">
        <f t="shared" si="7"/>
        <v>0</v>
      </c>
      <c r="BA23" s="14">
        <f t="shared" si="7"/>
        <v>0</v>
      </c>
      <c r="BB23" s="14">
        <f t="shared" si="7"/>
        <v>0</v>
      </c>
      <c r="BC23" s="14">
        <f t="shared" si="7"/>
        <v>0</v>
      </c>
      <c r="BD23" s="14">
        <f t="shared" si="7"/>
        <v>0</v>
      </c>
      <c r="BE23" s="14">
        <f t="shared" si="7"/>
        <v>0</v>
      </c>
      <c r="BF23" s="14">
        <f t="shared" si="11"/>
        <v>0</v>
      </c>
    </row>
    <row r="24" spans="2:58">
      <c r="B24" s="59" t="s">
        <v>357</v>
      </c>
      <c r="C24" s="129" t="s">
        <v>358</v>
      </c>
      <c r="D24" s="52" t="s">
        <v>369</v>
      </c>
      <c r="E24" s="98" t="s">
        <v>366</v>
      </c>
      <c r="F24" s="98" t="s">
        <v>366</v>
      </c>
      <c r="G24" s="98" t="s">
        <v>366</v>
      </c>
      <c r="H24" s="98" t="s">
        <v>366</v>
      </c>
      <c r="I24" s="98" t="s">
        <v>366</v>
      </c>
      <c r="J24" s="98" t="s">
        <v>366</v>
      </c>
      <c r="K24" s="98" t="s">
        <v>366</v>
      </c>
      <c r="L24" s="98" t="s">
        <v>366</v>
      </c>
      <c r="M24" s="98" t="s">
        <v>366</v>
      </c>
      <c r="N24" s="98" t="s">
        <v>366</v>
      </c>
      <c r="O24" s="98" t="s">
        <v>366</v>
      </c>
      <c r="P24" s="98" t="s">
        <v>366</v>
      </c>
      <c r="Q24" s="98" t="s">
        <v>366</v>
      </c>
      <c r="R24" s="98" t="s">
        <v>366</v>
      </c>
      <c r="S24" s="52" t="s">
        <v>366</v>
      </c>
      <c r="T24" s="134" t="str">
        <f>INPUT!C35</f>
        <v>None</v>
      </c>
      <c r="U24" s="50"/>
      <c r="V24" s="11" t="s">
        <v>699</v>
      </c>
      <c r="W24" s="50">
        <f>IF(D24="Yes",'C&amp;B'!$E$313,0)</f>
        <v>400</v>
      </c>
      <c r="X24" s="50">
        <f>IF(E24="Yes",'C&amp;B'!$E$313,0)</f>
        <v>0</v>
      </c>
      <c r="Y24" s="50">
        <f>IF(F24="Yes",'C&amp;B'!$E$313,0)</f>
        <v>0</v>
      </c>
      <c r="Z24" s="50">
        <f>IF(G24="Yes",'C&amp;B'!$E$313,0)</f>
        <v>0</v>
      </c>
      <c r="AA24" s="50">
        <f>IF(H24="Yes",'C&amp;B'!$E$313,0)</f>
        <v>0</v>
      </c>
      <c r="AB24" s="50">
        <f>IF(I24="Yes",'C&amp;B'!$E$313,0)</f>
        <v>0</v>
      </c>
      <c r="AC24" s="50">
        <f>IF(J24="Yes",'C&amp;B'!$E$313,0)</f>
        <v>0</v>
      </c>
      <c r="AD24" s="50">
        <f>IF(K24="Yes",'C&amp;B'!$E$313,0)</f>
        <v>0</v>
      </c>
      <c r="AE24" s="50">
        <f>IF(L24="Yes",'C&amp;B'!$E$313,0)</f>
        <v>0</v>
      </c>
      <c r="AF24" s="50">
        <f>IF(M24="Yes",'C&amp;B'!$E$313,0)</f>
        <v>0</v>
      </c>
      <c r="AG24" s="50">
        <f>IF(N24="Yes",'C&amp;B'!$E$313,0)</f>
        <v>0</v>
      </c>
      <c r="AH24" s="50">
        <f>IF(O24="Yes",'C&amp;B'!$E$313,0)</f>
        <v>0</v>
      </c>
      <c r="AI24" s="50">
        <f>IF(P24="Yes",'C&amp;B'!$E$313,0)</f>
        <v>0</v>
      </c>
      <c r="AJ24" s="50">
        <f>IF(Q24="Yes",'C&amp;B'!$E$313,0)</f>
        <v>0</v>
      </c>
      <c r="AK24" s="50">
        <f>IF(R24="Yes",'C&amp;B'!$E$313,0)</f>
        <v>0</v>
      </c>
      <c r="AL24" s="50">
        <f>IF(S24="Yes",'C&amp;B'!$E$313,0)</f>
        <v>0</v>
      </c>
      <c r="AM24" s="50">
        <f>IF(T24="Yes",'C&amp;B'!$E$313,0)</f>
        <v>0</v>
      </c>
      <c r="AO24" s="164">
        <v>1</v>
      </c>
      <c r="AP24" s="14">
        <f t="shared" si="7"/>
        <v>400</v>
      </c>
      <c r="AQ24" s="14">
        <f t="shared" si="7"/>
        <v>0</v>
      </c>
      <c r="AR24" s="14">
        <f t="shared" si="7"/>
        <v>0</v>
      </c>
      <c r="AS24" s="14">
        <f t="shared" si="7"/>
        <v>0</v>
      </c>
      <c r="AT24" s="14">
        <f t="shared" si="7"/>
        <v>0</v>
      </c>
      <c r="AU24" s="14">
        <f t="shared" si="7"/>
        <v>0</v>
      </c>
      <c r="AV24" s="14">
        <f t="shared" si="7"/>
        <v>0</v>
      </c>
      <c r="AW24" s="14">
        <f t="shared" si="7"/>
        <v>0</v>
      </c>
      <c r="AX24" s="14">
        <f t="shared" si="7"/>
        <v>0</v>
      </c>
      <c r="AY24" s="14">
        <f t="shared" si="7"/>
        <v>0</v>
      </c>
      <c r="AZ24" s="14">
        <f t="shared" si="7"/>
        <v>0</v>
      </c>
      <c r="BA24" s="14">
        <f t="shared" si="7"/>
        <v>0</v>
      </c>
      <c r="BB24" s="14">
        <f t="shared" si="7"/>
        <v>0</v>
      </c>
      <c r="BC24" s="14">
        <f t="shared" si="7"/>
        <v>0</v>
      </c>
      <c r="BD24" s="14">
        <f t="shared" si="7"/>
        <v>0</v>
      </c>
      <c r="BE24" s="14">
        <f t="shared" si="7"/>
        <v>0</v>
      </c>
      <c r="BF24" s="14">
        <f t="shared" si="11"/>
        <v>0</v>
      </c>
    </row>
    <row r="25" spans="2:58">
      <c r="B25" s="59" t="s">
        <v>370</v>
      </c>
      <c r="C25" s="129" t="s">
        <v>19</v>
      </c>
      <c r="D25" s="52">
        <v>80</v>
      </c>
      <c r="E25" s="54">
        <f>D25</f>
        <v>80</v>
      </c>
      <c r="F25" s="54">
        <f t="shared" ref="F25:T25" si="12">E25</f>
        <v>80</v>
      </c>
      <c r="G25" s="54">
        <f t="shared" si="12"/>
        <v>80</v>
      </c>
      <c r="H25" s="54">
        <f t="shared" si="12"/>
        <v>80</v>
      </c>
      <c r="I25" s="54">
        <f t="shared" si="12"/>
        <v>80</v>
      </c>
      <c r="J25" s="54">
        <f t="shared" si="12"/>
        <v>80</v>
      </c>
      <c r="K25" s="54">
        <f t="shared" si="12"/>
        <v>80</v>
      </c>
      <c r="L25" s="54">
        <f t="shared" si="12"/>
        <v>80</v>
      </c>
      <c r="M25" s="54">
        <f t="shared" si="12"/>
        <v>80</v>
      </c>
      <c r="N25" s="54">
        <f t="shared" si="12"/>
        <v>80</v>
      </c>
      <c r="O25" s="54">
        <f t="shared" si="12"/>
        <v>80</v>
      </c>
      <c r="P25" s="54">
        <f t="shared" si="12"/>
        <v>80</v>
      </c>
      <c r="Q25" s="54">
        <f t="shared" si="12"/>
        <v>80</v>
      </c>
      <c r="R25" s="54">
        <f t="shared" si="12"/>
        <v>80</v>
      </c>
      <c r="S25" s="54">
        <f t="shared" si="12"/>
        <v>80</v>
      </c>
      <c r="T25" s="54">
        <f t="shared" si="12"/>
        <v>80</v>
      </c>
      <c r="U25" s="50"/>
      <c r="V25" s="138" t="s">
        <v>696</v>
      </c>
      <c r="W25" s="50">
        <v>0</v>
      </c>
      <c r="X25" s="50">
        <v>0</v>
      </c>
      <c r="Y25" s="50">
        <v>0</v>
      </c>
      <c r="Z25" s="50">
        <v>0</v>
      </c>
      <c r="AA25" s="50">
        <v>0</v>
      </c>
      <c r="AB25" s="50">
        <v>0</v>
      </c>
      <c r="AC25" s="50">
        <v>0</v>
      </c>
      <c r="AD25" s="50">
        <v>0</v>
      </c>
      <c r="AE25" s="50">
        <v>0</v>
      </c>
      <c r="AF25" s="50">
        <v>0</v>
      </c>
      <c r="AG25" s="50">
        <v>0</v>
      </c>
      <c r="AH25" s="50">
        <v>0</v>
      </c>
      <c r="AI25" s="50">
        <v>0</v>
      </c>
      <c r="AJ25" s="50">
        <v>0</v>
      </c>
      <c r="AK25" s="50">
        <v>0</v>
      </c>
      <c r="AL25" s="50">
        <v>0</v>
      </c>
      <c r="AM25" s="50">
        <v>0</v>
      </c>
      <c r="AO25" s="164">
        <v>1</v>
      </c>
      <c r="AP25" s="14">
        <f t="shared" si="7"/>
        <v>0</v>
      </c>
      <c r="AQ25" s="14">
        <f t="shared" si="7"/>
        <v>0</v>
      </c>
      <c r="AR25" s="14">
        <f t="shared" si="7"/>
        <v>0</v>
      </c>
      <c r="AS25" s="14">
        <f t="shared" si="7"/>
        <v>0</v>
      </c>
      <c r="AT25" s="14">
        <f t="shared" si="7"/>
        <v>0</v>
      </c>
      <c r="AU25" s="14">
        <f t="shared" si="7"/>
        <v>0</v>
      </c>
      <c r="AV25" s="14">
        <f t="shared" si="7"/>
        <v>0</v>
      </c>
      <c r="AW25" s="14">
        <f t="shared" si="7"/>
        <v>0</v>
      </c>
      <c r="AX25" s="14">
        <f t="shared" si="7"/>
        <v>0</v>
      </c>
      <c r="AY25" s="14">
        <f t="shared" si="7"/>
        <v>0</v>
      </c>
      <c r="AZ25" s="14">
        <f t="shared" si="7"/>
        <v>0</v>
      </c>
      <c r="BA25" s="14">
        <f t="shared" si="7"/>
        <v>0</v>
      </c>
      <c r="BB25" s="14">
        <f t="shared" si="7"/>
        <v>0</v>
      </c>
      <c r="BC25" s="14">
        <f t="shared" si="7"/>
        <v>0</v>
      </c>
      <c r="BD25" s="14">
        <f t="shared" si="7"/>
        <v>0</v>
      </c>
      <c r="BE25" s="14">
        <f t="shared" si="7"/>
        <v>0</v>
      </c>
      <c r="BF25" s="14">
        <f t="shared" si="11"/>
        <v>0</v>
      </c>
    </row>
    <row r="26" spans="2:58">
      <c r="B26" s="59" t="s">
        <v>371</v>
      </c>
      <c r="C26" s="129" t="s">
        <v>79</v>
      </c>
      <c r="D26" s="62">
        <f>SAP!D147</f>
        <v>2.6215384615384618</v>
      </c>
      <c r="E26" s="54">
        <v>0</v>
      </c>
      <c r="F26" s="54">
        <v>0</v>
      </c>
      <c r="G26" s="54">
        <v>0</v>
      </c>
      <c r="H26" s="54">
        <v>0</v>
      </c>
      <c r="I26" s="54">
        <v>0</v>
      </c>
      <c r="J26" s="54">
        <v>0</v>
      </c>
      <c r="K26" s="54">
        <v>0</v>
      </c>
      <c r="L26" s="54">
        <v>0</v>
      </c>
      <c r="M26" s="54">
        <v>0</v>
      </c>
      <c r="N26" s="54">
        <v>0</v>
      </c>
      <c r="O26" s="54">
        <v>0</v>
      </c>
      <c r="P26" s="54">
        <v>0</v>
      </c>
      <c r="Q26" s="54">
        <v>0</v>
      </c>
      <c r="R26" s="54">
        <v>0</v>
      </c>
      <c r="S26" s="52">
        <v>0</v>
      </c>
      <c r="T26" s="134">
        <f>INPUT!C36</f>
        <v>0</v>
      </c>
      <c r="U26" s="50"/>
      <c r="V26" s="138" t="s">
        <v>699</v>
      </c>
      <c r="W26" s="143">
        <f>IF(D26=0,0,IF(D26&lt;4,'C&amp;B'!$E$316+(D26*'C&amp;B'!$E$317),D26*'C&amp;B'!$E$318))</f>
        <v>2672.9230769230771</v>
      </c>
      <c r="X26" s="143">
        <f>IF(E26=0,0,IF(E26&lt;4,'C&amp;B'!$E$316+(E26*'C&amp;B'!$E$317),E26*'C&amp;B'!$E$318))</f>
        <v>0</v>
      </c>
      <c r="Y26" s="143">
        <f>IF(F26=0,0,IF(F26&lt;4,'C&amp;B'!$E$316+(F26*'C&amp;B'!$E$317),F26*'C&amp;B'!$E$318))</f>
        <v>0</v>
      </c>
      <c r="Z26" s="143">
        <f>IF(G26=0,0,IF(G26&lt;4,'C&amp;B'!$E$316+(G26*'C&amp;B'!$E$317),G26*'C&amp;B'!$E$318))</f>
        <v>0</v>
      </c>
      <c r="AA26" s="143">
        <f>IF(H26=0,0,IF(H26&lt;4,'C&amp;B'!$E$316+(H26*'C&amp;B'!$E$317),H26*'C&amp;B'!$E$318))</f>
        <v>0</v>
      </c>
      <c r="AB26" s="143">
        <f>IF(I26=0,0,IF(I26&lt;4,'C&amp;B'!$E$316+(I26*'C&amp;B'!$E$317),I26*'C&amp;B'!$E$318))</f>
        <v>0</v>
      </c>
      <c r="AC26" s="143">
        <f>IF(J26=0,0,IF(J26&lt;4,'C&amp;B'!$E$316+(J26*'C&amp;B'!$E$317),J26*'C&amp;B'!$E$318))</f>
        <v>0</v>
      </c>
      <c r="AD26" s="143">
        <f>IF(K26=0,0,IF(K26&lt;4,'C&amp;B'!$E$316+(K26*'C&amp;B'!$E$317),K26*'C&amp;B'!$E$318))</f>
        <v>0</v>
      </c>
      <c r="AE26" s="143">
        <f>IF(L26=0,0,IF(L26&lt;4,'C&amp;B'!$E$316+(L26*'C&amp;B'!$E$317),L26*'C&amp;B'!$E$318))</f>
        <v>0</v>
      </c>
      <c r="AF26" s="143">
        <f>IF(M26=0,0,IF(M26&lt;4,'C&amp;B'!$E$316+(M26*'C&amp;B'!$E$317),M26*'C&amp;B'!$E$318))</f>
        <v>0</v>
      </c>
      <c r="AG26" s="143">
        <f>IF(N26=0,0,IF(N26&lt;4,'C&amp;B'!$E$316+(N26*'C&amp;B'!$E$317),N26*'C&amp;B'!$E$318))</f>
        <v>0</v>
      </c>
      <c r="AH26" s="143">
        <f>IF(O26=0,0,IF(O26&lt;4,'C&amp;B'!$E$316+(O26*'C&amp;B'!$E$317),O26*'C&amp;B'!$E$318))</f>
        <v>0</v>
      </c>
      <c r="AI26" s="143">
        <f>IF(P26=0,0,IF(P26&lt;4,'C&amp;B'!$E$316+(P26*'C&amp;B'!$E$317),P26*'C&amp;B'!$E$318))</f>
        <v>0</v>
      </c>
      <c r="AJ26" s="143">
        <f>IF(Q26=0,0,IF(Q26&lt;4,'C&amp;B'!$E$316+(Q26*'C&amp;B'!$E$317),Q26*'C&amp;B'!$E$318))</f>
        <v>0</v>
      </c>
      <c r="AK26" s="143">
        <f>IF(R26=0,0,IF(R26&lt;4,'C&amp;B'!$E$316+(R26*'C&amp;B'!$E$317),R26*'C&amp;B'!$E$318))</f>
        <v>0</v>
      </c>
      <c r="AL26" s="143">
        <f>IF(S26=0,0,IF(S26&lt;4,'C&amp;B'!$E$316+(S26*'C&amp;B'!$E$317),S26*'C&amp;B'!$E$318))</f>
        <v>0</v>
      </c>
      <c r="AM26" s="143">
        <f>IF(T26=0,0,IF(T26&lt;4,'C&amp;B'!$E$316+(T26*'C&amp;B'!$E$317),T26*'C&amp;B'!$E$318))</f>
        <v>0</v>
      </c>
      <c r="AO26" s="164">
        <v>1</v>
      </c>
      <c r="AP26" s="14">
        <f t="shared" si="7"/>
        <v>2672.9230769230771</v>
      </c>
      <c r="AQ26" s="14">
        <f t="shared" si="7"/>
        <v>0</v>
      </c>
      <c r="AR26" s="14">
        <f t="shared" si="7"/>
        <v>0</v>
      </c>
      <c r="AS26" s="14">
        <f t="shared" si="7"/>
        <v>0</v>
      </c>
      <c r="AT26" s="14">
        <f t="shared" si="7"/>
        <v>0</v>
      </c>
      <c r="AU26" s="14">
        <f t="shared" si="7"/>
        <v>0</v>
      </c>
      <c r="AV26" s="14">
        <f t="shared" si="7"/>
        <v>0</v>
      </c>
      <c r="AW26" s="14">
        <f t="shared" si="7"/>
        <v>0</v>
      </c>
      <c r="AX26" s="14">
        <f t="shared" si="7"/>
        <v>0</v>
      </c>
      <c r="AY26" s="14">
        <f t="shared" si="7"/>
        <v>0</v>
      </c>
      <c r="AZ26" s="14">
        <f t="shared" si="7"/>
        <v>0</v>
      </c>
      <c r="BA26" s="14">
        <f t="shared" si="7"/>
        <v>0</v>
      </c>
      <c r="BB26" s="14">
        <f t="shared" si="7"/>
        <v>0</v>
      </c>
      <c r="BC26" s="14">
        <f t="shared" si="7"/>
        <v>0</v>
      </c>
      <c r="BD26" s="14">
        <f t="shared" si="7"/>
        <v>0</v>
      </c>
      <c r="BE26" s="14">
        <f t="shared" si="7"/>
        <v>0</v>
      </c>
      <c r="BF26" s="14">
        <f t="shared" si="11"/>
        <v>0</v>
      </c>
    </row>
    <row r="27" spans="2:58">
      <c r="B27" s="59" t="s">
        <v>373</v>
      </c>
      <c r="C27" s="129" t="s">
        <v>450</v>
      </c>
      <c r="D27" s="73">
        <f>D87</f>
        <v>33.477480416110012</v>
      </c>
      <c r="E27" s="169">
        <f>'C&amp;B'!C151</f>
        <v>32.89</v>
      </c>
      <c r="F27" s="169">
        <f>E27</f>
        <v>32.89</v>
      </c>
      <c r="G27" s="73">
        <f>F87</f>
        <v>43.895815516959999</v>
      </c>
      <c r="H27" s="73">
        <f>G27</f>
        <v>43.895815516959999</v>
      </c>
      <c r="I27" s="73">
        <f>G87</f>
        <v>21.467569932759996</v>
      </c>
      <c r="J27" s="73">
        <f>I27</f>
        <v>21.467569932759996</v>
      </c>
      <c r="K27" s="73">
        <f>H87</f>
        <v>43.895815516959999</v>
      </c>
      <c r="L27" s="73">
        <f>K27</f>
        <v>43.895815516959999</v>
      </c>
      <c r="M27" s="73">
        <f>I87</f>
        <v>30.467569294749989</v>
      </c>
      <c r="N27" s="73">
        <f>M27</f>
        <v>30.467569294749989</v>
      </c>
      <c r="O27" s="169">
        <f>'C&amp;B'!C153</f>
        <v>19.16</v>
      </c>
      <c r="P27" s="169">
        <f>O27</f>
        <v>19.16</v>
      </c>
      <c r="Q27" s="169">
        <f>'C&amp;B'!C154</f>
        <v>14.75</v>
      </c>
      <c r="R27" s="169">
        <f>Q27</f>
        <v>14.75</v>
      </c>
      <c r="S27" s="73">
        <f>L87</f>
        <v>25.510089036439989</v>
      </c>
      <c r="T27" s="73">
        <f>$C$92*(M86^2)+(M86*$C$93)+$C$94</f>
        <v>37.494049999960012</v>
      </c>
      <c r="U27" s="50"/>
      <c r="V27" s="138"/>
      <c r="W27" s="50"/>
      <c r="X27" s="50"/>
      <c r="AO27" t="s">
        <v>501</v>
      </c>
      <c r="AP27" s="14">
        <f>SUM(AP4:AP26)</f>
        <v>33906.923076923078</v>
      </c>
      <c r="AQ27" s="14">
        <f t="shared" ref="AQ27:BF27" si="13">SUM(AQ4:AQ26)</f>
        <v>30705</v>
      </c>
      <c r="AR27" s="14">
        <f t="shared" si="13"/>
        <v>25538</v>
      </c>
      <c r="AS27" s="14">
        <f t="shared" si="13"/>
        <v>30495</v>
      </c>
      <c r="AT27" s="14">
        <f t="shared" si="13"/>
        <v>25328</v>
      </c>
      <c r="AU27" s="14">
        <f t="shared" si="13"/>
        <v>31850</v>
      </c>
      <c r="AV27" s="14">
        <f t="shared" si="13"/>
        <v>26683</v>
      </c>
      <c r="AW27" s="14">
        <f t="shared" si="13"/>
        <v>30495</v>
      </c>
      <c r="AX27" s="14">
        <f t="shared" si="13"/>
        <v>25328</v>
      </c>
      <c r="AY27" s="14">
        <f t="shared" si="13"/>
        <v>31123</v>
      </c>
      <c r="AZ27" s="14">
        <f t="shared" si="13"/>
        <v>25956</v>
      </c>
      <c r="BA27" s="14">
        <f t="shared" si="13"/>
        <v>31850</v>
      </c>
      <c r="BB27" s="14">
        <f t="shared" si="13"/>
        <v>26683</v>
      </c>
      <c r="BC27" s="14">
        <f t="shared" si="13"/>
        <v>32176</v>
      </c>
      <c r="BD27" s="14">
        <f t="shared" si="13"/>
        <v>27009</v>
      </c>
      <c r="BE27" s="14">
        <f t="shared" si="13"/>
        <v>26482</v>
      </c>
      <c r="BF27" s="14">
        <f t="shared" si="13"/>
        <v>25274</v>
      </c>
    </row>
    <row r="28" spans="2:58">
      <c r="B28" s="59" t="s">
        <v>374</v>
      </c>
      <c r="C28" s="129" t="s">
        <v>450</v>
      </c>
      <c r="D28" s="73">
        <f>E28-SAP!C106</f>
        <v>21.791855414450193</v>
      </c>
      <c r="E28" s="169">
        <f>'C&amp;B'!D151</f>
        <v>27.16</v>
      </c>
      <c r="F28" s="169">
        <f>E28</f>
        <v>27.16</v>
      </c>
      <c r="G28" s="74">
        <f t="shared" ref="G28:N28" si="14">$O28</f>
        <v>27.62</v>
      </c>
      <c r="H28" s="74">
        <f t="shared" si="14"/>
        <v>27.62</v>
      </c>
      <c r="I28" s="74">
        <f t="shared" si="14"/>
        <v>27.62</v>
      </c>
      <c r="J28" s="74">
        <f t="shared" si="14"/>
        <v>27.62</v>
      </c>
      <c r="K28" s="74">
        <f t="shared" si="14"/>
        <v>27.62</v>
      </c>
      <c r="L28" s="74">
        <f t="shared" si="14"/>
        <v>27.62</v>
      </c>
      <c r="M28" s="74">
        <f t="shared" si="14"/>
        <v>27.62</v>
      </c>
      <c r="N28" s="74">
        <f t="shared" si="14"/>
        <v>27.62</v>
      </c>
      <c r="O28" s="169">
        <f>'C&amp;B'!D153</f>
        <v>27.62</v>
      </c>
      <c r="P28" s="169">
        <f>O28</f>
        <v>27.62</v>
      </c>
      <c r="Q28" s="169">
        <f>'C&amp;B'!D157</f>
        <v>27.62</v>
      </c>
      <c r="R28" s="169">
        <f>Q28</f>
        <v>27.62</v>
      </c>
      <c r="S28" s="74">
        <f>R28</f>
        <v>27.62</v>
      </c>
      <c r="T28" s="74">
        <f>S28</f>
        <v>27.62</v>
      </c>
      <c r="U28" s="50"/>
      <c r="V28" s="138"/>
      <c r="W28" s="50"/>
      <c r="X28" s="50"/>
      <c r="AO28" t="s">
        <v>704</v>
      </c>
      <c r="AP28" s="14">
        <f>AP27-$AP$27</f>
        <v>0</v>
      </c>
      <c r="AQ28" s="14">
        <f t="shared" ref="AQ28:BF28" si="15">AQ27-$AP$27</f>
        <v>-3201.923076923078</v>
      </c>
      <c r="AR28" s="14">
        <f t="shared" si="15"/>
        <v>-8368.923076923078</v>
      </c>
      <c r="AS28" s="14">
        <f t="shared" si="15"/>
        <v>-3411.923076923078</v>
      </c>
      <c r="AT28" s="14">
        <f t="shared" si="15"/>
        <v>-8578.923076923078</v>
      </c>
      <c r="AU28" s="14">
        <f t="shared" si="15"/>
        <v>-2056.923076923078</v>
      </c>
      <c r="AV28" s="14">
        <f t="shared" si="15"/>
        <v>-7223.923076923078</v>
      </c>
      <c r="AW28" s="14">
        <f t="shared" si="15"/>
        <v>-3411.923076923078</v>
      </c>
      <c r="AX28" s="14">
        <f t="shared" si="15"/>
        <v>-8578.923076923078</v>
      </c>
      <c r="AY28" s="14">
        <f t="shared" si="15"/>
        <v>-2783.923076923078</v>
      </c>
      <c r="AZ28" s="14">
        <f t="shared" si="15"/>
        <v>-7950.923076923078</v>
      </c>
      <c r="BA28" s="14">
        <f t="shared" si="15"/>
        <v>-2056.923076923078</v>
      </c>
      <c r="BB28" s="14">
        <f t="shared" si="15"/>
        <v>-7223.923076923078</v>
      </c>
      <c r="BC28" s="14">
        <f t="shared" si="15"/>
        <v>-1730.923076923078</v>
      </c>
      <c r="BD28" s="14">
        <f t="shared" si="15"/>
        <v>-6897.923076923078</v>
      </c>
      <c r="BE28" s="14">
        <f t="shared" si="15"/>
        <v>-7424.923076923078</v>
      </c>
      <c r="BF28" s="14">
        <f t="shared" si="15"/>
        <v>-8632.923076923078</v>
      </c>
    </row>
    <row r="29" spans="2:58">
      <c r="B29" s="59" t="s">
        <v>375</v>
      </c>
      <c r="C29" s="129" t="s">
        <v>450</v>
      </c>
      <c r="D29" s="73">
        <f>D27/D16</f>
        <v>37.405006051519564</v>
      </c>
      <c r="E29" s="73">
        <f t="shared" ref="E29:T30" si="16">E27/E16</f>
        <v>36.74860335195531</v>
      </c>
      <c r="F29" s="73">
        <f t="shared" si="16"/>
        <v>9.6735294117647097</v>
      </c>
      <c r="G29" s="73">
        <f t="shared" si="16"/>
        <v>49.045603929564244</v>
      </c>
      <c r="H29" s="73">
        <f t="shared" si="16"/>
        <v>12.910533975576476</v>
      </c>
      <c r="I29" s="73">
        <f t="shared" si="16"/>
        <v>23.986111656715078</v>
      </c>
      <c r="J29" s="73">
        <f t="shared" si="16"/>
        <v>6.3139911566941196</v>
      </c>
      <c r="K29" s="73">
        <f t="shared" si="16"/>
        <v>49.045603929564244</v>
      </c>
      <c r="L29" s="73">
        <f t="shared" si="16"/>
        <v>12.910533975576476</v>
      </c>
      <c r="M29" s="73">
        <f t="shared" si="16"/>
        <v>34.041976865642447</v>
      </c>
      <c r="N29" s="73">
        <f t="shared" si="16"/>
        <v>8.9610497925735295</v>
      </c>
      <c r="O29" s="73">
        <f t="shared" si="16"/>
        <v>21.407821229050278</v>
      </c>
      <c r="P29" s="73">
        <f t="shared" si="16"/>
        <v>5.635294117647061</v>
      </c>
      <c r="Q29" s="73">
        <f t="shared" si="16"/>
        <v>16.480446927374302</v>
      </c>
      <c r="R29" s="73">
        <f t="shared" si="16"/>
        <v>4.3382352941176485</v>
      </c>
      <c r="S29" s="73">
        <f t="shared" si="16"/>
        <v>7.5029673636588239</v>
      </c>
      <c r="T29" s="73">
        <f t="shared" si="16"/>
        <v>11.027661764694125</v>
      </c>
      <c r="U29" s="50"/>
      <c r="V29" s="138"/>
      <c r="W29" s="50"/>
      <c r="X29" s="50"/>
      <c r="AO29" t="s">
        <v>705</v>
      </c>
      <c r="AP29" s="14">
        <f>AP27-$BE$27</f>
        <v>7424.923076923078</v>
      </c>
      <c r="AQ29" s="14">
        <f t="shared" ref="AQ29:BF29" si="17">AQ27-$BE$27</f>
        <v>4223</v>
      </c>
      <c r="AR29" s="14">
        <f t="shared" si="17"/>
        <v>-944</v>
      </c>
      <c r="AS29" s="14">
        <f t="shared" si="17"/>
        <v>4013</v>
      </c>
      <c r="AT29" s="14">
        <f t="shared" si="17"/>
        <v>-1154</v>
      </c>
      <c r="AU29" s="14">
        <f t="shared" si="17"/>
        <v>5368</v>
      </c>
      <c r="AV29" s="14">
        <f t="shared" si="17"/>
        <v>201</v>
      </c>
      <c r="AW29" s="14">
        <f t="shared" si="17"/>
        <v>4013</v>
      </c>
      <c r="AX29" s="14">
        <f t="shared" si="17"/>
        <v>-1154</v>
      </c>
      <c r="AY29" s="14">
        <f t="shared" si="17"/>
        <v>4641</v>
      </c>
      <c r="AZ29" s="14">
        <f t="shared" si="17"/>
        <v>-526</v>
      </c>
      <c r="BA29" s="14">
        <f t="shared" si="17"/>
        <v>5368</v>
      </c>
      <c r="BB29" s="14">
        <f t="shared" si="17"/>
        <v>201</v>
      </c>
      <c r="BC29" s="14">
        <f t="shared" si="17"/>
        <v>5694</v>
      </c>
      <c r="BD29" s="14">
        <f t="shared" si="17"/>
        <v>527</v>
      </c>
      <c r="BE29" s="14">
        <f t="shared" si="17"/>
        <v>0</v>
      </c>
      <c r="BF29" s="14">
        <f t="shared" si="17"/>
        <v>-1208</v>
      </c>
    </row>
    <row r="30" spans="2:58">
      <c r="B30" s="59" t="s">
        <v>376</v>
      </c>
      <c r="C30" s="129" t="s">
        <v>450</v>
      </c>
      <c r="D30" s="73">
        <f>D28/D17</f>
        <v>24.348441803854964</v>
      </c>
      <c r="E30" s="73">
        <f t="shared" si="16"/>
        <v>30.346368715083798</v>
      </c>
      <c r="F30" s="73">
        <f t="shared" si="16"/>
        <v>11.808695652173913</v>
      </c>
      <c r="G30" s="73">
        <f t="shared" si="16"/>
        <v>30.860335195530727</v>
      </c>
      <c r="H30" s="73">
        <f t="shared" si="16"/>
        <v>12.008695652173914</v>
      </c>
      <c r="I30" s="73">
        <f t="shared" si="16"/>
        <v>30.860335195530727</v>
      </c>
      <c r="J30" s="73">
        <f t="shared" si="16"/>
        <v>12.008695652173914</v>
      </c>
      <c r="K30" s="73">
        <f t="shared" si="16"/>
        <v>30.860335195530727</v>
      </c>
      <c r="L30" s="73">
        <f t="shared" si="16"/>
        <v>12.008695652173914</v>
      </c>
      <c r="M30" s="73">
        <f t="shared" si="16"/>
        <v>30.860335195530727</v>
      </c>
      <c r="N30" s="73">
        <f t="shared" si="16"/>
        <v>12.008695652173914</v>
      </c>
      <c r="O30" s="73">
        <f t="shared" si="16"/>
        <v>30.860335195530727</v>
      </c>
      <c r="P30" s="73">
        <f t="shared" si="16"/>
        <v>12.008695652173914</v>
      </c>
      <c r="Q30" s="73">
        <f t="shared" si="16"/>
        <v>30.860335195530727</v>
      </c>
      <c r="R30" s="73">
        <f t="shared" si="16"/>
        <v>12.008695652173914</v>
      </c>
      <c r="S30" s="73">
        <f t="shared" si="16"/>
        <v>12.008695652173914</v>
      </c>
      <c r="T30" s="73">
        <f t="shared" si="16"/>
        <v>12.008695652173914</v>
      </c>
      <c r="U30" s="50"/>
      <c r="V30" s="138"/>
      <c r="W30" s="50"/>
      <c r="X30" s="50"/>
    </row>
    <row r="31" spans="2:58">
      <c r="B31" s="59" t="s">
        <v>377</v>
      </c>
      <c r="C31" s="129" t="s">
        <v>450</v>
      </c>
      <c r="D31" s="73">
        <f>(IF(D5="Natural Ventilation",SAP!$C$24+(SAP!$C$30*'C&amp;B'!$D$19),SAP!$C$24+SAP!$C$31*'C&amp;B'!$D$19))/'C&amp;B'!$C$13</f>
        <v>4.6108556789069173</v>
      </c>
      <c r="E31" s="73">
        <f>(IF(E5="Natural Ventilation",SAP!$C$24+(SAP!$C$30*'C&amp;B'!$D$19),SAP!$C$24+SAP!$C$31*'C&amp;B'!$D$19))/'C&amp;B'!$C$13</f>
        <v>4.6108556789069173</v>
      </c>
      <c r="F31" s="73">
        <f>(IF(F5="Natural Ventilation",SAP!$C$24+(SAP!$C$30*'C&amp;B'!$D$19),SAP!$C$24+SAP!$C$31*'C&amp;B'!$D$19))/'C&amp;B'!$C$13</f>
        <v>4.6108556789069173</v>
      </c>
      <c r="G31" s="73">
        <f>(IF(G5="Natural Ventilation",SAP!$C$24+(SAP!$C$30*'C&amp;B'!$D$19),SAP!$C$24+SAP!$C$31*'C&amp;B'!$D$19))/'C&amp;B'!$C$13</f>
        <v>4.6108556789069173</v>
      </c>
      <c r="H31" s="73">
        <f>(IF(H5="Natural Ventilation",SAP!$C$24+(SAP!$C$30*'C&amp;B'!$D$19),SAP!$C$24+SAP!$C$31*'C&amp;B'!$D$19))/'C&amp;B'!$C$13</f>
        <v>4.6108556789069173</v>
      </c>
      <c r="I31" s="73">
        <f>(IF(I5="Natural Ventilation",SAP!$C$24+(SAP!$C$30*'C&amp;B'!$D$19),SAP!$C$24+SAP!$C$31*'C&amp;B'!$D$19))/'C&amp;B'!$C$13</f>
        <v>11.001947053800171</v>
      </c>
      <c r="J31" s="73">
        <f>(IF(J5="Natural Ventilation",SAP!$C$24+(SAP!$C$30*'C&amp;B'!$D$19),SAP!$C$24+SAP!$C$31*'C&amp;B'!$D$19))/'C&amp;B'!$C$13</f>
        <v>11.001947053800171</v>
      </c>
      <c r="K31" s="73">
        <f>(IF(K5="Natural Ventilation",SAP!$C$24+(SAP!$C$30*'C&amp;B'!$D$19),SAP!$C$24+SAP!$C$31*'C&amp;B'!$D$19))/'C&amp;B'!$C$13</f>
        <v>4.6108556789069173</v>
      </c>
      <c r="L31" s="73">
        <f>(IF(L5="Natural Ventilation",SAP!$C$24+(SAP!$C$30*'C&amp;B'!$D$19),SAP!$C$24+SAP!$C$31*'C&amp;B'!$D$19))/'C&amp;B'!$C$13</f>
        <v>4.6108556789069173</v>
      </c>
      <c r="M31" s="73">
        <f>(IF(M5="Natural Ventilation",SAP!$C$24+(SAP!$C$30*'C&amp;B'!$D$19),SAP!$C$24+SAP!$C$31*'C&amp;B'!$D$19))/'C&amp;B'!$C$13</f>
        <v>4.6108556789069173</v>
      </c>
      <c r="N31" s="73">
        <f>(IF(N5="Natural Ventilation",SAP!$C$24+(SAP!$C$30*'C&amp;B'!$D$19),SAP!$C$24+SAP!$C$31*'C&amp;B'!$D$19))/'C&amp;B'!$C$13</f>
        <v>4.6108556789069173</v>
      </c>
      <c r="O31" s="73">
        <f>(IF(O5="Natural Ventilation",SAP!$C$24+(SAP!$C$30*'C&amp;B'!$D$19),SAP!$C$24+SAP!$C$31*'C&amp;B'!$D$19))/'C&amp;B'!$C$13</f>
        <v>11.001947053800171</v>
      </c>
      <c r="P31" s="73">
        <f>(IF(P5="Natural Ventilation",SAP!$C$24+(SAP!$C$30*'C&amp;B'!$D$19),SAP!$C$24+SAP!$C$31*'C&amp;B'!$D$19))/'C&amp;B'!$C$13</f>
        <v>11.001947053800171</v>
      </c>
      <c r="Q31" s="73">
        <f>(IF(Q5="Natural Ventilation",SAP!$C$24+(SAP!$C$30*'C&amp;B'!$D$19),SAP!$C$24+SAP!$C$31*'C&amp;B'!$D$19))/'C&amp;B'!$C$13</f>
        <v>11.001947053800171</v>
      </c>
      <c r="R31" s="73">
        <f>(IF(R5="Natural Ventilation",SAP!$C$24+(SAP!$C$30*'C&amp;B'!$D$19),SAP!$C$24+SAP!$C$31*'C&amp;B'!$D$19))/'C&amp;B'!$C$13</f>
        <v>11.001947053800171</v>
      </c>
      <c r="S31" s="73">
        <f>(IF(S5="Natural Ventilation",SAP!$C$24+(SAP!$C$30*'C&amp;B'!$D$19),SAP!$C$24+SAP!$C$31*'C&amp;B'!$D$19))/'C&amp;B'!$C$13</f>
        <v>4.6108556789069173</v>
      </c>
      <c r="T31" s="73">
        <f>(IF(T5="Natural Ventilation",SAP!$C$24+(SAP!$C$30*'C&amp;B'!$D$19),SAP!$C$24+SAP!$C$31*'C&amp;B'!$D$19))/'C&amp;B'!$C$13</f>
        <v>4.6108556789069173</v>
      </c>
      <c r="U31" s="50"/>
      <c r="V31" s="138"/>
      <c r="W31" s="50"/>
      <c r="X31" s="50"/>
    </row>
    <row r="32" spans="2:58">
      <c r="B32" s="59" t="s">
        <v>378</v>
      </c>
      <c r="C32" s="129" t="s">
        <v>450</v>
      </c>
      <c r="D32" s="62">
        <f>SAP!F55</f>
        <v>2.3612985385563192</v>
      </c>
      <c r="E32" s="74">
        <f>D32</f>
        <v>2.3612985385563192</v>
      </c>
      <c r="F32" s="74">
        <f t="shared" ref="F32:T32" si="18">E32</f>
        <v>2.3612985385563192</v>
      </c>
      <c r="G32" s="74">
        <f t="shared" si="18"/>
        <v>2.3612985385563192</v>
      </c>
      <c r="H32" s="74">
        <f t="shared" si="18"/>
        <v>2.3612985385563192</v>
      </c>
      <c r="I32" s="74">
        <f t="shared" si="18"/>
        <v>2.3612985385563192</v>
      </c>
      <c r="J32" s="74">
        <f t="shared" si="18"/>
        <v>2.3612985385563192</v>
      </c>
      <c r="K32" s="74">
        <f t="shared" si="18"/>
        <v>2.3612985385563192</v>
      </c>
      <c r="L32" s="74">
        <f t="shared" si="18"/>
        <v>2.3612985385563192</v>
      </c>
      <c r="M32" s="74">
        <f t="shared" si="18"/>
        <v>2.3612985385563192</v>
      </c>
      <c r="N32" s="74">
        <f t="shared" si="18"/>
        <v>2.3612985385563192</v>
      </c>
      <c r="O32" s="74">
        <f t="shared" si="18"/>
        <v>2.3612985385563192</v>
      </c>
      <c r="P32" s="74">
        <f t="shared" si="18"/>
        <v>2.3612985385563192</v>
      </c>
      <c r="Q32" s="74">
        <f t="shared" si="18"/>
        <v>2.3612985385563192</v>
      </c>
      <c r="R32" s="74">
        <f t="shared" si="18"/>
        <v>2.3612985385563192</v>
      </c>
      <c r="S32" s="74">
        <f t="shared" si="18"/>
        <v>2.3612985385563192</v>
      </c>
      <c r="T32" s="74">
        <f t="shared" si="18"/>
        <v>2.3612985385563192</v>
      </c>
      <c r="U32" s="50"/>
      <c r="V32" s="138"/>
      <c r="W32" s="50"/>
      <c r="X32" s="50"/>
    </row>
    <row r="33" spans="2:24">
      <c r="B33" s="59" t="s">
        <v>379</v>
      </c>
      <c r="C33" s="129" t="s">
        <v>450</v>
      </c>
      <c r="D33" s="73">
        <f t="shared" ref="D33:T33" si="19">IF(D4="Gas",SUM(D29:D30),0)</f>
        <v>61.753447855374532</v>
      </c>
      <c r="E33" s="73">
        <f t="shared" si="19"/>
        <v>67.094972067039109</v>
      </c>
      <c r="F33" s="73">
        <f t="shared" si="19"/>
        <v>0</v>
      </c>
      <c r="G33" s="73">
        <f t="shared" si="19"/>
        <v>79.905939125094974</v>
      </c>
      <c r="H33" s="73">
        <f t="shared" si="19"/>
        <v>0</v>
      </c>
      <c r="I33" s="73">
        <f t="shared" si="19"/>
        <v>54.846446852245805</v>
      </c>
      <c r="J33" s="73">
        <f t="shared" si="19"/>
        <v>0</v>
      </c>
      <c r="K33" s="73">
        <f t="shared" si="19"/>
        <v>79.905939125094974</v>
      </c>
      <c r="L33" s="73">
        <f t="shared" si="19"/>
        <v>0</v>
      </c>
      <c r="M33" s="73">
        <f t="shared" si="19"/>
        <v>64.902312061173177</v>
      </c>
      <c r="N33" s="73">
        <f t="shared" si="19"/>
        <v>0</v>
      </c>
      <c r="O33" s="73">
        <f t="shared" si="19"/>
        <v>52.268156424581008</v>
      </c>
      <c r="P33" s="73">
        <f t="shared" si="19"/>
        <v>0</v>
      </c>
      <c r="Q33" s="73">
        <f t="shared" si="19"/>
        <v>47.340782122905026</v>
      </c>
      <c r="R33" s="73">
        <f t="shared" si="19"/>
        <v>0</v>
      </c>
      <c r="S33" s="73">
        <f t="shared" si="19"/>
        <v>0</v>
      </c>
      <c r="T33" s="73">
        <f t="shared" si="19"/>
        <v>0</v>
      </c>
      <c r="U33" s="50"/>
      <c r="V33" s="138"/>
      <c r="W33" s="50"/>
      <c r="X33" s="50"/>
    </row>
    <row r="34" spans="2:24">
      <c r="B34" s="59" t="s">
        <v>380</v>
      </c>
      <c r="C34" s="129" t="s">
        <v>450</v>
      </c>
      <c r="D34" s="73">
        <f t="shared" ref="D34:T34" si="20">IF(D4="Gas", SUM(D31:D32),SUM(D29:D32))</f>
        <v>6.9721542174632365</v>
      </c>
      <c r="E34" s="73">
        <f t="shared" si="20"/>
        <v>6.9721542174632365</v>
      </c>
      <c r="F34" s="73">
        <f t="shared" si="20"/>
        <v>28.454379281401856</v>
      </c>
      <c r="G34" s="73">
        <f t="shared" si="20"/>
        <v>6.9721542174632365</v>
      </c>
      <c r="H34" s="73">
        <f t="shared" si="20"/>
        <v>31.891383845213625</v>
      </c>
      <c r="I34" s="73">
        <f t="shared" si="20"/>
        <v>13.36324559235649</v>
      </c>
      <c r="J34" s="73">
        <f t="shared" si="20"/>
        <v>31.685932401224527</v>
      </c>
      <c r="K34" s="73">
        <f t="shared" si="20"/>
        <v>6.9721542174632365</v>
      </c>
      <c r="L34" s="73">
        <f t="shared" si="20"/>
        <v>31.891383845213625</v>
      </c>
      <c r="M34" s="73">
        <f t="shared" si="20"/>
        <v>6.9721542174632365</v>
      </c>
      <c r="N34" s="73">
        <f t="shared" si="20"/>
        <v>27.94189966221068</v>
      </c>
      <c r="O34" s="73">
        <f t="shared" si="20"/>
        <v>13.36324559235649</v>
      </c>
      <c r="P34" s="73">
        <f t="shared" si="20"/>
        <v>31.007235362177468</v>
      </c>
      <c r="Q34" s="73">
        <f t="shared" si="20"/>
        <v>13.36324559235649</v>
      </c>
      <c r="R34" s="73">
        <f t="shared" si="20"/>
        <v>29.710176538648057</v>
      </c>
      <c r="S34" s="73">
        <f t="shared" si="20"/>
        <v>26.483817233295973</v>
      </c>
      <c r="T34" s="73">
        <f t="shared" si="20"/>
        <v>30.008511634331278</v>
      </c>
      <c r="U34" s="50"/>
      <c r="V34" s="138"/>
      <c r="W34" s="50"/>
      <c r="X34" s="50"/>
    </row>
    <row r="35" spans="2:24">
      <c r="B35" s="59" t="s">
        <v>452</v>
      </c>
      <c r="C35" s="129" t="s">
        <v>450</v>
      </c>
      <c r="D35" s="73">
        <f>D26*SAP!$C$143/'C&amp;B'!$D$13</f>
        <v>28.159324482036258</v>
      </c>
      <c r="E35" s="73">
        <f>E26*SAP!$C$143/'C&amp;B'!$D$13</f>
        <v>0</v>
      </c>
      <c r="F35" s="73">
        <f>F26*SAP!$C$143/'C&amp;B'!$D$13</f>
        <v>0</v>
      </c>
      <c r="G35" s="73">
        <f>G26*SAP!$C$143/'C&amp;B'!$D$13</f>
        <v>0</v>
      </c>
      <c r="H35" s="73">
        <f>H26*SAP!$C$143/'C&amp;B'!$D$13</f>
        <v>0</v>
      </c>
      <c r="I35" s="73">
        <f>I26*SAP!$C$143/'C&amp;B'!$D$13</f>
        <v>0</v>
      </c>
      <c r="J35" s="73">
        <f>J26*SAP!$C$143/'C&amp;B'!$D$13</f>
        <v>0</v>
      </c>
      <c r="K35" s="73">
        <f>K26*SAP!$C$143/'C&amp;B'!$D$13</f>
        <v>0</v>
      </c>
      <c r="L35" s="73">
        <f>L26*SAP!$C$143/'C&amp;B'!$D$13</f>
        <v>0</v>
      </c>
      <c r="M35" s="73">
        <f>M26*SAP!$C$143/'C&amp;B'!$D$13</f>
        <v>0</v>
      </c>
      <c r="N35" s="73">
        <f>N26*SAP!$C$143/'C&amp;B'!$D$13</f>
        <v>0</v>
      </c>
      <c r="O35" s="73">
        <f>O26*SAP!$C$143/'C&amp;B'!$D$13</f>
        <v>0</v>
      </c>
      <c r="P35" s="73">
        <f>P26*SAP!$C$143/'C&amp;B'!$D$13</f>
        <v>0</v>
      </c>
      <c r="Q35" s="73">
        <f>Q26*SAP!$C$143/'C&amp;B'!$D$13</f>
        <v>0</v>
      </c>
      <c r="R35" s="73">
        <f>R26*SAP!$C$143/'C&amp;B'!$D$13</f>
        <v>0</v>
      </c>
      <c r="S35" s="73">
        <f>S26*SAP!$C$143/'C&amp;B'!$D$13</f>
        <v>0</v>
      </c>
      <c r="T35" s="73">
        <f>T26*SAP!$C$143/'C&amp;B'!$D$13</f>
        <v>0</v>
      </c>
      <c r="U35" s="50"/>
      <c r="V35" s="138"/>
      <c r="W35" s="50"/>
      <c r="X35" s="50"/>
    </row>
    <row r="36" spans="2:24">
      <c r="B36" s="59" t="s">
        <v>448</v>
      </c>
      <c r="C36" s="129" t="s">
        <v>451</v>
      </c>
      <c r="D36" s="73">
        <f>D33*SAP!$C$6</f>
        <v>12.968224049628651</v>
      </c>
      <c r="E36" s="73">
        <f>E33*SAP!$C$6</f>
        <v>14.089944134078213</v>
      </c>
      <c r="F36" s="73">
        <f>F33*SAP!$C$6</f>
        <v>0</v>
      </c>
      <c r="G36" s="73">
        <f>G33*SAP!$C$6</f>
        <v>16.780247216269945</v>
      </c>
      <c r="H36" s="73">
        <f>H33*SAP!$C$6</f>
        <v>0</v>
      </c>
      <c r="I36" s="73">
        <f>I33*SAP!$C$6</f>
        <v>11.517753838971618</v>
      </c>
      <c r="J36" s="73">
        <f>J33*SAP!$C$6</f>
        <v>0</v>
      </c>
      <c r="K36" s="73">
        <f>K33*SAP!$C$6</f>
        <v>16.780247216269945</v>
      </c>
      <c r="L36" s="73">
        <f>L33*SAP!$C$6</f>
        <v>0</v>
      </c>
      <c r="M36" s="73">
        <f>M33*SAP!$C$6</f>
        <v>13.629485532846367</v>
      </c>
      <c r="N36" s="73">
        <f>N33*SAP!$C$6</f>
        <v>0</v>
      </c>
      <c r="O36" s="73">
        <f>O33*SAP!$C$6</f>
        <v>10.976312849162012</v>
      </c>
      <c r="P36" s="73">
        <f>P33*SAP!$C$6</f>
        <v>0</v>
      </c>
      <c r="Q36" s="73">
        <f>Q33*SAP!$C$6</f>
        <v>9.9415642458100546</v>
      </c>
      <c r="R36" s="73">
        <f>R33*SAP!$C$6</f>
        <v>0</v>
      </c>
      <c r="S36" s="73">
        <f>S33*SAP!$C$6</f>
        <v>0</v>
      </c>
      <c r="T36" s="73">
        <f>T33*SAP!$C$6</f>
        <v>0</v>
      </c>
    </row>
    <row r="37" spans="2:24">
      <c r="B37" s="59" t="s">
        <v>453</v>
      </c>
      <c r="C37" s="129" t="s">
        <v>451</v>
      </c>
      <c r="D37" s="73">
        <f>D34*SAP!$C$9</f>
        <v>0.94821297357500023</v>
      </c>
      <c r="E37" s="73">
        <f>E34*SAP!$C$9</f>
        <v>0.94821297357500023</v>
      </c>
      <c r="F37" s="73">
        <f>F34*SAP!$C$9</f>
        <v>3.8697955822706529</v>
      </c>
      <c r="G37" s="73">
        <f>G34*SAP!$C$9</f>
        <v>0.94821297357500023</v>
      </c>
      <c r="H37" s="73">
        <f>H34*SAP!$C$9</f>
        <v>4.3372282029490536</v>
      </c>
      <c r="I37" s="73">
        <f>I34*SAP!$C$9</f>
        <v>1.8174014005604828</v>
      </c>
      <c r="J37" s="73">
        <f>J34*SAP!$C$9</f>
        <v>4.3092868065665355</v>
      </c>
      <c r="K37" s="73">
        <f>K34*SAP!$C$9</f>
        <v>0.94821297357500023</v>
      </c>
      <c r="L37" s="73">
        <f>L34*SAP!$C$9</f>
        <v>4.3372282029490536</v>
      </c>
      <c r="M37" s="73">
        <f>M34*SAP!$C$9</f>
        <v>0.94821297357500023</v>
      </c>
      <c r="N37" s="73">
        <f>N34*SAP!$C$9</f>
        <v>3.800098354060653</v>
      </c>
      <c r="O37" s="73">
        <f>O34*SAP!$C$9</f>
        <v>1.8174014005604828</v>
      </c>
      <c r="P37" s="73">
        <f>P34*SAP!$C$9</f>
        <v>4.2169840092561364</v>
      </c>
      <c r="Q37" s="73">
        <f>Q34*SAP!$C$9</f>
        <v>1.8174014005604828</v>
      </c>
      <c r="R37" s="73">
        <f>R34*SAP!$C$9</f>
        <v>4.0405840092561363</v>
      </c>
      <c r="S37" s="73">
        <f>S34*SAP!$C$9</f>
        <v>3.6017991437282526</v>
      </c>
      <c r="T37" s="73">
        <f>T34*SAP!$C$9</f>
        <v>4.0811575822690545</v>
      </c>
    </row>
    <row r="38" spans="2:24">
      <c r="B38" s="59" t="s">
        <v>454</v>
      </c>
      <c r="C38" s="129" t="s">
        <v>451</v>
      </c>
      <c r="D38" s="73">
        <f>-D35*SAP!$C$10</f>
        <v>-3.8296681295569313</v>
      </c>
      <c r="E38" s="73">
        <f>-E35*SAP!$C$10</f>
        <v>0</v>
      </c>
      <c r="F38" s="73">
        <f>-F35*SAP!$C$10</f>
        <v>0</v>
      </c>
      <c r="G38" s="73">
        <f>-G35*SAP!$C$10</f>
        <v>0</v>
      </c>
      <c r="H38" s="73">
        <f>-H35*SAP!$C$10</f>
        <v>0</v>
      </c>
      <c r="I38" s="73">
        <f>-I35*SAP!$C$10</f>
        <v>0</v>
      </c>
      <c r="J38" s="73">
        <f>-J35*SAP!$C$10</f>
        <v>0</v>
      </c>
      <c r="K38" s="73">
        <f>-K35*SAP!$C$10</f>
        <v>0</v>
      </c>
      <c r="L38" s="73">
        <f>-L35*SAP!$C$10</f>
        <v>0</v>
      </c>
      <c r="M38" s="73">
        <f>-M35*SAP!$C$10</f>
        <v>0</v>
      </c>
      <c r="N38" s="73">
        <f>-N35*SAP!$C$10</f>
        <v>0</v>
      </c>
      <c r="O38" s="73">
        <f>-O35*SAP!$C$10</f>
        <v>0</v>
      </c>
      <c r="P38" s="73">
        <f>-P35*SAP!$C$10</f>
        <v>0</v>
      </c>
      <c r="Q38" s="73">
        <f>-Q35*SAP!$C$10</f>
        <v>0</v>
      </c>
      <c r="R38" s="73">
        <f>-R35*SAP!$C$10</f>
        <v>0</v>
      </c>
      <c r="S38" s="73">
        <f>-S35*SAP!$C$10</f>
        <v>0</v>
      </c>
      <c r="T38" s="73">
        <f>-T35*SAP!$C$10</f>
        <v>0</v>
      </c>
    </row>
    <row r="39" spans="2:24">
      <c r="B39" s="59" t="s">
        <v>449</v>
      </c>
      <c r="C39" s="129" t="s">
        <v>451</v>
      </c>
      <c r="D39" s="73">
        <f>D36+D37+D38</f>
        <v>10.08676889364672</v>
      </c>
      <c r="E39" s="73">
        <f t="shared" ref="E39:T39" si="21">E36+E37+E38</f>
        <v>15.038157107653213</v>
      </c>
      <c r="F39" s="73">
        <f t="shared" si="21"/>
        <v>3.8697955822706529</v>
      </c>
      <c r="G39" s="73">
        <f t="shared" si="21"/>
        <v>17.728460189844945</v>
      </c>
      <c r="H39" s="73">
        <f t="shared" si="21"/>
        <v>4.3372282029490536</v>
      </c>
      <c r="I39" s="73">
        <f t="shared" si="21"/>
        <v>13.335155239532101</v>
      </c>
      <c r="J39" s="73">
        <f t="shared" si="21"/>
        <v>4.3092868065665355</v>
      </c>
      <c r="K39" s="73">
        <f t="shared" si="21"/>
        <v>17.728460189844945</v>
      </c>
      <c r="L39" s="73">
        <f t="shared" si="21"/>
        <v>4.3372282029490536</v>
      </c>
      <c r="M39" s="73">
        <f t="shared" si="21"/>
        <v>14.577698506421367</v>
      </c>
      <c r="N39" s="73">
        <f t="shared" si="21"/>
        <v>3.800098354060653</v>
      </c>
      <c r="O39" s="73">
        <f t="shared" si="21"/>
        <v>12.793714249722495</v>
      </c>
      <c r="P39" s="73">
        <f t="shared" si="21"/>
        <v>4.2169840092561364</v>
      </c>
      <c r="Q39" s="73">
        <f t="shared" si="21"/>
        <v>11.758965646370537</v>
      </c>
      <c r="R39" s="73">
        <f t="shared" si="21"/>
        <v>4.0405840092561363</v>
      </c>
      <c r="S39" s="73">
        <f t="shared" si="21"/>
        <v>3.6017991437282526</v>
      </c>
      <c r="T39" s="73">
        <f t="shared" si="21"/>
        <v>4.0811575822690545</v>
      </c>
    </row>
    <row r="40" spans="2:24">
      <c r="B40" s="59" t="s">
        <v>731</v>
      </c>
      <c r="C40" s="71" t="s">
        <v>609</v>
      </c>
      <c r="D40" s="148">
        <f>IF(ISNUMBER(AP97),AP97,"Not Possible")</f>
        <v>8578.923076923078</v>
      </c>
      <c r="E40" s="148">
        <f t="shared" ref="E40:T46" si="22">IF(ISNUMBER(AQ97),AQ97,"Not Possible")</f>
        <v>8214.4000757317772</v>
      </c>
      <c r="F40" s="148">
        <f t="shared" si="22"/>
        <v>210</v>
      </c>
      <c r="G40" s="148" t="str">
        <f t="shared" si="22"/>
        <v>Not Possible</v>
      </c>
      <c r="H40" s="148">
        <f t="shared" si="22"/>
        <v>0</v>
      </c>
      <c r="I40" s="148">
        <f t="shared" si="22"/>
        <v>8659.942355691499</v>
      </c>
      <c r="J40" s="148">
        <f t="shared" si="22"/>
        <v>1355</v>
      </c>
      <c r="K40" s="148" t="str">
        <f t="shared" si="22"/>
        <v>Not Possible</v>
      </c>
      <c r="L40" s="148">
        <f t="shared" si="22"/>
        <v>0</v>
      </c>
      <c r="M40" s="148">
        <f t="shared" si="22"/>
        <v>8443.2803046854315</v>
      </c>
      <c r="N40" s="148">
        <f t="shared" si="22"/>
        <v>628</v>
      </c>
      <c r="O40" s="148">
        <f t="shared" si="22"/>
        <v>8437.561460310324</v>
      </c>
      <c r="P40" s="148">
        <f t="shared" si="22"/>
        <v>1355</v>
      </c>
      <c r="Q40" s="148">
        <f t="shared" si="22"/>
        <v>8338.5690322550727</v>
      </c>
      <c r="R40" s="148">
        <f t="shared" si="22"/>
        <v>1681</v>
      </c>
      <c r="S40" s="148">
        <f t="shared" si="22"/>
        <v>1154</v>
      </c>
      <c r="T40" s="148">
        <f t="shared" si="22"/>
        <v>0</v>
      </c>
    </row>
    <row r="41" spans="2:24">
      <c r="B41" s="59" t="s">
        <v>731</v>
      </c>
      <c r="C41" s="71" t="s">
        <v>610</v>
      </c>
      <c r="D41" s="148">
        <f t="shared" ref="D41:M46" si="23">IF(ISNUMBER(AP98),AP98,"Not Possible")</f>
        <v>8726.5945616686076</v>
      </c>
      <c r="E41" s="148">
        <f t="shared" si="22"/>
        <v>8658.3079569264155</v>
      </c>
      <c r="F41" s="148">
        <f t="shared" si="22"/>
        <v>210</v>
      </c>
      <c r="G41" s="148" t="str">
        <f t="shared" si="22"/>
        <v>Not Possible</v>
      </c>
      <c r="H41" s="148">
        <f t="shared" si="22"/>
        <v>0</v>
      </c>
      <c r="I41" s="148">
        <f t="shared" si="22"/>
        <v>9103.8502368861373</v>
      </c>
      <c r="J41" s="148">
        <f t="shared" si="22"/>
        <v>1355</v>
      </c>
      <c r="K41" s="148" t="str">
        <f t="shared" si="22"/>
        <v>Not Possible</v>
      </c>
      <c r="L41" s="148">
        <f t="shared" si="22"/>
        <v>0</v>
      </c>
      <c r="M41" s="148">
        <f t="shared" si="22"/>
        <v>8887.1881858800771</v>
      </c>
      <c r="N41" s="148">
        <f t="shared" si="22"/>
        <v>628</v>
      </c>
      <c r="O41" s="148">
        <f t="shared" si="22"/>
        <v>8881.4693415049696</v>
      </c>
      <c r="P41" s="148">
        <f t="shared" si="22"/>
        <v>1355</v>
      </c>
      <c r="Q41" s="148">
        <f t="shared" si="22"/>
        <v>8782.4769134497183</v>
      </c>
      <c r="R41" s="148">
        <f t="shared" si="22"/>
        <v>1681</v>
      </c>
      <c r="S41" s="148">
        <f t="shared" si="22"/>
        <v>1154</v>
      </c>
      <c r="T41" s="148">
        <f t="shared" si="22"/>
        <v>0</v>
      </c>
    </row>
    <row r="42" spans="2:24">
      <c r="B42" s="59" t="s">
        <v>731</v>
      </c>
      <c r="C42" s="71" t="s">
        <v>611</v>
      </c>
      <c r="D42" s="148">
        <f t="shared" si="23"/>
        <v>9170.502442863246</v>
      </c>
      <c r="E42" s="148" t="str">
        <f t="shared" si="22"/>
        <v>Not Possible</v>
      </c>
      <c r="F42" s="148">
        <f t="shared" si="22"/>
        <v>210</v>
      </c>
      <c r="G42" s="148" t="str">
        <f t="shared" si="22"/>
        <v>Not Possible</v>
      </c>
      <c r="H42" s="148">
        <f t="shared" si="22"/>
        <v>0</v>
      </c>
      <c r="I42" s="148">
        <f t="shared" si="22"/>
        <v>9547.7581180807829</v>
      </c>
      <c r="J42" s="148">
        <f t="shared" si="22"/>
        <v>1355</v>
      </c>
      <c r="K42" s="148" t="str">
        <f t="shared" si="22"/>
        <v>Not Possible</v>
      </c>
      <c r="L42" s="148">
        <f t="shared" si="22"/>
        <v>0</v>
      </c>
      <c r="M42" s="148">
        <f t="shared" si="22"/>
        <v>10261.176122970319</v>
      </c>
      <c r="N42" s="148">
        <f t="shared" si="22"/>
        <v>628</v>
      </c>
      <c r="O42" s="148">
        <f t="shared" si="22"/>
        <v>9325.3772226996152</v>
      </c>
      <c r="P42" s="148">
        <f t="shared" si="22"/>
        <v>1355</v>
      </c>
      <c r="Q42" s="148">
        <f t="shared" si="22"/>
        <v>9226.3847946443639</v>
      </c>
      <c r="R42" s="148">
        <f t="shared" si="22"/>
        <v>1681</v>
      </c>
      <c r="S42" s="148">
        <f t="shared" si="22"/>
        <v>1154</v>
      </c>
      <c r="T42" s="148">
        <f t="shared" si="22"/>
        <v>0</v>
      </c>
    </row>
    <row r="43" spans="2:24">
      <c r="B43" s="59" t="s">
        <v>731</v>
      </c>
      <c r="C43" s="71" t="s">
        <v>612</v>
      </c>
      <c r="D43" s="148" t="str">
        <f t="shared" si="23"/>
        <v>Not Possible</v>
      </c>
      <c r="E43" s="148" t="str">
        <f t="shared" si="22"/>
        <v>Not Possible</v>
      </c>
      <c r="F43" s="148">
        <f t="shared" si="22"/>
        <v>210</v>
      </c>
      <c r="G43" s="148" t="str">
        <f t="shared" si="22"/>
        <v>Not Possible</v>
      </c>
      <c r="H43" s="148">
        <f t="shared" si="22"/>
        <v>0</v>
      </c>
      <c r="I43" s="148">
        <f t="shared" si="22"/>
        <v>9991.6659992754285</v>
      </c>
      <c r="J43" s="148">
        <f t="shared" si="22"/>
        <v>1355</v>
      </c>
      <c r="K43" s="148" t="str">
        <f t="shared" si="22"/>
        <v>Not Possible</v>
      </c>
      <c r="L43" s="148">
        <f t="shared" si="22"/>
        <v>0</v>
      </c>
      <c r="M43" s="148" t="str">
        <f t="shared" si="22"/>
        <v>Not Possible</v>
      </c>
      <c r="N43" s="148">
        <f t="shared" si="22"/>
        <v>628</v>
      </c>
      <c r="O43" s="148">
        <f t="shared" si="22"/>
        <v>9769.2851038942608</v>
      </c>
      <c r="P43" s="148">
        <f t="shared" si="22"/>
        <v>1355</v>
      </c>
      <c r="Q43" s="148">
        <f t="shared" si="22"/>
        <v>9670.2926758390095</v>
      </c>
      <c r="R43" s="148">
        <f t="shared" si="22"/>
        <v>1681</v>
      </c>
      <c r="S43" s="148">
        <f t="shared" si="22"/>
        <v>1154</v>
      </c>
      <c r="T43" s="148">
        <f t="shared" si="22"/>
        <v>0</v>
      </c>
    </row>
    <row r="44" spans="2:24">
      <c r="B44" s="59" t="s">
        <v>731</v>
      </c>
      <c r="C44" s="71" t="s">
        <v>613</v>
      </c>
      <c r="D44" s="148" t="str">
        <f t="shared" si="23"/>
        <v>Not Possible</v>
      </c>
      <c r="E44" s="148" t="str">
        <f t="shared" si="23"/>
        <v>Not Possible</v>
      </c>
      <c r="F44" s="148">
        <f t="shared" si="23"/>
        <v>210</v>
      </c>
      <c r="G44" s="148" t="str">
        <f t="shared" si="23"/>
        <v>Not Possible</v>
      </c>
      <c r="H44" s="148">
        <f t="shared" si="23"/>
        <v>0</v>
      </c>
      <c r="I44" s="148" t="str">
        <f t="shared" si="23"/>
        <v>Not Possible</v>
      </c>
      <c r="J44" s="148">
        <f t="shared" si="23"/>
        <v>1355</v>
      </c>
      <c r="K44" s="148" t="str">
        <f t="shared" si="23"/>
        <v>Not Possible</v>
      </c>
      <c r="L44" s="148">
        <f t="shared" si="23"/>
        <v>0</v>
      </c>
      <c r="M44" s="148" t="str">
        <f t="shared" si="23"/>
        <v>Not Possible</v>
      </c>
      <c r="N44" s="148">
        <f t="shared" si="22"/>
        <v>628</v>
      </c>
      <c r="O44" s="148" t="str">
        <f t="shared" si="22"/>
        <v>Not Possible</v>
      </c>
      <c r="P44" s="148">
        <f t="shared" si="22"/>
        <v>1355</v>
      </c>
      <c r="Q44" s="148">
        <f t="shared" si="22"/>
        <v>10114.200557033655</v>
      </c>
      <c r="R44" s="148">
        <f t="shared" si="22"/>
        <v>1681</v>
      </c>
      <c r="S44" s="148">
        <f t="shared" si="22"/>
        <v>1154</v>
      </c>
      <c r="T44" s="148">
        <f t="shared" si="22"/>
        <v>0</v>
      </c>
    </row>
    <row r="45" spans="2:24">
      <c r="B45" s="59" t="s">
        <v>731</v>
      </c>
      <c r="C45" s="71" t="s">
        <v>614</v>
      </c>
      <c r="D45" s="148" t="str">
        <f t="shared" si="23"/>
        <v>Not Possible</v>
      </c>
      <c r="E45" s="148" t="str">
        <f t="shared" si="23"/>
        <v>Not Possible</v>
      </c>
      <c r="F45" s="148">
        <f t="shared" si="23"/>
        <v>210</v>
      </c>
      <c r="G45" s="148" t="str">
        <f t="shared" si="23"/>
        <v>Not Possible</v>
      </c>
      <c r="H45" s="148">
        <f t="shared" si="23"/>
        <v>0</v>
      </c>
      <c r="I45" s="148" t="str">
        <f t="shared" si="23"/>
        <v>Not Possible</v>
      </c>
      <c r="J45" s="148">
        <f t="shared" si="23"/>
        <v>1355</v>
      </c>
      <c r="K45" s="148" t="str">
        <f t="shared" si="23"/>
        <v>Not Possible</v>
      </c>
      <c r="L45" s="148">
        <f t="shared" si="23"/>
        <v>0</v>
      </c>
      <c r="M45" s="148" t="str">
        <f t="shared" si="23"/>
        <v>Not Possible</v>
      </c>
      <c r="N45" s="148">
        <f t="shared" si="22"/>
        <v>628</v>
      </c>
      <c r="O45" s="148" t="str">
        <f t="shared" si="22"/>
        <v>Not Possible</v>
      </c>
      <c r="P45" s="148">
        <f t="shared" si="22"/>
        <v>1355</v>
      </c>
      <c r="Q45" s="148" t="str">
        <f t="shared" si="22"/>
        <v>Not Possible</v>
      </c>
      <c r="R45" s="148">
        <f t="shared" si="22"/>
        <v>1681</v>
      </c>
      <c r="S45" s="148">
        <f t="shared" si="22"/>
        <v>1154</v>
      </c>
      <c r="T45" s="148">
        <f t="shared" si="22"/>
        <v>0</v>
      </c>
    </row>
    <row r="46" spans="2:24">
      <c r="B46" s="59" t="s">
        <v>731</v>
      </c>
      <c r="C46" s="71" t="s">
        <v>615</v>
      </c>
      <c r="D46" s="148" t="str">
        <f t="shared" si="23"/>
        <v>Not Possible</v>
      </c>
      <c r="E46" s="148" t="str">
        <f t="shared" si="23"/>
        <v>Not Possible</v>
      </c>
      <c r="F46" s="148">
        <f t="shared" si="23"/>
        <v>2899.4042429814144</v>
      </c>
      <c r="G46" s="148" t="str">
        <f t="shared" si="23"/>
        <v>Not Possible</v>
      </c>
      <c r="H46" s="148">
        <f t="shared" si="23"/>
        <v>2881.38838654133</v>
      </c>
      <c r="I46" s="148" t="str">
        <f t="shared" si="23"/>
        <v>Not Possible</v>
      </c>
      <c r="J46" s="148">
        <f t="shared" si="23"/>
        <v>4224.9122832120847</v>
      </c>
      <c r="K46" s="148" t="str">
        <f t="shared" si="23"/>
        <v>Not Possible</v>
      </c>
      <c r="L46" s="148">
        <f t="shared" si="23"/>
        <v>2881.38838654133</v>
      </c>
      <c r="M46" s="148" t="str">
        <f t="shared" si="23"/>
        <v>Not Possible</v>
      </c>
      <c r="N46" s="148">
        <f t="shared" si="22"/>
        <v>3288.7781649661993</v>
      </c>
      <c r="O46" s="148" t="str">
        <f t="shared" si="22"/>
        <v>Not Possible</v>
      </c>
      <c r="P46" s="148">
        <f t="shared" si="22"/>
        <v>4187.0016353328174</v>
      </c>
      <c r="Q46" s="148" t="str">
        <f t="shared" si="22"/>
        <v>Not Possible</v>
      </c>
      <c r="R46" s="148">
        <f t="shared" si="22"/>
        <v>4440.5505452167308</v>
      </c>
      <c r="S46" s="148">
        <f t="shared" si="22"/>
        <v>3733.3326209880724</v>
      </c>
      <c r="T46" s="148">
        <f t="shared" si="22"/>
        <v>2776.2149420120295</v>
      </c>
    </row>
    <row r="47" spans="2:24">
      <c r="B47" s="59" t="s">
        <v>732</v>
      </c>
      <c r="C47" s="71" t="s">
        <v>609</v>
      </c>
      <c r="D47" s="148" t="str">
        <f t="shared" ref="D47:S53" si="24">IF(ISNUMBER(AP106),AP106,"Not Possible")</f>
        <v>Not Possible</v>
      </c>
      <c r="E47" s="148" t="str">
        <f t="shared" si="24"/>
        <v>Not Possible</v>
      </c>
      <c r="F47" s="148">
        <f t="shared" si="24"/>
        <v>709.10493100771055</v>
      </c>
      <c r="G47" s="148" t="str">
        <f t="shared" si="24"/>
        <v>Not Possible</v>
      </c>
      <c r="H47" s="148">
        <f t="shared" si="24"/>
        <v>691.08907456762608</v>
      </c>
      <c r="I47" s="148" t="str">
        <f t="shared" si="24"/>
        <v>Not Possible</v>
      </c>
      <c r="J47" s="148">
        <f t="shared" si="24"/>
        <v>2034.6129712383809</v>
      </c>
      <c r="K47" s="148" t="str">
        <f t="shared" si="24"/>
        <v>Not Possible</v>
      </c>
      <c r="L47" s="148">
        <f t="shared" si="24"/>
        <v>691.08907456762608</v>
      </c>
      <c r="M47" s="148" t="str">
        <f t="shared" si="24"/>
        <v>Not Possible</v>
      </c>
      <c r="N47" s="148">
        <f t="shared" si="24"/>
        <v>0</v>
      </c>
      <c r="O47" s="148" t="str">
        <f t="shared" si="24"/>
        <v>Not Possible</v>
      </c>
      <c r="P47" s="148">
        <f t="shared" si="24"/>
        <v>1996.7023233591135</v>
      </c>
      <c r="Q47" s="148" t="str">
        <f t="shared" si="24"/>
        <v>Not Possible</v>
      </c>
      <c r="R47" s="148">
        <f t="shared" si="24"/>
        <v>2250.2512332430269</v>
      </c>
      <c r="S47" s="148">
        <f t="shared" si="24"/>
        <v>526</v>
      </c>
      <c r="T47" s="148">
        <f t="shared" ref="E47:T53" si="25">IF(ISNUMBER(BF106),BF106,"Not Possible")</f>
        <v>531.91563003832562</v>
      </c>
    </row>
    <row r="48" spans="2:24">
      <c r="B48" s="59" t="s">
        <v>732</v>
      </c>
      <c r="C48" s="71" t="s">
        <v>610</v>
      </c>
      <c r="D48" s="148" t="str">
        <f t="shared" si="24"/>
        <v>Not Possible</v>
      </c>
      <c r="E48" s="148" t="str">
        <f t="shared" si="25"/>
        <v>Not Possible</v>
      </c>
      <c r="F48" s="148">
        <f t="shared" si="25"/>
        <v>865.33486220508348</v>
      </c>
      <c r="G48" s="148" t="str">
        <f t="shared" si="25"/>
        <v>Not Possible</v>
      </c>
      <c r="H48" s="148">
        <f t="shared" si="25"/>
        <v>847.31900576499538</v>
      </c>
      <c r="I48" s="148" t="str">
        <f t="shared" si="25"/>
        <v>Not Possible</v>
      </c>
      <c r="J48" s="148">
        <f t="shared" si="25"/>
        <v>2190.8429024357501</v>
      </c>
      <c r="K48" s="148" t="str">
        <f t="shared" si="25"/>
        <v>Not Possible</v>
      </c>
      <c r="L48" s="148">
        <f t="shared" si="25"/>
        <v>847.31900576499538</v>
      </c>
      <c r="M48" s="148" t="str">
        <f t="shared" si="25"/>
        <v>Not Possible</v>
      </c>
      <c r="N48" s="148">
        <f t="shared" si="25"/>
        <v>1254.7087841898647</v>
      </c>
      <c r="O48" s="148" t="str">
        <f t="shared" si="25"/>
        <v>Not Possible</v>
      </c>
      <c r="P48" s="148">
        <f t="shared" si="25"/>
        <v>2152.9322545564828</v>
      </c>
      <c r="Q48" s="148" t="str">
        <f t="shared" si="25"/>
        <v>Not Possible</v>
      </c>
      <c r="R48" s="148">
        <f t="shared" si="25"/>
        <v>2406.4811644403999</v>
      </c>
      <c r="S48" s="148">
        <f t="shared" si="25"/>
        <v>1699.2632402117415</v>
      </c>
      <c r="T48" s="148">
        <f t="shared" si="25"/>
        <v>688.14556123569491</v>
      </c>
    </row>
    <row r="49" spans="2:60">
      <c r="B49" s="59" t="s">
        <v>732</v>
      </c>
      <c r="C49" s="71" t="s">
        <v>611</v>
      </c>
      <c r="D49" s="148" t="str">
        <f t="shared" si="24"/>
        <v>Not Possible</v>
      </c>
      <c r="E49" s="148" t="str">
        <f t="shared" si="25"/>
        <v>Not Possible</v>
      </c>
      <c r="F49" s="148">
        <f t="shared" si="25"/>
        <v>1021.5647934024528</v>
      </c>
      <c r="G49" s="148" t="str">
        <f t="shared" si="25"/>
        <v>Not Possible</v>
      </c>
      <c r="H49" s="148">
        <f t="shared" si="25"/>
        <v>1003.5489369623683</v>
      </c>
      <c r="I49" s="148" t="str">
        <f t="shared" si="25"/>
        <v>Not Possible</v>
      </c>
      <c r="J49" s="148">
        <f t="shared" si="25"/>
        <v>2347.0728336331194</v>
      </c>
      <c r="K49" s="148" t="str">
        <f t="shared" si="25"/>
        <v>Not Possible</v>
      </c>
      <c r="L49" s="148">
        <f t="shared" si="25"/>
        <v>1003.5489369623683</v>
      </c>
      <c r="M49" s="148" t="str">
        <f t="shared" si="25"/>
        <v>Not Possible</v>
      </c>
      <c r="N49" s="148">
        <f t="shared" si="25"/>
        <v>1410.9387153872376</v>
      </c>
      <c r="O49" s="148" t="str">
        <f t="shared" si="25"/>
        <v>Not Possible</v>
      </c>
      <c r="P49" s="148">
        <f t="shared" si="25"/>
        <v>2309.1621857538557</v>
      </c>
      <c r="Q49" s="148" t="str">
        <f t="shared" si="25"/>
        <v>Not Possible</v>
      </c>
      <c r="R49" s="148">
        <f t="shared" si="25"/>
        <v>2562.7110956377692</v>
      </c>
      <c r="S49" s="148">
        <f t="shared" si="25"/>
        <v>1855.4931714091108</v>
      </c>
      <c r="T49" s="148">
        <f t="shared" si="25"/>
        <v>844.37549243306785</v>
      </c>
    </row>
    <row r="50" spans="2:60">
      <c r="B50" s="59" t="s">
        <v>732</v>
      </c>
      <c r="C50" s="71" t="s">
        <v>612</v>
      </c>
      <c r="D50" s="148" t="str">
        <f t="shared" si="24"/>
        <v>Not Possible</v>
      </c>
      <c r="E50" s="148" t="str">
        <f t="shared" si="25"/>
        <v>Not Possible</v>
      </c>
      <c r="F50" s="148">
        <f t="shared" si="25"/>
        <v>1177.7947245998221</v>
      </c>
      <c r="G50" s="148" t="str">
        <f t="shared" si="25"/>
        <v>Not Possible</v>
      </c>
      <c r="H50" s="148">
        <f t="shared" si="25"/>
        <v>1159.7788681597376</v>
      </c>
      <c r="I50" s="148" t="str">
        <f t="shared" si="25"/>
        <v>Not Possible</v>
      </c>
      <c r="J50" s="148">
        <f t="shared" si="25"/>
        <v>2503.3027648304924</v>
      </c>
      <c r="K50" s="148" t="str">
        <f t="shared" si="25"/>
        <v>Not Possible</v>
      </c>
      <c r="L50" s="148">
        <f t="shared" si="25"/>
        <v>1159.7788681597376</v>
      </c>
      <c r="M50" s="148" t="str">
        <f t="shared" si="25"/>
        <v>Not Possible</v>
      </c>
      <c r="N50" s="148">
        <f t="shared" si="25"/>
        <v>1567.1686465846069</v>
      </c>
      <c r="O50" s="148" t="str">
        <f t="shared" si="25"/>
        <v>Not Possible</v>
      </c>
      <c r="P50" s="148">
        <f t="shared" si="25"/>
        <v>2465.392116951225</v>
      </c>
      <c r="Q50" s="148" t="str">
        <f t="shared" si="25"/>
        <v>Not Possible</v>
      </c>
      <c r="R50" s="148">
        <f t="shared" si="25"/>
        <v>2718.9410268351385</v>
      </c>
      <c r="S50" s="148">
        <f t="shared" si="25"/>
        <v>2011.7231026064801</v>
      </c>
      <c r="T50" s="148">
        <f t="shared" si="25"/>
        <v>1000.6054236304371</v>
      </c>
    </row>
    <row r="51" spans="2:60">
      <c r="B51" s="59" t="s">
        <v>732</v>
      </c>
      <c r="C51" s="71" t="s">
        <v>613</v>
      </c>
      <c r="D51" s="148" t="str">
        <f t="shared" si="24"/>
        <v>Not Possible</v>
      </c>
      <c r="E51" s="148" t="str">
        <f t="shared" si="25"/>
        <v>Not Possible</v>
      </c>
      <c r="F51" s="148">
        <f t="shared" si="25"/>
        <v>1334.0246557971914</v>
      </c>
      <c r="G51" s="148" t="str">
        <f t="shared" si="25"/>
        <v>Not Possible</v>
      </c>
      <c r="H51" s="148">
        <f t="shared" si="25"/>
        <v>1316.0087993571069</v>
      </c>
      <c r="I51" s="148" t="str">
        <f t="shared" si="25"/>
        <v>Not Possible</v>
      </c>
      <c r="J51" s="148">
        <f t="shared" si="25"/>
        <v>2659.5326960278617</v>
      </c>
      <c r="K51" s="148" t="str">
        <f t="shared" si="25"/>
        <v>Not Possible</v>
      </c>
      <c r="L51" s="148">
        <f t="shared" si="25"/>
        <v>1316.0087993571069</v>
      </c>
      <c r="M51" s="148" t="str">
        <f t="shared" si="25"/>
        <v>Not Possible</v>
      </c>
      <c r="N51" s="148">
        <f t="shared" si="25"/>
        <v>1723.3985777819762</v>
      </c>
      <c r="O51" s="148" t="str">
        <f t="shared" si="25"/>
        <v>Not Possible</v>
      </c>
      <c r="P51" s="148">
        <f t="shared" si="25"/>
        <v>2621.6220481485943</v>
      </c>
      <c r="Q51" s="148" t="str">
        <f t="shared" si="25"/>
        <v>Not Possible</v>
      </c>
      <c r="R51" s="148">
        <f t="shared" si="25"/>
        <v>2875.1709580325114</v>
      </c>
      <c r="S51" s="148">
        <f t="shared" si="25"/>
        <v>2167.953033803853</v>
      </c>
      <c r="T51" s="148">
        <f t="shared" si="25"/>
        <v>1156.8353548278064</v>
      </c>
    </row>
    <row r="52" spans="2:60">
      <c r="B52" s="59" t="s">
        <v>732</v>
      </c>
      <c r="C52" s="71" t="s">
        <v>614</v>
      </c>
      <c r="D52" s="148" t="str">
        <f t="shared" si="24"/>
        <v>Not Possible</v>
      </c>
      <c r="E52" s="148" t="str">
        <f t="shared" si="25"/>
        <v>Not Possible</v>
      </c>
      <c r="F52" s="148">
        <f t="shared" si="25"/>
        <v>1490.2545869945643</v>
      </c>
      <c r="G52" s="148" t="str">
        <f t="shared" si="25"/>
        <v>Not Possible</v>
      </c>
      <c r="H52" s="148">
        <f t="shared" si="25"/>
        <v>1472.2387305544762</v>
      </c>
      <c r="I52" s="148" t="str">
        <f t="shared" si="25"/>
        <v>Not Possible</v>
      </c>
      <c r="J52" s="148">
        <f t="shared" si="25"/>
        <v>2815.762627225231</v>
      </c>
      <c r="K52" s="148" t="str">
        <f t="shared" si="25"/>
        <v>Not Possible</v>
      </c>
      <c r="L52" s="148">
        <f t="shared" si="25"/>
        <v>1472.2387305544762</v>
      </c>
      <c r="M52" s="148" t="str">
        <f t="shared" si="25"/>
        <v>Not Possible</v>
      </c>
      <c r="N52" s="148">
        <f t="shared" si="25"/>
        <v>1879.6285089793455</v>
      </c>
      <c r="O52" s="148" t="str">
        <f t="shared" si="25"/>
        <v>Not Possible</v>
      </c>
      <c r="P52" s="148">
        <f t="shared" si="25"/>
        <v>2777.8519793459636</v>
      </c>
      <c r="Q52" s="148" t="str">
        <f t="shared" si="25"/>
        <v>Not Possible</v>
      </c>
      <c r="R52" s="148">
        <f t="shared" si="25"/>
        <v>3031.4008892298807</v>
      </c>
      <c r="S52" s="148">
        <f t="shared" si="25"/>
        <v>2324.1829650012223</v>
      </c>
      <c r="T52" s="148">
        <f t="shared" si="25"/>
        <v>1313.0652860251794</v>
      </c>
    </row>
    <row r="53" spans="2:60">
      <c r="B53" s="59" t="s">
        <v>732</v>
      </c>
      <c r="C53" s="71" t="s">
        <v>615</v>
      </c>
      <c r="D53" s="148" t="str">
        <f t="shared" si="24"/>
        <v>Not Possible</v>
      </c>
      <c r="E53" s="148" t="str">
        <f t="shared" si="25"/>
        <v>Not Possible</v>
      </c>
      <c r="F53" s="148">
        <f t="shared" si="25"/>
        <v>2271.4042429814144</v>
      </c>
      <c r="G53" s="148" t="str">
        <f t="shared" si="25"/>
        <v>Not Possible</v>
      </c>
      <c r="H53" s="148">
        <f t="shared" si="25"/>
        <v>2253.38838654133</v>
      </c>
      <c r="I53" s="148" t="str">
        <f t="shared" si="25"/>
        <v>Not Possible</v>
      </c>
      <c r="J53" s="148">
        <f t="shared" si="25"/>
        <v>3596.9122832120847</v>
      </c>
      <c r="K53" s="148" t="str">
        <f t="shared" si="25"/>
        <v>Not Possible</v>
      </c>
      <c r="L53" s="148">
        <f t="shared" si="25"/>
        <v>2253.38838654133</v>
      </c>
      <c r="M53" s="148" t="str">
        <f t="shared" si="25"/>
        <v>Not Possible</v>
      </c>
      <c r="N53" s="148">
        <f t="shared" si="25"/>
        <v>2660.7781649661993</v>
      </c>
      <c r="O53" s="148" t="str">
        <f t="shared" si="25"/>
        <v>Not Possible</v>
      </c>
      <c r="P53" s="148">
        <f t="shared" si="25"/>
        <v>3559.0016353328174</v>
      </c>
      <c r="Q53" s="148" t="str">
        <f t="shared" si="25"/>
        <v>Not Possible</v>
      </c>
      <c r="R53" s="148">
        <f t="shared" si="25"/>
        <v>3812.5505452167308</v>
      </c>
      <c r="S53" s="148">
        <f t="shared" si="25"/>
        <v>3105.3326209880724</v>
      </c>
      <c r="T53" s="148">
        <f t="shared" si="25"/>
        <v>2094.2149420120295</v>
      </c>
    </row>
    <row r="54" spans="2:60">
      <c r="E54" s="11"/>
    </row>
    <row r="55" spans="2:60">
      <c r="B55" s="1" t="s">
        <v>669</v>
      </c>
      <c r="E55" s="11"/>
      <c r="V55" s="51" t="s">
        <v>706</v>
      </c>
    </row>
    <row r="56" spans="2:60" s="118" customFormat="1" ht="72">
      <c r="B56" s="115" t="s">
        <v>666</v>
      </c>
      <c r="C56" s="116" t="s">
        <v>676</v>
      </c>
      <c r="D56" s="117" t="str">
        <f t="shared" ref="D56:T56" si="26">D3</f>
        <v>Part L 21</v>
      </c>
      <c r="E56" s="117" t="str">
        <f t="shared" si="26"/>
        <v xml:space="preserve">Notional Building C&amp;B </v>
      </c>
      <c r="F56" s="117" t="str">
        <f t="shared" si="26"/>
        <v xml:space="preserve">Notional Building C&amp;B </v>
      </c>
      <c r="G56" s="117" t="str">
        <f t="shared" si="26"/>
        <v>35 kWh/m2.year</v>
      </c>
      <c r="H56" s="117" t="str">
        <f t="shared" si="26"/>
        <v>35 kWh/m2.year</v>
      </c>
      <c r="I56" s="117" t="str">
        <f t="shared" si="26"/>
        <v>35 kWh/m2.year</v>
      </c>
      <c r="J56" s="117" t="str">
        <f t="shared" si="26"/>
        <v>35 kWh/m2.year</v>
      </c>
      <c r="K56" s="117" t="str">
        <f t="shared" si="26"/>
        <v>30 kWh/m2.year</v>
      </c>
      <c r="L56" s="117" t="str">
        <f t="shared" si="26"/>
        <v>30 kWh/m2.year</v>
      </c>
      <c r="M56" s="117" t="str">
        <f t="shared" si="26"/>
        <v>25 kWh/m2.year</v>
      </c>
      <c r="N56" s="117" t="str">
        <f t="shared" si="26"/>
        <v>25 kWh/m2.year</v>
      </c>
      <c r="O56" s="117" t="str">
        <f t="shared" si="26"/>
        <v>20 kWh/m2.year</v>
      </c>
      <c r="P56" s="117" t="str">
        <f t="shared" si="26"/>
        <v>20 kWh/m2.year</v>
      </c>
      <c r="Q56" s="117" t="str">
        <f t="shared" si="26"/>
        <v>15 kWh/m2.year (Passivhaus)</v>
      </c>
      <c r="R56" s="117" t="str">
        <f t="shared" si="26"/>
        <v>15 kWh/m2.year (Passivhaus)</v>
      </c>
      <c r="S56" s="117" t="str">
        <f t="shared" si="26"/>
        <v>FHS</v>
      </c>
      <c r="T56" s="117" t="str">
        <f t="shared" si="26"/>
        <v>Bespoke</v>
      </c>
      <c r="V56" s="139" t="s">
        <v>16</v>
      </c>
      <c r="W56" s="117" t="s">
        <v>343</v>
      </c>
      <c r="X56" s="117" t="s">
        <v>435</v>
      </c>
      <c r="Y56" s="117" t="s">
        <v>436</v>
      </c>
      <c r="Z56" s="117" t="s">
        <v>437</v>
      </c>
      <c r="AA56" s="117" t="s">
        <v>438</v>
      </c>
      <c r="AB56" s="117" t="s">
        <v>439</v>
      </c>
      <c r="AC56" s="117" t="s">
        <v>440</v>
      </c>
      <c r="AD56" s="117" t="s">
        <v>441</v>
      </c>
      <c r="AE56" s="117" t="s">
        <v>442</v>
      </c>
      <c r="AF56" s="117" t="s">
        <v>443</v>
      </c>
      <c r="AG56" s="117" t="s">
        <v>444</v>
      </c>
      <c r="AH56" s="117" t="s">
        <v>445</v>
      </c>
      <c r="AI56" s="117" t="s">
        <v>446</v>
      </c>
      <c r="AJ56" s="117" t="s">
        <v>447</v>
      </c>
      <c r="AK56" s="117" t="s">
        <v>677</v>
      </c>
      <c r="AL56" s="117" t="s">
        <v>351</v>
      </c>
      <c r="AM56" s="117" t="s">
        <v>791</v>
      </c>
      <c r="AO56" s="144" t="s">
        <v>16</v>
      </c>
      <c r="AP56" s="117" t="s">
        <v>343</v>
      </c>
      <c r="AQ56" s="117" t="s">
        <v>435</v>
      </c>
      <c r="AR56" s="117" t="s">
        <v>436</v>
      </c>
      <c r="AS56" s="117" t="s">
        <v>437</v>
      </c>
      <c r="AT56" s="117" t="s">
        <v>438</v>
      </c>
      <c r="AU56" s="117" t="s">
        <v>439</v>
      </c>
      <c r="AV56" s="117" t="s">
        <v>440</v>
      </c>
      <c r="AW56" s="117" t="s">
        <v>441</v>
      </c>
      <c r="AX56" s="117" t="s">
        <v>442</v>
      </c>
      <c r="AY56" s="117" t="s">
        <v>443</v>
      </c>
      <c r="AZ56" s="117" t="s">
        <v>444</v>
      </c>
      <c r="BA56" s="117" t="s">
        <v>445</v>
      </c>
      <c r="BB56" s="117" t="s">
        <v>446</v>
      </c>
      <c r="BC56" s="117" t="s">
        <v>447</v>
      </c>
      <c r="BD56" s="117" t="s">
        <v>677</v>
      </c>
      <c r="BE56" s="117" t="s">
        <v>351</v>
      </c>
      <c r="BF56" s="117" t="s">
        <v>791</v>
      </c>
    </row>
    <row r="57" spans="2:60">
      <c r="B57" s="112" t="s">
        <v>667</v>
      </c>
      <c r="C57" s="129"/>
      <c r="D57" s="61"/>
      <c r="E57" s="113"/>
      <c r="F57" s="61"/>
      <c r="G57" s="61"/>
      <c r="H57" s="61"/>
      <c r="I57" s="61"/>
      <c r="J57" s="61"/>
      <c r="K57" s="61"/>
      <c r="L57" s="61"/>
      <c r="M57" s="61"/>
      <c r="N57" s="61"/>
      <c r="O57" s="61"/>
      <c r="P57" s="61"/>
      <c r="Q57" s="61"/>
      <c r="R57" s="61"/>
      <c r="S57" s="61"/>
      <c r="T57" s="59"/>
      <c r="V57" s="112" t="s">
        <v>667</v>
      </c>
      <c r="W57" s="59"/>
      <c r="X57" s="59"/>
      <c r="Y57" s="59"/>
      <c r="Z57" s="59"/>
      <c r="AA57" s="59"/>
      <c r="AB57" s="59"/>
      <c r="AC57" s="59"/>
      <c r="AD57" s="59"/>
      <c r="AE57" s="59"/>
      <c r="AF57" s="59"/>
      <c r="AG57" s="59"/>
      <c r="AH57" s="59"/>
      <c r="AI57" s="59"/>
      <c r="AJ57" s="59"/>
      <c r="AK57" s="59"/>
      <c r="AL57" s="59"/>
      <c r="AM57" s="59"/>
      <c r="AO57" s="133" t="s">
        <v>667</v>
      </c>
      <c r="AP57" s="132"/>
      <c r="AQ57" s="132"/>
      <c r="AR57" s="132"/>
      <c r="AS57" s="132"/>
      <c r="AT57" s="132"/>
      <c r="AU57" s="132"/>
      <c r="AV57" s="132"/>
      <c r="AW57" s="132"/>
      <c r="AX57" s="132"/>
      <c r="AY57" s="132"/>
      <c r="AZ57" s="132"/>
      <c r="BA57" s="132"/>
      <c r="BB57" s="132"/>
      <c r="BC57" s="132"/>
      <c r="BD57" s="132"/>
      <c r="BE57" s="132"/>
      <c r="BF57" s="132"/>
    </row>
    <row r="58" spans="2:60" s="4" customFormat="1">
      <c r="B58" s="130" t="s">
        <v>609</v>
      </c>
      <c r="C58" s="127">
        <f>SAP!D159</f>
        <v>10.808029267367754</v>
      </c>
      <c r="D58" s="131">
        <f>IF(IF(D$39&lt;=$C58,D$26,(((D$39-$C58)/SAP!$C$10)*'C&amp;B'!$D$13/SAP!$C$143)+D$26)&lt;=SAP!$F$151,IF(D$39&lt;=$C58,D$26,(((D$39-$C58)/SAP!$C$10)*'C&amp;B'!$D$13/SAP!$C$143)+D$26),"Not Possible")</f>
        <v>2.6215384615384618</v>
      </c>
      <c r="E58" s="131">
        <f>IF(IF(E$39&lt;=$C58,E$26,(((E$39-$C58)/SAP!$C$10)*'C&amp;B'!$D$13/SAP!$C$143)+E$26)&lt;=SAP!$F$151,IF(E$39&lt;=$C58,E$26,(((E$39-$C58)/SAP!$C$10)*'C&amp;B'!$D$13/SAP!$C$143)+E$26),"Not Possible")</f>
        <v>2.8956667928862898</v>
      </c>
      <c r="F58" s="131">
        <f>IF(IF(F$39&lt;=$C58,F$26,(((F$39-$C58)/SAP!$C$10)*'C&amp;B'!$D$13/SAP!$C$143)+F$26)&lt;=SAP!$F$151,IF(F$39&lt;=$C58,F$26,(((F$39-$C58)/SAP!$C$10)*'C&amp;B'!$D$13/SAP!$C$143)+F$26),"Not Possible")</f>
        <v>0</v>
      </c>
      <c r="G58" s="131" t="str">
        <f>IF(IF(G$39&lt;=$C58,G$26,(((G$39-$C58)/SAP!$C$10)*'C&amp;B'!$D$13/SAP!$C$143)+G$26)&lt;=SAP!$F$151,IF(G$39&lt;=$C58,G$26,(((G$39-$C58)/SAP!$C$10)*'C&amp;B'!$D$13/SAP!$C$143)+G$26),"Not Possible")</f>
        <v>Not Possible</v>
      </c>
      <c r="H58" s="131">
        <f>IF(IF(H$39&lt;=$C58,H$26,(((H$39-$C58)/SAP!$C$10)*'C&amp;B'!$D$13/SAP!$C$143)+H$26)&lt;=SAP!$F$151,IF(H$39&lt;=$C58,H$26,(((H$39-$C58)/SAP!$C$10)*'C&amp;B'!$D$13/SAP!$C$143)+H$26),"Not Possible")</f>
        <v>0</v>
      </c>
      <c r="I58" s="131">
        <f>IF(IF(I$39&lt;=$C58,I$26,(((I$39-$C58)/SAP!$C$10)*'C&amp;B'!$D$13/SAP!$C$143)+I$26)&lt;=SAP!$F$151,IF(I$39&lt;=$C58,I$26,(((I$39-$C58)/SAP!$C$10)*'C&amp;B'!$D$13/SAP!$C$143)+I$26),"Not Possible")</f>
        <v>1.7299039261524936</v>
      </c>
      <c r="J58" s="131">
        <f>IF(IF(J$39&lt;=$C58,J$26,(((J$39-$C58)/SAP!$C$10)*'C&amp;B'!$D$13/SAP!$C$143)+J$26)&lt;=SAP!$F$151,IF(J$39&lt;=$C58,J$26,(((J$39-$C58)/SAP!$C$10)*'C&amp;B'!$D$13/SAP!$C$143)+J$26),"Not Possible")</f>
        <v>0</v>
      </c>
      <c r="K58" s="131" t="str">
        <f>IF(IF(K$39&lt;=$C58,K$26,(((K$39-$C58)/SAP!$C$10)*'C&amp;B'!$D$13/SAP!$C$143)+K$26)&lt;=SAP!$F$151,IF(K$39&lt;=$C58,K$26,(((K$39-$C58)/SAP!$C$10)*'C&amp;B'!$D$13/SAP!$C$143)+K$26),"Not Possible")</f>
        <v>Not Possible</v>
      </c>
      <c r="L58" s="131">
        <f>IF(IF(L$39&lt;=$C58,L$26,(((L$39-$C58)/SAP!$C$10)*'C&amp;B'!$D$13/SAP!$C$143)+L$26)&lt;=SAP!$F$151,IF(L$39&lt;=$C58,L$26,(((L$39-$C58)/SAP!$C$10)*'C&amp;B'!$D$13/SAP!$C$143)+L$26),"Not Possible")</f>
        <v>0</v>
      </c>
      <c r="M58" s="131">
        <f>IF(IF(M$39&lt;=$C58,M$26,(((M$39-$C58)/SAP!$C$10)*'C&amp;B'!$D$13/SAP!$C$143)+M$26)&lt;=SAP!$F$151,IF(M$39&lt;=$C58,M$26,(((M$39-$C58)/SAP!$C$10)*'C&amp;B'!$D$13/SAP!$C$143)+M$26),"Not Possible")</f>
        <v>2.5804671744757153</v>
      </c>
      <c r="N58" s="131">
        <f>IF(IF(N$39&lt;=$C58,N$26,(((N$39-$C58)/SAP!$C$10)*'C&amp;B'!$D$13/SAP!$C$143)+N$26)&lt;=SAP!$F$151,IF(N$39&lt;=$C58,N$26,(((N$39-$C58)/SAP!$C$10)*'C&amp;B'!$D$13/SAP!$C$143)+N$26),"Not Possible")</f>
        <v>0</v>
      </c>
      <c r="O58" s="131">
        <f>IF(IF(O$39&lt;=$C58,O$26,(((O$39-$C58)/SAP!$C$10)*'C&amp;B'!$D$13/SAP!$C$143)+O$26)&lt;=SAP!$F$151,IF(O$39&lt;=$C58,O$26,(((O$39-$C58)/SAP!$C$10)*'C&amp;B'!$D$13/SAP!$C$143)+O$26),"Not Possible")</f>
        <v>1.3592691005172093</v>
      </c>
      <c r="P58" s="131">
        <f>IF(IF(P$39&lt;=$C58,P$26,(((P$39-$C58)/SAP!$C$10)*'C&amp;B'!$D$13/SAP!$C$143)+P$26)&lt;=SAP!$F$151,IF(P$39&lt;=$C58,P$26,(((P$39-$C58)/SAP!$C$10)*'C&amp;B'!$D$13/SAP!$C$143)+P$26),"Not Possible")</f>
        <v>0</v>
      </c>
      <c r="Q58" s="131">
        <f>IF(IF(Q$39&lt;=$C58,Q$26,(((Q$39-$C58)/SAP!$C$10)*'C&amp;B'!$D$13/SAP!$C$143)+Q$26)&lt;=SAP!$F$151,IF(Q$39&lt;=$C58,Q$26,(((Q$39-$C58)/SAP!$C$10)*'C&amp;B'!$D$13/SAP!$C$143)+Q$26),"Not Possible")</f>
        <v>0.65094838709178882</v>
      </c>
      <c r="R58" s="131">
        <f>IF(IF(R$39&lt;=$C58,R$26,(((R$39-$C58)/SAP!$C$10)*'C&amp;B'!$D$13/SAP!$C$143)+R$26)&lt;=SAP!$F$151,IF(R$39&lt;=$C58,R$26,(((R$39-$C58)/SAP!$C$10)*'C&amp;B'!$D$13/SAP!$C$143)+R$26),"Not Possible")</f>
        <v>0</v>
      </c>
      <c r="S58" s="131">
        <f>IF(IF(S$39&lt;=$C58,S$26,(((S$39-$C58)/SAP!$C$10)*'C&amp;B'!$D$13/SAP!$C$143)+S$26)&lt;=SAP!$F$151,IF(S$39&lt;=$C58,S$26,(((S$39-$C58)/SAP!$C$10)*'C&amp;B'!$D$13/SAP!$C$143)+S$26),"Not Possible")</f>
        <v>0</v>
      </c>
      <c r="T58" s="131">
        <f>IF(IF(T$39&lt;=$C58,T$26,(((T$39-$C58)/SAP!$C$10)*'C&amp;B'!$D$13/SAP!$C$143)+T$26)&lt;=SAP!$F$151,IF(T$39&lt;=$C58,T$26,(((T$39-$C58)/SAP!$C$10)*'C&amp;B'!$D$13/SAP!$C$143)+T$26),"Not Possible")</f>
        <v>0</v>
      </c>
      <c r="V58" s="130" t="s">
        <v>609</v>
      </c>
      <c r="W58" s="82">
        <f>IF(D58=0,0,IF(D58&lt;4,'C&amp;B'!$E$316+(D58*'C&amp;B'!$E$317),D58*'C&amp;B'!$E$318))</f>
        <v>2672.9230769230771</v>
      </c>
      <c r="X58" s="82">
        <f>IF(E58=0,0,IF(E58&lt;4,'C&amp;B'!$E$316+(E58*'C&amp;B'!$E$317),E58*'C&amp;B'!$E$318))</f>
        <v>2837.400075731774</v>
      </c>
      <c r="Y58" s="82">
        <f>IF(F58=0,0,IF(F58&lt;4,'C&amp;B'!$E$316+(F58*'C&amp;B'!$E$317),F58*'C&amp;B'!$E$318))</f>
        <v>0</v>
      </c>
      <c r="Z58" s="82" t="e">
        <f>IF(G58=0,0,IF(G58&lt;4,'C&amp;B'!$E$316+(G58*'C&amp;B'!$E$317),G58*'C&amp;B'!$E$318))</f>
        <v>#VALUE!</v>
      </c>
      <c r="AA58" s="82">
        <f>IF(H58=0,0,IF(H58&lt;4,'C&amp;B'!$E$316+(H58*'C&amp;B'!$E$317),H58*'C&amp;B'!$E$318))</f>
        <v>0</v>
      </c>
      <c r="AB58" s="82">
        <f>IF(I58=0,0,IF(I58&lt;4,'C&amp;B'!$E$316+(I58*'C&amp;B'!$E$317),I58*'C&amp;B'!$E$318))</f>
        <v>2137.9423556914962</v>
      </c>
      <c r="AC58" s="82">
        <f>IF(J58=0,0,IF(J58&lt;4,'C&amp;B'!$E$316+(J58*'C&amp;B'!$E$317),J58*'C&amp;B'!$E$318))</f>
        <v>0</v>
      </c>
      <c r="AD58" s="82" t="e">
        <f>IF(K58=0,0,IF(K58&lt;4,'C&amp;B'!$E$316+(K58*'C&amp;B'!$E$317),K58*'C&amp;B'!$E$318))</f>
        <v>#VALUE!</v>
      </c>
      <c r="AE58" s="82">
        <f>IF(L58=0,0,IF(L58&lt;4,'C&amp;B'!$E$316+(L58*'C&amp;B'!$E$317),L58*'C&amp;B'!$E$318))</f>
        <v>0</v>
      </c>
      <c r="AF58" s="82">
        <f>IF(M58=0,0,IF(M58&lt;4,'C&amp;B'!$E$316+(M58*'C&amp;B'!$E$317),M58*'C&amp;B'!$E$318))</f>
        <v>2648.2803046854292</v>
      </c>
      <c r="AG58" s="82">
        <f>IF(N58=0,0,IF(N58&lt;4,'C&amp;B'!$E$316+(N58*'C&amp;B'!$E$317),N58*'C&amp;B'!$E$318))</f>
        <v>0</v>
      </c>
      <c r="AH58" s="82">
        <f>IF(O58=0,0,IF(O58&lt;4,'C&amp;B'!$E$316+(O58*'C&amp;B'!$E$317),O58*'C&amp;B'!$E$318))</f>
        <v>1915.5614603103254</v>
      </c>
      <c r="AI58" s="82">
        <f>IF(P58=0,0,IF(P58&lt;4,'C&amp;B'!$E$316+(P58*'C&amp;B'!$E$317),P58*'C&amp;B'!$E$318))</f>
        <v>0</v>
      </c>
      <c r="AJ58" s="82">
        <f>IF(Q58=0,0,IF(Q58&lt;4,'C&amp;B'!$E$316+(Q58*'C&amp;B'!$E$317),Q58*'C&amp;B'!$E$318))</f>
        <v>1490.5690322550734</v>
      </c>
      <c r="AK58" s="82">
        <f>IF(R58=0,0,IF(R58&lt;4,'C&amp;B'!$E$316+(R58*'C&amp;B'!$E$317),R58*'C&amp;B'!$E$318))</f>
        <v>0</v>
      </c>
      <c r="AL58" s="82">
        <f>IF(S58=0,0,IF(S58&lt;4,'C&amp;B'!$E$316+(S58*'C&amp;B'!$E$317),S58*'C&amp;B'!$E$318))</f>
        <v>0</v>
      </c>
      <c r="AM58" s="82">
        <f>IF(T58=0,0,IF(T58&lt;4,'C&amp;B'!$E$316+(T58*'C&amp;B'!$E$317),T58*'C&amp;B'!$E$318))</f>
        <v>0</v>
      </c>
      <c r="AO58" s="130" t="s">
        <v>609</v>
      </c>
      <c r="AP58" s="82">
        <f>AP$27-AP$26+W58</f>
        <v>33906.923076923078</v>
      </c>
      <c r="AQ58" s="82">
        <f t="shared" ref="AQ58:BF64" si="27">AQ$27-AQ$26+X58</f>
        <v>33542.400075731777</v>
      </c>
      <c r="AR58" s="82">
        <f t="shared" si="27"/>
        <v>25538</v>
      </c>
      <c r="AS58" s="82" t="e">
        <f t="shared" si="27"/>
        <v>#VALUE!</v>
      </c>
      <c r="AT58" s="82">
        <f t="shared" si="27"/>
        <v>25328</v>
      </c>
      <c r="AU58" s="82">
        <f t="shared" si="27"/>
        <v>33987.942355691499</v>
      </c>
      <c r="AV58" s="82">
        <f t="shared" si="27"/>
        <v>26683</v>
      </c>
      <c r="AW58" s="82" t="e">
        <f t="shared" si="27"/>
        <v>#VALUE!</v>
      </c>
      <c r="AX58" s="82">
        <f t="shared" si="27"/>
        <v>25328</v>
      </c>
      <c r="AY58" s="82">
        <f t="shared" si="27"/>
        <v>33771.280304685431</v>
      </c>
      <c r="AZ58" s="82">
        <f t="shared" si="27"/>
        <v>25956</v>
      </c>
      <c r="BA58" s="82">
        <f t="shared" si="27"/>
        <v>33765.561460310324</v>
      </c>
      <c r="BB58" s="82">
        <f t="shared" si="27"/>
        <v>26683</v>
      </c>
      <c r="BC58" s="82">
        <f t="shared" si="27"/>
        <v>33666.569032255073</v>
      </c>
      <c r="BD58" s="82">
        <f t="shared" si="27"/>
        <v>27009</v>
      </c>
      <c r="BE58" s="82">
        <f t="shared" si="27"/>
        <v>26482</v>
      </c>
      <c r="BF58" s="82">
        <f t="shared" si="27"/>
        <v>25274</v>
      </c>
      <c r="BH58" s="171"/>
    </row>
    <row r="59" spans="2:60" s="4" customFormat="1">
      <c r="B59" s="130" t="s">
        <v>610</v>
      </c>
      <c r="C59" s="127">
        <f>SAP!D160</f>
        <v>9.7272263406309794</v>
      </c>
      <c r="D59" s="131">
        <f>IF(IF(D$39&lt;=$C59,D$26,(((D$39-$C59)/SAP!$C$10)*'C&amp;B'!$D$13/SAP!$C$143)+D$26)&lt;=SAP!$F$151,IF(D$39&lt;=$C59,D$26,(((D$39-$C59)/SAP!$C$10)*'C&amp;B'!$D$13/SAP!$C$143)+D$26),"Not Possible")</f>
        <v>2.8676576027810072</v>
      </c>
      <c r="E59" s="131">
        <f>IF(IF(E$39&lt;=$C59,E$26,(((E$39-$C59)/SAP!$C$10)*'C&amp;B'!$D$13/SAP!$C$143)+E$26)&lt;=SAP!$F$151,IF(E$39&lt;=$C59,E$26,(((E$39-$C59)/SAP!$C$10)*'C&amp;B'!$D$13/SAP!$C$143)+E$26),"Not Possible")</f>
        <v>3.6355132615440309</v>
      </c>
      <c r="F59" s="131">
        <f>IF(IF(F$39&lt;=$C59,F$26,(((F$39-$C59)/SAP!$C$10)*'C&amp;B'!$D$13/SAP!$C$143)+F$26)&lt;=SAP!$F$151,IF(F$39&lt;=$C59,F$26,(((F$39-$C59)/SAP!$C$10)*'C&amp;B'!$D$13/SAP!$C$143)+F$26),"Not Possible")</f>
        <v>0</v>
      </c>
      <c r="G59" s="131" t="str">
        <f>IF(IF(G$39&lt;=$C59,G$26,(((G$39-$C59)/SAP!$C$10)*'C&amp;B'!$D$13/SAP!$C$143)+G$26)&lt;=SAP!$F$151,IF(G$39&lt;=$C59,G$26,(((G$39-$C59)/SAP!$C$10)*'C&amp;B'!$D$13/SAP!$C$143)+G$26),"Not Possible")</f>
        <v>Not Possible</v>
      </c>
      <c r="H59" s="131">
        <f>IF(IF(H$39&lt;=$C59,H$26,(((H$39-$C59)/SAP!$C$10)*'C&amp;B'!$D$13/SAP!$C$143)+H$26)&lt;=SAP!$F$151,IF(H$39&lt;=$C59,H$26,(((H$39-$C59)/SAP!$C$10)*'C&amp;B'!$D$13/SAP!$C$143)+H$26),"Not Possible")</f>
        <v>0</v>
      </c>
      <c r="I59" s="131">
        <f>IF(IF(I$39&lt;=$C59,I$26,(((I$39-$C59)/SAP!$C$10)*'C&amp;B'!$D$13/SAP!$C$143)+I$26)&lt;=SAP!$F$151,IF(I$39&lt;=$C59,I$26,(((I$39-$C59)/SAP!$C$10)*'C&amp;B'!$D$13/SAP!$C$143)+I$26),"Not Possible")</f>
        <v>2.4697503948102342</v>
      </c>
      <c r="J59" s="131">
        <f>IF(IF(J$39&lt;=$C59,J$26,(((J$39-$C59)/SAP!$C$10)*'C&amp;B'!$D$13/SAP!$C$143)+J$26)&lt;=SAP!$F$151,IF(J$39&lt;=$C59,J$26,(((J$39-$C59)/SAP!$C$10)*'C&amp;B'!$D$13/SAP!$C$143)+J$26),"Not Possible")</f>
        <v>0</v>
      </c>
      <c r="K59" s="131" t="str">
        <f>IF(IF(K$39&lt;=$C59,K$26,(((K$39-$C59)/SAP!$C$10)*'C&amp;B'!$D$13/SAP!$C$143)+K$26)&lt;=SAP!$F$151,IF(K$39&lt;=$C59,K$26,(((K$39-$C59)/SAP!$C$10)*'C&amp;B'!$D$13/SAP!$C$143)+K$26),"Not Possible")</f>
        <v>Not Possible</v>
      </c>
      <c r="L59" s="131">
        <f>IF(IF(L$39&lt;=$C59,L$26,(((L$39-$C59)/SAP!$C$10)*'C&amp;B'!$D$13/SAP!$C$143)+L$26)&lt;=SAP!$F$151,IF(L$39&lt;=$C59,L$26,(((L$39-$C59)/SAP!$C$10)*'C&amp;B'!$D$13/SAP!$C$143)+L$26),"Not Possible")</f>
        <v>0</v>
      </c>
      <c r="M59" s="131">
        <f>IF(IF(M$39&lt;=$C59,M$26,(((M$39-$C59)/SAP!$C$10)*'C&amp;B'!$D$13/SAP!$C$143)+M$26)&lt;=SAP!$F$151,IF(M$39&lt;=$C59,M$26,(((M$39-$C59)/SAP!$C$10)*'C&amp;B'!$D$13/SAP!$C$143)+M$26),"Not Possible")</f>
        <v>3.3203136431334563</v>
      </c>
      <c r="N59" s="131">
        <f>IF(IF(N$39&lt;=$C59,N$26,(((N$39-$C59)/SAP!$C$10)*'C&amp;B'!$D$13/SAP!$C$143)+N$26)&lt;=SAP!$F$151,IF(N$39&lt;=$C59,N$26,(((N$39-$C59)/SAP!$C$10)*'C&amp;B'!$D$13/SAP!$C$143)+N$26),"Not Possible")</f>
        <v>0</v>
      </c>
      <c r="O59" s="131">
        <f>IF(IF(O$39&lt;=$C59,O$26,(((O$39-$C59)/SAP!$C$10)*'C&amp;B'!$D$13/SAP!$C$143)+O$26)&lt;=SAP!$F$151,IF(O$39&lt;=$C59,O$26,(((O$39-$C59)/SAP!$C$10)*'C&amp;B'!$D$13/SAP!$C$143)+O$26),"Not Possible")</f>
        <v>2.0991155691749501</v>
      </c>
      <c r="P59" s="131">
        <f>IF(IF(P$39&lt;=$C59,P$26,(((P$39-$C59)/SAP!$C$10)*'C&amp;B'!$D$13/SAP!$C$143)+P$26)&lt;=SAP!$F$151,IF(P$39&lt;=$C59,P$26,(((P$39-$C59)/SAP!$C$10)*'C&amp;B'!$D$13/SAP!$C$143)+P$26),"Not Possible")</f>
        <v>0</v>
      </c>
      <c r="Q59" s="131">
        <f>IF(IF(Q$39&lt;=$C59,Q$26,(((Q$39-$C59)/SAP!$C$10)*'C&amp;B'!$D$13/SAP!$C$143)+Q$26)&lt;=SAP!$F$151,IF(Q$39&lt;=$C59,Q$26,(((Q$39-$C59)/SAP!$C$10)*'C&amp;B'!$D$13/SAP!$C$143)+Q$26),"Not Possible")</f>
        <v>1.3907948557495295</v>
      </c>
      <c r="R59" s="131">
        <f>IF(IF(R$39&lt;=$C59,R$26,(((R$39-$C59)/SAP!$C$10)*'C&amp;B'!$D$13/SAP!$C$143)+R$26)&lt;=SAP!$F$151,IF(R$39&lt;=$C59,R$26,(((R$39-$C59)/SAP!$C$10)*'C&amp;B'!$D$13/SAP!$C$143)+R$26),"Not Possible")</f>
        <v>0</v>
      </c>
      <c r="S59" s="131">
        <f>IF(IF(S$39&lt;=$C59,S$26,(((S$39-$C59)/SAP!$C$10)*'C&amp;B'!$D$13/SAP!$C$143)+S$26)&lt;=SAP!$F$151,IF(S$39&lt;=$C59,S$26,(((S$39-$C59)/SAP!$C$10)*'C&amp;B'!$D$13/SAP!$C$143)+S$26),"Not Possible")</f>
        <v>0</v>
      </c>
      <c r="T59" s="131">
        <f>IF(IF(T$39&lt;=$C59,T$26,(((T$39-$C59)/SAP!$C$10)*'C&amp;B'!$D$13/SAP!$C$143)+T$26)&lt;=SAP!$F$151,IF(T$39&lt;=$C59,T$26,(((T$39-$C59)/SAP!$C$10)*'C&amp;B'!$D$13/SAP!$C$143)+T$26),"Not Possible")</f>
        <v>0</v>
      </c>
      <c r="V59" s="130" t="s">
        <v>610</v>
      </c>
      <c r="W59" s="82">
        <f>IF(D59=0,0,IF(D59&lt;4,'C&amp;B'!$E$316+(D59*'C&amp;B'!$E$317),D59*'C&amp;B'!$E$318))</f>
        <v>2820.594561668604</v>
      </c>
      <c r="X59" s="82">
        <f>IF(E59=0,0,IF(E59&lt;4,'C&amp;B'!$E$316+(E59*'C&amp;B'!$E$317),E59*'C&amp;B'!$E$318))</f>
        <v>3281.3079569264187</v>
      </c>
      <c r="Y59" s="82">
        <f>IF(F59=0,0,IF(F59&lt;4,'C&amp;B'!$E$316+(F59*'C&amp;B'!$E$317),F59*'C&amp;B'!$E$318))</f>
        <v>0</v>
      </c>
      <c r="Z59" s="82" t="e">
        <f>IF(G59=0,0,IF(G59&lt;4,'C&amp;B'!$E$316+(G59*'C&amp;B'!$E$317),G59*'C&amp;B'!$E$318))</f>
        <v>#VALUE!</v>
      </c>
      <c r="AA59" s="82">
        <f>IF(H59=0,0,IF(H59&lt;4,'C&amp;B'!$E$316+(H59*'C&amp;B'!$E$317),H59*'C&amp;B'!$E$318))</f>
        <v>0</v>
      </c>
      <c r="AB59" s="82">
        <f>IF(I59=0,0,IF(I59&lt;4,'C&amp;B'!$E$316+(I59*'C&amp;B'!$E$317),I59*'C&amp;B'!$E$318))</f>
        <v>2581.8502368861405</v>
      </c>
      <c r="AC59" s="82">
        <f>IF(J59=0,0,IF(J59&lt;4,'C&amp;B'!$E$316+(J59*'C&amp;B'!$E$317),J59*'C&amp;B'!$E$318))</f>
        <v>0</v>
      </c>
      <c r="AD59" s="82" t="e">
        <f>IF(K59=0,0,IF(K59&lt;4,'C&amp;B'!$E$316+(K59*'C&amp;B'!$E$317),K59*'C&amp;B'!$E$318))</f>
        <v>#VALUE!</v>
      </c>
      <c r="AE59" s="82">
        <f>IF(L59=0,0,IF(L59&lt;4,'C&amp;B'!$E$316+(L59*'C&amp;B'!$E$317),L59*'C&amp;B'!$E$318))</f>
        <v>0</v>
      </c>
      <c r="AF59" s="82">
        <f>IF(M59=0,0,IF(M59&lt;4,'C&amp;B'!$E$316+(M59*'C&amp;B'!$E$317),M59*'C&amp;B'!$E$318))</f>
        <v>3092.1881858800739</v>
      </c>
      <c r="AG59" s="82">
        <f>IF(N59=0,0,IF(N59&lt;4,'C&amp;B'!$E$316+(N59*'C&amp;B'!$E$317),N59*'C&amp;B'!$E$318))</f>
        <v>0</v>
      </c>
      <c r="AH59" s="82">
        <f>IF(O59=0,0,IF(O59&lt;4,'C&amp;B'!$E$316+(O59*'C&amp;B'!$E$317),O59*'C&amp;B'!$E$318))</f>
        <v>2359.4693415049701</v>
      </c>
      <c r="AI59" s="82">
        <f>IF(P59=0,0,IF(P59&lt;4,'C&amp;B'!$E$316+(P59*'C&amp;B'!$E$317),P59*'C&amp;B'!$E$318))</f>
        <v>0</v>
      </c>
      <c r="AJ59" s="82">
        <f>IF(Q59=0,0,IF(Q59&lt;4,'C&amp;B'!$E$316+(Q59*'C&amp;B'!$E$317),Q59*'C&amp;B'!$E$318))</f>
        <v>1934.4769134497178</v>
      </c>
      <c r="AK59" s="82">
        <f>IF(R59=0,0,IF(R59&lt;4,'C&amp;B'!$E$316+(R59*'C&amp;B'!$E$317),R59*'C&amp;B'!$E$318))</f>
        <v>0</v>
      </c>
      <c r="AL59" s="82">
        <f>IF(S59=0,0,IF(S59&lt;4,'C&amp;B'!$E$316+(S59*'C&amp;B'!$E$317),S59*'C&amp;B'!$E$318))</f>
        <v>0</v>
      </c>
      <c r="AM59" s="82">
        <f>IF(T59=0,0,IF(T59&lt;4,'C&amp;B'!$E$316+(T59*'C&amp;B'!$E$317),T59*'C&amp;B'!$E$318))</f>
        <v>0</v>
      </c>
      <c r="AO59" s="130" t="s">
        <v>610</v>
      </c>
      <c r="AP59" s="82">
        <f t="shared" ref="AP59:AP64" si="28">AP$27-AP$26+W59</f>
        <v>34054.594561668608</v>
      </c>
      <c r="AQ59" s="82">
        <f t="shared" si="27"/>
        <v>33986.307956926415</v>
      </c>
      <c r="AR59" s="82">
        <f t="shared" si="27"/>
        <v>25538</v>
      </c>
      <c r="AS59" s="82" t="e">
        <f t="shared" si="27"/>
        <v>#VALUE!</v>
      </c>
      <c r="AT59" s="82">
        <f t="shared" si="27"/>
        <v>25328</v>
      </c>
      <c r="AU59" s="82">
        <f t="shared" si="27"/>
        <v>34431.850236886137</v>
      </c>
      <c r="AV59" s="82">
        <f t="shared" si="27"/>
        <v>26683</v>
      </c>
      <c r="AW59" s="82" t="e">
        <f t="shared" si="27"/>
        <v>#VALUE!</v>
      </c>
      <c r="AX59" s="82">
        <f t="shared" si="27"/>
        <v>25328</v>
      </c>
      <c r="AY59" s="82">
        <f t="shared" si="27"/>
        <v>34215.188185880077</v>
      </c>
      <c r="AZ59" s="82">
        <f t="shared" si="27"/>
        <v>25956</v>
      </c>
      <c r="BA59" s="82">
        <f t="shared" si="27"/>
        <v>34209.46934150497</v>
      </c>
      <c r="BB59" s="82">
        <f t="shared" si="27"/>
        <v>26683</v>
      </c>
      <c r="BC59" s="82">
        <f t="shared" si="27"/>
        <v>34110.476913449718</v>
      </c>
      <c r="BD59" s="82">
        <f t="shared" si="27"/>
        <v>27009</v>
      </c>
      <c r="BE59" s="82">
        <f t="shared" si="27"/>
        <v>26482</v>
      </c>
      <c r="BF59" s="82">
        <f t="shared" si="27"/>
        <v>25274</v>
      </c>
    </row>
    <row r="60" spans="2:60" s="4" customFormat="1">
      <c r="B60" s="130" t="s">
        <v>611</v>
      </c>
      <c r="C60" s="127">
        <f>SAP!D161</f>
        <v>8.6464234138942029</v>
      </c>
      <c r="D60" s="131">
        <f>IF(IF(D$39&lt;=$C60,D$26,(((D$39-$C60)/SAP!$C$10)*'C&amp;B'!$D$13/SAP!$C$143)+D$26)&lt;=SAP!$F$151,IF(D$39&lt;=$C60,D$26,(((D$39-$C60)/SAP!$C$10)*'C&amp;B'!$D$13/SAP!$C$143)+D$26),"Not Possible")</f>
        <v>3.6075040714387492</v>
      </c>
      <c r="E60" s="131" t="str">
        <f>IF(IF(E$39&lt;=$C60,E$26,(((E$39-$C60)/SAP!$C$10)*'C&amp;B'!$D$13/SAP!$C$143)+E$26)&lt;=SAP!$F$151,IF(E$39&lt;=$C60,E$26,(((E$39-$C60)/SAP!$C$10)*'C&amp;B'!$D$13/SAP!$C$143)+E$26),"Not Possible")</f>
        <v>Not Possible</v>
      </c>
      <c r="F60" s="131">
        <f>IF(IF(F$39&lt;=$C60,F$26,(((F$39-$C60)/SAP!$C$10)*'C&amp;B'!$D$13/SAP!$C$143)+F$26)&lt;=SAP!$F$151,IF(F$39&lt;=$C60,F$26,(((F$39-$C60)/SAP!$C$10)*'C&amp;B'!$D$13/SAP!$C$143)+F$26),"Not Possible")</f>
        <v>0</v>
      </c>
      <c r="G60" s="131" t="str">
        <f>IF(IF(G$39&lt;=$C60,G$26,(((G$39-$C60)/SAP!$C$10)*'C&amp;B'!$D$13/SAP!$C$143)+G$26)&lt;=SAP!$F$151,IF(G$39&lt;=$C60,G$26,(((G$39-$C60)/SAP!$C$10)*'C&amp;B'!$D$13/SAP!$C$143)+G$26),"Not Possible")</f>
        <v>Not Possible</v>
      </c>
      <c r="H60" s="131">
        <f>IF(IF(H$39&lt;=$C60,H$26,(((H$39-$C60)/SAP!$C$10)*'C&amp;B'!$D$13/SAP!$C$143)+H$26)&lt;=SAP!$F$151,IF(H$39&lt;=$C60,H$26,(((H$39-$C60)/SAP!$C$10)*'C&amp;B'!$D$13/SAP!$C$143)+H$26),"Not Possible")</f>
        <v>0</v>
      </c>
      <c r="I60" s="131">
        <f>IF(IF(I$39&lt;=$C60,I$26,(((I$39-$C60)/SAP!$C$10)*'C&amp;B'!$D$13/SAP!$C$143)+I$26)&lt;=SAP!$F$151,IF(I$39&lt;=$C60,I$26,(((I$39-$C60)/SAP!$C$10)*'C&amp;B'!$D$13/SAP!$C$143)+I$26),"Not Possible")</f>
        <v>3.2095968634679761</v>
      </c>
      <c r="J60" s="131">
        <f>IF(IF(J$39&lt;=$C60,J$26,(((J$39-$C60)/SAP!$C$10)*'C&amp;B'!$D$13/SAP!$C$143)+J$26)&lt;=SAP!$F$151,IF(J$39&lt;=$C60,J$26,(((J$39-$C60)/SAP!$C$10)*'C&amp;B'!$D$13/SAP!$C$143)+J$26),"Not Possible")</f>
        <v>0</v>
      </c>
      <c r="K60" s="131" t="str">
        <f>IF(IF(K$39&lt;=$C60,K$26,(((K$39-$C60)/SAP!$C$10)*'C&amp;B'!$D$13/SAP!$C$143)+K$26)&lt;=SAP!$F$151,IF(K$39&lt;=$C60,K$26,(((K$39-$C60)/SAP!$C$10)*'C&amp;B'!$D$13/SAP!$C$143)+K$26),"Not Possible")</f>
        <v>Not Possible</v>
      </c>
      <c r="L60" s="131">
        <f>IF(IF(L$39&lt;=$C60,L$26,(((L$39-$C60)/SAP!$C$10)*'C&amp;B'!$D$13/SAP!$C$143)+L$26)&lt;=SAP!$F$151,IF(L$39&lt;=$C60,L$26,(((L$39-$C60)/SAP!$C$10)*'C&amp;B'!$D$13/SAP!$C$143)+L$26),"Not Possible")</f>
        <v>0</v>
      </c>
      <c r="M60" s="131">
        <f>IF(IF(M$39&lt;=$C60,M$26,(((M$39-$C60)/SAP!$C$10)*'C&amp;B'!$D$13/SAP!$C$143)+M$26)&lt;=SAP!$F$151,IF(M$39&lt;=$C60,M$26,(((M$39-$C60)/SAP!$C$10)*'C&amp;B'!$D$13/SAP!$C$143)+M$26),"Not Possible")</f>
        <v>4.0601601117911983</v>
      </c>
      <c r="N60" s="131">
        <f>IF(IF(N$39&lt;=$C60,N$26,(((N$39-$C60)/SAP!$C$10)*'C&amp;B'!$D$13/SAP!$C$143)+N$26)&lt;=SAP!$F$151,IF(N$39&lt;=$C60,N$26,(((N$39-$C60)/SAP!$C$10)*'C&amp;B'!$D$13/SAP!$C$143)+N$26),"Not Possible")</f>
        <v>0</v>
      </c>
      <c r="O60" s="131">
        <f>IF(IF(O$39&lt;=$C60,O$26,(((O$39-$C60)/SAP!$C$10)*'C&amp;B'!$D$13/SAP!$C$143)+O$26)&lt;=SAP!$F$151,IF(O$39&lt;=$C60,O$26,(((O$39-$C60)/SAP!$C$10)*'C&amp;B'!$D$13/SAP!$C$143)+O$26),"Not Possible")</f>
        <v>2.8389620378326921</v>
      </c>
      <c r="P60" s="131">
        <f>IF(IF(P$39&lt;=$C60,P$26,(((P$39-$C60)/SAP!$C$10)*'C&amp;B'!$D$13/SAP!$C$143)+P$26)&lt;=SAP!$F$151,IF(P$39&lt;=$C60,P$26,(((P$39-$C60)/SAP!$C$10)*'C&amp;B'!$D$13/SAP!$C$143)+P$26),"Not Possible")</f>
        <v>0</v>
      </c>
      <c r="Q60" s="131">
        <f>IF(IF(Q$39&lt;=$C60,Q$26,(((Q$39-$C60)/SAP!$C$10)*'C&amp;B'!$D$13/SAP!$C$143)+Q$26)&lt;=SAP!$F$151,IF(Q$39&lt;=$C60,Q$26,(((Q$39-$C60)/SAP!$C$10)*'C&amp;B'!$D$13/SAP!$C$143)+Q$26),"Not Possible")</f>
        <v>2.1306413244072715</v>
      </c>
      <c r="R60" s="131">
        <f>IF(IF(R$39&lt;=$C60,R$26,(((R$39-$C60)/SAP!$C$10)*'C&amp;B'!$D$13/SAP!$C$143)+R$26)&lt;=SAP!$F$151,IF(R$39&lt;=$C60,R$26,(((R$39-$C60)/SAP!$C$10)*'C&amp;B'!$D$13/SAP!$C$143)+R$26),"Not Possible")</f>
        <v>0</v>
      </c>
      <c r="S60" s="131">
        <f>IF(IF(S$39&lt;=$C60,S$26,(((S$39-$C60)/SAP!$C$10)*'C&amp;B'!$D$13/SAP!$C$143)+S$26)&lt;=SAP!$F$151,IF(S$39&lt;=$C60,S$26,(((S$39-$C60)/SAP!$C$10)*'C&amp;B'!$D$13/SAP!$C$143)+S$26),"Not Possible")</f>
        <v>0</v>
      </c>
      <c r="T60" s="131">
        <f>IF(IF(T$39&lt;=$C60,T$26,(((T$39-$C60)/SAP!$C$10)*'C&amp;B'!$D$13/SAP!$C$143)+T$26)&lt;=SAP!$F$151,IF(T$39&lt;=$C60,T$26,(((T$39-$C60)/SAP!$C$10)*'C&amp;B'!$D$13/SAP!$C$143)+T$26),"Not Possible")</f>
        <v>0</v>
      </c>
      <c r="V60" s="130" t="s">
        <v>611</v>
      </c>
      <c r="W60" s="82">
        <f>IF(D60=0,0,IF(D60&lt;4,'C&amp;B'!$E$316+(D60*'C&amp;B'!$E$317),D60*'C&amp;B'!$E$318))</f>
        <v>3264.5024428632496</v>
      </c>
      <c r="X60" s="82" t="e">
        <f>IF(E60=0,0,IF(E60&lt;4,'C&amp;B'!$E$316+(E60*'C&amp;B'!$E$317),E60*'C&amp;B'!$E$318))</f>
        <v>#VALUE!</v>
      </c>
      <c r="Y60" s="82">
        <f>IF(F60=0,0,IF(F60&lt;4,'C&amp;B'!$E$316+(F60*'C&amp;B'!$E$317),F60*'C&amp;B'!$E$318))</f>
        <v>0</v>
      </c>
      <c r="Z60" s="82" t="e">
        <f>IF(G60=0,0,IF(G60&lt;4,'C&amp;B'!$E$316+(G60*'C&amp;B'!$E$317),G60*'C&amp;B'!$E$318))</f>
        <v>#VALUE!</v>
      </c>
      <c r="AA60" s="82">
        <f>IF(H60=0,0,IF(H60&lt;4,'C&amp;B'!$E$316+(H60*'C&amp;B'!$E$317),H60*'C&amp;B'!$E$318))</f>
        <v>0</v>
      </c>
      <c r="AB60" s="82">
        <f>IF(I60=0,0,IF(I60&lt;4,'C&amp;B'!$E$316+(I60*'C&amp;B'!$E$317),I60*'C&amp;B'!$E$318))</f>
        <v>3025.7581180807856</v>
      </c>
      <c r="AC60" s="82">
        <f>IF(J60=0,0,IF(J60&lt;4,'C&amp;B'!$E$316+(J60*'C&amp;B'!$E$317),J60*'C&amp;B'!$E$318))</f>
        <v>0</v>
      </c>
      <c r="AD60" s="82" t="e">
        <f>IF(K60=0,0,IF(K60&lt;4,'C&amp;B'!$E$316+(K60*'C&amp;B'!$E$317),K60*'C&amp;B'!$E$318))</f>
        <v>#VALUE!</v>
      </c>
      <c r="AE60" s="82">
        <f>IF(L60=0,0,IF(L60&lt;4,'C&amp;B'!$E$316+(L60*'C&amp;B'!$E$317),L60*'C&amp;B'!$E$318))</f>
        <v>0</v>
      </c>
      <c r="AF60" s="82">
        <f>IF(M60=0,0,IF(M60&lt;4,'C&amp;B'!$E$316+(M60*'C&amp;B'!$E$317),M60*'C&amp;B'!$E$318))</f>
        <v>4466.1761229703179</v>
      </c>
      <c r="AG60" s="82">
        <f>IF(N60=0,0,IF(N60&lt;4,'C&amp;B'!$E$316+(N60*'C&amp;B'!$E$317),N60*'C&amp;B'!$E$318))</f>
        <v>0</v>
      </c>
      <c r="AH60" s="82">
        <f>IF(O60=0,0,IF(O60&lt;4,'C&amp;B'!$E$316+(O60*'C&amp;B'!$E$317),O60*'C&amp;B'!$E$318))</f>
        <v>2803.3772226996152</v>
      </c>
      <c r="AI60" s="82">
        <f>IF(P60=0,0,IF(P60&lt;4,'C&amp;B'!$E$316+(P60*'C&amp;B'!$E$317),P60*'C&amp;B'!$E$318))</f>
        <v>0</v>
      </c>
      <c r="AJ60" s="82">
        <f>IF(Q60=0,0,IF(Q60&lt;4,'C&amp;B'!$E$316+(Q60*'C&amp;B'!$E$317),Q60*'C&amp;B'!$E$318))</f>
        <v>2378.384794644363</v>
      </c>
      <c r="AK60" s="82">
        <f>IF(R60=0,0,IF(R60&lt;4,'C&amp;B'!$E$316+(R60*'C&amp;B'!$E$317),R60*'C&amp;B'!$E$318))</f>
        <v>0</v>
      </c>
      <c r="AL60" s="82">
        <f>IF(S60=0,0,IF(S60&lt;4,'C&amp;B'!$E$316+(S60*'C&amp;B'!$E$317),S60*'C&amp;B'!$E$318))</f>
        <v>0</v>
      </c>
      <c r="AM60" s="82">
        <f>IF(T60=0,0,IF(T60&lt;4,'C&amp;B'!$E$316+(T60*'C&amp;B'!$E$317),T60*'C&amp;B'!$E$318))</f>
        <v>0</v>
      </c>
      <c r="AO60" s="130" t="s">
        <v>611</v>
      </c>
      <c r="AP60" s="82">
        <f t="shared" si="28"/>
        <v>34498.502442863246</v>
      </c>
      <c r="AQ60" s="82" t="e">
        <f t="shared" si="27"/>
        <v>#VALUE!</v>
      </c>
      <c r="AR60" s="82">
        <f t="shared" si="27"/>
        <v>25538</v>
      </c>
      <c r="AS60" s="82" t="e">
        <f t="shared" si="27"/>
        <v>#VALUE!</v>
      </c>
      <c r="AT60" s="82">
        <f t="shared" si="27"/>
        <v>25328</v>
      </c>
      <c r="AU60" s="82">
        <f t="shared" si="27"/>
        <v>34875.758118080783</v>
      </c>
      <c r="AV60" s="82">
        <f t="shared" si="27"/>
        <v>26683</v>
      </c>
      <c r="AW60" s="82" t="e">
        <f t="shared" si="27"/>
        <v>#VALUE!</v>
      </c>
      <c r="AX60" s="82">
        <f t="shared" si="27"/>
        <v>25328</v>
      </c>
      <c r="AY60" s="82">
        <f t="shared" si="27"/>
        <v>35589.176122970319</v>
      </c>
      <c r="AZ60" s="82">
        <f t="shared" si="27"/>
        <v>25956</v>
      </c>
      <c r="BA60" s="82">
        <f t="shared" si="27"/>
        <v>34653.377222699615</v>
      </c>
      <c r="BB60" s="82">
        <f t="shared" si="27"/>
        <v>26683</v>
      </c>
      <c r="BC60" s="82">
        <f t="shared" si="27"/>
        <v>34554.384794644364</v>
      </c>
      <c r="BD60" s="82">
        <f t="shared" si="27"/>
        <v>27009</v>
      </c>
      <c r="BE60" s="82">
        <f t="shared" si="27"/>
        <v>26482</v>
      </c>
      <c r="BF60" s="82">
        <f t="shared" si="27"/>
        <v>25274</v>
      </c>
    </row>
    <row r="61" spans="2:60" s="4" customFormat="1">
      <c r="B61" s="130" t="s">
        <v>612</v>
      </c>
      <c r="C61" s="127">
        <f>SAP!D162</f>
        <v>7.5656204871574273</v>
      </c>
      <c r="D61" s="131" t="str">
        <f>IF(IF(D$39&lt;=$C61,D$26,(((D$39-$C61)/SAP!$C$10)*'C&amp;B'!$D$13/SAP!$C$143)+D$26)&lt;=SAP!$F$151,IF(D$39&lt;=$C61,D$26,(((D$39-$C61)/SAP!$C$10)*'C&amp;B'!$D$13/SAP!$C$143)+D$26),"Not Possible")</f>
        <v>Not Possible</v>
      </c>
      <c r="E61" s="131" t="str">
        <f>IF(IF(E$39&lt;=$C61,E$26,(((E$39-$C61)/SAP!$C$10)*'C&amp;B'!$D$13/SAP!$C$143)+E$26)&lt;=SAP!$F$151,IF(E$39&lt;=$C61,E$26,(((E$39-$C61)/SAP!$C$10)*'C&amp;B'!$D$13/SAP!$C$143)+E$26),"Not Possible")</f>
        <v>Not Possible</v>
      </c>
      <c r="F61" s="131">
        <f>IF(IF(F$39&lt;=$C61,F$26,(((F$39-$C61)/SAP!$C$10)*'C&amp;B'!$D$13/SAP!$C$143)+F$26)&lt;=SAP!$F$151,IF(F$39&lt;=$C61,F$26,(((F$39-$C61)/SAP!$C$10)*'C&amp;B'!$D$13/SAP!$C$143)+F$26),"Not Possible")</f>
        <v>0</v>
      </c>
      <c r="G61" s="131" t="str">
        <f>IF(IF(G$39&lt;=$C61,G$26,(((G$39-$C61)/SAP!$C$10)*'C&amp;B'!$D$13/SAP!$C$143)+G$26)&lt;=SAP!$F$151,IF(G$39&lt;=$C61,G$26,(((G$39-$C61)/SAP!$C$10)*'C&amp;B'!$D$13/SAP!$C$143)+G$26),"Not Possible")</f>
        <v>Not Possible</v>
      </c>
      <c r="H61" s="131">
        <f>IF(IF(H$39&lt;=$C61,H$26,(((H$39-$C61)/SAP!$C$10)*'C&amp;B'!$D$13/SAP!$C$143)+H$26)&lt;=SAP!$F$151,IF(H$39&lt;=$C61,H$26,(((H$39-$C61)/SAP!$C$10)*'C&amp;B'!$D$13/SAP!$C$143)+H$26),"Not Possible")</f>
        <v>0</v>
      </c>
      <c r="I61" s="131">
        <f>IF(IF(I$39&lt;=$C61,I$26,(((I$39-$C61)/SAP!$C$10)*'C&amp;B'!$D$13/SAP!$C$143)+I$26)&lt;=SAP!$F$151,IF(I$39&lt;=$C61,I$26,(((I$39-$C61)/SAP!$C$10)*'C&amp;B'!$D$13/SAP!$C$143)+I$26),"Not Possible")</f>
        <v>3.9494433321257181</v>
      </c>
      <c r="J61" s="131">
        <f>IF(IF(J$39&lt;=$C61,J$26,(((J$39-$C61)/SAP!$C$10)*'C&amp;B'!$D$13/SAP!$C$143)+J$26)&lt;=SAP!$F$151,IF(J$39&lt;=$C61,J$26,(((J$39-$C61)/SAP!$C$10)*'C&amp;B'!$D$13/SAP!$C$143)+J$26),"Not Possible")</f>
        <v>0</v>
      </c>
      <c r="K61" s="131" t="str">
        <f>IF(IF(K$39&lt;=$C61,K$26,(((K$39-$C61)/SAP!$C$10)*'C&amp;B'!$D$13/SAP!$C$143)+K$26)&lt;=SAP!$F$151,IF(K$39&lt;=$C61,K$26,(((K$39-$C61)/SAP!$C$10)*'C&amp;B'!$D$13/SAP!$C$143)+K$26),"Not Possible")</f>
        <v>Not Possible</v>
      </c>
      <c r="L61" s="131">
        <f>IF(IF(L$39&lt;=$C61,L$26,(((L$39-$C61)/SAP!$C$10)*'C&amp;B'!$D$13/SAP!$C$143)+L$26)&lt;=SAP!$F$151,IF(L$39&lt;=$C61,L$26,(((L$39-$C61)/SAP!$C$10)*'C&amp;B'!$D$13/SAP!$C$143)+L$26),"Not Possible")</f>
        <v>0</v>
      </c>
      <c r="M61" s="131" t="str">
        <f>IF(IF(M$39&lt;=$C61,M$26,(((M$39-$C61)/SAP!$C$10)*'C&amp;B'!$D$13/SAP!$C$143)+M$26)&lt;=SAP!$F$151,IF(M$39&lt;=$C61,M$26,(((M$39-$C61)/SAP!$C$10)*'C&amp;B'!$D$13/SAP!$C$143)+M$26),"Not Possible")</f>
        <v>Not Possible</v>
      </c>
      <c r="N61" s="131">
        <f>IF(IF(N$39&lt;=$C61,N$26,(((N$39-$C61)/SAP!$C$10)*'C&amp;B'!$D$13/SAP!$C$143)+N$26)&lt;=SAP!$F$151,IF(N$39&lt;=$C61,N$26,(((N$39-$C61)/SAP!$C$10)*'C&amp;B'!$D$13/SAP!$C$143)+N$26),"Not Possible")</f>
        <v>0</v>
      </c>
      <c r="O61" s="131">
        <f>IF(IF(O$39&lt;=$C61,O$26,(((O$39-$C61)/SAP!$C$10)*'C&amp;B'!$D$13/SAP!$C$143)+O$26)&lt;=SAP!$F$151,IF(O$39&lt;=$C61,O$26,(((O$39-$C61)/SAP!$C$10)*'C&amp;B'!$D$13/SAP!$C$143)+O$26),"Not Possible")</f>
        <v>3.578808506490434</v>
      </c>
      <c r="P61" s="131">
        <f>IF(IF(P$39&lt;=$C61,P$26,(((P$39-$C61)/SAP!$C$10)*'C&amp;B'!$D$13/SAP!$C$143)+P$26)&lt;=SAP!$F$151,IF(P$39&lt;=$C61,P$26,(((P$39-$C61)/SAP!$C$10)*'C&amp;B'!$D$13/SAP!$C$143)+P$26),"Not Possible")</f>
        <v>0</v>
      </c>
      <c r="Q61" s="131">
        <f>IF(IF(Q$39&lt;=$C61,Q$26,(((Q$39-$C61)/SAP!$C$10)*'C&amp;B'!$D$13/SAP!$C$143)+Q$26)&lt;=SAP!$F$151,IF(Q$39&lt;=$C61,Q$26,(((Q$39-$C61)/SAP!$C$10)*'C&amp;B'!$D$13/SAP!$C$143)+Q$26),"Not Possible")</f>
        <v>2.8704877930650134</v>
      </c>
      <c r="R61" s="131">
        <f>IF(IF(R$39&lt;=$C61,R$26,(((R$39-$C61)/SAP!$C$10)*'C&amp;B'!$D$13/SAP!$C$143)+R$26)&lt;=SAP!$F$151,IF(R$39&lt;=$C61,R$26,(((R$39-$C61)/SAP!$C$10)*'C&amp;B'!$D$13/SAP!$C$143)+R$26),"Not Possible")</f>
        <v>0</v>
      </c>
      <c r="S61" s="131">
        <f>IF(IF(S$39&lt;=$C61,S$26,(((S$39-$C61)/SAP!$C$10)*'C&amp;B'!$D$13/SAP!$C$143)+S$26)&lt;=SAP!$F$151,IF(S$39&lt;=$C61,S$26,(((S$39-$C61)/SAP!$C$10)*'C&amp;B'!$D$13/SAP!$C$143)+S$26),"Not Possible")</f>
        <v>0</v>
      </c>
      <c r="T61" s="131">
        <f>IF(IF(T$39&lt;=$C61,T$26,(((T$39-$C61)/SAP!$C$10)*'C&amp;B'!$D$13/SAP!$C$143)+T$26)&lt;=SAP!$F$151,IF(T$39&lt;=$C61,T$26,(((T$39-$C61)/SAP!$C$10)*'C&amp;B'!$D$13/SAP!$C$143)+T$26),"Not Possible")</f>
        <v>0</v>
      </c>
      <c r="V61" s="130" t="s">
        <v>612</v>
      </c>
      <c r="W61" s="82" t="e">
        <f>IF(D61=0,0,IF(D61&lt;4,'C&amp;B'!$E$316+(D61*'C&amp;B'!$E$317),D61*'C&amp;B'!$E$318))</f>
        <v>#VALUE!</v>
      </c>
      <c r="X61" s="82" t="e">
        <f>IF(E61=0,0,IF(E61&lt;4,'C&amp;B'!$E$316+(E61*'C&amp;B'!$E$317),E61*'C&amp;B'!$E$318))</f>
        <v>#VALUE!</v>
      </c>
      <c r="Y61" s="82">
        <f>IF(F61=0,0,IF(F61&lt;4,'C&amp;B'!$E$316+(F61*'C&amp;B'!$E$317),F61*'C&amp;B'!$E$318))</f>
        <v>0</v>
      </c>
      <c r="Z61" s="82" t="e">
        <f>IF(G61=0,0,IF(G61&lt;4,'C&amp;B'!$E$316+(G61*'C&amp;B'!$E$317),G61*'C&amp;B'!$E$318))</f>
        <v>#VALUE!</v>
      </c>
      <c r="AA61" s="82">
        <f>IF(H61=0,0,IF(H61&lt;4,'C&amp;B'!$E$316+(H61*'C&amp;B'!$E$317),H61*'C&amp;B'!$E$318))</f>
        <v>0</v>
      </c>
      <c r="AB61" s="82">
        <f>IF(I61=0,0,IF(I61&lt;4,'C&amp;B'!$E$316+(I61*'C&amp;B'!$E$317),I61*'C&amp;B'!$E$318))</f>
        <v>3469.6659992754307</v>
      </c>
      <c r="AC61" s="82">
        <f>IF(J61=0,0,IF(J61&lt;4,'C&amp;B'!$E$316+(J61*'C&amp;B'!$E$317),J61*'C&amp;B'!$E$318))</f>
        <v>0</v>
      </c>
      <c r="AD61" s="82" t="e">
        <f>IF(K61=0,0,IF(K61&lt;4,'C&amp;B'!$E$316+(K61*'C&amp;B'!$E$317),K61*'C&amp;B'!$E$318))</f>
        <v>#VALUE!</v>
      </c>
      <c r="AE61" s="82">
        <f>IF(L61=0,0,IF(L61&lt;4,'C&amp;B'!$E$316+(L61*'C&amp;B'!$E$317),L61*'C&amp;B'!$E$318))</f>
        <v>0</v>
      </c>
      <c r="AF61" s="82" t="e">
        <f>IF(M61=0,0,IF(M61&lt;4,'C&amp;B'!$E$316+(M61*'C&amp;B'!$E$317),M61*'C&amp;B'!$E$318))</f>
        <v>#VALUE!</v>
      </c>
      <c r="AG61" s="82">
        <f>IF(N61=0,0,IF(N61&lt;4,'C&amp;B'!$E$316+(N61*'C&amp;B'!$E$317),N61*'C&amp;B'!$E$318))</f>
        <v>0</v>
      </c>
      <c r="AH61" s="82">
        <f>IF(O61=0,0,IF(O61&lt;4,'C&amp;B'!$E$316+(O61*'C&amp;B'!$E$317),O61*'C&amp;B'!$E$318))</f>
        <v>3247.2851038942604</v>
      </c>
      <c r="AI61" s="82">
        <f>IF(P61=0,0,IF(P61&lt;4,'C&amp;B'!$E$316+(P61*'C&amp;B'!$E$317),P61*'C&amp;B'!$E$318))</f>
        <v>0</v>
      </c>
      <c r="AJ61" s="82">
        <f>IF(Q61=0,0,IF(Q61&lt;4,'C&amp;B'!$E$316+(Q61*'C&amp;B'!$E$317),Q61*'C&amp;B'!$E$318))</f>
        <v>2822.2926758390081</v>
      </c>
      <c r="AK61" s="82">
        <f>IF(R61=0,0,IF(R61&lt;4,'C&amp;B'!$E$316+(R61*'C&amp;B'!$E$317),R61*'C&amp;B'!$E$318))</f>
        <v>0</v>
      </c>
      <c r="AL61" s="82">
        <f>IF(S61=0,0,IF(S61&lt;4,'C&amp;B'!$E$316+(S61*'C&amp;B'!$E$317),S61*'C&amp;B'!$E$318))</f>
        <v>0</v>
      </c>
      <c r="AM61" s="82">
        <f>IF(T61=0,0,IF(T61&lt;4,'C&amp;B'!$E$316+(T61*'C&amp;B'!$E$317),T61*'C&amp;B'!$E$318))</f>
        <v>0</v>
      </c>
      <c r="AO61" s="130" t="s">
        <v>612</v>
      </c>
      <c r="AP61" s="82" t="e">
        <f t="shared" si="28"/>
        <v>#VALUE!</v>
      </c>
      <c r="AQ61" s="82" t="e">
        <f t="shared" si="27"/>
        <v>#VALUE!</v>
      </c>
      <c r="AR61" s="82">
        <f t="shared" si="27"/>
        <v>25538</v>
      </c>
      <c r="AS61" s="82" t="e">
        <f t="shared" si="27"/>
        <v>#VALUE!</v>
      </c>
      <c r="AT61" s="82">
        <f t="shared" si="27"/>
        <v>25328</v>
      </c>
      <c r="AU61" s="82">
        <f t="shared" si="27"/>
        <v>35319.665999275428</v>
      </c>
      <c r="AV61" s="82">
        <f t="shared" si="27"/>
        <v>26683</v>
      </c>
      <c r="AW61" s="82" t="e">
        <f t="shared" si="27"/>
        <v>#VALUE!</v>
      </c>
      <c r="AX61" s="82">
        <f t="shared" si="27"/>
        <v>25328</v>
      </c>
      <c r="AY61" s="82" t="e">
        <f t="shared" si="27"/>
        <v>#VALUE!</v>
      </c>
      <c r="AZ61" s="82">
        <f t="shared" si="27"/>
        <v>25956</v>
      </c>
      <c r="BA61" s="82">
        <f t="shared" si="27"/>
        <v>35097.285103894261</v>
      </c>
      <c r="BB61" s="82">
        <f t="shared" si="27"/>
        <v>26683</v>
      </c>
      <c r="BC61" s="82">
        <f t="shared" si="27"/>
        <v>34998.292675839009</v>
      </c>
      <c r="BD61" s="82">
        <f t="shared" si="27"/>
        <v>27009</v>
      </c>
      <c r="BE61" s="82">
        <f t="shared" si="27"/>
        <v>26482</v>
      </c>
      <c r="BF61" s="82">
        <f t="shared" si="27"/>
        <v>25274</v>
      </c>
    </row>
    <row r="62" spans="2:60" s="4" customFormat="1">
      <c r="B62" s="130" t="s">
        <v>613</v>
      </c>
      <c r="C62" s="127">
        <f>SAP!D163</f>
        <v>6.4848175604206526</v>
      </c>
      <c r="D62" s="131" t="str">
        <f>IF(IF(D$39&lt;=$C62,D$26,(((D$39-$C62)/SAP!$C$10)*'C&amp;B'!$D$13/SAP!$C$143)+D$26)&lt;=SAP!$F$151,IF(D$39&lt;=$C62,D$26,(((D$39-$C62)/SAP!$C$10)*'C&amp;B'!$D$13/SAP!$C$143)+D$26),"Not Possible")</f>
        <v>Not Possible</v>
      </c>
      <c r="E62" s="131" t="str">
        <f>IF(IF(E$39&lt;=$C62,E$26,(((E$39-$C62)/SAP!$C$10)*'C&amp;B'!$D$13/SAP!$C$143)+E$26)&lt;=SAP!$F$151,IF(E$39&lt;=$C62,E$26,(((E$39-$C62)/SAP!$C$10)*'C&amp;B'!$D$13/SAP!$C$143)+E$26),"Not Possible")</f>
        <v>Not Possible</v>
      </c>
      <c r="F62" s="131">
        <f>IF(IF(F$39&lt;=$C62,F$26,(((F$39-$C62)/SAP!$C$10)*'C&amp;B'!$D$13/SAP!$C$143)+F$26)&lt;=SAP!$F$151,IF(F$39&lt;=$C62,F$26,(((F$39-$C62)/SAP!$C$10)*'C&amp;B'!$D$13/SAP!$C$143)+F$26),"Not Possible")</f>
        <v>0</v>
      </c>
      <c r="G62" s="131" t="str">
        <f>IF(IF(G$39&lt;=$C62,G$26,(((G$39-$C62)/SAP!$C$10)*'C&amp;B'!$D$13/SAP!$C$143)+G$26)&lt;=SAP!$F$151,IF(G$39&lt;=$C62,G$26,(((G$39-$C62)/SAP!$C$10)*'C&amp;B'!$D$13/SAP!$C$143)+G$26),"Not Possible")</f>
        <v>Not Possible</v>
      </c>
      <c r="H62" s="131">
        <f>IF(IF(H$39&lt;=$C62,H$26,(((H$39-$C62)/SAP!$C$10)*'C&amp;B'!$D$13/SAP!$C$143)+H$26)&lt;=SAP!$F$151,IF(H$39&lt;=$C62,H$26,(((H$39-$C62)/SAP!$C$10)*'C&amp;B'!$D$13/SAP!$C$143)+H$26),"Not Possible")</f>
        <v>0</v>
      </c>
      <c r="I62" s="131" t="str">
        <f>IF(IF(I$39&lt;=$C62,I$26,(((I$39-$C62)/SAP!$C$10)*'C&amp;B'!$D$13/SAP!$C$143)+I$26)&lt;=SAP!$F$151,IF(I$39&lt;=$C62,I$26,(((I$39-$C62)/SAP!$C$10)*'C&amp;B'!$D$13/SAP!$C$143)+I$26),"Not Possible")</f>
        <v>Not Possible</v>
      </c>
      <c r="J62" s="131">
        <f>IF(IF(J$39&lt;=$C62,J$26,(((J$39-$C62)/SAP!$C$10)*'C&amp;B'!$D$13/SAP!$C$143)+J$26)&lt;=SAP!$F$151,IF(J$39&lt;=$C62,J$26,(((J$39-$C62)/SAP!$C$10)*'C&amp;B'!$D$13/SAP!$C$143)+J$26),"Not Possible")</f>
        <v>0</v>
      </c>
      <c r="K62" s="131" t="str">
        <f>IF(IF(K$39&lt;=$C62,K$26,(((K$39-$C62)/SAP!$C$10)*'C&amp;B'!$D$13/SAP!$C$143)+K$26)&lt;=SAP!$F$151,IF(K$39&lt;=$C62,K$26,(((K$39-$C62)/SAP!$C$10)*'C&amp;B'!$D$13/SAP!$C$143)+K$26),"Not Possible")</f>
        <v>Not Possible</v>
      </c>
      <c r="L62" s="131">
        <f>IF(IF(L$39&lt;=$C62,L$26,(((L$39-$C62)/SAP!$C$10)*'C&amp;B'!$D$13/SAP!$C$143)+L$26)&lt;=SAP!$F$151,IF(L$39&lt;=$C62,L$26,(((L$39-$C62)/SAP!$C$10)*'C&amp;B'!$D$13/SAP!$C$143)+L$26),"Not Possible")</f>
        <v>0</v>
      </c>
      <c r="M62" s="131" t="str">
        <f>IF(IF(M$39&lt;=$C62,M$26,(((M$39-$C62)/SAP!$C$10)*'C&amp;B'!$D$13/SAP!$C$143)+M$26)&lt;=SAP!$F$151,IF(M$39&lt;=$C62,M$26,(((M$39-$C62)/SAP!$C$10)*'C&amp;B'!$D$13/SAP!$C$143)+M$26),"Not Possible")</f>
        <v>Not Possible</v>
      </c>
      <c r="N62" s="131">
        <f>IF(IF(N$39&lt;=$C62,N$26,(((N$39-$C62)/SAP!$C$10)*'C&amp;B'!$D$13/SAP!$C$143)+N$26)&lt;=SAP!$F$151,IF(N$39&lt;=$C62,N$26,(((N$39-$C62)/SAP!$C$10)*'C&amp;B'!$D$13/SAP!$C$143)+N$26),"Not Possible")</f>
        <v>0</v>
      </c>
      <c r="O62" s="131" t="str">
        <f>IF(IF(O$39&lt;=$C62,O$26,(((O$39-$C62)/SAP!$C$10)*'C&amp;B'!$D$13/SAP!$C$143)+O$26)&lt;=SAP!$F$151,IF(O$39&lt;=$C62,O$26,(((O$39-$C62)/SAP!$C$10)*'C&amp;B'!$D$13/SAP!$C$143)+O$26),"Not Possible")</f>
        <v>Not Possible</v>
      </c>
      <c r="P62" s="131">
        <f>IF(IF(P$39&lt;=$C62,P$26,(((P$39-$C62)/SAP!$C$10)*'C&amp;B'!$D$13/SAP!$C$143)+P$26)&lt;=SAP!$F$151,IF(P$39&lt;=$C62,P$26,(((P$39-$C62)/SAP!$C$10)*'C&amp;B'!$D$13/SAP!$C$143)+P$26),"Not Possible")</f>
        <v>0</v>
      </c>
      <c r="Q62" s="131">
        <f>IF(IF(Q$39&lt;=$C62,Q$26,(((Q$39-$C62)/SAP!$C$10)*'C&amp;B'!$D$13/SAP!$C$143)+Q$26)&lt;=SAP!$F$151,IF(Q$39&lt;=$C62,Q$26,(((Q$39-$C62)/SAP!$C$10)*'C&amp;B'!$D$13/SAP!$C$143)+Q$26),"Not Possible")</f>
        <v>3.6103342617227536</v>
      </c>
      <c r="R62" s="131">
        <f>IF(IF(R$39&lt;=$C62,R$26,(((R$39-$C62)/SAP!$C$10)*'C&amp;B'!$D$13/SAP!$C$143)+R$26)&lt;=SAP!$F$151,IF(R$39&lt;=$C62,R$26,(((R$39-$C62)/SAP!$C$10)*'C&amp;B'!$D$13/SAP!$C$143)+R$26),"Not Possible")</f>
        <v>0</v>
      </c>
      <c r="S62" s="131">
        <f>IF(IF(S$39&lt;=$C62,S$26,(((S$39-$C62)/SAP!$C$10)*'C&amp;B'!$D$13/SAP!$C$143)+S$26)&lt;=SAP!$F$151,IF(S$39&lt;=$C62,S$26,(((S$39-$C62)/SAP!$C$10)*'C&amp;B'!$D$13/SAP!$C$143)+S$26),"Not Possible")</f>
        <v>0</v>
      </c>
      <c r="T62" s="131">
        <f>IF(IF(T$39&lt;=$C62,T$26,(((T$39-$C62)/SAP!$C$10)*'C&amp;B'!$D$13/SAP!$C$143)+T$26)&lt;=SAP!$F$151,IF(T$39&lt;=$C62,T$26,(((T$39-$C62)/SAP!$C$10)*'C&amp;B'!$D$13/SAP!$C$143)+T$26),"Not Possible")</f>
        <v>0</v>
      </c>
      <c r="V62" s="130" t="s">
        <v>613</v>
      </c>
      <c r="W62" s="82" t="e">
        <f>IF(D62=0,0,IF(D62&lt;4,'C&amp;B'!$E$316+(D62*'C&amp;B'!$E$317),D62*'C&amp;B'!$E$318))</f>
        <v>#VALUE!</v>
      </c>
      <c r="X62" s="82" t="e">
        <f>IF(E62=0,0,IF(E62&lt;4,'C&amp;B'!$E$316+(E62*'C&amp;B'!$E$317),E62*'C&amp;B'!$E$318))</f>
        <v>#VALUE!</v>
      </c>
      <c r="Y62" s="82">
        <f>IF(F62=0,0,IF(F62&lt;4,'C&amp;B'!$E$316+(F62*'C&amp;B'!$E$317),F62*'C&amp;B'!$E$318))</f>
        <v>0</v>
      </c>
      <c r="Z62" s="82" t="e">
        <f>IF(G62=0,0,IF(G62&lt;4,'C&amp;B'!$E$316+(G62*'C&amp;B'!$E$317),G62*'C&amp;B'!$E$318))</f>
        <v>#VALUE!</v>
      </c>
      <c r="AA62" s="82">
        <f>IF(H62=0,0,IF(H62&lt;4,'C&amp;B'!$E$316+(H62*'C&amp;B'!$E$317),H62*'C&amp;B'!$E$318))</f>
        <v>0</v>
      </c>
      <c r="AB62" s="82" t="e">
        <f>IF(I62=0,0,IF(I62&lt;4,'C&amp;B'!$E$316+(I62*'C&amp;B'!$E$317),I62*'C&amp;B'!$E$318))</f>
        <v>#VALUE!</v>
      </c>
      <c r="AC62" s="82">
        <f>IF(J62=0,0,IF(J62&lt;4,'C&amp;B'!$E$316+(J62*'C&amp;B'!$E$317),J62*'C&amp;B'!$E$318))</f>
        <v>0</v>
      </c>
      <c r="AD62" s="82" t="e">
        <f>IF(K62=0,0,IF(K62&lt;4,'C&amp;B'!$E$316+(K62*'C&amp;B'!$E$317),K62*'C&amp;B'!$E$318))</f>
        <v>#VALUE!</v>
      </c>
      <c r="AE62" s="82">
        <f>IF(L62=0,0,IF(L62&lt;4,'C&amp;B'!$E$316+(L62*'C&amp;B'!$E$317),L62*'C&amp;B'!$E$318))</f>
        <v>0</v>
      </c>
      <c r="AF62" s="82" t="e">
        <f>IF(M62=0,0,IF(M62&lt;4,'C&amp;B'!$E$316+(M62*'C&amp;B'!$E$317),M62*'C&amp;B'!$E$318))</f>
        <v>#VALUE!</v>
      </c>
      <c r="AG62" s="82">
        <f>IF(N62=0,0,IF(N62&lt;4,'C&amp;B'!$E$316+(N62*'C&amp;B'!$E$317),N62*'C&amp;B'!$E$318))</f>
        <v>0</v>
      </c>
      <c r="AH62" s="82" t="e">
        <f>IF(O62=0,0,IF(O62&lt;4,'C&amp;B'!$E$316+(O62*'C&amp;B'!$E$317),O62*'C&amp;B'!$E$318))</f>
        <v>#VALUE!</v>
      </c>
      <c r="AI62" s="82">
        <f>IF(P62=0,0,IF(P62&lt;4,'C&amp;B'!$E$316+(P62*'C&amp;B'!$E$317),P62*'C&amp;B'!$E$318))</f>
        <v>0</v>
      </c>
      <c r="AJ62" s="82">
        <f>IF(Q62=0,0,IF(Q62&lt;4,'C&amp;B'!$E$316+(Q62*'C&amp;B'!$E$317),Q62*'C&amp;B'!$E$318))</f>
        <v>3266.2005570336523</v>
      </c>
      <c r="AK62" s="82">
        <f>IF(R62=0,0,IF(R62&lt;4,'C&amp;B'!$E$316+(R62*'C&amp;B'!$E$317),R62*'C&amp;B'!$E$318))</f>
        <v>0</v>
      </c>
      <c r="AL62" s="82">
        <f>IF(S62=0,0,IF(S62&lt;4,'C&amp;B'!$E$316+(S62*'C&amp;B'!$E$317),S62*'C&amp;B'!$E$318))</f>
        <v>0</v>
      </c>
      <c r="AM62" s="82">
        <f>IF(T62=0,0,IF(T62&lt;4,'C&amp;B'!$E$316+(T62*'C&amp;B'!$E$317),T62*'C&amp;B'!$E$318))</f>
        <v>0</v>
      </c>
      <c r="AO62" s="130" t="s">
        <v>613</v>
      </c>
      <c r="AP62" s="82" t="e">
        <f t="shared" si="28"/>
        <v>#VALUE!</v>
      </c>
      <c r="AQ62" s="82" t="e">
        <f t="shared" si="27"/>
        <v>#VALUE!</v>
      </c>
      <c r="AR62" s="82">
        <f t="shared" si="27"/>
        <v>25538</v>
      </c>
      <c r="AS62" s="82" t="e">
        <f t="shared" si="27"/>
        <v>#VALUE!</v>
      </c>
      <c r="AT62" s="82">
        <f t="shared" si="27"/>
        <v>25328</v>
      </c>
      <c r="AU62" s="82" t="e">
        <f t="shared" si="27"/>
        <v>#VALUE!</v>
      </c>
      <c r="AV62" s="82">
        <f t="shared" si="27"/>
        <v>26683</v>
      </c>
      <c r="AW62" s="82" t="e">
        <f t="shared" si="27"/>
        <v>#VALUE!</v>
      </c>
      <c r="AX62" s="82">
        <f t="shared" si="27"/>
        <v>25328</v>
      </c>
      <c r="AY62" s="82" t="e">
        <f t="shared" si="27"/>
        <v>#VALUE!</v>
      </c>
      <c r="AZ62" s="82">
        <f t="shared" si="27"/>
        <v>25956</v>
      </c>
      <c r="BA62" s="82" t="e">
        <f t="shared" si="27"/>
        <v>#VALUE!</v>
      </c>
      <c r="BB62" s="82">
        <f t="shared" si="27"/>
        <v>26683</v>
      </c>
      <c r="BC62" s="82">
        <f t="shared" si="27"/>
        <v>35442.200557033655</v>
      </c>
      <c r="BD62" s="82">
        <f t="shared" si="27"/>
        <v>27009</v>
      </c>
      <c r="BE62" s="82">
        <f t="shared" si="27"/>
        <v>26482</v>
      </c>
      <c r="BF62" s="82">
        <f t="shared" si="27"/>
        <v>25274</v>
      </c>
    </row>
    <row r="63" spans="2:60" s="4" customFormat="1">
      <c r="B63" s="130" t="s">
        <v>614</v>
      </c>
      <c r="C63" s="127">
        <f>SAP!D164</f>
        <v>5.404014633683877</v>
      </c>
      <c r="D63" s="131" t="str">
        <f>IF(IF(D$39&lt;=$C63,D$26,(((D$39-$C63)/SAP!$C$10)*'C&amp;B'!$D$13/SAP!$C$143)+D$26)&lt;=SAP!$F$151,IF(D$39&lt;=$C63,D$26,(((D$39-$C63)/SAP!$C$10)*'C&amp;B'!$D$13/SAP!$C$143)+D$26),"Not Possible")</f>
        <v>Not Possible</v>
      </c>
      <c r="E63" s="131" t="str">
        <f>IF(IF(E$39&lt;=$C63,E$26,(((E$39-$C63)/SAP!$C$10)*'C&amp;B'!$D$13/SAP!$C$143)+E$26)&lt;=SAP!$F$151,IF(E$39&lt;=$C63,E$26,(((E$39-$C63)/SAP!$C$10)*'C&amp;B'!$D$13/SAP!$C$143)+E$26),"Not Possible")</f>
        <v>Not Possible</v>
      </c>
      <c r="F63" s="131">
        <f>IF(IF(F$39&lt;=$C63,F$26,(((F$39-$C63)/SAP!$C$10)*'C&amp;B'!$D$13/SAP!$C$143)+F$26)&lt;=SAP!$F$151,IF(F$39&lt;=$C63,F$26,(((F$39-$C63)/SAP!$C$10)*'C&amp;B'!$D$13/SAP!$C$143)+F$26),"Not Possible")</f>
        <v>0</v>
      </c>
      <c r="G63" s="131" t="str">
        <f>IF(IF(G$39&lt;=$C63,G$26,(((G$39-$C63)/SAP!$C$10)*'C&amp;B'!$D$13/SAP!$C$143)+G$26)&lt;=SAP!$F$151,IF(G$39&lt;=$C63,G$26,(((G$39-$C63)/SAP!$C$10)*'C&amp;B'!$D$13/SAP!$C$143)+G$26),"Not Possible")</f>
        <v>Not Possible</v>
      </c>
      <c r="H63" s="131">
        <f>IF(IF(H$39&lt;=$C63,H$26,(((H$39-$C63)/SAP!$C$10)*'C&amp;B'!$D$13/SAP!$C$143)+H$26)&lt;=SAP!$F$151,IF(H$39&lt;=$C63,H$26,(((H$39-$C63)/SAP!$C$10)*'C&amp;B'!$D$13/SAP!$C$143)+H$26),"Not Possible")</f>
        <v>0</v>
      </c>
      <c r="I63" s="131" t="str">
        <f>IF(IF(I$39&lt;=$C63,I$26,(((I$39-$C63)/SAP!$C$10)*'C&amp;B'!$D$13/SAP!$C$143)+I$26)&lt;=SAP!$F$151,IF(I$39&lt;=$C63,I$26,(((I$39-$C63)/SAP!$C$10)*'C&amp;B'!$D$13/SAP!$C$143)+I$26),"Not Possible")</f>
        <v>Not Possible</v>
      </c>
      <c r="J63" s="131">
        <f>IF(IF(J$39&lt;=$C63,J$26,(((J$39-$C63)/SAP!$C$10)*'C&amp;B'!$D$13/SAP!$C$143)+J$26)&lt;=SAP!$F$151,IF(J$39&lt;=$C63,J$26,(((J$39-$C63)/SAP!$C$10)*'C&amp;B'!$D$13/SAP!$C$143)+J$26),"Not Possible")</f>
        <v>0</v>
      </c>
      <c r="K63" s="131" t="str">
        <f>IF(IF(K$39&lt;=$C63,K$26,(((K$39-$C63)/SAP!$C$10)*'C&amp;B'!$D$13/SAP!$C$143)+K$26)&lt;=SAP!$F$151,IF(K$39&lt;=$C63,K$26,(((K$39-$C63)/SAP!$C$10)*'C&amp;B'!$D$13/SAP!$C$143)+K$26),"Not Possible")</f>
        <v>Not Possible</v>
      </c>
      <c r="L63" s="131">
        <f>IF(IF(L$39&lt;=$C63,L$26,(((L$39-$C63)/SAP!$C$10)*'C&amp;B'!$D$13/SAP!$C$143)+L$26)&lt;=SAP!$F$151,IF(L$39&lt;=$C63,L$26,(((L$39-$C63)/SAP!$C$10)*'C&amp;B'!$D$13/SAP!$C$143)+L$26),"Not Possible")</f>
        <v>0</v>
      </c>
      <c r="M63" s="131" t="str">
        <f>IF(IF(M$39&lt;=$C63,M$26,(((M$39-$C63)/SAP!$C$10)*'C&amp;B'!$D$13/SAP!$C$143)+M$26)&lt;=SAP!$F$151,IF(M$39&lt;=$C63,M$26,(((M$39-$C63)/SAP!$C$10)*'C&amp;B'!$D$13/SAP!$C$143)+M$26),"Not Possible")</f>
        <v>Not Possible</v>
      </c>
      <c r="N63" s="131">
        <f>IF(IF(N$39&lt;=$C63,N$26,(((N$39-$C63)/SAP!$C$10)*'C&amp;B'!$D$13/SAP!$C$143)+N$26)&lt;=SAP!$F$151,IF(N$39&lt;=$C63,N$26,(((N$39-$C63)/SAP!$C$10)*'C&amp;B'!$D$13/SAP!$C$143)+N$26),"Not Possible")</f>
        <v>0</v>
      </c>
      <c r="O63" s="131" t="str">
        <f>IF(IF(O$39&lt;=$C63,O$26,(((O$39-$C63)/SAP!$C$10)*'C&amp;B'!$D$13/SAP!$C$143)+O$26)&lt;=SAP!$F$151,IF(O$39&lt;=$C63,O$26,(((O$39-$C63)/SAP!$C$10)*'C&amp;B'!$D$13/SAP!$C$143)+O$26),"Not Possible")</f>
        <v>Not Possible</v>
      </c>
      <c r="P63" s="131">
        <f>IF(IF(P$39&lt;=$C63,P$26,(((P$39-$C63)/SAP!$C$10)*'C&amp;B'!$D$13/SAP!$C$143)+P$26)&lt;=SAP!$F$151,IF(P$39&lt;=$C63,P$26,(((P$39-$C63)/SAP!$C$10)*'C&amp;B'!$D$13/SAP!$C$143)+P$26),"Not Possible")</f>
        <v>0</v>
      </c>
      <c r="Q63" s="131" t="str">
        <f>IF(IF(Q$39&lt;=$C63,Q$26,(((Q$39-$C63)/SAP!$C$10)*'C&amp;B'!$D$13/SAP!$C$143)+Q$26)&lt;=SAP!$F$151,IF(Q$39&lt;=$C63,Q$26,(((Q$39-$C63)/SAP!$C$10)*'C&amp;B'!$D$13/SAP!$C$143)+Q$26),"Not Possible")</f>
        <v>Not Possible</v>
      </c>
      <c r="R63" s="131">
        <f>IF(IF(R$39&lt;=$C63,R$26,(((R$39-$C63)/SAP!$C$10)*'C&amp;B'!$D$13/SAP!$C$143)+R$26)&lt;=SAP!$F$151,IF(R$39&lt;=$C63,R$26,(((R$39-$C63)/SAP!$C$10)*'C&amp;B'!$D$13/SAP!$C$143)+R$26),"Not Possible")</f>
        <v>0</v>
      </c>
      <c r="S63" s="131">
        <f>IF(IF(S$39&lt;=$C63,S$26,(((S$39-$C63)/SAP!$C$10)*'C&amp;B'!$D$13/SAP!$C$143)+S$26)&lt;=SAP!$F$151,IF(S$39&lt;=$C63,S$26,(((S$39-$C63)/SAP!$C$10)*'C&amp;B'!$D$13/SAP!$C$143)+S$26),"Not Possible")</f>
        <v>0</v>
      </c>
      <c r="T63" s="131">
        <f>IF(IF(T$39&lt;=$C63,T$26,(((T$39-$C63)/SAP!$C$10)*'C&amp;B'!$D$13/SAP!$C$143)+T$26)&lt;=SAP!$F$151,IF(T$39&lt;=$C63,T$26,(((T$39-$C63)/SAP!$C$10)*'C&amp;B'!$D$13/SAP!$C$143)+T$26),"Not Possible")</f>
        <v>0</v>
      </c>
      <c r="V63" s="130" t="s">
        <v>614</v>
      </c>
      <c r="W63" s="82" t="e">
        <f>IF(D63=0,0,IF(D63&lt;4,'C&amp;B'!$E$316+(D63*'C&amp;B'!$E$317),D63*'C&amp;B'!$E$318))</f>
        <v>#VALUE!</v>
      </c>
      <c r="X63" s="82" t="e">
        <f>IF(E63=0,0,IF(E63&lt;4,'C&amp;B'!$E$316+(E63*'C&amp;B'!$E$317),E63*'C&amp;B'!$E$318))</f>
        <v>#VALUE!</v>
      </c>
      <c r="Y63" s="82">
        <f>IF(F63=0,0,IF(F63&lt;4,'C&amp;B'!$E$316+(F63*'C&amp;B'!$E$317),F63*'C&amp;B'!$E$318))</f>
        <v>0</v>
      </c>
      <c r="Z63" s="82" t="e">
        <f>IF(G63=0,0,IF(G63&lt;4,'C&amp;B'!$E$316+(G63*'C&amp;B'!$E$317),G63*'C&amp;B'!$E$318))</f>
        <v>#VALUE!</v>
      </c>
      <c r="AA63" s="82">
        <f>IF(H63=0,0,IF(H63&lt;4,'C&amp;B'!$E$316+(H63*'C&amp;B'!$E$317),H63*'C&amp;B'!$E$318))</f>
        <v>0</v>
      </c>
      <c r="AB63" s="82" t="e">
        <f>IF(I63=0,0,IF(I63&lt;4,'C&amp;B'!$E$316+(I63*'C&amp;B'!$E$317),I63*'C&amp;B'!$E$318))</f>
        <v>#VALUE!</v>
      </c>
      <c r="AC63" s="82">
        <f>IF(J63=0,0,IF(J63&lt;4,'C&amp;B'!$E$316+(J63*'C&amp;B'!$E$317),J63*'C&amp;B'!$E$318))</f>
        <v>0</v>
      </c>
      <c r="AD63" s="82" t="e">
        <f>IF(K63=0,0,IF(K63&lt;4,'C&amp;B'!$E$316+(K63*'C&amp;B'!$E$317),K63*'C&amp;B'!$E$318))</f>
        <v>#VALUE!</v>
      </c>
      <c r="AE63" s="82">
        <f>IF(L63=0,0,IF(L63&lt;4,'C&amp;B'!$E$316+(L63*'C&amp;B'!$E$317),L63*'C&amp;B'!$E$318))</f>
        <v>0</v>
      </c>
      <c r="AF63" s="82" t="e">
        <f>IF(M63=0,0,IF(M63&lt;4,'C&amp;B'!$E$316+(M63*'C&amp;B'!$E$317),M63*'C&amp;B'!$E$318))</f>
        <v>#VALUE!</v>
      </c>
      <c r="AG63" s="82">
        <f>IF(N63=0,0,IF(N63&lt;4,'C&amp;B'!$E$316+(N63*'C&amp;B'!$E$317),N63*'C&amp;B'!$E$318))</f>
        <v>0</v>
      </c>
      <c r="AH63" s="82" t="e">
        <f>IF(O63=0,0,IF(O63&lt;4,'C&amp;B'!$E$316+(O63*'C&amp;B'!$E$317),O63*'C&amp;B'!$E$318))</f>
        <v>#VALUE!</v>
      </c>
      <c r="AI63" s="82">
        <f>IF(P63=0,0,IF(P63&lt;4,'C&amp;B'!$E$316+(P63*'C&amp;B'!$E$317),P63*'C&amp;B'!$E$318))</f>
        <v>0</v>
      </c>
      <c r="AJ63" s="82" t="e">
        <f>IF(Q63=0,0,IF(Q63&lt;4,'C&amp;B'!$E$316+(Q63*'C&amp;B'!$E$317),Q63*'C&amp;B'!$E$318))</f>
        <v>#VALUE!</v>
      </c>
      <c r="AK63" s="82">
        <f>IF(R63=0,0,IF(R63&lt;4,'C&amp;B'!$E$316+(R63*'C&amp;B'!$E$317),R63*'C&amp;B'!$E$318))</f>
        <v>0</v>
      </c>
      <c r="AL63" s="82">
        <f>IF(S63=0,0,IF(S63&lt;4,'C&amp;B'!$E$316+(S63*'C&amp;B'!$E$317),S63*'C&amp;B'!$E$318))</f>
        <v>0</v>
      </c>
      <c r="AM63" s="82">
        <f>IF(T63=0,0,IF(T63&lt;4,'C&amp;B'!$E$316+(T63*'C&amp;B'!$E$317),T63*'C&amp;B'!$E$318))</f>
        <v>0</v>
      </c>
      <c r="AO63" s="130" t="s">
        <v>614</v>
      </c>
      <c r="AP63" s="82" t="e">
        <f t="shared" si="28"/>
        <v>#VALUE!</v>
      </c>
      <c r="AQ63" s="82" t="e">
        <f t="shared" si="27"/>
        <v>#VALUE!</v>
      </c>
      <c r="AR63" s="82">
        <f t="shared" si="27"/>
        <v>25538</v>
      </c>
      <c r="AS63" s="82" t="e">
        <f t="shared" si="27"/>
        <v>#VALUE!</v>
      </c>
      <c r="AT63" s="82">
        <f t="shared" si="27"/>
        <v>25328</v>
      </c>
      <c r="AU63" s="82" t="e">
        <f t="shared" si="27"/>
        <v>#VALUE!</v>
      </c>
      <c r="AV63" s="82">
        <f t="shared" si="27"/>
        <v>26683</v>
      </c>
      <c r="AW63" s="82" t="e">
        <f t="shared" si="27"/>
        <v>#VALUE!</v>
      </c>
      <c r="AX63" s="82">
        <f t="shared" si="27"/>
        <v>25328</v>
      </c>
      <c r="AY63" s="82" t="e">
        <f t="shared" si="27"/>
        <v>#VALUE!</v>
      </c>
      <c r="AZ63" s="82">
        <f t="shared" si="27"/>
        <v>25956</v>
      </c>
      <c r="BA63" s="82" t="e">
        <f t="shared" si="27"/>
        <v>#VALUE!</v>
      </c>
      <c r="BB63" s="82">
        <f t="shared" si="27"/>
        <v>26683</v>
      </c>
      <c r="BC63" s="82" t="e">
        <f t="shared" si="27"/>
        <v>#VALUE!</v>
      </c>
      <c r="BD63" s="82">
        <f t="shared" si="27"/>
        <v>27009</v>
      </c>
      <c r="BE63" s="82">
        <f t="shared" si="27"/>
        <v>26482</v>
      </c>
      <c r="BF63" s="82">
        <f t="shared" si="27"/>
        <v>25274</v>
      </c>
    </row>
    <row r="64" spans="2:60" s="4" customFormat="1">
      <c r="B64" s="130" t="s">
        <v>615</v>
      </c>
      <c r="C64" s="127">
        <f>SAP!D165</f>
        <v>0</v>
      </c>
      <c r="D64" s="131" t="str">
        <f>IF(IF(D$39&lt;=$C64,D$26,(((D$39-$C64)/SAP!$C$10)*'C&amp;B'!$D$13/SAP!$C$143)+D$26)&lt;=SAP!$F$151,IF(D$39&lt;=$C64,D$26,(((D$39-$C64)/SAP!$C$10)*'C&amp;B'!$D$13/SAP!$C$143)+D$26),"Not Possible")</f>
        <v>Not Possible</v>
      </c>
      <c r="E64" s="131" t="str">
        <f>IF(IF(E$39&lt;=$C64,E$26,(((E$39-$C64)/SAP!$C$10)*'C&amp;B'!$D$13/SAP!$C$143)+E$26)&lt;=SAP!$F$151,IF(E$39&lt;=$C64,E$26,(((E$39-$C64)/SAP!$C$10)*'C&amp;B'!$D$13/SAP!$C$143)+E$26),"Not Possible")</f>
        <v>Not Possible</v>
      </c>
      <c r="F64" s="131">
        <f>IF(IF(F$39&lt;=$C64,F$26,(((F$39-$C64)/SAP!$C$10)*'C&amp;B'!$D$13/SAP!$C$143)+F$26)&lt;=SAP!$F$151,IF(F$39&lt;=$C64,F$26,(((F$39-$C64)/SAP!$C$10)*'C&amp;B'!$D$13/SAP!$C$143)+F$26),"Not Possible")</f>
        <v>2.6490070716356913</v>
      </c>
      <c r="G64" s="131" t="str">
        <f>IF(IF(G$39&lt;=$C64,G$26,(((G$39-$C64)/SAP!$C$10)*'C&amp;B'!$D$13/SAP!$C$143)+G$26)&lt;=SAP!$F$151,IF(G$39&lt;=$C64,G$26,(((G$39-$C64)/SAP!$C$10)*'C&amp;B'!$D$13/SAP!$C$143)+G$26),"Not Possible")</f>
        <v>Not Possible</v>
      </c>
      <c r="H64" s="131">
        <f>IF(IF(H$39&lt;=$C64,H$26,(((H$39-$C64)/SAP!$C$10)*'C&amp;B'!$D$13/SAP!$C$143)+H$26)&lt;=SAP!$F$151,IF(H$39&lt;=$C64,H$26,(((H$39-$C64)/SAP!$C$10)*'C&amp;B'!$D$13/SAP!$C$143)+H$26),"Not Possible")</f>
        <v>2.9689806442355495</v>
      </c>
      <c r="I64" s="131" t="str">
        <f>IF(IF(I$39&lt;=$C64,I$26,(((I$39-$C64)/SAP!$C$10)*'C&amp;B'!$D$13/SAP!$C$143)+I$26)&lt;=SAP!$F$151,IF(I$39&lt;=$C64,I$26,(((I$39-$C64)/SAP!$C$10)*'C&amp;B'!$D$13/SAP!$C$143)+I$26),"Not Possible")</f>
        <v>Not Possible</v>
      </c>
      <c r="J64" s="131">
        <f>IF(IF(J$39&lt;=$C64,J$26,(((J$39-$C64)/SAP!$C$10)*'C&amp;B'!$D$13/SAP!$C$143)+J$26)&lt;=SAP!$F$151,IF(J$39&lt;=$C64,J$26,(((J$39-$C64)/SAP!$C$10)*'C&amp;B'!$D$13/SAP!$C$143)+J$26),"Not Possible")</f>
        <v>2.9498538053534715</v>
      </c>
      <c r="K64" s="131" t="str">
        <f>IF(IF(K$39&lt;=$C64,K$26,(((K$39-$C64)/SAP!$C$10)*'C&amp;B'!$D$13/SAP!$C$143)+K$26)&lt;=SAP!$F$151,IF(K$39&lt;=$C64,K$26,(((K$39-$C64)/SAP!$C$10)*'C&amp;B'!$D$13/SAP!$C$143)+K$26),"Not Possible")</f>
        <v>Not Possible</v>
      </c>
      <c r="L64" s="131">
        <f>IF(IF(L$39&lt;=$C64,L$26,(((L$39-$C64)/SAP!$C$10)*'C&amp;B'!$D$13/SAP!$C$143)+L$26)&lt;=SAP!$F$151,IF(L$39&lt;=$C64,L$26,(((L$39-$C64)/SAP!$C$10)*'C&amp;B'!$D$13/SAP!$C$143)+L$26),"Not Possible")</f>
        <v>2.9689806442355495</v>
      </c>
      <c r="M64" s="131" t="str">
        <f>IF(IF(M$39&lt;=$C64,M$26,(((M$39-$C64)/SAP!$C$10)*'C&amp;B'!$D$13/SAP!$C$143)+M$26)&lt;=SAP!$F$151,IF(M$39&lt;=$C64,M$26,(((M$39-$C64)/SAP!$C$10)*'C&amp;B'!$D$13/SAP!$C$143)+M$26),"Not Possible")</f>
        <v>Not Possible</v>
      </c>
      <c r="N64" s="131">
        <f>IF(IF(N$39&lt;=$C64,N$26,(((N$39-$C64)/SAP!$C$10)*'C&amp;B'!$D$13/SAP!$C$143)+N$26)&lt;=SAP!$F$151,IF(N$39&lt;=$C64,N$26,(((N$39-$C64)/SAP!$C$10)*'C&amp;B'!$D$13/SAP!$C$143)+N$26),"Not Possible")</f>
        <v>2.6012969416103315</v>
      </c>
      <c r="O64" s="131" t="str">
        <f>IF(IF(O$39&lt;=$C64,O$26,(((O$39-$C64)/SAP!$C$10)*'C&amp;B'!$D$13/SAP!$C$143)+O$26)&lt;=SAP!$F$151,IF(O$39&lt;=$C64,O$26,(((O$39-$C64)/SAP!$C$10)*'C&amp;B'!$D$13/SAP!$C$143)+O$26),"Not Possible")</f>
        <v>Not Possible</v>
      </c>
      <c r="P64" s="131">
        <f>IF(IF(P$39&lt;=$C64,P$26,(((P$39-$C64)/SAP!$C$10)*'C&amp;B'!$D$13/SAP!$C$143)+P$26)&lt;=SAP!$F$151,IF(P$39&lt;=$C64,P$26,(((P$39-$C64)/SAP!$C$10)*'C&amp;B'!$D$13/SAP!$C$143)+P$26),"Not Possible")</f>
        <v>2.8866693922213615</v>
      </c>
      <c r="Q64" s="131" t="str">
        <f>IF(IF(Q$39&lt;=$C64,Q$26,(((Q$39-$C64)/SAP!$C$10)*'C&amp;B'!$D$13/SAP!$C$143)+Q$26)&lt;=SAP!$F$151,IF(Q$39&lt;=$C64,Q$26,(((Q$39-$C64)/SAP!$C$10)*'C&amp;B'!$D$13/SAP!$C$143)+Q$26),"Not Possible")</f>
        <v>Not Possible</v>
      </c>
      <c r="R64" s="131">
        <f>IF(IF(R$39&lt;=$C64,R$26,(((R$39-$C64)/SAP!$C$10)*'C&amp;B'!$D$13/SAP!$C$143)+R$26)&lt;=SAP!$F$151,IF(R$39&lt;=$C64,R$26,(((R$39-$C64)/SAP!$C$10)*'C&amp;B'!$D$13/SAP!$C$143)+R$26),"Not Possible")</f>
        <v>2.7659175753612186</v>
      </c>
      <c r="S64" s="131">
        <f>IF(IF(S$39&lt;=$C64,S$26,(((S$39-$C64)/SAP!$C$10)*'C&amp;B'!$D$13/SAP!$C$143)+S$26)&lt;=SAP!$F$151,IF(S$39&lt;=$C64,S$26,(((S$39-$C64)/SAP!$C$10)*'C&amp;B'!$D$13/SAP!$C$143)+S$26),"Not Possible")</f>
        <v>2.4655543683134553</v>
      </c>
      <c r="T64" s="131">
        <f>IF(IF(T$39&lt;=$C64,T$26,(((T$39-$C64)/SAP!$C$10)*'C&amp;B'!$D$13/SAP!$C$143)+T$26)&lt;=SAP!$F$151,IF(T$39&lt;=$C64,T$26,(((T$39-$C64)/SAP!$C$10)*'C&amp;B'!$D$13/SAP!$C$143)+T$26),"Not Possible")</f>
        <v>2.7936915700200484</v>
      </c>
      <c r="V64" s="130" t="s">
        <v>615</v>
      </c>
      <c r="W64" s="82" t="e">
        <f>IF(D64=0,0,IF(D64&lt;4,'C&amp;B'!$E$316+(D64*'C&amp;B'!$E$317),D64*'C&amp;B'!$E$318))</f>
        <v>#VALUE!</v>
      </c>
      <c r="X64" s="82" t="e">
        <f>IF(E64=0,0,IF(E64&lt;4,'C&amp;B'!$E$316+(E64*'C&amp;B'!$E$317),E64*'C&amp;B'!$E$318))</f>
        <v>#VALUE!</v>
      </c>
      <c r="Y64" s="82">
        <f>IF(F64=0,0,IF(F64&lt;4,'C&amp;B'!$E$316+(F64*'C&amp;B'!$E$317),F64*'C&amp;B'!$E$318))</f>
        <v>2689.4042429814144</v>
      </c>
      <c r="Z64" s="82" t="e">
        <f>IF(G64=0,0,IF(G64&lt;4,'C&amp;B'!$E$316+(G64*'C&amp;B'!$E$317),G64*'C&amp;B'!$E$318))</f>
        <v>#VALUE!</v>
      </c>
      <c r="AA64" s="82">
        <f>IF(H64=0,0,IF(H64&lt;4,'C&amp;B'!$E$316+(H64*'C&amp;B'!$E$317),H64*'C&amp;B'!$E$318))</f>
        <v>2881.38838654133</v>
      </c>
      <c r="AB64" s="82" t="e">
        <f>IF(I64=0,0,IF(I64&lt;4,'C&amp;B'!$E$316+(I64*'C&amp;B'!$E$317),I64*'C&amp;B'!$E$318))</f>
        <v>#VALUE!</v>
      </c>
      <c r="AC64" s="82">
        <f>IF(J64=0,0,IF(J64&lt;4,'C&amp;B'!$E$316+(J64*'C&amp;B'!$E$317),J64*'C&amp;B'!$E$318))</f>
        <v>2869.9122832120829</v>
      </c>
      <c r="AD64" s="82" t="e">
        <f>IF(K64=0,0,IF(K64&lt;4,'C&amp;B'!$E$316+(K64*'C&amp;B'!$E$317),K64*'C&amp;B'!$E$318))</f>
        <v>#VALUE!</v>
      </c>
      <c r="AE64" s="82">
        <f>IF(L64=0,0,IF(L64&lt;4,'C&amp;B'!$E$316+(L64*'C&amp;B'!$E$317),L64*'C&amp;B'!$E$318))</f>
        <v>2881.38838654133</v>
      </c>
      <c r="AF64" s="82" t="e">
        <f>IF(M64=0,0,IF(M64&lt;4,'C&amp;B'!$E$316+(M64*'C&amp;B'!$E$317),M64*'C&amp;B'!$E$318))</f>
        <v>#VALUE!</v>
      </c>
      <c r="AG64" s="82">
        <f>IF(N64=0,0,IF(N64&lt;4,'C&amp;B'!$E$316+(N64*'C&amp;B'!$E$317),N64*'C&amp;B'!$E$318))</f>
        <v>2660.7781649661993</v>
      </c>
      <c r="AH64" s="82" t="e">
        <f>IF(O64=0,0,IF(O64&lt;4,'C&amp;B'!$E$316+(O64*'C&amp;B'!$E$317),O64*'C&amp;B'!$E$318))</f>
        <v>#VALUE!</v>
      </c>
      <c r="AI64" s="82">
        <f>IF(P64=0,0,IF(P64&lt;4,'C&amp;B'!$E$316+(P64*'C&amp;B'!$E$317),P64*'C&amp;B'!$E$318))</f>
        <v>2832.0016353328169</v>
      </c>
      <c r="AJ64" s="82" t="e">
        <f>IF(Q64=0,0,IF(Q64&lt;4,'C&amp;B'!$E$316+(Q64*'C&amp;B'!$E$317),Q64*'C&amp;B'!$E$318))</f>
        <v>#VALUE!</v>
      </c>
      <c r="AK64" s="82">
        <f>IF(R64=0,0,IF(R64&lt;4,'C&amp;B'!$E$316+(R64*'C&amp;B'!$E$317),R64*'C&amp;B'!$E$318))</f>
        <v>2759.5505452167313</v>
      </c>
      <c r="AL64" s="82">
        <f>IF(S64=0,0,IF(S64&lt;4,'C&amp;B'!$E$316+(S64*'C&amp;B'!$E$317),S64*'C&amp;B'!$E$318))</f>
        <v>2579.3326209880734</v>
      </c>
      <c r="AM64" s="82">
        <f>IF(T64=0,0,IF(T64&lt;4,'C&amp;B'!$E$316+(T64*'C&amp;B'!$E$317),T64*'C&amp;B'!$E$318))</f>
        <v>2776.214942012029</v>
      </c>
      <c r="AO64" s="130" t="s">
        <v>615</v>
      </c>
      <c r="AP64" s="82" t="e">
        <f t="shared" si="28"/>
        <v>#VALUE!</v>
      </c>
      <c r="AQ64" s="82" t="e">
        <f t="shared" si="27"/>
        <v>#VALUE!</v>
      </c>
      <c r="AR64" s="82">
        <f t="shared" si="27"/>
        <v>28227.404242981414</v>
      </c>
      <c r="AS64" s="82" t="e">
        <f t="shared" si="27"/>
        <v>#VALUE!</v>
      </c>
      <c r="AT64" s="82">
        <f t="shared" si="27"/>
        <v>28209.38838654133</v>
      </c>
      <c r="AU64" s="82" t="e">
        <f t="shared" si="27"/>
        <v>#VALUE!</v>
      </c>
      <c r="AV64" s="82">
        <f t="shared" si="27"/>
        <v>29552.912283212085</v>
      </c>
      <c r="AW64" s="82" t="e">
        <f t="shared" si="27"/>
        <v>#VALUE!</v>
      </c>
      <c r="AX64" s="82">
        <f t="shared" si="27"/>
        <v>28209.38838654133</v>
      </c>
      <c r="AY64" s="82" t="e">
        <f t="shared" si="27"/>
        <v>#VALUE!</v>
      </c>
      <c r="AZ64" s="82">
        <f t="shared" si="27"/>
        <v>28616.778164966199</v>
      </c>
      <c r="BA64" s="82" t="e">
        <f t="shared" si="27"/>
        <v>#VALUE!</v>
      </c>
      <c r="BB64" s="82">
        <f t="shared" si="27"/>
        <v>29515.001635332817</v>
      </c>
      <c r="BC64" s="82" t="e">
        <f t="shared" si="27"/>
        <v>#VALUE!</v>
      </c>
      <c r="BD64" s="82">
        <f t="shared" si="27"/>
        <v>29768.550545216731</v>
      </c>
      <c r="BE64" s="82">
        <f t="shared" si="27"/>
        <v>29061.332620988072</v>
      </c>
      <c r="BF64" s="82">
        <f t="shared" si="27"/>
        <v>28050.214942012029</v>
      </c>
    </row>
    <row r="65" spans="2:60" s="4" customFormat="1">
      <c r="B65" s="133" t="s">
        <v>668</v>
      </c>
      <c r="C65" s="127"/>
      <c r="D65" s="129"/>
      <c r="E65" s="113"/>
      <c r="F65" s="129"/>
      <c r="G65" s="129"/>
      <c r="H65" s="129"/>
      <c r="I65" s="129"/>
      <c r="J65" s="129"/>
      <c r="K65" s="129"/>
      <c r="L65" s="129"/>
      <c r="M65" s="129"/>
      <c r="N65" s="129"/>
      <c r="O65" s="129"/>
      <c r="P65" s="129"/>
      <c r="Q65" s="129"/>
      <c r="R65" s="129"/>
      <c r="S65" s="129"/>
      <c r="T65" s="132"/>
      <c r="V65" s="133" t="s">
        <v>668</v>
      </c>
      <c r="W65" s="82"/>
      <c r="X65" s="82"/>
      <c r="Y65" s="82"/>
      <c r="Z65" s="82"/>
      <c r="AA65" s="82"/>
      <c r="AB65" s="82"/>
      <c r="AC65" s="82"/>
      <c r="AD65" s="82"/>
      <c r="AE65" s="82"/>
      <c r="AF65" s="82"/>
      <c r="AG65" s="82"/>
      <c r="AH65" s="82"/>
      <c r="AI65" s="82"/>
      <c r="AJ65" s="82"/>
      <c r="AK65" s="82"/>
      <c r="AL65" s="82"/>
      <c r="AM65" s="82"/>
      <c r="AO65" s="133" t="s">
        <v>668</v>
      </c>
      <c r="AP65" s="82"/>
      <c r="AQ65" s="82"/>
      <c r="AR65" s="82"/>
      <c r="AS65" s="82"/>
      <c r="AT65" s="82"/>
      <c r="AU65" s="82"/>
      <c r="AV65" s="82"/>
      <c r="AW65" s="82"/>
      <c r="AX65" s="82"/>
      <c r="AY65" s="82"/>
      <c r="AZ65" s="82"/>
      <c r="BA65" s="82"/>
      <c r="BB65" s="82"/>
      <c r="BC65" s="82"/>
      <c r="BD65" s="82"/>
      <c r="BE65" s="82"/>
      <c r="BF65" s="82"/>
    </row>
    <row r="66" spans="2:60">
      <c r="B66" s="114" t="s">
        <v>609</v>
      </c>
      <c r="C66" s="127">
        <f>SAP!D167</f>
        <v>3.803801960613622</v>
      </c>
      <c r="D66" s="131" t="str">
        <f>IF(IF(D$39&lt;=$C66,D$26,(((D$39-$C66)/SAP!$C$10)*'C&amp;B'!$D$13/SAP!$C$143)+D$26)&lt;=SAP!$F$151,IF(D$39&lt;=$C66,D$26,(((D$39-$C66)/SAP!$C$10)*'C&amp;B'!$D$13/SAP!$C$143)+D$26),"Not Possible")</f>
        <v>Not Possible</v>
      </c>
      <c r="E66" s="131" t="str">
        <f>IF(IF(E$39&lt;=$C66,E$26,(((E$39-$C66)/SAP!$C$10)*'C&amp;B'!$D$13/SAP!$C$143)+E$26)&lt;=SAP!$F$151,IF(E$39&lt;=$C66,E$26,(((E$39-$C66)/SAP!$C$10)*'C&amp;B'!$D$13/SAP!$C$143)+E$26),"Not Possible")</f>
        <v>Not Possible</v>
      </c>
      <c r="F66" s="131">
        <f>IF(IF(F$39&lt;=$C66,F$26,(((F$39-$C66)/SAP!$C$10)*'C&amp;B'!$D$13/SAP!$C$143)+F$26)&lt;=SAP!$F$151,IF(F$39&lt;=$C66,F$26,(((F$39-$C66)/SAP!$C$10)*'C&amp;B'!$D$13/SAP!$C$143)+F$26),"Not Possible")</f>
        <v>4.5174885012853515E-2</v>
      </c>
      <c r="G66" s="131" t="str">
        <f>IF(IF(G$39&lt;=$C66,G$26,(((G$39-$C66)/SAP!$C$10)*'C&amp;B'!$D$13/SAP!$C$143)+G$26)&lt;=SAP!$F$151,IF(G$39&lt;=$C66,G$26,(((G$39-$C66)/SAP!$C$10)*'C&amp;B'!$D$13/SAP!$C$143)+G$26),"Not Possible")</f>
        <v>Not Possible</v>
      </c>
      <c r="H66" s="131">
        <f>IF(IF(H$39&lt;=$C66,H$26,(((H$39-$C66)/SAP!$C$10)*'C&amp;B'!$D$13/SAP!$C$143)+H$26)&lt;=SAP!$F$151,IF(H$39&lt;=$C66,H$26,(((H$39-$C66)/SAP!$C$10)*'C&amp;B'!$D$13/SAP!$C$143)+H$26),"Not Possible")</f>
        <v>0.36514845761271125</v>
      </c>
      <c r="I66" s="131" t="str">
        <f>IF(IF(I$39&lt;=$C66,I$26,(((I$39-$C66)/SAP!$C$10)*'C&amp;B'!$D$13/SAP!$C$143)+I$26)&lt;=SAP!$F$151,IF(I$39&lt;=$C66,I$26,(((I$39-$C66)/SAP!$C$10)*'C&amp;B'!$D$13/SAP!$C$143)+I$26),"Not Possible")</f>
        <v>Not Possible</v>
      </c>
      <c r="J66" s="131">
        <f>IF(IF(J$39&lt;=$C66,J$26,(((J$39-$C66)/SAP!$C$10)*'C&amp;B'!$D$13/SAP!$C$143)+J$26)&lt;=SAP!$F$151,IF(J$39&lt;=$C66,J$26,(((J$39-$C66)/SAP!$C$10)*'C&amp;B'!$D$13/SAP!$C$143)+J$26),"Not Possible")</f>
        <v>0.34602161873063358</v>
      </c>
      <c r="K66" s="131" t="str">
        <f>IF(IF(K$39&lt;=$C66,K$26,(((K$39-$C66)/SAP!$C$10)*'C&amp;B'!$D$13/SAP!$C$143)+K$26)&lt;=SAP!$F$151,IF(K$39&lt;=$C66,K$26,(((K$39-$C66)/SAP!$C$10)*'C&amp;B'!$D$13/SAP!$C$143)+K$26),"Not Possible")</f>
        <v>Not Possible</v>
      </c>
      <c r="L66" s="131">
        <f>IF(IF(L$39&lt;=$C66,L$26,(((L$39-$C66)/SAP!$C$10)*'C&amp;B'!$D$13/SAP!$C$143)+L$26)&lt;=SAP!$F$151,IF(L$39&lt;=$C66,L$26,(((L$39-$C66)/SAP!$C$10)*'C&amp;B'!$D$13/SAP!$C$143)+L$26),"Not Possible")</f>
        <v>0.36514845761271125</v>
      </c>
      <c r="M66" s="131" t="str">
        <f>IF(IF(M$39&lt;=$C66,M$26,(((M$39-$C66)/SAP!$C$10)*'C&amp;B'!$D$13/SAP!$C$143)+M$26)&lt;=SAP!$F$151,IF(M$39&lt;=$C66,M$26,(((M$39-$C66)/SAP!$C$10)*'C&amp;B'!$D$13/SAP!$C$143)+M$26),"Not Possible")</f>
        <v>Not Possible</v>
      </c>
      <c r="N66" s="131">
        <f>IF(IF(N$39&lt;=$C66,N$26,(((N$39-$C66)/SAP!$C$10)*'C&amp;B'!$D$13/SAP!$C$143)+N$26)&lt;=SAP!$F$151,IF(N$39&lt;=$C66,N$26,(((N$39-$C66)/SAP!$C$10)*'C&amp;B'!$D$13/SAP!$C$143)+N$26),"Not Possible")</f>
        <v>0</v>
      </c>
      <c r="O66" s="131" t="str">
        <f>IF(IF(O$39&lt;=$C66,O$26,(((O$39-$C66)/SAP!$C$10)*'C&amp;B'!$D$13/SAP!$C$143)+O$26)&lt;=SAP!$F$151,IF(O$39&lt;=$C66,O$26,(((O$39-$C66)/SAP!$C$10)*'C&amp;B'!$D$13/SAP!$C$143)+O$26),"Not Possible")</f>
        <v>Not Possible</v>
      </c>
      <c r="P66" s="131">
        <f>IF(IF(P$39&lt;=$C66,P$26,(((P$39-$C66)/SAP!$C$10)*'C&amp;B'!$D$13/SAP!$C$143)+P$26)&lt;=SAP!$F$151,IF(P$39&lt;=$C66,P$26,(((P$39-$C66)/SAP!$C$10)*'C&amp;B'!$D$13/SAP!$C$143)+P$26),"Not Possible")</f>
        <v>0.28283720559852354</v>
      </c>
      <c r="Q66" s="131" t="str">
        <f>IF(IF(Q$39&lt;=$C66,Q$26,(((Q$39-$C66)/SAP!$C$10)*'C&amp;B'!$D$13/SAP!$C$143)+Q$26)&lt;=SAP!$F$151,IF(Q$39&lt;=$C66,Q$26,(((Q$39-$C66)/SAP!$C$10)*'C&amp;B'!$D$13/SAP!$C$143)+Q$26),"Not Possible")</f>
        <v>Not Possible</v>
      </c>
      <c r="R66" s="131">
        <f>IF(IF(R$39&lt;=$C66,R$26,(((R$39-$C66)/SAP!$C$10)*'C&amp;B'!$D$13/SAP!$C$143)+R$26)&lt;=SAP!$F$151,IF(R$39&lt;=$C66,R$26,(((R$39-$C66)/SAP!$C$10)*'C&amp;B'!$D$13/SAP!$C$143)+R$26),"Not Possible")</f>
        <v>0.16208538873838058</v>
      </c>
      <c r="S66" s="131">
        <f>IF(IF(S$39&lt;=$C66,S$26,(((S$39-$C66)/SAP!$C$10)*'C&amp;B'!$D$13/SAP!$C$143)+S$26)&lt;=SAP!$F$151,IF(S$39&lt;=$C66,S$26,(((S$39-$C66)/SAP!$C$10)*'C&amp;B'!$D$13/SAP!$C$143)+S$26),"Not Possible")</f>
        <v>0</v>
      </c>
      <c r="T66" s="131">
        <f>IF(IF(T$39&lt;=$C66,T$26,(((T$39-$C66)/SAP!$C$10)*'C&amp;B'!$D$13/SAP!$C$143)+T$26)&lt;=SAP!$F$151,IF(T$39&lt;=$C66,T$26,(((T$39-$C66)/SAP!$C$10)*'C&amp;B'!$D$13/SAP!$C$143)+T$26),"Not Possible")</f>
        <v>0.18985938339721015</v>
      </c>
      <c r="V66" s="130" t="s">
        <v>609</v>
      </c>
      <c r="W66" s="82" t="e">
        <f>IF(D66=0,0,IF(D66&lt;4,'C&amp;B'!$E$316+(D66*'C&amp;B'!$E$317),D66*'C&amp;B'!$E$318))</f>
        <v>#VALUE!</v>
      </c>
      <c r="X66" s="82" t="e">
        <f>IF(E66=0,0,IF(E66&lt;4,'C&amp;B'!$E$316+(E66*'C&amp;B'!$E$317),E66*'C&amp;B'!$E$318))</f>
        <v>#VALUE!</v>
      </c>
      <c r="Y66" s="82">
        <f>IF(F66=0,0,IF(F66&lt;4,'C&amp;B'!$E$316+(F66*'C&amp;B'!$E$317),F66*'C&amp;B'!$E$318))</f>
        <v>1127.1049310077121</v>
      </c>
      <c r="Z66" s="82" t="e">
        <f>IF(G66=0,0,IF(G66&lt;4,'C&amp;B'!$E$316+(G66*'C&amp;B'!$E$317),G66*'C&amp;B'!$E$318))</f>
        <v>#VALUE!</v>
      </c>
      <c r="AA66" s="82">
        <f>IF(H66=0,0,IF(H66&lt;4,'C&amp;B'!$E$316+(H66*'C&amp;B'!$E$317),H66*'C&amp;B'!$E$318))</f>
        <v>1319.0890745676268</v>
      </c>
      <c r="AB66" s="82" t="e">
        <f>IF(I66=0,0,IF(I66&lt;4,'C&amp;B'!$E$316+(I66*'C&amp;B'!$E$317),I66*'C&amp;B'!$E$318))</f>
        <v>#VALUE!</v>
      </c>
      <c r="AC66" s="82">
        <f>IF(J66=0,0,IF(J66&lt;4,'C&amp;B'!$E$316+(J66*'C&amp;B'!$E$317),J66*'C&amp;B'!$E$318))</f>
        <v>1307.6129712383802</v>
      </c>
      <c r="AD66" s="82" t="e">
        <f>IF(K66=0,0,IF(K66&lt;4,'C&amp;B'!$E$316+(K66*'C&amp;B'!$E$317),K66*'C&amp;B'!$E$318))</f>
        <v>#VALUE!</v>
      </c>
      <c r="AE66" s="82">
        <f>IF(L66=0,0,IF(L66&lt;4,'C&amp;B'!$E$316+(L66*'C&amp;B'!$E$317),L66*'C&amp;B'!$E$318))</f>
        <v>1319.0890745676268</v>
      </c>
      <c r="AF66" s="82" t="e">
        <f>IF(M66=0,0,IF(M66&lt;4,'C&amp;B'!$E$316+(M66*'C&amp;B'!$E$317),M66*'C&amp;B'!$E$318))</f>
        <v>#VALUE!</v>
      </c>
      <c r="AG66" s="82">
        <f>IF(N66=0,0,IF(N66&lt;4,'C&amp;B'!$E$316+(N66*'C&amp;B'!$E$317),N66*'C&amp;B'!$E$318))</f>
        <v>0</v>
      </c>
      <c r="AH66" s="82" t="e">
        <f>IF(O66=0,0,IF(O66&lt;4,'C&amp;B'!$E$316+(O66*'C&amp;B'!$E$317),O66*'C&amp;B'!$E$318))</f>
        <v>#VALUE!</v>
      </c>
      <c r="AI66" s="82">
        <f>IF(P66=0,0,IF(P66&lt;4,'C&amp;B'!$E$316+(P66*'C&amp;B'!$E$317),P66*'C&amp;B'!$E$318))</f>
        <v>1269.7023233591142</v>
      </c>
      <c r="AJ66" s="82" t="e">
        <f>IF(Q66=0,0,IF(Q66&lt;4,'C&amp;B'!$E$316+(Q66*'C&amp;B'!$E$317),Q66*'C&amp;B'!$E$318))</f>
        <v>#VALUE!</v>
      </c>
      <c r="AK66" s="82">
        <f>IF(R66=0,0,IF(R66&lt;4,'C&amp;B'!$E$316+(R66*'C&amp;B'!$E$317),R66*'C&amp;B'!$E$318))</f>
        <v>1197.2512332430283</v>
      </c>
      <c r="AL66" s="82">
        <f>IF(S66=0,0,IF(S66&lt;4,'C&amp;B'!$E$316+(S66*'C&amp;B'!$E$317),S66*'C&amp;B'!$E$318))</f>
        <v>0</v>
      </c>
      <c r="AM66" s="82">
        <f>IF(T66=0,0,IF(T66&lt;4,'C&amp;B'!$E$316+(T66*'C&amp;B'!$E$317),T66*'C&amp;B'!$E$318))</f>
        <v>1213.9156300383261</v>
      </c>
      <c r="AO66" s="130" t="s">
        <v>609</v>
      </c>
      <c r="AP66" s="82" t="e">
        <f>AP$27-AP$26+W66</f>
        <v>#VALUE!</v>
      </c>
      <c r="AQ66" s="82" t="e">
        <f t="shared" ref="AQ66:BF72" si="29">AQ$27-AQ$26+X66</f>
        <v>#VALUE!</v>
      </c>
      <c r="AR66" s="82">
        <f t="shared" si="29"/>
        <v>26665.104931007711</v>
      </c>
      <c r="AS66" s="82" t="e">
        <f t="shared" si="29"/>
        <v>#VALUE!</v>
      </c>
      <c r="AT66" s="82">
        <f t="shared" si="29"/>
        <v>26647.089074567626</v>
      </c>
      <c r="AU66" s="82" t="e">
        <f t="shared" si="29"/>
        <v>#VALUE!</v>
      </c>
      <c r="AV66" s="82">
        <f t="shared" si="29"/>
        <v>27990.612971238381</v>
      </c>
      <c r="AW66" s="82" t="e">
        <f t="shared" si="29"/>
        <v>#VALUE!</v>
      </c>
      <c r="AX66" s="82">
        <f t="shared" si="29"/>
        <v>26647.089074567626</v>
      </c>
      <c r="AY66" s="82" t="e">
        <f t="shared" si="29"/>
        <v>#VALUE!</v>
      </c>
      <c r="AZ66" s="82">
        <f t="shared" si="29"/>
        <v>25956</v>
      </c>
      <c r="BA66" s="82" t="e">
        <f t="shared" si="29"/>
        <v>#VALUE!</v>
      </c>
      <c r="BB66" s="82">
        <f t="shared" si="29"/>
        <v>27952.702323359114</v>
      </c>
      <c r="BC66" s="82" t="e">
        <f t="shared" si="29"/>
        <v>#VALUE!</v>
      </c>
      <c r="BD66" s="82">
        <f t="shared" si="29"/>
        <v>28206.251233243027</v>
      </c>
      <c r="BE66" s="82">
        <f t="shared" si="29"/>
        <v>26482</v>
      </c>
      <c r="BF66" s="82">
        <f t="shared" si="29"/>
        <v>26487.915630038326</v>
      </c>
      <c r="BH66" s="4"/>
    </row>
    <row r="67" spans="2:60">
      <c r="B67" s="114" t="s">
        <v>610</v>
      </c>
      <c r="C67" s="127">
        <f>SAP!D168</f>
        <v>3.42342176455226</v>
      </c>
      <c r="D67" s="131" t="str">
        <f>IF(IF(D$39&lt;=$C67,D$26,(((D$39-$C67)/SAP!$C$10)*'C&amp;B'!$D$13/SAP!$C$143)+D$26)&lt;=SAP!$F$151,IF(D$39&lt;=$C67,D$26,(((D$39-$C67)/SAP!$C$10)*'C&amp;B'!$D$13/SAP!$C$143)+D$26),"Not Possible")</f>
        <v>Not Possible</v>
      </c>
      <c r="E67" s="131" t="str">
        <f>IF(IF(E$39&lt;=$C67,E$26,(((E$39-$C67)/SAP!$C$10)*'C&amp;B'!$D$13/SAP!$C$143)+E$26)&lt;=SAP!$F$151,IF(E$39&lt;=$C67,E$26,(((E$39-$C67)/SAP!$C$10)*'C&amp;B'!$D$13/SAP!$C$143)+E$26),"Not Possible")</f>
        <v>Not Possible</v>
      </c>
      <c r="F67" s="131">
        <f>IF(IF(F$39&lt;=$C67,F$26,(((F$39-$C67)/SAP!$C$10)*'C&amp;B'!$D$13/SAP!$C$143)+F$26)&lt;=SAP!$F$151,IF(F$39&lt;=$C67,F$26,(((F$39-$C67)/SAP!$C$10)*'C&amp;B'!$D$13/SAP!$C$143)+F$26),"Not Possible")</f>
        <v>0.30555810367513719</v>
      </c>
      <c r="G67" s="131" t="str">
        <f>IF(IF(G$39&lt;=$C67,G$26,(((G$39-$C67)/SAP!$C$10)*'C&amp;B'!$D$13/SAP!$C$143)+G$26)&lt;=SAP!$F$151,IF(G$39&lt;=$C67,G$26,(((G$39-$C67)/SAP!$C$10)*'C&amp;B'!$D$13/SAP!$C$143)+G$26),"Not Possible")</f>
        <v>Not Possible</v>
      </c>
      <c r="H67" s="131">
        <f>IF(IF(H$39&lt;=$C67,H$26,(((H$39-$C67)/SAP!$C$10)*'C&amp;B'!$D$13/SAP!$C$143)+H$26)&lt;=SAP!$F$151,IF(H$39&lt;=$C67,H$26,(((H$39-$C67)/SAP!$C$10)*'C&amp;B'!$D$13/SAP!$C$143)+H$26),"Not Possible")</f>
        <v>0.62553167627499495</v>
      </c>
      <c r="I67" s="131" t="str">
        <f>IF(IF(I$39&lt;=$C67,I$26,(((I$39-$C67)/SAP!$C$10)*'C&amp;B'!$D$13/SAP!$C$143)+I$26)&lt;=SAP!$F$151,IF(I$39&lt;=$C67,I$26,(((I$39-$C67)/SAP!$C$10)*'C&amp;B'!$D$13/SAP!$C$143)+I$26),"Not Possible")</f>
        <v>Not Possible</v>
      </c>
      <c r="J67" s="131">
        <f>IF(IF(J$39&lt;=$C67,J$26,(((J$39-$C67)/SAP!$C$10)*'C&amp;B'!$D$13/SAP!$C$143)+J$26)&lt;=SAP!$F$151,IF(J$39&lt;=$C67,J$26,(((J$39-$C67)/SAP!$C$10)*'C&amp;B'!$D$13/SAP!$C$143)+J$26),"Not Possible")</f>
        <v>0.60640483739291728</v>
      </c>
      <c r="K67" s="131" t="str">
        <f>IF(IF(K$39&lt;=$C67,K$26,(((K$39-$C67)/SAP!$C$10)*'C&amp;B'!$D$13/SAP!$C$143)+K$26)&lt;=SAP!$F$151,IF(K$39&lt;=$C67,K$26,(((K$39-$C67)/SAP!$C$10)*'C&amp;B'!$D$13/SAP!$C$143)+K$26),"Not Possible")</f>
        <v>Not Possible</v>
      </c>
      <c r="L67" s="131">
        <f>IF(IF(L$39&lt;=$C67,L$26,(((L$39-$C67)/SAP!$C$10)*'C&amp;B'!$D$13/SAP!$C$143)+L$26)&lt;=SAP!$F$151,IF(L$39&lt;=$C67,L$26,(((L$39-$C67)/SAP!$C$10)*'C&amp;B'!$D$13/SAP!$C$143)+L$26),"Not Possible")</f>
        <v>0.62553167627499495</v>
      </c>
      <c r="M67" s="131" t="str">
        <f>IF(IF(M$39&lt;=$C67,M$26,(((M$39-$C67)/SAP!$C$10)*'C&amp;B'!$D$13/SAP!$C$143)+M$26)&lt;=SAP!$F$151,IF(M$39&lt;=$C67,M$26,(((M$39-$C67)/SAP!$C$10)*'C&amp;B'!$D$13/SAP!$C$143)+M$26),"Not Possible")</f>
        <v>Not Possible</v>
      </c>
      <c r="N67" s="131">
        <f>IF(IF(N$39&lt;=$C67,N$26,(((N$39-$C67)/SAP!$C$10)*'C&amp;B'!$D$13/SAP!$C$143)+N$26)&lt;=SAP!$F$151,IF(N$39&lt;=$C67,N$26,(((N$39-$C67)/SAP!$C$10)*'C&amp;B'!$D$13/SAP!$C$143)+N$26),"Not Possible")</f>
        <v>0.25784797364977718</v>
      </c>
      <c r="O67" s="131" t="str">
        <f>IF(IF(O$39&lt;=$C67,O$26,(((O$39-$C67)/SAP!$C$10)*'C&amp;B'!$D$13/SAP!$C$143)+O$26)&lt;=SAP!$F$151,IF(O$39&lt;=$C67,O$26,(((O$39-$C67)/SAP!$C$10)*'C&amp;B'!$D$13/SAP!$C$143)+O$26),"Not Possible")</f>
        <v>Not Possible</v>
      </c>
      <c r="P67" s="131">
        <f>IF(IF(P$39&lt;=$C67,P$26,(((P$39-$C67)/SAP!$C$10)*'C&amp;B'!$D$13/SAP!$C$143)+P$26)&lt;=SAP!$F$151,IF(P$39&lt;=$C67,P$26,(((P$39-$C67)/SAP!$C$10)*'C&amp;B'!$D$13/SAP!$C$143)+P$26),"Not Possible")</f>
        <v>0.5432204242608073</v>
      </c>
      <c r="Q67" s="131" t="str">
        <f>IF(IF(Q$39&lt;=$C67,Q$26,(((Q$39-$C67)/SAP!$C$10)*'C&amp;B'!$D$13/SAP!$C$143)+Q$26)&lt;=SAP!$F$151,IF(Q$39&lt;=$C67,Q$26,(((Q$39-$C67)/SAP!$C$10)*'C&amp;B'!$D$13/SAP!$C$143)+Q$26),"Not Possible")</f>
        <v>Not Possible</v>
      </c>
      <c r="R67" s="131">
        <f>IF(IF(R$39&lt;=$C67,R$26,(((R$39-$C67)/SAP!$C$10)*'C&amp;B'!$D$13/SAP!$C$143)+R$26)&lt;=SAP!$F$151,IF(R$39&lt;=$C67,R$26,(((R$39-$C67)/SAP!$C$10)*'C&amp;B'!$D$13/SAP!$C$143)+R$26),"Not Possible")</f>
        <v>0.42246860740066428</v>
      </c>
      <c r="S67" s="131">
        <f>IF(IF(S$39&lt;=$C67,S$26,(((S$39-$C67)/SAP!$C$10)*'C&amp;B'!$D$13/SAP!$C$143)+S$26)&lt;=SAP!$F$151,IF(S$39&lt;=$C67,S$26,(((S$39-$C67)/SAP!$C$10)*'C&amp;B'!$D$13/SAP!$C$143)+S$26),"Not Possible")</f>
        <v>0.12210540035290098</v>
      </c>
      <c r="T67" s="131">
        <f>IF(IF(T$39&lt;=$C67,T$26,(((T$39-$C67)/SAP!$C$10)*'C&amp;B'!$D$13/SAP!$C$143)+T$26)&lt;=SAP!$F$151,IF(T$39&lt;=$C67,T$26,(((T$39-$C67)/SAP!$C$10)*'C&amp;B'!$D$13/SAP!$C$143)+T$26),"Not Possible")</f>
        <v>0.45024260205949385</v>
      </c>
      <c r="V67" s="130" t="s">
        <v>610</v>
      </c>
      <c r="W67" s="82" t="e">
        <f>IF(D67=0,0,IF(D67&lt;4,'C&amp;B'!$E$316+(D67*'C&amp;B'!$E$317),D67*'C&amp;B'!$E$318))</f>
        <v>#VALUE!</v>
      </c>
      <c r="X67" s="82" t="e">
        <f>IF(E67=0,0,IF(E67&lt;4,'C&amp;B'!$E$316+(E67*'C&amp;B'!$E$317),E67*'C&amp;B'!$E$318))</f>
        <v>#VALUE!</v>
      </c>
      <c r="Y67" s="82">
        <f>IF(F67=0,0,IF(F67&lt;4,'C&amp;B'!$E$316+(F67*'C&amp;B'!$E$317),F67*'C&amp;B'!$E$318))</f>
        <v>1283.3348622050823</v>
      </c>
      <c r="Z67" s="82" t="e">
        <f>IF(G67=0,0,IF(G67&lt;4,'C&amp;B'!$E$316+(G67*'C&amp;B'!$E$317),G67*'C&amp;B'!$E$318))</f>
        <v>#VALUE!</v>
      </c>
      <c r="AA67" s="82">
        <f>IF(H67=0,0,IF(H67&lt;4,'C&amp;B'!$E$316+(H67*'C&amp;B'!$E$317),H67*'C&amp;B'!$E$318))</f>
        <v>1475.319005764997</v>
      </c>
      <c r="AB67" s="82" t="e">
        <f>IF(I67=0,0,IF(I67&lt;4,'C&amp;B'!$E$316+(I67*'C&amp;B'!$E$317),I67*'C&amp;B'!$E$318))</f>
        <v>#VALUE!</v>
      </c>
      <c r="AC67" s="82">
        <f>IF(J67=0,0,IF(J67&lt;4,'C&amp;B'!$E$316+(J67*'C&amp;B'!$E$317),J67*'C&amp;B'!$E$318))</f>
        <v>1463.8429024357504</v>
      </c>
      <c r="AD67" s="82" t="e">
        <f>IF(K67=0,0,IF(K67&lt;4,'C&amp;B'!$E$316+(K67*'C&amp;B'!$E$317),K67*'C&amp;B'!$E$318))</f>
        <v>#VALUE!</v>
      </c>
      <c r="AE67" s="82">
        <f>IF(L67=0,0,IF(L67&lt;4,'C&amp;B'!$E$316+(L67*'C&amp;B'!$E$317),L67*'C&amp;B'!$E$318))</f>
        <v>1475.319005764997</v>
      </c>
      <c r="AF67" s="82" t="e">
        <f>IF(M67=0,0,IF(M67&lt;4,'C&amp;B'!$E$316+(M67*'C&amp;B'!$E$317),M67*'C&amp;B'!$E$318))</f>
        <v>#VALUE!</v>
      </c>
      <c r="AG67" s="82">
        <f>IF(N67=0,0,IF(N67&lt;4,'C&amp;B'!$E$316+(N67*'C&amp;B'!$E$317),N67*'C&amp;B'!$E$318))</f>
        <v>1254.7087841898663</v>
      </c>
      <c r="AH67" s="82" t="e">
        <f>IF(O67=0,0,IF(O67&lt;4,'C&amp;B'!$E$316+(O67*'C&amp;B'!$E$317),O67*'C&amp;B'!$E$318))</f>
        <v>#VALUE!</v>
      </c>
      <c r="AI67" s="82">
        <f>IF(P67=0,0,IF(P67&lt;4,'C&amp;B'!$E$316+(P67*'C&amp;B'!$E$317),P67*'C&amp;B'!$E$318))</f>
        <v>1425.9322545564844</v>
      </c>
      <c r="AJ67" s="82" t="e">
        <f>IF(Q67=0,0,IF(Q67&lt;4,'C&amp;B'!$E$316+(Q67*'C&amp;B'!$E$317),Q67*'C&amp;B'!$E$318))</f>
        <v>#VALUE!</v>
      </c>
      <c r="AK67" s="82">
        <f>IF(R67=0,0,IF(R67&lt;4,'C&amp;B'!$E$316+(R67*'C&amp;B'!$E$317),R67*'C&amp;B'!$E$318))</f>
        <v>1353.4811644403985</v>
      </c>
      <c r="AL67" s="82">
        <f>IF(S67=0,0,IF(S67&lt;4,'C&amp;B'!$E$316+(S67*'C&amp;B'!$E$317),S67*'C&amp;B'!$E$318))</f>
        <v>1173.2632402117406</v>
      </c>
      <c r="AM67" s="82">
        <f>IF(T67=0,0,IF(T67&lt;4,'C&amp;B'!$E$316+(T67*'C&amp;B'!$E$317),T67*'C&amp;B'!$E$318))</f>
        <v>1370.1455612356963</v>
      </c>
      <c r="AO67" s="130" t="s">
        <v>610</v>
      </c>
      <c r="AP67" s="82" t="e">
        <f t="shared" ref="AP67:AP72" si="30">AP$27-AP$26+W67</f>
        <v>#VALUE!</v>
      </c>
      <c r="AQ67" s="82" t="e">
        <f t="shared" si="29"/>
        <v>#VALUE!</v>
      </c>
      <c r="AR67" s="82">
        <f t="shared" si="29"/>
        <v>26821.334862205083</v>
      </c>
      <c r="AS67" s="82" t="e">
        <f t="shared" si="29"/>
        <v>#VALUE!</v>
      </c>
      <c r="AT67" s="82">
        <f t="shared" si="29"/>
        <v>26803.319005764995</v>
      </c>
      <c r="AU67" s="82" t="e">
        <f t="shared" si="29"/>
        <v>#VALUE!</v>
      </c>
      <c r="AV67" s="82">
        <f t="shared" si="29"/>
        <v>28146.84290243575</v>
      </c>
      <c r="AW67" s="82" t="e">
        <f t="shared" si="29"/>
        <v>#VALUE!</v>
      </c>
      <c r="AX67" s="82">
        <f t="shared" si="29"/>
        <v>26803.319005764995</v>
      </c>
      <c r="AY67" s="82" t="e">
        <f t="shared" si="29"/>
        <v>#VALUE!</v>
      </c>
      <c r="AZ67" s="82">
        <f t="shared" si="29"/>
        <v>27210.708784189865</v>
      </c>
      <c r="BA67" s="82" t="e">
        <f t="shared" si="29"/>
        <v>#VALUE!</v>
      </c>
      <c r="BB67" s="82">
        <f t="shared" si="29"/>
        <v>28108.932254556483</v>
      </c>
      <c r="BC67" s="82" t="e">
        <f t="shared" si="29"/>
        <v>#VALUE!</v>
      </c>
      <c r="BD67" s="82">
        <f t="shared" si="29"/>
        <v>28362.4811644404</v>
      </c>
      <c r="BE67" s="82">
        <f t="shared" si="29"/>
        <v>27655.263240211742</v>
      </c>
      <c r="BF67" s="82">
        <f t="shared" si="29"/>
        <v>26644.145561235695</v>
      </c>
    </row>
    <row r="68" spans="2:60">
      <c r="B68" s="114" t="s">
        <v>611</v>
      </c>
      <c r="C68" s="127">
        <f>SAP!D169</f>
        <v>3.0430415684908976</v>
      </c>
      <c r="D68" s="131" t="str">
        <f>IF(IF(D$39&lt;=$C68,D$26,(((D$39-$C68)/SAP!$C$10)*'C&amp;B'!$D$13/SAP!$C$143)+D$26)&lt;=SAP!$F$151,IF(D$39&lt;=$C68,D$26,(((D$39-$C68)/SAP!$C$10)*'C&amp;B'!$D$13/SAP!$C$143)+D$26),"Not Possible")</f>
        <v>Not Possible</v>
      </c>
      <c r="E68" s="131" t="str">
        <f>IF(IF(E$39&lt;=$C68,E$26,(((E$39-$C68)/SAP!$C$10)*'C&amp;B'!$D$13/SAP!$C$143)+E$26)&lt;=SAP!$F$151,IF(E$39&lt;=$C68,E$26,(((E$39-$C68)/SAP!$C$10)*'C&amp;B'!$D$13/SAP!$C$143)+E$26),"Not Possible")</f>
        <v>Not Possible</v>
      </c>
      <c r="F68" s="131">
        <f>IF(IF(F$39&lt;=$C68,F$26,(((F$39-$C68)/SAP!$C$10)*'C&amp;B'!$D$13/SAP!$C$143)+F$26)&lt;=SAP!$F$151,IF(F$39&lt;=$C68,F$26,(((F$39-$C68)/SAP!$C$10)*'C&amp;B'!$D$13/SAP!$C$143)+F$26),"Not Possible")</f>
        <v>0.56594132233742123</v>
      </c>
      <c r="G68" s="131" t="str">
        <f>IF(IF(G$39&lt;=$C68,G$26,(((G$39-$C68)/SAP!$C$10)*'C&amp;B'!$D$13/SAP!$C$143)+G$26)&lt;=SAP!$F$151,IF(G$39&lt;=$C68,G$26,(((G$39-$C68)/SAP!$C$10)*'C&amp;B'!$D$13/SAP!$C$143)+G$26),"Not Possible")</f>
        <v>Not Possible</v>
      </c>
      <c r="H68" s="131">
        <f>IF(IF(H$39&lt;=$C68,H$26,(((H$39-$C68)/SAP!$C$10)*'C&amp;B'!$D$13/SAP!$C$143)+H$26)&lt;=SAP!$F$151,IF(H$39&lt;=$C68,H$26,(((H$39-$C68)/SAP!$C$10)*'C&amp;B'!$D$13/SAP!$C$143)+H$26),"Not Possible")</f>
        <v>0.88591489493727882</v>
      </c>
      <c r="I68" s="131" t="str">
        <f>IF(IF(I$39&lt;=$C68,I$26,(((I$39-$C68)/SAP!$C$10)*'C&amp;B'!$D$13/SAP!$C$143)+I$26)&lt;=SAP!$F$151,IF(I$39&lt;=$C68,I$26,(((I$39-$C68)/SAP!$C$10)*'C&amp;B'!$D$13/SAP!$C$143)+I$26),"Not Possible")</f>
        <v>Not Possible</v>
      </c>
      <c r="J68" s="131">
        <f>IF(IF(J$39&lt;=$C68,J$26,(((J$39-$C68)/SAP!$C$10)*'C&amp;B'!$D$13/SAP!$C$143)+J$26)&lt;=SAP!$F$151,IF(J$39&lt;=$C68,J$26,(((J$39-$C68)/SAP!$C$10)*'C&amp;B'!$D$13/SAP!$C$143)+J$26),"Not Possible")</f>
        <v>0.86678805605520115</v>
      </c>
      <c r="K68" s="131" t="str">
        <f>IF(IF(K$39&lt;=$C68,K$26,(((K$39-$C68)/SAP!$C$10)*'C&amp;B'!$D$13/SAP!$C$143)+K$26)&lt;=SAP!$F$151,IF(K$39&lt;=$C68,K$26,(((K$39-$C68)/SAP!$C$10)*'C&amp;B'!$D$13/SAP!$C$143)+K$26),"Not Possible")</f>
        <v>Not Possible</v>
      </c>
      <c r="L68" s="131">
        <f>IF(IF(L$39&lt;=$C68,L$26,(((L$39-$C68)/SAP!$C$10)*'C&amp;B'!$D$13/SAP!$C$143)+L$26)&lt;=SAP!$F$151,IF(L$39&lt;=$C68,L$26,(((L$39-$C68)/SAP!$C$10)*'C&amp;B'!$D$13/SAP!$C$143)+L$26),"Not Possible")</f>
        <v>0.88591489493727882</v>
      </c>
      <c r="M68" s="131" t="str">
        <f>IF(IF(M$39&lt;=$C68,M$26,(((M$39-$C68)/SAP!$C$10)*'C&amp;B'!$D$13/SAP!$C$143)+M$26)&lt;=SAP!$F$151,IF(M$39&lt;=$C68,M$26,(((M$39-$C68)/SAP!$C$10)*'C&amp;B'!$D$13/SAP!$C$143)+M$26),"Not Possible")</f>
        <v>Not Possible</v>
      </c>
      <c r="N68" s="131">
        <f>IF(IF(N$39&lt;=$C68,N$26,(((N$39-$C68)/SAP!$C$10)*'C&amp;B'!$D$13/SAP!$C$143)+N$26)&lt;=SAP!$F$151,IF(N$39&lt;=$C68,N$26,(((N$39-$C68)/SAP!$C$10)*'C&amp;B'!$D$13/SAP!$C$143)+N$26),"Not Possible")</f>
        <v>0.51823119231206116</v>
      </c>
      <c r="O68" s="131" t="str">
        <f>IF(IF(O$39&lt;=$C68,O$26,(((O$39-$C68)/SAP!$C$10)*'C&amp;B'!$D$13/SAP!$C$143)+O$26)&lt;=SAP!$F$151,IF(O$39&lt;=$C68,O$26,(((O$39-$C68)/SAP!$C$10)*'C&amp;B'!$D$13/SAP!$C$143)+O$26),"Not Possible")</f>
        <v>Not Possible</v>
      </c>
      <c r="P68" s="131">
        <f>IF(IF(P$39&lt;=$C68,P$26,(((P$39-$C68)/SAP!$C$10)*'C&amp;B'!$D$13/SAP!$C$143)+P$26)&lt;=SAP!$F$151,IF(P$39&lt;=$C68,P$26,(((P$39-$C68)/SAP!$C$10)*'C&amp;B'!$D$13/SAP!$C$143)+P$26),"Not Possible")</f>
        <v>0.80360364292309128</v>
      </c>
      <c r="Q68" s="131" t="str">
        <f>IF(IF(Q$39&lt;=$C68,Q$26,(((Q$39-$C68)/SAP!$C$10)*'C&amp;B'!$D$13/SAP!$C$143)+Q$26)&lt;=SAP!$F$151,IF(Q$39&lt;=$C68,Q$26,(((Q$39-$C68)/SAP!$C$10)*'C&amp;B'!$D$13/SAP!$C$143)+Q$26),"Not Possible")</f>
        <v>Not Possible</v>
      </c>
      <c r="R68" s="131">
        <f>IF(IF(R$39&lt;=$C68,R$26,(((R$39-$C68)/SAP!$C$10)*'C&amp;B'!$D$13/SAP!$C$143)+R$26)&lt;=SAP!$F$151,IF(R$39&lt;=$C68,R$26,(((R$39-$C68)/SAP!$C$10)*'C&amp;B'!$D$13/SAP!$C$143)+R$26),"Not Possible")</f>
        <v>0.68285182606294814</v>
      </c>
      <c r="S68" s="131">
        <f>IF(IF(S$39&lt;=$C68,S$26,(((S$39-$C68)/SAP!$C$10)*'C&amp;B'!$D$13/SAP!$C$143)+S$26)&lt;=SAP!$F$151,IF(S$39&lt;=$C68,S$26,(((S$39-$C68)/SAP!$C$10)*'C&amp;B'!$D$13/SAP!$C$143)+S$26),"Not Possible")</f>
        <v>0.38248861901518488</v>
      </c>
      <c r="T68" s="131">
        <f>IF(IF(T$39&lt;=$C68,T$26,(((T$39-$C68)/SAP!$C$10)*'C&amp;B'!$D$13/SAP!$C$143)+T$26)&lt;=SAP!$F$151,IF(T$39&lt;=$C68,T$26,(((T$39-$C68)/SAP!$C$10)*'C&amp;B'!$D$13/SAP!$C$143)+T$26),"Not Possible")</f>
        <v>0.71062582072177771</v>
      </c>
      <c r="V68" s="130" t="s">
        <v>611</v>
      </c>
      <c r="W68" s="82" t="e">
        <f>IF(D68=0,0,IF(D68&lt;4,'C&amp;B'!$E$316+(D68*'C&amp;B'!$E$317),D68*'C&amp;B'!$E$318))</f>
        <v>#VALUE!</v>
      </c>
      <c r="X68" s="82" t="e">
        <f>IF(E68=0,0,IF(E68&lt;4,'C&amp;B'!$E$316+(E68*'C&amp;B'!$E$317),E68*'C&amp;B'!$E$318))</f>
        <v>#VALUE!</v>
      </c>
      <c r="Y68" s="82">
        <f>IF(F68=0,0,IF(F68&lt;4,'C&amp;B'!$E$316+(F68*'C&amp;B'!$E$317),F68*'C&amp;B'!$E$318))</f>
        <v>1439.5647934024528</v>
      </c>
      <c r="Z68" s="82" t="e">
        <f>IF(G68=0,0,IF(G68&lt;4,'C&amp;B'!$E$316+(G68*'C&amp;B'!$E$317),G68*'C&amp;B'!$E$318))</f>
        <v>#VALUE!</v>
      </c>
      <c r="AA68" s="82">
        <f>IF(H68=0,0,IF(H68&lt;4,'C&amp;B'!$E$316+(H68*'C&amp;B'!$E$317),H68*'C&amp;B'!$E$318))</f>
        <v>1631.5489369623674</v>
      </c>
      <c r="AB68" s="82" t="e">
        <f>IF(I68=0,0,IF(I68&lt;4,'C&amp;B'!$E$316+(I68*'C&amp;B'!$E$317),I68*'C&amp;B'!$E$318))</f>
        <v>#VALUE!</v>
      </c>
      <c r="AC68" s="82">
        <f>IF(J68=0,0,IF(J68&lt;4,'C&amp;B'!$E$316+(J68*'C&amp;B'!$E$317),J68*'C&amp;B'!$E$318))</f>
        <v>1620.0728336331208</v>
      </c>
      <c r="AD68" s="82" t="e">
        <f>IF(K68=0,0,IF(K68&lt;4,'C&amp;B'!$E$316+(K68*'C&amp;B'!$E$317),K68*'C&amp;B'!$E$318))</f>
        <v>#VALUE!</v>
      </c>
      <c r="AE68" s="82">
        <f>IF(L68=0,0,IF(L68&lt;4,'C&amp;B'!$E$316+(L68*'C&amp;B'!$E$317),L68*'C&amp;B'!$E$318))</f>
        <v>1631.5489369623674</v>
      </c>
      <c r="AF68" s="82" t="e">
        <f>IF(M68=0,0,IF(M68&lt;4,'C&amp;B'!$E$316+(M68*'C&amp;B'!$E$317),M68*'C&amp;B'!$E$318))</f>
        <v>#VALUE!</v>
      </c>
      <c r="AG68" s="82">
        <f>IF(N68=0,0,IF(N68&lt;4,'C&amp;B'!$E$316+(N68*'C&amp;B'!$E$317),N68*'C&amp;B'!$E$318))</f>
        <v>1410.9387153872367</v>
      </c>
      <c r="AH68" s="82" t="e">
        <f>IF(O68=0,0,IF(O68&lt;4,'C&amp;B'!$E$316+(O68*'C&amp;B'!$E$317),O68*'C&amp;B'!$E$318))</f>
        <v>#VALUE!</v>
      </c>
      <c r="AI68" s="82">
        <f>IF(P68=0,0,IF(P68&lt;4,'C&amp;B'!$E$316+(P68*'C&amp;B'!$E$317),P68*'C&amp;B'!$E$318))</f>
        <v>1582.1621857538548</v>
      </c>
      <c r="AJ68" s="82" t="e">
        <f>IF(Q68=0,0,IF(Q68&lt;4,'C&amp;B'!$E$316+(Q68*'C&amp;B'!$E$317),Q68*'C&amp;B'!$E$318))</f>
        <v>#VALUE!</v>
      </c>
      <c r="AK68" s="82">
        <f>IF(R68=0,0,IF(R68&lt;4,'C&amp;B'!$E$316+(R68*'C&amp;B'!$E$317),R68*'C&amp;B'!$E$318))</f>
        <v>1509.7110956377689</v>
      </c>
      <c r="AL68" s="82">
        <f>IF(S68=0,0,IF(S68&lt;4,'C&amp;B'!$E$316+(S68*'C&amp;B'!$E$317),S68*'C&amp;B'!$E$318))</f>
        <v>1329.493171409111</v>
      </c>
      <c r="AM68" s="82">
        <f>IF(T68=0,0,IF(T68&lt;4,'C&amp;B'!$E$316+(T68*'C&amp;B'!$E$317),T68*'C&amp;B'!$E$318))</f>
        <v>1526.3754924330667</v>
      </c>
      <c r="AO68" s="130" t="s">
        <v>611</v>
      </c>
      <c r="AP68" s="82" t="e">
        <f t="shared" si="30"/>
        <v>#VALUE!</v>
      </c>
      <c r="AQ68" s="82" t="e">
        <f t="shared" si="29"/>
        <v>#VALUE!</v>
      </c>
      <c r="AR68" s="82">
        <f t="shared" si="29"/>
        <v>26977.564793402453</v>
      </c>
      <c r="AS68" s="82" t="e">
        <f t="shared" si="29"/>
        <v>#VALUE!</v>
      </c>
      <c r="AT68" s="82">
        <f t="shared" si="29"/>
        <v>26959.548936962368</v>
      </c>
      <c r="AU68" s="82" t="e">
        <f t="shared" si="29"/>
        <v>#VALUE!</v>
      </c>
      <c r="AV68" s="82">
        <f t="shared" si="29"/>
        <v>28303.072833633119</v>
      </c>
      <c r="AW68" s="82" t="e">
        <f t="shared" si="29"/>
        <v>#VALUE!</v>
      </c>
      <c r="AX68" s="82">
        <f t="shared" si="29"/>
        <v>26959.548936962368</v>
      </c>
      <c r="AY68" s="82" t="e">
        <f t="shared" si="29"/>
        <v>#VALUE!</v>
      </c>
      <c r="AZ68" s="82">
        <f t="shared" si="29"/>
        <v>27366.938715387238</v>
      </c>
      <c r="BA68" s="82" t="e">
        <f t="shared" si="29"/>
        <v>#VALUE!</v>
      </c>
      <c r="BB68" s="82">
        <f t="shared" si="29"/>
        <v>28265.162185753856</v>
      </c>
      <c r="BC68" s="82" t="e">
        <f t="shared" si="29"/>
        <v>#VALUE!</v>
      </c>
      <c r="BD68" s="82">
        <f t="shared" si="29"/>
        <v>28518.711095637769</v>
      </c>
      <c r="BE68" s="82">
        <f t="shared" si="29"/>
        <v>27811.493171409111</v>
      </c>
      <c r="BF68" s="82">
        <f t="shared" si="29"/>
        <v>26800.375492433068</v>
      </c>
    </row>
    <row r="69" spans="2:60">
      <c r="B69" s="114" t="s">
        <v>612</v>
      </c>
      <c r="C69" s="127">
        <f>SAP!D170</f>
        <v>2.6626613724295352</v>
      </c>
      <c r="D69" s="131" t="str">
        <f>IF(IF(D$39&lt;=$C69,D$26,(((D$39-$C69)/SAP!$C$10)*'C&amp;B'!$D$13/SAP!$C$143)+D$26)&lt;=SAP!$F$151,IF(D$39&lt;=$C69,D$26,(((D$39-$C69)/SAP!$C$10)*'C&amp;B'!$D$13/SAP!$C$143)+D$26),"Not Possible")</f>
        <v>Not Possible</v>
      </c>
      <c r="E69" s="131" t="str">
        <f>IF(IF(E$39&lt;=$C69,E$26,(((E$39-$C69)/SAP!$C$10)*'C&amp;B'!$D$13/SAP!$C$143)+E$26)&lt;=SAP!$F$151,IF(E$39&lt;=$C69,E$26,(((E$39-$C69)/SAP!$C$10)*'C&amp;B'!$D$13/SAP!$C$143)+E$26),"Not Possible")</f>
        <v>Not Possible</v>
      </c>
      <c r="F69" s="131">
        <f>IF(IF(F$39&lt;=$C69,F$26,(((F$39-$C69)/SAP!$C$10)*'C&amp;B'!$D$13/SAP!$C$143)+F$26)&lt;=SAP!$F$151,IF(F$39&lt;=$C69,F$26,(((F$39-$C69)/SAP!$C$10)*'C&amp;B'!$D$13/SAP!$C$143)+F$26),"Not Possible")</f>
        <v>0.82632454099970509</v>
      </c>
      <c r="G69" s="131" t="str">
        <f>IF(IF(G$39&lt;=$C69,G$26,(((G$39-$C69)/SAP!$C$10)*'C&amp;B'!$D$13/SAP!$C$143)+G$26)&lt;=SAP!$F$151,IF(G$39&lt;=$C69,G$26,(((G$39-$C69)/SAP!$C$10)*'C&amp;B'!$D$13/SAP!$C$143)+G$26),"Not Possible")</f>
        <v>Not Possible</v>
      </c>
      <c r="H69" s="131">
        <f>IF(IF(H$39&lt;=$C69,H$26,(((H$39-$C69)/SAP!$C$10)*'C&amp;B'!$D$13/SAP!$C$143)+H$26)&lt;=SAP!$F$151,IF(H$39&lt;=$C69,H$26,(((H$39-$C69)/SAP!$C$10)*'C&amp;B'!$D$13/SAP!$C$143)+H$26),"Not Possible")</f>
        <v>1.1462981135995627</v>
      </c>
      <c r="I69" s="131" t="str">
        <f>IF(IF(I$39&lt;=$C69,I$26,(((I$39-$C69)/SAP!$C$10)*'C&amp;B'!$D$13/SAP!$C$143)+I$26)&lt;=SAP!$F$151,IF(I$39&lt;=$C69,I$26,(((I$39-$C69)/SAP!$C$10)*'C&amp;B'!$D$13/SAP!$C$143)+I$26),"Not Possible")</f>
        <v>Not Possible</v>
      </c>
      <c r="J69" s="131">
        <f>IF(IF(J$39&lt;=$C69,J$26,(((J$39-$C69)/SAP!$C$10)*'C&amp;B'!$D$13/SAP!$C$143)+J$26)&lt;=SAP!$F$151,IF(J$39&lt;=$C69,J$26,(((J$39-$C69)/SAP!$C$10)*'C&amp;B'!$D$13/SAP!$C$143)+J$26),"Not Possible")</f>
        <v>1.1271712747174853</v>
      </c>
      <c r="K69" s="131" t="str">
        <f>IF(IF(K$39&lt;=$C69,K$26,(((K$39-$C69)/SAP!$C$10)*'C&amp;B'!$D$13/SAP!$C$143)+K$26)&lt;=SAP!$F$151,IF(K$39&lt;=$C69,K$26,(((K$39-$C69)/SAP!$C$10)*'C&amp;B'!$D$13/SAP!$C$143)+K$26),"Not Possible")</f>
        <v>Not Possible</v>
      </c>
      <c r="L69" s="131">
        <f>IF(IF(L$39&lt;=$C69,L$26,(((L$39-$C69)/SAP!$C$10)*'C&amp;B'!$D$13/SAP!$C$143)+L$26)&lt;=SAP!$F$151,IF(L$39&lt;=$C69,L$26,(((L$39-$C69)/SAP!$C$10)*'C&amp;B'!$D$13/SAP!$C$143)+L$26),"Not Possible")</f>
        <v>1.1462981135995627</v>
      </c>
      <c r="M69" s="131" t="str">
        <f>IF(IF(M$39&lt;=$C69,M$26,(((M$39-$C69)/SAP!$C$10)*'C&amp;B'!$D$13/SAP!$C$143)+M$26)&lt;=SAP!$F$151,IF(M$39&lt;=$C69,M$26,(((M$39-$C69)/SAP!$C$10)*'C&amp;B'!$D$13/SAP!$C$143)+M$26),"Not Possible")</f>
        <v>Not Possible</v>
      </c>
      <c r="N69" s="131">
        <f>IF(IF(N$39&lt;=$C69,N$26,(((N$39-$C69)/SAP!$C$10)*'C&amp;B'!$D$13/SAP!$C$143)+N$26)&lt;=SAP!$F$151,IF(N$39&lt;=$C69,N$26,(((N$39-$C69)/SAP!$C$10)*'C&amp;B'!$D$13/SAP!$C$143)+N$26),"Not Possible")</f>
        <v>0.77861441097434503</v>
      </c>
      <c r="O69" s="131" t="str">
        <f>IF(IF(O$39&lt;=$C69,O$26,(((O$39-$C69)/SAP!$C$10)*'C&amp;B'!$D$13/SAP!$C$143)+O$26)&lt;=SAP!$F$151,IF(O$39&lt;=$C69,O$26,(((O$39-$C69)/SAP!$C$10)*'C&amp;B'!$D$13/SAP!$C$143)+O$26),"Not Possible")</f>
        <v>Not Possible</v>
      </c>
      <c r="P69" s="131">
        <f>IF(IF(P$39&lt;=$C69,P$26,(((P$39-$C69)/SAP!$C$10)*'C&amp;B'!$D$13/SAP!$C$143)+P$26)&lt;=SAP!$F$151,IF(P$39&lt;=$C69,P$26,(((P$39-$C69)/SAP!$C$10)*'C&amp;B'!$D$13/SAP!$C$143)+P$26),"Not Possible")</f>
        <v>1.0639868615853751</v>
      </c>
      <c r="Q69" s="131" t="str">
        <f>IF(IF(Q$39&lt;=$C69,Q$26,(((Q$39-$C69)/SAP!$C$10)*'C&amp;B'!$D$13/SAP!$C$143)+Q$26)&lt;=SAP!$F$151,IF(Q$39&lt;=$C69,Q$26,(((Q$39-$C69)/SAP!$C$10)*'C&amp;B'!$D$13/SAP!$C$143)+Q$26),"Not Possible")</f>
        <v>Not Possible</v>
      </c>
      <c r="R69" s="131">
        <f>IF(IF(R$39&lt;=$C69,R$26,(((R$39-$C69)/SAP!$C$10)*'C&amp;B'!$D$13/SAP!$C$143)+R$26)&lt;=SAP!$F$151,IF(R$39&lt;=$C69,R$26,(((R$39-$C69)/SAP!$C$10)*'C&amp;B'!$D$13/SAP!$C$143)+R$26),"Not Possible")</f>
        <v>0.94323504472523223</v>
      </c>
      <c r="S69" s="131">
        <f>IF(IF(S$39&lt;=$C69,S$26,(((S$39-$C69)/SAP!$C$10)*'C&amp;B'!$D$13/SAP!$C$143)+S$26)&lt;=SAP!$F$151,IF(S$39&lt;=$C69,S$26,(((S$39-$C69)/SAP!$C$10)*'C&amp;B'!$D$13/SAP!$C$143)+S$26),"Not Possible")</f>
        <v>0.64287183767746892</v>
      </c>
      <c r="T69" s="131">
        <f>IF(IF(T$39&lt;=$C69,T$26,(((T$39-$C69)/SAP!$C$10)*'C&amp;B'!$D$13/SAP!$C$143)+T$26)&lt;=SAP!$F$151,IF(T$39&lt;=$C69,T$26,(((T$39-$C69)/SAP!$C$10)*'C&amp;B'!$D$13/SAP!$C$143)+T$26),"Not Possible")</f>
        <v>0.97100903938406169</v>
      </c>
      <c r="V69" s="130" t="s">
        <v>612</v>
      </c>
      <c r="W69" s="82" t="e">
        <f>IF(D69=0,0,IF(D69&lt;4,'C&amp;B'!$E$316+(D69*'C&amp;B'!$E$317),D69*'C&amp;B'!$E$318))</f>
        <v>#VALUE!</v>
      </c>
      <c r="X69" s="82" t="e">
        <f>IF(E69=0,0,IF(E69&lt;4,'C&amp;B'!$E$316+(E69*'C&amp;B'!$E$317),E69*'C&amp;B'!$E$318))</f>
        <v>#VALUE!</v>
      </c>
      <c r="Y69" s="82">
        <f>IF(F69=0,0,IF(F69&lt;4,'C&amp;B'!$E$316+(F69*'C&amp;B'!$E$317),F69*'C&amp;B'!$E$318))</f>
        <v>1595.794724599823</v>
      </c>
      <c r="Z69" s="82" t="e">
        <f>IF(G69=0,0,IF(G69&lt;4,'C&amp;B'!$E$316+(G69*'C&amp;B'!$E$317),G69*'C&amp;B'!$E$318))</f>
        <v>#VALUE!</v>
      </c>
      <c r="AA69" s="82">
        <f>IF(H69=0,0,IF(H69&lt;4,'C&amp;B'!$E$316+(H69*'C&amp;B'!$E$317),H69*'C&amp;B'!$E$318))</f>
        <v>1787.7788681597376</v>
      </c>
      <c r="AB69" s="82" t="e">
        <f>IF(I69=0,0,IF(I69&lt;4,'C&amp;B'!$E$316+(I69*'C&amp;B'!$E$317),I69*'C&amp;B'!$E$318))</f>
        <v>#VALUE!</v>
      </c>
      <c r="AC69" s="82">
        <f>IF(J69=0,0,IF(J69&lt;4,'C&amp;B'!$E$316+(J69*'C&amp;B'!$E$317),J69*'C&amp;B'!$E$318))</f>
        <v>1776.3027648304912</v>
      </c>
      <c r="AD69" s="82" t="e">
        <f>IF(K69=0,0,IF(K69&lt;4,'C&amp;B'!$E$316+(K69*'C&amp;B'!$E$317),K69*'C&amp;B'!$E$318))</f>
        <v>#VALUE!</v>
      </c>
      <c r="AE69" s="82">
        <f>IF(L69=0,0,IF(L69&lt;4,'C&amp;B'!$E$316+(L69*'C&amp;B'!$E$317),L69*'C&amp;B'!$E$318))</f>
        <v>1787.7788681597376</v>
      </c>
      <c r="AF69" s="82" t="e">
        <f>IF(M69=0,0,IF(M69&lt;4,'C&amp;B'!$E$316+(M69*'C&amp;B'!$E$317),M69*'C&amp;B'!$E$318))</f>
        <v>#VALUE!</v>
      </c>
      <c r="AG69" s="82">
        <f>IF(N69=0,0,IF(N69&lt;4,'C&amp;B'!$E$316+(N69*'C&amp;B'!$E$317),N69*'C&amp;B'!$E$318))</f>
        <v>1567.1686465846069</v>
      </c>
      <c r="AH69" s="82" t="e">
        <f>IF(O69=0,0,IF(O69&lt;4,'C&amp;B'!$E$316+(O69*'C&amp;B'!$E$317),O69*'C&amp;B'!$E$318))</f>
        <v>#VALUE!</v>
      </c>
      <c r="AI69" s="82">
        <f>IF(P69=0,0,IF(P69&lt;4,'C&amp;B'!$E$316+(P69*'C&amp;B'!$E$317),P69*'C&amp;B'!$E$318))</f>
        <v>1738.392116951225</v>
      </c>
      <c r="AJ69" s="82" t="e">
        <f>IF(Q69=0,0,IF(Q69&lt;4,'C&amp;B'!$E$316+(Q69*'C&amp;B'!$E$317),Q69*'C&amp;B'!$E$318))</f>
        <v>#VALUE!</v>
      </c>
      <c r="AK69" s="82">
        <f>IF(R69=0,0,IF(R69&lt;4,'C&amp;B'!$E$316+(R69*'C&amp;B'!$E$317),R69*'C&amp;B'!$E$318))</f>
        <v>1665.9410268351394</v>
      </c>
      <c r="AL69" s="82">
        <f>IF(S69=0,0,IF(S69&lt;4,'C&amp;B'!$E$316+(S69*'C&amp;B'!$E$317),S69*'C&amp;B'!$E$318))</f>
        <v>1485.7231026064815</v>
      </c>
      <c r="AM69" s="82">
        <f>IF(T69=0,0,IF(T69&lt;4,'C&amp;B'!$E$316+(T69*'C&amp;B'!$E$317),T69*'C&amp;B'!$E$318))</f>
        <v>1682.6054236304371</v>
      </c>
      <c r="AO69" s="130" t="s">
        <v>612</v>
      </c>
      <c r="AP69" s="82" t="e">
        <f t="shared" si="30"/>
        <v>#VALUE!</v>
      </c>
      <c r="AQ69" s="82" t="e">
        <f t="shared" si="29"/>
        <v>#VALUE!</v>
      </c>
      <c r="AR69" s="82">
        <f t="shared" si="29"/>
        <v>27133.794724599822</v>
      </c>
      <c r="AS69" s="82" t="e">
        <f t="shared" si="29"/>
        <v>#VALUE!</v>
      </c>
      <c r="AT69" s="82">
        <f t="shared" si="29"/>
        <v>27115.778868159738</v>
      </c>
      <c r="AU69" s="82" t="e">
        <f t="shared" si="29"/>
        <v>#VALUE!</v>
      </c>
      <c r="AV69" s="82">
        <f t="shared" si="29"/>
        <v>28459.302764830492</v>
      </c>
      <c r="AW69" s="82" t="e">
        <f t="shared" si="29"/>
        <v>#VALUE!</v>
      </c>
      <c r="AX69" s="82">
        <f t="shared" si="29"/>
        <v>27115.778868159738</v>
      </c>
      <c r="AY69" s="82" t="e">
        <f t="shared" si="29"/>
        <v>#VALUE!</v>
      </c>
      <c r="AZ69" s="82">
        <f t="shared" si="29"/>
        <v>27523.168646584607</v>
      </c>
      <c r="BA69" s="82" t="e">
        <f t="shared" si="29"/>
        <v>#VALUE!</v>
      </c>
      <c r="BB69" s="82">
        <f t="shared" si="29"/>
        <v>28421.392116951225</v>
      </c>
      <c r="BC69" s="82" t="e">
        <f t="shared" si="29"/>
        <v>#VALUE!</v>
      </c>
      <c r="BD69" s="82">
        <f t="shared" si="29"/>
        <v>28674.941026835138</v>
      </c>
      <c r="BE69" s="82">
        <f t="shared" si="29"/>
        <v>27967.72310260648</v>
      </c>
      <c r="BF69" s="82">
        <f t="shared" si="29"/>
        <v>26956.605423630437</v>
      </c>
    </row>
    <row r="70" spans="2:60">
      <c r="B70" s="114" t="s">
        <v>613</v>
      </c>
      <c r="C70" s="127">
        <f>SAP!D171</f>
        <v>2.2822811763681732</v>
      </c>
      <c r="D70" s="131" t="str">
        <f>IF(IF(D$39&lt;=$C70,D$26,(((D$39-$C70)/SAP!$C$10)*'C&amp;B'!$D$13/SAP!$C$143)+D$26)&lt;=SAP!$F$151,IF(D$39&lt;=$C70,D$26,(((D$39-$C70)/SAP!$C$10)*'C&amp;B'!$D$13/SAP!$C$143)+D$26),"Not Possible")</f>
        <v>Not Possible</v>
      </c>
      <c r="E70" s="131" t="str">
        <f>IF(IF(E$39&lt;=$C70,E$26,(((E$39-$C70)/SAP!$C$10)*'C&amp;B'!$D$13/SAP!$C$143)+E$26)&lt;=SAP!$F$151,IF(E$39&lt;=$C70,E$26,(((E$39-$C70)/SAP!$C$10)*'C&amp;B'!$D$13/SAP!$C$143)+E$26),"Not Possible")</f>
        <v>Not Possible</v>
      </c>
      <c r="F70" s="131">
        <f>IF(IF(F$39&lt;=$C70,F$26,(((F$39-$C70)/SAP!$C$10)*'C&amp;B'!$D$13/SAP!$C$143)+F$26)&lt;=SAP!$F$151,IF(F$39&lt;=$C70,F$26,(((F$39-$C70)/SAP!$C$10)*'C&amp;B'!$D$13/SAP!$C$143)+F$26),"Not Possible")</f>
        <v>1.0867077596619887</v>
      </c>
      <c r="G70" s="131" t="str">
        <f>IF(IF(G$39&lt;=$C70,G$26,(((G$39-$C70)/SAP!$C$10)*'C&amp;B'!$D$13/SAP!$C$143)+G$26)&lt;=SAP!$F$151,IF(G$39&lt;=$C70,G$26,(((G$39-$C70)/SAP!$C$10)*'C&amp;B'!$D$13/SAP!$C$143)+G$26),"Not Possible")</f>
        <v>Not Possible</v>
      </c>
      <c r="H70" s="131">
        <f>IF(IF(H$39&lt;=$C70,H$26,(((H$39-$C70)/SAP!$C$10)*'C&amp;B'!$D$13/SAP!$C$143)+H$26)&lt;=SAP!$F$151,IF(H$39&lt;=$C70,H$26,(((H$39-$C70)/SAP!$C$10)*'C&amp;B'!$D$13/SAP!$C$143)+H$26),"Not Possible")</f>
        <v>1.4066813322618466</v>
      </c>
      <c r="I70" s="131" t="str">
        <f>IF(IF(I$39&lt;=$C70,I$26,(((I$39-$C70)/SAP!$C$10)*'C&amp;B'!$D$13/SAP!$C$143)+I$26)&lt;=SAP!$F$151,IF(I$39&lt;=$C70,I$26,(((I$39-$C70)/SAP!$C$10)*'C&amp;B'!$D$13/SAP!$C$143)+I$26),"Not Possible")</f>
        <v>Not Possible</v>
      </c>
      <c r="J70" s="131">
        <f>IF(IF(J$39&lt;=$C70,J$26,(((J$39-$C70)/SAP!$C$10)*'C&amp;B'!$D$13/SAP!$C$143)+J$26)&lt;=SAP!$F$151,IF(J$39&lt;=$C70,J$26,(((J$39-$C70)/SAP!$C$10)*'C&amp;B'!$D$13/SAP!$C$143)+J$26),"Not Possible")</f>
        <v>1.3875544933797688</v>
      </c>
      <c r="K70" s="131" t="str">
        <f>IF(IF(K$39&lt;=$C70,K$26,(((K$39-$C70)/SAP!$C$10)*'C&amp;B'!$D$13/SAP!$C$143)+K$26)&lt;=SAP!$F$151,IF(K$39&lt;=$C70,K$26,(((K$39-$C70)/SAP!$C$10)*'C&amp;B'!$D$13/SAP!$C$143)+K$26),"Not Possible")</f>
        <v>Not Possible</v>
      </c>
      <c r="L70" s="131">
        <f>IF(IF(L$39&lt;=$C70,L$26,(((L$39-$C70)/SAP!$C$10)*'C&amp;B'!$D$13/SAP!$C$143)+L$26)&lt;=SAP!$F$151,IF(L$39&lt;=$C70,L$26,(((L$39-$C70)/SAP!$C$10)*'C&amp;B'!$D$13/SAP!$C$143)+L$26),"Not Possible")</f>
        <v>1.4066813322618466</v>
      </c>
      <c r="M70" s="131" t="str">
        <f>IF(IF(M$39&lt;=$C70,M$26,(((M$39-$C70)/SAP!$C$10)*'C&amp;B'!$D$13/SAP!$C$143)+M$26)&lt;=SAP!$F$151,IF(M$39&lt;=$C70,M$26,(((M$39-$C70)/SAP!$C$10)*'C&amp;B'!$D$13/SAP!$C$143)+M$26),"Not Possible")</f>
        <v>Not Possible</v>
      </c>
      <c r="N70" s="131">
        <f>IF(IF(N$39&lt;=$C70,N$26,(((N$39-$C70)/SAP!$C$10)*'C&amp;B'!$D$13/SAP!$C$143)+N$26)&lt;=SAP!$F$151,IF(N$39&lt;=$C70,N$26,(((N$39-$C70)/SAP!$C$10)*'C&amp;B'!$D$13/SAP!$C$143)+N$26),"Not Possible")</f>
        <v>1.0389976296366288</v>
      </c>
      <c r="O70" s="131" t="str">
        <f>IF(IF(O$39&lt;=$C70,O$26,(((O$39-$C70)/SAP!$C$10)*'C&amp;B'!$D$13/SAP!$C$143)+O$26)&lt;=SAP!$F$151,IF(O$39&lt;=$C70,O$26,(((O$39-$C70)/SAP!$C$10)*'C&amp;B'!$D$13/SAP!$C$143)+O$26),"Not Possible")</f>
        <v>Not Possible</v>
      </c>
      <c r="P70" s="131">
        <f>IF(IF(P$39&lt;=$C70,P$26,(((P$39-$C70)/SAP!$C$10)*'C&amp;B'!$D$13/SAP!$C$143)+P$26)&lt;=SAP!$F$151,IF(P$39&lt;=$C70,P$26,(((P$39-$C70)/SAP!$C$10)*'C&amp;B'!$D$13/SAP!$C$143)+P$26),"Not Possible")</f>
        <v>1.3243700802476586</v>
      </c>
      <c r="Q70" s="131" t="str">
        <f>IF(IF(Q$39&lt;=$C70,Q$26,(((Q$39-$C70)/SAP!$C$10)*'C&amp;B'!$D$13/SAP!$C$143)+Q$26)&lt;=SAP!$F$151,IF(Q$39&lt;=$C70,Q$26,(((Q$39-$C70)/SAP!$C$10)*'C&amp;B'!$D$13/SAP!$C$143)+Q$26),"Not Possible")</f>
        <v>Not Possible</v>
      </c>
      <c r="R70" s="131">
        <f>IF(IF(R$39&lt;=$C70,R$26,(((R$39-$C70)/SAP!$C$10)*'C&amp;B'!$D$13/SAP!$C$143)+R$26)&lt;=SAP!$F$151,IF(R$39&lt;=$C70,R$26,(((R$39-$C70)/SAP!$C$10)*'C&amp;B'!$D$13/SAP!$C$143)+R$26),"Not Possible")</f>
        <v>1.2036182633875159</v>
      </c>
      <c r="S70" s="131">
        <f>IF(IF(S$39&lt;=$C70,S$26,(((S$39-$C70)/SAP!$C$10)*'C&amp;B'!$D$13/SAP!$C$143)+S$26)&lt;=SAP!$F$151,IF(S$39&lt;=$C70,S$26,(((S$39-$C70)/SAP!$C$10)*'C&amp;B'!$D$13/SAP!$C$143)+S$26),"Not Possible")</f>
        <v>0.90325505633975256</v>
      </c>
      <c r="T70" s="131">
        <f>IF(IF(T$39&lt;=$C70,T$26,(((T$39-$C70)/SAP!$C$10)*'C&amp;B'!$D$13/SAP!$C$143)+T$26)&lt;=SAP!$F$151,IF(T$39&lt;=$C70,T$26,(((T$39-$C70)/SAP!$C$10)*'C&amp;B'!$D$13/SAP!$C$143)+T$26),"Not Possible")</f>
        <v>1.2313922580463454</v>
      </c>
      <c r="V70" s="130" t="s">
        <v>613</v>
      </c>
      <c r="W70" s="82" t="e">
        <f>IF(D70=0,0,IF(D70&lt;4,'C&amp;B'!$E$316+(D70*'C&amp;B'!$E$317),D70*'C&amp;B'!$E$318))</f>
        <v>#VALUE!</v>
      </c>
      <c r="X70" s="82" t="e">
        <f>IF(E70=0,0,IF(E70&lt;4,'C&amp;B'!$E$316+(E70*'C&amp;B'!$E$317),E70*'C&amp;B'!$E$318))</f>
        <v>#VALUE!</v>
      </c>
      <c r="Y70" s="82">
        <f>IF(F70=0,0,IF(F70&lt;4,'C&amp;B'!$E$316+(F70*'C&amp;B'!$E$317),F70*'C&amp;B'!$E$318))</f>
        <v>1752.0246557971932</v>
      </c>
      <c r="Z70" s="82" t="e">
        <f>IF(G70=0,0,IF(G70&lt;4,'C&amp;B'!$E$316+(G70*'C&amp;B'!$E$317),G70*'C&amp;B'!$E$318))</f>
        <v>#VALUE!</v>
      </c>
      <c r="AA70" s="82">
        <f>IF(H70=0,0,IF(H70&lt;4,'C&amp;B'!$E$316+(H70*'C&amp;B'!$E$317),H70*'C&amp;B'!$E$318))</f>
        <v>1944.0087993571078</v>
      </c>
      <c r="AB70" s="82" t="e">
        <f>IF(I70=0,0,IF(I70&lt;4,'C&amp;B'!$E$316+(I70*'C&amp;B'!$E$317),I70*'C&amp;B'!$E$318))</f>
        <v>#VALUE!</v>
      </c>
      <c r="AC70" s="82">
        <f>IF(J70=0,0,IF(J70&lt;4,'C&amp;B'!$E$316+(J70*'C&amp;B'!$E$317),J70*'C&amp;B'!$E$318))</f>
        <v>1932.5326960278612</v>
      </c>
      <c r="AD70" s="82" t="e">
        <f>IF(K70=0,0,IF(K70&lt;4,'C&amp;B'!$E$316+(K70*'C&amp;B'!$E$317),K70*'C&amp;B'!$E$318))</f>
        <v>#VALUE!</v>
      </c>
      <c r="AE70" s="82">
        <f>IF(L70=0,0,IF(L70&lt;4,'C&amp;B'!$E$316+(L70*'C&amp;B'!$E$317),L70*'C&amp;B'!$E$318))</f>
        <v>1944.0087993571078</v>
      </c>
      <c r="AF70" s="82" t="e">
        <f>IF(M70=0,0,IF(M70&lt;4,'C&amp;B'!$E$316+(M70*'C&amp;B'!$E$317),M70*'C&amp;B'!$E$318))</f>
        <v>#VALUE!</v>
      </c>
      <c r="AG70" s="82">
        <f>IF(N70=0,0,IF(N70&lt;4,'C&amp;B'!$E$316+(N70*'C&amp;B'!$E$317),N70*'C&amp;B'!$E$318))</f>
        <v>1723.3985777819771</v>
      </c>
      <c r="AH70" s="82" t="e">
        <f>IF(O70=0,0,IF(O70&lt;4,'C&amp;B'!$E$316+(O70*'C&amp;B'!$E$317),O70*'C&amp;B'!$E$318))</f>
        <v>#VALUE!</v>
      </c>
      <c r="AI70" s="82">
        <f>IF(P70=0,0,IF(P70&lt;4,'C&amp;B'!$E$316+(P70*'C&amp;B'!$E$317),P70*'C&amp;B'!$E$318))</f>
        <v>1894.6220481485952</v>
      </c>
      <c r="AJ70" s="82" t="e">
        <f>IF(Q70=0,0,IF(Q70&lt;4,'C&amp;B'!$E$316+(Q70*'C&amp;B'!$E$317),Q70*'C&amp;B'!$E$318))</f>
        <v>#VALUE!</v>
      </c>
      <c r="AK70" s="82">
        <f>IF(R70=0,0,IF(R70&lt;4,'C&amp;B'!$E$316+(R70*'C&amp;B'!$E$317),R70*'C&amp;B'!$E$318))</f>
        <v>1822.1709580325096</v>
      </c>
      <c r="AL70" s="82">
        <f>IF(S70=0,0,IF(S70&lt;4,'C&amp;B'!$E$316+(S70*'C&amp;B'!$E$317),S70*'C&amp;B'!$E$318))</f>
        <v>1641.9530338038517</v>
      </c>
      <c r="AM70" s="82">
        <f>IF(T70=0,0,IF(T70&lt;4,'C&amp;B'!$E$316+(T70*'C&amp;B'!$E$317),T70*'C&amp;B'!$E$318))</f>
        <v>1838.8353548278074</v>
      </c>
      <c r="AO70" s="130" t="s">
        <v>613</v>
      </c>
      <c r="AP70" s="82" t="e">
        <f t="shared" si="30"/>
        <v>#VALUE!</v>
      </c>
      <c r="AQ70" s="82" t="e">
        <f t="shared" si="29"/>
        <v>#VALUE!</v>
      </c>
      <c r="AR70" s="82">
        <f t="shared" si="29"/>
        <v>27290.024655797191</v>
      </c>
      <c r="AS70" s="82" t="e">
        <f t="shared" si="29"/>
        <v>#VALUE!</v>
      </c>
      <c r="AT70" s="82">
        <f t="shared" si="29"/>
        <v>27272.008799357107</v>
      </c>
      <c r="AU70" s="82" t="e">
        <f t="shared" si="29"/>
        <v>#VALUE!</v>
      </c>
      <c r="AV70" s="82">
        <f t="shared" si="29"/>
        <v>28615.532696027862</v>
      </c>
      <c r="AW70" s="82" t="e">
        <f t="shared" si="29"/>
        <v>#VALUE!</v>
      </c>
      <c r="AX70" s="82">
        <f t="shared" si="29"/>
        <v>27272.008799357107</v>
      </c>
      <c r="AY70" s="82" t="e">
        <f t="shared" si="29"/>
        <v>#VALUE!</v>
      </c>
      <c r="AZ70" s="82">
        <f t="shared" si="29"/>
        <v>27679.398577781976</v>
      </c>
      <c r="BA70" s="82" t="e">
        <f t="shared" si="29"/>
        <v>#VALUE!</v>
      </c>
      <c r="BB70" s="82">
        <f t="shared" si="29"/>
        <v>28577.622048148594</v>
      </c>
      <c r="BC70" s="82" t="e">
        <f t="shared" si="29"/>
        <v>#VALUE!</v>
      </c>
      <c r="BD70" s="82">
        <f t="shared" si="29"/>
        <v>28831.170958032511</v>
      </c>
      <c r="BE70" s="82">
        <f t="shared" si="29"/>
        <v>28123.953033803853</v>
      </c>
      <c r="BF70" s="82">
        <f t="shared" si="29"/>
        <v>27112.835354827806</v>
      </c>
    </row>
    <row r="71" spans="2:60">
      <c r="B71" s="114" t="s">
        <v>614</v>
      </c>
      <c r="C71" s="127">
        <f>SAP!D172</f>
        <v>1.901900980306811</v>
      </c>
      <c r="D71" s="131" t="str">
        <f>IF(IF(D$39&lt;=$C71,D$26,(((D$39-$C71)/SAP!$C$10)*'C&amp;B'!$D$13/SAP!$C$143)+D$26)&lt;=SAP!$F$151,IF(D$39&lt;=$C71,D$26,(((D$39-$C71)/SAP!$C$10)*'C&amp;B'!$D$13/SAP!$C$143)+D$26),"Not Possible")</f>
        <v>Not Possible</v>
      </c>
      <c r="E71" s="131" t="str">
        <f>IF(IF(E$39&lt;=$C71,E$26,(((E$39-$C71)/SAP!$C$10)*'C&amp;B'!$D$13/SAP!$C$143)+E$26)&lt;=SAP!$F$151,IF(E$39&lt;=$C71,E$26,(((E$39-$C71)/SAP!$C$10)*'C&amp;B'!$D$13/SAP!$C$143)+E$26),"Not Possible")</f>
        <v>Not Possible</v>
      </c>
      <c r="F71" s="131">
        <f>IF(IF(F$39&lt;=$C71,F$26,(((F$39-$C71)/SAP!$C$10)*'C&amp;B'!$D$13/SAP!$C$143)+F$26)&lt;=SAP!$F$151,IF(F$39&lt;=$C71,F$26,(((F$39-$C71)/SAP!$C$10)*'C&amp;B'!$D$13/SAP!$C$143)+F$26),"Not Possible")</f>
        <v>1.3470909783242726</v>
      </c>
      <c r="G71" s="131" t="str">
        <f>IF(IF(G$39&lt;=$C71,G$26,(((G$39-$C71)/SAP!$C$10)*'C&amp;B'!$D$13/SAP!$C$143)+G$26)&lt;=SAP!$F$151,IF(G$39&lt;=$C71,G$26,(((G$39-$C71)/SAP!$C$10)*'C&amp;B'!$D$13/SAP!$C$143)+G$26),"Not Possible")</f>
        <v>Not Possible</v>
      </c>
      <c r="H71" s="131">
        <f>IF(IF(H$39&lt;=$C71,H$26,(((H$39-$C71)/SAP!$C$10)*'C&amp;B'!$D$13/SAP!$C$143)+H$26)&lt;=SAP!$F$151,IF(H$39&lt;=$C71,H$26,(((H$39-$C71)/SAP!$C$10)*'C&amp;B'!$D$13/SAP!$C$143)+H$26),"Not Possible")</f>
        <v>1.6670645509241302</v>
      </c>
      <c r="I71" s="131" t="str">
        <f>IF(IF(I$39&lt;=$C71,I$26,(((I$39-$C71)/SAP!$C$10)*'C&amp;B'!$D$13/SAP!$C$143)+I$26)&lt;=SAP!$F$151,IF(I$39&lt;=$C71,I$26,(((I$39-$C71)/SAP!$C$10)*'C&amp;B'!$D$13/SAP!$C$143)+I$26),"Not Possible")</f>
        <v>Not Possible</v>
      </c>
      <c r="J71" s="131">
        <f>IF(IF(J$39&lt;=$C71,J$26,(((J$39-$C71)/SAP!$C$10)*'C&amp;B'!$D$13/SAP!$C$143)+J$26)&lt;=SAP!$F$151,IF(J$39&lt;=$C71,J$26,(((J$39-$C71)/SAP!$C$10)*'C&amp;B'!$D$13/SAP!$C$143)+J$26),"Not Possible")</f>
        <v>1.6479377120420524</v>
      </c>
      <c r="K71" s="131" t="str">
        <f>IF(IF(K$39&lt;=$C71,K$26,(((K$39-$C71)/SAP!$C$10)*'C&amp;B'!$D$13/SAP!$C$143)+K$26)&lt;=SAP!$F$151,IF(K$39&lt;=$C71,K$26,(((K$39-$C71)/SAP!$C$10)*'C&amp;B'!$D$13/SAP!$C$143)+K$26),"Not Possible")</f>
        <v>Not Possible</v>
      </c>
      <c r="L71" s="131">
        <f>IF(IF(L$39&lt;=$C71,L$26,(((L$39-$C71)/SAP!$C$10)*'C&amp;B'!$D$13/SAP!$C$143)+L$26)&lt;=SAP!$F$151,IF(L$39&lt;=$C71,L$26,(((L$39-$C71)/SAP!$C$10)*'C&amp;B'!$D$13/SAP!$C$143)+L$26),"Not Possible")</f>
        <v>1.6670645509241302</v>
      </c>
      <c r="M71" s="131" t="str">
        <f>IF(IF(M$39&lt;=$C71,M$26,(((M$39-$C71)/SAP!$C$10)*'C&amp;B'!$D$13/SAP!$C$143)+M$26)&lt;=SAP!$F$151,IF(M$39&lt;=$C71,M$26,(((M$39-$C71)/SAP!$C$10)*'C&amp;B'!$D$13/SAP!$C$143)+M$26),"Not Possible")</f>
        <v>Not Possible</v>
      </c>
      <c r="N71" s="131">
        <f>IF(IF(N$39&lt;=$C71,N$26,(((N$39-$C71)/SAP!$C$10)*'C&amp;B'!$D$13/SAP!$C$143)+N$26)&lt;=SAP!$F$151,IF(N$39&lt;=$C71,N$26,(((N$39-$C71)/SAP!$C$10)*'C&amp;B'!$D$13/SAP!$C$143)+N$26),"Not Possible")</f>
        <v>1.2993808482989124</v>
      </c>
      <c r="O71" s="131" t="str">
        <f>IF(IF(O$39&lt;=$C71,O$26,(((O$39-$C71)/SAP!$C$10)*'C&amp;B'!$D$13/SAP!$C$143)+O$26)&lt;=SAP!$F$151,IF(O$39&lt;=$C71,O$26,(((O$39-$C71)/SAP!$C$10)*'C&amp;B'!$D$13/SAP!$C$143)+O$26),"Not Possible")</f>
        <v>Not Possible</v>
      </c>
      <c r="P71" s="131">
        <f>IF(IF(P$39&lt;=$C71,P$26,(((P$39-$C71)/SAP!$C$10)*'C&amp;B'!$D$13/SAP!$C$143)+P$26)&lt;=SAP!$F$151,IF(P$39&lt;=$C71,P$26,(((P$39-$C71)/SAP!$C$10)*'C&amp;B'!$D$13/SAP!$C$143)+P$26),"Not Possible")</f>
        <v>1.5847532989099424</v>
      </c>
      <c r="Q71" s="131" t="str">
        <f>IF(IF(Q$39&lt;=$C71,Q$26,(((Q$39-$C71)/SAP!$C$10)*'C&amp;B'!$D$13/SAP!$C$143)+Q$26)&lt;=SAP!$F$151,IF(Q$39&lt;=$C71,Q$26,(((Q$39-$C71)/SAP!$C$10)*'C&amp;B'!$D$13/SAP!$C$143)+Q$26),"Not Possible")</f>
        <v>Not Possible</v>
      </c>
      <c r="R71" s="131">
        <f>IF(IF(R$39&lt;=$C71,R$26,(((R$39-$C71)/SAP!$C$10)*'C&amp;B'!$D$13/SAP!$C$143)+R$26)&lt;=SAP!$F$151,IF(R$39&lt;=$C71,R$26,(((R$39-$C71)/SAP!$C$10)*'C&amp;B'!$D$13/SAP!$C$143)+R$26),"Not Possible")</f>
        <v>1.4640014820497995</v>
      </c>
      <c r="S71" s="131">
        <f>IF(IF(S$39&lt;=$C71,S$26,(((S$39-$C71)/SAP!$C$10)*'C&amp;B'!$D$13/SAP!$C$143)+S$26)&lt;=SAP!$F$151,IF(S$39&lt;=$C71,S$26,(((S$39-$C71)/SAP!$C$10)*'C&amp;B'!$D$13/SAP!$C$143)+S$26),"Not Possible")</f>
        <v>1.1636382750020362</v>
      </c>
      <c r="T71" s="131">
        <f>IF(IF(T$39&lt;=$C71,T$26,(((T$39-$C71)/SAP!$C$10)*'C&amp;B'!$D$13/SAP!$C$143)+T$26)&lt;=SAP!$F$151,IF(T$39&lt;=$C71,T$26,(((T$39-$C71)/SAP!$C$10)*'C&amp;B'!$D$13/SAP!$C$143)+T$26),"Not Possible")</f>
        <v>1.4917754767086291</v>
      </c>
      <c r="V71" s="130" t="s">
        <v>614</v>
      </c>
      <c r="W71" s="82" t="e">
        <f>IF(D71=0,0,IF(D71&lt;4,'C&amp;B'!$E$316+(D71*'C&amp;B'!$E$317),D71*'C&amp;B'!$E$318))</f>
        <v>#VALUE!</v>
      </c>
      <c r="X71" s="82" t="e">
        <f>IF(E71=0,0,IF(E71&lt;4,'C&amp;B'!$E$316+(E71*'C&amp;B'!$E$317),E71*'C&amp;B'!$E$318))</f>
        <v>#VALUE!</v>
      </c>
      <c r="Y71" s="82">
        <f>IF(F71=0,0,IF(F71&lt;4,'C&amp;B'!$E$316+(F71*'C&amp;B'!$E$317),F71*'C&amp;B'!$E$318))</f>
        <v>1908.2545869945634</v>
      </c>
      <c r="Z71" s="82" t="e">
        <f>IF(G71=0,0,IF(G71&lt;4,'C&amp;B'!$E$316+(G71*'C&amp;B'!$E$317),G71*'C&amp;B'!$E$318))</f>
        <v>#VALUE!</v>
      </c>
      <c r="AA71" s="82">
        <f>IF(H71=0,0,IF(H71&lt;4,'C&amp;B'!$E$316+(H71*'C&amp;B'!$E$317),H71*'C&amp;B'!$E$318))</f>
        <v>2100.238730554478</v>
      </c>
      <c r="AB71" s="82" t="e">
        <f>IF(I71=0,0,IF(I71&lt;4,'C&amp;B'!$E$316+(I71*'C&amp;B'!$E$317),I71*'C&amp;B'!$E$318))</f>
        <v>#VALUE!</v>
      </c>
      <c r="AC71" s="82">
        <f>IF(J71=0,0,IF(J71&lt;4,'C&amp;B'!$E$316+(J71*'C&amp;B'!$E$317),J71*'C&amp;B'!$E$318))</f>
        <v>2088.7626272252314</v>
      </c>
      <c r="AD71" s="82" t="e">
        <f>IF(K71=0,0,IF(K71&lt;4,'C&amp;B'!$E$316+(K71*'C&amp;B'!$E$317),K71*'C&amp;B'!$E$318))</f>
        <v>#VALUE!</v>
      </c>
      <c r="AE71" s="82">
        <f>IF(L71=0,0,IF(L71&lt;4,'C&amp;B'!$E$316+(L71*'C&amp;B'!$E$317),L71*'C&amp;B'!$E$318))</f>
        <v>2100.238730554478</v>
      </c>
      <c r="AF71" s="82" t="e">
        <f>IF(M71=0,0,IF(M71&lt;4,'C&amp;B'!$E$316+(M71*'C&amp;B'!$E$317),M71*'C&amp;B'!$E$318))</f>
        <v>#VALUE!</v>
      </c>
      <c r="AG71" s="82">
        <f>IF(N71=0,0,IF(N71&lt;4,'C&amp;B'!$E$316+(N71*'C&amp;B'!$E$317),N71*'C&amp;B'!$E$318))</f>
        <v>1879.6285089793473</v>
      </c>
      <c r="AH71" s="82" t="e">
        <f>IF(O71=0,0,IF(O71&lt;4,'C&amp;B'!$E$316+(O71*'C&amp;B'!$E$317),O71*'C&amp;B'!$E$318))</f>
        <v>#VALUE!</v>
      </c>
      <c r="AI71" s="82">
        <f>IF(P71=0,0,IF(P71&lt;4,'C&amp;B'!$E$316+(P71*'C&amp;B'!$E$317),P71*'C&amp;B'!$E$318))</f>
        <v>2050.8519793459654</v>
      </c>
      <c r="AJ71" s="82" t="e">
        <f>IF(Q71=0,0,IF(Q71&lt;4,'C&amp;B'!$E$316+(Q71*'C&amp;B'!$E$317),Q71*'C&amp;B'!$E$318))</f>
        <v>#VALUE!</v>
      </c>
      <c r="AK71" s="82">
        <f>IF(R71=0,0,IF(R71&lt;4,'C&amp;B'!$E$316+(R71*'C&amp;B'!$E$317),R71*'C&amp;B'!$E$318))</f>
        <v>1978.4008892298798</v>
      </c>
      <c r="AL71" s="82">
        <f>IF(S71=0,0,IF(S71&lt;4,'C&amp;B'!$E$316+(S71*'C&amp;B'!$E$317),S71*'C&amp;B'!$E$318))</f>
        <v>1798.1829650012219</v>
      </c>
      <c r="AM71" s="82">
        <f>IF(T71=0,0,IF(T71&lt;4,'C&amp;B'!$E$316+(T71*'C&amp;B'!$E$317),T71*'C&amp;B'!$E$318))</f>
        <v>1995.0652860251776</v>
      </c>
      <c r="AO71" s="130" t="s">
        <v>614</v>
      </c>
      <c r="AP71" s="82" t="e">
        <f t="shared" si="30"/>
        <v>#VALUE!</v>
      </c>
      <c r="AQ71" s="82" t="e">
        <f t="shared" si="29"/>
        <v>#VALUE!</v>
      </c>
      <c r="AR71" s="82">
        <f t="shared" si="29"/>
        <v>27446.254586994564</v>
      </c>
      <c r="AS71" s="82" t="e">
        <f t="shared" si="29"/>
        <v>#VALUE!</v>
      </c>
      <c r="AT71" s="82">
        <f t="shared" si="29"/>
        <v>27428.238730554476</v>
      </c>
      <c r="AU71" s="82" t="e">
        <f t="shared" si="29"/>
        <v>#VALUE!</v>
      </c>
      <c r="AV71" s="82">
        <f t="shared" si="29"/>
        <v>28771.762627225231</v>
      </c>
      <c r="AW71" s="82" t="e">
        <f t="shared" si="29"/>
        <v>#VALUE!</v>
      </c>
      <c r="AX71" s="82">
        <f t="shared" si="29"/>
        <v>27428.238730554476</v>
      </c>
      <c r="AY71" s="82" t="e">
        <f t="shared" si="29"/>
        <v>#VALUE!</v>
      </c>
      <c r="AZ71" s="82">
        <f t="shared" si="29"/>
        <v>27835.628508979345</v>
      </c>
      <c r="BA71" s="82" t="e">
        <f t="shared" si="29"/>
        <v>#VALUE!</v>
      </c>
      <c r="BB71" s="82">
        <f t="shared" si="29"/>
        <v>28733.851979345964</v>
      </c>
      <c r="BC71" s="82" t="e">
        <f t="shared" si="29"/>
        <v>#VALUE!</v>
      </c>
      <c r="BD71" s="82">
        <f t="shared" si="29"/>
        <v>28987.400889229881</v>
      </c>
      <c r="BE71" s="82">
        <f t="shared" si="29"/>
        <v>28280.182965001222</v>
      </c>
      <c r="BF71" s="82">
        <f t="shared" si="29"/>
        <v>27269.065286025179</v>
      </c>
    </row>
    <row r="72" spans="2:60">
      <c r="B72" s="114" t="s">
        <v>615</v>
      </c>
      <c r="C72" s="127">
        <f>SAP!D173</f>
        <v>0</v>
      </c>
      <c r="D72" s="131" t="str">
        <f>IF(IF(D$39&lt;=$C72,D$26,(((D$39-$C72)/SAP!$C$10)*'C&amp;B'!$D$13/SAP!$C$143)+D$26)&lt;=SAP!$F$151,IF(D$39&lt;=$C72,D$26,(((D$39-$C72)/SAP!$C$10)*'C&amp;B'!$D$13/SAP!$C$143)+D$26),"Not Possible")</f>
        <v>Not Possible</v>
      </c>
      <c r="E72" s="131" t="str">
        <f>IF(IF(E$39&lt;=$C72,E$26,(((E$39-$C72)/SAP!$C$10)*'C&amp;B'!$D$13/SAP!$C$143)+E$26)&lt;=SAP!$F$151,IF(E$39&lt;=$C72,E$26,(((E$39-$C72)/SAP!$C$10)*'C&amp;B'!$D$13/SAP!$C$143)+E$26),"Not Possible")</f>
        <v>Not Possible</v>
      </c>
      <c r="F72" s="131">
        <f>IF(IF(F$39&lt;=$C72,F$26,(((F$39-$C72)/SAP!$C$10)*'C&amp;B'!$D$13/SAP!$C$143)+F$26)&lt;=SAP!$F$151,IF(F$39&lt;=$C72,F$26,(((F$39-$C72)/SAP!$C$10)*'C&amp;B'!$D$13/SAP!$C$143)+F$26),"Not Possible")</f>
        <v>2.6490070716356913</v>
      </c>
      <c r="G72" s="131" t="str">
        <f>IF(IF(G$39&lt;=$C72,G$26,(((G$39-$C72)/SAP!$C$10)*'C&amp;B'!$D$13/SAP!$C$143)+G$26)&lt;=SAP!$F$151,IF(G$39&lt;=$C72,G$26,(((G$39-$C72)/SAP!$C$10)*'C&amp;B'!$D$13/SAP!$C$143)+G$26),"Not Possible")</f>
        <v>Not Possible</v>
      </c>
      <c r="H72" s="131">
        <f>IF(IF(H$39&lt;=$C72,H$26,(((H$39-$C72)/SAP!$C$10)*'C&amp;B'!$D$13/SAP!$C$143)+H$26)&lt;=SAP!$F$151,IF(H$39&lt;=$C72,H$26,(((H$39-$C72)/SAP!$C$10)*'C&amp;B'!$D$13/SAP!$C$143)+H$26),"Not Possible")</f>
        <v>2.9689806442355495</v>
      </c>
      <c r="I72" s="131" t="str">
        <f>IF(IF(I$39&lt;=$C72,I$26,(((I$39-$C72)/SAP!$C$10)*'C&amp;B'!$D$13/SAP!$C$143)+I$26)&lt;=SAP!$F$151,IF(I$39&lt;=$C72,I$26,(((I$39-$C72)/SAP!$C$10)*'C&amp;B'!$D$13/SAP!$C$143)+I$26),"Not Possible")</f>
        <v>Not Possible</v>
      </c>
      <c r="J72" s="131">
        <f>IF(IF(J$39&lt;=$C72,J$26,(((J$39-$C72)/SAP!$C$10)*'C&amp;B'!$D$13/SAP!$C$143)+J$26)&lt;=SAP!$F$151,IF(J$39&lt;=$C72,J$26,(((J$39-$C72)/SAP!$C$10)*'C&amp;B'!$D$13/SAP!$C$143)+J$26),"Not Possible")</f>
        <v>2.9498538053534715</v>
      </c>
      <c r="K72" s="131" t="str">
        <f>IF(IF(K$39&lt;=$C72,K$26,(((K$39-$C72)/SAP!$C$10)*'C&amp;B'!$D$13/SAP!$C$143)+K$26)&lt;=SAP!$F$151,IF(K$39&lt;=$C72,K$26,(((K$39-$C72)/SAP!$C$10)*'C&amp;B'!$D$13/SAP!$C$143)+K$26),"Not Possible")</f>
        <v>Not Possible</v>
      </c>
      <c r="L72" s="131">
        <f>IF(IF(L$39&lt;=$C72,L$26,(((L$39-$C72)/SAP!$C$10)*'C&amp;B'!$D$13/SAP!$C$143)+L$26)&lt;=SAP!$F$151,IF(L$39&lt;=$C72,L$26,(((L$39-$C72)/SAP!$C$10)*'C&amp;B'!$D$13/SAP!$C$143)+L$26),"Not Possible")</f>
        <v>2.9689806442355495</v>
      </c>
      <c r="M72" s="131" t="str">
        <f>IF(IF(M$39&lt;=$C72,M$26,(((M$39-$C72)/SAP!$C$10)*'C&amp;B'!$D$13/SAP!$C$143)+M$26)&lt;=SAP!$F$151,IF(M$39&lt;=$C72,M$26,(((M$39-$C72)/SAP!$C$10)*'C&amp;B'!$D$13/SAP!$C$143)+M$26),"Not Possible")</f>
        <v>Not Possible</v>
      </c>
      <c r="N72" s="131">
        <f>IF(IF(N$39&lt;=$C72,N$26,(((N$39-$C72)/SAP!$C$10)*'C&amp;B'!$D$13/SAP!$C$143)+N$26)&lt;=SAP!$F$151,IF(N$39&lt;=$C72,N$26,(((N$39-$C72)/SAP!$C$10)*'C&amp;B'!$D$13/SAP!$C$143)+N$26),"Not Possible")</f>
        <v>2.6012969416103315</v>
      </c>
      <c r="O72" s="131" t="str">
        <f>IF(IF(O$39&lt;=$C72,O$26,(((O$39-$C72)/SAP!$C$10)*'C&amp;B'!$D$13/SAP!$C$143)+O$26)&lt;=SAP!$F$151,IF(O$39&lt;=$C72,O$26,(((O$39-$C72)/SAP!$C$10)*'C&amp;B'!$D$13/SAP!$C$143)+O$26),"Not Possible")</f>
        <v>Not Possible</v>
      </c>
      <c r="P72" s="131">
        <f>IF(IF(P$39&lt;=$C72,P$26,(((P$39-$C72)/SAP!$C$10)*'C&amp;B'!$D$13/SAP!$C$143)+P$26)&lt;=SAP!$F$151,IF(P$39&lt;=$C72,P$26,(((P$39-$C72)/SAP!$C$10)*'C&amp;B'!$D$13/SAP!$C$143)+P$26),"Not Possible")</f>
        <v>2.8866693922213615</v>
      </c>
      <c r="Q72" s="131" t="str">
        <f>IF(IF(Q$39&lt;=$C72,Q$26,(((Q$39-$C72)/SAP!$C$10)*'C&amp;B'!$D$13/SAP!$C$143)+Q$26)&lt;=SAP!$F$151,IF(Q$39&lt;=$C72,Q$26,(((Q$39-$C72)/SAP!$C$10)*'C&amp;B'!$D$13/SAP!$C$143)+Q$26),"Not Possible")</f>
        <v>Not Possible</v>
      </c>
      <c r="R72" s="131">
        <f>IF(IF(R$39&lt;=$C72,R$26,(((R$39-$C72)/SAP!$C$10)*'C&amp;B'!$D$13/SAP!$C$143)+R$26)&lt;=SAP!$F$151,IF(R$39&lt;=$C72,R$26,(((R$39-$C72)/SAP!$C$10)*'C&amp;B'!$D$13/SAP!$C$143)+R$26),"Not Possible")</f>
        <v>2.7659175753612186</v>
      </c>
      <c r="S72" s="131">
        <f>IF(IF(S$39&lt;=$C72,S$26,(((S$39-$C72)/SAP!$C$10)*'C&amp;B'!$D$13/SAP!$C$143)+S$26)&lt;=SAP!$F$151,IF(S$39&lt;=$C72,S$26,(((S$39-$C72)/SAP!$C$10)*'C&amp;B'!$D$13/SAP!$C$143)+S$26),"Not Possible")</f>
        <v>2.4655543683134553</v>
      </c>
      <c r="T72" s="131">
        <f>IF(IF(T$39&lt;=$C72,T$26,(((T$39-$C72)/SAP!$C$10)*'C&amp;B'!$D$13/SAP!$C$143)+T$26)&lt;=SAP!$F$151,IF(T$39&lt;=$C72,T$26,(((T$39-$C72)/SAP!$C$10)*'C&amp;B'!$D$13/SAP!$C$143)+T$26),"Not Possible")</f>
        <v>2.7936915700200484</v>
      </c>
      <c r="V72" s="130" t="s">
        <v>615</v>
      </c>
      <c r="W72" s="82" t="e">
        <f>IF(D72=0,0,IF(D72&lt;4,'C&amp;B'!$E$316+(D72*'C&amp;B'!$E$317),D72*'C&amp;B'!$E$318))</f>
        <v>#VALUE!</v>
      </c>
      <c r="X72" s="82" t="e">
        <f>IF(E72=0,0,IF(E72&lt;4,'C&amp;B'!$E$316+(E72*'C&amp;B'!$E$317),E72*'C&amp;B'!$E$318))</f>
        <v>#VALUE!</v>
      </c>
      <c r="Y72" s="82">
        <f>IF(F72=0,0,IF(F72&lt;4,'C&amp;B'!$E$316+(F72*'C&amp;B'!$E$317),F72*'C&amp;B'!$E$318))</f>
        <v>2689.4042429814144</v>
      </c>
      <c r="Z72" s="82" t="e">
        <f>IF(G72=0,0,IF(G72&lt;4,'C&amp;B'!$E$316+(G72*'C&amp;B'!$E$317),G72*'C&amp;B'!$E$318))</f>
        <v>#VALUE!</v>
      </c>
      <c r="AA72" s="82">
        <f>IF(H72=0,0,IF(H72&lt;4,'C&amp;B'!$E$316+(H72*'C&amp;B'!$E$317),H72*'C&amp;B'!$E$318))</f>
        <v>2881.38838654133</v>
      </c>
      <c r="AB72" s="82" t="e">
        <f>IF(I72=0,0,IF(I72&lt;4,'C&amp;B'!$E$316+(I72*'C&amp;B'!$E$317),I72*'C&amp;B'!$E$318))</f>
        <v>#VALUE!</v>
      </c>
      <c r="AC72" s="82">
        <f>IF(J72=0,0,IF(J72&lt;4,'C&amp;B'!$E$316+(J72*'C&amp;B'!$E$317),J72*'C&amp;B'!$E$318))</f>
        <v>2869.9122832120829</v>
      </c>
      <c r="AD72" s="82" t="e">
        <f>IF(K72=0,0,IF(K72&lt;4,'C&amp;B'!$E$316+(K72*'C&amp;B'!$E$317),K72*'C&amp;B'!$E$318))</f>
        <v>#VALUE!</v>
      </c>
      <c r="AE72" s="82">
        <f>IF(L72=0,0,IF(L72&lt;4,'C&amp;B'!$E$316+(L72*'C&amp;B'!$E$317),L72*'C&amp;B'!$E$318))</f>
        <v>2881.38838654133</v>
      </c>
      <c r="AF72" s="82" t="e">
        <f>IF(M72=0,0,IF(M72&lt;4,'C&amp;B'!$E$316+(M72*'C&amp;B'!$E$317),M72*'C&amp;B'!$E$318))</f>
        <v>#VALUE!</v>
      </c>
      <c r="AG72" s="82">
        <f>IF(N72=0,0,IF(N72&lt;4,'C&amp;B'!$E$316+(N72*'C&amp;B'!$E$317),N72*'C&amp;B'!$E$318))</f>
        <v>2660.7781649661993</v>
      </c>
      <c r="AH72" s="82" t="e">
        <f>IF(O72=0,0,IF(O72&lt;4,'C&amp;B'!$E$316+(O72*'C&amp;B'!$E$317),O72*'C&amp;B'!$E$318))</f>
        <v>#VALUE!</v>
      </c>
      <c r="AI72" s="82">
        <f>IF(P72=0,0,IF(P72&lt;4,'C&amp;B'!$E$316+(P72*'C&amp;B'!$E$317),P72*'C&amp;B'!$E$318))</f>
        <v>2832.0016353328169</v>
      </c>
      <c r="AJ72" s="82" t="e">
        <f>IF(Q72=0,0,IF(Q72&lt;4,'C&amp;B'!$E$316+(Q72*'C&amp;B'!$E$317),Q72*'C&amp;B'!$E$318))</f>
        <v>#VALUE!</v>
      </c>
      <c r="AK72" s="82">
        <f>IF(R72=0,0,IF(R72&lt;4,'C&amp;B'!$E$316+(R72*'C&amp;B'!$E$317),R72*'C&amp;B'!$E$318))</f>
        <v>2759.5505452167313</v>
      </c>
      <c r="AL72" s="82">
        <f>IF(S72=0,0,IF(S72&lt;4,'C&amp;B'!$E$316+(S72*'C&amp;B'!$E$317),S72*'C&amp;B'!$E$318))</f>
        <v>2579.3326209880734</v>
      </c>
      <c r="AM72" s="82">
        <f>IF(T72=0,0,IF(T72&lt;4,'C&amp;B'!$E$316+(T72*'C&amp;B'!$E$317),T72*'C&amp;B'!$E$318))</f>
        <v>2776.214942012029</v>
      </c>
      <c r="AO72" s="130" t="s">
        <v>615</v>
      </c>
      <c r="AP72" s="82" t="e">
        <f t="shared" si="30"/>
        <v>#VALUE!</v>
      </c>
      <c r="AQ72" s="82" t="e">
        <f t="shared" si="29"/>
        <v>#VALUE!</v>
      </c>
      <c r="AR72" s="82">
        <f t="shared" si="29"/>
        <v>28227.404242981414</v>
      </c>
      <c r="AS72" s="82" t="e">
        <f t="shared" si="29"/>
        <v>#VALUE!</v>
      </c>
      <c r="AT72" s="82">
        <f t="shared" si="29"/>
        <v>28209.38838654133</v>
      </c>
      <c r="AU72" s="82" t="e">
        <f t="shared" si="29"/>
        <v>#VALUE!</v>
      </c>
      <c r="AV72" s="82">
        <f t="shared" si="29"/>
        <v>29552.912283212085</v>
      </c>
      <c r="AW72" s="82" t="e">
        <f t="shared" si="29"/>
        <v>#VALUE!</v>
      </c>
      <c r="AX72" s="82">
        <f t="shared" si="29"/>
        <v>28209.38838654133</v>
      </c>
      <c r="AY72" s="82" t="e">
        <f t="shared" si="29"/>
        <v>#VALUE!</v>
      </c>
      <c r="AZ72" s="82">
        <f t="shared" si="29"/>
        <v>28616.778164966199</v>
      </c>
      <c r="BA72" s="82" t="e">
        <f t="shared" si="29"/>
        <v>#VALUE!</v>
      </c>
      <c r="BB72" s="82">
        <f t="shared" si="29"/>
        <v>29515.001635332817</v>
      </c>
      <c r="BC72" s="82" t="e">
        <f t="shared" si="29"/>
        <v>#VALUE!</v>
      </c>
      <c r="BD72" s="82">
        <f t="shared" si="29"/>
        <v>29768.550545216731</v>
      </c>
      <c r="BE72" s="82">
        <f t="shared" si="29"/>
        <v>29061.332620988072</v>
      </c>
      <c r="BF72" s="82">
        <f t="shared" si="29"/>
        <v>28050.214942012029</v>
      </c>
    </row>
    <row r="73" spans="2:60">
      <c r="B73" s="71"/>
    </row>
    <row r="74" spans="2:60">
      <c r="B74" s="1" t="s">
        <v>714</v>
      </c>
      <c r="AO74" s="11" t="s">
        <v>716</v>
      </c>
    </row>
    <row r="75" spans="2:60" ht="72">
      <c r="B75" s="56" t="s">
        <v>294</v>
      </c>
      <c r="C75" s="57" t="s">
        <v>336</v>
      </c>
      <c r="D75" s="58" t="s">
        <v>343</v>
      </c>
      <c r="E75" s="58" t="s">
        <v>372</v>
      </c>
      <c r="F75" s="58" t="s">
        <v>359</v>
      </c>
      <c r="G75" s="58" t="s">
        <v>360</v>
      </c>
      <c r="H75" s="58" t="s">
        <v>361</v>
      </c>
      <c r="I75" s="58" t="s">
        <v>362</v>
      </c>
      <c r="J75" s="58" t="s">
        <v>363</v>
      </c>
      <c r="K75" s="58" t="s">
        <v>364</v>
      </c>
      <c r="L75" s="58" t="s">
        <v>351</v>
      </c>
      <c r="M75" s="58" t="s">
        <v>791</v>
      </c>
      <c r="AO75" s="144" t="s">
        <v>16</v>
      </c>
      <c r="AP75" s="117" t="s">
        <v>343</v>
      </c>
      <c r="AQ75" s="117" t="s">
        <v>435</v>
      </c>
      <c r="AR75" s="117" t="s">
        <v>436</v>
      </c>
      <c r="AS75" s="117" t="s">
        <v>437</v>
      </c>
      <c r="AT75" s="117" t="s">
        <v>438</v>
      </c>
      <c r="AU75" s="117" t="s">
        <v>439</v>
      </c>
      <c r="AV75" s="117" t="s">
        <v>440</v>
      </c>
      <c r="AW75" s="117" t="s">
        <v>441</v>
      </c>
      <c r="AX75" s="117" t="s">
        <v>442</v>
      </c>
      <c r="AY75" s="117" t="s">
        <v>443</v>
      </c>
      <c r="AZ75" s="117" t="s">
        <v>444</v>
      </c>
      <c r="BA75" s="117" t="s">
        <v>445</v>
      </c>
      <c r="BB75" s="117" t="s">
        <v>446</v>
      </c>
      <c r="BC75" s="117" t="s">
        <v>447</v>
      </c>
      <c r="BD75" s="117" t="s">
        <v>677</v>
      </c>
      <c r="BE75" s="117" t="s">
        <v>351</v>
      </c>
      <c r="BF75" s="117" t="s">
        <v>791</v>
      </c>
    </row>
    <row r="76" spans="2:60">
      <c r="B76" s="59" t="s">
        <v>310</v>
      </c>
      <c r="C76" s="129" t="s">
        <v>24</v>
      </c>
      <c r="D76" s="73">
        <f>D8*'C&amp;B'!$H$12/'C&amp;B'!$H$18</f>
        <v>4.5564999999999998</v>
      </c>
      <c r="E76" s="73">
        <f>E8*'C&amp;B'!$H$12/'C&amp;B'!$H$18</f>
        <v>4.5564999999999998</v>
      </c>
      <c r="F76" s="73">
        <f>G8*'C&amp;B'!$H$12/'C&amp;B'!$H$18</f>
        <v>5.2574999999999994</v>
      </c>
      <c r="G76" s="73">
        <f>I8*'C&amp;B'!$H$12/'C&amp;B'!$H$18</f>
        <v>5.2574999999999994</v>
      </c>
      <c r="H76" s="73">
        <f>K8*'C&amp;B'!$H$12/'C&amp;B'!$H$18</f>
        <v>5.2574999999999994</v>
      </c>
      <c r="I76" s="73">
        <f>M8*'C&amp;B'!$H$12/'C&amp;B'!$H$18</f>
        <v>3.8554999999999997</v>
      </c>
      <c r="J76" s="73">
        <f>O8*'C&amp;B'!$H$12/'C&amp;B'!$H$18</f>
        <v>5.2574999999999994</v>
      </c>
      <c r="K76" s="73">
        <f>Q8*'C&amp;B'!$H$12/'C&amp;B'!$H$18</f>
        <v>3.8554999999999997</v>
      </c>
      <c r="L76" s="73">
        <f>S8*'C&amp;B'!$H$12/'C&amp;B'!$H$18</f>
        <v>3.8554999999999997</v>
      </c>
      <c r="M76" s="73">
        <f>T8*'C&amp;B'!$H$12/'C&amp;B'!$H$18</f>
        <v>4.5564999999999998</v>
      </c>
      <c r="AO76" s="133" t="s">
        <v>667</v>
      </c>
      <c r="AP76" s="132"/>
      <c r="AQ76" s="132"/>
      <c r="AR76" s="132"/>
      <c r="AS76" s="132"/>
      <c r="AT76" s="132"/>
      <c r="AU76" s="132"/>
      <c r="AV76" s="132"/>
      <c r="AW76" s="132"/>
      <c r="AX76" s="132"/>
      <c r="AY76" s="132"/>
      <c r="AZ76" s="132"/>
      <c r="BA76" s="132"/>
      <c r="BB76" s="132"/>
      <c r="BC76" s="132"/>
      <c r="BD76" s="132"/>
      <c r="BE76" s="132"/>
      <c r="BF76" s="132"/>
    </row>
    <row r="77" spans="2:60">
      <c r="B77" s="59" t="s">
        <v>311</v>
      </c>
      <c r="C77" s="129" t="s">
        <v>24</v>
      </c>
      <c r="D77" s="73">
        <f>SUMPRODUCT(D6:D7,'C&amp;B'!$H$8:$H$9)</f>
        <v>9.9749999999999996</v>
      </c>
      <c r="E77" s="73">
        <f>SUMPRODUCT(E6:E7,'C&amp;B'!$H$8:$H$9)</f>
        <v>9.0069999999999997</v>
      </c>
      <c r="F77" s="73">
        <f>SUMPRODUCT(G6:G7,'C&amp;B'!$H$8:$H$9)</f>
        <v>9.9749999999999996</v>
      </c>
      <c r="G77" s="73">
        <f>SUMPRODUCT(I6:I7,'C&amp;B'!$H$8:$H$9)</f>
        <v>9.9749999999999996</v>
      </c>
      <c r="H77" s="73">
        <f>SUMPRODUCT(K6:K7,'C&amp;B'!$H$8:$H$9)</f>
        <v>9.9749999999999996</v>
      </c>
      <c r="I77" s="73">
        <f>SUMPRODUCT(M6:M7,'C&amp;B'!$H$8:$H$9)</f>
        <v>7.91</v>
      </c>
      <c r="J77" s="73">
        <f>SUMPRODUCT(O6:O7,'C&amp;B'!$H$8:$H$9)</f>
        <v>9.9749999999999996</v>
      </c>
      <c r="K77" s="73">
        <f>SUMPRODUCT(Q6:Q7,'C&amp;B'!$H$8:$H$9)</f>
        <v>9.6119999999999983</v>
      </c>
      <c r="L77" s="73">
        <f>SUMPRODUCT(S6:S7,'C&amp;B'!$H$8:$H$9)</f>
        <v>8.3729999999999993</v>
      </c>
      <c r="M77" s="73">
        <f>SUMPRODUCT(T6:T7,'C&amp;B'!$H$8:$H$9)</f>
        <v>9.9749999999999996</v>
      </c>
      <c r="AO77" s="130" t="s">
        <v>609</v>
      </c>
      <c r="AP77" s="82">
        <f>AP58-$AP$58</f>
        <v>0</v>
      </c>
      <c r="AQ77" s="82">
        <f t="shared" ref="AQ77:BF77" si="31">AQ58-$AP$58</f>
        <v>-364.52300119130086</v>
      </c>
      <c r="AR77" s="82">
        <f t="shared" si="31"/>
        <v>-8368.923076923078</v>
      </c>
      <c r="AS77" s="82" t="e">
        <f t="shared" si="31"/>
        <v>#VALUE!</v>
      </c>
      <c r="AT77" s="82">
        <f t="shared" si="31"/>
        <v>-8578.923076923078</v>
      </c>
      <c r="AU77" s="82">
        <f t="shared" si="31"/>
        <v>81.019278768420918</v>
      </c>
      <c r="AV77" s="82">
        <f t="shared" si="31"/>
        <v>-7223.923076923078</v>
      </c>
      <c r="AW77" s="82" t="e">
        <f t="shared" si="31"/>
        <v>#VALUE!</v>
      </c>
      <c r="AX77" s="82">
        <f t="shared" si="31"/>
        <v>-8578.923076923078</v>
      </c>
      <c r="AY77" s="82">
        <f t="shared" si="31"/>
        <v>-135.64277223764657</v>
      </c>
      <c r="AZ77" s="82">
        <f t="shared" si="31"/>
        <v>-7950.923076923078</v>
      </c>
      <c r="BA77" s="82">
        <f t="shared" si="31"/>
        <v>-141.36161661275401</v>
      </c>
      <c r="BB77" s="82">
        <f t="shared" si="31"/>
        <v>-7223.923076923078</v>
      </c>
      <c r="BC77" s="82">
        <f t="shared" si="31"/>
        <v>-240.35404466800537</v>
      </c>
      <c r="BD77" s="82">
        <f t="shared" si="31"/>
        <v>-6897.923076923078</v>
      </c>
      <c r="BE77" s="82">
        <f t="shared" si="31"/>
        <v>-7424.923076923078</v>
      </c>
      <c r="BF77" s="82">
        <f t="shared" si="31"/>
        <v>-8632.923076923078</v>
      </c>
    </row>
    <row r="78" spans="2:60">
      <c r="B78" s="59" t="s">
        <v>312</v>
      </c>
      <c r="C78" s="129" t="s">
        <v>24</v>
      </c>
      <c r="D78" s="73">
        <f>SUMPRODUCT(D9:D10,'C&amp;B'!$J$10:$J$11)/'C&amp;B'!$H$18</f>
        <v>3.8554999999999997</v>
      </c>
      <c r="E78" s="73">
        <f>SUMPRODUCT(E9:E10,'C&amp;B'!$J$10:$J$11)/'C&amp;B'!$H$18</f>
        <v>4.5564999999999998</v>
      </c>
      <c r="F78" s="73">
        <f>SUMPRODUCT(G9:G10,'C&amp;B'!$J$10:$J$11)/'C&amp;B'!$H$18</f>
        <v>3.8554999999999997</v>
      </c>
      <c r="G78" s="73">
        <f>SUMPRODUCT(I9:I10,'C&amp;B'!$J$10:$J$11)/'C&amp;B'!$H$18</f>
        <v>3.8554999999999997</v>
      </c>
      <c r="H78" s="73">
        <f>SUMPRODUCT(K9:K10,'C&amp;B'!$J$10:$J$11)/'C&amp;B'!$H$18</f>
        <v>3.8554999999999997</v>
      </c>
      <c r="I78" s="73">
        <f>SUMPRODUCT(M9:M10,'C&amp;B'!$J$10:$J$11)/'C&amp;B'!$H$18</f>
        <v>3.8554999999999997</v>
      </c>
      <c r="J78" s="73">
        <f>SUMPRODUCT(O9:O10,'C&amp;B'!$J$10:$J$11)/'C&amp;B'!$H$18</f>
        <v>3.8554999999999997</v>
      </c>
      <c r="K78" s="73">
        <f>SUMPRODUCT(Q9:Q10,'C&amp;B'!$J$10:$J$11)/'C&amp;B'!$H$18</f>
        <v>3.8554999999999997</v>
      </c>
      <c r="L78" s="73">
        <f>SUMPRODUCT(S9:S10,'C&amp;B'!$J$10:$J$11)/'C&amp;B'!$H$18</f>
        <v>3.8554999999999997</v>
      </c>
      <c r="M78" s="73">
        <f>SUMPRODUCT(T9:T10,'C&amp;B'!$J$10:$J$11)/'C&amp;B'!$H$18</f>
        <v>4.5564999999999998</v>
      </c>
      <c r="AO78" s="130" t="s">
        <v>610</v>
      </c>
      <c r="AP78" s="82">
        <f t="shared" ref="AP78:BF83" si="32">AP59-$AP$58</f>
        <v>147.6714847455296</v>
      </c>
      <c r="AQ78" s="82">
        <f t="shared" si="32"/>
        <v>79.384880003337457</v>
      </c>
      <c r="AR78" s="82">
        <f t="shared" si="32"/>
        <v>-8368.923076923078</v>
      </c>
      <c r="AS78" s="82" t="e">
        <f t="shared" si="32"/>
        <v>#VALUE!</v>
      </c>
      <c r="AT78" s="82">
        <f t="shared" si="32"/>
        <v>-8578.923076923078</v>
      </c>
      <c r="AU78" s="82">
        <f t="shared" si="32"/>
        <v>524.92715996305924</v>
      </c>
      <c r="AV78" s="82">
        <f t="shared" si="32"/>
        <v>-7223.923076923078</v>
      </c>
      <c r="AW78" s="82" t="e">
        <f t="shared" si="32"/>
        <v>#VALUE!</v>
      </c>
      <c r="AX78" s="82">
        <f t="shared" si="32"/>
        <v>-8578.923076923078</v>
      </c>
      <c r="AY78" s="82">
        <f t="shared" si="32"/>
        <v>308.26510895699903</v>
      </c>
      <c r="AZ78" s="82">
        <f t="shared" si="32"/>
        <v>-7950.923076923078</v>
      </c>
      <c r="BA78" s="82">
        <f t="shared" si="32"/>
        <v>302.54626458189159</v>
      </c>
      <c r="BB78" s="82">
        <f t="shared" si="32"/>
        <v>-7223.923076923078</v>
      </c>
      <c r="BC78" s="82">
        <f t="shared" si="32"/>
        <v>203.55383652664023</v>
      </c>
      <c r="BD78" s="82">
        <f t="shared" si="32"/>
        <v>-6897.923076923078</v>
      </c>
      <c r="BE78" s="82">
        <f t="shared" si="32"/>
        <v>-7424.923076923078</v>
      </c>
      <c r="BF78" s="82">
        <f t="shared" si="32"/>
        <v>-8632.923076923078</v>
      </c>
    </row>
    <row r="79" spans="2:60">
      <c r="B79" s="59" t="s">
        <v>224</v>
      </c>
      <c r="C79" s="129" t="s">
        <v>24</v>
      </c>
      <c r="D79" s="73">
        <f>D12*'C&amp;B'!$H$14</f>
        <v>16.559999999999999</v>
      </c>
      <c r="E79" s="73">
        <f>E12*'C&amp;B'!$H$14</f>
        <v>19.32</v>
      </c>
      <c r="F79" s="73">
        <f>G12*'C&amp;B'!$H$14</f>
        <v>16.559999999999999</v>
      </c>
      <c r="G79" s="73">
        <f>I12*'C&amp;B'!$H$14</f>
        <v>16.559999999999999</v>
      </c>
      <c r="H79" s="73">
        <f>K12*'C&amp;B'!$H$14</f>
        <v>16.559999999999999</v>
      </c>
      <c r="I79" s="73">
        <f>M12*'C&amp;B'!$H$14</f>
        <v>16.559999999999999</v>
      </c>
      <c r="J79" s="73">
        <f>O12*'C&amp;B'!$H$14</f>
        <v>16.559999999999999</v>
      </c>
      <c r="K79" s="73">
        <f>Q12*'C&amp;B'!$H$14</f>
        <v>16.559999999999999</v>
      </c>
      <c r="L79" s="73">
        <f>S12*'C&amp;B'!$H$14</f>
        <v>11.040000000000001</v>
      </c>
      <c r="M79" s="73">
        <f>T12*'C&amp;B'!$H$14</f>
        <v>19.32</v>
      </c>
      <c r="AO79" s="130" t="s">
        <v>611</v>
      </c>
      <c r="AP79" s="82">
        <f t="shared" si="32"/>
        <v>591.57936594016792</v>
      </c>
      <c r="AQ79" s="82" t="e">
        <f t="shared" si="32"/>
        <v>#VALUE!</v>
      </c>
      <c r="AR79" s="82">
        <f t="shared" si="32"/>
        <v>-8368.923076923078</v>
      </c>
      <c r="AS79" s="82" t="e">
        <f t="shared" si="32"/>
        <v>#VALUE!</v>
      </c>
      <c r="AT79" s="82">
        <f t="shared" si="32"/>
        <v>-8578.923076923078</v>
      </c>
      <c r="AU79" s="82">
        <f t="shared" si="32"/>
        <v>968.83504115770484</v>
      </c>
      <c r="AV79" s="82">
        <f t="shared" si="32"/>
        <v>-7223.923076923078</v>
      </c>
      <c r="AW79" s="82" t="e">
        <f t="shared" si="32"/>
        <v>#VALUE!</v>
      </c>
      <c r="AX79" s="82">
        <f t="shared" si="32"/>
        <v>-8578.923076923078</v>
      </c>
      <c r="AY79" s="82">
        <f t="shared" si="32"/>
        <v>1682.2530460472408</v>
      </c>
      <c r="AZ79" s="82">
        <f t="shared" si="32"/>
        <v>-7950.923076923078</v>
      </c>
      <c r="BA79" s="82">
        <f t="shared" si="32"/>
        <v>746.45414577653719</v>
      </c>
      <c r="BB79" s="82">
        <f t="shared" si="32"/>
        <v>-7223.923076923078</v>
      </c>
      <c r="BC79" s="82">
        <f t="shared" si="32"/>
        <v>647.46171772128582</v>
      </c>
      <c r="BD79" s="82">
        <f t="shared" si="32"/>
        <v>-6897.923076923078</v>
      </c>
      <c r="BE79" s="82">
        <f t="shared" si="32"/>
        <v>-7424.923076923078</v>
      </c>
      <c r="BF79" s="82">
        <f t="shared" si="32"/>
        <v>-8632.923076923078</v>
      </c>
    </row>
    <row r="80" spans="2:60">
      <c r="B80" s="59" t="s">
        <v>223</v>
      </c>
      <c r="C80" s="129" t="s">
        <v>24</v>
      </c>
      <c r="D80" s="73">
        <f>D11*'C&amp;B'!$H$15</f>
        <v>2.1</v>
      </c>
      <c r="E80" s="73">
        <f>E11*'C&amp;B'!$H$15</f>
        <v>2.1</v>
      </c>
      <c r="F80" s="73">
        <f>G11*'C&amp;B'!$H$15</f>
        <v>2.94</v>
      </c>
      <c r="G80" s="73">
        <f>I11*'C&amp;B'!$H$15</f>
        <v>2.94</v>
      </c>
      <c r="H80" s="73">
        <f>K11*'C&amp;B'!$H$15</f>
        <v>2.94</v>
      </c>
      <c r="I80" s="73">
        <f>M11*'C&amp;B'!$H$15</f>
        <v>2.1</v>
      </c>
      <c r="J80" s="73">
        <f>O11*'C&amp;B'!$H$15</f>
        <v>2.94</v>
      </c>
      <c r="K80" s="73">
        <f>Q11*'C&amp;B'!$H$15</f>
        <v>2.94</v>
      </c>
      <c r="L80" s="73">
        <f>S11*'C&amp;B'!$H$15</f>
        <v>2.1</v>
      </c>
      <c r="M80" s="73">
        <f>T11*'C&amp;B'!$H$15</f>
        <v>2.1</v>
      </c>
      <c r="AO80" s="130" t="s">
        <v>612</v>
      </c>
      <c r="AP80" s="82" t="e">
        <f t="shared" si="32"/>
        <v>#VALUE!</v>
      </c>
      <c r="AQ80" s="82" t="e">
        <f t="shared" si="32"/>
        <v>#VALUE!</v>
      </c>
      <c r="AR80" s="82">
        <f t="shared" si="32"/>
        <v>-8368.923076923078</v>
      </c>
      <c r="AS80" s="82" t="e">
        <f t="shared" si="32"/>
        <v>#VALUE!</v>
      </c>
      <c r="AT80" s="82">
        <f t="shared" si="32"/>
        <v>-8578.923076923078</v>
      </c>
      <c r="AU80" s="82">
        <f t="shared" si="32"/>
        <v>1412.7429223523504</v>
      </c>
      <c r="AV80" s="82">
        <f t="shared" si="32"/>
        <v>-7223.923076923078</v>
      </c>
      <c r="AW80" s="82" t="e">
        <f t="shared" si="32"/>
        <v>#VALUE!</v>
      </c>
      <c r="AX80" s="82">
        <f t="shared" si="32"/>
        <v>-8578.923076923078</v>
      </c>
      <c r="AY80" s="82" t="e">
        <f t="shared" si="32"/>
        <v>#VALUE!</v>
      </c>
      <c r="AZ80" s="82">
        <f t="shared" si="32"/>
        <v>-7950.923076923078</v>
      </c>
      <c r="BA80" s="82">
        <f t="shared" si="32"/>
        <v>1190.3620269711828</v>
      </c>
      <c r="BB80" s="82">
        <f t="shared" si="32"/>
        <v>-7223.923076923078</v>
      </c>
      <c r="BC80" s="82">
        <f t="shared" si="32"/>
        <v>1091.3695989159314</v>
      </c>
      <c r="BD80" s="82">
        <f t="shared" si="32"/>
        <v>-6897.923076923078</v>
      </c>
      <c r="BE80" s="82">
        <f t="shared" si="32"/>
        <v>-7424.923076923078</v>
      </c>
      <c r="BF80" s="82">
        <f t="shared" si="32"/>
        <v>-8632.923076923078</v>
      </c>
    </row>
    <row r="81" spans="2:58">
      <c r="B81" s="59" t="s">
        <v>313</v>
      </c>
      <c r="C81" s="129" t="s">
        <v>24</v>
      </c>
      <c r="D81" s="73">
        <f>D15*'C&amp;B'!$H$20</f>
        <v>6.9700000000000006</v>
      </c>
      <c r="E81" s="73">
        <f>E15*'C&amp;B'!$H$20</f>
        <v>6.9700000000000006</v>
      </c>
      <c r="F81" s="73">
        <f>G15*'C&amp;B'!$H$20</f>
        <v>13.940000000000001</v>
      </c>
      <c r="G81" s="73">
        <f>I15*'C&amp;B'!$H$20</f>
        <v>13.940000000000001</v>
      </c>
      <c r="H81" s="73">
        <f>K15*'C&amp;B'!$H$20</f>
        <v>13.940000000000001</v>
      </c>
      <c r="I81" s="73">
        <f>M15*'C&amp;B'!$H$20</f>
        <v>9.7580000000000009</v>
      </c>
      <c r="J81" s="73">
        <f>O15*'C&amp;B'!$H$20</f>
        <v>13.940000000000001</v>
      </c>
      <c r="K81" s="73">
        <f>Q15*'C&amp;B'!$H$20</f>
        <v>13.940000000000001</v>
      </c>
      <c r="L81" s="73">
        <f>S15*'C&amp;B'!$H$20</f>
        <v>6.9700000000000006</v>
      </c>
      <c r="M81" s="73">
        <f>T15*'C&amp;B'!$H$20</f>
        <v>6.9700000000000006</v>
      </c>
      <c r="AO81" s="130" t="s">
        <v>613</v>
      </c>
      <c r="AP81" s="82" t="e">
        <f t="shared" si="32"/>
        <v>#VALUE!</v>
      </c>
      <c r="AQ81" s="82" t="e">
        <f t="shared" si="32"/>
        <v>#VALUE!</v>
      </c>
      <c r="AR81" s="82">
        <f t="shared" si="32"/>
        <v>-8368.923076923078</v>
      </c>
      <c r="AS81" s="82" t="e">
        <f t="shared" si="32"/>
        <v>#VALUE!</v>
      </c>
      <c r="AT81" s="82">
        <f t="shared" si="32"/>
        <v>-8578.923076923078</v>
      </c>
      <c r="AU81" s="82" t="e">
        <f t="shared" si="32"/>
        <v>#VALUE!</v>
      </c>
      <c r="AV81" s="82">
        <f t="shared" si="32"/>
        <v>-7223.923076923078</v>
      </c>
      <c r="AW81" s="82" t="e">
        <f t="shared" si="32"/>
        <v>#VALUE!</v>
      </c>
      <c r="AX81" s="82">
        <f t="shared" si="32"/>
        <v>-8578.923076923078</v>
      </c>
      <c r="AY81" s="82" t="e">
        <f t="shared" si="32"/>
        <v>#VALUE!</v>
      </c>
      <c r="AZ81" s="82">
        <f t="shared" si="32"/>
        <v>-7950.923076923078</v>
      </c>
      <c r="BA81" s="82" t="e">
        <f t="shared" si="32"/>
        <v>#VALUE!</v>
      </c>
      <c r="BB81" s="82">
        <f t="shared" si="32"/>
        <v>-7223.923076923078</v>
      </c>
      <c r="BC81" s="82">
        <f t="shared" si="32"/>
        <v>1535.277480110577</v>
      </c>
      <c r="BD81" s="82">
        <f t="shared" si="32"/>
        <v>-6897.923076923078</v>
      </c>
      <c r="BE81" s="82">
        <f t="shared" si="32"/>
        <v>-7424.923076923078</v>
      </c>
      <c r="BF81" s="82">
        <f t="shared" si="32"/>
        <v>-8632.923076923078</v>
      </c>
    </row>
    <row r="82" spans="2:58">
      <c r="B82" s="59" t="s">
        <v>314</v>
      </c>
      <c r="C82" s="129" t="s">
        <v>24</v>
      </c>
      <c r="D82" s="73">
        <f>1/3*0.5*'C&amp;B'!$H$19*(1-'2BedFlat'!D13)</f>
        <v>28.039999999999996</v>
      </c>
      <c r="E82" s="73">
        <f>1/3*0.5*'C&amp;B'!$H$19*(1-'2BedFlat'!E13)</f>
        <v>28.039999999999996</v>
      </c>
      <c r="F82" s="73">
        <f>1/3*0.5*'C&amp;B'!$H$19*(1-'2BedFlat'!G13)</f>
        <v>28.039999999999996</v>
      </c>
      <c r="G82" s="73">
        <f>1/3*0.5*'C&amp;B'!$H$19*(1-'2BedFlat'!I13)</f>
        <v>7.0099999999999989</v>
      </c>
      <c r="H82" s="73">
        <f>1/3*0.5*'C&amp;B'!$H$19*(1-'2BedFlat'!K13)</f>
        <v>28.039999999999996</v>
      </c>
      <c r="I82" s="73">
        <f>1/3*0.5*'C&amp;B'!$H$19*(1-'2BedFlat'!M13)</f>
        <v>28.039999999999996</v>
      </c>
      <c r="J82" s="73">
        <f>1/3*0.5*'C&amp;B'!$H$19*(1-'2BedFlat'!O13)</f>
        <v>7.0099999999999989</v>
      </c>
      <c r="K82" s="73">
        <f>1/3*0.5*'C&amp;B'!$H$19*(1-'2BedFlat'!Q13)</f>
        <v>7.0099999999999989</v>
      </c>
      <c r="L82" s="73">
        <f>1/3*0.5*'C&amp;B'!$H$19*(1-'2BedFlat'!S13)</f>
        <v>28.039999999999996</v>
      </c>
      <c r="M82" s="73">
        <f>1/3*0.5*'C&amp;B'!$H$19*(1-'2BedFlat'!T13)</f>
        <v>28.039999999999996</v>
      </c>
      <c r="AO82" s="130" t="s">
        <v>614</v>
      </c>
      <c r="AP82" s="82" t="e">
        <f t="shared" si="32"/>
        <v>#VALUE!</v>
      </c>
      <c r="AQ82" s="82" t="e">
        <f t="shared" si="32"/>
        <v>#VALUE!</v>
      </c>
      <c r="AR82" s="82">
        <f t="shared" si="32"/>
        <v>-8368.923076923078</v>
      </c>
      <c r="AS82" s="82" t="e">
        <f t="shared" si="32"/>
        <v>#VALUE!</v>
      </c>
      <c r="AT82" s="82">
        <f t="shared" si="32"/>
        <v>-8578.923076923078</v>
      </c>
      <c r="AU82" s="82" t="e">
        <f t="shared" si="32"/>
        <v>#VALUE!</v>
      </c>
      <c r="AV82" s="82">
        <f t="shared" si="32"/>
        <v>-7223.923076923078</v>
      </c>
      <c r="AW82" s="82" t="e">
        <f t="shared" si="32"/>
        <v>#VALUE!</v>
      </c>
      <c r="AX82" s="82">
        <f t="shared" si="32"/>
        <v>-8578.923076923078</v>
      </c>
      <c r="AY82" s="82" t="e">
        <f t="shared" si="32"/>
        <v>#VALUE!</v>
      </c>
      <c r="AZ82" s="82">
        <f t="shared" si="32"/>
        <v>-7950.923076923078</v>
      </c>
      <c r="BA82" s="82" t="e">
        <f t="shared" si="32"/>
        <v>#VALUE!</v>
      </c>
      <c r="BB82" s="82">
        <f t="shared" si="32"/>
        <v>-7223.923076923078</v>
      </c>
      <c r="BC82" s="82" t="e">
        <f t="shared" si="32"/>
        <v>#VALUE!</v>
      </c>
      <c r="BD82" s="82">
        <f t="shared" si="32"/>
        <v>-6897.923076923078</v>
      </c>
      <c r="BE82" s="82">
        <f t="shared" si="32"/>
        <v>-7424.923076923078</v>
      </c>
      <c r="BF82" s="82">
        <f t="shared" si="32"/>
        <v>-8632.923076923078</v>
      </c>
    </row>
    <row r="83" spans="2:58">
      <c r="B83" s="59" t="s">
        <v>315</v>
      </c>
      <c r="C83" s="129" t="s">
        <v>24</v>
      </c>
      <c r="D83" s="73">
        <f>1/3*(D14/20)*'C&amp;B'!$H$19</f>
        <v>14.019999999999998</v>
      </c>
      <c r="E83" s="73">
        <f>1/3*(E14/20)*'C&amp;B'!$H$19</f>
        <v>14.019999999999998</v>
      </c>
      <c r="F83" s="73">
        <f>1/3*(G14/20)*'C&amp;B'!$H$19</f>
        <v>14.019999999999998</v>
      </c>
      <c r="G83" s="73">
        <f>1/3*(I14/20)*'C&amp;B'!$H$19</f>
        <v>14.019999999999998</v>
      </c>
      <c r="H83" s="73">
        <f>1/3*(K14/20)*'C&amp;B'!$H$19</f>
        <v>14.019999999999998</v>
      </c>
      <c r="I83" s="73">
        <f>1/3*(M14/20)*'C&amp;B'!$H$19</f>
        <v>11.215999999999999</v>
      </c>
      <c r="J83" s="73">
        <f>1/3*(O14/20)*'C&amp;B'!$H$19</f>
        <v>14.019999999999998</v>
      </c>
      <c r="K83" s="73">
        <f>1/3*(Q14/20)*'C&amp;B'!$H$19</f>
        <v>8.411999999999999</v>
      </c>
      <c r="L83" s="73">
        <f>1/3*(S14/20)*'C&amp;B'!$H$19</f>
        <v>14.019999999999998</v>
      </c>
      <c r="M83" s="73">
        <f>1/3*(T14/20)*'C&amp;B'!$H$19</f>
        <v>14.019999999999998</v>
      </c>
      <c r="AO83" s="130" t="s">
        <v>615</v>
      </c>
      <c r="AP83" s="82" t="e">
        <f t="shared" si="32"/>
        <v>#VALUE!</v>
      </c>
      <c r="AQ83" s="82" t="e">
        <f t="shared" si="32"/>
        <v>#VALUE!</v>
      </c>
      <c r="AR83" s="82">
        <f t="shared" si="32"/>
        <v>-5679.5188339416636</v>
      </c>
      <c r="AS83" s="82" t="e">
        <f t="shared" si="32"/>
        <v>#VALUE!</v>
      </c>
      <c r="AT83" s="82">
        <f t="shared" si="32"/>
        <v>-5697.5346903817481</v>
      </c>
      <c r="AU83" s="82" t="e">
        <f t="shared" si="32"/>
        <v>#VALUE!</v>
      </c>
      <c r="AV83" s="82">
        <f t="shared" si="32"/>
        <v>-4354.0107937109933</v>
      </c>
      <c r="AW83" s="82" t="e">
        <f t="shared" si="32"/>
        <v>#VALUE!</v>
      </c>
      <c r="AX83" s="82">
        <f t="shared" si="32"/>
        <v>-5697.5346903817481</v>
      </c>
      <c r="AY83" s="82" t="e">
        <f t="shared" si="32"/>
        <v>#VALUE!</v>
      </c>
      <c r="AZ83" s="82">
        <f t="shared" si="32"/>
        <v>-5290.1449119568788</v>
      </c>
      <c r="BA83" s="82" t="e">
        <f t="shared" si="32"/>
        <v>#VALUE!</v>
      </c>
      <c r="BB83" s="82">
        <f t="shared" si="32"/>
        <v>-4391.9214415902607</v>
      </c>
      <c r="BC83" s="82" t="e">
        <f t="shared" si="32"/>
        <v>#VALUE!</v>
      </c>
      <c r="BD83" s="82">
        <f t="shared" si="32"/>
        <v>-4138.3725317063472</v>
      </c>
      <c r="BE83" s="82">
        <f t="shared" si="32"/>
        <v>-4845.5904559350056</v>
      </c>
      <c r="BF83" s="82">
        <f t="shared" si="32"/>
        <v>-5856.7081349110485</v>
      </c>
    </row>
    <row r="84" spans="2:58">
      <c r="B84" s="59" t="s">
        <v>316</v>
      </c>
      <c r="C84" s="129" t="s">
        <v>24</v>
      </c>
      <c r="D84" s="73">
        <f>SUM(D76:D81)</f>
        <v>44.017000000000003</v>
      </c>
      <c r="E84" s="73">
        <f t="shared" ref="E84:M84" si="33">SUM(E76:E81)</f>
        <v>46.51</v>
      </c>
      <c r="F84" s="73">
        <f t="shared" si="33"/>
        <v>52.527999999999992</v>
      </c>
      <c r="G84" s="73">
        <f t="shared" si="33"/>
        <v>52.527999999999992</v>
      </c>
      <c r="H84" s="73">
        <f t="shared" si="33"/>
        <v>52.527999999999992</v>
      </c>
      <c r="I84" s="73">
        <f t="shared" si="33"/>
        <v>44.039000000000001</v>
      </c>
      <c r="J84" s="73">
        <f t="shared" si="33"/>
        <v>52.527999999999992</v>
      </c>
      <c r="K84" s="73">
        <f t="shared" si="33"/>
        <v>50.762999999999991</v>
      </c>
      <c r="L84" s="73">
        <f t="shared" si="33"/>
        <v>36.194000000000003</v>
      </c>
      <c r="M84" s="73">
        <f t="shared" si="33"/>
        <v>47.478000000000002</v>
      </c>
      <c r="AO84" s="133" t="s">
        <v>668</v>
      </c>
      <c r="AP84" s="82"/>
      <c r="AQ84" s="82"/>
      <c r="AR84" s="82"/>
      <c r="AS84" s="82"/>
      <c r="AT84" s="82"/>
      <c r="AU84" s="82"/>
      <c r="AV84" s="82"/>
      <c r="AW84" s="82"/>
      <c r="AX84" s="82"/>
      <c r="AY84" s="82"/>
      <c r="AZ84" s="82"/>
      <c r="BA84" s="82"/>
      <c r="BB84" s="82"/>
      <c r="BC84" s="82"/>
      <c r="BD84" s="82"/>
      <c r="BE84" s="82"/>
      <c r="BF84" s="82"/>
    </row>
    <row r="85" spans="2:58">
      <c r="B85" s="59" t="s">
        <v>317</v>
      </c>
      <c r="C85" s="129" t="s">
        <v>24</v>
      </c>
      <c r="D85" s="73">
        <f>SUM(D82:D83)</f>
        <v>42.059999999999995</v>
      </c>
      <c r="E85" s="73">
        <f t="shared" ref="E85:M85" si="34">SUM(E82:E83)</f>
        <v>42.059999999999995</v>
      </c>
      <c r="F85" s="73">
        <f t="shared" si="34"/>
        <v>42.059999999999995</v>
      </c>
      <c r="G85" s="73">
        <f t="shared" si="34"/>
        <v>21.029999999999998</v>
      </c>
      <c r="H85" s="73">
        <f t="shared" si="34"/>
        <v>42.059999999999995</v>
      </c>
      <c r="I85" s="73">
        <f t="shared" si="34"/>
        <v>39.255999999999993</v>
      </c>
      <c r="J85" s="73">
        <f t="shared" si="34"/>
        <v>21.029999999999998</v>
      </c>
      <c r="K85" s="73">
        <f t="shared" si="34"/>
        <v>15.421999999999997</v>
      </c>
      <c r="L85" s="73">
        <f t="shared" si="34"/>
        <v>42.059999999999995</v>
      </c>
      <c r="M85" s="73">
        <f t="shared" si="34"/>
        <v>42.059999999999995</v>
      </c>
      <c r="AO85" s="130" t="s">
        <v>609</v>
      </c>
      <c r="AP85" s="82" t="e">
        <f>AP66-$BE$66</f>
        <v>#VALUE!</v>
      </c>
      <c r="AQ85" s="82" t="e">
        <f t="shared" ref="AQ85:BF85" si="35">AQ66-$BE$66</f>
        <v>#VALUE!</v>
      </c>
      <c r="AR85" s="82">
        <f t="shared" si="35"/>
        <v>183.10493100771055</v>
      </c>
      <c r="AS85" s="82" t="e">
        <f t="shared" si="35"/>
        <v>#VALUE!</v>
      </c>
      <c r="AT85" s="82">
        <f t="shared" si="35"/>
        <v>165.08907456762608</v>
      </c>
      <c r="AU85" s="82" t="e">
        <f t="shared" si="35"/>
        <v>#VALUE!</v>
      </c>
      <c r="AV85" s="82">
        <f t="shared" si="35"/>
        <v>1508.6129712383809</v>
      </c>
      <c r="AW85" s="82" t="e">
        <f t="shared" si="35"/>
        <v>#VALUE!</v>
      </c>
      <c r="AX85" s="82">
        <f t="shared" si="35"/>
        <v>165.08907456762608</v>
      </c>
      <c r="AY85" s="82" t="e">
        <f t="shared" si="35"/>
        <v>#VALUE!</v>
      </c>
      <c r="AZ85" s="82">
        <f t="shared" si="35"/>
        <v>-526</v>
      </c>
      <c r="BA85" s="82" t="e">
        <f t="shared" si="35"/>
        <v>#VALUE!</v>
      </c>
      <c r="BB85" s="82">
        <f t="shared" si="35"/>
        <v>1470.7023233591135</v>
      </c>
      <c r="BC85" s="82" t="e">
        <f t="shared" si="35"/>
        <v>#VALUE!</v>
      </c>
      <c r="BD85" s="82">
        <f t="shared" si="35"/>
        <v>1724.2512332430269</v>
      </c>
      <c r="BE85" s="82">
        <f t="shared" si="35"/>
        <v>0</v>
      </c>
      <c r="BF85" s="82">
        <f t="shared" si="35"/>
        <v>5.9156300383256166</v>
      </c>
    </row>
    <row r="86" spans="2:58">
      <c r="B86" s="59" t="s">
        <v>318</v>
      </c>
      <c r="C86" s="129" t="s">
        <v>24</v>
      </c>
      <c r="D86" s="73">
        <f>SUM(D84:D85)</f>
        <v>86.076999999999998</v>
      </c>
      <c r="E86" s="73">
        <f t="shared" ref="E86:M86" si="36">SUM(E84:E85)</f>
        <v>88.57</v>
      </c>
      <c r="F86" s="73">
        <f t="shared" si="36"/>
        <v>94.587999999999994</v>
      </c>
      <c r="G86" s="73">
        <f t="shared" si="36"/>
        <v>73.557999999999993</v>
      </c>
      <c r="H86" s="73">
        <f t="shared" si="36"/>
        <v>94.587999999999994</v>
      </c>
      <c r="I86" s="73">
        <f t="shared" si="36"/>
        <v>83.294999999999987</v>
      </c>
      <c r="J86" s="73">
        <f t="shared" si="36"/>
        <v>73.557999999999993</v>
      </c>
      <c r="K86" s="73">
        <f t="shared" si="36"/>
        <v>66.184999999999988</v>
      </c>
      <c r="L86" s="73">
        <f t="shared" si="36"/>
        <v>78.253999999999991</v>
      </c>
      <c r="M86" s="73">
        <f t="shared" si="36"/>
        <v>89.537999999999997</v>
      </c>
      <c r="AO86" s="130" t="s">
        <v>610</v>
      </c>
      <c r="AP86" s="82" t="e">
        <f t="shared" ref="AP86:BF87" si="37">AP67-$BE$66</f>
        <v>#VALUE!</v>
      </c>
      <c r="AQ86" s="82" t="e">
        <f t="shared" si="37"/>
        <v>#VALUE!</v>
      </c>
      <c r="AR86" s="82">
        <f t="shared" si="37"/>
        <v>339.33486220508348</v>
      </c>
      <c r="AS86" s="82" t="e">
        <f t="shared" si="37"/>
        <v>#VALUE!</v>
      </c>
      <c r="AT86" s="82">
        <f t="shared" si="37"/>
        <v>321.31900576499538</v>
      </c>
      <c r="AU86" s="82" t="e">
        <f t="shared" si="37"/>
        <v>#VALUE!</v>
      </c>
      <c r="AV86" s="82">
        <f t="shared" si="37"/>
        <v>1664.8429024357501</v>
      </c>
      <c r="AW86" s="82" t="e">
        <f t="shared" si="37"/>
        <v>#VALUE!</v>
      </c>
      <c r="AX86" s="82">
        <f t="shared" si="37"/>
        <v>321.31900576499538</v>
      </c>
      <c r="AY86" s="82" t="e">
        <f t="shared" si="37"/>
        <v>#VALUE!</v>
      </c>
      <c r="AZ86" s="82">
        <f t="shared" si="37"/>
        <v>728.70878418986467</v>
      </c>
      <c r="BA86" s="82" t="e">
        <f t="shared" si="37"/>
        <v>#VALUE!</v>
      </c>
      <c r="BB86" s="82">
        <f t="shared" si="37"/>
        <v>1626.9322545564828</v>
      </c>
      <c r="BC86" s="82" t="e">
        <f t="shared" si="37"/>
        <v>#VALUE!</v>
      </c>
      <c r="BD86" s="82">
        <f t="shared" si="37"/>
        <v>1880.4811644403999</v>
      </c>
      <c r="BE86" s="82">
        <f t="shared" si="37"/>
        <v>1173.2632402117415</v>
      </c>
      <c r="BF86" s="82">
        <f t="shared" si="37"/>
        <v>162.14556123569491</v>
      </c>
    </row>
    <row r="87" spans="2:58">
      <c r="B87" s="165" t="s">
        <v>785</v>
      </c>
      <c r="C87" s="129" t="s">
        <v>450</v>
      </c>
      <c r="D87" s="73">
        <f>$C$92*(D86^2)+(D86*$C$93)+$C$94</f>
        <v>33.477480416110012</v>
      </c>
      <c r="E87" s="53">
        <f>E27</f>
        <v>32.89</v>
      </c>
      <c r="F87" s="73">
        <f>$C$92*(F86^2)+(F86*$C$93)+$C$94</f>
        <v>43.895815516959999</v>
      </c>
      <c r="G87" s="73">
        <f t="shared" ref="G87:I87" si="38">$C$92*(G86^2)+(G86*$C$93)+$C$94</f>
        <v>21.467569932759996</v>
      </c>
      <c r="H87" s="73">
        <f t="shared" si="38"/>
        <v>43.895815516959999</v>
      </c>
      <c r="I87" s="73">
        <f t="shared" si="38"/>
        <v>30.467569294749989</v>
      </c>
      <c r="J87" s="53">
        <f>O27</f>
        <v>19.16</v>
      </c>
      <c r="K87" s="53">
        <f>Q27</f>
        <v>14.75</v>
      </c>
      <c r="L87" s="73">
        <f>$C$92*(L86^2)+(L86*$C$93)+$C$94</f>
        <v>25.510089036439989</v>
      </c>
      <c r="M87" s="73">
        <f>$C$92*(M86^2)+(M86*$C$93)+$C$94</f>
        <v>37.494049999960012</v>
      </c>
      <c r="AO87" s="130" t="s">
        <v>611</v>
      </c>
      <c r="AP87" s="82" t="e">
        <f t="shared" si="37"/>
        <v>#VALUE!</v>
      </c>
      <c r="AQ87" s="82" t="e">
        <f t="shared" si="37"/>
        <v>#VALUE!</v>
      </c>
      <c r="AR87" s="82">
        <f t="shared" si="37"/>
        <v>495.56479340245278</v>
      </c>
      <c r="AS87" s="82" t="e">
        <f t="shared" si="37"/>
        <v>#VALUE!</v>
      </c>
      <c r="AT87" s="82">
        <f t="shared" si="37"/>
        <v>477.54893696236832</v>
      </c>
      <c r="AU87" s="82" t="e">
        <f t="shared" si="37"/>
        <v>#VALUE!</v>
      </c>
      <c r="AV87" s="82">
        <f t="shared" si="37"/>
        <v>1821.0728336331194</v>
      </c>
      <c r="AW87" s="82" t="e">
        <f t="shared" si="37"/>
        <v>#VALUE!</v>
      </c>
      <c r="AX87" s="82">
        <f t="shared" si="37"/>
        <v>477.54893696236832</v>
      </c>
      <c r="AY87" s="82" t="e">
        <f t="shared" si="37"/>
        <v>#VALUE!</v>
      </c>
      <c r="AZ87" s="82">
        <f t="shared" si="37"/>
        <v>884.93871538723761</v>
      </c>
      <c r="BA87" s="82" t="e">
        <f t="shared" si="37"/>
        <v>#VALUE!</v>
      </c>
      <c r="BB87" s="82">
        <f t="shared" si="37"/>
        <v>1783.1621857538557</v>
      </c>
      <c r="BC87" s="82" t="e">
        <f t="shared" si="37"/>
        <v>#VALUE!</v>
      </c>
      <c r="BD87" s="82">
        <f t="shared" si="37"/>
        <v>2036.7110956377692</v>
      </c>
      <c r="BE87" s="82">
        <f t="shared" si="37"/>
        <v>1329.4931714091108</v>
      </c>
      <c r="BF87" s="82">
        <f t="shared" si="37"/>
        <v>318.37549243306785</v>
      </c>
    </row>
    <row r="88" spans="2:58">
      <c r="B88" s="166"/>
      <c r="C88" s="167"/>
      <c r="D88" s="168"/>
      <c r="E88" s="168"/>
      <c r="F88" s="168"/>
      <c r="G88" s="168"/>
      <c r="H88" s="168"/>
      <c r="I88" s="168"/>
      <c r="J88" s="168"/>
      <c r="K88" s="168"/>
      <c r="L88" s="168"/>
      <c r="M88" s="168"/>
      <c r="AO88" s="130"/>
      <c r="AP88" s="82"/>
      <c r="AQ88" s="82"/>
      <c r="AR88" s="82"/>
      <c r="AS88" s="82"/>
      <c r="AT88" s="82"/>
      <c r="AU88" s="82"/>
      <c r="AV88" s="82"/>
      <c r="AW88" s="82"/>
      <c r="AX88" s="82"/>
      <c r="AY88" s="82"/>
      <c r="AZ88" s="82"/>
      <c r="BA88" s="82"/>
      <c r="BB88" s="82"/>
      <c r="BC88" s="82"/>
      <c r="BD88" s="82"/>
      <c r="BE88" s="82"/>
      <c r="BF88" s="82"/>
    </row>
    <row r="89" spans="2:58">
      <c r="B89" s="1" t="s">
        <v>390</v>
      </c>
      <c r="AO89" s="130" t="s">
        <v>612</v>
      </c>
      <c r="AP89" s="82" t="e">
        <f t="shared" ref="AP89:BF92" si="39">AP69-$BE$66</f>
        <v>#VALUE!</v>
      </c>
      <c r="AQ89" s="82" t="e">
        <f t="shared" si="39"/>
        <v>#VALUE!</v>
      </c>
      <c r="AR89" s="82">
        <f t="shared" si="39"/>
        <v>651.79472459982208</v>
      </c>
      <c r="AS89" s="82" t="e">
        <f t="shared" si="39"/>
        <v>#VALUE!</v>
      </c>
      <c r="AT89" s="82">
        <f t="shared" si="39"/>
        <v>633.77886815973761</v>
      </c>
      <c r="AU89" s="82" t="e">
        <f t="shared" si="39"/>
        <v>#VALUE!</v>
      </c>
      <c r="AV89" s="82">
        <f t="shared" si="39"/>
        <v>1977.3027648304924</v>
      </c>
      <c r="AW89" s="82" t="e">
        <f t="shared" si="39"/>
        <v>#VALUE!</v>
      </c>
      <c r="AX89" s="82">
        <f t="shared" si="39"/>
        <v>633.77886815973761</v>
      </c>
      <c r="AY89" s="82" t="e">
        <f t="shared" si="39"/>
        <v>#VALUE!</v>
      </c>
      <c r="AZ89" s="82">
        <f t="shared" si="39"/>
        <v>1041.1686465846069</v>
      </c>
      <c r="BA89" s="82" t="e">
        <f t="shared" si="39"/>
        <v>#VALUE!</v>
      </c>
      <c r="BB89" s="82">
        <f t="shared" si="39"/>
        <v>1939.392116951225</v>
      </c>
      <c r="BC89" s="82" t="e">
        <f t="shared" si="39"/>
        <v>#VALUE!</v>
      </c>
      <c r="BD89" s="82">
        <f t="shared" si="39"/>
        <v>2192.9410268351385</v>
      </c>
      <c r="BE89" s="82">
        <f t="shared" si="39"/>
        <v>1485.7231026064801</v>
      </c>
      <c r="BF89" s="82">
        <f t="shared" si="39"/>
        <v>474.60542363043714</v>
      </c>
    </row>
    <row r="90" spans="2:58">
      <c r="B90" t="s">
        <v>391</v>
      </c>
      <c r="AO90" s="130" t="s">
        <v>613</v>
      </c>
      <c r="AP90" s="82" t="e">
        <f t="shared" si="39"/>
        <v>#VALUE!</v>
      </c>
      <c r="AQ90" s="82" t="e">
        <f t="shared" si="39"/>
        <v>#VALUE!</v>
      </c>
      <c r="AR90" s="82">
        <f t="shared" si="39"/>
        <v>808.02465579719137</v>
      </c>
      <c r="AS90" s="82" t="e">
        <f t="shared" si="39"/>
        <v>#VALUE!</v>
      </c>
      <c r="AT90" s="82">
        <f t="shared" si="39"/>
        <v>790.00879935710691</v>
      </c>
      <c r="AU90" s="82" t="e">
        <f t="shared" si="39"/>
        <v>#VALUE!</v>
      </c>
      <c r="AV90" s="82">
        <f t="shared" si="39"/>
        <v>2133.5326960278617</v>
      </c>
      <c r="AW90" s="82" t="e">
        <f t="shared" si="39"/>
        <v>#VALUE!</v>
      </c>
      <c r="AX90" s="82">
        <f t="shared" si="39"/>
        <v>790.00879935710691</v>
      </c>
      <c r="AY90" s="82" t="e">
        <f t="shared" si="39"/>
        <v>#VALUE!</v>
      </c>
      <c r="AZ90" s="82">
        <f t="shared" si="39"/>
        <v>1197.3985777819762</v>
      </c>
      <c r="BA90" s="82" t="e">
        <f t="shared" si="39"/>
        <v>#VALUE!</v>
      </c>
      <c r="BB90" s="82">
        <f t="shared" si="39"/>
        <v>2095.6220481485943</v>
      </c>
      <c r="BC90" s="82" t="e">
        <f t="shared" si="39"/>
        <v>#VALUE!</v>
      </c>
      <c r="BD90" s="82">
        <f t="shared" si="39"/>
        <v>2349.1709580325114</v>
      </c>
      <c r="BE90" s="82">
        <f t="shared" si="39"/>
        <v>1641.953033803853</v>
      </c>
      <c r="BF90" s="82">
        <f t="shared" si="39"/>
        <v>630.83535482780644</v>
      </c>
    </row>
    <row r="91" spans="2:58">
      <c r="B91" t="s">
        <v>392</v>
      </c>
      <c r="AO91" s="130" t="s">
        <v>614</v>
      </c>
      <c r="AP91" s="82" t="e">
        <f t="shared" si="39"/>
        <v>#VALUE!</v>
      </c>
      <c r="AQ91" s="82" t="e">
        <f t="shared" si="39"/>
        <v>#VALUE!</v>
      </c>
      <c r="AR91" s="82">
        <f t="shared" si="39"/>
        <v>964.25458699456431</v>
      </c>
      <c r="AS91" s="82" t="e">
        <f t="shared" si="39"/>
        <v>#VALUE!</v>
      </c>
      <c r="AT91" s="82">
        <f t="shared" si="39"/>
        <v>946.23873055447621</v>
      </c>
      <c r="AU91" s="82" t="e">
        <f t="shared" si="39"/>
        <v>#VALUE!</v>
      </c>
      <c r="AV91" s="82">
        <f t="shared" si="39"/>
        <v>2289.762627225231</v>
      </c>
      <c r="AW91" s="82" t="e">
        <f t="shared" si="39"/>
        <v>#VALUE!</v>
      </c>
      <c r="AX91" s="82">
        <f t="shared" si="39"/>
        <v>946.23873055447621</v>
      </c>
      <c r="AY91" s="82" t="e">
        <f t="shared" si="39"/>
        <v>#VALUE!</v>
      </c>
      <c r="AZ91" s="82">
        <f t="shared" si="39"/>
        <v>1353.6285089793455</v>
      </c>
      <c r="BA91" s="82" t="e">
        <f t="shared" si="39"/>
        <v>#VALUE!</v>
      </c>
      <c r="BB91" s="82">
        <f t="shared" si="39"/>
        <v>2251.8519793459636</v>
      </c>
      <c r="BC91" s="82" t="e">
        <f t="shared" si="39"/>
        <v>#VALUE!</v>
      </c>
      <c r="BD91" s="82">
        <f t="shared" si="39"/>
        <v>2505.4008892298807</v>
      </c>
      <c r="BE91" s="82">
        <f t="shared" si="39"/>
        <v>1798.1829650012223</v>
      </c>
      <c r="BF91" s="82">
        <f t="shared" si="39"/>
        <v>787.06528602517938</v>
      </c>
    </row>
    <row r="92" spans="2:58">
      <c r="B92" t="s">
        <v>393</v>
      </c>
      <c r="C92" s="164">
        <v>1.259E-2</v>
      </c>
      <c r="AO92" s="130" t="s">
        <v>615</v>
      </c>
      <c r="AP92" s="82" t="e">
        <f t="shared" si="39"/>
        <v>#VALUE!</v>
      </c>
      <c r="AQ92" s="82" t="e">
        <f t="shared" si="39"/>
        <v>#VALUE!</v>
      </c>
      <c r="AR92" s="82">
        <f t="shared" si="39"/>
        <v>1745.4042429814144</v>
      </c>
      <c r="AS92" s="82" t="e">
        <f t="shared" si="39"/>
        <v>#VALUE!</v>
      </c>
      <c r="AT92" s="82">
        <f t="shared" si="39"/>
        <v>1727.38838654133</v>
      </c>
      <c r="AU92" s="82" t="e">
        <f t="shared" si="39"/>
        <v>#VALUE!</v>
      </c>
      <c r="AV92" s="82">
        <f t="shared" si="39"/>
        <v>3070.9122832120847</v>
      </c>
      <c r="AW92" s="82" t="e">
        <f t="shared" si="39"/>
        <v>#VALUE!</v>
      </c>
      <c r="AX92" s="82">
        <f t="shared" si="39"/>
        <v>1727.38838654133</v>
      </c>
      <c r="AY92" s="82" t="e">
        <f t="shared" si="39"/>
        <v>#VALUE!</v>
      </c>
      <c r="AZ92" s="82">
        <f t="shared" si="39"/>
        <v>2134.7781649661993</v>
      </c>
      <c r="BA92" s="82" t="e">
        <f t="shared" si="39"/>
        <v>#VALUE!</v>
      </c>
      <c r="BB92" s="82">
        <f t="shared" si="39"/>
        <v>3033.0016353328174</v>
      </c>
      <c r="BC92" s="82" t="e">
        <f t="shared" si="39"/>
        <v>#VALUE!</v>
      </c>
      <c r="BD92" s="82">
        <f t="shared" si="39"/>
        <v>3286.5505452167308</v>
      </c>
      <c r="BE92" s="82">
        <f t="shared" si="39"/>
        <v>2579.3326209880724</v>
      </c>
      <c r="BF92" s="82">
        <f t="shared" si="39"/>
        <v>1568.2149420120295</v>
      </c>
    </row>
    <row r="93" spans="2:58">
      <c r="B93" t="s">
        <v>394</v>
      </c>
      <c r="C93" s="164">
        <v>-1.05047</v>
      </c>
    </row>
    <row r="94" spans="2:58">
      <c r="B94" t="s">
        <v>395</v>
      </c>
      <c r="C94" s="164">
        <v>30.616330000000001</v>
      </c>
      <c r="AO94" s="11" t="s">
        <v>717</v>
      </c>
    </row>
    <row r="95" spans="2:58" ht="72">
      <c r="AO95" s="144" t="s">
        <v>16</v>
      </c>
      <c r="AP95" s="117" t="s">
        <v>343</v>
      </c>
      <c r="AQ95" s="117" t="s">
        <v>435</v>
      </c>
      <c r="AR95" s="117" t="s">
        <v>436</v>
      </c>
      <c r="AS95" s="117" t="s">
        <v>437</v>
      </c>
      <c r="AT95" s="117" t="s">
        <v>438</v>
      </c>
      <c r="AU95" s="117" t="s">
        <v>439</v>
      </c>
      <c r="AV95" s="117" t="s">
        <v>440</v>
      </c>
      <c r="AW95" s="117" t="s">
        <v>441</v>
      </c>
      <c r="AX95" s="117" t="s">
        <v>442</v>
      </c>
      <c r="AY95" s="117" t="s">
        <v>443</v>
      </c>
      <c r="AZ95" s="117" t="s">
        <v>444</v>
      </c>
      <c r="BA95" s="117" t="s">
        <v>445</v>
      </c>
      <c r="BB95" s="117" t="s">
        <v>446</v>
      </c>
      <c r="BC95" s="117" t="s">
        <v>447</v>
      </c>
      <c r="BD95" s="117" t="s">
        <v>677</v>
      </c>
      <c r="BE95" s="117" t="s">
        <v>351</v>
      </c>
      <c r="BF95" s="117" t="s">
        <v>791</v>
      </c>
    </row>
    <row r="96" spans="2:58">
      <c r="AO96" s="133" t="s">
        <v>667</v>
      </c>
      <c r="AP96" s="132"/>
      <c r="AQ96" s="132"/>
      <c r="AR96" s="132"/>
      <c r="AS96" s="132"/>
      <c r="AT96" s="132"/>
      <c r="AU96" s="132"/>
      <c r="AV96" s="132"/>
      <c r="AW96" s="132"/>
      <c r="AX96" s="132"/>
      <c r="AY96" s="132"/>
      <c r="AZ96" s="132"/>
      <c r="BA96" s="132"/>
      <c r="BB96" s="132"/>
      <c r="BC96" s="132"/>
      <c r="BD96" s="132"/>
      <c r="BE96" s="132"/>
      <c r="BF96" s="132"/>
    </row>
    <row r="97" spans="2:58">
      <c r="B97" s="1" t="s">
        <v>715</v>
      </c>
      <c r="AO97" s="130" t="s">
        <v>609</v>
      </c>
      <c r="AP97" s="82" cm="1">
        <f t="array" ref="AP97">AP58-MIN(IF(ISNUMBER($AP$58:$BE$58),$AP$58:$BE$58))</f>
        <v>8578.923076923078</v>
      </c>
      <c r="AQ97" s="82" cm="1">
        <f t="array" ref="AQ97">AQ58-MIN(IF(ISNUMBER($AP$58:$BE$58),$AP$58:$BE$58))</f>
        <v>8214.4000757317772</v>
      </c>
      <c r="AR97" s="82" cm="1">
        <f t="array" ref="AR97">AR58-MIN(IF(ISNUMBER($AP$58:$BE$58),$AP$58:$BE$58))</f>
        <v>210</v>
      </c>
      <c r="AS97" s="82" t="e" cm="1">
        <f t="array" ref="AS97">AS58-MIN(IF(ISNUMBER($AP$58:$BE$58),$AP$58:$BE$58))</f>
        <v>#VALUE!</v>
      </c>
      <c r="AT97" s="82" cm="1">
        <f t="array" ref="AT97">AT58-MIN(IF(ISNUMBER($AP$58:$BE$58),$AP$58:$BE$58))</f>
        <v>0</v>
      </c>
      <c r="AU97" s="82" cm="1">
        <f t="array" ref="AU97">AU58-MIN(IF(ISNUMBER($AP$58:$BE$58),$AP$58:$BE$58))</f>
        <v>8659.942355691499</v>
      </c>
      <c r="AV97" s="82" cm="1">
        <f t="array" ref="AV97">AV58-MIN(IF(ISNUMBER($AP$58:$BE$58),$AP$58:$BE$58))</f>
        <v>1355</v>
      </c>
      <c r="AW97" s="82" t="e" cm="1">
        <f t="array" ref="AW97">AW58-MIN(IF(ISNUMBER($AP$58:$BE$58),$AP$58:$BE$58))</f>
        <v>#VALUE!</v>
      </c>
      <c r="AX97" s="82" cm="1">
        <f t="array" ref="AX97">AX58-MIN(IF(ISNUMBER($AP$58:$BE$58),$AP$58:$BE$58))</f>
        <v>0</v>
      </c>
      <c r="AY97" s="82" cm="1">
        <f t="array" ref="AY97">AY58-MIN(IF(ISNUMBER($AP$58:$BE$58),$AP$58:$BE$58))</f>
        <v>8443.2803046854315</v>
      </c>
      <c r="AZ97" s="82" cm="1">
        <f t="array" ref="AZ97">AZ58-MIN(IF(ISNUMBER($AP$58:$BE$58),$AP$58:$BE$58))</f>
        <v>628</v>
      </c>
      <c r="BA97" s="82" cm="1">
        <f t="array" ref="BA97">BA58-MIN(IF(ISNUMBER($AP$58:$BE$58),$AP$58:$BE$58))</f>
        <v>8437.561460310324</v>
      </c>
      <c r="BB97" s="82" cm="1">
        <f t="array" ref="BB97">BB58-MIN(IF(ISNUMBER($AP$58:$BE$58),$AP$58:$BE$58))</f>
        <v>1355</v>
      </c>
      <c r="BC97" s="82" cm="1">
        <f t="array" ref="BC97">BC58-MIN(IF(ISNUMBER($AP$58:$BE$58),$AP$58:$BE$58))</f>
        <v>8338.5690322550727</v>
      </c>
      <c r="BD97" s="82" cm="1">
        <f t="array" ref="BD97">BD58-MIN(IF(ISNUMBER($AP$58:$BE$58),$AP$58:$BE$58))</f>
        <v>1681</v>
      </c>
      <c r="BE97" s="82" cm="1">
        <f t="array" ref="BE97">BE58-MIN(IF(ISNUMBER($AP$58:$BE$58),$AP$58:$BE$58))</f>
        <v>1154</v>
      </c>
      <c r="BF97" s="82" cm="1">
        <f t="array" ref="BF97">BF58-MIN(IF(ISNUMBER($AP$58:$BF$58),$AP$58:$BF$58))</f>
        <v>0</v>
      </c>
    </row>
    <row r="98" spans="2:58">
      <c r="B98" t="s">
        <v>722</v>
      </c>
      <c r="AO98" s="130" t="s">
        <v>610</v>
      </c>
      <c r="AP98" s="82" cm="1">
        <f t="array" ref="AP98">AP59-MIN(IF(ISNUMBER($AP$58:$BE$58),$AP$58:$BE$58))</f>
        <v>8726.5945616686076</v>
      </c>
      <c r="AQ98" s="82" cm="1">
        <f t="array" ref="AQ98">AQ59-MIN(IF(ISNUMBER($AP$58:$BE$58),$AP$58:$BE$58))</f>
        <v>8658.3079569264155</v>
      </c>
      <c r="AR98" s="82" cm="1">
        <f t="array" ref="AR98">AR59-MIN(IF(ISNUMBER($AP$58:$BE$58),$AP$58:$BE$58))</f>
        <v>210</v>
      </c>
      <c r="AS98" s="82" t="e" cm="1">
        <f t="array" ref="AS98">AS59-MIN(IF(ISNUMBER($AP$58:$BE$58),$AP$58:$BE$58))</f>
        <v>#VALUE!</v>
      </c>
      <c r="AT98" s="82" cm="1">
        <f t="array" ref="AT98">AT59-MIN(IF(ISNUMBER($AP$58:$BE$58),$AP$58:$BE$58))</f>
        <v>0</v>
      </c>
      <c r="AU98" s="82" cm="1">
        <f t="array" ref="AU98">AU59-MIN(IF(ISNUMBER($AP$58:$BE$58),$AP$58:$BE$58))</f>
        <v>9103.8502368861373</v>
      </c>
      <c r="AV98" s="82" cm="1">
        <f t="array" ref="AV98">AV59-MIN(IF(ISNUMBER($AP$58:$BE$58),$AP$58:$BE$58))</f>
        <v>1355</v>
      </c>
      <c r="AW98" s="82" t="e" cm="1">
        <f t="array" ref="AW98">AW59-MIN(IF(ISNUMBER($AP$58:$BE$58),$AP$58:$BE$58))</f>
        <v>#VALUE!</v>
      </c>
      <c r="AX98" s="82" cm="1">
        <f t="array" ref="AX98">AX59-MIN(IF(ISNUMBER($AP$58:$BE$58),$AP$58:$BE$58))</f>
        <v>0</v>
      </c>
      <c r="AY98" s="82" cm="1">
        <f t="array" ref="AY98">AY59-MIN(IF(ISNUMBER($AP$58:$BE$58),$AP$58:$BE$58))</f>
        <v>8887.1881858800771</v>
      </c>
      <c r="AZ98" s="82" cm="1">
        <f t="array" ref="AZ98">AZ59-MIN(IF(ISNUMBER($AP$58:$BE$58),$AP$58:$BE$58))</f>
        <v>628</v>
      </c>
      <c r="BA98" s="82" cm="1">
        <f t="array" ref="BA98">BA59-MIN(IF(ISNUMBER($AP$58:$BE$58),$AP$58:$BE$58))</f>
        <v>8881.4693415049696</v>
      </c>
      <c r="BB98" s="82" cm="1">
        <f t="array" ref="BB98">BB59-MIN(IF(ISNUMBER($AP$58:$BE$58),$AP$58:$BE$58))</f>
        <v>1355</v>
      </c>
      <c r="BC98" s="82" cm="1">
        <f t="array" ref="BC98">BC59-MIN(IF(ISNUMBER($AP$58:$BE$58),$AP$58:$BE$58))</f>
        <v>8782.4769134497183</v>
      </c>
      <c r="BD98" s="82" cm="1">
        <f t="array" ref="BD98">BD59-MIN(IF(ISNUMBER($AP$58:$BE$58),$AP$58:$BE$58))</f>
        <v>1681</v>
      </c>
      <c r="BE98" s="82" cm="1">
        <f t="array" ref="BE98">BE59-MIN(IF(ISNUMBER($AP$58:$BE$58),$AP$58:$BE$58))</f>
        <v>1154</v>
      </c>
      <c r="BF98" s="82" cm="1">
        <f t="array" ref="BF98">BF59-MIN(IF(ISNUMBER($AP$58:$BF$58),$AP$58:$BF$58))</f>
        <v>0</v>
      </c>
    </row>
    <row r="99" spans="2:58" s="150" customFormat="1" ht="57.6">
      <c r="C99" s="149" t="str">
        <f>D2</f>
        <v>Fabric Standard</v>
      </c>
      <c r="D99" s="119" t="str">
        <f t="shared" ref="D99:T101" si="40">D3</f>
        <v>Part L 21</v>
      </c>
      <c r="E99" s="119" t="str">
        <f t="shared" si="40"/>
        <v xml:space="preserve">Notional Building C&amp;B </v>
      </c>
      <c r="F99" s="119" t="str">
        <f t="shared" si="40"/>
        <v xml:space="preserve">Notional Building C&amp;B </v>
      </c>
      <c r="G99" s="119" t="str">
        <f t="shared" si="40"/>
        <v>35 kWh/m2.year</v>
      </c>
      <c r="H99" s="119" t="str">
        <f t="shared" si="40"/>
        <v>35 kWh/m2.year</v>
      </c>
      <c r="I99" s="119" t="str">
        <f t="shared" si="40"/>
        <v>35 kWh/m2.year</v>
      </c>
      <c r="J99" s="119" t="str">
        <f t="shared" si="40"/>
        <v>35 kWh/m2.year</v>
      </c>
      <c r="K99" s="119" t="str">
        <f t="shared" si="40"/>
        <v>30 kWh/m2.year</v>
      </c>
      <c r="L99" s="119" t="str">
        <f t="shared" si="40"/>
        <v>30 kWh/m2.year</v>
      </c>
      <c r="M99" s="119" t="str">
        <f t="shared" si="40"/>
        <v>25 kWh/m2.year</v>
      </c>
      <c r="N99" s="119" t="str">
        <f t="shared" si="40"/>
        <v>25 kWh/m2.year</v>
      </c>
      <c r="O99" s="119" t="str">
        <f t="shared" si="40"/>
        <v>20 kWh/m2.year</v>
      </c>
      <c r="P99" s="119" t="str">
        <f t="shared" si="40"/>
        <v>20 kWh/m2.year</v>
      </c>
      <c r="Q99" s="119" t="str">
        <f t="shared" si="40"/>
        <v>15 kWh/m2.year (Passivhaus)</v>
      </c>
      <c r="R99" s="119" t="str">
        <f t="shared" si="40"/>
        <v>15 kWh/m2.year (Passivhaus)</v>
      </c>
      <c r="S99" s="119" t="str">
        <f t="shared" si="40"/>
        <v>FHS</v>
      </c>
      <c r="T99" s="119" t="str">
        <f t="shared" si="40"/>
        <v>Bespoke</v>
      </c>
      <c r="V99" s="151"/>
      <c r="AO99" s="152" t="s">
        <v>611</v>
      </c>
      <c r="AP99" s="82" cm="1">
        <f t="array" ref="AP99">AP60-MIN(IF(ISNUMBER($AP$58:$BE$58),$AP$58:$BE$58))</f>
        <v>9170.502442863246</v>
      </c>
      <c r="AQ99" s="82" t="e" cm="1">
        <f t="array" ref="AQ99">AQ60-MIN(IF(ISNUMBER($AP$58:$BE$58),$AP$58:$BE$58))</f>
        <v>#VALUE!</v>
      </c>
      <c r="AR99" s="82" cm="1">
        <f t="array" ref="AR99">AR60-MIN(IF(ISNUMBER($AP$58:$BE$58),$AP$58:$BE$58))</f>
        <v>210</v>
      </c>
      <c r="AS99" s="82" t="e" cm="1">
        <f t="array" ref="AS99">AS60-MIN(IF(ISNUMBER($AP$58:$BE$58),$AP$58:$BE$58))</f>
        <v>#VALUE!</v>
      </c>
      <c r="AT99" s="82" cm="1">
        <f t="array" ref="AT99">AT60-MIN(IF(ISNUMBER($AP$58:$BE$58),$AP$58:$BE$58))</f>
        <v>0</v>
      </c>
      <c r="AU99" s="82" cm="1">
        <f t="array" ref="AU99">AU60-MIN(IF(ISNUMBER($AP$58:$BE$58),$AP$58:$BE$58))</f>
        <v>9547.7581180807829</v>
      </c>
      <c r="AV99" s="82" cm="1">
        <f t="array" ref="AV99">AV60-MIN(IF(ISNUMBER($AP$58:$BE$58),$AP$58:$BE$58))</f>
        <v>1355</v>
      </c>
      <c r="AW99" s="82" t="e" cm="1">
        <f t="array" ref="AW99">AW60-MIN(IF(ISNUMBER($AP$58:$BE$58),$AP$58:$BE$58))</f>
        <v>#VALUE!</v>
      </c>
      <c r="AX99" s="82" cm="1">
        <f t="array" ref="AX99">AX60-MIN(IF(ISNUMBER($AP$58:$BE$58),$AP$58:$BE$58))</f>
        <v>0</v>
      </c>
      <c r="AY99" s="82" cm="1">
        <f t="array" ref="AY99">AY60-MIN(IF(ISNUMBER($AP$58:$BE$58),$AP$58:$BE$58))</f>
        <v>10261.176122970319</v>
      </c>
      <c r="AZ99" s="82" cm="1">
        <f t="array" ref="AZ99">AZ60-MIN(IF(ISNUMBER($AP$58:$BE$58),$AP$58:$BE$58))</f>
        <v>628</v>
      </c>
      <c r="BA99" s="82" cm="1">
        <f t="array" ref="BA99">BA60-MIN(IF(ISNUMBER($AP$58:$BE$58),$AP$58:$BE$58))</f>
        <v>9325.3772226996152</v>
      </c>
      <c r="BB99" s="82" cm="1">
        <f t="array" ref="BB99">BB60-MIN(IF(ISNUMBER($AP$58:$BE$58),$AP$58:$BE$58))</f>
        <v>1355</v>
      </c>
      <c r="BC99" s="82" cm="1">
        <f t="array" ref="BC99">BC60-MIN(IF(ISNUMBER($AP$58:$BE$58),$AP$58:$BE$58))</f>
        <v>9226.3847946443639</v>
      </c>
      <c r="BD99" s="82" cm="1">
        <f t="array" ref="BD99">BD60-MIN(IF(ISNUMBER($AP$58:$BE$58),$AP$58:$BE$58))</f>
        <v>1681</v>
      </c>
      <c r="BE99" s="82" cm="1">
        <f t="array" ref="BE99">BE60-MIN(IF(ISNUMBER($AP$58:$BE$58),$AP$58:$BE$58))</f>
        <v>1154</v>
      </c>
      <c r="BF99" s="82" cm="1">
        <f t="array" ref="BF99">BF60-MIN(IF(ISNUMBER($AP$58:$BF$58),$AP$58:$BF$58))</f>
        <v>0</v>
      </c>
    </row>
    <row r="100" spans="2:58" s="150" customFormat="1">
      <c r="C100" s="149" t="str">
        <f>C4</f>
        <v>Gas / ASHP</v>
      </c>
      <c r="D100" s="119" t="str">
        <f t="shared" si="40"/>
        <v>Gas</v>
      </c>
      <c r="E100" s="119" t="str">
        <f t="shared" si="40"/>
        <v>Gas</v>
      </c>
      <c r="F100" s="119" t="str">
        <f t="shared" si="40"/>
        <v>ASHP</v>
      </c>
      <c r="G100" s="119" t="str">
        <f t="shared" si="40"/>
        <v>Gas</v>
      </c>
      <c r="H100" s="119" t="str">
        <f t="shared" si="40"/>
        <v>ASHP</v>
      </c>
      <c r="I100" s="119" t="str">
        <f t="shared" si="40"/>
        <v>Gas</v>
      </c>
      <c r="J100" s="119" t="str">
        <f t="shared" si="40"/>
        <v>ASHP</v>
      </c>
      <c r="K100" s="119" t="str">
        <f t="shared" si="40"/>
        <v>Gas</v>
      </c>
      <c r="L100" s="119" t="str">
        <f t="shared" si="40"/>
        <v>ASHP</v>
      </c>
      <c r="M100" s="119" t="str">
        <f t="shared" si="40"/>
        <v>Gas</v>
      </c>
      <c r="N100" s="119" t="str">
        <f t="shared" si="40"/>
        <v>ASHP</v>
      </c>
      <c r="O100" s="119" t="str">
        <f t="shared" si="40"/>
        <v>Gas</v>
      </c>
      <c r="P100" s="119" t="str">
        <f t="shared" si="40"/>
        <v>ASHP</v>
      </c>
      <c r="Q100" s="119" t="str">
        <f t="shared" si="40"/>
        <v>Gas</v>
      </c>
      <c r="R100" s="119" t="str">
        <f t="shared" si="40"/>
        <v>ASHP</v>
      </c>
      <c r="S100" s="119" t="str">
        <f t="shared" si="40"/>
        <v>ASHP</v>
      </c>
      <c r="T100" s="119" t="str">
        <f t="shared" si="40"/>
        <v>ASHP</v>
      </c>
      <c r="V100" s="151"/>
      <c r="AO100" s="152" t="s">
        <v>612</v>
      </c>
      <c r="AP100" s="82" t="e" cm="1">
        <f t="array" ref="AP100">AP61-MIN(IF(ISNUMBER($AP$58:$BE$58),$AP$58:$BE$58))</f>
        <v>#VALUE!</v>
      </c>
      <c r="AQ100" s="82" t="e" cm="1">
        <f t="array" ref="AQ100">AQ61-MIN(IF(ISNUMBER($AP$58:$BE$58),$AP$58:$BE$58))</f>
        <v>#VALUE!</v>
      </c>
      <c r="AR100" s="82" cm="1">
        <f t="array" ref="AR100">AR61-MIN(IF(ISNUMBER($AP$58:$BE$58),$AP$58:$BE$58))</f>
        <v>210</v>
      </c>
      <c r="AS100" s="82" t="e" cm="1">
        <f t="array" ref="AS100">AS61-MIN(IF(ISNUMBER($AP$58:$BE$58),$AP$58:$BE$58))</f>
        <v>#VALUE!</v>
      </c>
      <c r="AT100" s="82" cm="1">
        <f t="array" ref="AT100">AT61-MIN(IF(ISNUMBER($AP$58:$BE$58),$AP$58:$BE$58))</f>
        <v>0</v>
      </c>
      <c r="AU100" s="82" cm="1">
        <f t="array" ref="AU100">AU61-MIN(IF(ISNUMBER($AP$58:$BE$58),$AP$58:$BE$58))</f>
        <v>9991.6659992754285</v>
      </c>
      <c r="AV100" s="82" cm="1">
        <f t="array" ref="AV100">AV61-MIN(IF(ISNUMBER($AP$58:$BE$58),$AP$58:$BE$58))</f>
        <v>1355</v>
      </c>
      <c r="AW100" s="82" t="e" cm="1">
        <f t="array" ref="AW100">AW61-MIN(IF(ISNUMBER($AP$58:$BE$58),$AP$58:$BE$58))</f>
        <v>#VALUE!</v>
      </c>
      <c r="AX100" s="82" cm="1">
        <f t="array" ref="AX100">AX61-MIN(IF(ISNUMBER($AP$58:$BE$58),$AP$58:$BE$58))</f>
        <v>0</v>
      </c>
      <c r="AY100" s="82" t="e" cm="1">
        <f t="array" ref="AY100">AY61-MIN(IF(ISNUMBER($AP$58:$BE$58),$AP$58:$BE$58))</f>
        <v>#VALUE!</v>
      </c>
      <c r="AZ100" s="82" cm="1">
        <f t="array" ref="AZ100">AZ61-MIN(IF(ISNUMBER($AP$58:$BE$58),$AP$58:$BE$58))</f>
        <v>628</v>
      </c>
      <c r="BA100" s="82" cm="1">
        <f t="array" ref="BA100">BA61-MIN(IF(ISNUMBER($AP$58:$BE$58),$AP$58:$BE$58))</f>
        <v>9769.2851038942608</v>
      </c>
      <c r="BB100" s="82" cm="1">
        <f t="array" ref="BB100">BB61-MIN(IF(ISNUMBER($AP$58:$BE$58),$AP$58:$BE$58))</f>
        <v>1355</v>
      </c>
      <c r="BC100" s="82" cm="1">
        <f t="array" ref="BC100">BC61-MIN(IF(ISNUMBER($AP$58:$BE$58),$AP$58:$BE$58))</f>
        <v>9670.2926758390095</v>
      </c>
      <c r="BD100" s="82" cm="1">
        <f t="array" ref="BD100">BD61-MIN(IF(ISNUMBER($AP$58:$BE$58),$AP$58:$BE$58))</f>
        <v>1681</v>
      </c>
      <c r="BE100" s="82" cm="1">
        <f t="array" ref="BE100">BE61-MIN(IF(ISNUMBER($AP$58:$BE$58),$AP$58:$BE$58))</f>
        <v>1154</v>
      </c>
      <c r="BF100" s="82" cm="1">
        <f t="array" ref="BF100">BF61-MIN(IF(ISNUMBER($AP$58:$BF$58),$AP$58:$BF$58))</f>
        <v>0</v>
      </c>
    </row>
    <row r="101" spans="2:58" s="150" customFormat="1" ht="28.8">
      <c r="C101" s="149" t="str">
        <f>C5</f>
        <v>Nat Vent / MVHR</v>
      </c>
      <c r="D101" s="119" t="str">
        <f t="shared" si="40"/>
        <v>Natural Ventilation</v>
      </c>
      <c r="E101" s="119" t="str">
        <f t="shared" si="40"/>
        <v>Natural Ventilation</v>
      </c>
      <c r="F101" s="119" t="str">
        <f t="shared" si="40"/>
        <v>Natural Ventilation</v>
      </c>
      <c r="G101" s="119" t="str">
        <f t="shared" si="40"/>
        <v>Natural Ventilation</v>
      </c>
      <c r="H101" s="119" t="str">
        <f t="shared" si="40"/>
        <v>Natural Ventilation</v>
      </c>
      <c r="I101" s="119" t="str">
        <f t="shared" si="40"/>
        <v>MVHR</v>
      </c>
      <c r="J101" s="119" t="str">
        <f t="shared" si="40"/>
        <v>MVHR</v>
      </c>
      <c r="K101" s="119" t="str">
        <f t="shared" si="40"/>
        <v>Natural Ventilation</v>
      </c>
      <c r="L101" s="119" t="str">
        <f t="shared" si="40"/>
        <v>Natural Ventilation</v>
      </c>
      <c r="M101" s="119" t="str">
        <f t="shared" si="40"/>
        <v>Natural Ventilation</v>
      </c>
      <c r="N101" s="119" t="str">
        <f t="shared" si="40"/>
        <v>Natural Ventilation</v>
      </c>
      <c r="O101" s="119" t="str">
        <f t="shared" si="40"/>
        <v>MVHR</v>
      </c>
      <c r="P101" s="119" t="str">
        <f t="shared" si="40"/>
        <v>MVHR</v>
      </c>
      <c r="Q101" s="119" t="str">
        <f t="shared" si="40"/>
        <v>MVHR</v>
      </c>
      <c r="R101" s="119" t="str">
        <f t="shared" si="40"/>
        <v>MVHR</v>
      </c>
      <c r="S101" s="119" t="str">
        <f t="shared" si="40"/>
        <v>Natural Ventilation</v>
      </c>
      <c r="T101" s="119" t="str">
        <f t="shared" si="40"/>
        <v>Natural Ventilation</v>
      </c>
      <c r="V101" s="151"/>
      <c r="AO101" s="130" t="s">
        <v>613</v>
      </c>
      <c r="AP101" s="82" t="e" cm="1">
        <f t="array" ref="AP101">AP62-MIN(IF(ISNUMBER($AP$58:$BE$58),$AP$58:$BE$58))</f>
        <v>#VALUE!</v>
      </c>
      <c r="AQ101" s="82" t="e" cm="1">
        <f t="array" ref="AQ101">AQ62-MIN(IF(ISNUMBER($AP$58:$BE$58),$AP$58:$BE$58))</f>
        <v>#VALUE!</v>
      </c>
      <c r="AR101" s="82" cm="1">
        <f t="array" ref="AR101">AR62-MIN(IF(ISNUMBER($AP$58:$BE$58),$AP$58:$BE$58))</f>
        <v>210</v>
      </c>
      <c r="AS101" s="82" t="e" cm="1">
        <f t="array" ref="AS101">AS62-MIN(IF(ISNUMBER($AP$58:$BE$58),$AP$58:$BE$58))</f>
        <v>#VALUE!</v>
      </c>
      <c r="AT101" s="82" cm="1">
        <f t="array" ref="AT101">AT62-MIN(IF(ISNUMBER($AP$58:$BE$58),$AP$58:$BE$58))</f>
        <v>0</v>
      </c>
      <c r="AU101" s="82" t="e" cm="1">
        <f t="array" ref="AU101">AU62-MIN(IF(ISNUMBER($AP$58:$BE$58),$AP$58:$BE$58))</f>
        <v>#VALUE!</v>
      </c>
      <c r="AV101" s="82" cm="1">
        <f t="array" ref="AV101">AV62-MIN(IF(ISNUMBER($AP$58:$BE$58),$AP$58:$BE$58))</f>
        <v>1355</v>
      </c>
      <c r="AW101" s="82" t="e" cm="1">
        <f t="array" ref="AW101">AW62-MIN(IF(ISNUMBER($AP$58:$BE$58),$AP$58:$BE$58))</f>
        <v>#VALUE!</v>
      </c>
      <c r="AX101" s="82" cm="1">
        <f t="array" ref="AX101">AX62-MIN(IF(ISNUMBER($AP$58:$BE$58),$AP$58:$BE$58))</f>
        <v>0</v>
      </c>
      <c r="AY101" s="82" t="e" cm="1">
        <f t="array" ref="AY101">AY62-MIN(IF(ISNUMBER($AP$58:$BE$58),$AP$58:$BE$58))</f>
        <v>#VALUE!</v>
      </c>
      <c r="AZ101" s="82" cm="1">
        <f t="array" ref="AZ101">AZ62-MIN(IF(ISNUMBER($AP$58:$BE$58),$AP$58:$BE$58))</f>
        <v>628</v>
      </c>
      <c r="BA101" s="82" t="e" cm="1">
        <f t="array" ref="BA101">BA62-MIN(IF(ISNUMBER($AP$58:$BE$58),$AP$58:$BE$58))</f>
        <v>#VALUE!</v>
      </c>
      <c r="BB101" s="82" cm="1">
        <f t="array" ref="BB101">BB62-MIN(IF(ISNUMBER($AP$58:$BE$58),$AP$58:$BE$58))</f>
        <v>1355</v>
      </c>
      <c r="BC101" s="82" cm="1">
        <f t="array" ref="BC101">BC62-MIN(IF(ISNUMBER($AP$58:$BE$58),$AP$58:$BE$58))</f>
        <v>10114.200557033655</v>
      </c>
      <c r="BD101" s="82" cm="1">
        <f t="array" ref="BD101">BD62-MIN(IF(ISNUMBER($AP$58:$BE$58),$AP$58:$BE$58))</f>
        <v>1681</v>
      </c>
      <c r="BE101" s="82" cm="1">
        <f t="array" ref="BE101">BE62-MIN(IF(ISNUMBER($AP$58:$BE$58),$AP$58:$BE$58))</f>
        <v>1154</v>
      </c>
      <c r="BF101" s="82" cm="1">
        <f t="array" ref="BF101">BF62-MIN(IF(ISNUMBER($AP$58:$BF$58),$AP$58:$BF$58))</f>
        <v>0</v>
      </c>
    </row>
    <row r="102" spans="2:58">
      <c r="B102" s="41" t="s">
        <v>723</v>
      </c>
      <c r="AO102" s="130" t="s">
        <v>614</v>
      </c>
      <c r="AP102" s="82" t="e" cm="1">
        <f t="array" ref="AP102">AP63-MIN(IF(ISNUMBER($AP$58:$BE$58),$AP$58:$BE$58))</f>
        <v>#VALUE!</v>
      </c>
      <c r="AQ102" s="82" t="e" cm="1">
        <f t="array" ref="AQ102">AQ63-MIN(IF(ISNUMBER($AP$58:$BE$58),$AP$58:$BE$58))</f>
        <v>#VALUE!</v>
      </c>
      <c r="AR102" s="82" cm="1">
        <f t="array" ref="AR102">AR63-MIN(IF(ISNUMBER($AP$58:$BE$58),$AP$58:$BE$58))</f>
        <v>210</v>
      </c>
      <c r="AS102" s="82" t="e" cm="1">
        <f t="array" ref="AS102">AS63-MIN(IF(ISNUMBER($AP$58:$BE$58),$AP$58:$BE$58))</f>
        <v>#VALUE!</v>
      </c>
      <c r="AT102" s="82" cm="1">
        <f t="array" ref="AT102">AT63-MIN(IF(ISNUMBER($AP$58:$BE$58),$AP$58:$BE$58))</f>
        <v>0</v>
      </c>
      <c r="AU102" s="82" t="e" cm="1">
        <f t="array" ref="AU102">AU63-MIN(IF(ISNUMBER($AP$58:$BE$58),$AP$58:$BE$58))</f>
        <v>#VALUE!</v>
      </c>
      <c r="AV102" s="82" cm="1">
        <f t="array" ref="AV102">AV63-MIN(IF(ISNUMBER($AP$58:$BE$58),$AP$58:$BE$58))</f>
        <v>1355</v>
      </c>
      <c r="AW102" s="82" t="e" cm="1">
        <f t="array" ref="AW102">AW63-MIN(IF(ISNUMBER($AP$58:$BE$58),$AP$58:$BE$58))</f>
        <v>#VALUE!</v>
      </c>
      <c r="AX102" s="82" cm="1">
        <f t="array" ref="AX102">AX63-MIN(IF(ISNUMBER($AP$58:$BE$58),$AP$58:$BE$58))</f>
        <v>0</v>
      </c>
      <c r="AY102" s="82" t="e" cm="1">
        <f t="array" ref="AY102">AY63-MIN(IF(ISNUMBER($AP$58:$BE$58),$AP$58:$BE$58))</f>
        <v>#VALUE!</v>
      </c>
      <c r="AZ102" s="82" cm="1">
        <f t="array" ref="AZ102">AZ63-MIN(IF(ISNUMBER($AP$58:$BE$58),$AP$58:$BE$58))</f>
        <v>628</v>
      </c>
      <c r="BA102" s="82" t="e" cm="1">
        <f t="array" ref="BA102">BA63-MIN(IF(ISNUMBER($AP$58:$BE$58),$AP$58:$BE$58))</f>
        <v>#VALUE!</v>
      </c>
      <c r="BB102" s="82" cm="1">
        <f t="array" ref="BB102">BB63-MIN(IF(ISNUMBER($AP$58:$BE$58),$AP$58:$BE$58))</f>
        <v>1355</v>
      </c>
      <c r="BC102" s="82" t="e" cm="1">
        <f t="array" ref="BC102">BC63-MIN(IF(ISNUMBER($AP$58:$BE$58),$AP$58:$BE$58))</f>
        <v>#VALUE!</v>
      </c>
      <c r="BD102" s="82" cm="1">
        <f t="array" ref="BD102">BD63-MIN(IF(ISNUMBER($AP$58:$BE$58),$AP$58:$BE$58))</f>
        <v>1681</v>
      </c>
      <c r="BE102" s="82" cm="1">
        <f t="array" ref="BE102">BE63-MIN(IF(ISNUMBER($AP$58:$BE$58),$AP$58:$BE$58))</f>
        <v>1154</v>
      </c>
      <c r="BF102" s="82" cm="1">
        <f t="array" ref="BF102">BF63-MIN(IF(ISNUMBER($AP$58:$BF$58),$AP$58:$BF$58))</f>
        <v>0</v>
      </c>
    </row>
    <row r="103" spans="2:58">
      <c r="B103" s="71" t="s">
        <v>621</v>
      </c>
      <c r="D103" s="50">
        <v>1</v>
      </c>
      <c r="E103" s="50">
        <v>1</v>
      </c>
      <c r="F103" s="50">
        <v>1</v>
      </c>
      <c r="G103" s="50">
        <v>1</v>
      </c>
      <c r="H103" s="50">
        <v>1</v>
      </c>
      <c r="I103" s="50">
        <v>1</v>
      </c>
      <c r="J103" s="50">
        <v>1</v>
      </c>
      <c r="K103" s="50">
        <v>1</v>
      </c>
      <c r="L103" s="50">
        <v>1</v>
      </c>
      <c r="M103" s="50">
        <v>1</v>
      </c>
      <c r="N103" s="50">
        <v>1</v>
      </c>
      <c r="O103" s="50">
        <v>1</v>
      </c>
      <c r="P103" s="50">
        <v>1</v>
      </c>
      <c r="Q103" s="50">
        <v>1</v>
      </c>
      <c r="R103" s="50">
        <v>1</v>
      </c>
      <c r="S103" s="50">
        <v>1</v>
      </c>
      <c r="T103" s="50">
        <v>0</v>
      </c>
      <c r="AO103" s="130" t="s">
        <v>615</v>
      </c>
      <c r="AP103" s="82" t="e" cm="1">
        <f t="array" ref="AP103">AP64-MIN(IF(ISNUMBER($AP$58:$BE$58),$AP$58:$BE$58))</f>
        <v>#VALUE!</v>
      </c>
      <c r="AQ103" s="82" t="e" cm="1">
        <f t="array" ref="AQ103">AQ64-MIN(IF(ISNUMBER($AP$58:$BE$58),$AP$58:$BE$58))</f>
        <v>#VALUE!</v>
      </c>
      <c r="AR103" s="82" cm="1">
        <f t="array" ref="AR103">AR64-MIN(IF(ISNUMBER($AP$58:$BE$58),$AP$58:$BE$58))</f>
        <v>2899.4042429814144</v>
      </c>
      <c r="AS103" s="82" t="e" cm="1">
        <f t="array" ref="AS103">AS64-MIN(IF(ISNUMBER($AP$58:$BE$58),$AP$58:$BE$58))</f>
        <v>#VALUE!</v>
      </c>
      <c r="AT103" s="82" cm="1">
        <f t="array" ref="AT103">AT64-MIN(IF(ISNUMBER($AP$58:$BE$58),$AP$58:$BE$58))</f>
        <v>2881.38838654133</v>
      </c>
      <c r="AU103" s="82" t="e" cm="1">
        <f t="array" ref="AU103">AU64-MIN(IF(ISNUMBER($AP$58:$BE$58),$AP$58:$BE$58))</f>
        <v>#VALUE!</v>
      </c>
      <c r="AV103" s="82" cm="1">
        <f t="array" ref="AV103">AV64-MIN(IF(ISNUMBER($AP$58:$BE$58),$AP$58:$BE$58))</f>
        <v>4224.9122832120847</v>
      </c>
      <c r="AW103" s="82" t="e" cm="1">
        <f t="array" ref="AW103">AW64-MIN(IF(ISNUMBER($AP$58:$BE$58),$AP$58:$BE$58))</f>
        <v>#VALUE!</v>
      </c>
      <c r="AX103" s="82" cm="1">
        <f t="array" ref="AX103">AX64-MIN(IF(ISNUMBER($AP$58:$BE$58),$AP$58:$BE$58))</f>
        <v>2881.38838654133</v>
      </c>
      <c r="AY103" s="82" t="e" cm="1">
        <f t="array" ref="AY103">AY64-MIN(IF(ISNUMBER($AP$58:$BE$58),$AP$58:$BE$58))</f>
        <v>#VALUE!</v>
      </c>
      <c r="AZ103" s="82" cm="1">
        <f t="array" ref="AZ103">AZ64-MIN(IF(ISNUMBER($AP$58:$BE$58),$AP$58:$BE$58))</f>
        <v>3288.7781649661993</v>
      </c>
      <c r="BA103" s="82" t="e" cm="1">
        <f t="array" ref="BA103">BA64-MIN(IF(ISNUMBER($AP$58:$BE$58),$AP$58:$BE$58))</f>
        <v>#VALUE!</v>
      </c>
      <c r="BB103" s="82" cm="1">
        <f t="array" ref="BB103">BB64-MIN(IF(ISNUMBER($AP$58:$BE$58),$AP$58:$BE$58))</f>
        <v>4187.0016353328174</v>
      </c>
      <c r="BC103" s="82" t="e" cm="1">
        <f t="array" ref="BC103">BC64-MIN(IF(ISNUMBER($AP$58:$BE$58),$AP$58:$BE$58))</f>
        <v>#VALUE!</v>
      </c>
      <c r="BD103" s="82" cm="1">
        <f t="array" ref="BD103">BD64-MIN(IF(ISNUMBER($AP$58:$BE$58),$AP$58:$BE$58))</f>
        <v>4440.5505452167308</v>
      </c>
      <c r="BE103" s="82" cm="1">
        <f t="array" ref="BE103">BE64-MIN(IF(ISNUMBER($AP$58:$BE$58),$AP$58:$BE$58))</f>
        <v>3733.3326209880724</v>
      </c>
      <c r="BF103" s="82" cm="1">
        <f t="array" ref="BF103">BF64-MIN(IF(ISNUMBER($AP$58:$BF$58),$AP$58:$BF$58))</f>
        <v>2776.2149420120295</v>
      </c>
    </row>
    <row r="104" spans="2:58">
      <c r="B104" s="71" t="s">
        <v>600</v>
      </c>
      <c r="D104" s="50">
        <v>0</v>
      </c>
      <c r="E104" s="50">
        <v>0</v>
      </c>
      <c r="F104" s="50">
        <v>0</v>
      </c>
      <c r="G104" s="50">
        <v>1</v>
      </c>
      <c r="H104" s="50">
        <v>1</v>
      </c>
      <c r="I104" s="50">
        <v>1</v>
      </c>
      <c r="J104" s="50">
        <v>1</v>
      </c>
      <c r="K104" s="50">
        <v>1</v>
      </c>
      <c r="L104" s="50">
        <v>1</v>
      </c>
      <c r="M104" s="50">
        <v>1</v>
      </c>
      <c r="N104" s="50">
        <v>1</v>
      </c>
      <c r="O104" s="50">
        <v>1</v>
      </c>
      <c r="P104" s="50">
        <v>1</v>
      </c>
      <c r="Q104" s="50">
        <v>1</v>
      </c>
      <c r="R104" s="50">
        <v>1</v>
      </c>
      <c r="S104" s="50">
        <f>IF($L$86&lt;$G$86,1,0)</f>
        <v>0</v>
      </c>
      <c r="T104" s="50">
        <v>0</v>
      </c>
      <c r="AO104" s="133" t="s">
        <v>668</v>
      </c>
      <c r="AP104" s="82"/>
      <c r="AQ104" s="82"/>
      <c r="AR104" s="82"/>
      <c r="AS104" s="82"/>
      <c r="AT104" s="82"/>
      <c r="AU104" s="82"/>
      <c r="AV104" s="82"/>
      <c r="AW104" s="82"/>
      <c r="AX104" s="82"/>
      <c r="AY104" s="82"/>
      <c r="AZ104" s="82"/>
      <c r="BA104" s="82"/>
      <c r="BB104" s="82"/>
      <c r="BC104" s="82"/>
      <c r="BD104" s="82"/>
      <c r="BE104" s="82"/>
      <c r="BF104" s="82"/>
    </row>
    <row r="105" spans="2:58">
      <c r="B105" s="71" t="s">
        <v>601</v>
      </c>
      <c r="D105" s="50">
        <v>0</v>
      </c>
      <c r="E105" s="50">
        <v>0</v>
      </c>
      <c r="F105" s="50">
        <v>0</v>
      </c>
      <c r="G105" s="50">
        <v>0</v>
      </c>
      <c r="H105" s="50">
        <v>0</v>
      </c>
      <c r="I105" s="50">
        <v>0</v>
      </c>
      <c r="J105" s="50">
        <v>0</v>
      </c>
      <c r="K105" s="50">
        <v>1</v>
      </c>
      <c r="L105" s="50">
        <v>1</v>
      </c>
      <c r="M105" s="50">
        <v>1</v>
      </c>
      <c r="N105" s="50">
        <v>1</v>
      </c>
      <c r="O105" s="50">
        <v>1</v>
      </c>
      <c r="P105" s="50">
        <v>1</v>
      </c>
      <c r="Q105" s="50">
        <v>1</v>
      </c>
      <c r="R105" s="50">
        <v>1</v>
      </c>
      <c r="S105" s="50">
        <f>IF($L$86&lt;$H$86,1,0)</f>
        <v>1</v>
      </c>
      <c r="T105" s="50">
        <v>0</v>
      </c>
      <c r="AO105" s="133"/>
      <c r="AP105" s="82"/>
      <c r="AQ105" s="82"/>
      <c r="AR105" s="82"/>
      <c r="AS105" s="82"/>
      <c r="AT105" s="82"/>
      <c r="AU105" s="82"/>
      <c r="AV105" s="82"/>
      <c r="AW105" s="82"/>
      <c r="AX105" s="82"/>
      <c r="AY105" s="82"/>
      <c r="AZ105" s="82"/>
      <c r="BA105" s="82"/>
      <c r="BB105" s="82"/>
      <c r="BC105" s="82"/>
      <c r="BD105" s="82"/>
      <c r="BE105" s="82"/>
      <c r="BF105" s="82"/>
    </row>
    <row r="106" spans="2:58">
      <c r="B106" s="71" t="s">
        <v>602</v>
      </c>
      <c r="D106" s="50">
        <v>0</v>
      </c>
      <c r="E106" s="50">
        <v>0</v>
      </c>
      <c r="F106" s="50">
        <v>0</v>
      </c>
      <c r="G106" s="50">
        <v>0</v>
      </c>
      <c r="H106" s="50">
        <v>0</v>
      </c>
      <c r="I106" s="50">
        <v>0</v>
      </c>
      <c r="J106" s="50">
        <v>0</v>
      </c>
      <c r="K106" s="50">
        <v>0</v>
      </c>
      <c r="L106" s="50">
        <v>0</v>
      </c>
      <c r="M106" s="50">
        <v>1</v>
      </c>
      <c r="N106" s="50">
        <v>1</v>
      </c>
      <c r="O106" s="50">
        <v>1</v>
      </c>
      <c r="P106" s="50">
        <v>1</v>
      </c>
      <c r="Q106" s="50">
        <v>1</v>
      </c>
      <c r="R106" s="50">
        <v>1</v>
      </c>
      <c r="S106" s="50">
        <f>IF($L$86&lt;$I$86,1,0)</f>
        <v>1</v>
      </c>
      <c r="T106" s="50">
        <v>0</v>
      </c>
      <c r="AO106" s="130" t="s">
        <v>609</v>
      </c>
      <c r="AP106" s="82" t="e" cm="1">
        <f t="array" ref="AP106">AP66-MIN(IF(ISNUMBER($AP$66:$BE$66),$AP$66:$BE$66))</f>
        <v>#VALUE!</v>
      </c>
      <c r="AQ106" s="82" t="e" cm="1">
        <f t="array" ref="AQ106">AQ66-MIN(IF(ISNUMBER($AP$66:$BE$66),$AP$66:$BE$66))</f>
        <v>#VALUE!</v>
      </c>
      <c r="AR106" s="82" cm="1">
        <f t="array" ref="AR106">AR66-MIN(IF(ISNUMBER($AP$66:$BE$66),$AP$66:$BE$66))</f>
        <v>709.10493100771055</v>
      </c>
      <c r="AS106" s="82" t="e" cm="1">
        <f t="array" ref="AS106">AS66-MIN(IF(ISNUMBER($AP$66:$BE$66),$AP$66:$BE$66))</f>
        <v>#VALUE!</v>
      </c>
      <c r="AT106" s="82" cm="1">
        <f t="array" ref="AT106">AT66-MIN(IF(ISNUMBER($AP$66:$BE$66),$AP$66:$BE$66))</f>
        <v>691.08907456762608</v>
      </c>
      <c r="AU106" s="82" t="e" cm="1">
        <f t="array" ref="AU106">AU66-MIN(IF(ISNUMBER($AP$66:$BE$66),$AP$66:$BE$66))</f>
        <v>#VALUE!</v>
      </c>
      <c r="AV106" s="82" cm="1">
        <f t="array" ref="AV106">AV66-MIN(IF(ISNUMBER($AP$66:$BE$66),$AP$66:$BE$66))</f>
        <v>2034.6129712383809</v>
      </c>
      <c r="AW106" s="82" t="e" cm="1">
        <f t="array" ref="AW106">AW66-MIN(IF(ISNUMBER($AP$66:$BE$66),$AP$66:$BE$66))</f>
        <v>#VALUE!</v>
      </c>
      <c r="AX106" s="82" cm="1">
        <f t="array" ref="AX106">AX66-MIN(IF(ISNUMBER($AP$66:$BE$66),$AP$66:$BE$66))</f>
        <v>691.08907456762608</v>
      </c>
      <c r="AY106" s="82" t="e" cm="1">
        <f t="array" ref="AY106">AY66-MIN(IF(ISNUMBER($AP$66:$BE$66),$AP$66:$BE$66))</f>
        <v>#VALUE!</v>
      </c>
      <c r="AZ106" s="82" cm="1">
        <f t="array" ref="AZ106">AZ66-MIN(IF(ISNUMBER($AP$66:$BE$66),$AP$66:$BE$66))</f>
        <v>0</v>
      </c>
      <c r="BA106" s="82" t="e" cm="1">
        <f t="array" ref="BA106">BA66-MIN(IF(ISNUMBER($AP$66:$BE$66),$AP$66:$BE$66))</f>
        <v>#VALUE!</v>
      </c>
      <c r="BB106" s="82" cm="1">
        <f t="array" ref="BB106">BB66-MIN(IF(ISNUMBER($AP$66:$BE$66),$AP$66:$BE$66))</f>
        <v>1996.7023233591135</v>
      </c>
      <c r="BC106" s="82" t="e" cm="1">
        <f t="array" ref="BC106">BC66-MIN(IF(ISNUMBER($AP$66:$BE$66),$AP$66:$BE$66))</f>
        <v>#VALUE!</v>
      </c>
      <c r="BD106" s="82" cm="1">
        <f t="array" ref="BD106">BD66-MIN(IF(ISNUMBER($AP$66:$BE$66),$AP$66:$BE$66))</f>
        <v>2250.2512332430269</v>
      </c>
      <c r="BE106" s="82" cm="1">
        <f t="array" ref="BE106">BE66-MIN(IF(ISNUMBER($AP$66:$BE$66),$AP$66:$BE$66))</f>
        <v>526</v>
      </c>
      <c r="BF106" s="82" cm="1">
        <f t="array" ref="BF106">BF66-MIN(IF(ISNUMBER($AP$66:$BF$66),$AP$66:$BF$66))</f>
        <v>531.91563003832562</v>
      </c>
    </row>
    <row r="107" spans="2:58">
      <c r="B107" s="71" t="s">
        <v>603</v>
      </c>
      <c r="D107" s="50">
        <v>0</v>
      </c>
      <c r="E107" s="50">
        <v>0</v>
      </c>
      <c r="F107" s="50">
        <v>0</v>
      </c>
      <c r="G107" s="50">
        <v>0</v>
      </c>
      <c r="H107" s="50">
        <v>0</v>
      </c>
      <c r="I107" s="50">
        <v>0</v>
      </c>
      <c r="J107" s="50">
        <v>0</v>
      </c>
      <c r="K107" s="50">
        <v>0</v>
      </c>
      <c r="L107" s="50">
        <v>0</v>
      </c>
      <c r="M107" s="50">
        <v>0</v>
      </c>
      <c r="N107" s="50">
        <v>0</v>
      </c>
      <c r="O107" s="50">
        <v>1</v>
      </c>
      <c r="P107" s="50">
        <v>1</v>
      </c>
      <c r="Q107" s="50">
        <v>1</v>
      </c>
      <c r="R107" s="50">
        <v>1</v>
      </c>
      <c r="S107" s="50">
        <f>IF($L$86&lt;$J$86,1,0)</f>
        <v>0</v>
      </c>
      <c r="T107" s="50">
        <v>0</v>
      </c>
      <c r="AO107" s="130" t="s">
        <v>610</v>
      </c>
      <c r="AP107" s="82" t="e" cm="1">
        <f t="array" ref="AP107">AP67-MIN(IF(ISNUMBER($AP$66:$BE$66),$AP$66:$BE$66))</f>
        <v>#VALUE!</v>
      </c>
      <c r="AQ107" s="82" t="e" cm="1">
        <f t="array" ref="AQ107">AQ67-MIN(IF(ISNUMBER($AP$66:$BE$66),$AP$66:$BE$66))</f>
        <v>#VALUE!</v>
      </c>
      <c r="AR107" s="82" cm="1">
        <f t="array" ref="AR107">AR67-MIN(IF(ISNUMBER($AP$66:$BE$66),$AP$66:$BE$66))</f>
        <v>865.33486220508348</v>
      </c>
      <c r="AS107" s="82" t="e" cm="1">
        <f t="array" ref="AS107">AS67-MIN(IF(ISNUMBER($AP$66:$BE$66),$AP$66:$BE$66))</f>
        <v>#VALUE!</v>
      </c>
      <c r="AT107" s="82" cm="1">
        <f t="array" ref="AT107">AT67-MIN(IF(ISNUMBER($AP$66:$BE$66),$AP$66:$BE$66))</f>
        <v>847.31900576499538</v>
      </c>
      <c r="AU107" s="82" t="e" cm="1">
        <f t="array" ref="AU107">AU67-MIN(IF(ISNUMBER($AP$66:$BE$66),$AP$66:$BE$66))</f>
        <v>#VALUE!</v>
      </c>
      <c r="AV107" s="82" cm="1">
        <f t="array" ref="AV107">AV67-MIN(IF(ISNUMBER($AP$66:$BE$66),$AP$66:$BE$66))</f>
        <v>2190.8429024357501</v>
      </c>
      <c r="AW107" s="82" t="e" cm="1">
        <f t="array" ref="AW107">AW67-MIN(IF(ISNUMBER($AP$66:$BE$66),$AP$66:$BE$66))</f>
        <v>#VALUE!</v>
      </c>
      <c r="AX107" s="82" cm="1">
        <f t="array" ref="AX107">AX67-MIN(IF(ISNUMBER($AP$66:$BE$66),$AP$66:$BE$66))</f>
        <v>847.31900576499538</v>
      </c>
      <c r="AY107" s="82" t="e" cm="1">
        <f t="array" ref="AY107">AY67-MIN(IF(ISNUMBER($AP$66:$BE$66),$AP$66:$BE$66))</f>
        <v>#VALUE!</v>
      </c>
      <c r="AZ107" s="82" cm="1">
        <f t="array" ref="AZ107">AZ67-MIN(IF(ISNUMBER($AP$66:$BE$66),$AP$66:$BE$66))</f>
        <v>1254.7087841898647</v>
      </c>
      <c r="BA107" s="82" t="e" cm="1">
        <f t="array" ref="BA107">BA67-MIN(IF(ISNUMBER($AP$66:$BE$66),$AP$66:$BE$66))</f>
        <v>#VALUE!</v>
      </c>
      <c r="BB107" s="82" cm="1">
        <f t="array" ref="BB107">BB67-MIN(IF(ISNUMBER($AP$66:$BE$66),$AP$66:$BE$66))</f>
        <v>2152.9322545564828</v>
      </c>
      <c r="BC107" s="82" t="e" cm="1">
        <f t="array" ref="BC107">BC67-MIN(IF(ISNUMBER($AP$66:$BE$66),$AP$66:$BE$66))</f>
        <v>#VALUE!</v>
      </c>
      <c r="BD107" s="82" cm="1">
        <f t="array" ref="BD107">BD67-MIN(IF(ISNUMBER($AP$66:$BE$66),$AP$66:$BE$66))</f>
        <v>2406.4811644403999</v>
      </c>
      <c r="BE107" s="82" cm="1">
        <f t="array" ref="BE107">BE67-MIN(IF(ISNUMBER($AP$66:$BE$66),$AP$66:$BE$66))</f>
        <v>1699.2632402117415</v>
      </c>
      <c r="BF107" s="82" cm="1">
        <f t="array" ref="BF107">BF67-MIN(IF(ISNUMBER($AP$66:$BF$66),$AP$66:$BF$66))</f>
        <v>688.14556123569491</v>
      </c>
    </row>
    <row r="108" spans="2:58">
      <c r="B108" s="71" t="s">
        <v>604</v>
      </c>
      <c r="D108" s="50">
        <v>0</v>
      </c>
      <c r="E108" s="50">
        <v>0</v>
      </c>
      <c r="F108" s="50">
        <v>0</v>
      </c>
      <c r="G108" s="50">
        <v>0</v>
      </c>
      <c r="H108" s="50">
        <v>0</v>
      </c>
      <c r="I108" s="50">
        <v>0</v>
      </c>
      <c r="J108" s="50">
        <v>0</v>
      </c>
      <c r="K108" s="50">
        <v>0</v>
      </c>
      <c r="L108" s="50">
        <v>0</v>
      </c>
      <c r="M108" s="50">
        <v>0</v>
      </c>
      <c r="N108" s="50">
        <v>0</v>
      </c>
      <c r="O108" s="50">
        <v>0</v>
      </c>
      <c r="P108" s="50">
        <v>0</v>
      </c>
      <c r="Q108" s="50">
        <v>1</v>
      </c>
      <c r="R108" s="50">
        <v>1</v>
      </c>
      <c r="S108" s="50">
        <f>IF($L$86&lt;$K$86,1,0)</f>
        <v>0</v>
      </c>
      <c r="T108" s="50">
        <v>0</v>
      </c>
      <c r="AO108" s="130" t="s">
        <v>611</v>
      </c>
      <c r="AP108" s="82" t="e" cm="1">
        <f t="array" ref="AP108">AP68-MIN(IF(ISNUMBER($AP$66:$BE$66),$AP$66:$BE$66))</f>
        <v>#VALUE!</v>
      </c>
      <c r="AQ108" s="82" t="e" cm="1">
        <f t="array" ref="AQ108">AQ68-MIN(IF(ISNUMBER($AP$66:$BE$66),$AP$66:$BE$66))</f>
        <v>#VALUE!</v>
      </c>
      <c r="AR108" s="82" cm="1">
        <f t="array" ref="AR108">AR68-MIN(IF(ISNUMBER($AP$66:$BE$66),$AP$66:$BE$66))</f>
        <v>1021.5647934024528</v>
      </c>
      <c r="AS108" s="82" t="e" cm="1">
        <f t="array" ref="AS108">AS68-MIN(IF(ISNUMBER($AP$66:$BE$66),$AP$66:$BE$66))</f>
        <v>#VALUE!</v>
      </c>
      <c r="AT108" s="82" cm="1">
        <f t="array" ref="AT108">AT68-MIN(IF(ISNUMBER($AP$66:$BE$66),$AP$66:$BE$66))</f>
        <v>1003.5489369623683</v>
      </c>
      <c r="AU108" s="82" t="e" cm="1">
        <f t="array" ref="AU108">AU68-MIN(IF(ISNUMBER($AP$66:$BE$66),$AP$66:$BE$66))</f>
        <v>#VALUE!</v>
      </c>
      <c r="AV108" s="82" cm="1">
        <f t="array" ref="AV108">AV68-MIN(IF(ISNUMBER($AP$66:$BE$66),$AP$66:$BE$66))</f>
        <v>2347.0728336331194</v>
      </c>
      <c r="AW108" s="82" t="e" cm="1">
        <f t="array" ref="AW108">AW68-MIN(IF(ISNUMBER($AP$66:$BE$66),$AP$66:$BE$66))</f>
        <v>#VALUE!</v>
      </c>
      <c r="AX108" s="82" cm="1">
        <f t="array" ref="AX108">AX68-MIN(IF(ISNUMBER($AP$66:$BE$66),$AP$66:$BE$66))</f>
        <v>1003.5489369623683</v>
      </c>
      <c r="AY108" s="82" t="e" cm="1">
        <f t="array" ref="AY108">AY68-MIN(IF(ISNUMBER($AP$66:$BE$66),$AP$66:$BE$66))</f>
        <v>#VALUE!</v>
      </c>
      <c r="AZ108" s="82" cm="1">
        <f t="array" ref="AZ108">AZ68-MIN(IF(ISNUMBER($AP$66:$BE$66),$AP$66:$BE$66))</f>
        <v>1410.9387153872376</v>
      </c>
      <c r="BA108" s="82" t="e" cm="1">
        <f t="array" ref="BA108">BA68-MIN(IF(ISNUMBER($AP$66:$BE$66),$AP$66:$BE$66))</f>
        <v>#VALUE!</v>
      </c>
      <c r="BB108" s="82" cm="1">
        <f t="array" ref="BB108">BB68-MIN(IF(ISNUMBER($AP$66:$BE$66),$AP$66:$BE$66))</f>
        <v>2309.1621857538557</v>
      </c>
      <c r="BC108" s="82" t="e" cm="1">
        <f t="array" ref="BC108">BC68-MIN(IF(ISNUMBER($AP$66:$BE$66),$AP$66:$BE$66))</f>
        <v>#VALUE!</v>
      </c>
      <c r="BD108" s="82" cm="1">
        <f t="array" ref="BD108">BD68-MIN(IF(ISNUMBER($AP$66:$BE$66),$AP$66:$BE$66))</f>
        <v>2562.7110956377692</v>
      </c>
      <c r="BE108" s="82" cm="1">
        <f t="array" ref="BE108">BE68-MIN(IF(ISNUMBER($AP$66:$BE$66),$AP$66:$BE$66))</f>
        <v>1855.4931714091108</v>
      </c>
      <c r="BF108" s="82" cm="1">
        <f t="array" ref="BF108">BF68-MIN(IF(ISNUMBER($AP$66:$BF$66),$AP$66:$BF$66))</f>
        <v>844.37549243306785</v>
      </c>
    </row>
    <row r="109" spans="2:58">
      <c r="B109" s="71" t="s">
        <v>791</v>
      </c>
      <c r="D109" s="50">
        <v>0</v>
      </c>
      <c r="E109" s="50">
        <v>0</v>
      </c>
      <c r="F109" s="50">
        <v>0</v>
      </c>
      <c r="G109" s="50">
        <v>0</v>
      </c>
      <c r="H109" s="50">
        <v>0</v>
      </c>
      <c r="I109" s="50">
        <v>0</v>
      </c>
      <c r="J109" s="50">
        <v>0</v>
      </c>
      <c r="K109" s="50">
        <v>0</v>
      </c>
      <c r="L109" s="50">
        <v>0</v>
      </c>
      <c r="M109" s="50">
        <v>0</v>
      </c>
      <c r="N109" s="50">
        <v>0</v>
      </c>
      <c r="O109" s="50">
        <v>0</v>
      </c>
      <c r="P109" s="50">
        <v>0</v>
      </c>
      <c r="Q109" s="50">
        <v>0</v>
      </c>
      <c r="R109" s="50">
        <v>0</v>
      </c>
      <c r="S109" s="50">
        <v>0</v>
      </c>
      <c r="T109" s="50">
        <v>1</v>
      </c>
      <c r="AO109" s="130" t="s">
        <v>612</v>
      </c>
      <c r="AP109" s="82" t="e" cm="1">
        <f t="array" ref="AP109">AP69-MIN(IF(ISNUMBER($AP$66:$BE$66),$AP$66:$BE$66))</f>
        <v>#VALUE!</v>
      </c>
      <c r="AQ109" s="82" t="e" cm="1">
        <f t="array" ref="AQ109">AQ69-MIN(IF(ISNUMBER($AP$66:$BE$66),$AP$66:$BE$66))</f>
        <v>#VALUE!</v>
      </c>
      <c r="AR109" s="82" cm="1">
        <f t="array" ref="AR109">AR69-MIN(IF(ISNUMBER($AP$66:$BE$66),$AP$66:$BE$66))</f>
        <v>1177.7947245998221</v>
      </c>
      <c r="AS109" s="82" t="e" cm="1">
        <f t="array" ref="AS109">AS69-MIN(IF(ISNUMBER($AP$66:$BE$66),$AP$66:$BE$66))</f>
        <v>#VALUE!</v>
      </c>
      <c r="AT109" s="82" cm="1">
        <f t="array" ref="AT109">AT69-MIN(IF(ISNUMBER($AP$66:$BE$66),$AP$66:$BE$66))</f>
        <v>1159.7788681597376</v>
      </c>
      <c r="AU109" s="82" t="e" cm="1">
        <f t="array" ref="AU109">AU69-MIN(IF(ISNUMBER($AP$66:$BE$66),$AP$66:$BE$66))</f>
        <v>#VALUE!</v>
      </c>
      <c r="AV109" s="82" cm="1">
        <f t="array" ref="AV109">AV69-MIN(IF(ISNUMBER($AP$66:$BE$66),$AP$66:$BE$66))</f>
        <v>2503.3027648304924</v>
      </c>
      <c r="AW109" s="82" t="e" cm="1">
        <f t="array" ref="AW109">AW69-MIN(IF(ISNUMBER($AP$66:$BE$66),$AP$66:$BE$66))</f>
        <v>#VALUE!</v>
      </c>
      <c r="AX109" s="82" cm="1">
        <f t="array" ref="AX109">AX69-MIN(IF(ISNUMBER($AP$66:$BE$66),$AP$66:$BE$66))</f>
        <v>1159.7788681597376</v>
      </c>
      <c r="AY109" s="82" t="e" cm="1">
        <f t="array" ref="AY109">AY69-MIN(IF(ISNUMBER($AP$66:$BE$66),$AP$66:$BE$66))</f>
        <v>#VALUE!</v>
      </c>
      <c r="AZ109" s="82" cm="1">
        <f t="array" ref="AZ109">AZ69-MIN(IF(ISNUMBER($AP$66:$BE$66),$AP$66:$BE$66))</f>
        <v>1567.1686465846069</v>
      </c>
      <c r="BA109" s="82" t="e" cm="1">
        <f t="array" ref="BA109">BA69-MIN(IF(ISNUMBER($AP$66:$BE$66),$AP$66:$BE$66))</f>
        <v>#VALUE!</v>
      </c>
      <c r="BB109" s="82" cm="1">
        <f t="array" ref="BB109">BB69-MIN(IF(ISNUMBER($AP$66:$BE$66),$AP$66:$BE$66))</f>
        <v>2465.392116951225</v>
      </c>
      <c r="BC109" s="82" t="e" cm="1">
        <f t="array" ref="BC109">BC69-MIN(IF(ISNUMBER($AP$66:$BE$66),$AP$66:$BE$66))</f>
        <v>#VALUE!</v>
      </c>
      <c r="BD109" s="82" cm="1">
        <f t="array" ref="BD109">BD69-MIN(IF(ISNUMBER($AP$66:$BE$66),$AP$66:$BE$66))</f>
        <v>2718.9410268351385</v>
      </c>
      <c r="BE109" s="82" cm="1">
        <f t="array" ref="BE109">BE69-MIN(IF(ISNUMBER($AP$66:$BE$66),$AP$66:$BE$66))</f>
        <v>2011.7231026064801</v>
      </c>
      <c r="BF109" s="82" cm="1">
        <f t="array" ref="BF109">BF69-MIN(IF(ISNUMBER($AP$66:$BF$66),$AP$66:$BF$66))</f>
        <v>1000.6054236304371</v>
      </c>
    </row>
    <row r="110" spans="2:58">
      <c r="B110" s="41" t="s">
        <v>724</v>
      </c>
      <c r="AO110" s="130" t="s">
        <v>613</v>
      </c>
      <c r="AP110" s="82" t="e" cm="1">
        <f t="array" ref="AP110">AP70-MIN(IF(ISNUMBER($AP$66:$BE$66),$AP$66:$BE$66))</f>
        <v>#VALUE!</v>
      </c>
      <c r="AQ110" s="82" t="e" cm="1">
        <f t="array" ref="AQ110">AQ70-MIN(IF(ISNUMBER($AP$66:$BE$66),$AP$66:$BE$66))</f>
        <v>#VALUE!</v>
      </c>
      <c r="AR110" s="82" cm="1">
        <f t="array" ref="AR110">AR70-MIN(IF(ISNUMBER($AP$66:$BE$66),$AP$66:$BE$66))</f>
        <v>1334.0246557971914</v>
      </c>
      <c r="AS110" s="82" t="e" cm="1">
        <f t="array" ref="AS110">AS70-MIN(IF(ISNUMBER($AP$66:$BE$66),$AP$66:$BE$66))</f>
        <v>#VALUE!</v>
      </c>
      <c r="AT110" s="82" cm="1">
        <f t="array" ref="AT110">AT70-MIN(IF(ISNUMBER($AP$66:$BE$66),$AP$66:$BE$66))</f>
        <v>1316.0087993571069</v>
      </c>
      <c r="AU110" s="82" t="e" cm="1">
        <f t="array" ref="AU110">AU70-MIN(IF(ISNUMBER($AP$66:$BE$66),$AP$66:$BE$66))</f>
        <v>#VALUE!</v>
      </c>
      <c r="AV110" s="82" cm="1">
        <f t="array" ref="AV110">AV70-MIN(IF(ISNUMBER($AP$66:$BE$66),$AP$66:$BE$66))</f>
        <v>2659.5326960278617</v>
      </c>
      <c r="AW110" s="82" t="e" cm="1">
        <f t="array" ref="AW110">AW70-MIN(IF(ISNUMBER($AP$66:$BE$66),$AP$66:$BE$66))</f>
        <v>#VALUE!</v>
      </c>
      <c r="AX110" s="82" cm="1">
        <f t="array" ref="AX110">AX70-MIN(IF(ISNUMBER($AP$66:$BE$66),$AP$66:$BE$66))</f>
        <v>1316.0087993571069</v>
      </c>
      <c r="AY110" s="82" t="e" cm="1">
        <f t="array" ref="AY110">AY70-MIN(IF(ISNUMBER($AP$66:$BE$66),$AP$66:$BE$66))</f>
        <v>#VALUE!</v>
      </c>
      <c r="AZ110" s="82" cm="1">
        <f t="array" ref="AZ110">AZ70-MIN(IF(ISNUMBER($AP$66:$BE$66),$AP$66:$BE$66))</f>
        <v>1723.3985777819762</v>
      </c>
      <c r="BA110" s="82" t="e" cm="1">
        <f t="array" ref="BA110">BA70-MIN(IF(ISNUMBER($AP$66:$BE$66),$AP$66:$BE$66))</f>
        <v>#VALUE!</v>
      </c>
      <c r="BB110" s="82" cm="1">
        <f t="array" ref="BB110">BB70-MIN(IF(ISNUMBER($AP$66:$BE$66),$AP$66:$BE$66))</f>
        <v>2621.6220481485943</v>
      </c>
      <c r="BC110" s="82" t="e" cm="1">
        <f t="array" ref="BC110">BC70-MIN(IF(ISNUMBER($AP$66:$BE$66),$AP$66:$BE$66))</f>
        <v>#VALUE!</v>
      </c>
      <c r="BD110" s="82" cm="1">
        <f t="array" ref="BD110">BD70-MIN(IF(ISNUMBER($AP$66:$BE$66),$AP$66:$BE$66))</f>
        <v>2875.1709580325114</v>
      </c>
      <c r="BE110" s="82" cm="1">
        <f t="array" ref="BE110">BE70-MIN(IF(ISNUMBER($AP$66:$BE$66),$AP$66:$BE$66))</f>
        <v>2167.953033803853</v>
      </c>
      <c r="BF110" s="82" cm="1">
        <f t="array" ref="BF110">BF70-MIN(IF(ISNUMBER($AP$66:$BF$66),$AP$66:$BF$66))</f>
        <v>1156.8353548278064</v>
      </c>
    </row>
    <row r="111" spans="2:58">
      <c r="B111" s="71" t="s">
        <v>606</v>
      </c>
      <c r="D111" s="50">
        <v>1</v>
      </c>
      <c r="E111" s="50">
        <v>1</v>
      </c>
      <c r="F111" s="50">
        <v>1</v>
      </c>
      <c r="G111" s="50">
        <v>1</v>
      </c>
      <c r="H111" s="50">
        <v>1</v>
      </c>
      <c r="I111" s="50">
        <v>1</v>
      </c>
      <c r="J111" s="50">
        <v>1</v>
      </c>
      <c r="K111" s="50">
        <v>1</v>
      </c>
      <c r="L111" s="50">
        <v>1</v>
      </c>
      <c r="M111" s="50">
        <v>1</v>
      </c>
      <c r="N111" s="50">
        <v>1</v>
      </c>
      <c r="O111" s="50">
        <v>1</v>
      </c>
      <c r="P111" s="50">
        <v>1</v>
      </c>
      <c r="Q111" s="50">
        <v>1</v>
      </c>
      <c r="R111" s="50">
        <v>1</v>
      </c>
      <c r="S111" s="50">
        <v>1</v>
      </c>
      <c r="T111" s="50">
        <v>1</v>
      </c>
      <c r="AO111" s="130" t="s">
        <v>614</v>
      </c>
      <c r="AP111" s="82" t="e" cm="1">
        <f t="array" ref="AP111">AP71-MIN(IF(ISNUMBER($AP$66:$BE$66),$AP$66:$BE$66))</f>
        <v>#VALUE!</v>
      </c>
      <c r="AQ111" s="82" t="e" cm="1">
        <f t="array" ref="AQ111">AQ71-MIN(IF(ISNUMBER($AP$66:$BE$66),$AP$66:$BE$66))</f>
        <v>#VALUE!</v>
      </c>
      <c r="AR111" s="82" cm="1">
        <f t="array" ref="AR111">AR71-MIN(IF(ISNUMBER($AP$66:$BE$66),$AP$66:$BE$66))</f>
        <v>1490.2545869945643</v>
      </c>
      <c r="AS111" s="82" t="e" cm="1">
        <f t="array" ref="AS111">AS71-MIN(IF(ISNUMBER($AP$66:$BE$66),$AP$66:$BE$66))</f>
        <v>#VALUE!</v>
      </c>
      <c r="AT111" s="82" cm="1">
        <f t="array" ref="AT111">AT71-MIN(IF(ISNUMBER($AP$66:$BE$66),$AP$66:$BE$66))</f>
        <v>1472.2387305544762</v>
      </c>
      <c r="AU111" s="82" t="e" cm="1">
        <f t="array" ref="AU111">AU71-MIN(IF(ISNUMBER($AP$66:$BE$66),$AP$66:$BE$66))</f>
        <v>#VALUE!</v>
      </c>
      <c r="AV111" s="82" cm="1">
        <f t="array" ref="AV111">AV71-MIN(IF(ISNUMBER($AP$66:$BE$66),$AP$66:$BE$66))</f>
        <v>2815.762627225231</v>
      </c>
      <c r="AW111" s="82" t="e" cm="1">
        <f t="array" ref="AW111">AW71-MIN(IF(ISNUMBER($AP$66:$BE$66),$AP$66:$BE$66))</f>
        <v>#VALUE!</v>
      </c>
      <c r="AX111" s="82" cm="1">
        <f t="array" ref="AX111">AX71-MIN(IF(ISNUMBER($AP$66:$BE$66),$AP$66:$BE$66))</f>
        <v>1472.2387305544762</v>
      </c>
      <c r="AY111" s="82" t="e" cm="1">
        <f t="array" ref="AY111">AY71-MIN(IF(ISNUMBER($AP$66:$BE$66),$AP$66:$BE$66))</f>
        <v>#VALUE!</v>
      </c>
      <c r="AZ111" s="82" cm="1">
        <f t="array" ref="AZ111">AZ71-MIN(IF(ISNUMBER($AP$66:$BE$66),$AP$66:$BE$66))</f>
        <v>1879.6285089793455</v>
      </c>
      <c r="BA111" s="82" t="e" cm="1">
        <f t="array" ref="BA111">BA71-MIN(IF(ISNUMBER($AP$66:$BE$66),$AP$66:$BE$66))</f>
        <v>#VALUE!</v>
      </c>
      <c r="BB111" s="82" cm="1">
        <f t="array" ref="BB111">BB71-MIN(IF(ISNUMBER($AP$66:$BE$66),$AP$66:$BE$66))</f>
        <v>2777.8519793459636</v>
      </c>
      <c r="BC111" s="82" t="e" cm="1">
        <f t="array" ref="BC111">BC71-MIN(IF(ISNUMBER($AP$66:$BE$66),$AP$66:$BE$66))</f>
        <v>#VALUE!</v>
      </c>
      <c r="BD111" s="82" cm="1">
        <f t="array" ref="BD111">BD71-MIN(IF(ISNUMBER($AP$66:$BE$66),$AP$66:$BE$66))</f>
        <v>3031.4008892298807</v>
      </c>
      <c r="BE111" s="82" cm="1">
        <f t="array" ref="BE111">BE71-MIN(IF(ISNUMBER($AP$66:$BE$66),$AP$66:$BE$66))</f>
        <v>2324.1829650012223</v>
      </c>
      <c r="BF111" s="82" cm="1">
        <f t="array" ref="BF111">BF71-MIN(IF(ISNUMBER($AP$66:$BF$66),$AP$66:$BF$66))</f>
        <v>1313.0652860251794</v>
      </c>
    </row>
    <row r="112" spans="2:58">
      <c r="B112" s="71" t="s">
        <v>607</v>
      </c>
      <c r="D112" s="50">
        <f>IF(D100="Gas",0,1)</f>
        <v>0</v>
      </c>
      <c r="E112" s="50">
        <f t="shared" ref="E112:T112" si="41">IF(E100="Gas",0,1)</f>
        <v>0</v>
      </c>
      <c r="F112" s="50">
        <f t="shared" si="41"/>
        <v>1</v>
      </c>
      <c r="G112" s="50">
        <f t="shared" si="41"/>
        <v>0</v>
      </c>
      <c r="H112" s="50">
        <f t="shared" si="41"/>
        <v>1</v>
      </c>
      <c r="I112" s="50">
        <f t="shared" si="41"/>
        <v>0</v>
      </c>
      <c r="J112" s="50">
        <f t="shared" si="41"/>
        <v>1</v>
      </c>
      <c r="K112" s="50">
        <f t="shared" si="41"/>
        <v>0</v>
      </c>
      <c r="L112" s="50">
        <f t="shared" si="41"/>
        <v>1</v>
      </c>
      <c r="M112" s="50">
        <f t="shared" si="41"/>
        <v>0</v>
      </c>
      <c r="N112" s="50">
        <f t="shared" si="41"/>
        <v>1</v>
      </c>
      <c r="O112" s="50">
        <f t="shared" si="41"/>
        <v>0</v>
      </c>
      <c r="P112" s="50">
        <f t="shared" si="41"/>
        <v>1</v>
      </c>
      <c r="Q112" s="50">
        <f t="shared" si="41"/>
        <v>0</v>
      </c>
      <c r="R112" s="50">
        <f t="shared" si="41"/>
        <v>1</v>
      </c>
      <c r="S112" s="50">
        <f t="shared" si="41"/>
        <v>1</v>
      </c>
      <c r="T112" s="50">
        <f t="shared" si="41"/>
        <v>1</v>
      </c>
      <c r="AO112" s="130" t="s">
        <v>615</v>
      </c>
      <c r="AP112" s="82" t="e" cm="1">
        <f t="array" ref="AP112">AP72-MIN(IF(ISNUMBER($AP$66:$BE$66),$AP$66:$BE$66))</f>
        <v>#VALUE!</v>
      </c>
      <c r="AQ112" s="82" t="e" cm="1">
        <f t="array" ref="AQ112">AQ72-MIN(IF(ISNUMBER($AP$66:$BE$66),$AP$66:$BE$66))</f>
        <v>#VALUE!</v>
      </c>
      <c r="AR112" s="82" cm="1">
        <f t="array" ref="AR112">AR72-MIN(IF(ISNUMBER($AP$66:$BE$66),$AP$66:$BE$66))</f>
        <v>2271.4042429814144</v>
      </c>
      <c r="AS112" s="82" t="e" cm="1">
        <f t="array" ref="AS112">AS72-MIN(IF(ISNUMBER($AP$66:$BE$66),$AP$66:$BE$66))</f>
        <v>#VALUE!</v>
      </c>
      <c r="AT112" s="82" cm="1">
        <f t="array" ref="AT112">AT72-MIN(IF(ISNUMBER($AP$66:$BE$66),$AP$66:$BE$66))</f>
        <v>2253.38838654133</v>
      </c>
      <c r="AU112" s="82" t="e" cm="1">
        <f t="array" ref="AU112">AU72-MIN(IF(ISNUMBER($AP$66:$BE$66),$AP$66:$BE$66))</f>
        <v>#VALUE!</v>
      </c>
      <c r="AV112" s="82" cm="1">
        <f t="array" ref="AV112">AV72-MIN(IF(ISNUMBER($AP$66:$BE$66),$AP$66:$BE$66))</f>
        <v>3596.9122832120847</v>
      </c>
      <c r="AW112" s="82" t="e" cm="1">
        <f t="array" ref="AW112">AW72-MIN(IF(ISNUMBER($AP$66:$BE$66),$AP$66:$BE$66))</f>
        <v>#VALUE!</v>
      </c>
      <c r="AX112" s="82" cm="1">
        <f t="array" ref="AX112">AX72-MIN(IF(ISNUMBER($AP$66:$BE$66),$AP$66:$BE$66))</f>
        <v>2253.38838654133</v>
      </c>
      <c r="AY112" s="82" t="e" cm="1">
        <f t="array" ref="AY112">AY72-MIN(IF(ISNUMBER($AP$66:$BE$66),$AP$66:$BE$66))</f>
        <v>#VALUE!</v>
      </c>
      <c r="AZ112" s="82" cm="1">
        <f t="array" ref="AZ112">AZ72-MIN(IF(ISNUMBER($AP$66:$BE$66),$AP$66:$BE$66))</f>
        <v>2660.7781649661993</v>
      </c>
      <c r="BA112" s="82" t="e" cm="1">
        <f t="array" ref="BA112">BA72-MIN(IF(ISNUMBER($AP$66:$BE$66),$AP$66:$BE$66))</f>
        <v>#VALUE!</v>
      </c>
      <c r="BB112" s="82" cm="1">
        <f t="array" ref="BB112">BB72-MIN(IF(ISNUMBER($AP$66:$BE$66),$AP$66:$BE$66))</f>
        <v>3559.0016353328174</v>
      </c>
      <c r="BC112" s="82" t="e" cm="1">
        <f t="array" ref="BC112">BC72-MIN(IF(ISNUMBER($AP$66:$BE$66),$AP$66:$BE$66))</f>
        <v>#VALUE!</v>
      </c>
      <c r="BD112" s="82" cm="1">
        <f t="array" ref="BD112">BD72-MIN(IF(ISNUMBER($AP$66:$BE$66),$AP$66:$BE$66))</f>
        <v>3812.5505452167308</v>
      </c>
      <c r="BE112" s="82" cm="1">
        <f t="array" ref="BE112">BE72-MIN(IF(ISNUMBER($AP$66:$BE$66),$AP$66:$BE$66))</f>
        <v>3105.3326209880724</v>
      </c>
      <c r="BF112" s="82" cm="1">
        <f t="array" ref="BF112">BF72-MIN(IF(ISNUMBER($AP$66:$BF$66),$AP$66:$BF$66))</f>
        <v>2094.2149420120295</v>
      </c>
    </row>
    <row r="113" spans="2:20">
      <c r="B113" s="41" t="s">
        <v>725</v>
      </c>
    </row>
    <row r="114" spans="2:20">
      <c r="B114" s="76" t="s">
        <v>618</v>
      </c>
      <c r="C114" t="str">
        <f>INPUT!C19</f>
        <v>No specific fabric standard</v>
      </c>
      <c r="D114" s="50">
        <f>VLOOKUP($C$114,$B$103:$T$109,COLUMN(C114),FALSE)</f>
        <v>1</v>
      </c>
      <c r="E114" s="50">
        <f t="shared" ref="E114:T114" si="42">VLOOKUP($C$114,$B$103:$T$109,COLUMN(D114),FALSE)</f>
        <v>1</v>
      </c>
      <c r="F114" s="50">
        <f t="shared" si="42"/>
        <v>1</v>
      </c>
      <c r="G114" s="50">
        <f t="shared" si="42"/>
        <v>1</v>
      </c>
      <c r="H114" s="50">
        <f t="shared" si="42"/>
        <v>1</v>
      </c>
      <c r="I114" s="50">
        <f t="shared" si="42"/>
        <v>1</v>
      </c>
      <c r="J114" s="50">
        <f t="shared" si="42"/>
        <v>1</v>
      </c>
      <c r="K114" s="50">
        <f t="shared" si="42"/>
        <v>1</v>
      </c>
      <c r="L114" s="50">
        <f t="shared" si="42"/>
        <v>1</v>
      </c>
      <c r="M114" s="50">
        <f t="shared" si="42"/>
        <v>1</v>
      </c>
      <c r="N114" s="50">
        <f t="shared" si="42"/>
        <v>1</v>
      </c>
      <c r="O114" s="50">
        <f t="shared" si="42"/>
        <v>1</v>
      </c>
      <c r="P114" s="50">
        <f t="shared" si="42"/>
        <v>1</v>
      </c>
      <c r="Q114" s="50">
        <f t="shared" si="42"/>
        <v>1</v>
      </c>
      <c r="R114" s="50">
        <f t="shared" si="42"/>
        <v>1</v>
      </c>
      <c r="S114" s="50">
        <f t="shared" si="42"/>
        <v>1</v>
      </c>
      <c r="T114" s="50">
        <f t="shared" si="42"/>
        <v>0</v>
      </c>
    </row>
    <row r="115" spans="2:20">
      <c r="B115" s="76" t="s">
        <v>619</v>
      </c>
      <c r="C115" t="str">
        <f>INPUT!C20</f>
        <v>Gas Possible</v>
      </c>
      <c r="D115" s="50">
        <f>VLOOKUP($C$115,$B$111:$T$112,COLUMN(C115),FALSE)</f>
        <v>1</v>
      </c>
      <c r="E115" s="50">
        <f t="shared" ref="E115:T115" si="43">VLOOKUP($C$115,$B$111:$T$112,COLUMN(D115),FALSE)</f>
        <v>1</v>
      </c>
      <c r="F115" s="50">
        <f t="shared" si="43"/>
        <v>1</v>
      </c>
      <c r="G115" s="50">
        <f t="shared" si="43"/>
        <v>1</v>
      </c>
      <c r="H115" s="50">
        <f t="shared" si="43"/>
        <v>1</v>
      </c>
      <c r="I115" s="50">
        <f t="shared" si="43"/>
        <v>1</v>
      </c>
      <c r="J115" s="50">
        <f t="shared" si="43"/>
        <v>1</v>
      </c>
      <c r="K115" s="50">
        <f t="shared" si="43"/>
        <v>1</v>
      </c>
      <c r="L115" s="50">
        <f t="shared" si="43"/>
        <v>1</v>
      </c>
      <c r="M115" s="50">
        <f t="shared" si="43"/>
        <v>1</v>
      </c>
      <c r="N115" s="50">
        <f t="shared" si="43"/>
        <v>1</v>
      </c>
      <c r="O115" s="50">
        <f t="shared" si="43"/>
        <v>1</v>
      </c>
      <c r="P115" s="50">
        <f t="shared" si="43"/>
        <v>1</v>
      </c>
      <c r="Q115" s="50">
        <f t="shared" si="43"/>
        <v>1</v>
      </c>
      <c r="R115" s="50">
        <f t="shared" si="43"/>
        <v>1</v>
      </c>
      <c r="S115" s="50">
        <f t="shared" si="43"/>
        <v>1</v>
      </c>
      <c r="T115" s="50">
        <f t="shared" si="43"/>
        <v>1</v>
      </c>
    </row>
    <row r="116" spans="2:20">
      <c r="B116" s="76" t="s">
        <v>726</v>
      </c>
      <c r="D116" s="50">
        <f>IF(AND(D114=1,D115=1),1,0)</f>
        <v>1</v>
      </c>
      <c r="E116" s="50">
        <f t="shared" ref="E116:T116" si="44">IF(AND(E114=1,E115=1),1,0)</f>
        <v>1</v>
      </c>
      <c r="F116" s="50">
        <f t="shared" si="44"/>
        <v>1</v>
      </c>
      <c r="G116" s="50">
        <f t="shared" si="44"/>
        <v>1</v>
      </c>
      <c r="H116" s="50">
        <f t="shared" si="44"/>
        <v>1</v>
      </c>
      <c r="I116" s="50">
        <f t="shared" si="44"/>
        <v>1</v>
      </c>
      <c r="J116" s="50">
        <f t="shared" si="44"/>
        <v>1</v>
      </c>
      <c r="K116" s="50">
        <f t="shared" si="44"/>
        <v>1</v>
      </c>
      <c r="L116" s="50">
        <f t="shared" si="44"/>
        <v>1</v>
      </c>
      <c r="M116" s="50">
        <f t="shared" si="44"/>
        <v>1</v>
      </c>
      <c r="N116" s="50">
        <f t="shared" si="44"/>
        <v>1</v>
      </c>
      <c r="O116" s="50">
        <f t="shared" si="44"/>
        <v>1</v>
      </c>
      <c r="P116" s="50">
        <f t="shared" si="44"/>
        <v>1</v>
      </c>
      <c r="Q116" s="50">
        <f t="shared" si="44"/>
        <v>1</v>
      </c>
      <c r="R116" s="50">
        <f t="shared" si="44"/>
        <v>1</v>
      </c>
      <c r="S116" s="50">
        <f t="shared" si="44"/>
        <v>1</v>
      </c>
      <c r="T116" s="50">
        <f t="shared" si="44"/>
        <v>0</v>
      </c>
    </row>
    <row r="117" spans="2:20">
      <c r="B117" s="41" t="s">
        <v>727</v>
      </c>
    </row>
    <row r="118" spans="2:20">
      <c r="B118" s="71" t="s">
        <v>593</v>
      </c>
      <c r="C118" t="str">
        <f>INPUT!C18</f>
        <v>FHS</v>
      </c>
    </row>
    <row r="119" spans="2:20">
      <c r="B119" s="76" t="s">
        <v>620</v>
      </c>
      <c r="C119" t="str">
        <f>INPUT!C21</f>
        <v>Reduce Part L regulated: 30%</v>
      </c>
    </row>
    <row r="120" spans="2:20" ht="24.75" customHeight="1">
      <c r="B120" s="76" t="s">
        <v>728</v>
      </c>
      <c r="C120" s="11" t="s">
        <v>324</v>
      </c>
      <c r="D120" s="153" t="str">
        <f>IF($C$118="Part L 2021",VLOOKUP($C$119,$C$40:$T$46,COLUMN(D120)-2),VLOOKUP($C$119,$C$47:$T$53,COLUMN(D120)-2))</f>
        <v>Not Possible</v>
      </c>
      <c r="E120" s="153" t="str">
        <f t="shared" ref="E120:T120" si="45">IF($C$118="Part L 2021",VLOOKUP($C$119,$C$40:$T$46,COLUMN(E120)-2),VLOOKUP($C$119,$C$47:$T$53,COLUMN(E120)-2))</f>
        <v>Not Possible</v>
      </c>
      <c r="F120" s="153">
        <f t="shared" si="45"/>
        <v>1177.7947245998221</v>
      </c>
      <c r="G120" s="153" t="str">
        <f t="shared" si="45"/>
        <v>Not Possible</v>
      </c>
      <c r="H120" s="153">
        <f t="shared" si="45"/>
        <v>1159.7788681597376</v>
      </c>
      <c r="I120" s="153" t="str">
        <f t="shared" si="45"/>
        <v>Not Possible</v>
      </c>
      <c r="J120" s="153">
        <f t="shared" si="45"/>
        <v>2503.3027648304924</v>
      </c>
      <c r="K120" s="153" t="str">
        <f t="shared" si="45"/>
        <v>Not Possible</v>
      </c>
      <c r="L120" s="153">
        <f t="shared" si="45"/>
        <v>1159.7788681597376</v>
      </c>
      <c r="M120" s="153" t="str">
        <f t="shared" si="45"/>
        <v>Not Possible</v>
      </c>
      <c r="N120" s="153">
        <f t="shared" si="45"/>
        <v>1567.1686465846069</v>
      </c>
      <c r="O120" s="153" t="str">
        <f t="shared" si="45"/>
        <v>Not Possible</v>
      </c>
      <c r="P120" s="153">
        <f t="shared" si="45"/>
        <v>2465.392116951225</v>
      </c>
      <c r="Q120" s="153" t="str">
        <f t="shared" si="45"/>
        <v>Not Possible</v>
      </c>
      <c r="R120" s="153">
        <f t="shared" si="45"/>
        <v>2718.9410268351385</v>
      </c>
      <c r="S120" s="153">
        <f t="shared" si="45"/>
        <v>2011.7231026064801</v>
      </c>
      <c r="T120" s="153">
        <f t="shared" si="45"/>
        <v>1000.6054236304371</v>
      </c>
    </row>
    <row r="121" spans="2:20">
      <c r="B121" s="76" t="s">
        <v>729</v>
      </c>
      <c r="D121" s="153" t="str">
        <f>IF(D116=1,D120,"Not Possible")</f>
        <v>Not Possible</v>
      </c>
      <c r="E121" s="153" t="str">
        <f t="shared" ref="E121:T121" si="46">IF(E116=1,E120,"Not Possible")</f>
        <v>Not Possible</v>
      </c>
      <c r="F121" s="153">
        <f t="shared" si="46"/>
        <v>1177.7947245998221</v>
      </c>
      <c r="G121" s="153" t="str">
        <f t="shared" si="46"/>
        <v>Not Possible</v>
      </c>
      <c r="H121" s="153">
        <f t="shared" si="46"/>
        <v>1159.7788681597376</v>
      </c>
      <c r="I121" s="153" t="str">
        <f t="shared" si="46"/>
        <v>Not Possible</v>
      </c>
      <c r="J121" s="153">
        <f t="shared" si="46"/>
        <v>2503.3027648304924</v>
      </c>
      <c r="K121" s="153" t="str">
        <f t="shared" si="46"/>
        <v>Not Possible</v>
      </c>
      <c r="L121" s="153">
        <f t="shared" si="46"/>
        <v>1159.7788681597376</v>
      </c>
      <c r="M121" s="153" t="str">
        <f t="shared" si="46"/>
        <v>Not Possible</v>
      </c>
      <c r="N121" s="153">
        <f t="shared" si="46"/>
        <v>1567.1686465846069</v>
      </c>
      <c r="O121" s="153" t="str">
        <f t="shared" si="46"/>
        <v>Not Possible</v>
      </c>
      <c r="P121" s="153">
        <f t="shared" si="46"/>
        <v>2465.392116951225</v>
      </c>
      <c r="Q121" s="153" t="str">
        <f t="shared" si="46"/>
        <v>Not Possible</v>
      </c>
      <c r="R121" s="153">
        <f t="shared" si="46"/>
        <v>2718.9410268351385</v>
      </c>
      <c r="S121" s="153">
        <f t="shared" si="46"/>
        <v>2011.7231026064801</v>
      </c>
      <c r="T121" s="153" t="str">
        <f t="shared" si="46"/>
        <v>Not Possible</v>
      </c>
    </row>
    <row r="122" spans="2:20">
      <c r="B122" s="76" t="s">
        <v>730</v>
      </c>
      <c r="C122" s="154">
        <f>MIN(D121:T121)</f>
        <v>1159.7788681597376</v>
      </c>
    </row>
    <row r="123" spans="2:20">
      <c r="B123" s="76" t="s">
        <v>734</v>
      </c>
      <c r="C123" s="155">
        <f>MATCH(C122,D121:T121,0)+3</f>
        <v>8</v>
      </c>
    </row>
    <row r="124" spans="2:20">
      <c r="B124" s="76" t="s">
        <v>739</v>
      </c>
      <c r="C124" s="155">
        <f>IF(C118="Part L 2021",MATCH(C119,B58:B64,0)+57,MATCH(C119,B66:B72,0)+65)</f>
        <v>69</v>
      </c>
    </row>
    <row r="126" spans="2:20">
      <c r="B126" s="135" t="s">
        <v>733</v>
      </c>
    </row>
    <row r="127" spans="2:20">
      <c r="B127" s="158" t="s">
        <v>770</v>
      </c>
    </row>
    <row r="128" spans="2:20">
      <c r="B128" t="s">
        <v>618</v>
      </c>
      <c r="C128" s="164" t="str" cm="1">
        <f t="array" aca="1" ref="C128" ca="1">INDIRECT(ADDRESS(3,$C$123))</f>
        <v>35 kWh/m2.year</v>
      </c>
    </row>
    <row r="129" spans="2:60">
      <c r="B129" t="s">
        <v>344</v>
      </c>
      <c r="C129" s="164" t="str" cm="1">
        <f t="array" aca="1" ref="C129" ca="1">INDIRECT(ADDRESS(4,$C$123))</f>
        <v>ASHP</v>
      </c>
    </row>
    <row r="130" spans="2:60" s="50" customFormat="1">
      <c r="B130" t="s">
        <v>139</v>
      </c>
      <c r="C130" s="164" t="str" cm="1">
        <f t="array" aca="1" ref="C130" ca="1">INDIRECT(ADDRESS(5,$C$123))</f>
        <v>Natural Ventilation</v>
      </c>
      <c r="T130"/>
      <c r="U130"/>
      <c r="V130" s="11"/>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row>
    <row r="131" spans="2:60" s="50" customFormat="1" ht="43.2">
      <c r="B131"/>
      <c r="C131" s="164" t="s">
        <v>743</v>
      </c>
      <c r="D131" s="50" t="s">
        <v>744</v>
      </c>
      <c r="E131" s="50" t="s">
        <v>745</v>
      </c>
      <c r="T131"/>
      <c r="U131"/>
      <c r="V131" s="1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row>
    <row r="132" spans="2:60" s="50" customFormat="1">
      <c r="B132" t="s">
        <v>736</v>
      </c>
      <c r="C132" s="6" cm="1">
        <f t="array" aca="1" ref="C132" ca="1">INDIRECT(ADDRESS(33,$C$123))</f>
        <v>0</v>
      </c>
      <c r="D132" s="143">
        <f ca="1">C132*'C&amp;B'!$H$13</f>
        <v>0</v>
      </c>
      <c r="E132" s="143">
        <f ca="1">D132*Embodied!$C$26/1000</f>
        <v>0</v>
      </c>
      <c r="T132"/>
      <c r="U132"/>
      <c r="V132" s="11"/>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row>
    <row r="133" spans="2:60" s="50" customFormat="1">
      <c r="B133" t="s">
        <v>735</v>
      </c>
      <c r="C133" s="6" cm="1">
        <f t="array" aca="1" ref="C133" ca="1">INDIRECT(ADDRESS(34,$C$123))</f>
        <v>31.891383845213625</v>
      </c>
      <c r="D133" s="143">
        <f ca="1">C133*'C&amp;B'!$H$13</f>
        <v>2235.5860075494747</v>
      </c>
      <c r="E133" s="143">
        <f ca="1">D133*Embodied!$C$26/1000</f>
        <v>223.55860075494746</v>
      </c>
      <c r="G133" s="143"/>
      <c r="T133"/>
      <c r="U133"/>
      <c r="V133" s="11"/>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row>
    <row r="134" spans="2:60" s="50" customFormat="1">
      <c r="B134" t="s">
        <v>738</v>
      </c>
      <c r="C134" s="6" cm="1">
        <f t="array" aca="1" ref="C134" ca="1">INDIRECT(ADDRESS($C$124,$C$123))</f>
        <v>1.1462981135995627</v>
      </c>
      <c r="D134" s="143">
        <f ca="1">C134*'C&amp;B'!$H$13</f>
        <v>80.355497763329339</v>
      </c>
      <c r="E134" s="143">
        <f ca="1">D134*Embodied!$C$26/1000</f>
        <v>8.0355497763329335</v>
      </c>
      <c r="T134"/>
      <c r="U134"/>
      <c r="V134" s="11"/>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row>
    <row r="135" spans="2:60" s="50" customFormat="1">
      <c r="B135" t="s">
        <v>737</v>
      </c>
      <c r="C135" s="6">
        <f ca="1">C134*SAP!C143/'C&amp;B'!H13</f>
        <v>14.824771387078057</v>
      </c>
      <c r="D135" s="143">
        <f ca="1">C135*'C&amp;B'!$H$13</f>
        <v>1039.2164742341718</v>
      </c>
      <c r="E135" s="143">
        <f ca="1">D135*Embodied!$C$26/1000</f>
        <v>103.92164742341717</v>
      </c>
      <c r="T135"/>
      <c r="U135"/>
      <c r="V135" s="11"/>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row>
    <row r="136" spans="2:60" s="50" customFormat="1">
      <c r="B136" t="s">
        <v>740</v>
      </c>
      <c r="C136" s="156">
        <f>D136/'C&amp;B'!H13</f>
        <v>16.544634353205957</v>
      </c>
      <c r="D136" s="154">
        <f>C122</f>
        <v>1159.7788681597376</v>
      </c>
      <c r="E136" s="153">
        <f>D136*Embodied!$C$26</f>
        <v>115977.88681597376</v>
      </c>
      <c r="T136"/>
      <c r="U136"/>
      <c r="V136" s="11"/>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row>
    <row r="138" spans="2:60" s="50" customFormat="1">
      <c r="B138" s="1" t="s">
        <v>774</v>
      </c>
      <c r="C138" s="164"/>
      <c r="T138"/>
      <c r="U138"/>
      <c r="V138" s="11"/>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row>
    <row r="139" spans="2:60" s="50" customFormat="1" ht="43.2">
      <c r="B139"/>
      <c r="C139" s="164" t="s">
        <v>743</v>
      </c>
      <c r="D139" s="50" t="s">
        <v>744</v>
      </c>
      <c r="E139" s="50" t="s">
        <v>745</v>
      </c>
      <c r="T139"/>
      <c r="U139"/>
      <c r="V139" s="11"/>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row>
    <row r="140" spans="2:60" s="50" customFormat="1">
      <c r="B140" t="s">
        <v>775</v>
      </c>
      <c r="C140" s="6" cm="1">
        <f t="array" aca="1" ref="C140" ca="1">INDIRECT(ADDRESS(29,$C$123))</f>
        <v>12.910533975576476</v>
      </c>
      <c r="D140" s="143">
        <f ca="1">C140*'C&amp;B'!$H$13</f>
        <v>905.02843168791082</v>
      </c>
      <c r="E140" s="143">
        <f ca="1">D140*Embodied!$C$26/1000</f>
        <v>90.502843168791074</v>
      </c>
      <c r="T140"/>
      <c r="U140"/>
      <c r="V140" s="11"/>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row>
    <row r="141" spans="2:60" s="50" customFormat="1">
      <c r="B141" t="s">
        <v>776</v>
      </c>
      <c r="C141" s="6" cm="1">
        <f t="array" aca="1" ref="C141" ca="1">INDIRECT(ADDRESS(30,$C$123))</f>
        <v>12.008695652173914</v>
      </c>
      <c r="D141" s="143">
        <f ca="1">C141*'C&amp;B'!$H$13</f>
        <v>841.80956521739131</v>
      </c>
      <c r="E141" s="143">
        <f ca="1">D141*Embodied!$C$26/1000</f>
        <v>84.180956521739134</v>
      </c>
      <c r="T141"/>
      <c r="U141"/>
      <c r="V141" s="1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row>
    <row r="142" spans="2:60" s="50" customFormat="1">
      <c r="B142" t="s">
        <v>777</v>
      </c>
      <c r="C142" s="6">
        <f ca="1">SUM(C140:C141)</f>
        <v>24.91922962775039</v>
      </c>
      <c r="D142" s="143">
        <f ca="1">SUM(D140:D141)</f>
        <v>1746.8379969053021</v>
      </c>
      <c r="E142" s="143">
        <f ca="1">SUM(E140:E141)</f>
        <v>174.68379969053021</v>
      </c>
      <c r="T142"/>
      <c r="U142"/>
      <c r="V142" s="11"/>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row>
    <row r="143" spans="2:60" s="50" customFormat="1">
      <c r="B143" t="s">
        <v>778</v>
      </c>
      <c r="C143" s="6">
        <f ca="1">(C140*SAP!$C$13/SAP!$C$18)+(C141*SAP!$C$13/SAP!$C$19)</f>
        <v>8.071457168579208</v>
      </c>
      <c r="D143" s="143">
        <f ca="1">C143*'C&amp;B'!$H$13</f>
        <v>565.80914751740249</v>
      </c>
      <c r="E143" s="143">
        <f ca="1">D143*Embodied!$C$26/1000</f>
        <v>56.580914751740252</v>
      </c>
      <c r="T143"/>
      <c r="U143"/>
      <c r="V143" s="11"/>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row>
    <row r="144" spans="2:60" s="50" customFormat="1">
      <c r="B144"/>
      <c r="C144" s="6"/>
      <c r="T144"/>
      <c r="U144"/>
      <c r="V144" s="11"/>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row>
    <row r="145" spans="2:3">
      <c r="B145" s="1" t="s">
        <v>786</v>
      </c>
    </row>
    <row r="146" spans="2:3">
      <c r="B146" t="s">
        <v>787</v>
      </c>
    </row>
    <row r="147" spans="2:3">
      <c r="B147" t="s">
        <v>788</v>
      </c>
      <c r="C147" s="154" t="str">
        <f>IF(AND(C114="Bespoke",ISNUMBER(T121)),"Options Available",IF(SUM(D121:T121)=0,"Not Possible","Options Available"))</f>
        <v>Options Available</v>
      </c>
    </row>
  </sheetData>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2:R63"/>
  <sheetViews>
    <sheetView topLeftCell="A22" zoomScale="130" zoomScaleNormal="130" workbookViewId="0">
      <selection activeCell="B3" sqref="B3"/>
    </sheetView>
  </sheetViews>
  <sheetFormatPr defaultRowHeight="14.4"/>
  <cols>
    <col min="2" max="2" width="33.44140625" customWidth="1"/>
    <col min="4" max="4" width="10.6640625" customWidth="1"/>
  </cols>
  <sheetData>
    <row r="2" spans="2:18">
      <c r="B2" s="1" t="s">
        <v>504</v>
      </c>
    </row>
    <row r="3" spans="2:18">
      <c r="B3" s="12" t="s">
        <v>472</v>
      </c>
    </row>
    <row r="4" spans="2:18">
      <c r="B4" t="s">
        <v>483</v>
      </c>
      <c r="M4" t="s">
        <v>502</v>
      </c>
      <c r="R4" t="s">
        <v>503</v>
      </c>
    </row>
    <row r="5" spans="2:18" ht="72">
      <c r="B5" s="5" t="s">
        <v>473</v>
      </c>
      <c r="C5" s="5" t="s">
        <v>474</v>
      </c>
      <c r="D5" s="5" t="s">
        <v>475</v>
      </c>
      <c r="E5" s="5" t="s">
        <v>476</v>
      </c>
      <c r="F5" s="5" t="s">
        <v>8</v>
      </c>
    </row>
    <row r="6" spans="2:18">
      <c r="B6" s="163" t="s">
        <v>783</v>
      </c>
      <c r="C6" s="163">
        <v>0</v>
      </c>
      <c r="D6" s="163">
        <v>0</v>
      </c>
      <c r="E6" s="163">
        <v>0</v>
      </c>
      <c r="F6" s="136" t="s">
        <v>782</v>
      </c>
    </row>
    <row r="7" spans="2:18">
      <c r="B7" s="77" t="s">
        <v>477</v>
      </c>
      <c r="C7" s="77">
        <v>100</v>
      </c>
      <c r="D7" s="77">
        <v>150</v>
      </c>
      <c r="E7" s="77">
        <f>D7-C7</f>
        <v>50</v>
      </c>
    </row>
    <row r="8" spans="2:18">
      <c r="B8" s="77" t="s">
        <v>478</v>
      </c>
      <c r="C8" s="77">
        <v>200</v>
      </c>
      <c r="D8" s="77">
        <v>300</v>
      </c>
      <c r="E8" s="77">
        <f t="shared" ref="E8:E15" si="0">D8-C8</f>
        <v>100</v>
      </c>
    </row>
    <row r="9" spans="2:18">
      <c r="B9" s="77" t="s">
        <v>45</v>
      </c>
      <c r="C9" s="77">
        <v>300</v>
      </c>
      <c r="D9" s="77">
        <v>450</v>
      </c>
      <c r="E9" s="77">
        <f t="shared" si="0"/>
        <v>150</v>
      </c>
      <c r="F9" t="s">
        <v>486</v>
      </c>
    </row>
    <row r="10" spans="2:18">
      <c r="B10" s="77" t="s">
        <v>46</v>
      </c>
      <c r="C10" s="77">
        <v>400</v>
      </c>
      <c r="D10" s="77">
        <v>625</v>
      </c>
      <c r="E10" s="77">
        <f t="shared" si="0"/>
        <v>225</v>
      </c>
      <c r="F10" t="s">
        <v>484</v>
      </c>
    </row>
    <row r="11" spans="2:18">
      <c r="B11" s="77" t="s">
        <v>47</v>
      </c>
      <c r="C11" s="77">
        <v>500</v>
      </c>
      <c r="D11" s="77">
        <v>800</v>
      </c>
      <c r="E11" s="77">
        <f t="shared" si="0"/>
        <v>300</v>
      </c>
      <c r="F11" t="s">
        <v>485</v>
      </c>
    </row>
    <row r="12" spans="2:18">
      <c r="B12" s="77" t="s">
        <v>479</v>
      </c>
      <c r="C12" s="77">
        <v>675</v>
      </c>
      <c r="D12" s="77">
        <v>1000</v>
      </c>
      <c r="E12" s="77">
        <f t="shared" si="0"/>
        <v>325</v>
      </c>
    </row>
    <row r="13" spans="2:18">
      <c r="B13" s="77" t="s">
        <v>482</v>
      </c>
      <c r="C13" s="77">
        <v>850</v>
      </c>
      <c r="D13" s="77">
        <v>1200</v>
      </c>
      <c r="E13" s="77">
        <f t="shared" si="0"/>
        <v>350</v>
      </c>
      <c r="F13" t="s">
        <v>487</v>
      </c>
    </row>
    <row r="14" spans="2:18">
      <c r="B14" s="77" t="s">
        <v>480</v>
      </c>
      <c r="C14" s="77">
        <v>1000</v>
      </c>
      <c r="D14" s="77">
        <v>1400</v>
      </c>
      <c r="E14" s="77">
        <f t="shared" si="0"/>
        <v>400</v>
      </c>
    </row>
    <row r="15" spans="2:18">
      <c r="B15" s="77" t="s">
        <v>481</v>
      </c>
      <c r="C15" s="77">
        <v>1200</v>
      </c>
      <c r="D15" s="77">
        <v>1600</v>
      </c>
      <c r="E15" s="77">
        <f t="shared" si="0"/>
        <v>400</v>
      </c>
    </row>
    <row r="16" spans="2:18">
      <c r="B16" s="77" t="s">
        <v>491</v>
      </c>
      <c r="C16" s="77">
        <f>VLOOKUP(INPUT!$C$42,Embodied!$B$6:$E$15,2,FALSE)</f>
        <v>850</v>
      </c>
      <c r="D16" s="77">
        <f>VLOOKUP(INPUT!$C$42,Embodied!$B$6:$E$15,3,FALSE)</f>
        <v>1200</v>
      </c>
      <c r="E16" s="77">
        <f>VLOOKUP(INPUT!$C$42,Embodied!$B$6:$E$15,4,FALSE)</f>
        <v>350</v>
      </c>
    </row>
    <row r="18" spans="2:16">
      <c r="B18" s="11" t="s">
        <v>488</v>
      </c>
      <c r="C18" s="77">
        <v>-100</v>
      </c>
      <c r="D18" t="s">
        <v>322</v>
      </c>
      <c r="E18" t="s">
        <v>489</v>
      </c>
    </row>
    <row r="20" spans="2:16">
      <c r="B20" s="1" t="s">
        <v>500</v>
      </c>
      <c r="H20" s="1"/>
      <c r="I20" s="1"/>
      <c r="J20" s="1"/>
    </row>
    <row r="21" spans="2:16">
      <c r="B21" s="59"/>
      <c r="C21" s="59"/>
      <c r="D21" s="59"/>
      <c r="E21" s="217" t="s">
        <v>712</v>
      </c>
      <c r="F21" s="218"/>
      <c r="G21" s="218"/>
      <c r="H21" s="218"/>
      <c r="I21" s="218"/>
      <c r="J21" s="219"/>
      <c r="K21" s="217" t="s">
        <v>713</v>
      </c>
      <c r="L21" s="218"/>
      <c r="M21" s="218"/>
      <c r="N21" s="218"/>
      <c r="O21" s="218"/>
      <c r="P21" s="219"/>
    </row>
    <row r="22" spans="2:16" ht="57.6">
      <c r="B22" s="56" t="s">
        <v>494</v>
      </c>
      <c r="C22" s="56" t="s">
        <v>498</v>
      </c>
      <c r="D22" s="56" t="s">
        <v>499</v>
      </c>
      <c r="E22" s="58" t="s">
        <v>474</v>
      </c>
      <c r="F22" s="58" t="s">
        <v>708</v>
      </c>
      <c r="G22" s="58" t="s">
        <v>709</v>
      </c>
      <c r="H22" s="58" t="s">
        <v>710</v>
      </c>
      <c r="I22" s="58" t="s">
        <v>711</v>
      </c>
      <c r="J22" s="58" t="s">
        <v>475</v>
      </c>
      <c r="K22" s="58" t="s">
        <v>474</v>
      </c>
      <c r="L22" s="58" t="s">
        <v>708</v>
      </c>
      <c r="M22" s="58" t="s">
        <v>709</v>
      </c>
      <c r="N22" s="58" t="s">
        <v>710</v>
      </c>
      <c r="O22" s="58" t="s">
        <v>711</v>
      </c>
      <c r="P22" s="58" t="s">
        <v>475</v>
      </c>
    </row>
    <row r="23" spans="2:16">
      <c r="B23" s="59" t="s">
        <v>17</v>
      </c>
      <c r="C23" s="60">
        <f>INPUT!$C$9*INPUT!C10</f>
        <v>200</v>
      </c>
      <c r="D23" s="60">
        <f>C23*'C&amp;B'!C13</f>
        <v>23420</v>
      </c>
      <c r="E23" s="82">
        <f>$D23*$C$16/1000</f>
        <v>19907</v>
      </c>
      <c r="F23" s="82">
        <f>$D23*$E$16/1000*$E$55</f>
        <v>633.86291739894557</v>
      </c>
      <c r="G23" s="82">
        <f>$D23*$E$16/1000*E56</f>
        <v>2261.738137082601</v>
      </c>
      <c r="H23" s="82">
        <f>$D23*$E$16/1000*E57</f>
        <v>893.17047451669589</v>
      </c>
      <c r="I23" s="82">
        <f>$D23*$E$16/1000*$E$58</f>
        <v>4408.2284710017566</v>
      </c>
      <c r="J23" s="82">
        <f>$D23*$D$16/1000</f>
        <v>28104</v>
      </c>
      <c r="K23" s="82">
        <f>E23/$C23</f>
        <v>99.534999999999997</v>
      </c>
      <c r="L23" s="82">
        <f t="shared" ref="L23:O27" si="1">F23/$C23</f>
        <v>3.1693145869947279</v>
      </c>
      <c r="M23" s="82">
        <f t="shared" si="1"/>
        <v>11.308690685413005</v>
      </c>
      <c r="N23" s="82">
        <f t="shared" si="1"/>
        <v>4.4658523725834796</v>
      </c>
      <c r="O23" s="82">
        <f t="shared" si="1"/>
        <v>22.041142355008784</v>
      </c>
      <c r="P23" s="82">
        <f t="shared" ref="P23:P27" si="2">J23/$C23</f>
        <v>140.52000000000001</v>
      </c>
    </row>
    <row r="24" spans="2:16">
      <c r="B24" s="59" t="s">
        <v>495</v>
      </c>
      <c r="C24" s="60">
        <f>INPUT!$C$9*INPUT!C11</f>
        <v>600</v>
      </c>
      <c r="D24" s="60">
        <f>C24*'C&amp;B'!D13</f>
        <v>50640</v>
      </c>
      <c r="E24" s="82">
        <f>$D24*$C$16/1000</f>
        <v>43044</v>
      </c>
      <c r="F24" s="82">
        <f>$D24*$E$16/1000*$E$55</f>
        <v>1370.5729349736382</v>
      </c>
      <c r="G24" s="82">
        <f>$D24*$E$16/1000*$E$56</f>
        <v>4890.4534270650265</v>
      </c>
      <c r="H24" s="82">
        <f>$D24*$E$16/1000*$E$57</f>
        <v>1931.2618629173987</v>
      </c>
      <c r="I24" s="82">
        <f>$D24*$E$16/1000*$E$58</f>
        <v>9531.7117750439356</v>
      </c>
      <c r="J24" s="82">
        <f>$D24*$D$16/1000</f>
        <v>60768</v>
      </c>
      <c r="K24" s="82">
        <f>E24/$C24</f>
        <v>71.739999999999995</v>
      </c>
      <c r="L24" s="82">
        <f t="shared" si="1"/>
        <v>2.2842882249560637</v>
      </c>
      <c r="M24" s="82">
        <f t="shared" si="1"/>
        <v>8.1507557117750444</v>
      </c>
      <c r="N24" s="82">
        <f t="shared" si="1"/>
        <v>3.218769771528998</v>
      </c>
      <c r="O24" s="82">
        <f t="shared" si="1"/>
        <v>15.886186291739893</v>
      </c>
      <c r="P24" s="82">
        <f t="shared" si="2"/>
        <v>101.28</v>
      </c>
    </row>
    <row r="25" spans="2:16">
      <c r="B25" s="59" t="s">
        <v>497</v>
      </c>
      <c r="C25" s="60">
        <f>INPUT!$C$9*INPUT!C12</f>
        <v>100</v>
      </c>
      <c r="D25" s="60">
        <f>C25*'C&amp;B'!E13</f>
        <v>5000</v>
      </c>
      <c r="E25" s="82">
        <f>$D25*$C$16/1000</f>
        <v>4250</v>
      </c>
      <c r="F25" s="82">
        <f>$D25*$E$16/1000*$E$55</f>
        <v>135.32513181019334</v>
      </c>
      <c r="G25" s="82">
        <f>$D25*$E$16/1000*$E$56</f>
        <v>482.86467486818981</v>
      </c>
      <c r="H25" s="82">
        <f>$D25*$E$16/1000*$E$57</f>
        <v>190.68541300527238</v>
      </c>
      <c r="I25" s="82">
        <f>$D25*$E$16/1000*$E$58</f>
        <v>941.1247803163443</v>
      </c>
      <c r="J25" s="82">
        <f>$D25*$D$16/1000</f>
        <v>6000</v>
      </c>
      <c r="K25" s="82">
        <f>E25/$C25</f>
        <v>42.5</v>
      </c>
      <c r="L25" s="82">
        <f t="shared" si="1"/>
        <v>1.3532513181019334</v>
      </c>
      <c r="M25" s="82">
        <f t="shared" si="1"/>
        <v>4.8286467486818978</v>
      </c>
      <c r="N25" s="82">
        <f t="shared" si="1"/>
        <v>1.9068541300527238</v>
      </c>
      <c r="O25" s="82">
        <f t="shared" si="1"/>
        <v>9.4112478031634428</v>
      </c>
      <c r="P25" s="82">
        <f t="shared" si="2"/>
        <v>60</v>
      </c>
    </row>
    <row r="26" spans="2:16">
      <c r="B26" s="59" t="s">
        <v>496</v>
      </c>
      <c r="C26" s="60">
        <f>INPUT!$C$9*INPUT!C13</f>
        <v>100</v>
      </c>
      <c r="D26" s="60">
        <f>C26*'C&amp;B'!H13</f>
        <v>7009.9999999999991</v>
      </c>
      <c r="E26" s="82">
        <f>$D26*$C$16/1000</f>
        <v>5958.4999999999991</v>
      </c>
      <c r="F26" s="82">
        <f t="shared" ref="F26:F27" si="3">$D26*$E$16/1000*$E$55</f>
        <v>189.72583479789103</v>
      </c>
      <c r="G26" s="82">
        <f t="shared" ref="G26:G27" si="4">$D26*$E$16/1000*$E$56</f>
        <v>676.97627416520197</v>
      </c>
      <c r="H26" s="82">
        <f t="shared" ref="H26:H27" si="5">$D26*$E$16/1000*$E$57</f>
        <v>267.34094903339184</v>
      </c>
      <c r="I26" s="82">
        <f t="shared" ref="I26:I27" si="6">$D26*$E$16/1000*$E$58</f>
        <v>1319.4569420035145</v>
      </c>
      <c r="J26" s="82">
        <f>$D26*$D$16/1000</f>
        <v>8411.9999999999982</v>
      </c>
      <c r="K26" s="82">
        <f>E26/$C26</f>
        <v>59.584999999999994</v>
      </c>
      <c r="L26" s="82">
        <f t="shared" si="1"/>
        <v>1.8972583479789102</v>
      </c>
      <c r="M26" s="82">
        <f t="shared" si="1"/>
        <v>6.7697627416520199</v>
      </c>
      <c r="N26" s="82">
        <f t="shared" si="1"/>
        <v>2.6734094903339183</v>
      </c>
      <c r="O26" s="82">
        <f t="shared" si="1"/>
        <v>13.194569420035146</v>
      </c>
      <c r="P26" s="82">
        <f t="shared" si="2"/>
        <v>84.119999999999976</v>
      </c>
    </row>
    <row r="27" spans="2:16">
      <c r="B27" s="59" t="s">
        <v>501</v>
      </c>
      <c r="C27" s="60">
        <f>SUM(C23:C26)</f>
        <v>1000</v>
      </c>
      <c r="D27" s="60">
        <f t="shared" ref="D27:J27" si="7">SUM(D23:D26)</f>
        <v>86070</v>
      </c>
      <c r="E27" s="82">
        <f t="shared" si="7"/>
        <v>73159.5</v>
      </c>
      <c r="F27" s="82">
        <f t="shared" si="3"/>
        <v>2329.486818980668</v>
      </c>
      <c r="G27" s="82">
        <f t="shared" si="4"/>
        <v>8312.0325131810187</v>
      </c>
      <c r="H27" s="82">
        <f t="shared" si="5"/>
        <v>3282.4586994727588</v>
      </c>
      <c r="I27" s="82">
        <f t="shared" si="6"/>
        <v>16200.52196836555</v>
      </c>
      <c r="J27" s="82">
        <f t="shared" si="7"/>
        <v>103284</v>
      </c>
      <c r="K27" s="82">
        <f>E27/$C27</f>
        <v>73.159499999999994</v>
      </c>
      <c r="L27" s="82">
        <f t="shared" si="1"/>
        <v>2.3294868189806679</v>
      </c>
      <c r="M27" s="82">
        <f t="shared" si="1"/>
        <v>8.312032513181018</v>
      </c>
      <c r="N27" s="82">
        <f t="shared" si="1"/>
        <v>3.2824586994727589</v>
      </c>
      <c r="O27" s="82">
        <f t="shared" si="1"/>
        <v>16.20052196836555</v>
      </c>
      <c r="P27" s="82">
        <f t="shared" si="2"/>
        <v>103.28400000000001</v>
      </c>
    </row>
    <row r="29" spans="2:16">
      <c r="B29" s="1" t="s">
        <v>505</v>
      </c>
    </row>
    <row r="30" spans="2:16">
      <c r="B30" t="s">
        <v>506</v>
      </c>
    </row>
    <row r="52" spans="2:6">
      <c r="B52" t="s">
        <v>512</v>
      </c>
    </row>
    <row r="53" spans="2:6" ht="43.2">
      <c r="D53" s="50" t="s">
        <v>516</v>
      </c>
      <c r="E53" s="50" t="s">
        <v>518</v>
      </c>
      <c r="F53" s="50" t="s">
        <v>862</v>
      </c>
    </row>
    <row r="54" spans="2:6">
      <c r="B54" t="s">
        <v>507</v>
      </c>
      <c r="C54">
        <v>8.4600000000000009</v>
      </c>
      <c r="D54" s="77"/>
      <c r="E54" s="77"/>
    </row>
    <row r="55" spans="2:6">
      <c r="B55" t="s">
        <v>508</v>
      </c>
      <c r="C55">
        <f>1.87-1.43</f>
        <v>0.44000000000000017</v>
      </c>
      <c r="D55" s="77"/>
      <c r="E55" s="9">
        <f>C55/$C$63</f>
        <v>7.7328646748681909E-2</v>
      </c>
      <c r="F55" s="9">
        <f>C55/$C$60</f>
        <v>0.1673003802281369</v>
      </c>
    </row>
    <row r="56" spans="2:6">
      <c r="B56" t="s">
        <v>509</v>
      </c>
      <c r="C56">
        <f>2.99-1.42</f>
        <v>1.5700000000000003</v>
      </c>
      <c r="D56" s="77"/>
      <c r="E56" s="9">
        <f t="shared" ref="E56:E58" si="8">C56/$C$63</f>
        <v>0.27592267135325133</v>
      </c>
      <c r="F56" s="9">
        <f t="shared" ref="F56:F57" si="9">C56/$C$60</f>
        <v>0.59695817490494285</v>
      </c>
    </row>
    <row r="57" spans="2:6">
      <c r="B57" t="s">
        <v>510</v>
      </c>
      <c r="C57">
        <f>2.04-1.42</f>
        <v>0.62000000000000011</v>
      </c>
      <c r="D57" s="77"/>
      <c r="E57" s="9">
        <f t="shared" si="8"/>
        <v>0.10896309314586994</v>
      </c>
      <c r="F57" s="9">
        <f t="shared" si="9"/>
        <v>0.23574144486692011</v>
      </c>
    </row>
    <row r="58" spans="2:6">
      <c r="B58" t="s">
        <v>511</v>
      </c>
      <c r="C58">
        <v>3.06</v>
      </c>
      <c r="D58" s="77"/>
      <c r="E58" s="9">
        <f t="shared" si="8"/>
        <v>0.53778558875219673</v>
      </c>
    </row>
    <row r="59" spans="2:6">
      <c r="B59" t="s">
        <v>513</v>
      </c>
      <c r="C59">
        <f>C54</f>
        <v>8.4600000000000009</v>
      </c>
      <c r="D59" s="9">
        <f>C59/$C$62</f>
        <v>0.5978798586572438</v>
      </c>
      <c r="E59" s="77"/>
    </row>
    <row r="60" spans="2:6">
      <c r="B60" t="s">
        <v>514</v>
      </c>
      <c r="C60">
        <f>SUM(C55:C57)</f>
        <v>2.6300000000000008</v>
      </c>
      <c r="D60" s="9">
        <f t="shared" ref="D60:D62" si="10">C60/$C$62</f>
        <v>0.18586572438162546</v>
      </c>
      <c r="E60" s="77"/>
    </row>
    <row r="61" spans="2:6">
      <c r="B61" t="s">
        <v>515</v>
      </c>
      <c r="C61">
        <f>C58</f>
        <v>3.06</v>
      </c>
      <c r="D61" s="9">
        <f t="shared" si="10"/>
        <v>0.21625441696113071</v>
      </c>
      <c r="E61" s="77"/>
    </row>
    <row r="62" spans="2:6">
      <c r="B62" t="s">
        <v>408</v>
      </c>
      <c r="C62">
        <f>SUM(C59:C61)</f>
        <v>14.150000000000002</v>
      </c>
      <c r="D62" s="9">
        <f t="shared" si="10"/>
        <v>1</v>
      </c>
      <c r="E62" s="77"/>
    </row>
    <row r="63" spans="2:6">
      <c r="B63" t="s">
        <v>517</v>
      </c>
      <c r="C63">
        <f>C60+C61</f>
        <v>5.6900000000000013</v>
      </c>
      <c r="D63" s="77"/>
      <c r="E63" s="77"/>
    </row>
  </sheetData>
  <mergeCells count="2">
    <mergeCell ref="E21:J21"/>
    <mergeCell ref="K21:P21"/>
  </mergeCells>
  <hyperlinks>
    <hyperlink ref="B3" r:id="rId1"/>
  </hyperlinks>
  <pageMargins left="0.7" right="0.7" top="0.75" bottom="0.75" header="0.3" footer="0.3"/>
  <pageSetup paperSize="9" orientation="portrait" r:id="rId2"/>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XFD95"/>
  <sheetViews>
    <sheetView topLeftCell="A43" zoomScale="85" zoomScaleNormal="85" workbookViewId="0">
      <selection activeCell="B210" sqref="B210"/>
    </sheetView>
  </sheetViews>
  <sheetFormatPr defaultRowHeight="14.4"/>
  <cols>
    <col min="2" max="2" width="33.6640625" customWidth="1"/>
    <col min="3" max="3" width="10" bestFit="1" customWidth="1"/>
    <col min="4" max="4" width="10" customWidth="1"/>
    <col min="9" max="9" width="13.109375" customWidth="1"/>
    <col min="42" max="42" width="9.109375" customWidth="1"/>
    <col min="64" max="64" width="12.5546875" style="164" bestFit="1" customWidth="1"/>
  </cols>
  <sheetData>
    <row r="2" spans="2:16384">
      <c r="B2" s="1" t="s">
        <v>813</v>
      </c>
    </row>
    <row r="3" spans="2:16384">
      <c r="B3" s="1" t="s">
        <v>816</v>
      </c>
      <c r="X3" s="170" t="s">
        <v>790</v>
      </c>
    </row>
    <row r="4" spans="2:16384" s="41" customFormat="1">
      <c r="B4" s="41" t="s">
        <v>718</v>
      </c>
      <c r="C4" s="94">
        <v>0</v>
      </c>
      <c r="D4" s="94">
        <v>1</v>
      </c>
      <c r="E4" s="94">
        <v>2</v>
      </c>
      <c r="F4" s="94">
        <v>3</v>
      </c>
      <c r="G4" s="94">
        <v>4</v>
      </c>
      <c r="H4" s="94">
        <v>5</v>
      </c>
      <c r="I4" s="94">
        <v>6</v>
      </c>
      <c r="J4" s="94">
        <v>7</v>
      </c>
      <c r="K4" s="94">
        <v>8</v>
      </c>
      <c r="L4" s="94">
        <v>9</v>
      </c>
      <c r="M4" s="94">
        <v>10</v>
      </c>
      <c r="N4" s="94">
        <v>11</v>
      </c>
      <c r="O4" s="94">
        <v>12</v>
      </c>
      <c r="P4" s="94">
        <v>13</v>
      </c>
      <c r="Q4" s="94">
        <v>14</v>
      </c>
      <c r="R4" s="94">
        <v>15</v>
      </c>
      <c r="S4" s="94">
        <v>16</v>
      </c>
      <c r="T4" s="94">
        <v>17</v>
      </c>
      <c r="U4" s="94">
        <v>18</v>
      </c>
      <c r="V4" s="94">
        <v>19</v>
      </c>
      <c r="W4" s="94">
        <v>20</v>
      </c>
      <c r="X4" s="94">
        <v>21</v>
      </c>
      <c r="Y4" s="94">
        <v>22</v>
      </c>
      <c r="Z4" s="94">
        <v>23</v>
      </c>
      <c r="AA4" s="94">
        <v>24</v>
      </c>
      <c r="AB4" s="94">
        <v>25</v>
      </c>
      <c r="AC4" s="94">
        <v>26</v>
      </c>
      <c r="AD4" s="94">
        <v>27</v>
      </c>
      <c r="AE4" s="94">
        <v>28</v>
      </c>
      <c r="AF4" s="94">
        <v>29</v>
      </c>
      <c r="AG4" s="94">
        <v>30</v>
      </c>
      <c r="AH4" s="94">
        <v>31</v>
      </c>
      <c r="AI4" s="94">
        <v>32</v>
      </c>
      <c r="AJ4" s="94">
        <v>33</v>
      </c>
      <c r="AK4" s="94">
        <v>34</v>
      </c>
      <c r="AL4" s="94">
        <v>35</v>
      </c>
      <c r="AM4" s="94">
        <v>36</v>
      </c>
      <c r="AN4" s="94">
        <v>37</v>
      </c>
      <c r="AO4" s="94">
        <v>38</v>
      </c>
      <c r="AP4" s="94">
        <v>39</v>
      </c>
      <c r="AQ4" s="94">
        <v>40</v>
      </c>
      <c r="AR4" s="94">
        <v>41</v>
      </c>
      <c r="AS4" s="94">
        <v>42</v>
      </c>
      <c r="AT4" s="94">
        <v>43</v>
      </c>
      <c r="AU4" s="94">
        <v>44</v>
      </c>
      <c r="AV4" s="94">
        <v>45</v>
      </c>
      <c r="AW4" s="94">
        <v>46</v>
      </c>
      <c r="AX4" s="94">
        <v>47</v>
      </c>
      <c r="AY4" s="94">
        <v>48</v>
      </c>
      <c r="AZ4" s="94">
        <v>49</v>
      </c>
      <c r="BA4" s="94">
        <v>50</v>
      </c>
      <c r="BB4" s="94">
        <v>51</v>
      </c>
      <c r="BC4" s="94">
        <v>52</v>
      </c>
      <c r="BD4" s="94">
        <v>53</v>
      </c>
      <c r="BE4" s="94">
        <v>54</v>
      </c>
      <c r="BF4" s="94">
        <v>55</v>
      </c>
      <c r="BG4" s="94">
        <v>56</v>
      </c>
      <c r="BH4" s="94">
        <v>57</v>
      </c>
      <c r="BI4" s="94">
        <v>58</v>
      </c>
      <c r="BJ4" s="94">
        <v>59</v>
      </c>
      <c r="BK4" s="94">
        <v>60</v>
      </c>
      <c r="BL4" s="101" t="s">
        <v>501</v>
      </c>
    </row>
    <row r="5" spans="2:16384" s="41" customFormat="1">
      <c r="B5" s="41" t="s">
        <v>719</v>
      </c>
      <c r="C5" s="101">
        <f>INPUT!C8</f>
        <v>2026</v>
      </c>
      <c r="D5" s="101">
        <f>C5+1</f>
        <v>2027</v>
      </c>
      <c r="E5" s="101">
        <f t="shared" ref="E5:BK5" si="0">D5+1</f>
        <v>2028</v>
      </c>
      <c r="F5" s="101">
        <f t="shared" si="0"/>
        <v>2029</v>
      </c>
      <c r="G5" s="101">
        <f t="shared" si="0"/>
        <v>2030</v>
      </c>
      <c r="H5" s="101">
        <f t="shared" si="0"/>
        <v>2031</v>
      </c>
      <c r="I5" s="101">
        <f t="shared" si="0"/>
        <v>2032</v>
      </c>
      <c r="J5" s="101">
        <f t="shared" si="0"/>
        <v>2033</v>
      </c>
      <c r="K5" s="101">
        <f t="shared" si="0"/>
        <v>2034</v>
      </c>
      <c r="L5" s="101">
        <f t="shared" si="0"/>
        <v>2035</v>
      </c>
      <c r="M5" s="101">
        <f t="shared" si="0"/>
        <v>2036</v>
      </c>
      <c r="N5" s="101">
        <f t="shared" si="0"/>
        <v>2037</v>
      </c>
      <c r="O5" s="101">
        <f t="shared" si="0"/>
        <v>2038</v>
      </c>
      <c r="P5" s="101">
        <f t="shared" si="0"/>
        <v>2039</v>
      </c>
      <c r="Q5" s="101">
        <f t="shared" si="0"/>
        <v>2040</v>
      </c>
      <c r="R5" s="101">
        <f t="shared" si="0"/>
        <v>2041</v>
      </c>
      <c r="S5" s="101">
        <f t="shared" si="0"/>
        <v>2042</v>
      </c>
      <c r="T5" s="101">
        <f t="shared" si="0"/>
        <v>2043</v>
      </c>
      <c r="U5" s="101">
        <f t="shared" si="0"/>
        <v>2044</v>
      </c>
      <c r="V5" s="101">
        <f t="shared" si="0"/>
        <v>2045</v>
      </c>
      <c r="W5" s="101">
        <f t="shared" si="0"/>
        <v>2046</v>
      </c>
      <c r="X5" s="101">
        <f t="shared" si="0"/>
        <v>2047</v>
      </c>
      <c r="Y5" s="101">
        <f t="shared" si="0"/>
        <v>2048</v>
      </c>
      <c r="Z5" s="101">
        <f t="shared" si="0"/>
        <v>2049</v>
      </c>
      <c r="AA5" s="101">
        <f t="shared" si="0"/>
        <v>2050</v>
      </c>
      <c r="AB5" s="101">
        <f t="shared" si="0"/>
        <v>2051</v>
      </c>
      <c r="AC5" s="101">
        <f t="shared" si="0"/>
        <v>2052</v>
      </c>
      <c r="AD5" s="101">
        <f t="shared" si="0"/>
        <v>2053</v>
      </c>
      <c r="AE5" s="101">
        <f t="shared" si="0"/>
        <v>2054</v>
      </c>
      <c r="AF5" s="101">
        <f t="shared" si="0"/>
        <v>2055</v>
      </c>
      <c r="AG5" s="101">
        <f t="shared" si="0"/>
        <v>2056</v>
      </c>
      <c r="AH5" s="101">
        <f t="shared" si="0"/>
        <v>2057</v>
      </c>
      <c r="AI5" s="101">
        <f t="shared" si="0"/>
        <v>2058</v>
      </c>
      <c r="AJ5" s="101">
        <f t="shared" si="0"/>
        <v>2059</v>
      </c>
      <c r="AK5" s="101">
        <f t="shared" si="0"/>
        <v>2060</v>
      </c>
      <c r="AL5" s="101">
        <f t="shared" si="0"/>
        <v>2061</v>
      </c>
      <c r="AM5" s="101">
        <f t="shared" si="0"/>
        <v>2062</v>
      </c>
      <c r="AN5" s="101">
        <f t="shared" si="0"/>
        <v>2063</v>
      </c>
      <c r="AO5" s="101">
        <f t="shared" si="0"/>
        <v>2064</v>
      </c>
      <c r="AP5" s="101">
        <f t="shared" si="0"/>
        <v>2065</v>
      </c>
      <c r="AQ5" s="101">
        <f t="shared" si="0"/>
        <v>2066</v>
      </c>
      <c r="AR5" s="101">
        <f t="shared" si="0"/>
        <v>2067</v>
      </c>
      <c r="AS5" s="101">
        <f t="shared" si="0"/>
        <v>2068</v>
      </c>
      <c r="AT5" s="101">
        <f t="shared" si="0"/>
        <v>2069</v>
      </c>
      <c r="AU5" s="101">
        <f t="shared" si="0"/>
        <v>2070</v>
      </c>
      <c r="AV5" s="101">
        <f t="shared" si="0"/>
        <v>2071</v>
      </c>
      <c r="AW5" s="101">
        <f t="shared" si="0"/>
        <v>2072</v>
      </c>
      <c r="AX5" s="101">
        <f t="shared" si="0"/>
        <v>2073</v>
      </c>
      <c r="AY5" s="101">
        <f t="shared" si="0"/>
        <v>2074</v>
      </c>
      <c r="AZ5" s="101">
        <f t="shared" si="0"/>
        <v>2075</v>
      </c>
      <c r="BA5" s="101">
        <f t="shared" si="0"/>
        <v>2076</v>
      </c>
      <c r="BB5" s="101">
        <f t="shared" si="0"/>
        <v>2077</v>
      </c>
      <c r="BC5" s="101">
        <f t="shared" si="0"/>
        <v>2078</v>
      </c>
      <c r="BD5" s="101">
        <f t="shared" si="0"/>
        <v>2079</v>
      </c>
      <c r="BE5" s="101">
        <f t="shared" si="0"/>
        <v>2080</v>
      </c>
      <c r="BF5" s="101">
        <f t="shared" si="0"/>
        <v>2081</v>
      </c>
      <c r="BG5" s="101">
        <f t="shared" si="0"/>
        <v>2082</v>
      </c>
      <c r="BH5" s="101">
        <f t="shared" si="0"/>
        <v>2083</v>
      </c>
      <c r="BI5" s="101">
        <f t="shared" si="0"/>
        <v>2084</v>
      </c>
      <c r="BJ5" s="101">
        <f t="shared" si="0"/>
        <v>2085</v>
      </c>
      <c r="BK5" s="101">
        <f t="shared" si="0"/>
        <v>2086</v>
      </c>
      <c r="BL5" s="101"/>
    </row>
    <row r="6" spans="2:16384">
      <c r="B6" t="s">
        <v>802</v>
      </c>
      <c r="C6" s="7">
        <v>0</v>
      </c>
      <c r="D6" s="7">
        <f ca="1">Detached!$E$133-Detached!$E$135</f>
        <v>458.52595104632144</v>
      </c>
      <c r="E6" s="7">
        <f ca="1">Detached!$E$133-Detached!$E$135</f>
        <v>458.52595104632144</v>
      </c>
      <c r="F6" s="7">
        <f ca="1">Detached!$E$133-Detached!$E$135</f>
        <v>458.52595104632144</v>
      </c>
      <c r="G6" s="7">
        <f ca="1">Detached!$E$133-Detached!$E$135</f>
        <v>458.52595104632144</v>
      </c>
      <c r="H6" s="7">
        <f ca="1">Detached!$E$133-Detached!$E$135</f>
        <v>458.52595104632144</v>
      </c>
      <c r="I6" s="7">
        <f ca="1">Detached!$E$133-Detached!$E$135</f>
        <v>458.52595104632144</v>
      </c>
      <c r="J6" s="7">
        <f ca="1">Detached!$E$133-Detached!$E$135</f>
        <v>458.52595104632144</v>
      </c>
      <c r="K6" s="7">
        <f ca="1">Detached!$E$133-Detached!$E$135</f>
        <v>458.52595104632144</v>
      </c>
      <c r="L6" s="7">
        <f ca="1">Detached!$E$133-Detached!$E$135</f>
        <v>458.52595104632144</v>
      </c>
      <c r="M6" s="7">
        <f ca="1">Detached!$E$133-Detached!$E$135</f>
        <v>458.52595104632144</v>
      </c>
      <c r="N6" s="7">
        <f ca="1">Detached!$E$133-Detached!$E$135</f>
        <v>458.52595104632144</v>
      </c>
      <c r="O6" s="7">
        <f ca="1">Detached!$E$133-Detached!$E$135</f>
        <v>458.52595104632144</v>
      </c>
      <c r="P6" s="7">
        <f ca="1">Detached!$E$133-Detached!$E$135</f>
        <v>458.52595104632144</v>
      </c>
      <c r="Q6" s="7">
        <f ca="1">Detached!$E$133-Detached!$E$135</f>
        <v>458.52595104632144</v>
      </c>
      <c r="R6" s="7">
        <f ca="1">Detached!$E$133-Detached!$E$135</f>
        <v>458.52595104632144</v>
      </c>
      <c r="S6" s="7">
        <f ca="1">Detached!$E$133-Detached!$E$135</f>
        <v>458.52595104632144</v>
      </c>
      <c r="T6" s="7">
        <f ca="1">Detached!$E$133-Detached!$E$135</f>
        <v>458.52595104632144</v>
      </c>
      <c r="U6" s="7">
        <f ca="1">Detached!$E$133-Detached!$E$135</f>
        <v>458.52595104632144</v>
      </c>
      <c r="V6" s="7">
        <f ca="1">Detached!$E$133-Detached!$E$135</f>
        <v>458.52595104632144</v>
      </c>
      <c r="W6" s="7">
        <f ca="1">Detached!$E$133-Detached!$E$135</f>
        <v>458.52595104632144</v>
      </c>
      <c r="X6" s="173">
        <f ca="1">IF(Detached!$C$129="ASHP",Detached!$E$133-Detached!$E$135,Detached!$E$133-Detached!$E$135+Detached!$E$143)</f>
        <v>458.52595104632144</v>
      </c>
      <c r="Y6" s="7">
        <f ca="1">IF(Detached!$C$129="ASHP",Detached!$E$133-Detached!$E$135,Detached!$E$133-Detached!$E$135+Detached!$E$143)</f>
        <v>458.52595104632144</v>
      </c>
      <c r="Z6" s="7">
        <f ca="1">IF(Detached!$C$129="ASHP",Detached!$E$133-Detached!$E$135,Detached!$E$133-Detached!$E$135+Detached!$E$143)</f>
        <v>458.52595104632144</v>
      </c>
      <c r="AA6" s="7">
        <f ca="1">IF(Detached!$C$129="ASHP",Detached!$E$133-Detached!$E$135,Detached!$E$133-Detached!$E$135+Detached!$E$143)</f>
        <v>458.52595104632144</v>
      </c>
      <c r="AB6" s="7">
        <f ca="1">IF(Detached!$C$129="ASHP",Detached!$E$133-Detached!$E$135,Detached!$E$133-Detached!$E$135+Detached!$E$143)</f>
        <v>458.52595104632144</v>
      </c>
      <c r="AC6" s="7">
        <f ca="1">IF(Detached!$C$129="ASHP",Detached!$E$133-Detached!$E$135,Detached!$E$133-Detached!$E$135+Detached!$E$143)</f>
        <v>458.52595104632144</v>
      </c>
      <c r="AD6" s="7">
        <f ca="1">IF(Detached!$C$129="ASHP",Detached!$E$133-Detached!$E$135,Detached!$E$133-Detached!$E$135+Detached!$E$143)</f>
        <v>458.52595104632144</v>
      </c>
      <c r="AE6" s="7">
        <f ca="1">IF(Detached!$C$129="ASHP",Detached!$E$133-Detached!$E$135,Detached!$E$133-Detached!$E$135+Detached!$E$143)</f>
        <v>458.52595104632144</v>
      </c>
      <c r="AF6" s="7">
        <f ca="1">IF(Detached!$C$129="ASHP",Detached!$E$133-Detached!$E$135,Detached!$E$133-Detached!$E$135+Detached!$E$143)</f>
        <v>458.52595104632144</v>
      </c>
      <c r="AG6" s="7">
        <f ca="1">IF(Detached!$C$129="ASHP",Detached!$E$133-Detached!$E$135,Detached!$E$133-Detached!$E$135+Detached!$E$143)</f>
        <v>458.52595104632144</v>
      </c>
      <c r="AH6" s="7">
        <f ca="1">IF(Detached!$C$129="ASHP",Detached!$E$133-Detached!$E$135,Detached!$E$133-Detached!$E$135+Detached!$E$143)</f>
        <v>458.52595104632144</v>
      </c>
      <c r="AI6" s="7">
        <f ca="1">IF(Detached!$C$129="ASHP",Detached!$E$133-Detached!$E$135,Detached!$E$133-Detached!$E$135+Detached!$E$143)</f>
        <v>458.52595104632144</v>
      </c>
      <c r="AJ6" s="7">
        <f ca="1">IF(Detached!$C$129="ASHP",Detached!$E$133-Detached!$E$135,Detached!$E$133-Detached!$E$135+Detached!$E$143)</f>
        <v>458.52595104632144</v>
      </c>
      <c r="AK6" s="7">
        <f ca="1">IF(Detached!$C$129="ASHP",Detached!$E$133-Detached!$E$135,Detached!$E$133-Detached!$E$135+Detached!$E$143)</f>
        <v>458.52595104632144</v>
      </c>
      <c r="AL6" s="7">
        <f ca="1">IF(Detached!$C$129="ASHP",Detached!$E$133-Detached!$E$135,Detached!$E$133-Detached!$E$135+Detached!$E$143)</f>
        <v>458.52595104632144</v>
      </c>
      <c r="AM6" s="7">
        <f ca="1">IF(Detached!$C$129="ASHP",Detached!$E$133-Detached!$E$135,Detached!$E$133-Detached!$E$135+Detached!$E$143)</f>
        <v>458.52595104632144</v>
      </c>
      <c r="AN6" s="7">
        <f ca="1">IF(Detached!$C$129="ASHP",Detached!$E$133-Detached!$E$135,Detached!$E$133-Detached!$E$135+Detached!$E$143)</f>
        <v>458.52595104632144</v>
      </c>
      <c r="AO6" s="7">
        <f ca="1">IF(Detached!$C$129="ASHP",Detached!$E$133-Detached!$E$135,Detached!$E$133-Detached!$E$135+Detached!$E$143)</f>
        <v>458.52595104632144</v>
      </c>
      <c r="AP6" s="7">
        <f ca="1">IF(Detached!$C$129="ASHP",Detached!$E$133-Detached!$E$135,Detached!$E$133-Detached!$E$135+Detached!$E$143)</f>
        <v>458.52595104632144</v>
      </c>
      <c r="AQ6" s="7">
        <f ca="1">IF(Detached!$C$129="ASHP",Detached!$E$133-Detached!$E$135,Detached!$E$133-Detached!$E$135+Detached!$E$143)</f>
        <v>458.52595104632144</v>
      </c>
      <c r="AR6" s="7">
        <f ca="1">IF(Detached!$C$129="ASHP",Detached!$E$133-Detached!$E$135,Detached!$E$133-Detached!$E$135+Detached!$E$143)</f>
        <v>458.52595104632144</v>
      </c>
      <c r="AS6" s="7">
        <f ca="1">IF(Detached!$C$129="ASHP",Detached!$E$133-Detached!$E$135,Detached!$E$133-Detached!$E$135+Detached!$E$143)</f>
        <v>458.52595104632144</v>
      </c>
      <c r="AT6" s="7">
        <f ca="1">IF(Detached!$C$129="ASHP",Detached!$E$133-Detached!$E$135,Detached!$E$133-Detached!$E$135+Detached!$E$143)</f>
        <v>458.52595104632144</v>
      </c>
      <c r="AU6" s="7">
        <f ca="1">IF(Detached!$C$129="ASHP",Detached!$E$133-Detached!$E$135,Detached!$E$133-Detached!$E$135+Detached!$E$143)</f>
        <v>458.52595104632144</v>
      </c>
      <c r="AV6" s="7">
        <f ca="1">IF(Detached!$C$129="ASHP",Detached!$E$133-Detached!$E$135,Detached!$E$133-Detached!$E$135+Detached!$E$143)</f>
        <v>458.52595104632144</v>
      </c>
      <c r="AW6" s="7">
        <f ca="1">IF(Detached!$C$129="ASHP",Detached!$E$133-Detached!$E$135,Detached!$E$133-Detached!$E$135+Detached!$E$143)</f>
        <v>458.52595104632144</v>
      </c>
      <c r="AX6" s="7">
        <f ca="1">IF(Detached!$C$129="ASHP",Detached!$E$133-Detached!$E$135,Detached!$E$133-Detached!$E$135+Detached!$E$143)</f>
        <v>458.52595104632144</v>
      </c>
      <c r="AY6" s="7">
        <f ca="1">IF(Detached!$C$129="ASHP",Detached!$E$133-Detached!$E$135,Detached!$E$133-Detached!$E$135+Detached!$E$143)</f>
        <v>458.52595104632144</v>
      </c>
      <c r="AZ6" s="7">
        <f ca="1">IF(Detached!$C$129="ASHP",Detached!$E$133-Detached!$E$135,Detached!$E$133-Detached!$E$135+Detached!$E$143)</f>
        <v>458.52595104632144</v>
      </c>
      <c r="BA6" s="7">
        <f ca="1">IF(Detached!$C$129="ASHP",Detached!$E$133-Detached!$E$135,Detached!$E$133-Detached!$E$135+Detached!$E$143)</f>
        <v>458.52595104632144</v>
      </c>
      <c r="BB6" s="7">
        <f ca="1">IF(Detached!$C$129="ASHP",Detached!$E$133-Detached!$E$135,Detached!$E$133-Detached!$E$135+Detached!$E$143)</f>
        <v>458.52595104632144</v>
      </c>
      <c r="BC6" s="7">
        <f ca="1">IF(Detached!$C$129="ASHP",Detached!$E$133-Detached!$E$135,Detached!$E$133-Detached!$E$135+Detached!$E$143)</f>
        <v>458.52595104632144</v>
      </c>
      <c r="BD6" s="7">
        <f ca="1">IF(Detached!$C$129="ASHP",Detached!$E$133-Detached!$E$135,Detached!$E$133-Detached!$E$135+Detached!$E$143)</f>
        <v>458.52595104632144</v>
      </c>
      <c r="BE6" s="7">
        <f ca="1">IF(Detached!$C$129="ASHP",Detached!$E$133-Detached!$E$135,Detached!$E$133-Detached!$E$135+Detached!$E$143)</f>
        <v>458.52595104632144</v>
      </c>
      <c r="BF6" s="7">
        <f ca="1">IF(Detached!$C$129="ASHP",Detached!$E$133-Detached!$E$135,Detached!$E$133-Detached!$E$135+Detached!$E$143)</f>
        <v>458.52595104632144</v>
      </c>
      <c r="BG6" s="7">
        <f ca="1">IF(Detached!$C$129="ASHP",Detached!$E$133-Detached!$E$135,Detached!$E$133-Detached!$E$135+Detached!$E$143)</f>
        <v>458.52595104632144</v>
      </c>
      <c r="BH6" s="7">
        <f ca="1">IF(Detached!$C$129="ASHP",Detached!$E$133-Detached!$E$135,Detached!$E$133-Detached!$E$135+Detached!$E$143)</f>
        <v>458.52595104632144</v>
      </c>
      <c r="BI6" s="7">
        <f ca="1">IF(Detached!$C$129="ASHP",Detached!$E$133-Detached!$E$135,Detached!$E$133-Detached!$E$135+Detached!$E$143)</f>
        <v>458.52595104632144</v>
      </c>
      <c r="BJ6" s="7">
        <f ca="1">IF(Detached!$C$129="ASHP",Detached!$E$133-Detached!$E$135,Detached!$E$133-Detached!$E$135+Detached!$E$143)</f>
        <v>458.52595104632144</v>
      </c>
      <c r="BK6" s="7">
        <f ca="1">IF(Detached!$C$129="ASHP",Detached!$E$133-Detached!$E$135,Detached!$E$133-Detached!$E$135+Detached!$E$143)</f>
        <v>458.52595104632144</v>
      </c>
      <c r="BL6" s="7">
        <f ca="1">SUM(C6:BK6)</f>
        <v>27511.557062779306</v>
      </c>
      <c r="BM6" s="172"/>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c r="ON6" s="7"/>
      <c r="OO6" s="7"/>
      <c r="OP6" s="7"/>
      <c r="OQ6" s="7"/>
      <c r="OR6" s="7"/>
      <c r="OS6" s="7"/>
      <c r="OT6" s="7"/>
      <c r="OU6" s="7"/>
      <c r="OV6" s="7"/>
      <c r="OW6" s="7"/>
      <c r="OX6" s="7"/>
      <c r="OY6" s="7"/>
      <c r="OZ6" s="7"/>
      <c r="PA6" s="7"/>
      <c r="PB6" s="7"/>
      <c r="PC6" s="7"/>
      <c r="PD6" s="7"/>
      <c r="PE6" s="7"/>
      <c r="PF6" s="7"/>
      <c r="PG6" s="7"/>
      <c r="PH6" s="7"/>
      <c r="PI6" s="7"/>
      <c r="PJ6" s="7"/>
      <c r="PK6" s="7"/>
      <c r="PL6" s="7"/>
      <c r="PM6" s="7"/>
      <c r="PN6" s="7"/>
      <c r="PO6" s="7"/>
      <c r="PP6" s="7"/>
      <c r="PQ6" s="7"/>
      <c r="PR6" s="7"/>
      <c r="PS6" s="7"/>
      <c r="PT6" s="7"/>
      <c r="PU6" s="7"/>
      <c r="PV6" s="7"/>
      <c r="PW6" s="7"/>
      <c r="PX6" s="7"/>
      <c r="PY6" s="7"/>
      <c r="PZ6" s="7"/>
      <c r="QA6" s="7"/>
      <c r="QB6" s="7"/>
      <c r="QC6" s="7"/>
      <c r="QD6" s="7"/>
      <c r="QE6" s="7"/>
      <c r="QF6" s="7"/>
      <c r="QG6" s="7"/>
      <c r="QH6" s="7"/>
      <c r="QI6" s="7"/>
      <c r="QJ6" s="7"/>
      <c r="QK6" s="7"/>
      <c r="QL6" s="7"/>
      <c r="QM6" s="7"/>
      <c r="QN6" s="7"/>
      <c r="QO6" s="7"/>
      <c r="QP6" s="7"/>
      <c r="QQ6" s="7"/>
      <c r="QR6" s="7"/>
      <c r="QS6" s="7"/>
      <c r="QT6" s="7"/>
      <c r="QU6" s="7"/>
      <c r="QV6" s="7"/>
      <c r="QW6" s="7"/>
      <c r="QX6" s="7"/>
      <c r="QY6" s="7"/>
      <c r="QZ6" s="7"/>
      <c r="RA6" s="7"/>
      <c r="RB6" s="7"/>
      <c r="RC6" s="7"/>
      <c r="RD6" s="7"/>
      <c r="RE6" s="7"/>
      <c r="RF6" s="7"/>
      <c r="RG6" s="7"/>
      <c r="RH6" s="7"/>
      <c r="RI6" s="7"/>
      <c r="RJ6" s="7"/>
      <c r="RK6" s="7"/>
      <c r="RL6" s="7"/>
      <c r="RM6" s="7"/>
      <c r="RN6" s="7"/>
      <c r="RO6" s="7"/>
      <c r="RP6" s="7"/>
      <c r="RQ6" s="7"/>
      <c r="RR6" s="7"/>
      <c r="RS6" s="7"/>
      <c r="RT6" s="7"/>
      <c r="RU6" s="7"/>
      <c r="RV6" s="7"/>
      <c r="RW6" s="7"/>
      <c r="RX6" s="7"/>
      <c r="RY6" s="7"/>
      <c r="RZ6" s="7"/>
      <c r="SA6" s="7"/>
      <c r="SB6" s="7"/>
      <c r="SC6" s="7"/>
      <c r="SD6" s="7"/>
      <c r="SE6" s="7"/>
      <c r="SF6" s="7"/>
      <c r="SG6" s="7"/>
      <c r="SH6" s="7"/>
      <c r="SI6" s="7"/>
      <c r="SJ6" s="7"/>
      <c r="SK6" s="7"/>
      <c r="SL6" s="7"/>
      <c r="SM6" s="7"/>
      <c r="SN6" s="7"/>
      <c r="SO6" s="7"/>
      <c r="SP6" s="7"/>
      <c r="SQ6" s="7"/>
      <c r="SR6" s="7"/>
      <c r="SS6" s="7"/>
      <c r="ST6" s="7"/>
      <c r="SU6" s="7"/>
      <c r="SV6" s="7"/>
      <c r="SW6" s="7"/>
      <c r="SX6" s="7"/>
      <c r="SY6" s="7"/>
      <c r="SZ6" s="7"/>
      <c r="TA6" s="7"/>
      <c r="TB6" s="7"/>
      <c r="TC6" s="7"/>
      <c r="TD6" s="7"/>
      <c r="TE6" s="7"/>
      <c r="TF6" s="7"/>
      <c r="TG6" s="7"/>
      <c r="TH6" s="7"/>
      <c r="TI6" s="7"/>
      <c r="TJ6" s="7"/>
      <c r="TK6" s="7"/>
      <c r="TL6" s="7"/>
      <c r="TM6" s="7"/>
      <c r="TN6" s="7"/>
      <c r="TO6" s="7"/>
      <c r="TP6" s="7"/>
      <c r="TQ6" s="7"/>
      <c r="TR6" s="7"/>
      <c r="TS6" s="7"/>
      <c r="TT6" s="7"/>
      <c r="TU6" s="7"/>
      <c r="TV6" s="7"/>
      <c r="TW6" s="7"/>
      <c r="TX6" s="7"/>
      <c r="TY6" s="7"/>
      <c r="TZ6" s="7"/>
      <c r="UA6" s="7"/>
      <c r="UB6" s="7"/>
      <c r="UC6" s="7"/>
      <c r="UD6" s="7"/>
      <c r="UE6" s="7"/>
      <c r="UF6" s="7"/>
      <c r="UG6" s="7"/>
      <c r="UH6" s="7"/>
      <c r="UI6" s="7"/>
      <c r="UJ6" s="7"/>
      <c r="UK6" s="7"/>
      <c r="UL6" s="7"/>
      <c r="UM6" s="7"/>
      <c r="UN6" s="7"/>
      <c r="UO6" s="7"/>
      <c r="UP6" s="7"/>
      <c r="UQ6" s="7"/>
      <c r="UR6" s="7"/>
      <c r="US6" s="7"/>
      <c r="UT6" s="7"/>
      <c r="UU6" s="7"/>
      <c r="UV6" s="7"/>
      <c r="UW6" s="7"/>
      <c r="UX6" s="7"/>
      <c r="UY6" s="7"/>
      <c r="UZ6" s="7"/>
      <c r="VA6" s="7"/>
      <c r="VB6" s="7"/>
      <c r="VC6" s="7"/>
      <c r="VD6" s="7"/>
      <c r="VE6" s="7"/>
      <c r="VF6" s="7"/>
      <c r="VG6" s="7"/>
      <c r="VH6" s="7"/>
      <c r="VI6" s="7"/>
      <c r="VJ6" s="7"/>
      <c r="VK6" s="7"/>
      <c r="VL6" s="7"/>
      <c r="VM6" s="7"/>
      <c r="VN6" s="7"/>
      <c r="VO6" s="7"/>
      <c r="VP6" s="7"/>
      <c r="VQ6" s="7"/>
      <c r="VR6" s="7"/>
      <c r="VS6" s="7"/>
      <c r="VT6" s="7"/>
      <c r="VU6" s="7"/>
      <c r="VV6" s="7"/>
      <c r="VW6" s="7"/>
      <c r="VX6" s="7"/>
      <c r="VY6" s="7"/>
      <c r="VZ6" s="7"/>
      <c r="WA6" s="7"/>
      <c r="WB6" s="7"/>
      <c r="WC6" s="7"/>
      <c r="WD6" s="7"/>
      <c r="WE6" s="7"/>
      <c r="WF6" s="7"/>
      <c r="WG6" s="7"/>
      <c r="WH6" s="7"/>
      <c r="WI6" s="7"/>
      <c r="WJ6" s="7"/>
      <c r="WK6" s="7"/>
      <c r="WL6" s="7"/>
      <c r="WM6" s="7"/>
      <c r="WN6" s="7"/>
      <c r="WO6" s="7"/>
      <c r="WP6" s="7"/>
      <c r="WQ6" s="7"/>
      <c r="WR6" s="7"/>
      <c r="WS6" s="7"/>
      <c r="WT6" s="7"/>
      <c r="WU6" s="7"/>
      <c r="WV6" s="7"/>
      <c r="WW6" s="7"/>
      <c r="WX6" s="7"/>
      <c r="WY6" s="7"/>
      <c r="WZ6" s="7"/>
      <c r="XA6" s="7"/>
      <c r="XB6" s="7"/>
      <c r="XC6" s="7"/>
      <c r="XD6" s="7"/>
      <c r="XE6" s="7"/>
      <c r="XF6" s="7"/>
      <c r="XG6" s="7"/>
      <c r="XH6" s="7"/>
      <c r="XI6" s="7"/>
      <c r="XJ6" s="7"/>
      <c r="XK6" s="7"/>
      <c r="XL6" s="7"/>
      <c r="XM6" s="7"/>
      <c r="XN6" s="7"/>
      <c r="XO6" s="7"/>
      <c r="XP6" s="7"/>
      <c r="XQ6" s="7"/>
      <c r="XR6" s="7"/>
      <c r="XS6" s="7"/>
      <c r="XT6" s="7"/>
      <c r="XU6" s="7"/>
      <c r="XV6" s="7"/>
      <c r="XW6" s="7"/>
      <c r="XX6" s="7"/>
      <c r="XY6" s="7"/>
      <c r="XZ6" s="7"/>
      <c r="YA6" s="7"/>
      <c r="YB6" s="7"/>
      <c r="YC6" s="7"/>
      <c r="YD6" s="7"/>
      <c r="YE6" s="7"/>
      <c r="YF6" s="7"/>
      <c r="YG6" s="7"/>
      <c r="YH6" s="7"/>
      <c r="YI6" s="7"/>
      <c r="YJ6" s="7"/>
      <c r="YK6" s="7"/>
      <c r="YL6" s="7"/>
      <c r="YM6" s="7"/>
      <c r="YN6" s="7"/>
      <c r="YO6" s="7"/>
      <c r="YP6" s="7"/>
      <c r="YQ6" s="7"/>
      <c r="YR6" s="7"/>
      <c r="YS6" s="7"/>
      <c r="YT6" s="7"/>
      <c r="YU6" s="7"/>
      <c r="YV6" s="7"/>
      <c r="YW6" s="7"/>
      <c r="YX6" s="7"/>
      <c r="YY6" s="7"/>
      <c r="YZ6" s="7"/>
      <c r="ZA6" s="7"/>
      <c r="ZB6" s="7"/>
      <c r="ZC6" s="7"/>
      <c r="ZD6" s="7"/>
      <c r="ZE6" s="7"/>
      <c r="ZF6" s="7"/>
      <c r="ZG6" s="7"/>
      <c r="ZH6" s="7"/>
      <c r="ZI6" s="7"/>
      <c r="ZJ6" s="7"/>
      <c r="ZK6" s="7"/>
      <c r="ZL6" s="7"/>
      <c r="ZM6" s="7"/>
      <c r="ZN6" s="7"/>
      <c r="ZO6" s="7"/>
      <c r="ZP6" s="7"/>
      <c r="ZQ6" s="7"/>
      <c r="ZR6" s="7"/>
      <c r="ZS6" s="7"/>
      <c r="ZT6" s="7"/>
      <c r="ZU6" s="7"/>
      <c r="ZV6" s="7"/>
      <c r="ZW6" s="7"/>
      <c r="ZX6" s="7"/>
      <c r="ZY6" s="7"/>
      <c r="ZZ6" s="7"/>
      <c r="AAA6" s="7"/>
      <c r="AAB6" s="7"/>
      <c r="AAC6" s="7"/>
      <c r="AAD6" s="7"/>
      <c r="AAE6" s="7"/>
      <c r="AAF6" s="7"/>
      <c r="AAG6" s="7"/>
      <c r="AAH6" s="7"/>
      <c r="AAI6" s="7"/>
      <c r="AAJ6" s="7"/>
      <c r="AAK6" s="7"/>
      <c r="AAL6" s="7"/>
      <c r="AAM6" s="7"/>
      <c r="AAN6" s="7"/>
      <c r="AAO6" s="7"/>
      <c r="AAP6" s="7"/>
      <c r="AAQ6" s="7"/>
      <c r="AAR6" s="7"/>
      <c r="AAS6" s="7"/>
      <c r="AAT6" s="7"/>
      <c r="AAU6" s="7"/>
      <c r="AAV6" s="7"/>
      <c r="AAW6" s="7"/>
      <c r="AAX6" s="7"/>
      <c r="AAY6" s="7"/>
      <c r="AAZ6" s="7"/>
      <c r="ABA6" s="7"/>
      <c r="ABB6" s="7"/>
      <c r="ABC6" s="7"/>
      <c r="ABD6" s="7"/>
      <c r="ABE6" s="7"/>
      <c r="ABF6" s="7"/>
      <c r="ABG6" s="7"/>
      <c r="ABH6" s="7"/>
      <c r="ABI6" s="7"/>
      <c r="ABJ6" s="7"/>
      <c r="ABK6" s="7"/>
      <c r="ABL6" s="7"/>
      <c r="ABM6" s="7"/>
      <c r="ABN6" s="7"/>
      <c r="ABO6" s="7"/>
      <c r="ABP6" s="7"/>
      <c r="ABQ6" s="7"/>
      <c r="ABR6" s="7"/>
      <c r="ABS6" s="7"/>
      <c r="ABT6" s="7"/>
      <c r="ABU6" s="7"/>
      <c r="ABV6" s="7"/>
      <c r="ABW6" s="7"/>
      <c r="ABX6" s="7"/>
      <c r="ABY6" s="7"/>
      <c r="ABZ6" s="7"/>
      <c r="ACA6" s="7"/>
      <c r="ACB6" s="7"/>
      <c r="ACC6" s="7"/>
      <c r="ACD6" s="7"/>
      <c r="ACE6" s="7"/>
      <c r="ACF6" s="7"/>
      <c r="ACG6" s="7"/>
      <c r="ACH6" s="7"/>
      <c r="ACI6" s="7"/>
      <c r="ACJ6" s="7"/>
      <c r="ACK6" s="7"/>
      <c r="ACL6" s="7"/>
      <c r="ACM6" s="7"/>
      <c r="ACN6" s="7"/>
      <c r="ACO6" s="7"/>
      <c r="ACP6" s="7"/>
      <c r="ACQ6" s="7"/>
      <c r="ACR6" s="7"/>
      <c r="ACS6" s="7"/>
      <c r="ACT6" s="7"/>
      <c r="ACU6" s="7"/>
      <c r="ACV6" s="7"/>
      <c r="ACW6" s="7"/>
      <c r="ACX6" s="7"/>
      <c r="ACY6" s="7"/>
      <c r="ACZ6" s="7"/>
      <c r="ADA6" s="7"/>
      <c r="ADB6" s="7"/>
      <c r="ADC6" s="7"/>
      <c r="ADD6" s="7"/>
      <c r="ADE6" s="7"/>
      <c r="ADF6" s="7"/>
      <c r="ADG6" s="7"/>
      <c r="ADH6" s="7"/>
      <c r="ADI6" s="7"/>
      <c r="ADJ6" s="7"/>
      <c r="ADK6" s="7"/>
      <c r="ADL6" s="7"/>
      <c r="ADM6" s="7"/>
      <c r="ADN6" s="7"/>
      <c r="ADO6" s="7"/>
      <c r="ADP6" s="7"/>
      <c r="ADQ6" s="7"/>
      <c r="ADR6" s="7"/>
      <c r="ADS6" s="7"/>
      <c r="ADT6" s="7"/>
      <c r="ADU6" s="7"/>
      <c r="ADV6" s="7"/>
      <c r="ADW6" s="7"/>
      <c r="ADX6" s="7"/>
      <c r="ADY6" s="7"/>
      <c r="ADZ6" s="7"/>
      <c r="AEA6" s="7"/>
      <c r="AEB6" s="7"/>
      <c r="AEC6" s="7"/>
      <c r="AED6" s="7"/>
      <c r="AEE6" s="7"/>
      <c r="AEF6" s="7"/>
      <c r="AEG6" s="7"/>
      <c r="AEH6" s="7"/>
      <c r="AEI6" s="7"/>
      <c r="AEJ6" s="7"/>
      <c r="AEK6" s="7"/>
      <c r="AEL6" s="7"/>
      <c r="AEM6" s="7"/>
      <c r="AEN6" s="7"/>
      <c r="AEO6" s="7"/>
      <c r="AEP6" s="7"/>
      <c r="AEQ6" s="7"/>
      <c r="AER6" s="7"/>
      <c r="AES6" s="7"/>
      <c r="AET6" s="7"/>
      <c r="AEU6" s="7"/>
      <c r="AEV6" s="7"/>
      <c r="AEW6" s="7"/>
      <c r="AEX6" s="7"/>
      <c r="AEY6" s="7"/>
      <c r="AEZ6" s="7"/>
      <c r="AFA6" s="7"/>
      <c r="AFB6" s="7"/>
      <c r="AFC6" s="7"/>
      <c r="AFD6" s="7"/>
      <c r="AFE6" s="7"/>
      <c r="AFF6" s="7"/>
      <c r="AFG6" s="7"/>
      <c r="AFH6" s="7"/>
      <c r="AFI6" s="7"/>
      <c r="AFJ6" s="7"/>
      <c r="AFK6" s="7"/>
      <c r="AFL6" s="7"/>
      <c r="AFM6" s="7"/>
      <c r="AFN6" s="7"/>
      <c r="AFO6" s="7"/>
      <c r="AFP6" s="7"/>
      <c r="AFQ6" s="7"/>
      <c r="AFR6" s="7"/>
      <c r="AFS6" s="7"/>
      <c r="AFT6" s="7"/>
      <c r="AFU6" s="7"/>
      <c r="AFV6" s="7"/>
      <c r="AFW6" s="7"/>
      <c r="AFX6" s="7"/>
      <c r="AFY6" s="7"/>
      <c r="AFZ6" s="7"/>
      <c r="AGA6" s="7"/>
      <c r="AGB6" s="7"/>
      <c r="AGC6" s="7"/>
      <c r="AGD6" s="7"/>
      <c r="AGE6" s="7"/>
      <c r="AGF6" s="7"/>
      <c r="AGG6" s="7"/>
      <c r="AGH6" s="7"/>
      <c r="AGI6" s="7"/>
      <c r="AGJ6" s="7"/>
      <c r="AGK6" s="7"/>
      <c r="AGL6" s="7"/>
      <c r="AGM6" s="7"/>
      <c r="AGN6" s="7"/>
      <c r="AGO6" s="7"/>
      <c r="AGP6" s="7"/>
      <c r="AGQ6" s="7"/>
      <c r="AGR6" s="7"/>
      <c r="AGS6" s="7"/>
      <c r="AGT6" s="7"/>
      <c r="AGU6" s="7"/>
      <c r="AGV6" s="7"/>
      <c r="AGW6" s="7"/>
      <c r="AGX6" s="7"/>
      <c r="AGY6" s="7"/>
      <c r="AGZ6" s="7"/>
      <c r="AHA6" s="7"/>
      <c r="AHB6" s="7"/>
      <c r="AHC6" s="7"/>
      <c r="AHD6" s="7"/>
      <c r="AHE6" s="7"/>
      <c r="AHF6" s="7"/>
      <c r="AHG6" s="7"/>
      <c r="AHH6" s="7"/>
      <c r="AHI6" s="7"/>
      <c r="AHJ6" s="7"/>
      <c r="AHK6" s="7"/>
      <c r="AHL6" s="7"/>
      <c r="AHM6" s="7"/>
      <c r="AHN6" s="7"/>
      <c r="AHO6" s="7"/>
      <c r="AHP6" s="7"/>
      <c r="AHQ6" s="7"/>
      <c r="AHR6" s="7"/>
      <c r="AHS6" s="7"/>
      <c r="AHT6" s="7"/>
      <c r="AHU6" s="7"/>
      <c r="AHV6" s="7"/>
      <c r="AHW6" s="7"/>
      <c r="AHX6" s="7"/>
      <c r="AHY6" s="7"/>
      <c r="AHZ6" s="7"/>
      <c r="AIA6" s="7"/>
      <c r="AIB6" s="7"/>
      <c r="AIC6" s="7"/>
      <c r="AID6" s="7"/>
      <c r="AIE6" s="7"/>
      <c r="AIF6" s="7"/>
      <c r="AIG6" s="7"/>
      <c r="AIH6" s="7"/>
      <c r="AII6" s="7"/>
      <c r="AIJ6" s="7"/>
      <c r="AIK6" s="7"/>
      <c r="AIL6" s="7"/>
      <c r="AIM6" s="7"/>
      <c r="AIN6" s="7"/>
      <c r="AIO6" s="7"/>
      <c r="AIP6" s="7"/>
      <c r="AIQ6" s="7"/>
      <c r="AIR6" s="7"/>
      <c r="AIS6" s="7"/>
      <c r="AIT6" s="7"/>
      <c r="AIU6" s="7"/>
      <c r="AIV6" s="7"/>
      <c r="AIW6" s="7"/>
      <c r="AIX6" s="7"/>
      <c r="AIY6" s="7"/>
      <c r="AIZ6" s="7"/>
      <c r="AJA6" s="7"/>
      <c r="AJB6" s="7"/>
      <c r="AJC6" s="7"/>
      <c r="AJD6" s="7"/>
      <c r="AJE6" s="7"/>
      <c r="AJF6" s="7"/>
      <c r="AJG6" s="7"/>
      <c r="AJH6" s="7"/>
      <c r="AJI6" s="7"/>
      <c r="AJJ6" s="7"/>
      <c r="AJK6" s="7"/>
      <c r="AJL6" s="7"/>
      <c r="AJM6" s="7"/>
      <c r="AJN6" s="7"/>
      <c r="AJO6" s="7"/>
      <c r="AJP6" s="7"/>
      <c r="AJQ6" s="7"/>
      <c r="AJR6" s="7"/>
      <c r="AJS6" s="7"/>
      <c r="AJT6" s="7"/>
      <c r="AJU6" s="7"/>
      <c r="AJV6" s="7"/>
      <c r="AJW6" s="7"/>
      <c r="AJX6" s="7"/>
      <c r="AJY6" s="7"/>
      <c r="AJZ6" s="7"/>
      <c r="AKA6" s="7"/>
      <c r="AKB6" s="7"/>
      <c r="AKC6" s="7"/>
      <c r="AKD6" s="7"/>
      <c r="AKE6" s="7"/>
      <c r="AKF6" s="7"/>
      <c r="AKG6" s="7"/>
      <c r="AKH6" s="7"/>
      <c r="AKI6" s="7"/>
      <c r="AKJ6" s="7"/>
      <c r="AKK6" s="7"/>
      <c r="AKL6" s="7"/>
      <c r="AKM6" s="7"/>
      <c r="AKN6" s="7"/>
      <c r="AKO6" s="7"/>
      <c r="AKP6" s="7"/>
      <c r="AKQ6" s="7"/>
      <c r="AKR6" s="7"/>
      <c r="AKS6" s="7"/>
      <c r="AKT6" s="7"/>
      <c r="AKU6" s="7"/>
      <c r="AKV6" s="7"/>
      <c r="AKW6" s="7"/>
      <c r="AKX6" s="7"/>
      <c r="AKY6" s="7"/>
      <c r="AKZ6" s="7"/>
      <c r="ALA6" s="7"/>
      <c r="ALB6" s="7"/>
      <c r="ALC6" s="7"/>
      <c r="ALD6" s="7"/>
      <c r="ALE6" s="7"/>
      <c r="ALF6" s="7"/>
      <c r="ALG6" s="7"/>
      <c r="ALH6" s="7"/>
      <c r="ALI6" s="7"/>
      <c r="ALJ6" s="7"/>
      <c r="ALK6" s="7"/>
      <c r="ALL6" s="7"/>
      <c r="ALM6" s="7"/>
      <c r="ALN6" s="7"/>
      <c r="ALO6" s="7"/>
      <c r="ALP6" s="7"/>
      <c r="ALQ6" s="7"/>
      <c r="ALR6" s="7"/>
      <c r="ALS6" s="7"/>
      <c r="ALT6" s="7"/>
      <c r="ALU6" s="7"/>
      <c r="ALV6" s="7"/>
      <c r="ALW6" s="7"/>
      <c r="ALX6" s="7"/>
      <c r="ALY6" s="7"/>
      <c r="ALZ6" s="7"/>
      <c r="AMA6" s="7"/>
      <c r="AMB6" s="7"/>
      <c r="AMC6" s="7"/>
      <c r="AMD6" s="7"/>
      <c r="AME6" s="7"/>
      <c r="AMF6" s="7"/>
      <c r="AMG6" s="7"/>
      <c r="AMH6" s="7"/>
      <c r="AMI6" s="7"/>
      <c r="AMJ6" s="7"/>
      <c r="AMK6" s="7"/>
      <c r="AML6" s="7"/>
      <c r="AMM6" s="7"/>
      <c r="AMN6" s="7"/>
      <c r="AMO6" s="7"/>
      <c r="AMP6" s="7"/>
      <c r="AMQ6" s="7"/>
      <c r="AMR6" s="7"/>
      <c r="AMS6" s="7"/>
      <c r="AMT6" s="7"/>
      <c r="AMU6" s="7"/>
      <c r="AMV6" s="7"/>
      <c r="AMW6" s="7"/>
      <c r="AMX6" s="7"/>
      <c r="AMY6" s="7"/>
      <c r="AMZ6" s="7"/>
      <c r="ANA6" s="7"/>
      <c r="ANB6" s="7"/>
      <c r="ANC6" s="7"/>
      <c r="AND6" s="7"/>
      <c r="ANE6" s="7"/>
      <c r="ANF6" s="7"/>
      <c r="ANG6" s="7"/>
      <c r="ANH6" s="7"/>
      <c r="ANI6" s="7"/>
      <c r="ANJ6" s="7"/>
      <c r="ANK6" s="7"/>
      <c r="ANL6" s="7"/>
      <c r="ANM6" s="7"/>
      <c r="ANN6" s="7"/>
      <c r="ANO6" s="7"/>
      <c r="ANP6" s="7"/>
      <c r="ANQ6" s="7"/>
      <c r="ANR6" s="7"/>
      <c r="ANS6" s="7"/>
      <c r="ANT6" s="7"/>
      <c r="ANU6" s="7"/>
      <c r="ANV6" s="7"/>
      <c r="ANW6" s="7"/>
      <c r="ANX6" s="7"/>
      <c r="ANY6" s="7"/>
      <c r="ANZ6" s="7"/>
      <c r="AOA6" s="7"/>
      <c r="AOB6" s="7"/>
      <c r="AOC6" s="7"/>
      <c r="AOD6" s="7"/>
      <c r="AOE6" s="7"/>
      <c r="AOF6" s="7"/>
      <c r="AOG6" s="7"/>
      <c r="AOH6" s="7"/>
      <c r="AOI6" s="7"/>
      <c r="AOJ6" s="7"/>
      <c r="AOK6" s="7"/>
      <c r="AOL6" s="7"/>
      <c r="AOM6" s="7"/>
      <c r="AON6" s="7"/>
      <c r="AOO6" s="7"/>
      <c r="AOP6" s="7"/>
      <c r="AOQ6" s="7"/>
      <c r="AOR6" s="7"/>
      <c r="AOS6" s="7"/>
      <c r="AOT6" s="7"/>
      <c r="AOU6" s="7"/>
      <c r="AOV6" s="7"/>
      <c r="AOW6" s="7"/>
      <c r="AOX6" s="7"/>
      <c r="AOY6" s="7"/>
      <c r="AOZ6" s="7"/>
      <c r="APA6" s="7"/>
      <c r="APB6" s="7"/>
      <c r="APC6" s="7"/>
      <c r="APD6" s="7"/>
      <c r="APE6" s="7"/>
      <c r="APF6" s="7"/>
      <c r="APG6" s="7"/>
      <c r="APH6" s="7"/>
      <c r="API6" s="7"/>
      <c r="APJ6" s="7"/>
      <c r="APK6" s="7"/>
      <c r="APL6" s="7"/>
      <c r="APM6" s="7"/>
      <c r="APN6" s="7"/>
      <c r="APO6" s="7"/>
      <c r="APP6" s="7"/>
      <c r="APQ6" s="7"/>
      <c r="APR6" s="7"/>
      <c r="APS6" s="7"/>
      <c r="APT6" s="7"/>
      <c r="APU6" s="7"/>
      <c r="APV6" s="7"/>
      <c r="APW6" s="7"/>
      <c r="APX6" s="7"/>
      <c r="APY6" s="7"/>
      <c r="APZ6" s="7"/>
      <c r="AQA6" s="7"/>
      <c r="AQB6" s="7"/>
      <c r="AQC6" s="7"/>
      <c r="AQD6" s="7"/>
      <c r="AQE6" s="7"/>
      <c r="AQF6" s="7"/>
      <c r="AQG6" s="7"/>
      <c r="AQH6" s="7"/>
      <c r="AQI6" s="7"/>
      <c r="AQJ6" s="7"/>
      <c r="AQK6" s="7"/>
      <c r="AQL6" s="7"/>
      <c r="AQM6" s="7"/>
      <c r="AQN6" s="7"/>
      <c r="AQO6" s="7"/>
      <c r="AQP6" s="7"/>
      <c r="AQQ6" s="7"/>
      <c r="AQR6" s="7"/>
      <c r="AQS6" s="7"/>
      <c r="AQT6" s="7"/>
      <c r="AQU6" s="7"/>
      <c r="AQV6" s="7"/>
      <c r="AQW6" s="7"/>
      <c r="AQX6" s="7"/>
      <c r="AQY6" s="7"/>
      <c r="AQZ6" s="7"/>
      <c r="ARA6" s="7"/>
      <c r="ARB6" s="7"/>
      <c r="ARC6" s="7"/>
      <c r="ARD6" s="7"/>
      <c r="ARE6" s="7"/>
      <c r="ARF6" s="7"/>
      <c r="ARG6" s="7"/>
      <c r="ARH6" s="7"/>
      <c r="ARI6" s="7"/>
      <c r="ARJ6" s="7"/>
      <c r="ARK6" s="7"/>
      <c r="ARL6" s="7"/>
      <c r="ARM6" s="7"/>
      <c r="ARN6" s="7"/>
      <c r="ARO6" s="7"/>
      <c r="ARP6" s="7"/>
      <c r="ARQ6" s="7"/>
      <c r="ARR6" s="7"/>
      <c r="ARS6" s="7"/>
      <c r="ART6" s="7"/>
      <c r="ARU6" s="7"/>
      <c r="ARV6" s="7"/>
      <c r="ARW6" s="7"/>
      <c r="ARX6" s="7"/>
      <c r="ARY6" s="7"/>
      <c r="ARZ6" s="7"/>
      <c r="ASA6" s="7"/>
      <c r="ASB6" s="7"/>
      <c r="ASC6" s="7"/>
      <c r="ASD6" s="7"/>
      <c r="ASE6" s="7"/>
      <c r="ASF6" s="7"/>
      <c r="ASG6" s="7"/>
      <c r="ASH6" s="7"/>
      <c r="ASI6" s="7"/>
      <c r="ASJ6" s="7"/>
      <c r="ASK6" s="7"/>
      <c r="ASL6" s="7"/>
      <c r="ASM6" s="7"/>
      <c r="ASN6" s="7"/>
      <c r="ASO6" s="7"/>
      <c r="ASP6" s="7"/>
      <c r="ASQ6" s="7"/>
      <c r="ASR6" s="7"/>
      <c r="ASS6" s="7"/>
      <c r="AST6" s="7"/>
      <c r="ASU6" s="7"/>
      <c r="ASV6" s="7"/>
      <c r="ASW6" s="7"/>
      <c r="ASX6" s="7"/>
      <c r="ASY6" s="7"/>
      <c r="ASZ6" s="7"/>
      <c r="ATA6" s="7"/>
      <c r="ATB6" s="7"/>
      <c r="ATC6" s="7"/>
      <c r="ATD6" s="7"/>
      <c r="ATE6" s="7"/>
      <c r="ATF6" s="7"/>
      <c r="ATG6" s="7"/>
      <c r="ATH6" s="7"/>
      <c r="ATI6" s="7"/>
      <c r="ATJ6" s="7"/>
      <c r="ATK6" s="7"/>
      <c r="ATL6" s="7"/>
      <c r="ATM6" s="7"/>
      <c r="ATN6" s="7"/>
      <c r="ATO6" s="7"/>
      <c r="ATP6" s="7"/>
      <c r="ATQ6" s="7"/>
      <c r="ATR6" s="7"/>
      <c r="ATS6" s="7"/>
      <c r="ATT6" s="7"/>
      <c r="ATU6" s="7"/>
      <c r="ATV6" s="7"/>
      <c r="ATW6" s="7"/>
      <c r="ATX6" s="7"/>
      <c r="ATY6" s="7"/>
      <c r="ATZ6" s="7"/>
      <c r="AUA6" s="7"/>
      <c r="AUB6" s="7"/>
      <c r="AUC6" s="7"/>
      <c r="AUD6" s="7"/>
      <c r="AUE6" s="7"/>
      <c r="AUF6" s="7"/>
      <c r="AUG6" s="7"/>
      <c r="AUH6" s="7"/>
      <c r="AUI6" s="7"/>
      <c r="AUJ6" s="7"/>
      <c r="AUK6" s="7"/>
      <c r="AUL6" s="7"/>
      <c r="AUM6" s="7"/>
      <c r="AUN6" s="7"/>
      <c r="AUO6" s="7"/>
      <c r="AUP6" s="7"/>
      <c r="AUQ6" s="7"/>
      <c r="AUR6" s="7"/>
      <c r="AUS6" s="7"/>
      <c r="AUT6" s="7"/>
      <c r="AUU6" s="7"/>
      <c r="AUV6" s="7"/>
      <c r="AUW6" s="7"/>
      <c r="AUX6" s="7"/>
      <c r="AUY6" s="7"/>
      <c r="AUZ6" s="7"/>
      <c r="AVA6" s="7"/>
      <c r="AVB6" s="7"/>
      <c r="AVC6" s="7"/>
      <c r="AVD6" s="7"/>
      <c r="AVE6" s="7"/>
      <c r="AVF6" s="7"/>
      <c r="AVG6" s="7"/>
      <c r="AVH6" s="7"/>
      <c r="AVI6" s="7"/>
      <c r="AVJ6" s="7"/>
      <c r="AVK6" s="7"/>
      <c r="AVL6" s="7"/>
      <c r="AVM6" s="7"/>
      <c r="AVN6" s="7"/>
      <c r="AVO6" s="7"/>
      <c r="AVP6" s="7"/>
      <c r="AVQ6" s="7"/>
      <c r="AVR6" s="7"/>
      <c r="AVS6" s="7"/>
      <c r="AVT6" s="7"/>
      <c r="AVU6" s="7"/>
      <c r="AVV6" s="7"/>
      <c r="AVW6" s="7"/>
      <c r="AVX6" s="7"/>
      <c r="AVY6" s="7"/>
      <c r="AVZ6" s="7"/>
      <c r="AWA6" s="7"/>
      <c r="AWB6" s="7"/>
      <c r="AWC6" s="7"/>
      <c r="AWD6" s="7"/>
      <c r="AWE6" s="7"/>
      <c r="AWF6" s="7"/>
      <c r="AWG6" s="7"/>
      <c r="AWH6" s="7"/>
      <c r="AWI6" s="7"/>
      <c r="AWJ6" s="7"/>
      <c r="AWK6" s="7"/>
      <c r="AWL6" s="7"/>
      <c r="AWM6" s="7"/>
      <c r="AWN6" s="7"/>
      <c r="AWO6" s="7"/>
      <c r="AWP6" s="7"/>
      <c r="AWQ6" s="7"/>
      <c r="AWR6" s="7"/>
      <c r="AWS6" s="7"/>
      <c r="AWT6" s="7"/>
      <c r="AWU6" s="7"/>
      <c r="AWV6" s="7"/>
      <c r="AWW6" s="7"/>
      <c r="AWX6" s="7"/>
      <c r="AWY6" s="7"/>
      <c r="AWZ6" s="7"/>
      <c r="AXA6" s="7"/>
      <c r="AXB6" s="7"/>
      <c r="AXC6" s="7"/>
      <c r="AXD6" s="7"/>
      <c r="AXE6" s="7"/>
      <c r="AXF6" s="7"/>
      <c r="AXG6" s="7"/>
      <c r="AXH6" s="7"/>
      <c r="AXI6" s="7"/>
      <c r="AXJ6" s="7"/>
      <c r="AXK6" s="7"/>
      <c r="AXL6" s="7"/>
      <c r="AXM6" s="7"/>
      <c r="AXN6" s="7"/>
      <c r="AXO6" s="7"/>
      <c r="AXP6" s="7"/>
      <c r="AXQ6" s="7"/>
      <c r="AXR6" s="7"/>
      <c r="AXS6" s="7"/>
      <c r="AXT6" s="7"/>
      <c r="AXU6" s="7"/>
      <c r="AXV6" s="7"/>
      <c r="AXW6" s="7"/>
      <c r="AXX6" s="7"/>
      <c r="AXY6" s="7"/>
      <c r="AXZ6" s="7"/>
      <c r="AYA6" s="7"/>
      <c r="AYB6" s="7"/>
      <c r="AYC6" s="7"/>
      <c r="AYD6" s="7"/>
      <c r="AYE6" s="7"/>
      <c r="AYF6" s="7"/>
      <c r="AYG6" s="7"/>
      <c r="AYH6" s="7"/>
      <c r="AYI6" s="7"/>
      <c r="AYJ6" s="7"/>
      <c r="AYK6" s="7"/>
      <c r="AYL6" s="7"/>
      <c r="AYM6" s="7"/>
      <c r="AYN6" s="7"/>
      <c r="AYO6" s="7"/>
      <c r="AYP6" s="7"/>
      <c r="AYQ6" s="7"/>
      <c r="AYR6" s="7"/>
      <c r="AYS6" s="7"/>
      <c r="AYT6" s="7"/>
      <c r="AYU6" s="7"/>
      <c r="AYV6" s="7"/>
      <c r="AYW6" s="7"/>
      <c r="AYX6" s="7"/>
      <c r="AYY6" s="7"/>
      <c r="AYZ6" s="7"/>
      <c r="AZA6" s="7"/>
      <c r="AZB6" s="7"/>
      <c r="AZC6" s="7"/>
      <c r="AZD6" s="7"/>
      <c r="AZE6" s="7"/>
      <c r="AZF6" s="7"/>
      <c r="AZG6" s="7"/>
      <c r="AZH6" s="7"/>
      <c r="AZI6" s="7"/>
      <c r="AZJ6" s="7"/>
      <c r="AZK6" s="7"/>
      <c r="AZL6" s="7"/>
      <c r="AZM6" s="7"/>
      <c r="AZN6" s="7"/>
      <c r="AZO6" s="7"/>
      <c r="AZP6" s="7"/>
      <c r="AZQ6" s="7"/>
      <c r="AZR6" s="7"/>
      <c r="AZS6" s="7"/>
      <c r="AZT6" s="7"/>
      <c r="AZU6" s="7"/>
      <c r="AZV6" s="7"/>
      <c r="AZW6" s="7"/>
      <c r="AZX6" s="7"/>
      <c r="AZY6" s="7"/>
      <c r="AZZ6" s="7"/>
      <c r="BAA6" s="7"/>
      <c r="BAB6" s="7"/>
      <c r="BAC6" s="7"/>
      <c r="BAD6" s="7"/>
      <c r="BAE6" s="7"/>
      <c r="BAF6" s="7"/>
      <c r="BAG6" s="7"/>
      <c r="BAH6" s="7"/>
      <c r="BAI6" s="7"/>
      <c r="BAJ6" s="7"/>
      <c r="BAK6" s="7"/>
      <c r="BAL6" s="7"/>
      <c r="BAM6" s="7"/>
      <c r="BAN6" s="7"/>
      <c r="BAO6" s="7"/>
      <c r="BAP6" s="7"/>
      <c r="BAQ6" s="7"/>
      <c r="BAR6" s="7"/>
      <c r="BAS6" s="7"/>
      <c r="BAT6" s="7"/>
      <c r="BAU6" s="7"/>
      <c r="BAV6" s="7"/>
      <c r="BAW6" s="7"/>
      <c r="BAX6" s="7"/>
      <c r="BAY6" s="7"/>
      <c r="BAZ6" s="7"/>
      <c r="BBA6" s="7"/>
      <c r="BBB6" s="7"/>
      <c r="BBC6" s="7"/>
      <c r="BBD6" s="7"/>
      <c r="BBE6" s="7"/>
      <c r="BBF6" s="7"/>
      <c r="BBG6" s="7"/>
      <c r="BBH6" s="7"/>
      <c r="BBI6" s="7"/>
      <c r="BBJ6" s="7"/>
      <c r="BBK6" s="7"/>
      <c r="BBL6" s="7"/>
      <c r="BBM6" s="7"/>
      <c r="BBN6" s="7"/>
      <c r="BBO6" s="7"/>
      <c r="BBP6" s="7"/>
      <c r="BBQ6" s="7"/>
      <c r="BBR6" s="7"/>
      <c r="BBS6" s="7"/>
      <c r="BBT6" s="7"/>
      <c r="BBU6" s="7"/>
      <c r="BBV6" s="7"/>
      <c r="BBW6" s="7"/>
      <c r="BBX6" s="7"/>
      <c r="BBY6" s="7"/>
      <c r="BBZ6" s="7"/>
      <c r="BCA6" s="7"/>
      <c r="BCB6" s="7"/>
      <c r="BCC6" s="7"/>
      <c r="BCD6" s="7"/>
      <c r="BCE6" s="7"/>
      <c r="BCF6" s="7"/>
      <c r="BCG6" s="7"/>
      <c r="BCH6" s="7"/>
      <c r="BCI6" s="7"/>
      <c r="BCJ6" s="7"/>
      <c r="BCK6" s="7"/>
      <c r="BCL6" s="7"/>
      <c r="BCM6" s="7"/>
      <c r="BCN6" s="7"/>
      <c r="BCO6" s="7"/>
      <c r="BCP6" s="7"/>
      <c r="BCQ6" s="7"/>
      <c r="BCR6" s="7"/>
      <c r="BCS6" s="7"/>
      <c r="BCT6" s="7"/>
      <c r="BCU6" s="7"/>
      <c r="BCV6" s="7"/>
      <c r="BCW6" s="7"/>
      <c r="BCX6" s="7"/>
      <c r="BCY6" s="7"/>
      <c r="BCZ6" s="7"/>
      <c r="BDA6" s="7"/>
      <c r="BDB6" s="7"/>
      <c r="BDC6" s="7"/>
      <c r="BDD6" s="7"/>
      <c r="BDE6" s="7"/>
      <c r="BDF6" s="7"/>
      <c r="BDG6" s="7"/>
      <c r="BDH6" s="7"/>
      <c r="BDI6" s="7"/>
      <c r="BDJ6" s="7"/>
      <c r="BDK6" s="7"/>
      <c r="BDL6" s="7"/>
      <c r="BDM6" s="7"/>
      <c r="BDN6" s="7"/>
      <c r="BDO6" s="7"/>
      <c r="BDP6" s="7"/>
      <c r="BDQ6" s="7"/>
      <c r="BDR6" s="7"/>
      <c r="BDS6" s="7"/>
      <c r="BDT6" s="7"/>
      <c r="BDU6" s="7"/>
      <c r="BDV6" s="7"/>
      <c r="BDW6" s="7"/>
      <c r="BDX6" s="7"/>
      <c r="BDY6" s="7"/>
      <c r="BDZ6" s="7"/>
      <c r="BEA6" s="7"/>
      <c r="BEB6" s="7"/>
      <c r="BEC6" s="7"/>
      <c r="BED6" s="7"/>
      <c r="BEE6" s="7"/>
      <c r="BEF6" s="7"/>
      <c r="BEG6" s="7"/>
      <c r="BEH6" s="7"/>
      <c r="BEI6" s="7"/>
      <c r="BEJ6" s="7"/>
      <c r="BEK6" s="7"/>
      <c r="BEL6" s="7"/>
      <c r="BEM6" s="7"/>
      <c r="BEN6" s="7"/>
      <c r="BEO6" s="7"/>
      <c r="BEP6" s="7"/>
      <c r="BEQ6" s="7"/>
      <c r="BER6" s="7"/>
      <c r="BES6" s="7"/>
      <c r="BET6" s="7"/>
      <c r="BEU6" s="7"/>
      <c r="BEV6" s="7"/>
      <c r="BEW6" s="7"/>
      <c r="BEX6" s="7"/>
      <c r="BEY6" s="7"/>
      <c r="BEZ6" s="7"/>
      <c r="BFA6" s="7"/>
      <c r="BFB6" s="7"/>
      <c r="BFC6" s="7"/>
      <c r="BFD6" s="7"/>
      <c r="BFE6" s="7"/>
      <c r="BFF6" s="7"/>
      <c r="BFG6" s="7"/>
      <c r="BFH6" s="7"/>
      <c r="BFI6" s="7"/>
      <c r="BFJ6" s="7"/>
      <c r="BFK6" s="7"/>
      <c r="BFL6" s="7"/>
      <c r="BFM6" s="7"/>
      <c r="BFN6" s="7"/>
      <c r="BFO6" s="7"/>
      <c r="BFP6" s="7"/>
      <c r="BFQ6" s="7"/>
      <c r="BFR6" s="7"/>
      <c r="BFS6" s="7"/>
      <c r="BFT6" s="7"/>
      <c r="BFU6" s="7"/>
      <c r="BFV6" s="7"/>
      <c r="BFW6" s="7"/>
      <c r="BFX6" s="7"/>
      <c r="BFY6" s="7"/>
      <c r="BFZ6" s="7"/>
      <c r="BGA6" s="7"/>
      <c r="BGB6" s="7"/>
      <c r="BGC6" s="7"/>
      <c r="BGD6" s="7"/>
      <c r="BGE6" s="7"/>
      <c r="BGF6" s="7"/>
      <c r="BGG6" s="7"/>
      <c r="BGH6" s="7"/>
      <c r="BGI6" s="7"/>
      <c r="BGJ6" s="7"/>
      <c r="BGK6" s="7"/>
      <c r="BGL6" s="7"/>
      <c r="BGM6" s="7"/>
      <c r="BGN6" s="7"/>
      <c r="BGO6" s="7"/>
      <c r="BGP6" s="7"/>
      <c r="BGQ6" s="7"/>
      <c r="BGR6" s="7"/>
      <c r="BGS6" s="7"/>
      <c r="BGT6" s="7"/>
      <c r="BGU6" s="7"/>
      <c r="BGV6" s="7"/>
      <c r="BGW6" s="7"/>
      <c r="BGX6" s="7"/>
      <c r="BGY6" s="7"/>
      <c r="BGZ6" s="7"/>
      <c r="BHA6" s="7"/>
      <c r="BHB6" s="7"/>
      <c r="BHC6" s="7"/>
      <c r="BHD6" s="7"/>
      <c r="BHE6" s="7"/>
      <c r="BHF6" s="7"/>
      <c r="BHG6" s="7"/>
      <c r="BHH6" s="7"/>
      <c r="BHI6" s="7"/>
      <c r="BHJ6" s="7"/>
      <c r="BHK6" s="7"/>
      <c r="BHL6" s="7"/>
      <c r="BHM6" s="7"/>
      <c r="BHN6" s="7"/>
      <c r="BHO6" s="7"/>
      <c r="BHP6" s="7"/>
      <c r="BHQ6" s="7"/>
      <c r="BHR6" s="7"/>
      <c r="BHS6" s="7"/>
      <c r="BHT6" s="7"/>
      <c r="BHU6" s="7"/>
      <c r="BHV6" s="7"/>
      <c r="BHW6" s="7"/>
      <c r="BHX6" s="7"/>
      <c r="BHY6" s="7"/>
      <c r="BHZ6" s="7"/>
      <c r="BIA6" s="7"/>
      <c r="BIB6" s="7"/>
      <c r="BIC6" s="7"/>
      <c r="BID6" s="7"/>
      <c r="BIE6" s="7"/>
      <c r="BIF6" s="7"/>
      <c r="BIG6" s="7"/>
      <c r="BIH6" s="7"/>
      <c r="BII6" s="7"/>
      <c r="BIJ6" s="7"/>
      <c r="BIK6" s="7"/>
      <c r="BIL6" s="7"/>
      <c r="BIM6" s="7"/>
      <c r="BIN6" s="7"/>
      <c r="BIO6" s="7"/>
      <c r="BIP6" s="7"/>
      <c r="BIQ6" s="7"/>
      <c r="BIR6" s="7"/>
      <c r="BIS6" s="7"/>
      <c r="BIT6" s="7"/>
      <c r="BIU6" s="7"/>
      <c r="BIV6" s="7"/>
      <c r="BIW6" s="7"/>
      <c r="BIX6" s="7"/>
      <c r="BIY6" s="7"/>
      <c r="BIZ6" s="7"/>
      <c r="BJA6" s="7"/>
      <c r="BJB6" s="7"/>
      <c r="BJC6" s="7"/>
      <c r="BJD6" s="7"/>
      <c r="BJE6" s="7"/>
      <c r="BJF6" s="7"/>
      <c r="BJG6" s="7"/>
      <c r="BJH6" s="7"/>
      <c r="BJI6" s="7"/>
      <c r="BJJ6" s="7"/>
      <c r="BJK6" s="7"/>
      <c r="BJL6" s="7"/>
      <c r="BJM6" s="7"/>
      <c r="BJN6" s="7"/>
      <c r="BJO6" s="7"/>
      <c r="BJP6" s="7"/>
      <c r="BJQ6" s="7"/>
      <c r="BJR6" s="7"/>
      <c r="BJS6" s="7"/>
      <c r="BJT6" s="7"/>
      <c r="BJU6" s="7"/>
      <c r="BJV6" s="7"/>
      <c r="BJW6" s="7"/>
      <c r="BJX6" s="7"/>
      <c r="BJY6" s="7"/>
      <c r="BJZ6" s="7"/>
      <c r="BKA6" s="7"/>
      <c r="BKB6" s="7"/>
      <c r="BKC6" s="7"/>
      <c r="BKD6" s="7"/>
      <c r="BKE6" s="7"/>
      <c r="BKF6" s="7"/>
      <c r="BKG6" s="7"/>
      <c r="BKH6" s="7"/>
      <c r="BKI6" s="7"/>
      <c r="BKJ6" s="7"/>
      <c r="BKK6" s="7"/>
      <c r="BKL6" s="7"/>
      <c r="BKM6" s="7"/>
      <c r="BKN6" s="7"/>
      <c r="BKO6" s="7"/>
      <c r="BKP6" s="7"/>
      <c r="BKQ6" s="7"/>
      <c r="BKR6" s="7"/>
      <c r="BKS6" s="7"/>
      <c r="BKT6" s="7"/>
      <c r="BKU6" s="7"/>
      <c r="BKV6" s="7"/>
      <c r="BKW6" s="7"/>
      <c r="BKX6" s="7"/>
      <c r="BKY6" s="7"/>
      <c r="BKZ6" s="7"/>
      <c r="BLA6" s="7"/>
      <c r="BLB6" s="7"/>
      <c r="BLC6" s="7"/>
      <c r="BLD6" s="7"/>
      <c r="BLE6" s="7"/>
      <c r="BLF6" s="7"/>
      <c r="BLG6" s="7"/>
      <c r="BLH6" s="7"/>
      <c r="BLI6" s="7"/>
      <c r="BLJ6" s="7"/>
      <c r="BLK6" s="7"/>
      <c r="BLL6" s="7"/>
      <c r="BLM6" s="7"/>
      <c r="BLN6" s="7"/>
      <c r="BLO6" s="7"/>
      <c r="BLP6" s="7"/>
      <c r="BLQ6" s="7"/>
      <c r="BLR6" s="7"/>
      <c r="BLS6" s="7"/>
      <c r="BLT6" s="7"/>
      <c r="BLU6" s="7"/>
      <c r="BLV6" s="7"/>
      <c r="BLW6" s="7"/>
      <c r="BLX6" s="7"/>
      <c r="BLY6" s="7"/>
      <c r="BLZ6" s="7"/>
      <c r="BMA6" s="7"/>
      <c r="BMB6" s="7"/>
      <c r="BMC6" s="7"/>
      <c r="BMD6" s="7"/>
      <c r="BME6" s="7"/>
      <c r="BMF6" s="7"/>
      <c r="BMG6" s="7"/>
      <c r="BMH6" s="7"/>
      <c r="BMI6" s="7"/>
      <c r="BMJ6" s="7"/>
      <c r="BMK6" s="7"/>
      <c r="BML6" s="7"/>
      <c r="BMM6" s="7"/>
      <c r="BMN6" s="7"/>
      <c r="BMO6" s="7"/>
      <c r="BMP6" s="7"/>
      <c r="BMQ6" s="7"/>
      <c r="BMR6" s="7"/>
      <c r="BMS6" s="7"/>
      <c r="BMT6" s="7"/>
      <c r="BMU6" s="7"/>
      <c r="BMV6" s="7"/>
      <c r="BMW6" s="7"/>
      <c r="BMX6" s="7"/>
      <c r="BMY6" s="7"/>
      <c r="BMZ6" s="7"/>
      <c r="BNA6" s="7"/>
      <c r="BNB6" s="7"/>
      <c r="BNC6" s="7"/>
      <c r="BND6" s="7"/>
      <c r="BNE6" s="7"/>
      <c r="BNF6" s="7"/>
      <c r="BNG6" s="7"/>
      <c r="BNH6" s="7"/>
      <c r="BNI6" s="7"/>
      <c r="BNJ6" s="7"/>
      <c r="BNK6" s="7"/>
      <c r="BNL6" s="7"/>
      <c r="BNM6" s="7"/>
      <c r="BNN6" s="7"/>
      <c r="BNO6" s="7"/>
      <c r="BNP6" s="7"/>
      <c r="BNQ6" s="7"/>
      <c r="BNR6" s="7"/>
      <c r="BNS6" s="7"/>
      <c r="BNT6" s="7"/>
      <c r="BNU6" s="7"/>
      <c r="BNV6" s="7"/>
      <c r="BNW6" s="7"/>
      <c r="BNX6" s="7"/>
      <c r="BNY6" s="7"/>
      <c r="BNZ6" s="7"/>
      <c r="BOA6" s="7"/>
      <c r="BOB6" s="7"/>
      <c r="BOC6" s="7"/>
      <c r="BOD6" s="7"/>
      <c r="BOE6" s="7"/>
      <c r="BOF6" s="7"/>
      <c r="BOG6" s="7"/>
      <c r="BOH6" s="7"/>
      <c r="BOI6" s="7"/>
      <c r="BOJ6" s="7"/>
      <c r="BOK6" s="7"/>
      <c r="BOL6" s="7"/>
      <c r="BOM6" s="7"/>
      <c r="BON6" s="7"/>
      <c r="BOO6" s="7"/>
      <c r="BOP6" s="7"/>
      <c r="BOQ6" s="7"/>
      <c r="BOR6" s="7"/>
      <c r="BOS6" s="7"/>
      <c r="BOT6" s="7"/>
      <c r="BOU6" s="7"/>
      <c r="BOV6" s="7"/>
      <c r="BOW6" s="7"/>
      <c r="BOX6" s="7"/>
      <c r="BOY6" s="7"/>
      <c r="BOZ6" s="7"/>
      <c r="BPA6" s="7"/>
      <c r="BPB6" s="7"/>
      <c r="BPC6" s="7"/>
      <c r="BPD6" s="7"/>
      <c r="BPE6" s="7"/>
      <c r="BPF6" s="7"/>
      <c r="BPG6" s="7"/>
      <c r="BPH6" s="7"/>
      <c r="BPI6" s="7"/>
      <c r="BPJ6" s="7"/>
      <c r="BPK6" s="7"/>
      <c r="BPL6" s="7"/>
      <c r="BPM6" s="7"/>
      <c r="BPN6" s="7"/>
      <c r="BPO6" s="7"/>
      <c r="BPP6" s="7"/>
      <c r="BPQ6" s="7"/>
      <c r="BPR6" s="7"/>
      <c r="BPS6" s="7"/>
      <c r="BPT6" s="7"/>
      <c r="BPU6" s="7"/>
      <c r="BPV6" s="7"/>
      <c r="BPW6" s="7"/>
      <c r="BPX6" s="7"/>
      <c r="BPY6" s="7"/>
      <c r="BPZ6" s="7"/>
      <c r="BQA6" s="7"/>
      <c r="BQB6" s="7"/>
      <c r="BQC6" s="7"/>
      <c r="BQD6" s="7"/>
      <c r="BQE6" s="7"/>
      <c r="BQF6" s="7"/>
      <c r="BQG6" s="7"/>
      <c r="BQH6" s="7"/>
      <c r="BQI6" s="7"/>
      <c r="BQJ6" s="7"/>
      <c r="BQK6" s="7"/>
      <c r="BQL6" s="7"/>
      <c r="BQM6" s="7"/>
      <c r="BQN6" s="7"/>
      <c r="BQO6" s="7"/>
      <c r="BQP6" s="7"/>
      <c r="BQQ6" s="7"/>
      <c r="BQR6" s="7"/>
      <c r="BQS6" s="7"/>
      <c r="BQT6" s="7"/>
      <c r="BQU6" s="7"/>
      <c r="BQV6" s="7"/>
      <c r="BQW6" s="7"/>
      <c r="BQX6" s="7"/>
      <c r="BQY6" s="7"/>
      <c r="BQZ6" s="7"/>
      <c r="BRA6" s="7"/>
      <c r="BRB6" s="7"/>
      <c r="BRC6" s="7"/>
      <c r="BRD6" s="7"/>
      <c r="BRE6" s="7"/>
      <c r="BRF6" s="7"/>
      <c r="BRG6" s="7"/>
      <c r="BRH6" s="7"/>
      <c r="BRI6" s="7"/>
      <c r="BRJ6" s="7"/>
      <c r="BRK6" s="7"/>
      <c r="BRL6" s="7"/>
      <c r="BRM6" s="7"/>
      <c r="BRN6" s="7"/>
      <c r="BRO6" s="7"/>
      <c r="BRP6" s="7"/>
      <c r="BRQ6" s="7"/>
      <c r="BRR6" s="7"/>
      <c r="BRS6" s="7"/>
      <c r="BRT6" s="7"/>
      <c r="BRU6" s="7"/>
      <c r="BRV6" s="7"/>
      <c r="BRW6" s="7"/>
      <c r="BRX6" s="7"/>
      <c r="BRY6" s="7"/>
      <c r="BRZ6" s="7"/>
      <c r="BSA6" s="7"/>
      <c r="BSB6" s="7"/>
      <c r="BSC6" s="7"/>
      <c r="BSD6" s="7"/>
      <c r="BSE6" s="7"/>
      <c r="BSF6" s="7"/>
      <c r="BSG6" s="7"/>
      <c r="BSH6" s="7"/>
      <c r="BSI6" s="7"/>
      <c r="BSJ6" s="7"/>
      <c r="BSK6" s="7"/>
      <c r="BSL6" s="7"/>
      <c r="BSM6" s="7"/>
      <c r="BSN6" s="7"/>
      <c r="BSO6" s="7"/>
      <c r="BSP6" s="7"/>
      <c r="BSQ6" s="7"/>
      <c r="BSR6" s="7"/>
      <c r="BSS6" s="7"/>
      <c r="BST6" s="7"/>
      <c r="BSU6" s="7"/>
      <c r="BSV6" s="7"/>
      <c r="BSW6" s="7"/>
      <c r="BSX6" s="7"/>
      <c r="BSY6" s="7"/>
      <c r="BSZ6" s="7"/>
      <c r="BTA6" s="7"/>
      <c r="BTB6" s="7"/>
      <c r="BTC6" s="7"/>
      <c r="BTD6" s="7"/>
      <c r="BTE6" s="7"/>
      <c r="BTF6" s="7"/>
      <c r="BTG6" s="7"/>
      <c r="BTH6" s="7"/>
      <c r="BTI6" s="7"/>
      <c r="BTJ6" s="7"/>
      <c r="BTK6" s="7"/>
      <c r="BTL6" s="7"/>
      <c r="BTM6" s="7"/>
      <c r="BTN6" s="7"/>
      <c r="BTO6" s="7"/>
      <c r="BTP6" s="7"/>
      <c r="BTQ6" s="7"/>
      <c r="BTR6" s="7"/>
      <c r="BTS6" s="7"/>
      <c r="BTT6" s="7"/>
      <c r="BTU6" s="7"/>
      <c r="BTV6" s="7"/>
      <c r="BTW6" s="7"/>
      <c r="BTX6" s="7"/>
      <c r="BTY6" s="7"/>
      <c r="BTZ6" s="7"/>
      <c r="BUA6" s="7"/>
      <c r="BUB6" s="7"/>
      <c r="BUC6" s="7"/>
      <c r="BUD6" s="7"/>
      <c r="BUE6" s="7"/>
      <c r="BUF6" s="7"/>
      <c r="BUG6" s="7"/>
      <c r="BUH6" s="7"/>
      <c r="BUI6" s="7"/>
      <c r="BUJ6" s="7"/>
      <c r="BUK6" s="7"/>
      <c r="BUL6" s="7"/>
      <c r="BUM6" s="7"/>
      <c r="BUN6" s="7"/>
      <c r="BUO6" s="7"/>
      <c r="BUP6" s="7"/>
      <c r="BUQ6" s="7"/>
      <c r="BUR6" s="7"/>
      <c r="BUS6" s="7"/>
      <c r="BUT6" s="7"/>
      <c r="BUU6" s="7"/>
      <c r="BUV6" s="7"/>
      <c r="BUW6" s="7"/>
      <c r="BUX6" s="7"/>
      <c r="BUY6" s="7"/>
      <c r="BUZ6" s="7"/>
      <c r="BVA6" s="7"/>
      <c r="BVB6" s="7"/>
      <c r="BVC6" s="7"/>
      <c r="BVD6" s="7"/>
      <c r="BVE6" s="7"/>
      <c r="BVF6" s="7"/>
      <c r="BVG6" s="7"/>
      <c r="BVH6" s="7"/>
      <c r="BVI6" s="7"/>
      <c r="BVJ6" s="7"/>
      <c r="BVK6" s="7"/>
      <c r="BVL6" s="7"/>
      <c r="BVM6" s="7"/>
      <c r="BVN6" s="7"/>
      <c r="BVO6" s="7"/>
      <c r="BVP6" s="7"/>
      <c r="BVQ6" s="7"/>
      <c r="BVR6" s="7"/>
      <c r="BVS6" s="7"/>
      <c r="BVT6" s="7"/>
      <c r="BVU6" s="7"/>
      <c r="BVV6" s="7"/>
      <c r="BVW6" s="7"/>
      <c r="BVX6" s="7"/>
      <c r="BVY6" s="7"/>
      <c r="BVZ6" s="7"/>
      <c r="BWA6" s="7"/>
      <c r="BWB6" s="7"/>
      <c r="BWC6" s="7"/>
      <c r="BWD6" s="7"/>
      <c r="BWE6" s="7"/>
      <c r="BWF6" s="7"/>
      <c r="BWG6" s="7"/>
      <c r="BWH6" s="7"/>
      <c r="BWI6" s="7"/>
      <c r="BWJ6" s="7"/>
      <c r="BWK6" s="7"/>
      <c r="BWL6" s="7"/>
      <c r="BWM6" s="7"/>
      <c r="BWN6" s="7"/>
      <c r="BWO6" s="7"/>
      <c r="BWP6" s="7"/>
      <c r="BWQ6" s="7"/>
      <c r="BWR6" s="7"/>
      <c r="BWS6" s="7"/>
      <c r="BWT6" s="7"/>
      <c r="BWU6" s="7"/>
      <c r="BWV6" s="7"/>
      <c r="BWW6" s="7"/>
      <c r="BWX6" s="7"/>
      <c r="BWY6" s="7"/>
      <c r="BWZ6" s="7"/>
      <c r="BXA6" s="7"/>
      <c r="BXB6" s="7"/>
      <c r="BXC6" s="7"/>
      <c r="BXD6" s="7"/>
      <c r="BXE6" s="7"/>
      <c r="BXF6" s="7"/>
      <c r="BXG6" s="7"/>
      <c r="BXH6" s="7"/>
      <c r="BXI6" s="7"/>
      <c r="BXJ6" s="7"/>
      <c r="BXK6" s="7"/>
      <c r="BXL6" s="7"/>
      <c r="BXM6" s="7"/>
      <c r="BXN6" s="7"/>
      <c r="BXO6" s="7"/>
      <c r="BXP6" s="7"/>
      <c r="BXQ6" s="7"/>
      <c r="BXR6" s="7"/>
      <c r="BXS6" s="7"/>
      <c r="BXT6" s="7"/>
      <c r="BXU6" s="7"/>
      <c r="BXV6" s="7"/>
      <c r="BXW6" s="7"/>
      <c r="BXX6" s="7"/>
      <c r="BXY6" s="7"/>
      <c r="BXZ6" s="7"/>
      <c r="BYA6" s="7"/>
      <c r="BYB6" s="7"/>
      <c r="BYC6" s="7"/>
      <c r="BYD6" s="7"/>
      <c r="BYE6" s="7"/>
      <c r="BYF6" s="7"/>
      <c r="BYG6" s="7"/>
      <c r="BYH6" s="7"/>
      <c r="BYI6" s="7"/>
      <c r="BYJ6" s="7"/>
      <c r="BYK6" s="7"/>
      <c r="BYL6" s="7"/>
      <c r="BYM6" s="7"/>
      <c r="BYN6" s="7"/>
      <c r="BYO6" s="7"/>
      <c r="BYP6" s="7"/>
      <c r="BYQ6" s="7"/>
      <c r="BYR6" s="7"/>
      <c r="BYS6" s="7"/>
      <c r="BYT6" s="7"/>
      <c r="BYU6" s="7"/>
      <c r="BYV6" s="7"/>
      <c r="BYW6" s="7"/>
      <c r="BYX6" s="7"/>
      <c r="BYY6" s="7"/>
      <c r="BYZ6" s="7"/>
      <c r="BZA6" s="7"/>
      <c r="BZB6" s="7"/>
      <c r="BZC6" s="7"/>
      <c r="BZD6" s="7"/>
      <c r="BZE6" s="7"/>
      <c r="BZF6" s="7"/>
      <c r="BZG6" s="7"/>
      <c r="BZH6" s="7"/>
      <c r="BZI6" s="7"/>
      <c r="BZJ6" s="7"/>
      <c r="BZK6" s="7"/>
      <c r="BZL6" s="7"/>
      <c r="BZM6" s="7"/>
      <c r="BZN6" s="7"/>
      <c r="BZO6" s="7"/>
      <c r="BZP6" s="7"/>
      <c r="BZQ6" s="7"/>
      <c r="BZR6" s="7"/>
      <c r="BZS6" s="7"/>
      <c r="BZT6" s="7"/>
      <c r="BZU6" s="7"/>
      <c r="BZV6" s="7"/>
      <c r="BZW6" s="7"/>
      <c r="BZX6" s="7"/>
      <c r="BZY6" s="7"/>
      <c r="BZZ6" s="7"/>
      <c r="CAA6" s="7"/>
      <c r="CAB6" s="7"/>
      <c r="CAC6" s="7"/>
      <c r="CAD6" s="7"/>
      <c r="CAE6" s="7"/>
      <c r="CAF6" s="7"/>
      <c r="CAG6" s="7"/>
      <c r="CAH6" s="7"/>
      <c r="CAI6" s="7"/>
      <c r="CAJ6" s="7"/>
      <c r="CAK6" s="7"/>
      <c r="CAL6" s="7"/>
      <c r="CAM6" s="7"/>
      <c r="CAN6" s="7"/>
      <c r="CAO6" s="7"/>
      <c r="CAP6" s="7"/>
      <c r="CAQ6" s="7"/>
      <c r="CAR6" s="7"/>
      <c r="CAS6" s="7"/>
      <c r="CAT6" s="7"/>
      <c r="CAU6" s="7"/>
      <c r="CAV6" s="7"/>
      <c r="CAW6" s="7"/>
      <c r="CAX6" s="7"/>
      <c r="CAY6" s="7"/>
      <c r="CAZ6" s="7"/>
      <c r="CBA6" s="7"/>
      <c r="CBB6" s="7"/>
      <c r="CBC6" s="7"/>
      <c r="CBD6" s="7"/>
      <c r="CBE6" s="7"/>
      <c r="CBF6" s="7"/>
      <c r="CBG6" s="7"/>
      <c r="CBH6" s="7"/>
      <c r="CBI6" s="7"/>
      <c r="CBJ6" s="7"/>
      <c r="CBK6" s="7"/>
      <c r="CBL6" s="7"/>
      <c r="CBM6" s="7"/>
      <c r="CBN6" s="7"/>
      <c r="CBO6" s="7"/>
      <c r="CBP6" s="7"/>
      <c r="CBQ6" s="7"/>
      <c r="CBR6" s="7"/>
      <c r="CBS6" s="7"/>
      <c r="CBT6" s="7"/>
      <c r="CBU6" s="7"/>
      <c r="CBV6" s="7"/>
      <c r="CBW6" s="7"/>
      <c r="CBX6" s="7"/>
      <c r="CBY6" s="7"/>
      <c r="CBZ6" s="7"/>
      <c r="CCA6" s="7"/>
      <c r="CCB6" s="7"/>
      <c r="CCC6" s="7"/>
      <c r="CCD6" s="7"/>
      <c r="CCE6" s="7"/>
      <c r="CCF6" s="7"/>
      <c r="CCG6" s="7"/>
      <c r="CCH6" s="7"/>
      <c r="CCI6" s="7"/>
      <c r="CCJ6" s="7"/>
      <c r="CCK6" s="7"/>
      <c r="CCL6" s="7"/>
      <c r="CCM6" s="7"/>
      <c r="CCN6" s="7"/>
      <c r="CCO6" s="7"/>
      <c r="CCP6" s="7"/>
      <c r="CCQ6" s="7"/>
      <c r="CCR6" s="7"/>
      <c r="CCS6" s="7"/>
      <c r="CCT6" s="7"/>
      <c r="CCU6" s="7"/>
      <c r="CCV6" s="7"/>
      <c r="CCW6" s="7"/>
      <c r="CCX6" s="7"/>
      <c r="CCY6" s="7"/>
      <c r="CCZ6" s="7"/>
      <c r="CDA6" s="7"/>
      <c r="CDB6" s="7"/>
      <c r="CDC6" s="7"/>
      <c r="CDD6" s="7"/>
      <c r="CDE6" s="7"/>
      <c r="CDF6" s="7"/>
      <c r="CDG6" s="7"/>
      <c r="CDH6" s="7"/>
      <c r="CDI6" s="7"/>
      <c r="CDJ6" s="7"/>
      <c r="CDK6" s="7"/>
      <c r="CDL6" s="7"/>
      <c r="CDM6" s="7"/>
      <c r="CDN6" s="7"/>
      <c r="CDO6" s="7"/>
      <c r="CDP6" s="7"/>
      <c r="CDQ6" s="7"/>
      <c r="CDR6" s="7"/>
      <c r="CDS6" s="7"/>
      <c r="CDT6" s="7"/>
      <c r="CDU6" s="7"/>
      <c r="CDV6" s="7"/>
      <c r="CDW6" s="7"/>
      <c r="CDX6" s="7"/>
      <c r="CDY6" s="7"/>
      <c r="CDZ6" s="7"/>
      <c r="CEA6" s="7"/>
      <c r="CEB6" s="7"/>
      <c r="CEC6" s="7"/>
      <c r="CED6" s="7"/>
      <c r="CEE6" s="7"/>
      <c r="CEF6" s="7"/>
      <c r="CEG6" s="7"/>
      <c r="CEH6" s="7"/>
      <c r="CEI6" s="7"/>
      <c r="CEJ6" s="7"/>
      <c r="CEK6" s="7"/>
      <c r="CEL6" s="7"/>
      <c r="CEM6" s="7"/>
      <c r="CEN6" s="7"/>
      <c r="CEO6" s="7"/>
      <c r="CEP6" s="7"/>
      <c r="CEQ6" s="7"/>
      <c r="CER6" s="7"/>
      <c r="CES6" s="7"/>
      <c r="CET6" s="7"/>
      <c r="CEU6" s="7"/>
      <c r="CEV6" s="7"/>
      <c r="CEW6" s="7"/>
      <c r="CEX6" s="7"/>
      <c r="CEY6" s="7"/>
      <c r="CEZ6" s="7"/>
      <c r="CFA6" s="7"/>
      <c r="CFB6" s="7"/>
      <c r="CFC6" s="7"/>
      <c r="CFD6" s="7"/>
      <c r="CFE6" s="7"/>
      <c r="CFF6" s="7"/>
      <c r="CFG6" s="7"/>
      <c r="CFH6" s="7"/>
      <c r="CFI6" s="7"/>
      <c r="CFJ6" s="7"/>
      <c r="CFK6" s="7"/>
      <c r="CFL6" s="7"/>
      <c r="CFM6" s="7"/>
      <c r="CFN6" s="7"/>
      <c r="CFO6" s="7"/>
      <c r="CFP6" s="7"/>
      <c r="CFQ6" s="7"/>
      <c r="CFR6" s="7"/>
      <c r="CFS6" s="7"/>
      <c r="CFT6" s="7"/>
      <c r="CFU6" s="7"/>
      <c r="CFV6" s="7"/>
      <c r="CFW6" s="7"/>
      <c r="CFX6" s="7"/>
      <c r="CFY6" s="7"/>
      <c r="CFZ6" s="7"/>
      <c r="CGA6" s="7"/>
      <c r="CGB6" s="7"/>
      <c r="CGC6" s="7"/>
      <c r="CGD6" s="7"/>
      <c r="CGE6" s="7"/>
      <c r="CGF6" s="7"/>
      <c r="CGG6" s="7"/>
      <c r="CGH6" s="7"/>
      <c r="CGI6" s="7"/>
      <c r="CGJ6" s="7"/>
      <c r="CGK6" s="7"/>
      <c r="CGL6" s="7"/>
      <c r="CGM6" s="7"/>
      <c r="CGN6" s="7"/>
      <c r="CGO6" s="7"/>
      <c r="CGP6" s="7"/>
      <c r="CGQ6" s="7"/>
      <c r="CGR6" s="7"/>
      <c r="CGS6" s="7"/>
      <c r="CGT6" s="7"/>
      <c r="CGU6" s="7"/>
      <c r="CGV6" s="7"/>
      <c r="CGW6" s="7"/>
      <c r="CGX6" s="7"/>
      <c r="CGY6" s="7"/>
      <c r="CGZ6" s="7"/>
      <c r="CHA6" s="7"/>
      <c r="CHB6" s="7"/>
      <c r="CHC6" s="7"/>
      <c r="CHD6" s="7"/>
      <c r="CHE6" s="7"/>
      <c r="CHF6" s="7"/>
      <c r="CHG6" s="7"/>
      <c r="CHH6" s="7"/>
      <c r="CHI6" s="7"/>
      <c r="CHJ6" s="7"/>
      <c r="CHK6" s="7"/>
      <c r="CHL6" s="7"/>
      <c r="CHM6" s="7"/>
      <c r="CHN6" s="7"/>
      <c r="CHO6" s="7"/>
      <c r="CHP6" s="7"/>
      <c r="CHQ6" s="7"/>
      <c r="CHR6" s="7"/>
      <c r="CHS6" s="7"/>
      <c r="CHT6" s="7"/>
      <c r="CHU6" s="7"/>
      <c r="CHV6" s="7"/>
      <c r="CHW6" s="7"/>
      <c r="CHX6" s="7"/>
      <c r="CHY6" s="7"/>
      <c r="CHZ6" s="7"/>
      <c r="CIA6" s="7"/>
      <c r="CIB6" s="7"/>
      <c r="CIC6" s="7"/>
      <c r="CID6" s="7"/>
      <c r="CIE6" s="7"/>
      <c r="CIF6" s="7"/>
      <c r="CIG6" s="7"/>
      <c r="CIH6" s="7"/>
      <c r="CII6" s="7"/>
      <c r="CIJ6" s="7"/>
      <c r="CIK6" s="7"/>
      <c r="CIL6" s="7"/>
      <c r="CIM6" s="7"/>
      <c r="CIN6" s="7"/>
      <c r="CIO6" s="7"/>
      <c r="CIP6" s="7"/>
      <c r="CIQ6" s="7"/>
      <c r="CIR6" s="7"/>
      <c r="CIS6" s="7"/>
      <c r="CIT6" s="7"/>
      <c r="CIU6" s="7"/>
      <c r="CIV6" s="7"/>
      <c r="CIW6" s="7"/>
      <c r="CIX6" s="7"/>
      <c r="CIY6" s="7"/>
      <c r="CIZ6" s="7"/>
      <c r="CJA6" s="7"/>
      <c r="CJB6" s="7"/>
      <c r="CJC6" s="7"/>
      <c r="CJD6" s="7"/>
      <c r="CJE6" s="7"/>
      <c r="CJF6" s="7"/>
      <c r="CJG6" s="7"/>
      <c r="CJH6" s="7"/>
      <c r="CJI6" s="7"/>
      <c r="CJJ6" s="7"/>
      <c r="CJK6" s="7"/>
      <c r="CJL6" s="7"/>
      <c r="CJM6" s="7"/>
      <c r="CJN6" s="7"/>
      <c r="CJO6" s="7"/>
      <c r="CJP6" s="7"/>
      <c r="CJQ6" s="7"/>
      <c r="CJR6" s="7"/>
      <c r="CJS6" s="7"/>
      <c r="CJT6" s="7"/>
      <c r="CJU6" s="7"/>
      <c r="CJV6" s="7"/>
      <c r="CJW6" s="7"/>
      <c r="CJX6" s="7"/>
      <c r="CJY6" s="7"/>
      <c r="CJZ6" s="7"/>
      <c r="CKA6" s="7"/>
      <c r="CKB6" s="7"/>
      <c r="CKC6" s="7"/>
      <c r="CKD6" s="7"/>
      <c r="CKE6" s="7"/>
      <c r="CKF6" s="7"/>
      <c r="CKG6" s="7"/>
      <c r="CKH6" s="7"/>
      <c r="CKI6" s="7"/>
      <c r="CKJ6" s="7"/>
      <c r="CKK6" s="7"/>
      <c r="CKL6" s="7"/>
      <c r="CKM6" s="7"/>
      <c r="CKN6" s="7"/>
      <c r="CKO6" s="7"/>
      <c r="CKP6" s="7"/>
      <c r="CKQ6" s="7"/>
      <c r="CKR6" s="7"/>
      <c r="CKS6" s="7"/>
      <c r="CKT6" s="7"/>
      <c r="CKU6" s="7"/>
      <c r="CKV6" s="7"/>
      <c r="CKW6" s="7"/>
      <c r="CKX6" s="7"/>
      <c r="CKY6" s="7"/>
      <c r="CKZ6" s="7"/>
      <c r="CLA6" s="7"/>
      <c r="CLB6" s="7"/>
      <c r="CLC6" s="7"/>
      <c r="CLD6" s="7"/>
      <c r="CLE6" s="7"/>
      <c r="CLF6" s="7"/>
      <c r="CLG6" s="7"/>
      <c r="CLH6" s="7"/>
      <c r="CLI6" s="7"/>
      <c r="CLJ6" s="7"/>
      <c r="CLK6" s="7"/>
      <c r="CLL6" s="7"/>
      <c r="CLM6" s="7"/>
      <c r="CLN6" s="7"/>
      <c r="CLO6" s="7"/>
      <c r="CLP6" s="7"/>
      <c r="CLQ6" s="7"/>
      <c r="CLR6" s="7"/>
      <c r="CLS6" s="7"/>
      <c r="CLT6" s="7"/>
      <c r="CLU6" s="7"/>
      <c r="CLV6" s="7"/>
      <c r="CLW6" s="7"/>
      <c r="CLX6" s="7"/>
      <c r="CLY6" s="7"/>
      <c r="CLZ6" s="7"/>
      <c r="CMA6" s="7"/>
      <c r="CMB6" s="7"/>
      <c r="CMC6" s="7"/>
      <c r="CMD6" s="7"/>
      <c r="CME6" s="7"/>
      <c r="CMF6" s="7"/>
      <c r="CMG6" s="7"/>
      <c r="CMH6" s="7"/>
      <c r="CMI6" s="7"/>
      <c r="CMJ6" s="7"/>
      <c r="CMK6" s="7"/>
      <c r="CML6" s="7"/>
      <c r="CMM6" s="7"/>
      <c r="CMN6" s="7"/>
      <c r="CMO6" s="7"/>
      <c r="CMP6" s="7"/>
      <c r="CMQ6" s="7"/>
      <c r="CMR6" s="7"/>
      <c r="CMS6" s="7"/>
      <c r="CMT6" s="7"/>
      <c r="CMU6" s="7"/>
      <c r="CMV6" s="7"/>
      <c r="CMW6" s="7"/>
      <c r="CMX6" s="7"/>
      <c r="CMY6" s="7"/>
      <c r="CMZ6" s="7"/>
      <c r="CNA6" s="7"/>
      <c r="CNB6" s="7"/>
      <c r="CNC6" s="7"/>
      <c r="CND6" s="7"/>
      <c r="CNE6" s="7"/>
      <c r="CNF6" s="7"/>
      <c r="CNG6" s="7"/>
      <c r="CNH6" s="7"/>
      <c r="CNI6" s="7"/>
      <c r="CNJ6" s="7"/>
      <c r="CNK6" s="7"/>
      <c r="CNL6" s="7"/>
      <c r="CNM6" s="7"/>
      <c r="CNN6" s="7"/>
      <c r="CNO6" s="7"/>
      <c r="CNP6" s="7"/>
      <c r="CNQ6" s="7"/>
      <c r="CNR6" s="7"/>
      <c r="CNS6" s="7"/>
      <c r="CNT6" s="7"/>
      <c r="CNU6" s="7"/>
      <c r="CNV6" s="7"/>
      <c r="CNW6" s="7"/>
      <c r="CNX6" s="7"/>
      <c r="CNY6" s="7"/>
      <c r="CNZ6" s="7"/>
      <c r="COA6" s="7"/>
      <c r="COB6" s="7"/>
      <c r="COC6" s="7"/>
      <c r="COD6" s="7"/>
      <c r="COE6" s="7"/>
      <c r="COF6" s="7"/>
      <c r="COG6" s="7"/>
      <c r="COH6" s="7"/>
      <c r="COI6" s="7"/>
      <c r="COJ6" s="7"/>
      <c r="COK6" s="7"/>
      <c r="COL6" s="7"/>
      <c r="COM6" s="7"/>
      <c r="CON6" s="7"/>
      <c r="COO6" s="7"/>
      <c r="COP6" s="7"/>
      <c r="COQ6" s="7"/>
      <c r="COR6" s="7"/>
      <c r="COS6" s="7"/>
      <c r="COT6" s="7"/>
      <c r="COU6" s="7"/>
      <c r="COV6" s="7"/>
      <c r="COW6" s="7"/>
      <c r="COX6" s="7"/>
      <c r="COY6" s="7"/>
      <c r="COZ6" s="7"/>
      <c r="CPA6" s="7"/>
      <c r="CPB6" s="7"/>
      <c r="CPC6" s="7"/>
      <c r="CPD6" s="7"/>
      <c r="CPE6" s="7"/>
      <c r="CPF6" s="7"/>
      <c r="CPG6" s="7"/>
      <c r="CPH6" s="7"/>
      <c r="CPI6" s="7"/>
      <c r="CPJ6" s="7"/>
      <c r="CPK6" s="7"/>
      <c r="CPL6" s="7"/>
      <c r="CPM6" s="7"/>
      <c r="CPN6" s="7"/>
      <c r="CPO6" s="7"/>
      <c r="CPP6" s="7"/>
      <c r="CPQ6" s="7"/>
      <c r="CPR6" s="7"/>
      <c r="CPS6" s="7"/>
      <c r="CPT6" s="7"/>
      <c r="CPU6" s="7"/>
      <c r="CPV6" s="7"/>
      <c r="CPW6" s="7"/>
      <c r="CPX6" s="7"/>
      <c r="CPY6" s="7"/>
      <c r="CPZ6" s="7"/>
      <c r="CQA6" s="7"/>
      <c r="CQB6" s="7"/>
      <c r="CQC6" s="7"/>
      <c r="CQD6" s="7"/>
      <c r="CQE6" s="7"/>
      <c r="CQF6" s="7"/>
      <c r="CQG6" s="7"/>
      <c r="CQH6" s="7"/>
      <c r="CQI6" s="7"/>
      <c r="CQJ6" s="7"/>
      <c r="CQK6" s="7"/>
      <c r="CQL6" s="7"/>
      <c r="CQM6" s="7"/>
      <c r="CQN6" s="7"/>
      <c r="CQO6" s="7"/>
      <c r="CQP6" s="7"/>
      <c r="CQQ6" s="7"/>
      <c r="CQR6" s="7"/>
      <c r="CQS6" s="7"/>
      <c r="CQT6" s="7"/>
      <c r="CQU6" s="7"/>
      <c r="CQV6" s="7"/>
      <c r="CQW6" s="7"/>
      <c r="CQX6" s="7"/>
      <c r="CQY6" s="7"/>
      <c r="CQZ6" s="7"/>
      <c r="CRA6" s="7"/>
      <c r="CRB6" s="7"/>
      <c r="CRC6" s="7"/>
      <c r="CRD6" s="7"/>
      <c r="CRE6" s="7"/>
      <c r="CRF6" s="7"/>
      <c r="CRG6" s="7"/>
      <c r="CRH6" s="7"/>
      <c r="CRI6" s="7"/>
      <c r="CRJ6" s="7"/>
      <c r="CRK6" s="7"/>
      <c r="CRL6" s="7"/>
      <c r="CRM6" s="7"/>
      <c r="CRN6" s="7"/>
      <c r="CRO6" s="7"/>
      <c r="CRP6" s="7"/>
      <c r="CRQ6" s="7"/>
      <c r="CRR6" s="7"/>
      <c r="CRS6" s="7"/>
      <c r="CRT6" s="7"/>
      <c r="CRU6" s="7"/>
      <c r="CRV6" s="7"/>
      <c r="CRW6" s="7"/>
      <c r="CRX6" s="7"/>
      <c r="CRY6" s="7"/>
      <c r="CRZ6" s="7"/>
      <c r="CSA6" s="7"/>
      <c r="CSB6" s="7"/>
      <c r="CSC6" s="7"/>
      <c r="CSD6" s="7"/>
      <c r="CSE6" s="7"/>
      <c r="CSF6" s="7"/>
      <c r="CSG6" s="7"/>
      <c r="CSH6" s="7"/>
      <c r="CSI6" s="7"/>
      <c r="CSJ6" s="7"/>
      <c r="CSK6" s="7"/>
      <c r="CSL6" s="7"/>
      <c r="CSM6" s="7"/>
      <c r="CSN6" s="7"/>
      <c r="CSO6" s="7"/>
      <c r="CSP6" s="7"/>
      <c r="CSQ6" s="7"/>
      <c r="CSR6" s="7"/>
      <c r="CSS6" s="7"/>
      <c r="CST6" s="7"/>
      <c r="CSU6" s="7"/>
      <c r="CSV6" s="7"/>
      <c r="CSW6" s="7"/>
      <c r="CSX6" s="7"/>
      <c r="CSY6" s="7"/>
      <c r="CSZ6" s="7"/>
      <c r="CTA6" s="7"/>
      <c r="CTB6" s="7"/>
      <c r="CTC6" s="7"/>
      <c r="CTD6" s="7"/>
      <c r="CTE6" s="7"/>
      <c r="CTF6" s="7"/>
      <c r="CTG6" s="7"/>
      <c r="CTH6" s="7"/>
      <c r="CTI6" s="7"/>
      <c r="CTJ6" s="7"/>
      <c r="CTK6" s="7"/>
      <c r="CTL6" s="7"/>
      <c r="CTM6" s="7"/>
      <c r="CTN6" s="7"/>
      <c r="CTO6" s="7"/>
      <c r="CTP6" s="7"/>
      <c r="CTQ6" s="7"/>
      <c r="CTR6" s="7"/>
      <c r="CTS6" s="7"/>
      <c r="CTT6" s="7"/>
      <c r="CTU6" s="7"/>
      <c r="CTV6" s="7"/>
      <c r="CTW6" s="7"/>
      <c r="CTX6" s="7"/>
      <c r="CTY6" s="7"/>
      <c r="CTZ6" s="7"/>
      <c r="CUA6" s="7"/>
      <c r="CUB6" s="7"/>
      <c r="CUC6" s="7"/>
      <c r="CUD6" s="7"/>
      <c r="CUE6" s="7"/>
      <c r="CUF6" s="7"/>
      <c r="CUG6" s="7"/>
      <c r="CUH6" s="7"/>
      <c r="CUI6" s="7"/>
      <c r="CUJ6" s="7"/>
      <c r="CUK6" s="7"/>
      <c r="CUL6" s="7"/>
      <c r="CUM6" s="7"/>
      <c r="CUN6" s="7"/>
      <c r="CUO6" s="7"/>
      <c r="CUP6" s="7"/>
      <c r="CUQ6" s="7"/>
      <c r="CUR6" s="7"/>
      <c r="CUS6" s="7"/>
      <c r="CUT6" s="7"/>
      <c r="CUU6" s="7"/>
      <c r="CUV6" s="7"/>
      <c r="CUW6" s="7"/>
      <c r="CUX6" s="7"/>
      <c r="CUY6" s="7"/>
      <c r="CUZ6" s="7"/>
      <c r="CVA6" s="7"/>
      <c r="CVB6" s="7"/>
      <c r="CVC6" s="7"/>
      <c r="CVD6" s="7"/>
      <c r="CVE6" s="7"/>
      <c r="CVF6" s="7"/>
      <c r="CVG6" s="7"/>
      <c r="CVH6" s="7"/>
      <c r="CVI6" s="7"/>
      <c r="CVJ6" s="7"/>
      <c r="CVK6" s="7"/>
      <c r="CVL6" s="7"/>
      <c r="CVM6" s="7"/>
      <c r="CVN6" s="7"/>
      <c r="CVO6" s="7"/>
      <c r="CVP6" s="7"/>
      <c r="CVQ6" s="7"/>
      <c r="CVR6" s="7"/>
      <c r="CVS6" s="7"/>
      <c r="CVT6" s="7"/>
      <c r="CVU6" s="7"/>
      <c r="CVV6" s="7"/>
      <c r="CVW6" s="7"/>
      <c r="CVX6" s="7"/>
      <c r="CVY6" s="7"/>
      <c r="CVZ6" s="7"/>
      <c r="CWA6" s="7"/>
      <c r="CWB6" s="7"/>
      <c r="CWC6" s="7"/>
      <c r="CWD6" s="7"/>
      <c r="CWE6" s="7"/>
      <c r="CWF6" s="7"/>
      <c r="CWG6" s="7"/>
      <c r="CWH6" s="7"/>
      <c r="CWI6" s="7"/>
      <c r="CWJ6" s="7"/>
      <c r="CWK6" s="7"/>
      <c r="CWL6" s="7"/>
      <c r="CWM6" s="7"/>
      <c r="CWN6" s="7"/>
      <c r="CWO6" s="7"/>
      <c r="CWP6" s="7"/>
      <c r="CWQ6" s="7"/>
      <c r="CWR6" s="7"/>
      <c r="CWS6" s="7"/>
      <c r="CWT6" s="7"/>
      <c r="CWU6" s="7"/>
      <c r="CWV6" s="7"/>
      <c r="CWW6" s="7"/>
      <c r="CWX6" s="7"/>
      <c r="CWY6" s="7"/>
      <c r="CWZ6" s="7"/>
      <c r="CXA6" s="7"/>
      <c r="CXB6" s="7"/>
      <c r="CXC6" s="7"/>
      <c r="CXD6" s="7"/>
      <c r="CXE6" s="7"/>
      <c r="CXF6" s="7"/>
      <c r="CXG6" s="7"/>
      <c r="CXH6" s="7"/>
      <c r="CXI6" s="7"/>
      <c r="CXJ6" s="7"/>
      <c r="CXK6" s="7"/>
      <c r="CXL6" s="7"/>
      <c r="CXM6" s="7"/>
      <c r="CXN6" s="7"/>
      <c r="CXO6" s="7"/>
      <c r="CXP6" s="7"/>
      <c r="CXQ6" s="7"/>
      <c r="CXR6" s="7"/>
      <c r="CXS6" s="7"/>
      <c r="CXT6" s="7"/>
      <c r="CXU6" s="7"/>
      <c r="CXV6" s="7"/>
      <c r="CXW6" s="7"/>
      <c r="CXX6" s="7"/>
      <c r="CXY6" s="7"/>
      <c r="CXZ6" s="7"/>
      <c r="CYA6" s="7"/>
      <c r="CYB6" s="7"/>
      <c r="CYC6" s="7"/>
      <c r="CYD6" s="7"/>
      <c r="CYE6" s="7"/>
      <c r="CYF6" s="7"/>
      <c r="CYG6" s="7"/>
      <c r="CYH6" s="7"/>
      <c r="CYI6" s="7"/>
      <c r="CYJ6" s="7"/>
      <c r="CYK6" s="7"/>
      <c r="CYL6" s="7"/>
      <c r="CYM6" s="7"/>
      <c r="CYN6" s="7"/>
      <c r="CYO6" s="7"/>
      <c r="CYP6" s="7"/>
      <c r="CYQ6" s="7"/>
      <c r="CYR6" s="7"/>
      <c r="CYS6" s="7"/>
      <c r="CYT6" s="7"/>
      <c r="CYU6" s="7"/>
      <c r="CYV6" s="7"/>
      <c r="CYW6" s="7"/>
      <c r="CYX6" s="7"/>
      <c r="CYY6" s="7"/>
      <c r="CYZ6" s="7"/>
      <c r="CZA6" s="7"/>
      <c r="CZB6" s="7"/>
      <c r="CZC6" s="7"/>
      <c r="CZD6" s="7"/>
      <c r="CZE6" s="7"/>
      <c r="CZF6" s="7"/>
      <c r="CZG6" s="7"/>
      <c r="CZH6" s="7"/>
      <c r="CZI6" s="7"/>
      <c r="CZJ6" s="7"/>
      <c r="CZK6" s="7"/>
      <c r="CZL6" s="7"/>
      <c r="CZM6" s="7"/>
      <c r="CZN6" s="7"/>
      <c r="CZO6" s="7"/>
      <c r="CZP6" s="7"/>
      <c r="CZQ6" s="7"/>
      <c r="CZR6" s="7"/>
      <c r="CZS6" s="7"/>
      <c r="CZT6" s="7"/>
      <c r="CZU6" s="7"/>
      <c r="CZV6" s="7"/>
      <c r="CZW6" s="7"/>
      <c r="CZX6" s="7"/>
      <c r="CZY6" s="7"/>
      <c r="CZZ6" s="7"/>
      <c r="DAA6" s="7"/>
      <c r="DAB6" s="7"/>
      <c r="DAC6" s="7"/>
      <c r="DAD6" s="7"/>
      <c r="DAE6" s="7"/>
      <c r="DAF6" s="7"/>
      <c r="DAG6" s="7"/>
      <c r="DAH6" s="7"/>
      <c r="DAI6" s="7"/>
      <c r="DAJ6" s="7"/>
      <c r="DAK6" s="7"/>
      <c r="DAL6" s="7"/>
      <c r="DAM6" s="7"/>
      <c r="DAN6" s="7"/>
      <c r="DAO6" s="7"/>
      <c r="DAP6" s="7"/>
      <c r="DAQ6" s="7"/>
      <c r="DAR6" s="7"/>
      <c r="DAS6" s="7"/>
      <c r="DAT6" s="7"/>
      <c r="DAU6" s="7"/>
      <c r="DAV6" s="7"/>
      <c r="DAW6" s="7"/>
      <c r="DAX6" s="7"/>
      <c r="DAY6" s="7"/>
      <c r="DAZ6" s="7"/>
      <c r="DBA6" s="7"/>
      <c r="DBB6" s="7"/>
      <c r="DBC6" s="7"/>
      <c r="DBD6" s="7"/>
      <c r="DBE6" s="7"/>
      <c r="DBF6" s="7"/>
      <c r="DBG6" s="7"/>
      <c r="DBH6" s="7"/>
      <c r="DBI6" s="7"/>
      <c r="DBJ6" s="7"/>
      <c r="DBK6" s="7"/>
      <c r="DBL6" s="7"/>
      <c r="DBM6" s="7"/>
      <c r="DBN6" s="7"/>
      <c r="DBO6" s="7"/>
      <c r="DBP6" s="7"/>
      <c r="DBQ6" s="7"/>
      <c r="DBR6" s="7"/>
      <c r="DBS6" s="7"/>
      <c r="DBT6" s="7"/>
      <c r="DBU6" s="7"/>
      <c r="DBV6" s="7"/>
      <c r="DBW6" s="7"/>
      <c r="DBX6" s="7"/>
      <c r="DBY6" s="7"/>
      <c r="DBZ6" s="7"/>
      <c r="DCA6" s="7"/>
      <c r="DCB6" s="7"/>
      <c r="DCC6" s="7"/>
      <c r="DCD6" s="7"/>
      <c r="DCE6" s="7"/>
      <c r="DCF6" s="7"/>
      <c r="DCG6" s="7"/>
      <c r="DCH6" s="7"/>
      <c r="DCI6" s="7"/>
      <c r="DCJ6" s="7"/>
      <c r="DCK6" s="7"/>
      <c r="DCL6" s="7"/>
      <c r="DCM6" s="7"/>
      <c r="DCN6" s="7"/>
      <c r="DCO6" s="7"/>
      <c r="DCP6" s="7"/>
      <c r="DCQ6" s="7"/>
      <c r="DCR6" s="7"/>
      <c r="DCS6" s="7"/>
      <c r="DCT6" s="7"/>
      <c r="DCU6" s="7"/>
      <c r="DCV6" s="7"/>
      <c r="DCW6" s="7"/>
      <c r="DCX6" s="7"/>
      <c r="DCY6" s="7"/>
      <c r="DCZ6" s="7"/>
      <c r="DDA6" s="7"/>
      <c r="DDB6" s="7"/>
      <c r="DDC6" s="7"/>
      <c r="DDD6" s="7"/>
      <c r="DDE6" s="7"/>
      <c r="DDF6" s="7"/>
      <c r="DDG6" s="7"/>
      <c r="DDH6" s="7"/>
      <c r="DDI6" s="7"/>
      <c r="DDJ6" s="7"/>
      <c r="DDK6" s="7"/>
      <c r="DDL6" s="7"/>
      <c r="DDM6" s="7"/>
      <c r="DDN6" s="7"/>
      <c r="DDO6" s="7"/>
      <c r="DDP6" s="7"/>
      <c r="DDQ6" s="7"/>
      <c r="DDR6" s="7"/>
      <c r="DDS6" s="7"/>
      <c r="DDT6" s="7"/>
      <c r="DDU6" s="7"/>
      <c r="DDV6" s="7"/>
      <c r="DDW6" s="7"/>
      <c r="DDX6" s="7"/>
      <c r="DDY6" s="7"/>
      <c r="DDZ6" s="7"/>
      <c r="DEA6" s="7"/>
      <c r="DEB6" s="7"/>
      <c r="DEC6" s="7"/>
      <c r="DED6" s="7"/>
      <c r="DEE6" s="7"/>
      <c r="DEF6" s="7"/>
      <c r="DEG6" s="7"/>
      <c r="DEH6" s="7"/>
      <c r="DEI6" s="7"/>
      <c r="DEJ6" s="7"/>
      <c r="DEK6" s="7"/>
      <c r="DEL6" s="7"/>
      <c r="DEM6" s="7"/>
      <c r="DEN6" s="7"/>
      <c r="DEO6" s="7"/>
      <c r="DEP6" s="7"/>
      <c r="DEQ6" s="7"/>
      <c r="DER6" s="7"/>
      <c r="DES6" s="7"/>
      <c r="DET6" s="7"/>
      <c r="DEU6" s="7"/>
      <c r="DEV6" s="7"/>
      <c r="DEW6" s="7"/>
      <c r="DEX6" s="7"/>
      <c r="DEY6" s="7"/>
      <c r="DEZ6" s="7"/>
      <c r="DFA6" s="7"/>
      <c r="DFB6" s="7"/>
      <c r="DFC6" s="7"/>
      <c r="DFD6" s="7"/>
      <c r="DFE6" s="7"/>
      <c r="DFF6" s="7"/>
      <c r="DFG6" s="7"/>
      <c r="DFH6" s="7"/>
      <c r="DFI6" s="7"/>
      <c r="DFJ6" s="7"/>
      <c r="DFK6" s="7"/>
      <c r="DFL6" s="7"/>
      <c r="DFM6" s="7"/>
      <c r="DFN6" s="7"/>
      <c r="DFO6" s="7"/>
      <c r="DFP6" s="7"/>
      <c r="DFQ6" s="7"/>
      <c r="DFR6" s="7"/>
      <c r="DFS6" s="7"/>
      <c r="DFT6" s="7"/>
      <c r="DFU6" s="7"/>
      <c r="DFV6" s="7"/>
      <c r="DFW6" s="7"/>
      <c r="DFX6" s="7"/>
      <c r="DFY6" s="7"/>
      <c r="DFZ6" s="7"/>
      <c r="DGA6" s="7"/>
      <c r="DGB6" s="7"/>
      <c r="DGC6" s="7"/>
      <c r="DGD6" s="7"/>
      <c r="DGE6" s="7"/>
      <c r="DGF6" s="7"/>
      <c r="DGG6" s="7"/>
      <c r="DGH6" s="7"/>
      <c r="DGI6" s="7"/>
      <c r="DGJ6" s="7"/>
      <c r="DGK6" s="7"/>
      <c r="DGL6" s="7"/>
      <c r="DGM6" s="7"/>
      <c r="DGN6" s="7"/>
      <c r="DGO6" s="7"/>
      <c r="DGP6" s="7"/>
      <c r="DGQ6" s="7"/>
      <c r="DGR6" s="7"/>
      <c r="DGS6" s="7"/>
      <c r="DGT6" s="7"/>
      <c r="DGU6" s="7"/>
      <c r="DGV6" s="7"/>
      <c r="DGW6" s="7"/>
      <c r="DGX6" s="7"/>
      <c r="DGY6" s="7"/>
      <c r="DGZ6" s="7"/>
      <c r="DHA6" s="7"/>
      <c r="DHB6" s="7"/>
      <c r="DHC6" s="7"/>
      <c r="DHD6" s="7"/>
      <c r="DHE6" s="7"/>
      <c r="DHF6" s="7"/>
      <c r="DHG6" s="7"/>
      <c r="DHH6" s="7"/>
      <c r="DHI6" s="7"/>
      <c r="DHJ6" s="7"/>
      <c r="DHK6" s="7"/>
      <c r="DHL6" s="7"/>
      <c r="DHM6" s="7"/>
      <c r="DHN6" s="7"/>
      <c r="DHO6" s="7"/>
      <c r="DHP6" s="7"/>
      <c r="DHQ6" s="7"/>
      <c r="DHR6" s="7"/>
      <c r="DHS6" s="7"/>
      <c r="DHT6" s="7"/>
      <c r="DHU6" s="7"/>
      <c r="DHV6" s="7"/>
      <c r="DHW6" s="7"/>
      <c r="DHX6" s="7"/>
      <c r="DHY6" s="7"/>
      <c r="DHZ6" s="7"/>
      <c r="DIA6" s="7"/>
      <c r="DIB6" s="7"/>
      <c r="DIC6" s="7"/>
      <c r="DID6" s="7"/>
      <c r="DIE6" s="7"/>
      <c r="DIF6" s="7"/>
      <c r="DIG6" s="7"/>
      <c r="DIH6" s="7"/>
      <c r="DII6" s="7"/>
      <c r="DIJ6" s="7"/>
      <c r="DIK6" s="7"/>
      <c r="DIL6" s="7"/>
      <c r="DIM6" s="7"/>
      <c r="DIN6" s="7"/>
      <c r="DIO6" s="7"/>
      <c r="DIP6" s="7"/>
      <c r="DIQ6" s="7"/>
      <c r="DIR6" s="7"/>
      <c r="DIS6" s="7"/>
      <c r="DIT6" s="7"/>
      <c r="DIU6" s="7"/>
      <c r="DIV6" s="7"/>
      <c r="DIW6" s="7"/>
      <c r="DIX6" s="7"/>
      <c r="DIY6" s="7"/>
      <c r="DIZ6" s="7"/>
      <c r="DJA6" s="7"/>
      <c r="DJB6" s="7"/>
      <c r="DJC6" s="7"/>
      <c r="DJD6" s="7"/>
      <c r="DJE6" s="7"/>
      <c r="DJF6" s="7"/>
      <c r="DJG6" s="7"/>
      <c r="DJH6" s="7"/>
      <c r="DJI6" s="7"/>
      <c r="DJJ6" s="7"/>
      <c r="DJK6" s="7"/>
      <c r="DJL6" s="7"/>
      <c r="DJM6" s="7"/>
      <c r="DJN6" s="7"/>
      <c r="DJO6" s="7"/>
      <c r="DJP6" s="7"/>
      <c r="DJQ6" s="7"/>
      <c r="DJR6" s="7"/>
      <c r="DJS6" s="7"/>
      <c r="DJT6" s="7"/>
      <c r="DJU6" s="7"/>
      <c r="DJV6" s="7"/>
      <c r="DJW6" s="7"/>
      <c r="DJX6" s="7"/>
      <c r="DJY6" s="7"/>
      <c r="DJZ6" s="7"/>
      <c r="DKA6" s="7"/>
      <c r="DKB6" s="7"/>
      <c r="DKC6" s="7"/>
      <c r="DKD6" s="7"/>
      <c r="DKE6" s="7"/>
      <c r="DKF6" s="7"/>
      <c r="DKG6" s="7"/>
      <c r="DKH6" s="7"/>
      <c r="DKI6" s="7"/>
      <c r="DKJ6" s="7"/>
      <c r="DKK6" s="7"/>
      <c r="DKL6" s="7"/>
      <c r="DKM6" s="7"/>
      <c r="DKN6" s="7"/>
      <c r="DKO6" s="7"/>
      <c r="DKP6" s="7"/>
      <c r="DKQ6" s="7"/>
      <c r="DKR6" s="7"/>
      <c r="DKS6" s="7"/>
      <c r="DKT6" s="7"/>
      <c r="DKU6" s="7"/>
      <c r="DKV6" s="7"/>
      <c r="DKW6" s="7"/>
      <c r="DKX6" s="7"/>
      <c r="DKY6" s="7"/>
      <c r="DKZ6" s="7"/>
      <c r="DLA6" s="7"/>
      <c r="DLB6" s="7"/>
      <c r="DLC6" s="7"/>
      <c r="DLD6" s="7"/>
      <c r="DLE6" s="7"/>
      <c r="DLF6" s="7"/>
      <c r="DLG6" s="7"/>
      <c r="DLH6" s="7"/>
      <c r="DLI6" s="7"/>
      <c r="DLJ6" s="7"/>
      <c r="DLK6" s="7"/>
      <c r="DLL6" s="7"/>
      <c r="DLM6" s="7"/>
      <c r="DLN6" s="7"/>
      <c r="DLO6" s="7"/>
      <c r="DLP6" s="7"/>
      <c r="DLQ6" s="7"/>
      <c r="DLR6" s="7"/>
      <c r="DLS6" s="7"/>
      <c r="DLT6" s="7"/>
      <c r="DLU6" s="7"/>
      <c r="DLV6" s="7"/>
      <c r="DLW6" s="7"/>
      <c r="DLX6" s="7"/>
      <c r="DLY6" s="7"/>
      <c r="DLZ6" s="7"/>
      <c r="DMA6" s="7"/>
      <c r="DMB6" s="7"/>
      <c r="DMC6" s="7"/>
      <c r="DMD6" s="7"/>
      <c r="DME6" s="7"/>
      <c r="DMF6" s="7"/>
      <c r="DMG6" s="7"/>
      <c r="DMH6" s="7"/>
      <c r="DMI6" s="7"/>
      <c r="DMJ6" s="7"/>
      <c r="DMK6" s="7"/>
      <c r="DML6" s="7"/>
      <c r="DMM6" s="7"/>
      <c r="DMN6" s="7"/>
      <c r="DMO6" s="7"/>
      <c r="DMP6" s="7"/>
      <c r="DMQ6" s="7"/>
      <c r="DMR6" s="7"/>
      <c r="DMS6" s="7"/>
      <c r="DMT6" s="7"/>
      <c r="DMU6" s="7"/>
      <c r="DMV6" s="7"/>
      <c r="DMW6" s="7"/>
      <c r="DMX6" s="7"/>
      <c r="DMY6" s="7"/>
      <c r="DMZ6" s="7"/>
      <c r="DNA6" s="7"/>
      <c r="DNB6" s="7"/>
      <c r="DNC6" s="7"/>
      <c r="DND6" s="7"/>
      <c r="DNE6" s="7"/>
      <c r="DNF6" s="7"/>
      <c r="DNG6" s="7"/>
      <c r="DNH6" s="7"/>
      <c r="DNI6" s="7"/>
      <c r="DNJ6" s="7"/>
      <c r="DNK6" s="7"/>
      <c r="DNL6" s="7"/>
      <c r="DNM6" s="7"/>
      <c r="DNN6" s="7"/>
      <c r="DNO6" s="7"/>
      <c r="DNP6" s="7"/>
      <c r="DNQ6" s="7"/>
      <c r="DNR6" s="7"/>
      <c r="DNS6" s="7"/>
      <c r="DNT6" s="7"/>
      <c r="DNU6" s="7"/>
      <c r="DNV6" s="7"/>
      <c r="DNW6" s="7"/>
      <c r="DNX6" s="7"/>
      <c r="DNY6" s="7"/>
      <c r="DNZ6" s="7"/>
      <c r="DOA6" s="7"/>
      <c r="DOB6" s="7"/>
      <c r="DOC6" s="7"/>
      <c r="DOD6" s="7"/>
      <c r="DOE6" s="7"/>
      <c r="DOF6" s="7"/>
      <c r="DOG6" s="7"/>
      <c r="DOH6" s="7"/>
      <c r="DOI6" s="7"/>
      <c r="DOJ6" s="7"/>
      <c r="DOK6" s="7"/>
      <c r="DOL6" s="7"/>
      <c r="DOM6" s="7"/>
      <c r="DON6" s="7"/>
      <c r="DOO6" s="7"/>
      <c r="DOP6" s="7"/>
      <c r="DOQ6" s="7"/>
      <c r="DOR6" s="7"/>
      <c r="DOS6" s="7"/>
      <c r="DOT6" s="7"/>
      <c r="DOU6" s="7"/>
      <c r="DOV6" s="7"/>
      <c r="DOW6" s="7"/>
      <c r="DOX6" s="7"/>
      <c r="DOY6" s="7"/>
      <c r="DOZ6" s="7"/>
      <c r="DPA6" s="7"/>
      <c r="DPB6" s="7"/>
      <c r="DPC6" s="7"/>
      <c r="DPD6" s="7"/>
      <c r="DPE6" s="7"/>
      <c r="DPF6" s="7"/>
      <c r="DPG6" s="7"/>
      <c r="DPH6" s="7"/>
      <c r="DPI6" s="7"/>
      <c r="DPJ6" s="7"/>
      <c r="DPK6" s="7"/>
      <c r="DPL6" s="7"/>
      <c r="DPM6" s="7"/>
      <c r="DPN6" s="7"/>
      <c r="DPO6" s="7"/>
      <c r="DPP6" s="7"/>
      <c r="DPQ6" s="7"/>
      <c r="DPR6" s="7"/>
      <c r="DPS6" s="7"/>
      <c r="DPT6" s="7"/>
      <c r="DPU6" s="7"/>
      <c r="DPV6" s="7"/>
      <c r="DPW6" s="7"/>
      <c r="DPX6" s="7"/>
      <c r="DPY6" s="7"/>
      <c r="DPZ6" s="7"/>
      <c r="DQA6" s="7"/>
      <c r="DQB6" s="7"/>
      <c r="DQC6" s="7"/>
      <c r="DQD6" s="7"/>
      <c r="DQE6" s="7"/>
      <c r="DQF6" s="7"/>
      <c r="DQG6" s="7"/>
      <c r="DQH6" s="7"/>
      <c r="DQI6" s="7"/>
      <c r="DQJ6" s="7"/>
      <c r="DQK6" s="7"/>
      <c r="DQL6" s="7"/>
      <c r="DQM6" s="7"/>
      <c r="DQN6" s="7"/>
      <c r="DQO6" s="7"/>
      <c r="DQP6" s="7"/>
      <c r="DQQ6" s="7"/>
      <c r="DQR6" s="7"/>
      <c r="DQS6" s="7"/>
      <c r="DQT6" s="7"/>
      <c r="DQU6" s="7"/>
      <c r="DQV6" s="7"/>
      <c r="DQW6" s="7"/>
      <c r="DQX6" s="7"/>
      <c r="DQY6" s="7"/>
      <c r="DQZ6" s="7"/>
      <c r="DRA6" s="7"/>
      <c r="DRB6" s="7"/>
      <c r="DRC6" s="7"/>
      <c r="DRD6" s="7"/>
      <c r="DRE6" s="7"/>
      <c r="DRF6" s="7"/>
      <c r="DRG6" s="7"/>
      <c r="DRH6" s="7"/>
      <c r="DRI6" s="7"/>
      <c r="DRJ6" s="7"/>
      <c r="DRK6" s="7"/>
      <c r="DRL6" s="7"/>
      <c r="DRM6" s="7"/>
      <c r="DRN6" s="7"/>
      <c r="DRO6" s="7"/>
      <c r="DRP6" s="7"/>
      <c r="DRQ6" s="7"/>
      <c r="DRR6" s="7"/>
      <c r="DRS6" s="7"/>
      <c r="DRT6" s="7"/>
      <c r="DRU6" s="7"/>
      <c r="DRV6" s="7"/>
      <c r="DRW6" s="7"/>
      <c r="DRX6" s="7"/>
      <c r="DRY6" s="7"/>
      <c r="DRZ6" s="7"/>
      <c r="DSA6" s="7"/>
      <c r="DSB6" s="7"/>
      <c r="DSC6" s="7"/>
      <c r="DSD6" s="7"/>
      <c r="DSE6" s="7"/>
      <c r="DSF6" s="7"/>
      <c r="DSG6" s="7"/>
      <c r="DSH6" s="7"/>
      <c r="DSI6" s="7"/>
      <c r="DSJ6" s="7"/>
      <c r="DSK6" s="7"/>
      <c r="DSL6" s="7"/>
      <c r="DSM6" s="7"/>
      <c r="DSN6" s="7"/>
      <c r="DSO6" s="7"/>
      <c r="DSP6" s="7"/>
      <c r="DSQ6" s="7"/>
      <c r="DSR6" s="7"/>
      <c r="DSS6" s="7"/>
      <c r="DST6" s="7"/>
      <c r="DSU6" s="7"/>
      <c r="DSV6" s="7"/>
      <c r="DSW6" s="7"/>
      <c r="DSX6" s="7"/>
      <c r="DSY6" s="7"/>
      <c r="DSZ6" s="7"/>
      <c r="DTA6" s="7"/>
      <c r="DTB6" s="7"/>
      <c r="DTC6" s="7"/>
      <c r="DTD6" s="7"/>
      <c r="DTE6" s="7"/>
      <c r="DTF6" s="7"/>
      <c r="DTG6" s="7"/>
      <c r="DTH6" s="7"/>
      <c r="DTI6" s="7"/>
      <c r="DTJ6" s="7"/>
      <c r="DTK6" s="7"/>
      <c r="DTL6" s="7"/>
      <c r="DTM6" s="7"/>
      <c r="DTN6" s="7"/>
      <c r="DTO6" s="7"/>
      <c r="DTP6" s="7"/>
      <c r="DTQ6" s="7"/>
      <c r="DTR6" s="7"/>
      <c r="DTS6" s="7"/>
      <c r="DTT6" s="7"/>
      <c r="DTU6" s="7"/>
      <c r="DTV6" s="7"/>
      <c r="DTW6" s="7"/>
      <c r="DTX6" s="7"/>
      <c r="DTY6" s="7"/>
      <c r="DTZ6" s="7"/>
      <c r="DUA6" s="7"/>
      <c r="DUB6" s="7"/>
      <c r="DUC6" s="7"/>
      <c r="DUD6" s="7"/>
      <c r="DUE6" s="7"/>
      <c r="DUF6" s="7"/>
      <c r="DUG6" s="7"/>
      <c r="DUH6" s="7"/>
      <c r="DUI6" s="7"/>
      <c r="DUJ6" s="7"/>
      <c r="DUK6" s="7"/>
      <c r="DUL6" s="7"/>
      <c r="DUM6" s="7"/>
      <c r="DUN6" s="7"/>
      <c r="DUO6" s="7"/>
      <c r="DUP6" s="7"/>
      <c r="DUQ6" s="7"/>
      <c r="DUR6" s="7"/>
      <c r="DUS6" s="7"/>
      <c r="DUT6" s="7"/>
      <c r="DUU6" s="7"/>
      <c r="DUV6" s="7"/>
      <c r="DUW6" s="7"/>
      <c r="DUX6" s="7"/>
      <c r="DUY6" s="7"/>
      <c r="DUZ6" s="7"/>
      <c r="DVA6" s="7"/>
      <c r="DVB6" s="7"/>
      <c r="DVC6" s="7"/>
      <c r="DVD6" s="7"/>
      <c r="DVE6" s="7"/>
      <c r="DVF6" s="7"/>
      <c r="DVG6" s="7"/>
      <c r="DVH6" s="7"/>
      <c r="DVI6" s="7"/>
      <c r="DVJ6" s="7"/>
      <c r="DVK6" s="7"/>
      <c r="DVL6" s="7"/>
      <c r="DVM6" s="7"/>
      <c r="DVN6" s="7"/>
      <c r="DVO6" s="7"/>
      <c r="DVP6" s="7"/>
      <c r="DVQ6" s="7"/>
      <c r="DVR6" s="7"/>
      <c r="DVS6" s="7"/>
      <c r="DVT6" s="7"/>
      <c r="DVU6" s="7"/>
      <c r="DVV6" s="7"/>
      <c r="DVW6" s="7"/>
      <c r="DVX6" s="7"/>
      <c r="DVY6" s="7"/>
      <c r="DVZ6" s="7"/>
      <c r="DWA6" s="7"/>
      <c r="DWB6" s="7"/>
      <c r="DWC6" s="7"/>
      <c r="DWD6" s="7"/>
      <c r="DWE6" s="7"/>
      <c r="DWF6" s="7"/>
      <c r="DWG6" s="7"/>
      <c r="DWH6" s="7"/>
      <c r="DWI6" s="7"/>
      <c r="DWJ6" s="7"/>
      <c r="DWK6" s="7"/>
      <c r="DWL6" s="7"/>
      <c r="DWM6" s="7"/>
      <c r="DWN6" s="7"/>
      <c r="DWO6" s="7"/>
      <c r="DWP6" s="7"/>
      <c r="DWQ6" s="7"/>
      <c r="DWR6" s="7"/>
      <c r="DWS6" s="7"/>
      <c r="DWT6" s="7"/>
      <c r="DWU6" s="7"/>
      <c r="DWV6" s="7"/>
      <c r="DWW6" s="7"/>
      <c r="DWX6" s="7"/>
      <c r="DWY6" s="7"/>
      <c r="DWZ6" s="7"/>
      <c r="DXA6" s="7"/>
      <c r="DXB6" s="7"/>
      <c r="DXC6" s="7"/>
      <c r="DXD6" s="7"/>
      <c r="DXE6" s="7"/>
      <c r="DXF6" s="7"/>
      <c r="DXG6" s="7"/>
      <c r="DXH6" s="7"/>
      <c r="DXI6" s="7"/>
      <c r="DXJ6" s="7"/>
      <c r="DXK6" s="7"/>
      <c r="DXL6" s="7"/>
      <c r="DXM6" s="7"/>
      <c r="DXN6" s="7"/>
      <c r="DXO6" s="7"/>
      <c r="DXP6" s="7"/>
      <c r="DXQ6" s="7"/>
      <c r="DXR6" s="7"/>
      <c r="DXS6" s="7"/>
      <c r="DXT6" s="7"/>
      <c r="DXU6" s="7"/>
      <c r="DXV6" s="7"/>
      <c r="DXW6" s="7"/>
      <c r="DXX6" s="7"/>
      <c r="DXY6" s="7"/>
      <c r="DXZ6" s="7"/>
      <c r="DYA6" s="7"/>
      <c r="DYB6" s="7"/>
      <c r="DYC6" s="7"/>
      <c r="DYD6" s="7"/>
      <c r="DYE6" s="7"/>
      <c r="DYF6" s="7"/>
      <c r="DYG6" s="7"/>
      <c r="DYH6" s="7"/>
      <c r="DYI6" s="7"/>
      <c r="DYJ6" s="7"/>
      <c r="DYK6" s="7"/>
      <c r="DYL6" s="7"/>
      <c r="DYM6" s="7"/>
      <c r="DYN6" s="7"/>
      <c r="DYO6" s="7"/>
      <c r="DYP6" s="7"/>
      <c r="DYQ6" s="7"/>
      <c r="DYR6" s="7"/>
      <c r="DYS6" s="7"/>
      <c r="DYT6" s="7"/>
      <c r="DYU6" s="7"/>
      <c r="DYV6" s="7"/>
      <c r="DYW6" s="7"/>
      <c r="DYX6" s="7"/>
      <c r="DYY6" s="7"/>
      <c r="DYZ6" s="7"/>
      <c r="DZA6" s="7"/>
      <c r="DZB6" s="7"/>
      <c r="DZC6" s="7"/>
      <c r="DZD6" s="7"/>
      <c r="DZE6" s="7"/>
      <c r="DZF6" s="7"/>
      <c r="DZG6" s="7"/>
      <c r="DZH6" s="7"/>
      <c r="DZI6" s="7"/>
      <c r="DZJ6" s="7"/>
      <c r="DZK6" s="7"/>
      <c r="DZL6" s="7"/>
      <c r="DZM6" s="7"/>
      <c r="DZN6" s="7"/>
      <c r="DZO6" s="7"/>
      <c r="DZP6" s="7"/>
      <c r="DZQ6" s="7"/>
      <c r="DZR6" s="7"/>
      <c r="DZS6" s="7"/>
      <c r="DZT6" s="7"/>
      <c r="DZU6" s="7"/>
      <c r="DZV6" s="7"/>
      <c r="DZW6" s="7"/>
      <c r="DZX6" s="7"/>
      <c r="DZY6" s="7"/>
      <c r="DZZ6" s="7"/>
      <c r="EAA6" s="7"/>
      <c r="EAB6" s="7"/>
      <c r="EAC6" s="7"/>
      <c r="EAD6" s="7"/>
      <c r="EAE6" s="7"/>
      <c r="EAF6" s="7"/>
      <c r="EAG6" s="7"/>
      <c r="EAH6" s="7"/>
      <c r="EAI6" s="7"/>
      <c r="EAJ6" s="7"/>
      <c r="EAK6" s="7"/>
      <c r="EAL6" s="7"/>
      <c r="EAM6" s="7"/>
      <c r="EAN6" s="7"/>
      <c r="EAO6" s="7"/>
      <c r="EAP6" s="7"/>
      <c r="EAQ6" s="7"/>
      <c r="EAR6" s="7"/>
      <c r="EAS6" s="7"/>
      <c r="EAT6" s="7"/>
      <c r="EAU6" s="7"/>
      <c r="EAV6" s="7"/>
      <c r="EAW6" s="7"/>
      <c r="EAX6" s="7"/>
      <c r="EAY6" s="7"/>
      <c r="EAZ6" s="7"/>
      <c r="EBA6" s="7"/>
      <c r="EBB6" s="7"/>
      <c r="EBC6" s="7"/>
      <c r="EBD6" s="7"/>
      <c r="EBE6" s="7"/>
      <c r="EBF6" s="7"/>
      <c r="EBG6" s="7"/>
      <c r="EBH6" s="7"/>
      <c r="EBI6" s="7"/>
      <c r="EBJ6" s="7"/>
      <c r="EBK6" s="7"/>
      <c r="EBL6" s="7"/>
      <c r="EBM6" s="7"/>
      <c r="EBN6" s="7"/>
      <c r="EBO6" s="7"/>
      <c r="EBP6" s="7"/>
      <c r="EBQ6" s="7"/>
      <c r="EBR6" s="7"/>
      <c r="EBS6" s="7"/>
      <c r="EBT6" s="7"/>
      <c r="EBU6" s="7"/>
      <c r="EBV6" s="7"/>
      <c r="EBW6" s="7"/>
      <c r="EBX6" s="7"/>
      <c r="EBY6" s="7"/>
      <c r="EBZ6" s="7"/>
      <c r="ECA6" s="7"/>
      <c r="ECB6" s="7"/>
      <c r="ECC6" s="7"/>
      <c r="ECD6" s="7"/>
      <c r="ECE6" s="7"/>
      <c r="ECF6" s="7"/>
      <c r="ECG6" s="7"/>
      <c r="ECH6" s="7"/>
      <c r="ECI6" s="7"/>
      <c r="ECJ6" s="7"/>
      <c r="ECK6" s="7"/>
      <c r="ECL6" s="7"/>
      <c r="ECM6" s="7"/>
      <c r="ECN6" s="7"/>
      <c r="ECO6" s="7"/>
      <c r="ECP6" s="7"/>
      <c r="ECQ6" s="7"/>
      <c r="ECR6" s="7"/>
      <c r="ECS6" s="7"/>
      <c r="ECT6" s="7"/>
      <c r="ECU6" s="7"/>
      <c r="ECV6" s="7"/>
      <c r="ECW6" s="7"/>
      <c r="ECX6" s="7"/>
      <c r="ECY6" s="7"/>
      <c r="ECZ6" s="7"/>
      <c r="EDA6" s="7"/>
      <c r="EDB6" s="7"/>
      <c r="EDC6" s="7"/>
      <c r="EDD6" s="7"/>
      <c r="EDE6" s="7"/>
      <c r="EDF6" s="7"/>
      <c r="EDG6" s="7"/>
      <c r="EDH6" s="7"/>
      <c r="EDI6" s="7"/>
      <c r="EDJ6" s="7"/>
      <c r="EDK6" s="7"/>
      <c r="EDL6" s="7"/>
      <c r="EDM6" s="7"/>
      <c r="EDN6" s="7"/>
      <c r="EDO6" s="7"/>
      <c r="EDP6" s="7"/>
      <c r="EDQ6" s="7"/>
      <c r="EDR6" s="7"/>
      <c r="EDS6" s="7"/>
      <c r="EDT6" s="7"/>
      <c r="EDU6" s="7"/>
      <c r="EDV6" s="7"/>
      <c r="EDW6" s="7"/>
      <c r="EDX6" s="7"/>
      <c r="EDY6" s="7"/>
      <c r="EDZ6" s="7"/>
      <c r="EEA6" s="7"/>
      <c r="EEB6" s="7"/>
      <c r="EEC6" s="7"/>
      <c r="EED6" s="7"/>
      <c r="EEE6" s="7"/>
      <c r="EEF6" s="7"/>
      <c r="EEG6" s="7"/>
      <c r="EEH6" s="7"/>
      <c r="EEI6" s="7"/>
      <c r="EEJ6" s="7"/>
      <c r="EEK6" s="7"/>
      <c r="EEL6" s="7"/>
      <c r="EEM6" s="7"/>
      <c r="EEN6" s="7"/>
      <c r="EEO6" s="7"/>
      <c r="EEP6" s="7"/>
      <c r="EEQ6" s="7"/>
      <c r="EER6" s="7"/>
      <c r="EES6" s="7"/>
      <c r="EET6" s="7"/>
      <c r="EEU6" s="7"/>
      <c r="EEV6" s="7"/>
      <c r="EEW6" s="7"/>
      <c r="EEX6" s="7"/>
      <c r="EEY6" s="7"/>
      <c r="EEZ6" s="7"/>
      <c r="EFA6" s="7"/>
      <c r="EFB6" s="7"/>
      <c r="EFC6" s="7"/>
      <c r="EFD6" s="7"/>
      <c r="EFE6" s="7"/>
      <c r="EFF6" s="7"/>
      <c r="EFG6" s="7"/>
      <c r="EFH6" s="7"/>
      <c r="EFI6" s="7"/>
      <c r="EFJ6" s="7"/>
      <c r="EFK6" s="7"/>
      <c r="EFL6" s="7"/>
      <c r="EFM6" s="7"/>
      <c r="EFN6" s="7"/>
      <c r="EFO6" s="7"/>
      <c r="EFP6" s="7"/>
      <c r="EFQ6" s="7"/>
      <c r="EFR6" s="7"/>
      <c r="EFS6" s="7"/>
      <c r="EFT6" s="7"/>
      <c r="EFU6" s="7"/>
      <c r="EFV6" s="7"/>
      <c r="EFW6" s="7"/>
      <c r="EFX6" s="7"/>
      <c r="EFY6" s="7"/>
      <c r="EFZ6" s="7"/>
      <c r="EGA6" s="7"/>
      <c r="EGB6" s="7"/>
      <c r="EGC6" s="7"/>
      <c r="EGD6" s="7"/>
      <c r="EGE6" s="7"/>
      <c r="EGF6" s="7"/>
      <c r="EGG6" s="7"/>
      <c r="EGH6" s="7"/>
      <c r="EGI6" s="7"/>
      <c r="EGJ6" s="7"/>
      <c r="EGK6" s="7"/>
      <c r="EGL6" s="7"/>
      <c r="EGM6" s="7"/>
      <c r="EGN6" s="7"/>
      <c r="EGO6" s="7"/>
      <c r="EGP6" s="7"/>
      <c r="EGQ6" s="7"/>
      <c r="EGR6" s="7"/>
      <c r="EGS6" s="7"/>
      <c r="EGT6" s="7"/>
      <c r="EGU6" s="7"/>
      <c r="EGV6" s="7"/>
      <c r="EGW6" s="7"/>
      <c r="EGX6" s="7"/>
      <c r="EGY6" s="7"/>
      <c r="EGZ6" s="7"/>
      <c r="EHA6" s="7"/>
      <c r="EHB6" s="7"/>
      <c r="EHC6" s="7"/>
      <c r="EHD6" s="7"/>
      <c r="EHE6" s="7"/>
      <c r="EHF6" s="7"/>
      <c r="EHG6" s="7"/>
      <c r="EHH6" s="7"/>
      <c r="EHI6" s="7"/>
      <c r="EHJ6" s="7"/>
      <c r="EHK6" s="7"/>
      <c r="EHL6" s="7"/>
      <c r="EHM6" s="7"/>
      <c r="EHN6" s="7"/>
      <c r="EHO6" s="7"/>
      <c r="EHP6" s="7"/>
      <c r="EHQ6" s="7"/>
      <c r="EHR6" s="7"/>
      <c r="EHS6" s="7"/>
      <c r="EHT6" s="7"/>
      <c r="EHU6" s="7"/>
      <c r="EHV6" s="7"/>
      <c r="EHW6" s="7"/>
      <c r="EHX6" s="7"/>
      <c r="EHY6" s="7"/>
      <c r="EHZ6" s="7"/>
      <c r="EIA6" s="7"/>
      <c r="EIB6" s="7"/>
      <c r="EIC6" s="7"/>
      <c r="EID6" s="7"/>
      <c r="EIE6" s="7"/>
      <c r="EIF6" s="7"/>
      <c r="EIG6" s="7"/>
      <c r="EIH6" s="7"/>
      <c r="EII6" s="7"/>
      <c r="EIJ6" s="7"/>
      <c r="EIK6" s="7"/>
      <c r="EIL6" s="7"/>
      <c r="EIM6" s="7"/>
      <c r="EIN6" s="7"/>
      <c r="EIO6" s="7"/>
      <c r="EIP6" s="7"/>
      <c r="EIQ6" s="7"/>
      <c r="EIR6" s="7"/>
      <c r="EIS6" s="7"/>
      <c r="EIT6" s="7"/>
      <c r="EIU6" s="7"/>
      <c r="EIV6" s="7"/>
      <c r="EIW6" s="7"/>
      <c r="EIX6" s="7"/>
      <c r="EIY6" s="7"/>
      <c r="EIZ6" s="7"/>
      <c r="EJA6" s="7"/>
      <c r="EJB6" s="7"/>
      <c r="EJC6" s="7"/>
      <c r="EJD6" s="7"/>
      <c r="EJE6" s="7"/>
      <c r="EJF6" s="7"/>
      <c r="EJG6" s="7"/>
      <c r="EJH6" s="7"/>
      <c r="EJI6" s="7"/>
      <c r="EJJ6" s="7"/>
      <c r="EJK6" s="7"/>
      <c r="EJL6" s="7"/>
      <c r="EJM6" s="7"/>
      <c r="EJN6" s="7"/>
      <c r="EJO6" s="7"/>
      <c r="EJP6" s="7"/>
      <c r="EJQ6" s="7"/>
      <c r="EJR6" s="7"/>
      <c r="EJS6" s="7"/>
      <c r="EJT6" s="7"/>
      <c r="EJU6" s="7"/>
      <c r="EJV6" s="7"/>
      <c r="EJW6" s="7"/>
      <c r="EJX6" s="7"/>
      <c r="EJY6" s="7"/>
      <c r="EJZ6" s="7"/>
      <c r="EKA6" s="7"/>
      <c r="EKB6" s="7"/>
      <c r="EKC6" s="7"/>
      <c r="EKD6" s="7"/>
      <c r="EKE6" s="7"/>
      <c r="EKF6" s="7"/>
      <c r="EKG6" s="7"/>
      <c r="EKH6" s="7"/>
      <c r="EKI6" s="7"/>
      <c r="EKJ6" s="7"/>
      <c r="EKK6" s="7"/>
      <c r="EKL6" s="7"/>
      <c r="EKM6" s="7"/>
      <c r="EKN6" s="7"/>
      <c r="EKO6" s="7"/>
      <c r="EKP6" s="7"/>
      <c r="EKQ6" s="7"/>
      <c r="EKR6" s="7"/>
      <c r="EKS6" s="7"/>
      <c r="EKT6" s="7"/>
      <c r="EKU6" s="7"/>
      <c r="EKV6" s="7"/>
      <c r="EKW6" s="7"/>
      <c r="EKX6" s="7"/>
      <c r="EKY6" s="7"/>
      <c r="EKZ6" s="7"/>
      <c r="ELA6" s="7"/>
      <c r="ELB6" s="7"/>
      <c r="ELC6" s="7"/>
      <c r="ELD6" s="7"/>
      <c r="ELE6" s="7"/>
      <c r="ELF6" s="7"/>
      <c r="ELG6" s="7"/>
      <c r="ELH6" s="7"/>
      <c r="ELI6" s="7"/>
      <c r="ELJ6" s="7"/>
      <c r="ELK6" s="7"/>
      <c r="ELL6" s="7"/>
      <c r="ELM6" s="7"/>
      <c r="ELN6" s="7"/>
      <c r="ELO6" s="7"/>
      <c r="ELP6" s="7"/>
      <c r="ELQ6" s="7"/>
      <c r="ELR6" s="7"/>
      <c r="ELS6" s="7"/>
      <c r="ELT6" s="7"/>
      <c r="ELU6" s="7"/>
      <c r="ELV6" s="7"/>
      <c r="ELW6" s="7"/>
      <c r="ELX6" s="7"/>
      <c r="ELY6" s="7"/>
      <c r="ELZ6" s="7"/>
      <c r="EMA6" s="7"/>
      <c r="EMB6" s="7"/>
      <c r="EMC6" s="7"/>
      <c r="EMD6" s="7"/>
      <c r="EME6" s="7"/>
      <c r="EMF6" s="7"/>
      <c r="EMG6" s="7"/>
      <c r="EMH6" s="7"/>
      <c r="EMI6" s="7"/>
      <c r="EMJ6" s="7"/>
      <c r="EMK6" s="7"/>
      <c r="EML6" s="7"/>
      <c r="EMM6" s="7"/>
      <c r="EMN6" s="7"/>
      <c r="EMO6" s="7"/>
      <c r="EMP6" s="7"/>
      <c r="EMQ6" s="7"/>
      <c r="EMR6" s="7"/>
      <c r="EMS6" s="7"/>
      <c r="EMT6" s="7"/>
      <c r="EMU6" s="7"/>
      <c r="EMV6" s="7"/>
      <c r="EMW6" s="7"/>
      <c r="EMX6" s="7"/>
      <c r="EMY6" s="7"/>
      <c r="EMZ6" s="7"/>
      <c r="ENA6" s="7"/>
      <c r="ENB6" s="7"/>
      <c r="ENC6" s="7"/>
      <c r="END6" s="7"/>
      <c r="ENE6" s="7"/>
      <c r="ENF6" s="7"/>
      <c r="ENG6" s="7"/>
      <c r="ENH6" s="7"/>
      <c r="ENI6" s="7"/>
      <c r="ENJ6" s="7"/>
      <c r="ENK6" s="7"/>
      <c r="ENL6" s="7"/>
      <c r="ENM6" s="7"/>
      <c r="ENN6" s="7"/>
      <c r="ENO6" s="7"/>
      <c r="ENP6" s="7"/>
      <c r="ENQ6" s="7"/>
      <c r="ENR6" s="7"/>
      <c r="ENS6" s="7"/>
      <c r="ENT6" s="7"/>
      <c r="ENU6" s="7"/>
      <c r="ENV6" s="7"/>
      <c r="ENW6" s="7"/>
      <c r="ENX6" s="7"/>
      <c r="ENY6" s="7"/>
      <c r="ENZ6" s="7"/>
      <c r="EOA6" s="7"/>
      <c r="EOB6" s="7"/>
      <c r="EOC6" s="7"/>
      <c r="EOD6" s="7"/>
      <c r="EOE6" s="7"/>
      <c r="EOF6" s="7"/>
      <c r="EOG6" s="7"/>
      <c r="EOH6" s="7"/>
      <c r="EOI6" s="7"/>
      <c r="EOJ6" s="7"/>
      <c r="EOK6" s="7"/>
      <c r="EOL6" s="7"/>
      <c r="EOM6" s="7"/>
      <c r="EON6" s="7"/>
      <c r="EOO6" s="7"/>
      <c r="EOP6" s="7"/>
      <c r="EOQ6" s="7"/>
      <c r="EOR6" s="7"/>
      <c r="EOS6" s="7"/>
      <c r="EOT6" s="7"/>
      <c r="EOU6" s="7"/>
      <c r="EOV6" s="7"/>
      <c r="EOW6" s="7"/>
      <c r="EOX6" s="7"/>
      <c r="EOY6" s="7"/>
      <c r="EOZ6" s="7"/>
      <c r="EPA6" s="7"/>
      <c r="EPB6" s="7"/>
      <c r="EPC6" s="7"/>
      <c r="EPD6" s="7"/>
      <c r="EPE6" s="7"/>
      <c r="EPF6" s="7"/>
      <c r="EPG6" s="7"/>
      <c r="EPH6" s="7"/>
      <c r="EPI6" s="7"/>
      <c r="EPJ6" s="7"/>
      <c r="EPK6" s="7"/>
      <c r="EPL6" s="7"/>
      <c r="EPM6" s="7"/>
      <c r="EPN6" s="7"/>
      <c r="EPO6" s="7"/>
      <c r="EPP6" s="7"/>
      <c r="EPQ6" s="7"/>
      <c r="EPR6" s="7"/>
      <c r="EPS6" s="7"/>
      <c r="EPT6" s="7"/>
      <c r="EPU6" s="7"/>
      <c r="EPV6" s="7"/>
      <c r="EPW6" s="7"/>
      <c r="EPX6" s="7"/>
      <c r="EPY6" s="7"/>
      <c r="EPZ6" s="7"/>
      <c r="EQA6" s="7"/>
      <c r="EQB6" s="7"/>
      <c r="EQC6" s="7"/>
      <c r="EQD6" s="7"/>
      <c r="EQE6" s="7"/>
      <c r="EQF6" s="7"/>
      <c r="EQG6" s="7"/>
      <c r="EQH6" s="7"/>
      <c r="EQI6" s="7"/>
      <c r="EQJ6" s="7"/>
      <c r="EQK6" s="7"/>
      <c r="EQL6" s="7"/>
      <c r="EQM6" s="7"/>
      <c r="EQN6" s="7"/>
      <c r="EQO6" s="7"/>
      <c r="EQP6" s="7"/>
      <c r="EQQ6" s="7"/>
      <c r="EQR6" s="7"/>
      <c r="EQS6" s="7"/>
      <c r="EQT6" s="7"/>
      <c r="EQU6" s="7"/>
      <c r="EQV6" s="7"/>
      <c r="EQW6" s="7"/>
      <c r="EQX6" s="7"/>
      <c r="EQY6" s="7"/>
      <c r="EQZ6" s="7"/>
      <c r="ERA6" s="7"/>
      <c r="ERB6" s="7"/>
      <c r="ERC6" s="7"/>
      <c r="ERD6" s="7"/>
      <c r="ERE6" s="7"/>
      <c r="ERF6" s="7"/>
      <c r="ERG6" s="7"/>
      <c r="ERH6" s="7"/>
      <c r="ERI6" s="7"/>
      <c r="ERJ6" s="7"/>
      <c r="ERK6" s="7"/>
      <c r="ERL6" s="7"/>
      <c r="ERM6" s="7"/>
      <c r="ERN6" s="7"/>
      <c r="ERO6" s="7"/>
      <c r="ERP6" s="7"/>
      <c r="ERQ6" s="7"/>
      <c r="ERR6" s="7"/>
      <c r="ERS6" s="7"/>
      <c r="ERT6" s="7"/>
      <c r="ERU6" s="7"/>
      <c r="ERV6" s="7"/>
      <c r="ERW6" s="7"/>
      <c r="ERX6" s="7"/>
      <c r="ERY6" s="7"/>
      <c r="ERZ6" s="7"/>
      <c r="ESA6" s="7"/>
      <c r="ESB6" s="7"/>
      <c r="ESC6" s="7"/>
      <c r="ESD6" s="7"/>
      <c r="ESE6" s="7"/>
      <c r="ESF6" s="7"/>
      <c r="ESG6" s="7"/>
      <c r="ESH6" s="7"/>
      <c r="ESI6" s="7"/>
      <c r="ESJ6" s="7"/>
      <c r="ESK6" s="7"/>
      <c r="ESL6" s="7"/>
      <c r="ESM6" s="7"/>
      <c r="ESN6" s="7"/>
      <c r="ESO6" s="7"/>
      <c r="ESP6" s="7"/>
      <c r="ESQ6" s="7"/>
      <c r="ESR6" s="7"/>
      <c r="ESS6" s="7"/>
      <c r="EST6" s="7"/>
      <c r="ESU6" s="7"/>
      <c r="ESV6" s="7"/>
      <c r="ESW6" s="7"/>
      <c r="ESX6" s="7"/>
      <c r="ESY6" s="7"/>
      <c r="ESZ6" s="7"/>
      <c r="ETA6" s="7"/>
      <c r="ETB6" s="7"/>
      <c r="ETC6" s="7"/>
      <c r="ETD6" s="7"/>
      <c r="ETE6" s="7"/>
      <c r="ETF6" s="7"/>
      <c r="ETG6" s="7"/>
      <c r="ETH6" s="7"/>
      <c r="ETI6" s="7"/>
      <c r="ETJ6" s="7"/>
      <c r="ETK6" s="7"/>
      <c r="ETL6" s="7"/>
      <c r="ETM6" s="7"/>
      <c r="ETN6" s="7"/>
      <c r="ETO6" s="7"/>
      <c r="ETP6" s="7"/>
      <c r="ETQ6" s="7"/>
      <c r="ETR6" s="7"/>
      <c r="ETS6" s="7"/>
      <c r="ETT6" s="7"/>
      <c r="ETU6" s="7"/>
      <c r="ETV6" s="7"/>
      <c r="ETW6" s="7"/>
      <c r="ETX6" s="7"/>
      <c r="ETY6" s="7"/>
      <c r="ETZ6" s="7"/>
      <c r="EUA6" s="7"/>
      <c r="EUB6" s="7"/>
      <c r="EUC6" s="7"/>
      <c r="EUD6" s="7"/>
      <c r="EUE6" s="7"/>
      <c r="EUF6" s="7"/>
      <c r="EUG6" s="7"/>
      <c r="EUH6" s="7"/>
      <c r="EUI6" s="7"/>
      <c r="EUJ6" s="7"/>
      <c r="EUK6" s="7"/>
      <c r="EUL6" s="7"/>
      <c r="EUM6" s="7"/>
      <c r="EUN6" s="7"/>
      <c r="EUO6" s="7"/>
      <c r="EUP6" s="7"/>
      <c r="EUQ6" s="7"/>
      <c r="EUR6" s="7"/>
      <c r="EUS6" s="7"/>
      <c r="EUT6" s="7"/>
      <c r="EUU6" s="7"/>
      <c r="EUV6" s="7"/>
      <c r="EUW6" s="7"/>
      <c r="EUX6" s="7"/>
      <c r="EUY6" s="7"/>
      <c r="EUZ6" s="7"/>
      <c r="EVA6" s="7"/>
      <c r="EVB6" s="7"/>
      <c r="EVC6" s="7"/>
      <c r="EVD6" s="7"/>
      <c r="EVE6" s="7"/>
      <c r="EVF6" s="7"/>
      <c r="EVG6" s="7"/>
      <c r="EVH6" s="7"/>
      <c r="EVI6" s="7"/>
      <c r="EVJ6" s="7"/>
      <c r="EVK6" s="7"/>
      <c r="EVL6" s="7"/>
      <c r="EVM6" s="7"/>
      <c r="EVN6" s="7"/>
      <c r="EVO6" s="7"/>
      <c r="EVP6" s="7"/>
      <c r="EVQ6" s="7"/>
      <c r="EVR6" s="7"/>
      <c r="EVS6" s="7"/>
      <c r="EVT6" s="7"/>
      <c r="EVU6" s="7"/>
      <c r="EVV6" s="7"/>
      <c r="EVW6" s="7"/>
      <c r="EVX6" s="7"/>
      <c r="EVY6" s="7"/>
      <c r="EVZ6" s="7"/>
      <c r="EWA6" s="7"/>
      <c r="EWB6" s="7"/>
      <c r="EWC6" s="7"/>
      <c r="EWD6" s="7"/>
      <c r="EWE6" s="7"/>
      <c r="EWF6" s="7"/>
      <c r="EWG6" s="7"/>
      <c r="EWH6" s="7"/>
      <c r="EWI6" s="7"/>
      <c r="EWJ6" s="7"/>
      <c r="EWK6" s="7"/>
      <c r="EWL6" s="7"/>
      <c r="EWM6" s="7"/>
      <c r="EWN6" s="7"/>
      <c r="EWO6" s="7"/>
      <c r="EWP6" s="7"/>
      <c r="EWQ6" s="7"/>
      <c r="EWR6" s="7"/>
      <c r="EWS6" s="7"/>
      <c r="EWT6" s="7"/>
      <c r="EWU6" s="7"/>
      <c r="EWV6" s="7"/>
      <c r="EWW6" s="7"/>
      <c r="EWX6" s="7"/>
      <c r="EWY6" s="7"/>
      <c r="EWZ6" s="7"/>
      <c r="EXA6" s="7"/>
      <c r="EXB6" s="7"/>
      <c r="EXC6" s="7"/>
      <c r="EXD6" s="7"/>
      <c r="EXE6" s="7"/>
      <c r="EXF6" s="7"/>
      <c r="EXG6" s="7"/>
      <c r="EXH6" s="7"/>
      <c r="EXI6" s="7"/>
      <c r="EXJ6" s="7"/>
      <c r="EXK6" s="7"/>
      <c r="EXL6" s="7"/>
      <c r="EXM6" s="7"/>
      <c r="EXN6" s="7"/>
      <c r="EXO6" s="7"/>
      <c r="EXP6" s="7"/>
      <c r="EXQ6" s="7"/>
      <c r="EXR6" s="7"/>
      <c r="EXS6" s="7"/>
      <c r="EXT6" s="7"/>
      <c r="EXU6" s="7"/>
      <c r="EXV6" s="7"/>
      <c r="EXW6" s="7"/>
      <c r="EXX6" s="7"/>
      <c r="EXY6" s="7"/>
      <c r="EXZ6" s="7"/>
      <c r="EYA6" s="7"/>
      <c r="EYB6" s="7"/>
      <c r="EYC6" s="7"/>
      <c r="EYD6" s="7"/>
      <c r="EYE6" s="7"/>
      <c r="EYF6" s="7"/>
      <c r="EYG6" s="7"/>
      <c r="EYH6" s="7"/>
      <c r="EYI6" s="7"/>
      <c r="EYJ6" s="7"/>
      <c r="EYK6" s="7"/>
      <c r="EYL6" s="7"/>
      <c r="EYM6" s="7"/>
      <c r="EYN6" s="7"/>
      <c r="EYO6" s="7"/>
      <c r="EYP6" s="7"/>
      <c r="EYQ6" s="7"/>
      <c r="EYR6" s="7"/>
      <c r="EYS6" s="7"/>
      <c r="EYT6" s="7"/>
      <c r="EYU6" s="7"/>
      <c r="EYV6" s="7"/>
      <c r="EYW6" s="7"/>
      <c r="EYX6" s="7"/>
      <c r="EYY6" s="7"/>
      <c r="EYZ6" s="7"/>
      <c r="EZA6" s="7"/>
      <c r="EZB6" s="7"/>
      <c r="EZC6" s="7"/>
      <c r="EZD6" s="7"/>
      <c r="EZE6" s="7"/>
      <c r="EZF6" s="7"/>
      <c r="EZG6" s="7"/>
      <c r="EZH6" s="7"/>
      <c r="EZI6" s="7"/>
      <c r="EZJ6" s="7"/>
      <c r="EZK6" s="7"/>
      <c r="EZL6" s="7"/>
      <c r="EZM6" s="7"/>
      <c r="EZN6" s="7"/>
      <c r="EZO6" s="7"/>
      <c r="EZP6" s="7"/>
      <c r="EZQ6" s="7"/>
      <c r="EZR6" s="7"/>
      <c r="EZS6" s="7"/>
      <c r="EZT6" s="7"/>
      <c r="EZU6" s="7"/>
      <c r="EZV6" s="7"/>
      <c r="EZW6" s="7"/>
      <c r="EZX6" s="7"/>
      <c r="EZY6" s="7"/>
      <c r="EZZ6" s="7"/>
      <c r="FAA6" s="7"/>
      <c r="FAB6" s="7"/>
      <c r="FAC6" s="7"/>
      <c r="FAD6" s="7"/>
      <c r="FAE6" s="7"/>
      <c r="FAF6" s="7"/>
      <c r="FAG6" s="7"/>
      <c r="FAH6" s="7"/>
      <c r="FAI6" s="7"/>
      <c r="FAJ6" s="7"/>
      <c r="FAK6" s="7"/>
      <c r="FAL6" s="7"/>
      <c r="FAM6" s="7"/>
      <c r="FAN6" s="7"/>
      <c r="FAO6" s="7"/>
      <c r="FAP6" s="7"/>
      <c r="FAQ6" s="7"/>
      <c r="FAR6" s="7"/>
      <c r="FAS6" s="7"/>
      <c r="FAT6" s="7"/>
      <c r="FAU6" s="7"/>
      <c r="FAV6" s="7"/>
      <c r="FAW6" s="7"/>
      <c r="FAX6" s="7"/>
      <c r="FAY6" s="7"/>
      <c r="FAZ6" s="7"/>
      <c r="FBA6" s="7"/>
      <c r="FBB6" s="7"/>
      <c r="FBC6" s="7"/>
      <c r="FBD6" s="7"/>
      <c r="FBE6" s="7"/>
      <c r="FBF6" s="7"/>
      <c r="FBG6" s="7"/>
      <c r="FBH6" s="7"/>
      <c r="FBI6" s="7"/>
      <c r="FBJ6" s="7"/>
      <c r="FBK6" s="7"/>
      <c r="FBL6" s="7"/>
      <c r="FBM6" s="7"/>
      <c r="FBN6" s="7"/>
      <c r="FBO6" s="7"/>
      <c r="FBP6" s="7"/>
      <c r="FBQ6" s="7"/>
      <c r="FBR6" s="7"/>
      <c r="FBS6" s="7"/>
      <c r="FBT6" s="7"/>
      <c r="FBU6" s="7"/>
      <c r="FBV6" s="7"/>
      <c r="FBW6" s="7"/>
      <c r="FBX6" s="7"/>
      <c r="FBY6" s="7"/>
      <c r="FBZ6" s="7"/>
      <c r="FCA6" s="7"/>
      <c r="FCB6" s="7"/>
      <c r="FCC6" s="7"/>
      <c r="FCD6" s="7"/>
      <c r="FCE6" s="7"/>
      <c r="FCF6" s="7"/>
      <c r="FCG6" s="7"/>
      <c r="FCH6" s="7"/>
      <c r="FCI6" s="7"/>
      <c r="FCJ6" s="7"/>
      <c r="FCK6" s="7"/>
      <c r="FCL6" s="7"/>
      <c r="FCM6" s="7"/>
      <c r="FCN6" s="7"/>
      <c r="FCO6" s="7"/>
      <c r="FCP6" s="7"/>
      <c r="FCQ6" s="7"/>
      <c r="FCR6" s="7"/>
      <c r="FCS6" s="7"/>
      <c r="FCT6" s="7"/>
      <c r="FCU6" s="7"/>
      <c r="FCV6" s="7"/>
      <c r="FCW6" s="7"/>
      <c r="FCX6" s="7"/>
      <c r="FCY6" s="7"/>
      <c r="FCZ6" s="7"/>
      <c r="FDA6" s="7"/>
      <c r="FDB6" s="7"/>
      <c r="FDC6" s="7"/>
      <c r="FDD6" s="7"/>
      <c r="FDE6" s="7"/>
      <c r="FDF6" s="7"/>
      <c r="FDG6" s="7"/>
      <c r="FDH6" s="7"/>
      <c r="FDI6" s="7"/>
      <c r="FDJ6" s="7"/>
      <c r="FDK6" s="7"/>
      <c r="FDL6" s="7"/>
      <c r="FDM6" s="7"/>
      <c r="FDN6" s="7"/>
      <c r="FDO6" s="7"/>
      <c r="FDP6" s="7"/>
      <c r="FDQ6" s="7"/>
      <c r="FDR6" s="7"/>
      <c r="FDS6" s="7"/>
      <c r="FDT6" s="7"/>
      <c r="FDU6" s="7"/>
      <c r="FDV6" s="7"/>
      <c r="FDW6" s="7"/>
      <c r="FDX6" s="7"/>
      <c r="FDY6" s="7"/>
      <c r="FDZ6" s="7"/>
      <c r="FEA6" s="7"/>
      <c r="FEB6" s="7"/>
      <c r="FEC6" s="7"/>
      <c r="FED6" s="7"/>
      <c r="FEE6" s="7"/>
      <c r="FEF6" s="7"/>
      <c r="FEG6" s="7"/>
      <c r="FEH6" s="7"/>
      <c r="FEI6" s="7"/>
      <c r="FEJ6" s="7"/>
      <c r="FEK6" s="7"/>
      <c r="FEL6" s="7"/>
      <c r="FEM6" s="7"/>
      <c r="FEN6" s="7"/>
      <c r="FEO6" s="7"/>
      <c r="FEP6" s="7"/>
      <c r="FEQ6" s="7"/>
      <c r="FER6" s="7"/>
      <c r="FES6" s="7"/>
      <c r="FET6" s="7"/>
      <c r="FEU6" s="7"/>
      <c r="FEV6" s="7"/>
      <c r="FEW6" s="7"/>
      <c r="FEX6" s="7"/>
      <c r="FEY6" s="7"/>
      <c r="FEZ6" s="7"/>
      <c r="FFA6" s="7"/>
      <c r="FFB6" s="7"/>
      <c r="FFC6" s="7"/>
      <c r="FFD6" s="7"/>
      <c r="FFE6" s="7"/>
      <c r="FFF6" s="7"/>
      <c r="FFG6" s="7"/>
      <c r="FFH6" s="7"/>
      <c r="FFI6" s="7"/>
      <c r="FFJ6" s="7"/>
      <c r="FFK6" s="7"/>
      <c r="FFL6" s="7"/>
      <c r="FFM6" s="7"/>
      <c r="FFN6" s="7"/>
      <c r="FFO6" s="7"/>
      <c r="FFP6" s="7"/>
      <c r="FFQ6" s="7"/>
      <c r="FFR6" s="7"/>
      <c r="FFS6" s="7"/>
      <c r="FFT6" s="7"/>
      <c r="FFU6" s="7"/>
      <c r="FFV6" s="7"/>
      <c r="FFW6" s="7"/>
      <c r="FFX6" s="7"/>
      <c r="FFY6" s="7"/>
      <c r="FFZ6" s="7"/>
      <c r="FGA6" s="7"/>
      <c r="FGB6" s="7"/>
      <c r="FGC6" s="7"/>
      <c r="FGD6" s="7"/>
      <c r="FGE6" s="7"/>
      <c r="FGF6" s="7"/>
      <c r="FGG6" s="7"/>
      <c r="FGH6" s="7"/>
      <c r="FGI6" s="7"/>
      <c r="FGJ6" s="7"/>
      <c r="FGK6" s="7"/>
      <c r="FGL6" s="7"/>
      <c r="FGM6" s="7"/>
      <c r="FGN6" s="7"/>
      <c r="FGO6" s="7"/>
      <c r="FGP6" s="7"/>
      <c r="FGQ6" s="7"/>
      <c r="FGR6" s="7"/>
      <c r="FGS6" s="7"/>
      <c r="FGT6" s="7"/>
      <c r="FGU6" s="7"/>
      <c r="FGV6" s="7"/>
      <c r="FGW6" s="7"/>
      <c r="FGX6" s="7"/>
      <c r="FGY6" s="7"/>
      <c r="FGZ6" s="7"/>
      <c r="FHA6" s="7"/>
      <c r="FHB6" s="7"/>
      <c r="FHC6" s="7"/>
      <c r="FHD6" s="7"/>
      <c r="FHE6" s="7"/>
      <c r="FHF6" s="7"/>
      <c r="FHG6" s="7"/>
      <c r="FHH6" s="7"/>
      <c r="FHI6" s="7"/>
      <c r="FHJ6" s="7"/>
      <c r="FHK6" s="7"/>
      <c r="FHL6" s="7"/>
      <c r="FHM6" s="7"/>
      <c r="FHN6" s="7"/>
      <c r="FHO6" s="7"/>
      <c r="FHP6" s="7"/>
      <c r="FHQ6" s="7"/>
      <c r="FHR6" s="7"/>
      <c r="FHS6" s="7"/>
      <c r="FHT6" s="7"/>
      <c r="FHU6" s="7"/>
      <c r="FHV6" s="7"/>
      <c r="FHW6" s="7"/>
      <c r="FHX6" s="7"/>
      <c r="FHY6" s="7"/>
      <c r="FHZ6" s="7"/>
      <c r="FIA6" s="7"/>
      <c r="FIB6" s="7"/>
      <c r="FIC6" s="7"/>
      <c r="FID6" s="7"/>
      <c r="FIE6" s="7"/>
      <c r="FIF6" s="7"/>
      <c r="FIG6" s="7"/>
      <c r="FIH6" s="7"/>
      <c r="FII6" s="7"/>
      <c r="FIJ6" s="7"/>
      <c r="FIK6" s="7"/>
      <c r="FIL6" s="7"/>
      <c r="FIM6" s="7"/>
      <c r="FIN6" s="7"/>
      <c r="FIO6" s="7"/>
      <c r="FIP6" s="7"/>
      <c r="FIQ6" s="7"/>
      <c r="FIR6" s="7"/>
      <c r="FIS6" s="7"/>
      <c r="FIT6" s="7"/>
      <c r="FIU6" s="7"/>
      <c r="FIV6" s="7"/>
      <c r="FIW6" s="7"/>
      <c r="FIX6" s="7"/>
      <c r="FIY6" s="7"/>
      <c r="FIZ6" s="7"/>
      <c r="FJA6" s="7"/>
      <c r="FJB6" s="7"/>
      <c r="FJC6" s="7"/>
      <c r="FJD6" s="7"/>
      <c r="FJE6" s="7"/>
      <c r="FJF6" s="7"/>
      <c r="FJG6" s="7"/>
      <c r="FJH6" s="7"/>
      <c r="FJI6" s="7"/>
      <c r="FJJ6" s="7"/>
      <c r="FJK6" s="7"/>
      <c r="FJL6" s="7"/>
      <c r="FJM6" s="7"/>
      <c r="FJN6" s="7"/>
      <c r="FJO6" s="7"/>
      <c r="FJP6" s="7"/>
      <c r="FJQ6" s="7"/>
      <c r="FJR6" s="7"/>
      <c r="FJS6" s="7"/>
      <c r="FJT6" s="7"/>
      <c r="FJU6" s="7"/>
      <c r="FJV6" s="7"/>
      <c r="FJW6" s="7"/>
      <c r="FJX6" s="7"/>
      <c r="FJY6" s="7"/>
      <c r="FJZ6" s="7"/>
      <c r="FKA6" s="7"/>
      <c r="FKB6" s="7"/>
      <c r="FKC6" s="7"/>
      <c r="FKD6" s="7"/>
      <c r="FKE6" s="7"/>
      <c r="FKF6" s="7"/>
      <c r="FKG6" s="7"/>
      <c r="FKH6" s="7"/>
      <c r="FKI6" s="7"/>
      <c r="FKJ6" s="7"/>
      <c r="FKK6" s="7"/>
      <c r="FKL6" s="7"/>
      <c r="FKM6" s="7"/>
      <c r="FKN6" s="7"/>
      <c r="FKO6" s="7"/>
      <c r="FKP6" s="7"/>
      <c r="FKQ6" s="7"/>
      <c r="FKR6" s="7"/>
      <c r="FKS6" s="7"/>
      <c r="FKT6" s="7"/>
      <c r="FKU6" s="7"/>
      <c r="FKV6" s="7"/>
      <c r="FKW6" s="7"/>
      <c r="FKX6" s="7"/>
      <c r="FKY6" s="7"/>
      <c r="FKZ6" s="7"/>
      <c r="FLA6" s="7"/>
      <c r="FLB6" s="7"/>
      <c r="FLC6" s="7"/>
      <c r="FLD6" s="7"/>
      <c r="FLE6" s="7"/>
      <c r="FLF6" s="7"/>
      <c r="FLG6" s="7"/>
      <c r="FLH6" s="7"/>
      <c r="FLI6" s="7"/>
      <c r="FLJ6" s="7"/>
      <c r="FLK6" s="7"/>
      <c r="FLL6" s="7"/>
      <c r="FLM6" s="7"/>
      <c r="FLN6" s="7"/>
      <c r="FLO6" s="7"/>
      <c r="FLP6" s="7"/>
      <c r="FLQ6" s="7"/>
      <c r="FLR6" s="7"/>
      <c r="FLS6" s="7"/>
      <c r="FLT6" s="7"/>
      <c r="FLU6" s="7"/>
      <c r="FLV6" s="7"/>
      <c r="FLW6" s="7"/>
      <c r="FLX6" s="7"/>
      <c r="FLY6" s="7"/>
      <c r="FLZ6" s="7"/>
      <c r="FMA6" s="7"/>
      <c r="FMB6" s="7"/>
      <c r="FMC6" s="7"/>
      <c r="FMD6" s="7"/>
      <c r="FME6" s="7"/>
      <c r="FMF6" s="7"/>
      <c r="FMG6" s="7"/>
      <c r="FMH6" s="7"/>
      <c r="FMI6" s="7"/>
      <c r="FMJ6" s="7"/>
      <c r="FMK6" s="7"/>
      <c r="FML6" s="7"/>
      <c r="FMM6" s="7"/>
      <c r="FMN6" s="7"/>
      <c r="FMO6" s="7"/>
      <c r="FMP6" s="7"/>
      <c r="FMQ6" s="7"/>
      <c r="FMR6" s="7"/>
      <c r="FMS6" s="7"/>
      <c r="FMT6" s="7"/>
      <c r="FMU6" s="7"/>
      <c r="FMV6" s="7"/>
      <c r="FMW6" s="7"/>
      <c r="FMX6" s="7"/>
      <c r="FMY6" s="7"/>
      <c r="FMZ6" s="7"/>
      <c r="FNA6" s="7"/>
      <c r="FNB6" s="7"/>
      <c r="FNC6" s="7"/>
      <c r="FND6" s="7"/>
      <c r="FNE6" s="7"/>
      <c r="FNF6" s="7"/>
      <c r="FNG6" s="7"/>
      <c r="FNH6" s="7"/>
      <c r="FNI6" s="7"/>
      <c r="FNJ6" s="7"/>
      <c r="FNK6" s="7"/>
      <c r="FNL6" s="7"/>
      <c r="FNM6" s="7"/>
      <c r="FNN6" s="7"/>
      <c r="FNO6" s="7"/>
      <c r="FNP6" s="7"/>
      <c r="FNQ6" s="7"/>
      <c r="FNR6" s="7"/>
      <c r="FNS6" s="7"/>
      <c r="FNT6" s="7"/>
      <c r="FNU6" s="7"/>
      <c r="FNV6" s="7"/>
      <c r="FNW6" s="7"/>
      <c r="FNX6" s="7"/>
      <c r="FNY6" s="7"/>
      <c r="FNZ6" s="7"/>
      <c r="FOA6" s="7"/>
      <c r="FOB6" s="7"/>
      <c r="FOC6" s="7"/>
      <c r="FOD6" s="7"/>
      <c r="FOE6" s="7"/>
      <c r="FOF6" s="7"/>
      <c r="FOG6" s="7"/>
      <c r="FOH6" s="7"/>
      <c r="FOI6" s="7"/>
      <c r="FOJ6" s="7"/>
      <c r="FOK6" s="7"/>
      <c r="FOL6" s="7"/>
      <c r="FOM6" s="7"/>
      <c r="FON6" s="7"/>
      <c r="FOO6" s="7"/>
      <c r="FOP6" s="7"/>
      <c r="FOQ6" s="7"/>
      <c r="FOR6" s="7"/>
      <c r="FOS6" s="7"/>
      <c r="FOT6" s="7"/>
      <c r="FOU6" s="7"/>
      <c r="FOV6" s="7"/>
      <c r="FOW6" s="7"/>
      <c r="FOX6" s="7"/>
      <c r="FOY6" s="7"/>
      <c r="FOZ6" s="7"/>
      <c r="FPA6" s="7"/>
      <c r="FPB6" s="7"/>
      <c r="FPC6" s="7"/>
      <c r="FPD6" s="7"/>
      <c r="FPE6" s="7"/>
      <c r="FPF6" s="7"/>
      <c r="FPG6" s="7"/>
      <c r="FPH6" s="7"/>
      <c r="FPI6" s="7"/>
      <c r="FPJ6" s="7"/>
      <c r="FPK6" s="7"/>
      <c r="FPL6" s="7"/>
      <c r="FPM6" s="7"/>
      <c r="FPN6" s="7"/>
      <c r="FPO6" s="7"/>
      <c r="FPP6" s="7"/>
      <c r="FPQ6" s="7"/>
      <c r="FPR6" s="7"/>
      <c r="FPS6" s="7"/>
      <c r="FPT6" s="7"/>
      <c r="FPU6" s="7"/>
      <c r="FPV6" s="7"/>
      <c r="FPW6" s="7"/>
      <c r="FPX6" s="7"/>
      <c r="FPY6" s="7"/>
      <c r="FPZ6" s="7"/>
      <c r="FQA6" s="7"/>
      <c r="FQB6" s="7"/>
      <c r="FQC6" s="7"/>
      <c r="FQD6" s="7"/>
      <c r="FQE6" s="7"/>
      <c r="FQF6" s="7"/>
      <c r="FQG6" s="7"/>
      <c r="FQH6" s="7"/>
      <c r="FQI6" s="7"/>
      <c r="FQJ6" s="7"/>
      <c r="FQK6" s="7"/>
      <c r="FQL6" s="7"/>
      <c r="FQM6" s="7"/>
      <c r="FQN6" s="7"/>
      <c r="FQO6" s="7"/>
      <c r="FQP6" s="7"/>
      <c r="FQQ6" s="7"/>
      <c r="FQR6" s="7"/>
      <c r="FQS6" s="7"/>
      <c r="FQT6" s="7"/>
      <c r="FQU6" s="7"/>
      <c r="FQV6" s="7"/>
      <c r="FQW6" s="7"/>
      <c r="FQX6" s="7"/>
      <c r="FQY6" s="7"/>
      <c r="FQZ6" s="7"/>
      <c r="FRA6" s="7"/>
      <c r="FRB6" s="7"/>
      <c r="FRC6" s="7"/>
      <c r="FRD6" s="7"/>
      <c r="FRE6" s="7"/>
      <c r="FRF6" s="7"/>
      <c r="FRG6" s="7"/>
      <c r="FRH6" s="7"/>
      <c r="FRI6" s="7"/>
      <c r="FRJ6" s="7"/>
      <c r="FRK6" s="7"/>
      <c r="FRL6" s="7"/>
      <c r="FRM6" s="7"/>
      <c r="FRN6" s="7"/>
      <c r="FRO6" s="7"/>
      <c r="FRP6" s="7"/>
      <c r="FRQ6" s="7"/>
      <c r="FRR6" s="7"/>
      <c r="FRS6" s="7"/>
      <c r="FRT6" s="7"/>
      <c r="FRU6" s="7"/>
      <c r="FRV6" s="7"/>
      <c r="FRW6" s="7"/>
      <c r="FRX6" s="7"/>
      <c r="FRY6" s="7"/>
      <c r="FRZ6" s="7"/>
      <c r="FSA6" s="7"/>
      <c r="FSB6" s="7"/>
      <c r="FSC6" s="7"/>
      <c r="FSD6" s="7"/>
      <c r="FSE6" s="7"/>
      <c r="FSF6" s="7"/>
      <c r="FSG6" s="7"/>
      <c r="FSH6" s="7"/>
      <c r="FSI6" s="7"/>
      <c r="FSJ6" s="7"/>
      <c r="FSK6" s="7"/>
      <c r="FSL6" s="7"/>
      <c r="FSM6" s="7"/>
      <c r="FSN6" s="7"/>
      <c r="FSO6" s="7"/>
      <c r="FSP6" s="7"/>
      <c r="FSQ6" s="7"/>
      <c r="FSR6" s="7"/>
      <c r="FSS6" s="7"/>
      <c r="FST6" s="7"/>
      <c r="FSU6" s="7"/>
      <c r="FSV6" s="7"/>
      <c r="FSW6" s="7"/>
      <c r="FSX6" s="7"/>
      <c r="FSY6" s="7"/>
      <c r="FSZ6" s="7"/>
      <c r="FTA6" s="7"/>
      <c r="FTB6" s="7"/>
      <c r="FTC6" s="7"/>
      <c r="FTD6" s="7"/>
      <c r="FTE6" s="7"/>
      <c r="FTF6" s="7"/>
      <c r="FTG6" s="7"/>
      <c r="FTH6" s="7"/>
      <c r="FTI6" s="7"/>
      <c r="FTJ6" s="7"/>
      <c r="FTK6" s="7"/>
      <c r="FTL6" s="7"/>
      <c r="FTM6" s="7"/>
      <c r="FTN6" s="7"/>
      <c r="FTO6" s="7"/>
      <c r="FTP6" s="7"/>
      <c r="FTQ6" s="7"/>
      <c r="FTR6" s="7"/>
      <c r="FTS6" s="7"/>
      <c r="FTT6" s="7"/>
      <c r="FTU6" s="7"/>
      <c r="FTV6" s="7"/>
      <c r="FTW6" s="7"/>
      <c r="FTX6" s="7"/>
      <c r="FTY6" s="7"/>
      <c r="FTZ6" s="7"/>
      <c r="FUA6" s="7"/>
      <c r="FUB6" s="7"/>
      <c r="FUC6" s="7"/>
      <c r="FUD6" s="7"/>
      <c r="FUE6" s="7"/>
      <c r="FUF6" s="7"/>
      <c r="FUG6" s="7"/>
      <c r="FUH6" s="7"/>
      <c r="FUI6" s="7"/>
      <c r="FUJ6" s="7"/>
      <c r="FUK6" s="7"/>
      <c r="FUL6" s="7"/>
      <c r="FUM6" s="7"/>
      <c r="FUN6" s="7"/>
      <c r="FUO6" s="7"/>
      <c r="FUP6" s="7"/>
      <c r="FUQ6" s="7"/>
      <c r="FUR6" s="7"/>
      <c r="FUS6" s="7"/>
      <c r="FUT6" s="7"/>
      <c r="FUU6" s="7"/>
      <c r="FUV6" s="7"/>
      <c r="FUW6" s="7"/>
      <c r="FUX6" s="7"/>
      <c r="FUY6" s="7"/>
      <c r="FUZ6" s="7"/>
      <c r="FVA6" s="7"/>
      <c r="FVB6" s="7"/>
      <c r="FVC6" s="7"/>
      <c r="FVD6" s="7"/>
      <c r="FVE6" s="7"/>
      <c r="FVF6" s="7"/>
      <c r="FVG6" s="7"/>
      <c r="FVH6" s="7"/>
      <c r="FVI6" s="7"/>
      <c r="FVJ6" s="7"/>
      <c r="FVK6" s="7"/>
      <c r="FVL6" s="7"/>
      <c r="FVM6" s="7"/>
      <c r="FVN6" s="7"/>
      <c r="FVO6" s="7"/>
      <c r="FVP6" s="7"/>
      <c r="FVQ6" s="7"/>
      <c r="FVR6" s="7"/>
      <c r="FVS6" s="7"/>
      <c r="FVT6" s="7"/>
      <c r="FVU6" s="7"/>
      <c r="FVV6" s="7"/>
      <c r="FVW6" s="7"/>
      <c r="FVX6" s="7"/>
      <c r="FVY6" s="7"/>
      <c r="FVZ6" s="7"/>
      <c r="FWA6" s="7"/>
      <c r="FWB6" s="7"/>
      <c r="FWC6" s="7"/>
      <c r="FWD6" s="7"/>
      <c r="FWE6" s="7"/>
      <c r="FWF6" s="7"/>
      <c r="FWG6" s="7"/>
      <c r="FWH6" s="7"/>
      <c r="FWI6" s="7"/>
      <c r="FWJ6" s="7"/>
      <c r="FWK6" s="7"/>
      <c r="FWL6" s="7"/>
      <c r="FWM6" s="7"/>
      <c r="FWN6" s="7"/>
      <c r="FWO6" s="7"/>
      <c r="FWP6" s="7"/>
      <c r="FWQ6" s="7"/>
      <c r="FWR6" s="7"/>
      <c r="FWS6" s="7"/>
      <c r="FWT6" s="7"/>
      <c r="FWU6" s="7"/>
      <c r="FWV6" s="7"/>
      <c r="FWW6" s="7"/>
      <c r="FWX6" s="7"/>
      <c r="FWY6" s="7"/>
      <c r="FWZ6" s="7"/>
      <c r="FXA6" s="7"/>
      <c r="FXB6" s="7"/>
      <c r="FXC6" s="7"/>
      <c r="FXD6" s="7"/>
      <c r="FXE6" s="7"/>
      <c r="FXF6" s="7"/>
      <c r="FXG6" s="7"/>
      <c r="FXH6" s="7"/>
      <c r="FXI6" s="7"/>
      <c r="FXJ6" s="7"/>
      <c r="FXK6" s="7"/>
      <c r="FXL6" s="7"/>
      <c r="FXM6" s="7"/>
      <c r="FXN6" s="7"/>
      <c r="FXO6" s="7"/>
      <c r="FXP6" s="7"/>
      <c r="FXQ6" s="7"/>
      <c r="FXR6" s="7"/>
      <c r="FXS6" s="7"/>
      <c r="FXT6" s="7"/>
      <c r="FXU6" s="7"/>
      <c r="FXV6" s="7"/>
      <c r="FXW6" s="7"/>
      <c r="FXX6" s="7"/>
      <c r="FXY6" s="7"/>
      <c r="FXZ6" s="7"/>
      <c r="FYA6" s="7"/>
      <c r="FYB6" s="7"/>
      <c r="FYC6" s="7"/>
      <c r="FYD6" s="7"/>
      <c r="FYE6" s="7"/>
      <c r="FYF6" s="7"/>
      <c r="FYG6" s="7"/>
      <c r="FYH6" s="7"/>
      <c r="FYI6" s="7"/>
      <c r="FYJ6" s="7"/>
      <c r="FYK6" s="7"/>
      <c r="FYL6" s="7"/>
      <c r="FYM6" s="7"/>
      <c r="FYN6" s="7"/>
      <c r="FYO6" s="7"/>
      <c r="FYP6" s="7"/>
      <c r="FYQ6" s="7"/>
      <c r="FYR6" s="7"/>
      <c r="FYS6" s="7"/>
      <c r="FYT6" s="7"/>
      <c r="FYU6" s="7"/>
      <c r="FYV6" s="7"/>
      <c r="FYW6" s="7"/>
      <c r="FYX6" s="7"/>
      <c r="FYY6" s="7"/>
      <c r="FYZ6" s="7"/>
      <c r="FZA6" s="7"/>
      <c r="FZB6" s="7"/>
      <c r="FZC6" s="7"/>
      <c r="FZD6" s="7"/>
      <c r="FZE6" s="7"/>
      <c r="FZF6" s="7"/>
      <c r="FZG6" s="7"/>
      <c r="FZH6" s="7"/>
      <c r="FZI6" s="7"/>
      <c r="FZJ6" s="7"/>
      <c r="FZK6" s="7"/>
      <c r="FZL6" s="7"/>
      <c r="FZM6" s="7"/>
      <c r="FZN6" s="7"/>
      <c r="FZO6" s="7"/>
      <c r="FZP6" s="7"/>
      <c r="FZQ6" s="7"/>
      <c r="FZR6" s="7"/>
      <c r="FZS6" s="7"/>
      <c r="FZT6" s="7"/>
      <c r="FZU6" s="7"/>
      <c r="FZV6" s="7"/>
      <c r="FZW6" s="7"/>
      <c r="FZX6" s="7"/>
      <c r="FZY6" s="7"/>
      <c r="FZZ6" s="7"/>
      <c r="GAA6" s="7"/>
      <c r="GAB6" s="7"/>
      <c r="GAC6" s="7"/>
      <c r="GAD6" s="7"/>
      <c r="GAE6" s="7"/>
      <c r="GAF6" s="7"/>
      <c r="GAG6" s="7"/>
      <c r="GAH6" s="7"/>
      <c r="GAI6" s="7"/>
      <c r="GAJ6" s="7"/>
      <c r="GAK6" s="7"/>
      <c r="GAL6" s="7"/>
      <c r="GAM6" s="7"/>
      <c r="GAN6" s="7"/>
      <c r="GAO6" s="7"/>
      <c r="GAP6" s="7"/>
      <c r="GAQ6" s="7"/>
      <c r="GAR6" s="7"/>
      <c r="GAS6" s="7"/>
      <c r="GAT6" s="7"/>
      <c r="GAU6" s="7"/>
      <c r="GAV6" s="7"/>
      <c r="GAW6" s="7"/>
      <c r="GAX6" s="7"/>
      <c r="GAY6" s="7"/>
      <c r="GAZ6" s="7"/>
      <c r="GBA6" s="7"/>
      <c r="GBB6" s="7"/>
      <c r="GBC6" s="7"/>
      <c r="GBD6" s="7"/>
      <c r="GBE6" s="7"/>
      <c r="GBF6" s="7"/>
      <c r="GBG6" s="7"/>
      <c r="GBH6" s="7"/>
      <c r="GBI6" s="7"/>
      <c r="GBJ6" s="7"/>
      <c r="GBK6" s="7"/>
      <c r="GBL6" s="7"/>
      <c r="GBM6" s="7"/>
      <c r="GBN6" s="7"/>
      <c r="GBO6" s="7"/>
      <c r="GBP6" s="7"/>
      <c r="GBQ6" s="7"/>
      <c r="GBR6" s="7"/>
      <c r="GBS6" s="7"/>
      <c r="GBT6" s="7"/>
      <c r="GBU6" s="7"/>
      <c r="GBV6" s="7"/>
      <c r="GBW6" s="7"/>
      <c r="GBX6" s="7"/>
      <c r="GBY6" s="7"/>
      <c r="GBZ6" s="7"/>
      <c r="GCA6" s="7"/>
      <c r="GCB6" s="7"/>
      <c r="GCC6" s="7"/>
      <c r="GCD6" s="7"/>
      <c r="GCE6" s="7"/>
      <c r="GCF6" s="7"/>
      <c r="GCG6" s="7"/>
      <c r="GCH6" s="7"/>
      <c r="GCI6" s="7"/>
      <c r="GCJ6" s="7"/>
      <c r="GCK6" s="7"/>
      <c r="GCL6" s="7"/>
      <c r="GCM6" s="7"/>
      <c r="GCN6" s="7"/>
      <c r="GCO6" s="7"/>
      <c r="GCP6" s="7"/>
      <c r="GCQ6" s="7"/>
      <c r="GCR6" s="7"/>
      <c r="GCS6" s="7"/>
      <c r="GCT6" s="7"/>
      <c r="GCU6" s="7"/>
      <c r="GCV6" s="7"/>
      <c r="GCW6" s="7"/>
      <c r="GCX6" s="7"/>
      <c r="GCY6" s="7"/>
      <c r="GCZ6" s="7"/>
      <c r="GDA6" s="7"/>
      <c r="GDB6" s="7"/>
      <c r="GDC6" s="7"/>
      <c r="GDD6" s="7"/>
      <c r="GDE6" s="7"/>
      <c r="GDF6" s="7"/>
      <c r="GDG6" s="7"/>
      <c r="GDH6" s="7"/>
      <c r="GDI6" s="7"/>
      <c r="GDJ6" s="7"/>
      <c r="GDK6" s="7"/>
      <c r="GDL6" s="7"/>
      <c r="GDM6" s="7"/>
      <c r="GDN6" s="7"/>
      <c r="GDO6" s="7"/>
      <c r="GDP6" s="7"/>
      <c r="GDQ6" s="7"/>
      <c r="GDR6" s="7"/>
      <c r="GDS6" s="7"/>
      <c r="GDT6" s="7"/>
      <c r="GDU6" s="7"/>
      <c r="GDV6" s="7"/>
      <c r="GDW6" s="7"/>
      <c r="GDX6" s="7"/>
      <c r="GDY6" s="7"/>
      <c r="GDZ6" s="7"/>
      <c r="GEA6" s="7"/>
      <c r="GEB6" s="7"/>
      <c r="GEC6" s="7"/>
      <c r="GED6" s="7"/>
      <c r="GEE6" s="7"/>
      <c r="GEF6" s="7"/>
      <c r="GEG6" s="7"/>
      <c r="GEH6" s="7"/>
      <c r="GEI6" s="7"/>
      <c r="GEJ6" s="7"/>
      <c r="GEK6" s="7"/>
      <c r="GEL6" s="7"/>
      <c r="GEM6" s="7"/>
      <c r="GEN6" s="7"/>
      <c r="GEO6" s="7"/>
      <c r="GEP6" s="7"/>
      <c r="GEQ6" s="7"/>
      <c r="GER6" s="7"/>
      <c r="GES6" s="7"/>
      <c r="GET6" s="7"/>
      <c r="GEU6" s="7"/>
      <c r="GEV6" s="7"/>
      <c r="GEW6" s="7"/>
      <c r="GEX6" s="7"/>
      <c r="GEY6" s="7"/>
      <c r="GEZ6" s="7"/>
      <c r="GFA6" s="7"/>
      <c r="GFB6" s="7"/>
      <c r="GFC6" s="7"/>
      <c r="GFD6" s="7"/>
      <c r="GFE6" s="7"/>
      <c r="GFF6" s="7"/>
      <c r="GFG6" s="7"/>
      <c r="GFH6" s="7"/>
      <c r="GFI6" s="7"/>
      <c r="GFJ6" s="7"/>
      <c r="GFK6" s="7"/>
      <c r="GFL6" s="7"/>
      <c r="GFM6" s="7"/>
      <c r="GFN6" s="7"/>
      <c r="GFO6" s="7"/>
      <c r="GFP6" s="7"/>
      <c r="GFQ6" s="7"/>
      <c r="GFR6" s="7"/>
      <c r="GFS6" s="7"/>
      <c r="GFT6" s="7"/>
      <c r="GFU6" s="7"/>
      <c r="GFV6" s="7"/>
      <c r="GFW6" s="7"/>
      <c r="GFX6" s="7"/>
      <c r="GFY6" s="7"/>
      <c r="GFZ6" s="7"/>
      <c r="GGA6" s="7"/>
      <c r="GGB6" s="7"/>
      <c r="GGC6" s="7"/>
      <c r="GGD6" s="7"/>
      <c r="GGE6" s="7"/>
      <c r="GGF6" s="7"/>
      <c r="GGG6" s="7"/>
      <c r="GGH6" s="7"/>
      <c r="GGI6" s="7"/>
      <c r="GGJ6" s="7"/>
      <c r="GGK6" s="7"/>
      <c r="GGL6" s="7"/>
      <c r="GGM6" s="7"/>
      <c r="GGN6" s="7"/>
      <c r="GGO6" s="7"/>
      <c r="GGP6" s="7"/>
      <c r="GGQ6" s="7"/>
      <c r="GGR6" s="7"/>
      <c r="GGS6" s="7"/>
      <c r="GGT6" s="7"/>
      <c r="GGU6" s="7"/>
      <c r="GGV6" s="7"/>
      <c r="GGW6" s="7"/>
      <c r="GGX6" s="7"/>
      <c r="GGY6" s="7"/>
      <c r="GGZ6" s="7"/>
      <c r="GHA6" s="7"/>
      <c r="GHB6" s="7"/>
      <c r="GHC6" s="7"/>
      <c r="GHD6" s="7"/>
      <c r="GHE6" s="7"/>
      <c r="GHF6" s="7"/>
      <c r="GHG6" s="7"/>
      <c r="GHH6" s="7"/>
      <c r="GHI6" s="7"/>
      <c r="GHJ6" s="7"/>
      <c r="GHK6" s="7"/>
      <c r="GHL6" s="7"/>
      <c r="GHM6" s="7"/>
      <c r="GHN6" s="7"/>
      <c r="GHO6" s="7"/>
      <c r="GHP6" s="7"/>
      <c r="GHQ6" s="7"/>
      <c r="GHR6" s="7"/>
      <c r="GHS6" s="7"/>
      <c r="GHT6" s="7"/>
      <c r="GHU6" s="7"/>
      <c r="GHV6" s="7"/>
      <c r="GHW6" s="7"/>
      <c r="GHX6" s="7"/>
      <c r="GHY6" s="7"/>
      <c r="GHZ6" s="7"/>
      <c r="GIA6" s="7"/>
      <c r="GIB6" s="7"/>
      <c r="GIC6" s="7"/>
      <c r="GID6" s="7"/>
      <c r="GIE6" s="7"/>
      <c r="GIF6" s="7"/>
      <c r="GIG6" s="7"/>
      <c r="GIH6" s="7"/>
      <c r="GII6" s="7"/>
      <c r="GIJ6" s="7"/>
      <c r="GIK6" s="7"/>
      <c r="GIL6" s="7"/>
      <c r="GIM6" s="7"/>
      <c r="GIN6" s="7"/>
      <c r="GIO6" s="7"/>
      <c r="GIP6" s="7"/>
      <c r="GIQ6" s="7"/>
      <c r="GIR6" s="7"/>
      <c r="GIS6" s="7"/>
      <c r="GIT6" s="7"/>
      <c r="GIU6" s="7"/>
      <c r="GIV6" s="7"/>
      <c r="GIW6" s="7"/>
      <c r="GIX6" s="7"/>
      <c r="GIY6" s="7"/>
      <c r="GIZ6" s="7"/>
      <c r="GJA6" s="7"/>
      <c r="GJB6" s="7"/>
      <c r="GJC6" s="7"/>
      <c r="GJD6" s="7"/>
      <c r="GJE6" s="7"/>
      <c r="GJF6" s="7"/>
      <c r="GJG6" s="7"/>
      <c r="GJH6" s="7"/>
      <c r="GJI6" s="7"/>
      <c r="GJJ6" s="7"/>
      <c r="GJK6" s="7"/>
      <c r="GJL6" s="7"/>
      <c r="GJM6" s="7"/>
      <c r="GJN6" s="7"/>
      <c r="GJO6" s="7"/>
      <c r="GJP6" s="7"/>
      <c r="GJQ6" s="7"/>
      <c r="GJR6" s="7"/>
      <c r="GJS6" s="7"/>
      <c r="GJT6" s="7"/>
      <c r="GJU6" s="7"/>
      <c r="GJV6" s="7"/>
      <c r="GJW6" s="7"/>
      <c r="GJX6" s="7"/>
      <c r="GJY6" s="7"/>
      <c r="GJZ6" s="7"/>
      <c r="GKA6" s="7"/>
      <c r="GKB6" s="7"/>
      <c r="GKC6" s="7"/>
      <c r="GKD6" s="7"/>
      <c r="GKE6" s="7"/>
      <c r="GKF6" s="7"/>
      <c r="GKG6" s="7"/>
      <c r="GKH6" s="7"/>
      <c r="GKI6" s="7"/>
      <c r="GKJ6" s="7"/>
      <c r="GKK6" s="7"/>
      <c r="GKL6" s="7"/>
      <c r="GKM6" s="7"/>
      <c r="GKN6" s="7"/>
      <c r="GKO6" s="7"/>
      <c r="GKP6" s="7"/>
      <c r="GKQ6" s="7"/>
      <c r="GKR6" s="7"/>
      <c r="GKS6" s="7"/>
      <c r="GKT6" s="7"/>
      <c r="GKU6" s="7"/>
      <c r="GKV6" s="7"/>
      <c r="GKW6" s="7"/>
      <c r="GKX6" s="7"/>
      <c r="GKY6" s="7"/>
      <c r="GKZ6" s="7"/>
      <c r="GLA6" s="7"/>
      <c r="GLB6" s="7"/>
      <c r="GLC6" s="7"/>
      <c r="GLD6" s="7"/>
      <c r="GLE6" s="7"/>
      <c r="GLF6" s="7"/>
      <c r="GLG6" s="7"/>
      <c r="GLH6" s="7"/>
      <c r="GLI6" s="7"/>
      <c r="GLJ6" s="7"/>
      <c r="GLK6" s="7"/>
      <c r="GLL6" s="7"/>
      <c r="GLM6" s="7"/>
      <c r="GLN6" s="7"/>
      <c r="GLO6" s="7"/>
      <c r="GLP6" s="7"/>
      <c r="GLQ6" s="7"/>
      <c r="GLR6" s="7"/>
      <c r="GLS6" s="7"/>
      <c r="GLT6" s="7"/>
      <c r="GLU6" s="7"/>
      <c r="GLV6" s="7"/>
      <c r="GLW6" s="7"/>
      <c r="GLX6" s="7"/>
      <c r="GLY6" s="7"/>
      <c r="GLZ6" s="7"/>
      <c r="GMA6" s="7"/>
      <c r="GMB6" s="7"/>
      <c r="GMC6" s="7"/>
      <c r="GMD6" s="7"/>
      <c r="GME6" s="7"/>
      <c r="GMF6" s="7"/>
      <c r="GMG6" s="7"/>
      <c r="GMH6" s="7"/>
      <c r="GMI6" s="7"/>
      <c r="GMJ6" s="7"/>
      <c r="GMK6" s="7"/>
      <c r="GML6" s="7"/>
      <c r="GMM6" s="7"/>
      <c r="GMN6" s="7"/>
      <c r="GMO6" s="7"/>
      <c r="GMP6" s="7"/>
      <c r="GMQ6" s="7"/>
      <c r="GMR6" s="7"/>
      <c r="GMS6" s="7"/>
      <c r="GMT6" s="7"/>
      <c r="GMU6" s="7"/>
      <c r="GMV6" s="7"/>
      <c r="GMW6" s="7"/>
      <c r="GMX6" s="7"/>
      <c r="GMY6" s="7"/>
      <c r="GMZ6" s="7"/>
      <c r="GNA6" s="7"/>
      <c r="GNB6" s="7"/>
      <c r="GNC6" s="7"/>
      <c r="GND6" s="7"/>
      <c r="GNE6" s="7"/>
      <c r="GNF6" s="7"/>
      <c r="GNG6" s="7"/>
      <c r="GNH6" s="7"/>
      <c r="GNI6" s="7"/>
      <c r="GNJ6" s="7"/>
      <c r="GNK6" s="7"/>
      <c r="GNL6" s="7"/>
      <c r="GNM6" s="7"/>
      <c r="GNN6" s="7"/>
      <c r="GNO6" s="7"/>
      <c r="GNP6" s="7"/>
      <c r="GNQ6" s="7"/>
      <c r="GNR6" s="7"/>
      <c r="GNS6" s="7"/>
      <c r="GNT6" s="7"/>
      <c r="GNU6" s="7"/>
      <c r="GNV6" s="7"/>
      <c r="GNW6" s="7"/>
      <c r="GNX6" s="7"/>
      <c r="GNY6" s="7"/>
      <c r="GNZ6" s="7"/>
      <c r="GOA6" s="7"/>
      <c r="GOB6" s="7"/>
      <c r="GOC6" s="7"/>
      <c r="GOD6" s="7"/>
      <c r="GOE6" s="7"/>
      <c r="GOF6" s="7"/>
      <c r="GOG6" s="7"/>
      <c r="GOH6" s="7"/>
      <c r="GOI6" s="7"/>
      <c r="GOJ6" s="7"/>
      <c r="GOK6" s="7"/>
      <c r="GOL6" s="7"/>
      <c r="GOM6" s="7"/>
      <c r="GON6" s="7"/>
      <c r="GOO6" s="7"/>
      <c r="GOP6" s="7"/>
      <c r="GOQ6" s="7"/>
      <c r="GOR6" s="7"/>
      <c r="GOS6" s="7"/>
      <c r="GOT6" s="7"/>
      <c r="GOU6" s="7"/>
      <c r="GOV6" s="7"/>
      <c r="GOW6" s="7"/>
      <c r="GOX6" s="7"/>
      <c r="GOY6" s="7"/>
      <c r="GOZ6" s="7"/>
      <c r="GPA6" s="7"/>
      <c r="GPB6" s="7"/>
      <c r="GPC6" s="7"/>
      <c r="GPD6" s="7"/>
      <c r="GPE6" s="7"/>
      <c r="GPF6" s="7"/>
      <c r="GPG6" s="7"/>
      <c r="GPH6" s="7"/>
      <c r="GPI6" s="7"/>
      <c r="GPJ6" s="7"/>
      <c r="GPK6" s="7"/>
      <c r="GPL6" s="7"/>
      <c r="GPM6" s="7"/>
      <c r="GPN6" s="7"/>
      <c r="GPO6" s="7"/>
      <c r="GPP6" s="7"/>
      <c r="GPQ6" s="7"/>
      <c r="GPR6" s="7"/>
      <c r="GPS6" s="7"/>
      <c r="GPT6" s="7"/>
      <c r="GPU6" s="7"/>
      <c r="GPV6" s="7"/>
      <c r="GPW6" s="7"/>
      <c r="GPX6" s="7"/>
      <c r="GPY6" s="7"/>
      <c r="GPZ6" s="7"/>
      <c r="GQA6" s="7"/>
      <c r="GQB6" s="7"/>
      <c r="GQC6" s="7"/>
      <c r="GQD6" s="7"/>
      <c r="GQE6" s="7"/>
      <c r="GQF6" s="7"/>
      <c r="GQG6" s="7"/>
      <c r="GQH6" s="7"/>
      <c r="GQI6" s="7"/>
      <c r="GQJ6" s="7"/>
      <c r="GQK6" s="7"/>
      <c r="GQL6" s="7"/>
      <c r="GQM6" s="7"/>
      <c r="GQN6" s="7"/>
      <c r="GQO6" s="7"/>
      <c r="GQP6" s="7"/>
      <c r="GQQ6" s="7"/>
      <c r="GQR6" s="7"/>
      <c r="GQS6" s="7"/>
      <c r="GQT6" s="7"/>
      <c r="GQU6" s="7"/>
      <c r="GQV6" s="7"/>
      <c r="GQW6" s="7"/>
      <c r="GQX6" s="7"/>
      <c r="GQY6" s="7"/>
      <c r="GQZ6" s="7"/>
      <c r="GRA6" s="7"/>
      <c r="GRB6" s="7"/>
      <c r="GRC6" s="7"/>
      <c r="GRD6" s="7"/>
      <c r="GRE6" s="7"/>
      <c r="GRF6" s="7"/>
      <c r="GRG6" s="7"/>
      <c r="GRH6" s="7"/>
      <c r="GRI6" s="7"/>
      <c r="GRJ6" s="7"/>
      <c r="GRK6" s="7"/>
      <c r="GRL6" s="7"/>
      <c r="GRM6" s="7"/>
      <c r="GRN6" s="7"/>
      <c r="GRO6" s="7"/>
      <c r="GRP6" s="7"/>
      <c r="GRQ6" s="7"/>
      <c r="GRR6" s="7"/>
      <c r="GRS6" s="7"/>
      <c r="GRT6" s="7"/>
      <c r="GRU6" s="7"/>
      <c r="GRV6" s="7"/>
      <c r="GRW6" s="7"/>
      <c r="GRX6" s="7"/>
      <c r="GRY6" s="7"/>
      <c r="GRZ6" s="7"/>
      <c r="GSA6" s="7"/>
      <c r="GSB6" s="7"/>
      <c r="GSC6" s="7"/>
      <c r="GSD6" s="7"/>
      <c r="GSE6" s="7"/>
      <c r="GSF6" s="7"/>
      <c r="GSG6" s="7"/>
      <c r="GSH6" s="7"/>
      <c r="GSI6" s="7"/>
      <c r="GSJ6" s="7"/>
      <c r="GSK6" s="7"/>
      <c r="GSL6" s="7"/>
      <c r="GSM6" s="7"/>
      <c r="GSN6" s="7"/>
      <c r="GSO6" s="7"/>
      <c r="GSP6" s="7"/>
      <c r="GSQ6" s="7"/>
      <c r="GSR6" s="7"/>
      <c r="GSS6" s="7"/>
      <c r="GST6" s="7"/>
      <c r="GSU6" s="7"/>
      <c r="GSV6" s="7"/>
      <c r="GSW6" s="7"/>
      <c r="GSX6" s="7"/>
      <c r="GSY6" s="7"/>
      <c r="GSZ6" s="7"/>
      <c r="GTA6" s="7"/>
      <c r="GTB6" s="7"/>
      <c r="GTC6" s="7"/>
      <c r="GTD6" s="7"/>
      <c r="GTE6" s="7"/>
      <c r="GTF6" s="7"/>
      <c r="GTG6" s="7"/>
      <c r="GTH6" s="7"/>
      <c r="GTI6" s="7"/>
      <c r="GTJ6" s="7"/>
      <c r="GTK6" s="7"/>
      <c r="GTL6" s="7"/>
      <c r="GTM6" s="7"/>
      <c r="GTN6" s="7"/>
      <c r="GTO6" s="7"/>
      <c r="GTP6" s="7"/>
      <c r="GTQ6" s="7"/>
      <c r="GTR6" s="7"/>
      <c r="GTS6" s="7"/>
      <c r="GTT6" s="7"/>
      <c r="GTU6" s="7"/>
      <c r="GTV6" s="7"/>
      <c r="GTW6" s="7"/>
      <c r="GTX6" s="7"/>
      <c r="GTY6" s="7"/>
      <c r="GTZ6" s="7"/>
      <c r="GUA6" s="7"/>
      <c r="GUB6" s="7"/>
      <c r="GUC6" s="7"/>
      <c r="GUD6" s="7"/>
      <c r="GUE6" s="7"/>
      <c r="GUF6" s="7"/>
      <c r="GUG6" s="7"/>
      <c r="GUH6" s="7"/>
      <c r="GUI6" s="7"/>
      <c r="GUJ6" s="7"/>
      <c r="GUK6" s="7"/>
      <c r="GUL6" s="7"/>
      <c r="GUM6" s="7"/>
      <c r="GUN6" s="7"/>
      <c r="GUO6" s="7"/>
      <c r="GUP6" s="7"/>
      <c r="GUQ6" s="7"/>
      <c r="GUR6" s="7"/>
      <c r="GUS6" s="7"/>
      <c r="GUT6" s="7"/>
      <c r="GUU6" s="7"/>
      <c r="GUV6" s="7"/>
      <c r="GUW6" s="7"/>
      <c r="GUX6" s="7"/>
      <c r="GUY6" s="7"/>
      <c r="GUZ6" s="7"/>
      <c r="GVA6" s="7"/>
      <c r="GVB6" s="7"/>
      <c r="GVC6" s="7"/>
      <c r="GVD6" s="7"/>
      <c r="GVE6" s="7"/>
      <c r="GVF6" s="7"/>
      <c r="GVG6" s="7"/>
      <c r="GVH6" s="7"/>
      <c r="GVI6" s="7"/>
      <c r="GVJ6" s="7"/>
      <c r="GVK6" s="7"/>
      <c r="GVL6" s="7"/>
      <c r="GVM6" s="7"/>
      <c r="GVN6" s="7"/>
      <c r="GVO6" s="7"/>
      <c r="GVP6" s="7"/>
      <c r="GVQ6" s="7"/>
      <c r="GVR6" s="7"/>
      <c r="GVS6" s="7"/>
      <c r="GVT6" s="7"/>
      <c r="GVU6" s="7"/>
      <c r="GVV6" s="7"/>
      <c r="GVW6" s="7"/>
      <c r="GVX6" s="7"/>
      <c r="GVY6" s="7"/>
      <c r="GVZ6" s="7"/>
      <c r="GWA6" s="7"/>
      <c r="GWB6" s="7"/>
      <c r="GWC6" s="7"/>
      <c r="GWD6" s="7"/>
      <c r="GWE6" s="7"/>
      <c r="GWF6" s="7"/>
      <c r="GWG6" s="7"/>
      <c r="GWH6" s="7"/>
      <c r="GWI6" s="7"/>
      <c r="GWJ6" s="7"/>
      <c r="GWK6" s="7"/>
      <c r="GWL6" s="7"/>
      <c r="GWM6" s="7"/>
      <c r="GWN6" s="7"/>
      <c r="GWO6" s="7"/>
      <c r="GWP6" s="7"/>
      <c r="GWQ6" s="7"/>
      <c r="GWR6" s="7"/>
      <c r="GWS6" s="7"/>
      <c r="GWT6" s="7"/>
      <c r="GWU6" s="7"/>
      <c r="GWV6" s="7"/>
      <c r="GWW6" s="7"/>
      <c r="GWX6" s="7"/>
      <c r="GWY6" s="7"/>
      <c r="GWZ6" s="7"/>
      <c r="GXA6" s="7"/>
      <c r="GXB6" s="7"/>
      <c r="GXC6" s="7"/>
      <c r="GXD6" s="7"/>
      <c r="GXE6" s="7"/>
      <c r="GXF6" s="7"/>
      <c r="GXG6" s="7"/>
      <c r="GXH6" s="7"/>
      <c r="GXI6" s="7"/>
      <c r="GXJ6" s="7"/>
      <c r="GXK6" s="7"/>
      <c r="GXL6" s="7"/>
      <c r="GXM6" s="7"/>
      <c r="GXN6" s="7"/>
      <c r="GXO6" s="7"/>
      <c r="GXP6" s="7"/>
      <c r="GXQ6" s="7"/>
      <c r="GXR6" s="7"/>
      <c r="GXS6" s="7"/>
      <c r="GXT6" s="7"/>
      <c r="GXU6" s="7"/>
      <c r="GXV6" s="7"/>
      <c r="GXW6" s="7"/>
      <c r="GXX6" s="7"/>
      <c r="GXY6" s="7"/>
      <c r="GXZ6" s="7"/>
      <c r="GYA6" s="7"/>
      <c r="GYB6" s="7"/>
      <c r="GYC6" s="7"/>
      <c r="GYD6" s="7"/>
      <c r="GYE6" s="7"/>
      <c r="GYF6" s="7"/>
      <c r="GYG6" s="7"/>
      <c r="GYH6" s="7"/>
      <c r="GYI6" s="7"/>
      <c r="GYJ6" s="7"/>
      <c r="GYK6" s="7"/>
      <c r="GYL6" s="7"/>
      <c r="GYM6" s="7"/>
      <c r="GYN6" s="7"/>
      <c r="GYO6" s="7"/>
      <c r="GYP6" s="7"/>
      <c r="GYQ6" s="7"/>
      <c r="GYR6" s="7"/>
      <c r="GYS6" s="7"/>
      <c r="GYT6" s="7"/>
      <c r="GYU6" s="7"/>
      <c r="GYV6" s="7"/>
      <c r="GYW6" s="7"/>
      <c r="GYX6" s="7"/>
      <c r="GYY6" s="7"/>
      <c r="GYZ6" s="7"/>
      <c r="GZA6" s="7"/>
      <c r="GZB6" s="7"/>
      <c r="GZC6" s="7"/>
      <c r="GZD6" s="7"/>
      <c r="GZE6" s="7"/>
      <c r="GZF6" s="7"/>
      <c r="GZG6" s="7"/>
      <c r="GZH6" s="7"/>
      <c r="GZI6" s="7"/>
      <c r="GZJ6" s="7"/>
      <c r="GZK6" s="7"/>
      <c r="GZL6" s="7"/>
      <c r="GZM6" s="7"/>
      <c r="GZN6" s="7"/>
      <c r="GZO6" s="7"/>
      <c r="GZP6" s="7"/>
      <c r="GZQ6" s="7"/>
      <c r="GZR6" s="7"/>
      <c r="GZS6" s="7"/>
      <c r="GZT6" s="7"/>
      <c r="GZU6" s="7"/>
      <c r="GZV6" s="7"/>
      <c r="GZW6" s="7"/>
      <c r="GZX6" s="7"/>
      <c r="GZY6" s="7"/>
      <c r="GZZ6" s="7"/>
      <c r="HAA6" s="7"/>
      <c r="HAB6" s="7"/>
      <c r="HAC6" s="7"/>
      <c r="HAD6" s="7"/>
      <c r="HAE6" s="7"/>
      <c r="HAF6" s="7"/>
      <c r="HAG6" s="7"/>
      <c r="HAH6" s="7"/>
      <c r="HAI6" s="7"/>
      <c r="HAJ6" s="7"/>
      <c r="HAK6" s="7"/>
      <c r="HAL6" s="7"/>
      <c r="HAM6" s="7"/>
      <c r="HAN6" s="7"/>
      <c r="HAO6" s="7"/>
      <c r="HAP6" s="7"/>
      <c r="HAQ6" s="7"/>
      <c r="HAR6" s="7"/>
      <c r="HAS6" s="7"/>
      <c r="HAT6" s="7"/>
      <c r="HAU6" s="7"/>
      <c r="HAV6" s="7"/>
      <c r="HAW6" s="7"/>
      <c r="HAX6" s="7"/>
      <c r="HAY6" s="7"/>
      <c r="HAZ6" s="7"/>
      <c r="HBA6" s="7"/>
      <c r="HBB6" s="7"/>
      <c r="HBC6" s="7"/>
      <c r="HBD6" s="7"/>
      <c r="HBE6" s="7"/>
      <c r="HBF6" s="7"/>
      <c r="HBG6" s="7"/>
      <c r="HBH6" s="7"/>
      <c r="HBI6" s="7"/>
      <c r="HBJ6" s="7"/>
      <c r="HBK6" s="7"/>
      <c r="HBL6" s="7"/>
      <c r="HBM6" s="7"/>
      <c r="HBN6" s="7"/>
      <c r="HBO6" s="7"/>
      <c r="HBP6" s="7"/>
      <c r="HBQ6" s="7"/>
      <c r="HBR6" s="7"/>
      <c r="HBS6" s="7"/>
      <c r="HBT6" s="7"/>
      <c r="HBU6" s="7"/>
      <c r="HBV6" s="7"/>
      <c r="HBW6" s="7"/>
      <c r="HBX6" s="7"/>
      <c r="HBY6" s="7"/>
      <c r="HBZ6" s="7"/>
      <c r="HCA6" s="7"/>
      <c r="HCB6" s="7"/>
      <c r="HCC6" s="7"/>
      <c r="HCD6" s="7"/>
      <c r="HCE6" s="7"/>
      <c r="HCF6" s="7"/>
      <c r="HCG6" s="7"/>
      <c r="HCH6" s="7"/>
      <c r="HCI6" s="7"/>
      <c r="HCJ6" s="7"/>
      <c r="HCK6" s="7"/>
      <c r="HCL6" s="7"/>
      <c r="HCM6" s="7"/>
      <c r="HCN6" s="7"/>
      <c r="HCO6" s="7"/>
      <c r="HCP6" s="7"/>
      <c r="HCQ6" s="7"/>
      <c r="HCR6" s="7"/>
      <c r="HCS6" s="7"/>
      <c r="HCT6" s="7"/>
      <c r="HCU6" s="7"/>
      <c r="HCV6" s="7"/>
      <c r="HCW6" s="7"/>
      <c r="HCX6" s="7"/>
      <c r="HCY6" s="7"/>
      <c r="HCZ6" s="7"/>
      <c r="HDA6" s="7"/>
      <c r="HDB6" s="7"/>
      <c r="HDC6" s="7"/>
      <c r="HDD6" s="7"/>
      <c r="HDE6" s="7"/>
      <c r="HDF6" s="7"/>
      <c r="HDG6" s="7"/>
      <c r="HDH6" s="7"/>
      <c r="HDI6" s="7"/>
      <c r="HDJ6" s="7"/>
      <c r="HDK6" s="7"/>
      <c r="HDL6" s="7"/>
      <c r="HDM6" s="7"/>
      <c r="HDN6" s="7"/>
      <c r="HDO6" s="7"/>
      <c r="HDP6" s="7"/>
      <c r="HDQ6" s="7"/>
      <c r="HDR6" s="7"/>
      <c r="HDS6" s="7"/>
      <c r="HDT6" s="7"/>
      <c r="HDU6" s="7"/>
      <c r="HDV6" s="7"/>
      <c r="HDW6" s="7"/>
      <c r="HDX6" s="7"/>
      <c r="HDY6" s="7"/>
      <c r="HDZ6" s="7"/>
      <c r="HEA6" s="7"/>
      <c r="HEB6" s="7"/>
      <c r="HEC6" s="7"/>
      <c r="HED6" s="7"/>
      <c r="HEE6" s="7"/>
      <c r="HEF6" s="7"/>
      <c r="HEG6" s="7"/>
      <c r="HEH6" s="7"/>
      <c r="HEI6" s="7"/>
      <c r="HEJ6" s="7"/>
      <c r="HEK6" s="7"/>
      <c r="HEL6" s="7"/>
      <c r="HEM6" s="7"/>
      <c r="HEN6" s="7"/>
      <c r="HEO6" s="7"/>
      <c r="HEP6" s="7"/>
      <c r="HEQ6" s="7"/>
      <c r="HER6" s="7"/>
      <c r="HES6" s="7"/>
      <c r="HET6" s="7"/>
      <c r="HEU6" s="7"/>
      <c r="HEV6" s="7"/>
      <c r="HEW6" s="7"/>
      <c r="HEX6" s="7"/>
      <c r="HEY6" s="7"/>
      <c r="HEZ6" s="7"/>
      <c r="HFA6" s="7"/>
      <c r="HFB6" s="7"/>
      <c r="HFC6" s="7"/>
      <c r="HFD6" s="7"/>
      <c r="HFE6" s="7"/>
      <c r="HFF6" s="7"/>
      <c r="HFG6" s="7"/>
      <c r="HFH6" s="7"/>
      <c r="HFI6" s="7"/>
      <c r="HFJ6" s="7"/>
      <c r="HFK6" s="7"/>
      <c r="HFL6" s="7"/>
      <c r="HFM6" s="7"/>
      <c r="HFN6" s="7"/>
      <c r="HFO6" s="7"/>
      <c r="HFP6" s="7"/>
      <c r="HFQ6" s="7"/>
      <c r="HFR6" s="7"/>
      <c r="HFS6" s="7"/>
      <c r="HFT6" s="7"/>
      <c r="HFU6" s="7"/>
      <c r="HFV6" s="7"/>
      <c r="HFW6" s="7"/>
      <c r="HFX6" s="7"/>
      <c r="HFY6" s="7"/>
      <c r="HFZ6" s="7"/>
      <c r="HGA6" s="7"/>
      <c r="HGB6" s="7"/>
      <c r="HGC6" s="7"/>
      <c r="HGD6" s="7"/>
      <c r="HGE6" s="7"/>
      <c r="HGF6" s="7"/>
      <c r="HGG6" s="7"/>
      <c r="HGH6" s="7"/>
      <c r="HGI6" s="7"/>
      <c r="HGJ6" s="7"/>
      <c r="HGK6" s="7"/>
      <c r="HGL6" s="7"/>
      <c r="HGM6" s="7"/>
      <c r="HGN6" s="7"/>
      <c r="HGO6" s="7"/>
      <c r="HGP6" s="7"/>
      <c r="HGQ6" s="7"/>
      <c r="HGR6" s="7"/>
      <c r="HGS6" s="7"/>
      <c r="HGT6" s="7"/>
      <c r="HGU6" s="7"/>
      <c r="HGV6" s="7"/>
      <c r="HGW6" s="7"/>
      <c r="HGX6" s="7"/>
      <c r="HGY6" s="7"/>
      <c r="HGZ6" s="7"/>
      <c r="HHA6" s="7"/>
      <c r="HHB6" s="7"/>
      <c r="HHC6" s="7"/>
      <c r="HHD6" s="7"/>
      <c r="HHE6" s="7"/>
      <c r="HHF6" s="7"/>
      <c r="HHG6" s="7"/>
      <c r="HHH6" s="7"/>
      <c r="HHI6" s="7"/>
      <c r="HHJ6" s="7"/>
      <c r="HHK6" s="7"/>
      <c r="HHL6" s="7"/>
      <c r="HHM6" s="7"/>
      <c r="HHN6" s="7"/>
      <c r="HHO6" s="7"/>
      <c r="HHP6" s="7"/>
      <c r="HHQ6" s="7"/>
      <c r="HHR6" s="7"/>
      <c r="HHS6" s="7"/>
      <c r="HHT6" s="7"/>
      <c r="HHU6" s="7"/>
      <c r="HHV6" s="7"/>
      <c r="HHW6" s="7"/>
      <c r="HHX6" s="7"/>
      <c r="HHY6" s="7"/>
      <c r="HHZ6" s="7"/>
      <c r="HIA6" s="7"/>
      <c r="HIB6" s="7"/>
      <c r="HIC6" s="7"/>
      <c r="HID6" s="7"/>
      <c r="HIE6" s="7"/>
      <c r="HIF6" s="7"/>
      <c r="HIG6" s="7"/>
      <c r="HIH6" s="7"/>
      <c r="HII6" s="7"/>
      <c r="HIJ6" s="7"/>
      <c r="HIK6" s="7"/>
      <c r="HIL6" s="7"/>
      <c r="HIM6" s="7"/>
      <c r="HIN6" s="7"/>
      <c r="HIO6" s="7"/>
      <c r="HIP6" s="7"/>
      <c r="HIQ6" s="7"/>
      <c r="HIR6" s="7"/>
      <c r="HIS6" s="7"/>
      <c r="HIT6" s="7"/>
      <c r="HIU6" s="7"/>
      <c r="HIV6" s="7"/>
      <c r="HIW6" s="7"/>
      <c r="HIX6" s="7"/>
      <c r="HIY6" s="7"/>
      <c r="HIZ6" s="7"/>
      <c r="HJA6" s="7"/>
      <c r="HJB6" s="7"/>
      <c r="HJC6" s="7"/>
      <c r="HJD6" s="7"/>
      <c r="HJE6" s="7"/>
      <c r="HJF6" s="7"/>
      <c r="HJG6" s="7"/>
      <c r="HJH6" s="7"/>
      <c r="HJI6" s="7"/>
      <c r="HJJ6" s="7"/>
      <c r="HJK6" s="7"/>
      <c r="HJL6" s="7"/>
      <c r="HJM6" s="7"/>
      <c r="HJN6" s="7"/>
      <c r="HJO6" s="7"/>
      <c r="HJP6" s="7"/>
      <c r="HJQ6" s="7"/>
      <c r="HJR6" s="7"/>
      <c r="HJS6" s="7"/>
      <c r="HJT6" s="7"/>
      <c r="HJU6" s="7"/>
      <c r="HJV6" s="7"/>
      <c r="HJW6" s="7"/>
      <c r="HJX6" s="7"/>
      <c r="HJY6" s="7"/>
      <c r="HJZ6" s="7"/>
      <c r="HKA6" s="7"/>
      <c r="HKB6" s="7"/>
      <c r="HKC6" s="7"/>
      <c r="HKD6" s="7"/>
      <c r="HKE6" s="7"/>
      <c r="HKF6" s="7"/>
      <c r="HKG6" s="7"/>
      <c r="HKH6" s="7"/>
      <c r="HKI6" s="7"/>
      <c r="HKJ6" s="7"/>
      <c r="HKK6" s="7"/>
      <c r="HKL6" s="7"/>
      <c r="HKM6" s="7"/>
      <c r="HKN6" s="7"/>
      <c r="HKO6" s="7"/>
      <c r="HKP6" s="7"/>
      <c r="HKQ6" s="7"/>
      <c r="HKR6" s="7"/>
      <c r="HKS6" s="7"/>
      <c r="HKT6" s="7"/>
      <c r="HKU6" s="7"/>
      <c r="HKV6" s="7"/>
      <c r="HKW6" s="7"/>
      <c r="HKX6" s="7"/>
      <c r="HKY6" s="7"/>
      <c r="HKZ6" s="7"/>
      <c r="HLA6" s="7"/>
      <c r="HLB6" s="7"/>
      <c r="HLC6" s="7"/>
      <c r="HLD6" s="7"/>
      <c r="HLE6" s="7"/>
      <c r="HLF6" s="7"/>
      <c r="HLG6" s="7"/>
      <c r="HLH6" s="7"/>
      <c r="HLI6" s="7"/>
      <c r="HLJ6" s="7"/>
      <c r="HLK6" s="7"/>
      <c r="HLL6" s="7"/>
      <c r="HLM6" s="7"/>
      <c r="HLN6" s="7"/>
      <c r="HLO6" s="7"/>
      <c r="HLP6" s="7"/>
      <c r="HLQ6" s="7"/>
      <c r="HLR6" s="7"/>
      <c r="HLS6" s="7"/>
      <c r="HLT6" s="7"/>
      <c r="HLU6" s="7"/>
      <c r="HLV6" s="7"/>
      <c r="HLW6" s="7"/>
      <c r="HLX6" s="7"/>
      <c r="HLY6" s="7"/>
      <c r="HLZ6" s="7"/>
      <c r="HMA6" s="7"/>
      <c r="HMB6" s="7"/>
      <c r="HMC6" s="7"/>
      <c r="HMD6" s="7"/>
      <c r="HME6" s="7"/>
      <c r="HMF6" s="7"/>
      <c r="HMG6" s="7"/>
      <c r="HMH6" s="7"/>
      <c r="HMI6" s="7"/>
      <c r="HMJ6" s="7"/>
      <c r="HMK6" s="7"/>
      <c r="HML6" s="7"/>
      <c r="HMM6" s="7"/>
      <c r="HMN6" s="7"/>
      <c r="HMO6" s="7"/>
      <c r="HMP6" s="7"/>
      <c r="HMQ6" s="7"/>
      <c r="HMR6" s="7"/>
      <c r="HMS6" s="7"/>
      <c r="HMT6" s="7"/>
      <c r="HMU6" s="7"/>
      <c r="HMV6" s="7"/>
      <c r="HMW6" s="7"/>
      <c r="HMX6" s="7"/>
      <c r="HMY6" s="7"/>
      <c r="HMZ6" s="7"/>
      <c r="HNA6" s="7"/>
      <c r="HNB6" s="7"/>
      <c r="HNC6" s="7"/>
      <c r="HND6" s="7"/>
      <c r="HNE6" s="7"/>
      <c r="HNF6" s="7"/>
      <c r="HNG6" s="7"/>
      <c r="HNH6" s="7"/>
      <c r="HNI6" s="7"/>
      <c r="HNJ6" s="7"/>
      <c r="HNK6" s="7"/>
      <c r="HNL6" s="7"/>
      <c r="HNM6" s="7"/>
      <c r="HNN6" s="7"/>
      <c r="HNO6" s="7"/>
      <c r="HNP6" s="7"/>
      <c r="HNQ6" s="7"/>
      <c r="HNR6" s="7"/>
      <c r="HNS6" s="7"/>
      <c r="HNT6" s="7"/>
      <c r="HNU6" s="7"/>
      <c r="HNV6" s="7"/>
      <c r="HNW6" s="7"/>
      <c r="HNX6" s="7"/>
      <c r="HNY6" s="7"/>
      <c r="HNZ6" s="7"/>
      <c r="HOA6" s="7"/>
      <c r="HOB6" s="7"/>
      <c r="HOC6" s="7"/>
      <c r="HOD6" s="7"/>
      <c r="HOE6" s="7"/>
      <c r="HOF6" s="7"/>
      <c r="HOG6" s="7"/>
      <c r="HOH6" s="7"/>
      <c r="HOI6" s="7"/>
      <c r="HOJ6" s="7"/>
      <c r="HOK6" s="7"/>
      <c r="HOL6" s="7"/>
      <c r="HOM6" s="7"/>
      <c r="HON6" s="7"/>
      <c r="HOO6" s="7"/>
      <c r="HOP6" s="7"/>
      <c r="HOQ6" s="7"/>
      <c r="HOR6" s="7"/>
      <c r="HOS6" s="7"/>
      <c r="HOT6" s="7"/>
      <c r="HOU6" s="7"/>
      <c r="HOV6" s="7"/>
      <c r="HOW6" s="7"/>
      <c r="HOX6" s="7"/>
      <c r="HOY6" s="7"/>
      <c r="HOZ6" s="7"/>
      <c r="HPA6" s="7"/>
      <c r="HPB6" s="7"/>
      <c r="HPC6" s="7"/>
      <c r="HPD6" s="7"/>
      <c r="HPE6" s="7"/>
      <c r="HPF6" s="7"/>
      <c r="HPG6" s="7"/>
      <c r="HPH6" s="7"/>
      <c r="HPI6" s="7"/>
      <c r="HPJ6" s="7"/>
      <c r="HPK6" s="7"/>
      <c r="HPL6" s="7"/>
      <c r="HPM6" s="7"/>
      <c r="HPN6" s="7"/>
      <c r="HPO6" s="7"/>
      <c r="HPP6" s="7"/>
      <c r="HPQ6" s="7"/>
      <c r="HPR6" s="7"/>
      <c r="HPS6" s="7"/>
      <c r="HPT6" s="7"/>
      <c r="HPU6" s="7"/>
      <c r="HPV6" s="7"/>
      <c r="HPW6" s="7"/>
      <c r="HPX6" s="7"/>
      <c r="HPY6" s="7"/>
      <c r="HPZ6" s="7"/>
      <c r="HQA6" s="7"/>
      <c r="HQB6" s="7"/>
      <c r="HQC6" s="7"/>
      <c r="HQD6" s="7"/>
      <c r="HQE6" s="7"/>
      <c r="HQF6" s="7"/>
      <c r="HQG6" s="7"/>
      <c r="HQH6" s="7"/>
      <c r="HQI6" s="7"/>
      <c r="HQJ6" s="7"/>
      <c r="HQK6" s="7"/>
      <c r="HQL6" s="7"/>
      <c r="HQM6" s="7"/>
      <c r="HQN6" s="7"/>
      <c r="HQO6" s="7"/>
      <c r="HQP6" s="7"/>
      <c r="HQQ6" s="7"/>
      <c r="HQR6" s="7"/>
      <c r="HQS6" s="7"/>
      <c r="HQT6" s="7"/>
      <c r="HQU6" s="7"/>
      <c r="HQV6" s="7"/>
      <c r="HQW6" s="7"/>
      <c r="HQX6" s="7"/>
      <c r="HQY6" s="7"/>
      <c r="HQZ6" s="7"/>
      <c r="HRA6" s="7"/>
      <c r="HRB6" s="7"/>
      <c r="HRC6" s="7"/>
      <c r="HRD6" s="7"/>
      <c r="HRE6" s="7"/>
      <c r="HRF6" s="7"/>
      <c r="HRG6" s="7"/>
      <c r="HRH6" s="7"/>
      <c r="HRI6" s="7"/>
      <c r="HRJ6" s="7"/>
      <c r="HRK6" s="7"/>
      <c r="HRL6" s="7"/>
      <c r="HRM6" s="7"/>
      <c r="HRN6" s="7"/>
      <c r="HRO6" s="7"/>
      <c r="HRP6" s="7"/>
      <c r="HRQ6" s="7"/>
      <c r="HRR6" s="7"/>
      <c r="HRS6" s="7"/>
      <c r="HRT6" s="7"/>
      <c r="HRU6" s="7"/>
      <c r="HRV6" s="7"/>
      <c r="HRW6" s="7"/>
      <c r="HRX6" s="7"/>
      <c r="HRY6" s="7"/>
      <c r="HRZ6" s="7"/>
      <c r="HSA6" s="7"/>
      <c r="HSB6" s="7"/>
      <c r="HSC6" s="7"/>
      <c r="HSD6" s="7"/>
      <c r="HSE6" s="7"/>
      <c r="HSF6" s="7"/>
      <c r="HSG6" s="7"/>
      <c r="HSH6" s="7"/>
      <c r="HSI6" s="7"/>
      <c r="HSJ6" s="7"/>
      <c r="HSK6" s="7"/>
      <c r="HSL6" s="7"/>
      <c r="HSM6" s="7"/>
      <c r="HSN6" s="7"/>
      <c r="HSO6" s="7"/>
      <c r="HSP6" s="7"/>
      <c r="HSQ6" s="7"/>
      <c r="HSR6" s="7"/>
      <c r="HSS6" s="7"/>
      <c r="HST6" s="7"/>
      <c r="HSU6" s="7"/>
      <c r="HSV6" s="7"/>
      <c r="HSW6" s="7"/>
      <c r="HSX6" s="7"/>
      <c r="HSY6" s="7"/>
      <c r="HSZ6" s="7"/>
      <c r="HTA6" s="7"/>
      <c r="HTB6" s="7"/>
      <c r="HTC6" s="7"/>
      <c r="HTD6" s="7"/>
      <c r="HTE6" s="7"/>
      <c r="HTF6" s="7"/>
      <c r="HTG6" s="7"/>
      <c r="HTH6" s="7"/>
      <c r="HTI6" s="7"/>
      <c r="HTJ6" s="7"/>
      <c r="HTK6" s="7"/>
      <c r="HTL6" s="7"/>
      <c r="HTM6" s="7"/>
      <c r="HTN6" s="7"/>
      <c r="HTO6" s="7"/>
      <c r="HTP6" s="7"/>
      <c r="HTQ6" s="7"/>
      <c r="HTR6" s="7"/>
      <c r="HTS6" s="7"/>
      <c r="HTT6" s="7"/>
      <c r="HTU6" s="7"/>
      <c r="HTV6" s="7"/>
      <c r="HTW6" s="7"/>
      <c r="HTX6" s="7"/>
      <c r="HTY6" s="7"/>
      <c r="HTZ6" s="7"/>
      <c r="HUA6" s="7"/>
      <c r="HUB6" s="7"/>
      <c r="HUC6" s="7"/>
      <c r="HUD6" s="7"/>
      <c r="HUE6" s="7"/>
      <c r="HUF6" s="7"/>
      <c r="HUG6" s="7"/>
      <c r="HUH6" s="7"/>
      <c r="HUI6" s="7"/>
      <c r="HUJ6" s="7"/>
      <c r="HUK6" s="7"/>
      <c r="HUL6" s="7"/>
      <c r="HUM6" s="7"/>
      <c r="HUN6" s="7"/>
      <c r="HUO6" s="7"/>
      <c r="HUP6" s="7"/>
      <c r="HUQ6" s="7"/>
      <c r="HUR6" s="7"/>
      <c r="HUS6" s="7"/>
      <c r="HUT6" s="7"/>
      <c r="HUU6" s="7"/>
      <c r="HUV6" s="7"/>
      <c r="HUW6" s="7"/>
      <c r="HUX6" s="7"/>
      <c r="HUY6" s="7"/>
      <c r="HUZ6" s="7"/>
      <c r="HVA6" s="7"/>
      <c r="HVB6" s="7"/>
      <c r="HVC6" s="7"/>
      <c r="HVD6" s="7"/>
      <c r="HVE6" s="7"/>
      <c r="HVF6" s="7"/>
      <c r="HVG6" s="7"/>
      <c r="HVH6" s="7"/>
      <c r="HVI6" s="7"/>
      <c r="HVJ6" s="7"/>
      <c r="HVK6" s="7"/>
      <c r="HVL6" s="7"/>
      <c r="HVM6" s="7"/>
      <c r="HVN6" s="7"/>
      <c r="HVO6" s="7"/>
      <c r="HVP6" s="7"/>
      <c r="HVQ6" s="7"/>
      <c r="HVR6" s="7"/>
      <c r="HVS6" s="7"/>
      <c r="HVT6" s="7"/>
      <c r="HVU6" s="7"/>
      <c r="HVV6" s="7"/>
      <c r="HVW6" s="7"/>
      <c r="HVX6" s="7"/>
      <c r="HVY6" s="7"/>
      <c r="HVZ6" s="7"/>
      <c r="HWA6" s="7"/>
      <c r="HWB6" s="7"/>
      <c r="HWC6" s="7"/>
      <c r="HWD6" s="7"/>
      <c r="HWE6" s="7"/>
      <c r="HWF6" s="7"/>
      <c r="HWG6" s="7"/>
      <c r="HWH6" s="7"/>
      <c r="HWI6" s="7"/>
      <c r="HWJ6" s="7"/>
      <c r="HWK6" s="7"/>
      <c r="HWL6" s="7"/>
      <c r="HWM6" s="7"/>
      <c r="HWN6" s="7"/>
      <c r="HWO6" s="7"/>
      <c r="HWP6" s="7"/>
      <c r="HWQ6" s="7"/>
      <c r="HWR6" s="7"/>
      <c r="HWS6" s="7"/>
      <c r="HWT6" s="7"/>
      <c r="HWU6" s="7"/>
      <c r="HWV6" s="7"/>
      <c r="HWW6" s="7"/>
      <c r="HWX6" s="7"/>
      <c r="HWY6" s="7"/>
      <c r="HWZ6" s="7"/>
      <c r="HXA6" s="7"/>
      <c r="HXB6" s="7"/>
      <c r="HXC6" s="7"/>
      <c r="HXD6" s="7"/>
      <c r="HXE6" s="7"/>
      <c r="HXF6" s="7"/>
      <c r="HXG6" s="7"/>
      <c r="HXH6" s="7"/>
      <c r="HXI6" s="7"/>
      <c r="HXJ6" s="7"/>
      <c r="HXK6" s="7"/>
      <c r="HXL6" s="7"/>
      <c r="HXM6" s="7"/>
      <c r="HXN6" s="7"/>
      <c r="HXO6" s="7"/>
      <c r="HXP6" s="7"/>
      <c r="HXQ6" s="7"/>
      <c r="HXR6" s="7"/>
      <c r="HXS6" s="7"/>
      <c r="HXT6" s="7"/>
      <c r="HXU6" s="7"/>
      <c r="HXV6" s="7"/>
      <c r="HXW6" s="7"/>
      <c r="HXX6" s="7"/>
      <c r="HXY6" s="7"/>
      <c r="HXZ6" s="7"/>
      <c r="HYA6" s="7"/>
      <c r="HYB6" s="7"/>
      <c r="HYC6" s="7"/>
      <c r="HYD6" s="7"/>
      <c r="HYE6" s="7"/>
      <c r="HYF6" s="7"/>
      <c r="HYG6" s="7"/>
      <c r="HYH6" s="7"/>
      <c r="HYI6" s="7"/>
      <c r="HYJ6" s="7"/>
      <c r="HYK6" s="7"/>
      <c r="HYL6" s="7"/>
      <c r="HYM6" s="7"/>
      <c r="HYN6" s="7"/>
      <c r="HYO6" s="7"/>
      <c r="HYP6" s="7"/>
      <c r="HYQ6" s="7"/>
      <c r="HYR6" s="7"/>
      <c r="HYS6" s="7"/>
      <c r="HYT6" s="7"/>
      <c r="HYU6" s="7"/>
      <c r="HYV6" s="7"/>
      <c r="HYW6" s="7"/>
      <c r="HYX6" s="7"/>
      <c r="HYY6" s="7"/>
      <c r="HYZ6" s="7"/>
      <c r="HZA6" s="7"/>
      <c r="HZB6" s="7"/>
      <c r="HZC6" s="7"/>
      <c r="HZD6" s="7"/>
      <c r="HZE6" s="7"/>
      <c r="HZF6" s="7"/>
      <c r="HZG6" s="7"/>
      <c r="HZH6" s="7"/>
      <c r="HZI6" s="7"/>
      <c r="HZJ6" s="7"/>
      <c r="HZK6" s="7"/>
      <c r="HZL6" s="7"/>
      <c r="HZM6" s="7"/>
      <c r="HZN6" s="7"/>
      <c r="HZO6" s="7"/>
      <c r="HZP6" s="7"/>
      <c r="HZQ6" s="7"/>
      <c r="HZR6" s="7"/>
      <c r="HZS6" s="7"/>
      <c r="HZT6" s="7"/>
      <c r="HZU6" s="7"/>
      <c r="HZV6" s="7"/>
      <c r="HZW6" s="7"/>
      <c r="HZX6" s="7"/>
      <c r="HZY6" s="7"/>
      <c r="HZZ6" s="7"/>
      <c r="IAA6" s="7"/>
      <c r="IAB6" s="7"/>
      <c r="IAC6" s="7"/>
      <c r="IAD6" s="7"/>
      <c r="IAE6" s="7"/>
      <c r="IAF6" s="7"/>
      <c r="IAG6" s="7"/>
      <c r="IAH6" s="7"/>
      <c r="IAI6" s="7"/>
      <c r="IAJ6" s="7"/>
      <c r="IAK6" s="7"/>
      <c r="IAL6" s="7"/>
      <c r="IAM6" s="7"/>
      <c r="IAN6" s="7"/>
      <c r="IAO6" s="7"/>
      <c r="IAP6" s="7"/>
      <c r="IAQ6" s="7"/>
      <c r="IAR6" s="7"/>
      <c r="IAS6" s="7"/>
      <c r="IAT6" s="7"/>
      <c r="IAU6" s="7"/>
      <c r="IAV6" s="7"/>
      <c r="IAW6" s="7"/>
      <c r="IAX6" s="7"/>
      <c r="IAY6" s="7"/>
      <c r="IAZ6" s="7"/>
      <c r="IBA6" s="7"/>
      <c r="IBB6" s="7"/>
      <c r="IBC6" s="7"/>
      <c r="IBD6" s="7"/>
      <c r="IBE6" s="7"/>
      <c r="IBF6" s="7"/>
      <c r="IBG6" s="7"/>
      <c r="IBH6" s="7"/>
      <c r="IBI6" s="7"/>
      <c r="IBJ6" s="7"/>
      <c r="IBK6" s="7"/>
      <c r="IBL6" s="7"/>
      <c r="IBM6" s="7"/>
      <c r="IBN6" s="7"/>
      <c r="IBO6" s="7"/>
      <c r="IBP6" s="7"/>
      <c r="IBQ6" s="7"/>
      <c r="IBR6" s="7"/>
      <c r="IBS6" s="7"/>
      <c r="IBT6" s="7"/>
      <c r="IBU6" s="7"/>
      <c r="IBV6" s="7"/>
      <c r="IBW6" s="7"/>
      <c r="IBX6" s="7"/>
      <c r="IBY6" s="7"/>
      <c r="IBZ6" s="7"/>
      <c r="ICA6" s="7"/>
      <c r="ICB6" s="7"/>
      <c r="ICC6" s="7"/>
      <c r="ICD6" s="7"/>
      <c r="ICE6" s="7"/>
      <c r="ICF6" s="7"/>
      <c r="ICG6" s="7"/>
      <c r="ICH6" s="7"/>
      <c r="ICI6" s="7"/>
      <c r="ICJ6" s="7"/>
      <c r="ICK6" s="7"/>
      <c r="ICL6" s="7"/>
      <c r="ICM6" s="7"/>
      <c r="ICN6" s="7"/>
      <c r="ICO6" s="7"/>
      <c r="ICP6" s="7"/>
      <c r="ICQ6" s="7"/>
      <c r="ICR6" s="7"/>
      <c r="ICS6" s="7"/>
      <c r="ICT6" s="7"/>
      <c r="ICU6" s="7"/>
      <c r="ICV6" s="7"/>
      <c r="ICW6" s="7"/>
      <c r="ICX6" s="7"/>
      <c r="ICY6" s="7"/>
      <c r="ICZ6" s="7"/>
      <c r="IDA6" s="7"/>
      <c r="IDB6" s="7"/>
      <c r="IDC6" s="7"/>
      <c r="IDD6" s="7"/>
      <c r="IDE6" s="7"/>
      <c r="IDF6" s="7"/>
      <c r="IDG6" s="7"/>
      <c r="IDH6" s="7"/>
      <c r="IDI6" s="7"/>
      <c r="IDJ6" s="7"/>
      <c r="IDK6" s="7"/>
      <c r="IDL6" s="7"/>
      <c r="IDM6" s="7"/>
      <c r="IDN6" s="7"/>
      <c r="IDO6" s="7"/>
      <c r="IDP6" s="7"/>
      <c r="IDQ6" s="7"/>
      <c r="IDR6" s="7"/>
      <c r="IDS6" s="7"/>
      <c r="IDT6" s="7"/>
      <c r="IDU6" s="7"/>
      <c r="IDV6" s="7"/>
      <c r="IDW6" s="7"/>
      <c r="IDX6" s="7"/>
      <c r="IDY6" s="7"/>
      <c r="IDZ6" s="7"/>
      <c r="IEA6" s="7"/>
      <c r="IEB6" s="7"/>
      <c r="IEC6" s="7"/>
      <c r="IED6" s="7"/>
      <c r="IEE6" s="7"/>
      <c r="IEF6" s="7"/>
      <c r="IEG6" s="7"/>
      <c r="IEH6" s="7"/>
      <c r="IEI6" s="7"/>
      <c r="IEJ6" s="7"/>
      <c r="IEK6" s="7"/>
      <c r="IEL6" s="7"/>
      <c r="IEM6" s="7"/>
      <c r="IEN6" s="7"/>
      <c r="IEO6" s="7"/>
      <c r="IEP6" s="7"/>
      <c r="IEQ6" s="7"/>
      <c r="IER6" s="7"/>
      <c r="IES6" s="7"/>
      <c r="IET6" s="7"/>
      <c r="IEU6" s="7"/>
      <c r="IEV6" s="7"/>
      <c r="IEW6" s="7"/>
      <c r="IEX6" s="7"/>
      <c r="IEY6" s="7"/>
      <c r="IEZ6" s="7"/>
      <c r="IFA6" s="7"/>
      <c r="IFB6" s="7"/>
      <c r="IFC6" s="7"/>
      <c r="IFD6" s="7"/>
      <c r="IFE6" s="7"/>
      <c r="IFF6" s="7"/>
      <c r="IFG6" s="7"/>
      <c r="IFH6" s="7"/>
      <c r="IFI6" s="7"/>
      <c r="IFJ6" s="7"/>
      <c r="IFK6" s="7"/>
      <c r="IFL6" s="7"/>
      <c r="IFM6" s="7"/>
      <c r="IFN6" s="7"/>
      <c r="IFO6" s="7"/>
      <c r="IFP6" s="7"/>
      <c r="IFQ6" s="7"/>
      <c r="IFR6" s="7"/>
      <c r="IFS6" s="7"/>
      <c r="IFT6" s="7"/>
      <c r="IFU6" s="7"/>
      <c r="IFV6" s="7"/>
      <c r="IFW6" s="7"/>
      <c r="IFX6" s="7"/>
      <c r="IFY6" s="7"/>
      <c r="IFZ6" s="7"/>
      <c r="IGA6" s="7"/>
      <c r="IGB6" s="7"/>
      <c r="IGC6" s="7"/>
      <c r="IGD6" s="7"/>
      <c r="IGE6" s="7"/>
      <c r="IGF6" s="7"/>
      <c r="IGG6" s="7"/>
      <c r="IGH6" s="7"/>
      <c r="IGI6" s="7"/>
      <c r="IGJ6" s="7"/>
      <c r="IGK6" s="7"/>
      <c r="IGL6" s="7"/>
      <c r="IGM6" s="7"/>
      <c r="IGN6" s="7"/>
      <c r="IGO6" s="7"/>
      <c r="IGP6" s="7"/>
      <c r="IGQ6" s="7"/>
      <c r="IGR6" s="7"/>
      <c r="IGS6" s="7"/>
      <c r="IGT6" s="7"/>
      <c r="IGU6" s="7"/>
      <c r="IGV6" s="7"/>
      <c r="IGW6" s="7"/>
      <c r="IGX6" s="7"/>
      <c r="IGY6" s="7"/>
      <c r="IGZ6" s="7"/>
      <c r="IHA6" s="7"/>
      <c r="IHB6" s="7"/>
      <c r="IHC6" s="7"/>
      <c r="IHD6" s="7"/>
      <c r="IHE6" s="7"/>
      <c r="IHF6" s="7"/>
      <c r="IHG6" s="7"/>
      <c r="IHH6" s="7"/>
      <c r="IHI6" s="7"/>
      <c r="IHJ6" s="7"/>
      <c r="IHK6" s="7"/>
      <c r="IHL6" s="7"/>
      <c r="IHM6" s="7"/>
      <c r="IHN6" s="7"/>
      <c r="IHO6" s="7"/>
      <c r="IHP6" s="7"/>
      <c r="IHQ6" s="7"/>
      <c r="IHR6" s="7"/>
      <c r="IHS6" s="7"/>
      <c r="IHT6" s="7"/>
      <c r="IHU6" s="7"/>
      <c r="IHV6" s="7"/>
      <c r="IHW6" s="7"/>
      <c r="IHX6" s="7"/>
      <c r="IHY6" s="7"/>
      <c r="IHZ6" s="7"/>
      <c r="IIA6" s="7"/>
      <c r="IIB6" s="7"/>
      <c r="IIC6" s="7"/>
      <c r="IID6" s="7"/>
      <c r="IIE6" s="7"/>
      <c r="IIF6" s="7"/>
      <c r="IIG6" s="7"/>
      <c r="IIH6" s="7"/>
      <c r="III6" s="7"/>
      <c r="IIJ6" s="7"/>
      <c r="IIK6" s="7"/>
      <c r="IIL6" s="7"/>
      <c r="IIM6" s="7"/>
      <c r="IIN6" s="7"/>
      <c r="IIO6" s="7"/>
      <c r="IIP6" s="7"/>
      <c r="IIQ6" s="7"/>
      <c r="IIR6" s="7"/>
      <c r="IIS6" s="7"/>
      <c r="IIT6" s="7"/>
      <c r="IIU6" s="7"/>
      <c r="IIV6" s="7"/>
      <c r="IIW6" s="7"/>
      <c r="IIX6" s="7"/>
      <c r="IIY6" s="7"/>
      <c r="IIZ6" s="7"/>
      <c r="IJA6" s="7"/>
      <c r="IJB6" s="7"/>
      <c r="IJC6" s="7"/>
      <c r="IJD6" s="7"/>
      <c r="IJE6" s="7"/>
      <c r="IJF6" s="7"/>
      <c r="IJG6" s="7"/>
      <c r="IJH6" s="7"/>
      <c r="IJI6" s="7"/>
      <c r="IJJ6" s="7"/>
      <c r="IJK6" s="7"/>
      <c r="IJL6" s="7"/>
      <c r="IJM6" s="7"/>
      <c r="IJN6" s="7"/>
      <c r="IJO6" s="7"/>
      <c r="IJP6" s="7"/>
      <c r="IJQ6" s="7"/>
      <c r="IJR6" s="7"/>
      <c r="IJS6" s="7"/>
      <c r="IJT6" s="7"/>
      <c r="IJU6" s="7"/>
      <c r="IJV6" s="7"/>
      <c r="IJW6" s="7"/>
      <c r="IJX6" s="7"/>
      <c r="IJY6" s="7"/>
      <c r="IJZ6" s="7"/>
      <c r="IKA6" s="7"/>
      <c r="IKB6" s="7"/>
      <c r="IKC6" s="7"/>
      <c r="IKD6" s="7"/>
      <c r="IKE6" s="7"/>
      <c r="IKF6" s="7"/>
      <c r="IKG6" s="7"/>
      <c r="IKH6" s="7"/>
      <c r="IKI6" s="7"/>
      <c r="IKJ6" s="7"/>
      <c r="IKK6" s="7"/>
      <c r="IKL6" s="7"/>
      <c r="IKM6" s="7"/>
      <c r="IKN6" s="7"/>
      <c r="IKO6" s="7"/>
      <c r="IKP6" s="7"/>
      <c r="IKQ6" s="7"/>
      <c r="IKR6" s="7"/>
      <c r="IKS6" s="7"/>
      <c r="IKT6" s="7"/>
      <c r="IKU6" s="7"/>
      <c r="IKV6" s="7"/>
      <c r="IKW6" s="7"/>
      <c r="IKX6" s="7"/>
      <c r="IKY6" s="7"/>
      <c r="IKZ6" s="7"/>
      <c r="ILA6" s="7"/>
      <c r="ILB6" s="7"/>
      <c r="ILC6" s="7"/>
      <c r="ILD6" s="7"/>
      <c r="ILE6" s="7"/>
      <c r="ILF6" s="7"/>
      <c r="ILG6" s="7"/>
      <c r="ILH6" s="7"/>
      <c r="ILI6" s="7"/>
      <c r="ILJ6" s="7"/>
      <c r="ILK6" s="7"/>
      <c r="ILL6" s="7"/>
      <c r="ILM6" s="7"/>
      <c r="ILN6" s="7"/>
      <c r="ILO6" s="7"/>
      <c r="ILP6" s="7"/>
      <c r="ILQ6" s="7"/>
      <c r="ILR6" s="7"/>
      <c r="ILS6" s="7"/>
      <c r="ILT6" s="7"/>
      <c r="ILU6" s="7"/>
      <c r="ILV6" s="7"/>
      <c r="ILW6" s="7"/>
      <c r="ILX6" s="7"/>
      <c r="ILY6" s="7"/>
      <c r="ILZ6" s="7"/>
      <c r="IMA6" s="7"/>
      <c r="IMB6" s="7"/>
      <c r="IMC6" s="7"/>
      <c r="IMD6" s="7"/>
      <c r="IME6" s="7"/>
      <c r="IMF6" s="7"/>
      <c r="IMG6" s="7"/>
      <c r="IMH6" s="7"/>
      <c r="IMI6" s="7"/>
      <c r="IMJ6" s="7"/>
      <c r="IMK6" s="7"/>
      <c r="IML6" s="7"/>
      <c r="IMM6" s="7"/>
      <c r="IMN6" s="7"/>
      <c r="IMO6" s="7"/>
      <c r="IMP6" s="7"/>
      <c r="IMQ6" s="7"/>
      <c r="IMR6" s="7"/>
      <c r="IMS6" s="7"/>
      <c r="IMT6" s="7"/>
      <c r="IMU6" s="7"/>
      <c r="IMV6" s="7"/>
      <c r="IMW6" s="7"/>
      <c r="IMX6" s="7"/>
      <c r="IMY6" s="7"/>
      <c r="IMZ6" s="7"/>
      <c r="INA6" s="7"/>
      <c r="INB6" s="7"/>
      <c r="INC6" s="7"/>
      <c r="IND6" s="7"/>
      <c r="INE6" s="7"/>
      <c r="INF6" s="7"/>
      <c r="ING6" s="7"/>
      <c r="INH6" s="7"/>
      <c r="INI6" s="7"/>
      <c r="INJ6" s="7"/>
      <c r="INK6" s="7"/>
      <c r="INL6" s="7"/>
      <c r="INM6" s="7"/>
      <c r="INN6" s="7"/>
      <c r="INO6" s="7"/>
      <c r="INP6" s="7"/>
      <c r="INQ6" s="7"/>
      <c r="INR6" s="7"/>
      <c r="INS6" s="7"/>
      <c r="INT6" s="7"/>
      <c r="INU6" s="7"/>
      <c r="INV6" s="7"/>
      <c r="INW6" s="7"/>
      <c r="INX6" s="7"/>
      <c r="INY6" s="7"/>
      <c r="INZ6" s="7"/>
      <c r="IOA6" s="7"/>
      <c r="IOB6" s="7"/>
      <c r="IOC6" s="7"/>
      <c r="IOD6" s="7"/>
      <c r="IOE6" s="7"/>
      <c r="IOF6" s="7"/>
      <c r="IOG6" s="7"/>
      <c r="IOH6" s="7"/>
      <c r="IOI6" s="7"/>
      <c r="IOJ6" s="7"/>
      <c r="IOK6" s="7"/>
      <c r="IOL6" s="7"/>
      <c r="IOM6" s="7"/>
      <c r="ION6" s="7"/>
      <c r="IOO6" s="7"/>
      <c r="IOP6" s="7"/>
      <c r="IOQ6" s="7"/>
      <c r="IOR6" s="7"/>
      <c r="IOS6" s="7"/>
      <c r="IOT6" s="7"/>
      <c r="IOU6" s="7"/>
      <c r="IOV6" s="7"/>
      <c r="IOW6" s="7"/>
      <c r="IOX6" s="7"/>
      <c r="IOY6" s="7"/>
      <c r="IOZ6" s="7"/>
      <c r="IPA6" s="7"/>
      <c r="IPB6" s="7"/>
      <c r="IPC6" s="7"/>
      <c r="IPD6" s="7"/>
      <c r="IPE6" s="7"/>
      <c r="IPF6" s="7"/>
      <c r="IPG6" s="7"/>
      <c r="IPH6" s="7"/>
      <c r="IPI6" s="7"/>
      <c r="IPJ6" s="7"/>
      <c r="IPK6" s="7"/>
      <c r="IPL6" s="7"/>
      <c r="IPM6" s="7"/>
      <c r="IPN6" s="7"/>
      <c r="IPO6" s="7"/>
      <c r="IPP6" s="7"/>
      <c r="IPQ6" s="7"/>
      <c r="IPR6" s="7"/>
      <c r="IPS6" s="7"/>
      <c r="IPT6" s="7"/>
      <c r="IPU6" s="7"/>
      <c r="IPV6" s="7"/>
      <c r="IPW6" s="7"/>
      <c r="IPX6" s="7"/>
      <c r="IPY6" s="7"/>
      <c r="IPZ6" s="7"/>
      <c r="IQA6" s="7"/>
      <c r="IQB6" s="7"/>
      <c r="IQC6" s="7"/>
      <c r="IQD6" s="7"/>
      <c r="IQE6" s="7"/>
      <c r="IQF6" s="7"/>
      <c r="IQG6" s="7"/>
      <c r="IQH6" s="7"/>
      <c r="IQI6" s="7"/>
      <c r="IQJ6" s="7"/>
      <c r="IQK6" s="7"/>
      <c r="IQL6" s="7"/>
      <c r="IQM6" s="7"/>
      <c r="IQN6" s="7"/>
      <c r="IQO6" s="7"/>
      <c r="IQP6" s="7"/>
      <c r="IQQ6" s="7"/>
      <c r="IQR6" s="7"/>
      <c r="IQS6" s="7"/>
      <c r="IQT6" s="7"/>
      <c r="IQU6" s="7"/>
      <c r="IQV6" s="7"/>
      <c r="IQW6" s="7"/>
      <c r="IQX6" s="7"/>
      <c r="IQY6" s="7"/>
      <c r="IQZ6" s="7"/>
      <c r="IRA6" s="7"/>
      <c r="IRB6" s="7"/>
      <c r="IRC6" s="7"/>
      <c r="IRD6" s="7"/>
      <c r="IRE6" s="7"/>
      <c r="IRF6" s="7"/>
      <c r="IRG6" s="7"/>
      <c r="IRH6" s="7"/>
      <c r="IRI6" s="7"/>
      <c r="IRJ6" s="7"/>
      <c r="IRK6" s="7"/>
      <c r="IRL6" s="7"/>
      <c r="IRM6" s="7"/>
      <c r="IRN6" s="7"/>
      <c r="IRO6" s="7"/>
      <c r="IRP6" s="7"/>
      <c r="IRQ6" s="7"/>
      <c r="IRR6" s="7"/>
      <c r="IRS6" s="7"/>
      <c r="IRT6" s="7"/>
      <c r="IRU6" s="7"/>
      <c r="IRV6" s="7"/>
      <c r="IRW6" s="7"/>
      <c r="IRX6" s="7"/>
      <c r="IRY6" s="7"/>
      <c r="IRZ6" s="7"/>
      <c r="ISA6" s="7"/>
      <c r="ISB6" s="7"/>
      <c r="ISC6" s="7"/>
      <c r="ISD6" s="7"/>
      <c r="ISE6" s="7"/>
      <c r="ISF6" s="7"/>
      <c r="ISG6" s="7"/>
      <c r="ISH6" s="7"/>
      <c r="ISI6" s="7"/>
      <c r="ISJ6" s="7"/>
      <c r="ISK6" s="7"/>
      <c r="ISL6" s="7"/>
      <c r="ISM6" s="7"/>
      <c r="ISN6" s="7"/>
      <c r="ISO6" s="7"/>
      <c r="ISP6" s="7"/>
      <c r="ISQ6" s="7"/>
      <c r="ISR6" s="7"/>
      <c r="ISS6" s="7"/>
      <c r="IST6" s="7"/>
      <c r="ISU6" s="7"/>
      <c r="ISV6" s="7"/>
      <c r="ISW6" s="7"/>
      <c r="ISX6" s="7"/>
      <c r="ISY6" s="7"/>
      <c r="ISZ6" s="7"/>
      <c r="ITA6" s="7"/>
      <c r="ITB6" s="7"/>
      <c r="ITC6" s="7"/>
      <c r="ITD6" s="7"/>
      <c r="ITE6" s="7"/>
      <c r="ITF6" s="7"/>
      <c r="ITG6" s="7"/>
      <c r="ITH6" s="7"/>
      <c r="ITI6" s="7"/>
      <c r="ITJ6" s="7"/>
      <c r="ITK6" s="7"/>
      <c r="ITL6" s="7"/>
      <c r="ITM6" s="7"/>
      <c r="ITN6" s="7"/>
      <c r="ITO6" s="7"/>
      <c r="ITP6" s="7"/>
      <c r="ITQ6" s="7"/>
      <c r="ITR6" s="7"/>
      <c r="ITS6" s="7"/>
      <c r="ITT6" s="7"/>
      <c r="ITU6" s="7"/>
      <c r="ITV6" s="7"/>
      <c r="ITW6" s="7"/>
      <c r="ITX6" s="7"/>
      <c r="ITY6" s="7"/>
      <c r="ITZ6" s="7"/>
      <c r="IUA6" s="7"/>
      <c r="IUB6" s="7"/>
      <c r="IUC6" s="7"/>
      <c r="IUD6" s="7"/>
      <c r="IUE6" s="7"/>
      <c r="IUF6" s="7"/>
      <c r="IUG6" s="7"/>
      <c r="IUH6" s="7"/>
      <c r="IUI6" s="7"/>
      <c r="IUJ6" s="7"/>
      <c r="IUK6" s="7"/>
      <c r="IUL6" s="7"/>
      <c r="IUM6" s="7"/>
      <c r="IUN6" s="7"/>
      <c r="IUO6" s="7"/>
      <c r="IUP6" s="7"/>
      <c r="IUQ6" s="7"/>
      <c r="IUR6" s="7"/>
      <c r="IUS6" s="7"/>
      <c r="IUT6" s="7"/>
      <c r="IUU6" s="7"/>
      <c r="IUV6" s="7"/>
      <c r="IUW6" s="7"/>
      <c r="IUX6" s="7"/>
      <c r="IUY6" s="7"/>
      <c r="IUZ6" s="7"/>
      <c r="IVA6" s="7"/>
      <c r="IVB6" s="7"/>
      <c r="IVC6" s="7"/>
      <c r="IVD6" s="7"/>
      <c r="IVE6" s="7"/>
      <c r="IVF6" s="7"/>
      <c r="IVG6" s="7"/>
      <c r="IVH6" s="7"/>
      <c r="IVI6" s="7"/>
      <c r="IVJ6" s="7"/>
      <c r="IVK6" s="7"/>
      <c r="IVL6" s="7"/>
      <c r="IVM6" s="7"/>
      <c r="IVN6" s="7"/>
      <c r="IVO6" s="7"/>
      <c r="IVP6" s="7"/>
      <c r="IVQ6" s="7"/>
      <c r="IVR6" s="7"/>
      <c r="IVS6" s="7"/>
      <c r="IVT6" s="7"/>
      <c r="IVU6" s="7"/>
      <c r="IVV6" s="7"/>
      <c r="IVW6" s="7"/>
      <c r="IVX6" s="7"/>
      <c r="IVY6" s="7"/>
      <c r="IVZ6" s="7"/>
      <c r="IWA6" s="7"/>
      <c r="IWB6" s="7"/>
      <c r="IWC6" s="7"/>
      <c r="IWD6" s="7"/>
      <c r="IWE6" s="7"/>
      <c r="IWF6" s="7"/>
      <c r="IWG6" s="7"/>
      <c r="IWH6" s="7"/>
      <c r="IWI6" s="7"/>
      <c r="IWJ6" s="7"/>
      <c r="IWK6" s="7"/>
      <c r="IWL6" s="7"/>
      <c r="IWM6" s="7"/>
      <c r="IWN6" s="7"/>
      <c r="IWO6" s="7"/>
      <c r="IWP6" s="7"/>
      <c r="IWQ6" s="7"/>
      <c r="IWR6" s="7"/>
      <c r="IWS6" s="7"/>
      <c r="IWT6" s="7"/>
      <c r="IWU6" s="7"/>
      <c r="IWV6" s="7"/>
      <c r="IWW6" s="7"/>
      <c r="IWX6" s="7"/>
      <c r="IWY6" s="7"/>
      <c r="IWZ6" s="7"/>
      <c r="IXA6" s="7"/>
      <c r="IXB6" s="7"/>
      <c r="IXC6" s="7"/>
      <c r="IXD6" s="7"/>
      <c r="IXE6" s="7"/>
      <c r="IXF6" s="7"/>
      <c r="IXG6" s="7"/>
      <c r="IXH6" s="7"/>
      <c r="IXI6" s="7"/>
      <c r="IXJ6" s="7"/>
      <c r="IXK6" s="7"/>
      <c r="IXL6" s="7"/>
      <c r="IXM6" s="7"/>
      <c r="IXN6" s="7"/>
      <c r="IXO6" s="7"/>
      <c r="IXP6" s="7"/>
      <c r="IXQ6" s="7"/>
      <c r="IXR6" s="7"/>
      <c r="IXS6" s="7"/>
      <c r="IXT6" s="7"/>
      <c r="IXU6" s="7"/>
      <c r="IXV6" s="7"/>
      <c r="IXW6" s="7"/>
      <c r="IXX6" s="7"/>
      <c r="IXY6" s="7"/>
      <c r="IXZ6" s="7"/>
      <c r="IYA6" s="7"/>
      <c r="IYB6" s="7"/>
      <c r="IYC6" s="7"/>
      <c r="IYD6" s="7"/>
      <c r="IYE6" s="7"/>
      <c r="IYF6" s="7"/>
      <c r="IYG6" s="7"/>
      <c r="IYH6" s="7"/>
      <c r="IYI6" s="7"/>
      <c r="IYJ6" s="7"/>
      <c r="IYK6" s="7"/>
      <c r="IYL6" s="7"/>
      <c r="IYM6" s="7"/>
      <c r="IYN6" s="7"/>
      <c r="IYO6" s="7"/>
      <c r="IYP6" s="7"/>
      <c r="IYQ6" s="7"/>
      <c r="IYR6" s="7"/>
      <c r="IYS6" s="7"/>
      <c r="IYT6" s="7"/>
      <c r="IYU6" s="7"/>
      <c r="IYV6" s="7"/>
      <c r="IYW6" s="7"/>
      <c r="IYX6" s="7"/>
      <c r="IYY6" s="7"/>
      <c r="IYZ6" s="7"/>
      <c r="IZA6" s="7"/>
      <c r="IZB6" s="7"/>
      <c r="IZC6" s="7"/>
      <c r="IZD6" s="7"/>
      <c r="IZE6" s="7"/>
      <c r="IZF6" s="7"/>
      <c r="IZG6" s="7"/>
      <c r="IZH6" s="7"/>
      <c r="IZI6" s="7"/>
      <c r="IZJ6" s="7"/>
      <c r="IZK6" s="7"/>
      <c r="IZL6" s="7"/>
      <c r="IZM6" s="7"/>
      <c r="IZN6" s="7"/>
      <c r="IZO6" s="7"/>
      <c r="IZP6" s="7"/>
      <c r="IZQ6" s="7"/>
      <c r="IZR6" s="7"/>
      <c r="IZS6" s="7"/>
      <c r="IZT6" s="7"/>
      <c r="IZU6" s="7"/>
      <c r="IZV6" s="7"/>
      <c r="IZW6" s="7"/>
      <c r="IZX6" s="7"/>
      <c r="IZY6" s="7"/>
      <c r="IZZ6" s="7"/>
      <c r="JAA6" s="7"/>
      <c r="JAB6" s="7"/>
      <c r="JAC6" s="7"/>
      <c r="JAD6" s="7"/>
      <c r="JAE6" s="7"/>
      <c r="JAF6" s="7"/>
      <c r="JAG6" s="7"/>
      <c r="JAH6" s="7"/>
      <c r="JAI6" s="7"/>
      <c r="JAJ6" s="7"/>
      <c r="JAK6" s="7"/>
      <c r="JAL6" s="7"/>
      <c r="JAM6" s="7"/>
      <c r="JAN6" s="7"/>
      <c r="JAO6" s="7"/>
      <c r="JAP6" s="7"/>
      <c r="JAQ6" s="7"/>
      <c r="JAR6" s="7"/>
      <c r="JAS6" s="7"/>
      <c r="JAT6" s="7"/>
      <c r="JAU6" s="7"/>
      <c r="JAV6" s="7"/>
      <c r="JAW6" s="7"/>
      <c r="JAX6" s="7"/>
      <c r="JAY6" s="7"/>
      <c r="JAZ6" s="7"/>
      <c r="JBA6" s="7"/>
      <c r="JBB6" s="7"/>
      <c r="JBC6" s="7"/>
      <c r="JBD6" s="7"/>
      <c r="JBE6" s="7"/>
      <c r="JBF6" s="7"/>
      <c r="JBG6" s="7"/>
      <c r="JBH6" s="7"/>
      <c r="JBI6" s="7"/>
      <c r="JBJ6" s="7"/>
      <c r="JBK6" s="7"/>
      <c r="JBL6" s="7"/>
      <c r="JBM6" s="7"/>
      <c r="JBN6" s="7"/>
      <c r="JBO6" s="7"/>
      <c r="JBP6" s="7"/>
      <c r="JBQ6" s="7"/>
      <c r="JBR6" s="7"/>
      <c r="JBS6" s="7"/>
      <c r="JBT6" s="7"/>
      <c r="JBU6" s="7"/>
      <c r="JBV6" s="7"/>
      <c r="JBW6" s="7"/>
      <c r="JBX6" s="7"/>
      <c r="JBY6" s="7"/>
      <c r="JBZ6" s="7"/>
      <c r="JCA6" s="7"/>
      <c r="JCB6" s="7"/>
      <c r="JCC6" s="7"/>
      <c r="JCD6" s="7"/>
      <c r="JCE6" s="7"/>
      <c r="JCF6" s="7"/>
      <c r="JCG6" s="7"/>
      <c r="JCH6" s="7"/>
      <c r="JCI6" s="7"/>
      <c r="JCJ6" s="7"/>
      <c r="JCK6" s="7"/>
      <c r="JCL6" s="7"/>
      <c r="JCM6" s="7"/>
      <c r="JCN6" s="7"/>
      <c r="JCO6" s="7"/>
      <c r="JCP6" s="7"/>
      <c r="JCQ6" s="7"/>
      <c r="JCR6" s="7"/>
      <c r="JCS6" s="7"/>
      <c r="JCT6" s="7"/>
      <c r="JCU6" s="7"/>
      <c r="JCV6" s="7"/>
      <c r="JCW6" s="7"/>
      <c r="JCX6" s="7"/>
      <c r="JCY6" s="7"/>
      <c r="JCZ6" s="7"/>
      <c r="JDA6" s="7"/>
      <c r="JDB6" s="7"/>
      <c r="JDC6" s="7"/>
      <c r="JDD6" s="7"/>
      <c r="JDE6" s="7"/>
      <c r="JDF6" s="7"/>
      <c r="JDG6" s="7"/>
      <c r="JDH6" s="7"/>
      <c r="JDI6" s="7"/>
      <c r="JDJ6" s="7"/>
      <c r="JDK6" s="7"/>
      <c r="JDL6" s="7"/>
      <c r="JDM6" s="7"/>
      <c r="JDN6" s="7"/>
      <c r="JDO6" s="7"/>
      <c r="JDP6" s="7"/>
      <c r="JDQ6" s="7"/>
      <c r="JDR6" s="7"/>
      <c r="JDS6" s="7"/>
      <c r="JDT6" s="7"/>
      <c r="JDU6" s="7"/>
      <c r="JDV6" s="7"/>
      <c r="JDW6" s="7"/>
      <c r="JDX6" s="7"/>
      <c r="JDY6" s="7"/>
      <c r="JDZ6" s="7"/>
      <c r="JEA6" s="7"/>
      <c r="JEB6" s="7"/>
      <c r="JEC6" s="7"/>
      <c r="JED6" s="7"/>
      <c r="JEE6" s="7"/>
      <c r="JEF6" s="7"/>
      <c r="JEG6" s="7"/>
      <c r="JEH6" s="7"/>
      <c r="JEI6" s="7"/>
      <c r="JEJ6" s="7"/>
      <c r="JEK6" s="7"/>
      <c r="JEL6" s="7"/>
      <c r="JEM6" s="7"/>
      <c r="JEN6" s="7"/>
      <c r="JEO6" s="7"/>
      <c r="JEP6" s="7"/>
      <c r="JEQ6" s="7"/>
      <c r="JER6" s="7"/>
      <c r="JES6" s="7"/>
      <c r="JET6" s="7"/>
      <c r="JEU6" s="7"/>
      <c r="JEV6" s="7"/>
      <c r="JEW6" s="7"/>
      <c r="JEX6" s="7"/>
      <c r="JEY6" s="7"/>
      <c r="JEZ6" s="7"/>
      <c r="JFA6" s="7"/>
      <c r="JFB6" s="7"/>
      <c r="JFC6" s="7"/>
      <c r="JFD6" s="7"/>
      <c r="JFE6" s="7"/>
      <c r="JFF6" s="7"/>
      <c r="JFG6" s="7"/>
      <c r="JFH6" s="7"/>
      <c r="JFI6" s="7"/>
      <c r="JFJ6" s="7"/>
      <c r="JFK6" s="7"/>
      <c r="JFL6" s="7"/>
      <c r="JFM6" s="7"/>
      <c r="JFN6" s="7"/>
      <c r="JFO6" s="7"/>
      <c r="JFP6" s="7"/>
      <c r="JFQ6" s="7"/>
      <c r="JFR6" s="7"/>
      <c r="JFS6" s="7"/>
      <c r="JFT6" s="7"/>
      <c r="JFU6" s="7"/>
      <c r="JFV6" s="7"/>
      <c r="JFW6" s="7"/>
      <c r="JFX6" s="7"/>
      <c r="JFY6" s="7"/>
      <c r="JFZ6" s="7"/>
      <c r="JGA6" s="7"/>
      <c r="JGB6" s="7"/>
      <c r="JGC6" s="7"/>
      <c r="JGD6" s="7"/>
      <c r="JGE6" s="7"/>
      <c r="JGF6" s="7"/>
      <c r="JGG6" s="7"/>
      <c r="JGH6" s="7"/>
      <c r="JGI6" s="7"/>
      <c r="JGJ6" s="7"/>
      <c r="JGK6" s="7"/>
      <c r="JGL6" s="7"/>
      <c r="JGM6" s="7"/>
      <c r="JGN6" s="7"/>
      <c r="JGO6" s="7"/>
      <c r="JGP6" s="7"/>
      <c r="JGQ6" s="7"/>
      <c r="JGR6" s="7"/>
      <c r="JGS6" s="7"/>
      <c r="JGT6" s="7"/>
      <c r="JGU6" s="7"/>
      <c r="JGV6" s="7"/>
      <c r="JGW6" s="7"/>
      <c r="JGX6" s="7"/>
      <c r="JGY6" s="7"/>
      <c r="JGZ6" s="7"/>
      <c r="JHA6" s="7"/>
      <c r="JHB6" s="7"/>
      <c r="JHC6" s="7"/>
      <c r="JHD6" s="7"/>
      <c r="JHE6" s="7"/>
      <c r="JHF6" s="7"/>
      <c r="JHG6" s="7"/>
      <c r="JHH6" s="7"/>
      <c r="JHI6" s="7"/>
      <c r="JHJ6" s="7"/>
      <c r="JHK6" s="7"/>
      <c r="JHL6" s="7"/>
      <c r="JHM6" s="7"/>
      <c r="JHN6" s="7"/>
      <c r="JHO6" s="7"/>
      <c r="JHP6" s="7"/>
      <c r="JHQ6" s="7"/>
      <c r="JHR6" s="7"/>
      <c r="JHS6" s="7"/>
      <c r="JHT6" s="7"/>
      <c r="JHU6" s="7"/>
      <c r="JHV6" s="7"/>
      <c r="JHW6" s="7"/>
      <c r="JHX6" s="7"/>
      <c r="JHY6" s="7"/>
      <c r="JHZ6" s="7"/>
      <c r="JIA6" s="7"/>
      <c r="JIB6" s="7"/>
      <c r="JIC6" s="7"/>
      <c r="JID6" s="7"/>
      <c r="JIE6" s="7"/>
      <c r="JIF6" s="7"/>
      <c r="JIG6" s="7"/>
      <c r="JIH6" s="7"/>
      <c r="JII6" s="7"/>
      <c r="JIJ6" s="7"/>
      <c r="JIK6" s="7"/>
      <c r="JIL6" s="7"/>
      <c r="JIM6" s="7"/>
      <c r="JIN6" s="7"/>
      <c r="JIO6" s="7"/>
      <c r="JIP6" s="7"/>
      <c r="JIQ6" s="7"/>
      <c r="JIR6" s="7"/>
      <c r="JIS6" s="7"/>
      <c r="JIT6" s="7"/>
      <c r="JIU6" s="7"/>
      <c r="JIV6" s="7"/>
      <c r="JIW6" s="7"/>
      <c r="JIX6" s="7"/>
      <c r="JIY6" s="7"/>
      <c r="JIZ6" s="7"/>
      <c r="JJA6" s="7"/>
      <c r="JJB6" s="7"/>
      <c r="JJC6" s="7"/>
      <c r="JJD6" s="7"/>
      <c r="JJE6" s="7"/>
      <c r="JJF6" s="7"/>
      <c r="JJG6" s="7"/>
      <c r="JJH6" s="7"/>
      <c r="JJI6" s="7"/>
      <c r="JJJ6" s="7"/>
      <c r="JJK6" s="7"/>
      <c r="JJL6" s="7"/>
      <c r="JJM6" s="7"/>
      <c r="JJN6" s="7"/>
      <c r="JJO6" s="7"/>
      <c r="JJP6" s="7"/>
      <c r="JJQ6" s="7"/>
      <c r="JJR6" s="7"/>
      <c r="JJS6" s="7"/>
      <c r="JJT6" s="7"/>
      <c r="JJU6" s="7"/>
      <c r="JJV6" s="7"/>
      <c r="JJW6" s="7"/>
      <c r="JJX6" s="7"/>
      <c r="JJY6" s="7"/>
      <c r="JJZ6" s="7"/>
      <c r="JKA6" s="7"/>
      <c r="JKB6" s="7"/>
      <c r="JKC6" s="7"/>
      <c r="JKD6" s="7"/>
      <c r="JKE6" s="7"/>
      <c r="JKF6" s="7"/>
      <c r="JKG6" s="7"/>
      <c r="JKH6" s="7"/>
      <c r="JKI6" s="7"/>
      <c r="JKJ6" s="7"/>
      <c r="JKK6" s="7"/>
      <c r="JKL6" s="7"/>
      <c r="JKM6" s="7"/>
      <c r="JKN6" s="7"/>
      <c r="JKO6" s="7"/>
      <c r="JKP6" s="7"/>
      <c r="JKQ6" s="7"/>
      <c r="JKR6" s="7"/>
      <c r="JKS6" s="7"/>
      <c r="JKT6" s="7"/>
      <c r="JKU6" s="7"/>
      <c r="JKV6" s="7"/>
      <c r="JKW6" s="7"/>
      <c r="JKX6" s="7"/>
      <c r="JKY6" s="7"/>
      <c r="JKZ6" s="7"/>
      <c r="JLA6" s="7"/>
      <c r="JLB6" s="7"/>
      <c r="JLC6" s="7"/>
      <c r="JLD6" s="7"/>
      <c r="JLE6" s="7"/>
      <c r="JLF6" s="7"/>
      <c r="JLG6" s="7"/>
      <c r="JLH6" s="7"/>
      <c r="JLI6" s="7"/>
      <c r="JLJ6" s="7"/>
      <c r="JLK6" s="7"/>
      <c r="JLL6" s="7"/>
      <c r="JLM6" s="7"/>
      <c r="JLN6" s="7"/>
      <c r="JLO6" s="7"/>
      <c r="JLP6" s="7"/>
      <c r="JLQ6" s="7"/>
      <c r="JLR6" s="7"/>
      <c r="JLS6" s="7"/>
      <c r="JLT6" s="7"/>
      <c r="JLU6" s="7"/>
      <c r="JLV6" s="7"/>
      <c r="JLW6" s="7"/>
      <c r="JLX6" s="7"/>
      <c r="JLY6" s="7"/>
      <c r="JLZ6" s="7"/>
      <c r="JMA6" s="7"/>
      <c r="JMB6" s="7"/>
      <c r="JMC6" s="7"/>
      <c r="JMD6" s="7"/>
      <c r="JME6" s="7"/>
      <c r="JMF6" s="7"/>
      <c r="JMG6" s="7"/>
      <c r="JMH6" s="7"/>
      <c r="JMI6" s="7"/>
      <c r="JMJ6" s="7"/>
      <c r="JMK6" s="7"/>
      <c r="JML6" s="7"/>
      <c r="JMM6" s="7"/>
      <c r="JMN6" s="7"/>
      <c r="JMO6" s="7"/>
      <c r="JMP6" s="7"/>
      <c r="JMQ6" s="7"/>
      <c r="JMR6" s="7"/>
      <c r="JMS6" s="7"/>
      <c r="JMT6" s="7"/>
      <c r="JMU6" s="7"/>
      <c r="JMV6" s="7"/>
      <c r="JMW6" s="7"/>
      <c r="JMX6" s="7"/>
      <c r="JMY6" s="7"/>
      <c r="JMZ6" s="7"/>
      <c r="JNA6" s="7"/>
      <c r="JNB6" s="7"/>
      <c r="JNC6" s="7"/>
      <c r="JND6" s="7"/>
      <c r="JNE6" s="7"/>
      <c r="JNF6" s="7"/>
      <c r="JNG6" s="7"/>
      <c r="JNH6" s="7"/>
      <c r="JNI6" s="7"/>
      <c r="JNJ6" s="7"/>
      <c r="JNK6" s="7"/>
      <c r="JNL6" s="7"/>
      <c r="JNM6" s="7"/>
      <c r="JNN6" s="7"/>
      <c r="JNO6" s="7"/>
      <c r="JNP6" s="7"/>
      <c r="JNQ6" s="7"/>
      <c r="JNR6" s="7"/>
      <c r="JNS6" s="7"/>
      <c r="JNT6" s="7"/>
      <c r="JNU6" s="7"/>
      <c r="JNV6" s="7"/>
      <c r="JNW6" s="7"/>
      <c r="JNX6" s="7"/>
      <c r="JNY6" s="7"/>
      <c r="JNZ6" s="7"/>
      <c r="JOA6" s="7"/>
      <c r="JOB6" s="7"/>
      <c r="JOC6" s="7"/>
      <c r="JOD6" s="7"/>
      <c r="JOE6" s="7"/>
      <c r="JOF6" s="7"/>
      <c r="JOG6" s="7"/>
      <c r="JOH6" s="7"/>
      <c r="JOI6" s="7"/>
      <c r="JOJ6" s="7"/>
      <c r="JOK6" s="7"/>
      <c r="JOL6" s="7"/>
      <c r="JOM6" s="7"/>
      <c r="JON6" s="7"/>
      <c r="JOO6" s="7"/>
      <c r="JOP6" s="7"/>
      <c r="JOQ6" s="7"/>
      <c r="JOR6" s="7"/>
      <c r="JOS6" s="7"/>
      <c r="JOT6" s="7"/>
      <c r="JOU6" s="7"/>
      <c r="JOV6" s="7"/>
      <c r="JOW6" s="7"/>
      <c r="JOX6" s="7"/>
      <c r="JOY6" s="7"/>
      <c r="JOZ6" s="7"/>
      <c r="JPA6" s="7"/>
      <c r="JPB6" s="7"/>
      <c r="JPC6" s="7"/>
      <c r="JPD6" s="7"/>
      <c r="JPE6" s="7"/>
      <c r="JPF6" s="7"/>
      <c r="JPG6" s="7"/>
      <c r="JPH6" s="7"/>
      <c r="JPI6" s="7"/>
      <c r="JPJ6" s="7"/>
      <c r="JPK6" s="7"/>
      <c r="JPL6" s="7"/>
      <c r="JPM6" s="7"/>
      <c r="JPN6" s="7"/>
      <c r="JPO6" s="7"/>
      <c r="JPP6" s="7"/>
      <c r="JPQ6" s="7"/>
      <c r="JPR6" s="7"/>
      <c r="JPS6" s="7"/>
      <c r="JPT6" s="7"/>
      <c r="JPU6" s="7"/>
      <c r="JPV6" s="7"/>
      <c r="JPW6" s="7"/>
      <c r="JPX6" s="7"/>
      <c r="JPY6" s="7"/>
      <c r="JPZ6" s="7"/>
      <c r="JQA6" s="7"/>
      <c r="JQB6" s="7"/>
      <c r="JQC6" s="7"/>
      <c r="JQD6" s="7"/>
      <c r="JQE6" s="7"/>
      <c r="JQF6" s="7"/>
      <c r="JQG6" s="7"/>
      <c r="JQH6" s="7"/>
      <c r="JQI6" s="7"/>
      <c r="JQJ6" s="7"/>
      <c r="JQK6" s="7"/>
      <c r="JQL6" s="7"/>
      <c r="JQM6" s="7"/>
      <c r="JQN6" s="7"/>
      <c r="JQO6" s="7"/>
      <c r="JQP6" s="7"/>
      <c r="JQQ6" s="7"/>
      <c r="JQR6" s="7"/>
      <c r="JQS6" s="7"/>
      <c r="JQT6" s="7"/>
      <c r="JQU6" s="7"/>
      <c r="JQV6" s="7"/>
      <c r="JQW6" s="7"/>
      <c r="JQX6" s="7"/>
      <c r="JQY6" s="7"/>
      <c r="JQZ6" s="7"/>
      <c r="JRA6" s="7"/>
      <c r="JRB6" s="7"/>
      <c r="JRC6" s="7"/>
      <c r="JRD6" s="7"/>
      <c r="JRE6" s="7"/>
      <c r="JRF6" s="7"/>
      <c r="JRG6" s="7"/>
      <c r="JRH6" s="7"/>
      <c r="JRI6" s="7"/>
      <c r="JRJ6" s="7"/>
      <c r="JRK6" s="7"/>
      <c r="JRL6" s="7"/>
      <c r="JRM6" s="7"/>
      <c r="JRN6" s="7"/>
      <c r="JRO6" s="7"/>
      <c r="JRP6" s="7"/>
      <c r="JRQ6" s="7"/>
      <c r="JRR6" s="7"/>
      <c r="JRS6" s="7"/>
      <c r="JRT6" s="7"/>
      <c r="JRU6" s="7"/>
      <c r="JRV6" s="7"/>
      <c r="JRW6" s="7"/>
      <c r="JRX6" s="7"/>
      <c r="JRY6" s="7"/>
      <c r="JRZ6" s="7"/>
      <c r="JSA6" s="7"/>
      <c r="JSB6" s="7"/>
      <c r="JSC6" s="7"/>
      <c r="JSD6" s="7"/>
      <c r="JSE6" s="7"/>
      <c r="JSF6" s="7"/>
      <c r="JSG6" s="7"/>
      <c r="JSH6" s="7"/>
      <c r="JSI6" s="7"/>
      <c r="JSJ6" s="7"/>
      <c r="JSK6" s="7"/>
      <c r="JSL6" s="7"/>
      <c r="JSM6" s="7"/>
      <c r="JSN6" s="7"/>
      <c r="JSO6" s="7"/>
      <c r="JSP6" s="7"/>
      <c r="JSQ6" s="7"/>
      <c r="JSR6" s="7"/>
      <c r="JSS6" s="7"/>
      <c r="JST6" s="7"/>
      <c r="JSU6" s="7"/>
      <c r="JSV6" s="7"/>
      <c r="JSW6" s="7"/>
      <c r="JSX6" s="7"/>
      <c r="JSY6" s="7"/>
      <c r="JSZ6" s="7"/>
      <c r="JTA6" s="7"/>
      <c r="JTB6" s="7"/>
      <c r="JTC6" s="7"/>
      <c r="JTD6" s="7"/>
      <c r="JTE6" s="7"/>
      <c r="JTF6" s="7"/>
      <c r="JTG6" s="7"/>
      <c r="JTH6" s="7"/>
      <c r="JTI6" s="7"/>
      <c r="JTJ6" s="7"/>
      <c r="JTK6" s="7"/>
      <c r="JTL6" s="7"/>
      <c r="JTM6" s="7"/>
      <c r="JTN6" s="7"/>
      <c r="JTO6" s="7"/>
      <c r="JTP6" s="7"/>
      <c r="JTQ6" s="7"/>
      <c r="JTR6" s="7"/>
      <c r="JTS6" s="7"/>
      <c r="JTT6" s="7"/>
      <c r="JTU6" s="7"/>
      <c r="JTV6" s="7"/>
      <c r="JTW6" s="7"/>
      <c r="JTX6" s="7"/>
      <c r="JTY6" s="7"/>
      <c r="JTZ6" s="7"/>
      <c r="JUA6" s="7"/>
      <c r="JUB6" s="7"/>
      <c r="JUC6" s="7"/>
      <c r="JUD6" s="7"/>
      <c r="JUE6" s="7"/>
      <c r="JUF6" s="7"/>
      <c r="JUG6" s="7"/>
      <c r="JUH6" s="7"/>
      <c r="JUI6" s="7"/>
      <c r="JUJ6" s="7"/>
      <c r="JUK6" s="7"/>
      <c r="JUL6" s="7"/>
      <c r="JUM6" s="7"/>
      <c r="JUN6" s="7"/>
      <c r="JUO6" s="7"/>
      <c r="JUP6" s="7"/>
      <c r="JUQ6" s="7"/>
      <c r="JUR6" s="7"/>
      <c r="JUS6" s="7"/>
      <c r="JUT6" s="7"/>
      <c r="JUU6" s="7"/>
      <c r="JUV6" s="7"/>
      <c r="JUW6" s="7"/>
      <c r="JUX6" s="7"/>
      <c r="JUY6" s="7"/>
      <c r="JUZ6" s="7"/>
      <c r="JVA6" s="7"/>
      <c r="JVB6" s="7"/>
      <c r="JVC6" s="7"/>
      <c r="JVD6" s="7"/>
      <c r="JVE6" s="7"/>
      <c r="JVF6" s="7"/>
      <c r="JVG6" s="7"/>
      <c r="JVH6" s="7"/>
      <c r="JVI6" s="7"/>
      <c r="JVJ6" s="7"/>
      <c r="JVK6" s="7"/>
      <c r="JVL6" s="7"/>
      <c r="JVM6" s="7"/>
      <c r="JVN6" s="7"/>
      <c r="JVO6" s="7"/>
      <c r="JVP6" s="7"/>
      <c r="JVQ6" s="7"/>
      <c r="JVR6" s="7"/>
      <c r="JVS6" s="7"/>
      <c r="JVT6" s="7"/>
      <c r="JVU6" s="7"/>
      <c r="JVV6" s="7"/>
      <c r="JVW6" s="7"/>
      <c r="JVX6" s="7"/>
      <c r="JVY6" s="7"/>
      <c r="JVZ6" s="7"/>
      <c r="JWA6" s="7"/>
      <c r="JWB6" s="7"/>
      <c r="JWC6" s="7"/>
      <c r="JWD6" s="7"/>
      <c r="JWE6" s="7"/>
      <c r="JWF6" s="7"/>
      <c r="JWG6" s="7"/>
      <c r="JWH6" s="7"/>
      <c r="JWI6" s="7"/>
      <c r="JWJ6" s="7"/>
      <c r="JWK6" s="7"/>
      <c r="JWL6" s="7"/>
      <c r="JWM6" s="7"/>
      <c r="JWN6" s="7"/>
      <c r="JWO6" s="7"/>
      <c r="JWP6" s="7"/>
      <c r="JWQ6" s="7"/>
      <c r="JWR6" s="7"/>
      <c r="JWS6" s="7"/>
      <c r="JWT6" s="7"/>
      <c r="JWU6" s="7"/>
      <c r="JWV6" s="7"/>
      <c r="JWW6" s="7"/>
      <c r="JWX6" s="7"/>
      <c r="JWY6" s="7"/>
      <c r="JWZ6" s="7"/>
      <c r="JXA6" s="7"/>
      <c r="JXB6" s="7"/>
      <c r="JXC6" s="7"/>
      <c r="JXD6" s="7"/>
      <c r="JXE6" s="7"/>
      <c r="JXF6" s="7"/>
      <c r="JXG6" s="7"/>
      <c r="JXH6" s="7"/>
      <c r="JXI6" s="7"/>
      <c r="JXJ6" s="7"/>
      <c r="JXK6" s="7"/>
      <c r="JXL6" s="7"/>
      <c r="JXM6" s="7"/>
      <c r="JXN6" s="7"/>
      <c r="JXO6" s="7"/>
      <c r="JXP6" s="7"/>
      <c r="JXQ6" s="7"/>
      <c r="JXR6" s="7"/>
      <c r="JXS6" s="7"/>
      <c r="JXT6" s="7"/>
      <c r="JXU6" s="7"/>
      <c r="JXV6" s="7"/>
      <c r="JXW6" s="7"/>
      <c r="JXX6" s="7"/>
      <c r="JXY6" s="7"/>
      <c r="JXZ6" s="7"/>
      <c r="JYA6" s="7"/>
      <c r="JYB6" s="7"/>
      <c r="JYC6" s="7"/>
      <c r="JYD6" s="7"/>
      <c r="JYE6" s="7"/>
      <c r="JYF6" s="7"/>
      <c r="JYG6" s="7"/>
      <c r="JYH6" s="7"/>
      <c r="JYI6" s="7"/>
      <c r="JYJ6" s="7"/>
      <c r="JYK6" s="7"/>
      <c r="JYL6" s="7"/>
      <c r="JYM6" s="7"/>
      <c r="JYN6" s="7"/>
      <c r="JYO6" s="7"/>
      <c r="JYP6" s="7"/>
      <c r="JYQ6" s="7"/>
      <c r="JYR6" s="7"/>
      <c r="JYS6" s="7"/>
      <c r="JYT6" s="7"/>
      <c r="JYU6" s="7"/>
      <c r="JYV6" s="7"/>
      <c r="JYW6" s="7"/>
      <c r="JYX6" s="7"/>
      <c r="JYY6" s="7"/>
      <c r="JYZ6" s="7"/>
      <c r="JZA6" s="7"/>
      <c r="JZB6" s="7"/>
      <c r="JZC6" s="7"/>
      <c r="JZD6" s="7"/>
      <c r="JZE6" s="7"/>
      <c r="JZF6" s="7"/>
      <c r="JZG6" s="7"/>
      <c r="JZH6" s="7"/>
      <c r="JZI6" s="7"/>
      <c r="JZJ6" s="7"/>
      <c r="JZK6" s="7"/>
      <c r="JZL6" s="7"/>
      <c r="JZM6" s="7"/>
      <c r="JZN6" s="7"/>
      <c r="JZO6" s="7"/>
      <c r="JZP6" s="7"/>
      <c r="JZQ6" s="7"/>
      <c r="JZR6" s="7"/>
      <c r="JZS6" s="7"/>
      <c r="JZT6" s="7"/>
      <c r="JZU6" s="7"/>
      <c r="JZV6" s="7"/>
      <c r="JZW6" s="7"/>
      <c r="JZX6" s="7"/>
      <c r="JZY6" s="7"/>
      <c r="JZZ6" s="7"/>
      <c r="KAA6" s="7"/>
      <c r="KAB6" s="7"/>
      <c r="KAC6" s="7"/>
      <c r="KAD6" s="7"/>
      <c r="KAE6" s="7"/>
      <c r="KAF6" s="7"/>
      <c r="KAG6" s="7"/>
      <c r="KAH6" s="7"/>
      <c r="KAI6" s="7"/>
      <c r="KAJ6" s="7"/>
      <c r="KAK6" s="7"/>
      <c r="KAL6" s="7"/>
      <c r="KAM6" s="7"/>
      <c r="KAN6" s="7"/>
      <c r="KAO6" s="7"/>
      <c r="KAP6" s="7"/>
      <c r="KAQ6" s="7"/>
      <c r="KAR6" s="7"/>
      <c r="KAS6" s="7"/>
      <c r="KAT6" s="7"/>
      <c r="KAU6" s="7"/>
      <c r="KAV6" s="7"/>
      <c r="KAW6" s="7"/>
      <c r="KAX6" s="7"/>
      <c r="KAY6" s="7"/>
      <c r="KAZ6" s="7"/>
      <c r="KBA6" s="7"/>
      <c r="KBB6" s="7"/>
      <c r="KBC6" s="7"/>
      <c r="KBD6" s="7"/>
      <c r="KBE6" s="7"/>
      <c r="KBF6" s="7"/>
      <c r="KBG6" s="7"/>
      <c r="KBH6" s="7"/>
      <c r="KBI6" s="7"/>
      <c r="KBJ6" s="7"/>
      <c r="KBK6" s="7"/>
      <c r="KBL6" s="7"/>
      <c r="KBM6" s="7"/>
      <c r="KBN6" s="7"/>
      <c r="KBO6" s="7"/>
      <c r="KBP6" s="7"/>
      <c r="KBQ6" s="7"/>
      <c r="KBR6" s="7"/>
      <c r="KBS6" s="7"/>
      <c r="KBT6" s="7"/>
      <c r="KBU6" s="7"/>
      <c r="KBV6" s="7"/>
      <c r="KBW6" s="7"/>
      <c r="KBX6" s="7"/>
      <c r="KBY6" s="7"/>
      <c r="KBZ6" s="7"/>
      <c r="KCA6" s="7"/>
      <c r="KCB6" s="7"/>
      <c r="KCC6" s="7"/>
      <c r="KCD6" s="7"/>
      <c r="KCE6" s="7"/>
      <c r="KCF6" s="7"/>
      <c r="KCG6" s="7"/>
      <c r="KCH6" s="7"/>
      <c r="KCI6" s="7"/>
      <c r="KCJ6" s="7"/>
      <c r="KCK6" s="7"/>
      <c r="KCL6" s="7"/>
      <c r="KCM6" s="7"/>
      <c r="KCN6" s="7"/>
      <c r="KCO6" s="7"/>
      <c r="KCP6" s="7"/>
      <c r="KCQ6" s="7"/>
      <c r="KCR6" s="7"/>
      <c r="KCS6" s="7"/>
      <c r="KCT6" s="7"/>
      <c r="KCU6" s="7"/>
      <c r="KCV6" s="7"/>
      <c r="KCW6" s="7"/>
      <c r="KCX6" s="7"/>
      <c r="KCY6" s="7"/>
      <c r="KCZ6" s="7"/>
      <c r="KDA6" s="7"/>
      <c r="KDB6" s="7"/>
      <c r="KDC6" s="7"/>
      <c r="KDD6" s="7"/>
      <c r="KDE6" s="7"/>
      <c r="KDF6" s="7"/>
      <c r="KDG6" s="7"/>
      <c r="KDH6" s="7"/>
      <c r="KDI6" s="7"/>
      <c r="KDJ6" s="7"/>
      <c r="KDK6" s="7"/>
      <c r="KDL6" s="7"/>
      <c r="KDM6" s="7"/>
      <c r="KDN6" s="7"/>
      <c r="KDO6" s="7"/>
      <c r="KDP6" s="7"/>
      <c r="KDQ6" s="7"/>
      <c r="KDR6" s="7"/>
      <c r="KDS6" s="7"/>
      <c r="KDT6" s="7"/>
      <c r="KDU6" s="7"/>
      <c r="KDV6" s="7"/>
      <c r="KDW6" s="7"/>
      <c r="KDX6" s="7"/>
      <c r="KDY6" s="7"/>
      <c r="KDZ6" s="7"/>
      <c r="KEA6" s="7"/>
      <c r="KEB6" s="7"/>
      <c r="KEC6" s="7"/>
      <c r="KED6" s="7"/>
      <c r="KEE6" s="7"/>
      <c r="KEF6" s="7"/>
      <c r="KEG6" s="7"/>
      <c r="KEH6" s="7"/>
      <c r="KEI6" s="7"/>
      <c r="KEJ6" s="7"/>
      <c r="KEK6" s="7"/>
      <c r="KEL6" s="7"/>
      <c r="KEM6" s="7"/>
      <c r="KEN6" s="7"/>
      <c r="KEO6" s="7"/>
      <c r="KEP6" s="7"/>
      <c r="KEQ6" s="7"/>
      <c r="KER6" s="7"/>
      <c r="KES6" s="7"/>
      <c r="KET6" s="7"/>
      <c r="KEU6" s="7"/>
      <c r="KEV6" s="7"/>
      <c r="KEW6" s="7"/>
      <c r="KEX6" s="7"/>
      <c r="KEY6" s="7"/>
      <c r="KEZ6" s="7"/>
      <c r="KFA6" s="7"/>
      <c r="KFB6" s="7"/>
      <c r="KFC6" s="7"/>
      <c r="KFD6" s="7"/>
      <c r="KFE6" s="7"/>
      <c r="KFF6" s="7"/>
      <c r="KFG6" s="7"/>
      <c r="KFH6" s="7"/>
      <c r="KFI6" s="7"/>
      <c r="KFJ6" s="7"/>
      <c r="KFK6" s="7"/>
      <c r="KFL6" s="7"/>
      <c r="KFM6" s="7"/>
      <c r="KFN6" s="7"/>
      <c r="KFO6" s="7"/>
      <c r="KFP6" s="7"/>
      <c r="KFQ6" s="7"/>
      <c r="KFR6" s="7"/>
      <c r="KFS6" s="7"/>
      <c r="KFT6" s="7"/>
      <c r="KFU6" s="7"/>
      <c r="KFV6" s="7"/>
      <c r="KFW6" s="7"/>
      <c r="KFX6" s="7"/>
      <c r="KFY6" s="7"/>
      <c r="KFZ6" s="7"/>
      <c r="KGA6" s="7"/>
      <c r="KGB6" s="7"/>
      <c r="KGC6" s="7"/>
      <c r="KGD6" s="7"/>
      <c r="KGE6" s="7"/>
      <c r="KGF6" s="7"/>
      <c r="KGG6" s="7"/>
      <c r="KGH6" s="7"/>
      <c r="KGI6" s="7"/>
      <c r="KGJ6" s="7"/>
      <c r="KGK6" s="7"/>
      <c r="KGL6" s="7"/>
      <c r="KGM6" s="7"/>
      <c r="KGN6" s="7"/>
      <c r="KGO6" s="7"/>
      <c r="KGP6" s="7"/>
      <c r="KGQ6" s="7"/>
      <c r="KGR6" s="7"/>
      <c r="KGS6" s="7"/>
      <c r="KGT6" s="7"/>
      <c r="KGU6" s="7"/>
      <c r="KGV6" s="7"/>
      <c r="KGW6" s="7"/>
      <c r="KGX6" s="7"/>
      <c r="KGY6" s="7"/>
      <c r="KGZ6" s="7"/>
      <c r="KHA6" s="7"/>
      <c r="KHB6" s="7"/>
      <c r="KHC6" s="7"/>
      <c r="KHD6" s="7"/>
      <c r="KHE6" s="7"/>
      <c r="KHF6" s="7"/>
      <c r="KHG6" s="7"/>
      <c r="KHH6" s="7"/>
      <c r="KHI6" s="7"/>
      <c r="KHJ6" s="7"/>
      <c r="KHK6" s="7"/>
      <c r="KHL6" s="7"/>
      <c r="KHM6" s="7"/>
      <c r="KHN6" s="7"/>
      <c r="KHO6" s="7"/>
      <c r="KHP6" s="7"/>
      <c r="KHQ6" s="7"/>
      <c r="KHR6" s="7"/>
      <c r="KHS6" s="7"/>
      <c r="KHT6" s="7"/>
      <c r="KHU6" s="7"/>
      <c r="KHV6" s="7"/>
      <c r="KHW6" s="7"/>
      <c r="KHX6" s="7"/>
      <c r="KHY6" s="7"/>
      <c r="KHZ6" s="7"/>
      <c r="KIA6" s="7"/>
      <c r="KIB6" s="7"/>
      <c r="KIC6" s="7"/>
      <c r="KID6" s="7"/>
      <c r="KIE6" s="7"/>
      <c r="KIF6" s="7"/>
      <c r="KIG6" s="7"/>
      <c r="KIH6" s="7"/>
      <c r="KII6" s="7"/>
      <c r="KIJ6" s="7"/>
      <c r="KIK6" s="7"/>
      <c r="KIL6" s="7"/>
      <c r="KIM6" s="7"/>
      <c r="KIN6" s="7"/>
      <c r="KIO6" s="7"/>
      <c r="KIP6" s="7"/>
      <c r="KIQ6" s="7"/>
      <c r="KIR6" s="7"/>
      <c r="KIS6" s="7"/>
      <c r="KIT6" s="7"/>
      <c r="KIU6" s="7"/>
      <c r="KIV6" s="7"/>
      <c r="KIW6" s="7"/>
      <c r="KIX6" s="7"/>
      <c r="KIY6" s="7"/>
      <c r="KIZ6" s="7"/>
      <c r="KJA6" s="7"/>
      <c r="KJB6" s="7"/>
      <c r="KJC6" s="7"/>
      <c r="KJD6" s="7"/>
      <c r="KJE6" s="7"/>
      <c r="KJF6" s="7"/>
      <c r="KJG6" s="7"/>
      <c r="KJH6" s="7"/>
      <c r="KJI6" s="7"/>
      <c r="KJJ6" s="7"/>
      <c r="KJK6" s="7"/>
      <c r="KJL6" s="7"/>
      <c r="KJM6" s="7"/>
      <c r="KJN6" s="7"/>
      <c r="KJO6" s="7"/>
      <c r="KJP6" s="7"/>
      <c r="KJQ6" s="7"/>
      <c r="KJR6" s="7"/>
      <c r="KJS6" s="7"/>
      <c r="KJT6" s="7"/>
      <c r="KJU6" s="7"/>
      <c r="KJV6" s="7"/>
      <c r="KJW6" s="7"/>
      <c r="KJX6" s="7"/>
      <c r="KJY6" s="7"/>
      <c r="KJZ6" s="7"/>
      <c r="KKA6" s="7"/>
      <c r="KKB6" s="7"/>
      <c r="KKC6" s="7"/>
      <c r="KKD6" s="7"/>
      <c r="KKE6" s="7"/>
      <c r="KKF6" s="7"/>
      <c r="KKG6" s="7"/>
      <c r="KKH6" s="7"/>
      <c r="KKI6" s="7"/>
      <c r="KKJ6" s="7"/>
      <c r="KKK6" s="7"/>
      <c r="KKL6" s="7"/>
      <c r="KKM6" s="7"/>
      <c r="KKN6" s="7"/>
      <c r="KKO6" s="7"/>
      <c r="KKP6" s="7"/>
      <c r="KKQ6" s="7"/>
      <c r="KKR6" s="7"/>
      <c r="KKS6" s="7"/>
      <c r="KKT6" s="7"/>
      <c r="KKU6" s="7"/>
      <c r="KKV6" s="7"/>
      <c r="KKW6" s="7"/>
      <c r="KKX6" s="7"/>
      <c r="KKY6" s="7"/>
      <c r="KKZ6" s="7"/>
      <c r="KLA6" s="7"/>
      <c r="KLB6" s="7"/>
      <c r="KLC6" s="7"/>
      <c r="KLD6" s="7"/>
      <c r="KLE6" s="7"/>
      <c r="KLF6" s="7"/>
      <c r="KLG6" s="7"/>
      <c r="KLH6" s="7"/>
      <c r="KLI6" s="7"/>
      <c r="KLJ6" s="7"/>
      <c r="KLK6" s="7"/>
      <c r="KLL6" s="7"/>
      <c r="KLM6" s="7"/>
      <c r="KLN6" s="7"/>
      <c r="KLO6" s="7"/>
      <c r="KLP6" s="7"/>
      <c r="KLQ6" s="7"/>
      <c r="KLR6" s="7"/>
      <c r="KLS6" s="7"/>
      <c r="KLT6" s="7"/>
      <c r="KLU6" s="7"/>
      <c r="KLV6" s="7"/>
      <c r="KLW6" s="7"/>
      <c r="KLX6" s="7"/>
      <c r="KLY6" s="7"/>
      <c r="KLZ6" s="7"/>
      <c r="KMA6" s="7"/>
      <c r="KMB6" s="7"/>
      <c r="KMC6" s="7"/>
      <c r="KMD6" s="7"/>
      <c r="KME6" s="7"/>
      <c r="KMF6" s="7"/>
      <c r="KMG6" s="7"/>
      <c r="KMH6" s="7"/>
      <c r="KMI6" s="7"/>
      <c r="KMJ6" s="7"/>
      <c r="KMK6" s="7"/>
      <c r="KML6" s="7"/>
      <c r="KMM6" s="7"/>
      <c r="KMN6" s="7"/>
      <c r="KMO6" s="7"/>
      <c r="KMP6" s="7"/>
      <c r="KMQ6" s="7"/>
      <c r="KMR6" s="7"/>
      <c r="KMS6" s="7"/>
      <c r="KMT6" s="7"/>
      <c r="KMU6" s="7"/>
      <c r="KMV6" s="7"/>
      <c r="KMW6" s="7"/>
      <c r="KMX6" s="7"/>
      <c r="KMY6" s="7"/>
      <c r="KMZ6" s="7"/>
      <c r="KNA6" s="7"/>
      <c r="KNB6" s="7"/>
      <c r="KNC6" s="7"/>
      <c r="KND6" s="7"/>
      <c r="KNE6" s="7"/>
      <c r="KNF6" s="7"/>
      <c r="KNG6" s="7"/>
      <c r="KNH6" s="7"/>
      <c r="KNI6" s="7"/>
      <c r="KNJ6" s="7"/>
      <c r="KNK6" s="7"/>
      <c r="KNL6" s="7"/>
      <c r="KNM6" s="7"/>
      <c r="KNN6" s="7"/>
      <c r="KNO6" s="7"/>
      <c r="KNP6" s="7"/>
      <c r="KNQ6" s="7"/>
      <c r="KNR6" s="7"/>
      <c r="KNS6" s="7"/>
      <c r="KNT6" s="7"/>
      <c r="KNU6" s="7"/>
      <c r="KNV6" s="7"/>
      <c r="KNW6" s="7"/>
      <c r="KNX6" s="7"/>
      <c r="KNY6" s="7"/>
      <c r="KNZ6" s="7"/>
      <c r="KOA6" s="7"/>
      <c r="KOB6" s="7"/>
      <c r="KOC6" s="7"/>
      <c r="KOD6" s="7"/>
      <c r="KOE6" s="7"/>
      <c r="KOF6" s="7"/>
      <c r="KOG6" s="7"/>
      <c r="KOH6" s="7"/>
      <c r="KOI6" s="7"/>
      <c r="KOJ6" s="7"/>
      <c r="KOK6" s="7"/>
      <c r="KOL6" s="7"/>
      <c r="KOM6" s="7"/>
      <c r="KON6" s="7"/>
      <c r="KOO6" s="7"/>
      <c r="KOP6" s="7"/>
      <c r="KOQ6" s="7"/>
      <c r="KOR6" s="7"/>
      <c r="KOS6" s="7"/>
      <c r="KOT6" s="7"/>
      <c r="KOU6" s="7"/>
      <c r="KOV6" s="7"/>
      <c r="KOW6" s="7"/>
      <c r="KOX6" s="7"/>
      <c r="KOY6" s="7"/>
      <c r="KOZ6" s="7"/>
      <c r="KPA6" s="7"/>
      <c r="KPB6" s="7"/>
      <c r="KPC6" s="7"/>
      <c r="KPD6" s="7"/>
      <c r="KPE6" s="7"/>
      <c r="KPF6" s="7"/>
      <c r="KPG6" s="7"/>
      <c r="KPH6" s="7"/>
      <c r="KPI6" s="7"/>
      <c r="KPJ6" s="7"/>
      <c r="KPK6" s="7"/>
      <c r="KPL6" s="7"/>
      <c r="KPM6" s="7"/>
      <c r="KPN6" s="7"/>
      <c r="KPO6" s="7"/>
      <c r="KPP6" s="7"/>
      <c r="KPQ6" s="7"/>
      <c r="KPR6" s="7"/>
      <c r="KPS6" s="7"/>
      <c r="KPT6" s="7"/>
      <c r="KPU6" s="7"/>
      <c r="KPV6" s="7"/>
      <c r="KPW6" s="7"/>
      <c r="KPX6" s="7"/>
      <c r="KPY6" s="7"/>
      <c r="KPZ6" s="7"/>
      <c r="KQA6" s="7"/>
      <c r="KQB6" s="7"/>
      <c r="KQC6" s="7"/>
      <c r="KQD6" s="7"/>
      <c r="KQE6" s="7"/>
      <c r="KQF6" s="7"/>
      <c r="KQG6" s="7"/>
      <c r="KQH6" s="7"/>
      <c r="KQI6" s="7"/>
      <c r="KQJ6" s="7"/>
      <c r="KQK6" s="7"/>
      <c r="KQL6" s="7"/>
      <c r="KQM6" s="7"/>
      <c r="KQN6" s="7"/>
      <c r="KQO6" s="7"/>
      <c r="KQP6" s="7"/>
      <c r="KQQ6" s="7"/>
      <c r="KQR6" s="7"/>
      <c r="KQS6" s="7"/>
      <c r="KQT6" s="7"/>
      <c r="KQU6" s="7"/>
      <c r="KQV6" s="7"/>
      <c r="KQW6" s="7"/>
      <c r="KQX6" s="7"/>
      <c r="KQY6" s="7"/>
      <c r="KQZ6" s="7"/>
      <c r="KRA6" s="7"/>
      <c r="KRB6" s="7"/>
      <c r="KRC6" s="7"/>
      <c r="KRD6" s="7"/>
      <c r="KRE6" s="7"/>
      <c r="KRF6" s="7"/>
      <c r="KRG6" s="7"/>
      <c r="KRH6" s="7"/>
      <c r="KRI6" s="7"/>
      <c r="KRJ6" s="7"/>
      <c r="KRK6" s="7"/>
      <c r="KRL6" s="7"/>
      <c r="KRM6" s="7"/>
      <c r="KRN6" s="7"/>
      <c r="KRO6" s="7"/>
      <c r="KRP6" s="7"/>
      <c r="KRQ6" s="7"/>
      <c r="KRR6" s="7"/>
      <c r="KRS6" s="7"/>
      <c r="KRT6" s="7"/>
      <c r="KRU6" s="7"/>
      <c r="KRV6" s="7"/>
      <c r="KRW6" s="7"/>
      <c r="KRX6" s="7"/>
      <c r="KRY6" s="7"/>
      <c r="KRZ6" s="7"/>
      <c r="KSA6" s="7"/>
      <c r="KSB6" s="7"/>
      <c r="KSC6" s="7"/>
      <c r="KSD6" s="7"/>
      <c r="KSE6" s="7"/>
      <c r="KSF6" s="7"/>
      <c r="KSG6" s="7"/>
      <c r="KSH6" s="7"/>
      <c r="KSI6" s="7"/>
      <c r="KSJ6" s="7"/>
      <c r="KSK6" s="7"/>
      <c r="KSL6" s="7"/>
      <c r="KSM6" s="7"/>
      <c r="KSN6" s="7"/>
      <c r="KSO6" s="7"/>
      <c r="KSP6" s="7"/>
      <c r="KSQ6" s="7"/>
      <c r="KSR6" s="7"/>
      <c r="KSS6" s="7"/>
      <c r="KST6" s="7"/>
      <c r="KSU6" s="7"/>
      <c r="KSV6" s="7"/>
      <c r="KSW6" s="7"/>
      <c r="KSX6" s="7"/>
      <c r="KSY6" s="7"/>
      <c r="KSZ6" s="7"/>
      <c r="KTA6" s="7"/>
      <c r="KTB6" s="7"/>
      <c r="KTC6" s="7"/>
      <c r="KTD6" s="7"/>
      <c r="KTE6" s="7"/>
      <c r="KTF6" s="7"/>
      <c r="KTG6" s="7"/>
      <c r="KTH6" s="7"/>
      <c r="KTI6" s="7"/>
      <c r="KTJ6" s="7"/>
      <c r="KTK6" s="7"/>
      <c r="KTL6" s="7"/>
      <c r="KTM6" s="7"/>
      <c r="KTN6" s="7"/>
      <c r="KTO6" s="7"/>
      <c r="KTP6" s="7"/>
      <c r="KTQ6" s="7"/>
      <c r="KTR6" s="7"/>
      <c r="KTS6" s="7"/>
      <c r="KTT6" s="7"/>
      <c r="KTU6" s="7"/>
      <c r="KTV6" s="7"/>
      <c r="KTW6" s="7"/>
      <c r="KTX6" s="7"/>
      <c r="KTY6" s="7"/>
      <c r="KTZ6" s="7"/>
      <c r="KUA6" s="7"/>
      <c r="KUB6" s="7"/>
      <c r="KUC6" s="7"/>
      <c r="KUD6" s="7"/>
      <c r="KUE6" s="7"/>
      <c r="KUF6" s="7"/>
      <c r="KUG6" s="7"/>
      <c r="KUH6" s="7"/>
      <c r="KUI6" s="7"/>
      <c r="KUJ6" s="7"/>
      <c r="KUK6" s="7"/>
      <c r="KUL6" s="7"/>
      <c r="KUM6" s="7"/>
      <c r="KUN6" s="7"/>
      <c r="KUO6" s="7"/>
      <c r="KUP6" s="7"/>
      <c r="KUQ6" s="7"/>
      <c r="KUR6" s="7"/>
      <c r="KUS6" s="7"/>
      <c r="KUT6" s="7"/>
      <c r="KUU6" s="7"/>
      <c r="KUV6" s="7"/>
      <c r="KUW6" s="7"/>
      <c r="KUX6" s="7"/>
      <c r="KUY6" s="7"/>
      <c r="KUZ6" s="7"/>
      <c r="KVA6" s="7"/>
      <c r="KVB6" s="7"/>
      <c r="KVC6" s="7"/>
      <c r="KVD6" s="7"/>
      <c r="KVE6" s="7"/>
      <c r="KVF6" s="7"/>
      <c r="KVG6" s="7"/>
      <c r="KVH6" s="7"/>
      <c r="KVI6" s="7"/>
      <c r="KVJ6" s="7"/>
      <c r="KVK6" s="7"/>
      <c r="KVL6" s="7"/>
      <c r="KVM6" s="7"/>
      <c r="KVN6" s="7"/>
      <c r="KVO6" s="7"/>
      <c r="KVP6" s="7"/>
      <c r="KVQ6" s="7"/>
      <c r="KVR6" s="7"/>
      <c r="KVS6" s="7"/>
      <c r="KVT6" s="7"/>
      <c r="KVU6" s="7"/>
      <c r="KVV6" s="7"/>
      <c r="KVW6" s="7"/>
      <c r="KVX6" s="7"/>
      <c r="KVY6" s="7"/>
      <c r="KVZ6" s="7"/>
      <c r="KWA6" s="7"/>
      <c r="KWB6" s="7"/>
      <c r="KWC6" s="7"/>
      <c r="KWD6" s="7"/>
      <c r="KWE6" s="7"/>
      <c r="KWF6" s="7"/>
      <c r="KWG6" s="7"/>
      <c r="KWH6" s="7"/>
      <c r="KWI6" s="7"/>
      <c r="KWJ6" s="7"/>
      <c r="KWK6" s="7"/>
      <c r="KWL6" s="7"/>
      <c r="KWM6" s="7"/>
      <c r="KWN6" s="7"/>
      <c r="KWO6" s="7"/>
      <c r="KWP6" s="7"/>
      <c r="KWQ6" s="7"/>
      <c r="KWR6" s="7"/>
      <c r="KWS6" s="7"/>
      <c r="KWT6" s="7"/>
      <c r="KWU6" s="7"/>
      <c r="KWV6" s="7"/>
      <c r="KWW6" s="7"/>
      <c r="KWX6" s="7"/>
      <c r="KWY6" s="7"/>
      <c r="KWZ6" s="7"/>
      <c r="KXA6" s="7"/>
      <c r="KXB6" s="7"/>
      <c r="KXC6" s="7"/>
      <c r="KXD6" s="7"/>
      <c r="KXE6" s="7"/>
      <c r="KXF6" s="7"/>
      <c r="KXG6" s="7"/>
      <c r="KXH6" s="7"/>
      <c r="KXI6" s="7"/>
      <c r="KXJ6" s="7"/>
      <c r="KXK6" s="7"/>
      <c r="KXL6" s="7"/>
      <c r="KXM6" s="7"/>
      <c r="KXN6" s="7"/>
      <c r="KXO6" s="7"/>
      <c r="KXP6" s="7"/>
      <c r="KXQ6" s="7"/>
      <c r="KXR6" s="7"/>
      <c r="KXS6" s="7"/>
      <c r="KXT6" s="7"/>
      <c r="KXU6" s="7"/>
      <c r="KXV6" s="7"/>
      <c r="KXW6" s="7"/>
      <c r="KXX6" s="7"/>
      <c r="KXY6" s="7"/>
      <c r="KXZ6" s="7"/>
      <c r="KYA6" s="7"/>
      <c r="KYB6" s="7"/>
      <c r="KYC6" s="7"/>
      <c r="KYD6" s="7"/>
      <c r="KYE6" s="7"/>
      <c r="KYF6" s="7"/>
      <c r="KYG6" s="7"/>
      <c r="KYH6" s="7"/>
      <c r="KYI6" s="7"/>
      <c r="KYJ6" s="7"/>
      <c r="KYK6" s="7"/>
      <c r="KYL6" s="7"/>
      <c r="KYM6" s="7"/>
      <c r="KYN6" s="7"/>
      <c r="KYO6" s="7"/>
      <c r="KYP6" s="7"/>
      <c r="KYQ6" s="7"/>
      <c r="KYR6" s="7"/>
      <c r="KYS6" s="7"/>
      <c r="KYT6" s="7"/>
      <c r="KYU6" s="7"/>
      <c r="KYV6" s="7"/>
      <c r="KYW6" s="7"/>
      <c r="KYX6" s="7"/>
      <c r="KYY6" s="7"/>
      <c r="KYZ6" s="7"/>
      <c r="KZA6" s="7"/>
      <c r="KZB6" s="7"/>
      <c r="KZC6" s="7"/>
      <c r="KZD6" s="7"/>
      <c r="KZE6" s="7"/>
      <c r="KZF6" s="7"/>
      <c r="KZG6" s="7"/>
      <c r="KZH6" s="7"/>
      <c r="KZI6" s="7"/>
      <c r="KZJ6" s="7"/>
      <c r="KZK6" s="7"/>
      <c r="KZL6" s="7"/>
      <c r="KZM6" s="7"/>
      <c r="KZN6" s="7"/>
      <c r="KZO6" s="7"/>
      <c r="KZP6" s="7"/>
      <c r="KZQ6" s="7"/>
      <c r="KZR6" s="7"/>
      <c r="KZS6" s="7"/>
      <c r="KZT6" s="7"/>
      <c r="KZU6" s="7"/>
      <c r="KZV6" s="7"/>
      <c r="KZW6" s="7"/>
      <c r="KZX6" s="7"/>
      <c r="KZY6" s="7"/>
      <c r="KZZ6" s="7"/>
      <c r="LAA6" s="7"/>
      <c r="LAB6" s="7"/>
      <c r="LAC6" s="7"/>
      <c r="LAD6" s="7"/>
      <c r="LAE6" s="7"/>
      <c r="LAF6" s="7"/>
      <c r="LAG6" s="7"/>
      <c r="LAH6" s="7"/>
      <c r="LAI6" s="7"/>
      <c r="LAJ6" s="7"/>
      <c r="LAK6" s="7"/>
      <c r="LAL6" s="7"/>
      <c r="LAM6" s="7"/>
      <c r="LAN6" s="7"/>
      <c r="LAO6" s="7"/>
      <c r="LAP6" s="7"/>
      <c r="LAQ6" s="7"/>
      <c r="LAR6" s="7"/>
      <c r="LAS6" s="7"/>
      <c r="LAT6" s="7"/>
      <c r="LAU6" s="7"/>
      <c r="LAV6" s="7"/>
      <c r="LAW6" s="7"/>
      <c r="LAX6" s="7"/>
      <c r="LAY6" s="7"/>
      <c r="LAZ6" s="7"/>
      <c r="LBA6" s="7"/>
      <c r="LBB6" s="7"/>
      <c r="LBC6" s="7"/>
      <c r="LBD6" s="7"/>
      <c r="LBE6" s="7"/>
      <c r="LBF6" s="7"/>
      <c r="LBG6" s="7"/>
      <c r="LBH6" s="7"/>
      <c r="LBI6" s="7"/>
      <c r="LBJ6" s="7"/>
      <c r="LBK6" s="7"/>
      <c r="LBL6" s="7"/>
      <c r="LBM6" s="7"/>
      <c r="LBN6" s="7"/>
      <c r="LBO6" s="7"/>
      <c r="LBP6" s="7"/>
      <c r="LBQ6" s="7"/>
      <c r="LBR6" s="7"/>
      <c r="LBS6" s="7"/>
      <c r="LBT6" s="7"/>
      <c r="LBU6" s="7"/>
      <c r="LBV6" s="7"/>
      <c r="LBW6" s="7"/>
      <c r="LBX6" s="7"/>
      <c r="LBY6" s="7"/>
      <c r="LBZ6" s="7"/>
      <c r="LCA6" s="7"/>
      <c r="LCB6" s="7"/>
      <c r="LCC6" s="7"/>
      <c r="LCD6" s="7"/>
      <c r="LCE6" s="7"/>
      <c r="LCF6" s="7"/>
      <c r="LCG6" s="7"/>
      <c r="LCH6" s="7"/>
      <c r="LCI6" s="7"/>
      <c r="LCJ6" s="7"/>
      <c r="LCK6" s="7"/>
      <c r="LCL6" s="7"/>
      <c r="LCM6" s="7"/>
      <c r="LCN6" s="7"/>
      <c r="LCO6" s="7"/>
      <c r="LCP6" s="7"/>
      <c r="LCQ6" s="7"/>
      <c r="LCR6" s="7"/>
      <c r="LCS6" s="7"/>
      <c r="LCT6" s="7"/>
      <c r="LCU6" s="7"/>
      <c r="LCV6" s="7"/>
      <c r="LCW6" s="7"/>
      <c r="LCX6" s="7"/>
      <c r="LCY6" s="7"/>
      <c r="LCZ6" s="7"/>
      <c r="LDA6" s="7"/>
      <c r="LDB6" s="7"/>
      <c r="LDC6" s="7"/>
      <c r="LDD6" s="7"/>
      <c r="LDE6" s="7"/>
      <c r="LDF6" s="7"/>
      <c r="LDG6" s="7"/>
      <c r="LDH6" s="7"/>
      <c r="LDI6" s="7"/>
      <c r="LDJ6" s="7"/>
      <c r="LDK6" s="7"/>
      <c r="LDL6" s="7"/>
      <c r="LDM6" s="7"/>
      <c r="LDN6" s="7"/>
      <c r="LDO6" s="7"/>
      <c r="LDP6" s="7"/>
      <c r="LDQ6" s="7"/>
      <c r="LDR6" s="7"/>
      <c r="LDS6" s="7"/>
      <c r="LDT6" s="7"/>
      <c r="LDU6" s="7"/>
      <c r="LDV6" s="7"/>
      <c r="LDW6" s="7"/>
      <c r="LDX6" s="7"/>
      <c r="LDY6" s="7"/>
      <c r="LDZ6" s="7"/>
      <c r="LEA6" s="7"/>
      <c r="LEB6" s="7"/>
      <c r="LEC6" s="7"/>
      <c r="LED6" s="7"/>
      <c r="LEE6" s="7"/>
      <c r="LEF6" s="7"/>
      <c r="LEG6" s="7"/>
      <c r="LEH6" s="7"/>
      <c r="LEI6" s="7"/>
      <c r="LEJ6" s="7"/>
      <c r="LEK6" s="7"/>
      <c r="LEL6" s="7"/>
      <c r="LEM6" s="7"/>
      <c r="LEN6" s="7"/>
      <c r="LEO6" s="7"/>
      <c r="LEP6" s="7"/>
      <c r="LEQ6" s="7"/>
      <c r="LER6" s="7"/>
      <c r="LES6" s="7"/>
      <c r="LET6" s="7"/>
      <c r="LEU6" s="7"/>
      <c r="LEV6" s="7"/>
      <c r="LEW6" s="7"/>
      <c r="LEX6" s="7"/>
      <c r="LEY6" s="7"/>
      <c r="LEZ6" s="7"/>
      <c r="LFA6" s="7"/>
      <c r="LFB6" s="7"/>
      <c r="LFC6" s="7"/>
      <c r="LFD6" s="7"/>
      <c r="LFE6" s="7"/>
      <c r="LFF6" s="7"/>
      <c r="LFG6" s="7"/>
      <c r="LFH6" s="7"/>
      <c r="LFI6" s="7"/>
      <c r="LFJ6" s="7"/>
      <c r="LFK6" s="7"/>
      <c r="LFL6" s="7"/>
      <c r="LFM6" s="7"/>
      <c r="LFN6" s="7"/>
      <c r="LFO6" s="7"/>
      <c r="LFP6" s="7"/>
      <c r="LFQ6" s="7"/>
      <c r="LFR6" s="7"/>
      <c r="LFS6" s="7"/>
      <c r="LFT6" s="7"/>
      <c r="LFU6" s="7"/>
      <c r="LFV6" s="7"/>
      <c r="LFW6" s="7"/>
      <c r="LFX6" s="7"/>
      <c r="LFY6" s="7"/>
      <c r="LFZ6" s="7"/>
      <c r="LGA6" s="7"/>
      <c r="LGB6" s="7"/>
      <c r="LGC6" s="7"/>
      <c r="LGD6" s="7"/>
      <c r="LGE6" s="7"/>
      <c r="LGF6" s="7"/>
      <c r="LGG6" s="7"/>
      <c r="LGH6" s="7"/>
      <c r="LGI6" s="7"/>
      <c r="LGJ6" s="7"/>
      <c r="LGK6" s="7"/>
      <c r="LGL6" s="7"/>
      <c r="LGM6" s="7"/>
      <c r="LGN6" s="7"/>
      <c r="LGO6" s="7"/>
      <c r="LGP6" s="7"/>
      <c r="LGQ6" s="7"/>
      <c r="LGR6" s="7"/>
      <c r="LGS6" s="7"/>
      <c r="LGT6" s="7"/>
      <c r="LGU6" s="7"/>
      <c r="LGV6" s="7"/>
      <c r="LGW6" s="7"/>
      <c r="LGX6" s="7"/>
      <c r="LGY6" s="7"/>
      <c r="LGZ6" s="7"/>
      <c r="LHA6" s="7"/>
      <c r="LHB6" s="7"/>
      <c r="LHC6" s="7"/>
      <c r="LHD6" s="7"/>
      <c r="LHE6" s="7"/>
      <c r="LHF6" s="7"/>
      <c r="LHG6" s="7"/>
      <c r="LHH6" s="7"/>
      <c r="LHI6" s="7"/>
      <c r="LHJ6" s="7"/>
      <c r="LHK6" s="7"/>
      <c r="LHL6" s="7"/>
      <c r="LHM6" s="7"/>
      <c r="LHN6" s="7"/>
      <c r="LHO6" s="7"/>
      <c r="LHP6" s="7"/>
      <c r="LHQ6" s="7"/>
      <c r="LHR6" s="7"/>
      <c r="LHS6" s="7"/>
      <c r="LHT6" s="7"/>
      <c r="LHU6" s="7"/>
      <c r="LHV6" s="7"/>
      <c r="LHW6" s="7"/>
      <c r="LHX6" s="7"/>
      <c r="LHY6" s="7"/>
      <c r="LHZ6" s="7"/>
      <c r="LIA6" s="7"/>
      <c r="LIB6" s="7"/>
      <c r="LIC6" s="7"/>
      <c r="LID6" s="7"/>
      <c r="LIE6" s="7"/>
      <c r="LIF6" s="7"/>
      <c r="LIG6" s="7"/>
      <c r="LIH6" s="7"/>
      <c r="LII6" s="7"/>
      <c r="LIJ6" s="7"/>
      <c r="LIK6" s="7"/>
      <c r="LIL6" s="7"/>
      <c r="LIM6" s="7"/>
      <c r="LIN6" s="7"/>
      <c r="LIO6" s="7"/>
      <c r="LIP6" s="7"/>
      <c r="LIQ6" s="7"/>
      <c r="LIR6" s="7"/>
      <c r="LIS6" s="7"/>
      <c r="LIT6" s="7"/>
      <c r="LIU6" s="7"/>
      <c r="LIV6" s="7"/>
      <c r="LIW6" s="7"/>
      <c r="LIX6" s="7"/>
      <c r="LIY6" s="7"/>
      <c r="LIZ6" s="7"/>
      <c r="LJA6" s="7"/>
      <c r="LJB6" s="7"/>
      <c r="LJC6" s="7"/>
      <c r="LJD6" s="7"/>
      <c r="LJE6" s="7"/>
      <c r="LJF6" s="7"/>
      <c r="LJG6" s="7"/>
      <c r="LJH6" s="7"/>
      <c r="LJI6" s="7"/>
      <c r="LJJ6" s="7"/>
      <c r="LJK6" s="7"/>
      <c r="LJL6" s="7"/>
      <c r="LJM6" s="7"/>
      <c r="LJN6" s="7"/>
      <c r="LJO6" s="7"/>
      <c r="LJP6" s="7"/>
      <c r="LJQ6" s="7"/>
      <c r="LJR6" s="7"/>
      <c r="LJS6" s="7"/>
      <c r="LJT6" s="7"/>
      <c r="LJU6" s="7"/>
      <c r="LJV6" s="7"/>
      <c r="LJW6" s="7"/>
      <c r="LJX6" s="7"/>
      <c r="LJY6" s="7"/>
      <c r="LJZ6" s="7"/>
      <c r="LKA6" s="7"/>
      <c r="LKB6" s="7"/>
      <c r="LKC6" s="7"/>
      <c r="LKD6" s="7"/>
      <c r="LKE6" s="7"/>
      <c r="LKF6" s="7"/>
      <c r="LKG6" s="7"/>
      <c r="LKH6" s="7"/>
      <c r="LKI6" s="7"/>
      <c r="LKJ6" s="7"/>
      <c r="LKK6" s="7"/>
      <c r="LKL6" s="7"/>
      <c r="LKM6" s="7"/>
      <c r="LKN6" s="7"/>
      <c r="LKO6" s="7"/>
      <c r="LKP6" s="7"/>
      <c r="LKQ6" s="7"/>
      <c r="LKR6" s="7"/>
      <c r="LKS6" s="7"/>
      <c r="LKT6" s="7"/>
      <c r="LKU6" s="7"/>
      <c r="LKV6" s="7"/>
      <c r="LKW6" s="7"/>
      <c r="LKX6" s="7"/>
      <c r="LKY6" s="7"/>
      <c r="LKZ6" s="7"/>
      <c r="LLA6" s="7"/>
      <c r="LLB6" s="7"/>
      <c r="LLC6" s="7"/>
      <c r="LLD6" s="7"/>
      <c r="LLE6" s="7"/>
      <c r="LLF6" s="7"/>
      <c r="LLG6" s="7"/>
      <c r="LLH6" s="7"/>
      <c r="LLI6" s="7"/>
      <c r="LLJ6" s="7"/>
      <c r="LLK6" s="7"/>
      <c r="LLL6" s="7"/>
      <c r="LLM6" s="7"/>
      <c r="LLN6" s="7"/>
      <c r="LLO6" s="7"/>
      <c r="LLP6" s="7"/>
      <c r="LLQ6" s="7"/>
      <c r="LLR6" s="7"/>
      <c r="LLS6" s="7"/>
      <c r="LLT6" s="7"/>
      <c r="LLU6" s="7"/>
      <c r="LLV6" s="7"/>
      <c r="LLW6" s="7"/>
      <c r="LLX6" s="7"/>
      <c r="LLY6" s="7"/>
      <c r="LLZ6" s="7"/>
      <c r="LMA6" s="7"/>
      <c r="LMB6" s="7"/>
      <c r="LMC6" s="7"/>
      <c r="LMD6" s="7"/>
      <c r="LME6" s="7"/>
      <c r="LMF6" s="7"/>
      <c r="LMG6" s="7"/>
      <c r="LMH6" s="7"/>
      <c r="LMI6" s="7"/>
      <c r="LMJ6" s="7"/>
      <c r="LMK6" s="7"/>
      <c r="LML6" s="7"/>
      <c r="LMM6" s="7"/>
      <c r="LMN6" s="7"/>
      <c r="LMO6" s="7"/>
      <c r="LMP6" s="7"/>
      <c r="LMQ6" s="7"/>
      <c r="LMR6" s="7"/>
      <c r="LMS6" s="7"/>
      <c r="LMT6" s="7"/>
      <c r="LMU6" s="7"/>
      <c r="LMV6" s="7"/>
      <c r="LMW6" s="7"/>
      <c r="LMX6" s="7"/>
      <c r="LMY6" s="7"/>
      <c r="LMZ6" s="7"/>
      <c r="LNA6" s="7"/>
      <c r="LNB6" s="7"/>
      <c r="LNC6" s="7"/>
      <c r="LND6" s="7"/>
      <c r="LNE6" s="7"/>
      <c r="LNF6" s="7"/>
      <c r="LNG6" s="7"/>
      <c r="LNH6" s="7"/>
      <c r="LNI6" s="7"/>
      <c r="LNJ6" s="7"/>
      <c r="LNK6" s="7"/>
      <c r="LNL6" s="7"/>
      <c r="LNM6" s="7"/>
      <c r="LNN6" s="7"/>
      <c r="LNO6" s="7"/>
      <c r="LNP6" s="7"/>
      <c r="LNQ6" s="7"/>
      <c r="LNR6" s="7"/>
      <c r="LNS6" s="7"/>
      <c r="LNT6" s="7"/>
      <c r="LNU6" s="7"/>
      <c r="LNV6" s="7"/>
      <c r="LNW6" s="7"/>
      <c r="LNX6" s="7"/>
      <c r="LNY6" s="7"/>
      <c r="LNZ6" s="7"/>
      <c r="LOA6" s="7"/>
      <c r="LOB6" s="7"/>
      <c r="LOC6" s="7"/>
      <c r="LOD6" s="7"/>
      <c r="LOE6" s="7"/>
      <c r="LOF6" s="7"/>
      <c r="LOG6" s="7"/>
      <c r="LOH6" s="7"/>
      <c r="LOI6" s="7"/>
      <c r="LOJ6" s="7"/>
      <c r="LOK6" s="7"/>
      <c r="LOL6" s="7"/>
      <c r="LOM6" s="7"/>
      <c r="LON6" s="7"/>
      <c r="LOO6" s="7"/>
      <c r="LOP6" s="7"/>
      <c r="LOQ6" s="7"/>
      <c r="LOR6" s="7"/>
      <c r="LOS6" s="7"/>
      <c r="LOT6" s="7"/>
      <c r="LOU6" s="7"/>
      <c r="LOV6" s="7"/>
      <c r="LOW6" s="7"/>
      <c r="LOX6" s="7"/>
      <c r="LOY6" s="7"/>
      <c r="LOZ6" s="7"/>
      <c r="LPA6" s="7"/>
      <c r="LPB6" s="7"/>
      <c r="LPC6" s="7"/>
      <c r="LPD6" s="7"/>
      <c r="LPE6" s="7"/>
      <c r="LPF6" s="7"/>
      <c r="LPG6" s="7"/>
      <c r="LPH6" s="7"/>
      <c r="LPI6" s="7"/>
      <c r="LPJ6" s="7"/>
      <c r="LPK6" s="7"/>
      <c r="LPL6" s="7"/>
      <c r="LPM6" s="7"/>
      <c r="LPN6" s="7"/>
      <c r="LPO6" s="7"/>
      <c r="LPP6" s="7"/>
      <c r="LPQ6" s="7"/>
      <c r="LPR6" s="7"/>
      <c r="LPS6" s="7"/>
      <c r="LPT6" s="7"/>
      <c r="LPU6" s="7"/>
      <c r="LPV6" s="7"/>
      <c r="LPW6" s="7"/>
      <c r="LPX6" s="7"/>
      <c r="LPY6" s="7"/>
      <c r="LPZ6" s="7"/>
      <c r="LQA6" s="7"/>
      <c r="LQB6" s="7"/>
      <c r="LQC6" s="7"/>
      <c r="LQD6" s="7"/>
      <c r="LQE6" s="7"/>
      <c r="LQF6" s="7"/>
      <c r="LQG6" s="7"/>
      <c r="LQH6" s="7"/>
      <c r="LQI6" s="7"/>
      <c r="LQJ6" s="7"/>
      <c r="LQK6" s="7"/>
      <c r="LQL6" s="7"/>
      <c r="LQM6" s="7"/>
      <c r="LQN6" s="7"/>
      <c r="LQO6" s="7"/>
      <c r="LQP6" s="7"/>
      <c r="LQQ6" s="7"/>
      <c r="LQR6" s="7"/>
      <c r="LQS6" s="7"/>
      <c r="LQT6" s="7"/>
      <c r="LQU6" s="7"/>
      <c r="LQV6" s="7"/>
      <c r="LQW6" s="7"/>
      <c r="LQX6" s="7"/>
      <c r="LQY6" s="7"/>
      <c r="LQZ6" s="7"/>
      <c r="LRA6" s="7"/>
      <c r="LRB6" s="7"/>
      <c r="LRC6" s="7"/>
      <c r="LRD6" s="7"/>
      <c r="LRE6" s="7"/>
      <c r="LRF6" s="7"/>
      <c r="LRG6" s="7"/>
      <c r="LRH6" s="7"/>
      <c r="LRI6" s="7"/>
      <c r="LRJ6" s="7"/>
      <c r="LRK6" s="7"/>
      <c r="LRL6" s="7"/>
      <c r="LRM6" s="7"/>
      <c r="LRN6" s="7"/>
      <c r="LRO6" s="7"/>
      <c r="LRP6" s="7"/>
      <c r="LRQ6" s="7"/>
      <c r="LRR6" s="7"/>
      <c r="LRS6" s="7"/>
      <c r="LRT6" s="7"/>
      <c r="LRU6" s="7"/>
      <c r="LRV6" s="7"/>
      <c r="LRW6" s="7"/>
      <c r="LRX6" s="7"/>
      <c r="LRY6" s="7"/>
      <c r="LRZ6" s="7"/>
      <c r="LSA6" s="7"/>
      <c r="LSB6" s="7"/>
      <c r="LSC6" s="7"/>
      <c r="LSD6" s="7"/>
      <c r="LSE6" s="7"/>
      <c r="LSF6" s="7"/>
      <c r="LSG6" s="7"/>
      <c r="LSH6" s="7"/>
      <c r="LSI6" s="7"/>
      <c r="LSJ6" s="7"/>
      <c r="LSK6" s="7"/>
      <c r="LSL6" s="7"/>
      <c r="LSM6" s="7"/>
      <c r="LSN6" s="7"/>
      <c r="LSO6" s="7"/>
      <c r="LSP6" s="7"/>
      <c r="LSQ6" s="7"/>
      <c r="LSR6" s="7"/>
      <c r="LSS6" s="7"/>
      <c r="LST6" s="7"/>
      <c r="LSU6" s="7"/>
      <c r="LSV6" s="7"/>
      <c r="LSW6" s="7"/>
      <c r="LSX6" s="7"/>
      <c r="LSY6" s="7"/>
      <c r="LSZ6" s="7"/>
      <c r="LTA6" s="7"/>
      <c r="LTB6" s="7"/>
      <c r="LTC6" s="7"/>
      <c r="LTD6" s="7"/>
      <c r="LTE6" s="7"/>
      <c r="LTF6" s="7"/>
      <c r="LTG6" s="7"/>
      <c r="LTH6" s="7"/>
      <c r="LTI6" s="7"/>
      <c r="LTJ6" s="7"/>
      <c r="LTK6" s="7"/>
      <c r="LTL6" s="7"/>
      <c r="LTM6" s="7"/>
      <c r="LTN6" s="7"/>
      <c r="LTO6" s="7"/>
      <c r="LTP6" s="7"/>
      <c r="LTQ6" s="7"/>
      <c r="LTR6" s="7"/>
      <c r="LTS6" s="7"/>
      <c r="LTT6" s="7"/>
      <c r="LTU6" s="7"/>
      <c r="LTV6" s="7"/>
      <c r="LTW6" s="7"/>
      <c r="LTX6" s="7"/>
      <c r="LTY6" s="7"/>
      <c r="LTZ6" s="7"/>
      <c r="LUA6" s="7"/>
      <c r="LUB6" s="7"/>
      <c r="LUC6" s="7"/>
      <c r="LUD6" s="7"/>
      <c r="LUE6" s="7"/>
      <c r="LUF6" s="7"/>
      <c r="LUG6" s="7"/>
      <c r="LUH6" s="7"/>
      <c r="LUI6" s="7"/>
      <c r="LUJ6" s="7"/>
      <c r="LUK6" s="7"/>
      <c r="LUL6" s="7"/>
      <c r="LUM6" s="7"/>
      <c r="LUN6" s="7"/>
      <c r="LUO6" s="7"/>
      <c r="LUP6" s="7"/>
      <c r="LUQ6" s="7"/>
      <c r="LUR6" s="7"/>
      <c r="LUS6" s="7"/>
      <c r="LUT6" s="7"/>
      <c r="LUU6" s="7"/>
      <c r="LUV6" s="7"/>
      <c r="LUW6" s="7"/>
      <c r="LUX6" s="7"/>
      <c r="LUY6" s="7"/>
      <c r="LUZ6" s="7"/>
      <c r="LVA6" s="7"/>
      <c r="LVB6" s="7"/>
      <c r="LVC6" s="7"/>
      <c r="LVD6" s="7"/>
      <c r="LVE6" s="7"/>
      <c r="LVF6" s="7"/>
      <c r="LVG6" s="7"/>
      <c r="LVH6" s="7"/>
      <c r="LVI6" s="7"/>
      <c r="LVJ6" s="7"/>
      <c r="LVK6" s="7"/>
      <c r="LVL6" s="7"/>
      <c r="LVM6" s="7"/>
      <c r="LVN6" s="7"/>
      <c r="LVO6" s="7"/>
      <c r="LVP6" s="7"/>
      <c r="LVQ6" s="7"/>
      <c r="LVR6" s="7"/>
      <c r="LVS6" s="7"/>
      <c r="LVT6" s="7"/>
      <c r="LVU6" s="7"/>
      <c r="LVV6" s="7"/>
      <c r="LVW6" s="7"/>
      <c r="LVX6" s="7"/>
      <c r="LVY6" s="7"/>
      <c r="LVZ6" s="7"/>
      <c r="LWA6" s="7"/>
      <c r="LWB6" s="7"/>
      <c r="LWC6" s="7"/>
      <c r="LWD6" s="7"/>
      <c r="LWE6" s="7"/>
      <c r="LWF6" s="7"/>
      <c r="LWG6" s="7"/>
      <c r="LWH6" s="7"/>
      <c r="LWI6" s="7"/>
      <c r="LWJ6" s="7"/>
      <c r="LWK6" s="7"/>
      <c r="LWL6" s="7"/>
      <c r="LWM6" s="7"/>
      <c r="LWN6" s="7"/>
      <c r="LWO6" s="7"/>
      <c r="LWP6" s="7"/>
      <c r="LWQ6" s="7"/>
      <c r="LWR6" s="7"/>
      <c r="LWS6" s="7"/>
      <c r="LWT6" s="7"/>
      <c r="LWU6" s="7"/>
      <c r="LWV6" s="7"/>
      <c r="LWW6" s="7"/>
      <c r="LWX6" s="7"/>
      <c r="LWY6" s="7"/>
      <c r="LWZ6" s="7"/>
      <c r="LXA6" s="7"/>
      <c r="LXB6" s="7"/>
      <c r="LXC6" s="7"/>
      <c r="LXD6" s="7"/>
      <c r="LXE6" s="7"/>
      <c r="LXF6" s="7"/>
      <c r="LXG6" s="7"/>
      <c r="LXH6" s="7"/>
      <c r="LXI6" s="7"/>
      <c r="LXJ6" s="7"/>
      <c r="LXK6" s="7"/>
      <c r="LXL6" s="7"/>
      <c r="LXM6" s="7"/>
      <c r="LXN6" s="7"/>
      <c r="LXO6" s="7"/>
      <c r="LXP6" s="7"/>
      <c r="LXQ6" s="7"/>
      <c r="LXR6" s="7"/>
      <c r="LXS6" s="7"/>
      <c r="LXT6" s="7"/>
      <c r="LXU6" s="7"/>
      <c r="LXV6" s="7"/>
      <c r="LXW6" s="7"/>
      <c r="LXX6" s="7"/>
      <c r="LXY6" s="7"/>
      <c r="LXZ6" s="7"/>
      <c r="LYA6" s="7"/>
      <c r="LYB6" s="7"/>
      <c r="LYC6" s="7"/>
      <c r="LYD6" s="7"/>
      <c r="LYE6" s="7"/>
      <c r="LYF6" s="7"/>
      <c r="LYG6" s="7"/>
      <c r="LYH6" s="7"/>
      <c r="LYI6" s="7"/>
      <c r="LYJ6" s="7"/>
      <c r="LYK6" s="7"/>
      <c r="LYL6" s="7"/>
      <c r="LYM6" s="7"/>
      <c r="LYN6" s="7"/>
      <c r="LYO6" s="7"/>
      <c r="LYP6" s="7"/>
      <c r="LYQ6" s="7"/>
      <c r="LYR6" s="7"/>
      <c r="LYS6" s="7"/>
      <c r="LYT6" s="7"/>
      <c r="LYU6" s="7"/>
      <c r="LYV6" s="7"/>
      <c r="LYW6" s="7"/>
      <c r="LYX6" s="7"/>
      <c r="LYY6" s="7"/>
      <c r="LYZ6" s="7"/>
      <c r="LZA6" s="7"/>
      <c r="LZB6" s="7"/>
      <c r="LZC6" s="7"/>
      <c r="LZD6" s="7"/>
      <c r="LZE6" s="7"/>
      <c r="LZF6" s="7"/>
      <c r="LZG6" s="7"/>
      <c r="LZH6" s="7"/>
      <c r="LZI6" s="7"/>
      <c r="LZJ6" s="7"/>
      <c r="LZK6" s="7"/>
      <c r="LZL6" s="7"/>
      <c r="LZM6" s="7"/>
      <c r="LZN6" s="7"/>
      <c r="LZO6" s="7"/>
      <c r="LZP6" s="7"/>
      <c r="LZQ6" s="7"/>
      <c r="LZR6" s="7"/>
      <c r="LZS6" s="7"/>
      <c r="LZT6" s="7"/>
      <c r="LZU6" s="7"/>
      <c r="LZV6" s="7"/>
      <c r="LZW6" s="7"/>
      <c r="LZX6" s="7"/>
      <c r="LZY6" s="7"/>
      <c r="LZZ6" s="7"/>
      <c r="MAA6" s="7"/>
      <c r="MAB6" s="7"/>
      <c r="MAC6" s="7"/>
      <c r="MAD6" s="7"/>
      <c r="MAE6" s="7"/>
      <c r="MAF6" s="7"/>
      <c r="MAG6" s="7"/>
      <c r="MAH6" s="7"/>
      <c r="MAI6" s="7"/>
      <c r="MAJ6" s="7"/>
      <c r="MAK6" s="7"/>
      <c r="MAL6" s="7"/>
      <c r="MAM6" s="7"/>
      <c r="MAN6" s="7"/>
      <c r="MAO6" s="7"/>
      <c r="MAP6" s="7"/>
      <c r="MAQ6" s="7"/>
      <c r="MAR6" s="7"/>
      <c r="MAS6" s="7"/>
      <c r="MAT6" s="7"/>
      <c r="MAU6" s="7"/>
      <c r="MAV6" s="7"/>
      <c r="MAW6" s="7"/>
      <c r="MAX6" s="7"/>
      <c r="MAY6" s="7"/>
      <c r="MAZ6" s="7"/>
      <c r="MBA6" s="7"/>
      <c r="MBB6" s="7"/>
      <c r="MBC6" s="7"/>
      <c r="MBD6" s="7"/>
      <c r="MBE6" s="7"/>
      <c r="MBF6" s="7"/>
      <c r="MBG6" s="7"/>
      <c r="MBH6" s="7"/>
      <c r="MBI6" s="7"/>
      <c r="MBJ6" s="7"/>
      <c r="MBK6" s="7"/>
      <c r="MBL6" s="7"/>
      <c r="MBM6" s="7"/>
      <c r="MBN6" s="7"/>
      <c r="MBO6" s="7"/>
      <c r="MBP6" s="7"/>
      <c r="MBQ6" s="7"/>
      <c r="MBR6" s="7"/>
      <c r="MBS6" s="7"/>
      <c r="MBT6" s="7"/>
      <c r="MBU6" s="7"/>
      <c r="MBV6" s="7"/>
      <c r="MBW6" s="7"/>
      <c r="MBX6" s="7"/>
      <c r="MBY6" s="7"/>
      <c r="MBZ6" s="7"/>
      <c r="MCA6" s="7"/>
      <c r="MCB6" s="7"/>
      <c r="MCC6" s="7"/>
      <c r="MCD6" s="7"/>
      <c r="MCE6" s="7"/>
      <c r="MCF6" s="7"/>
      <c r="MCG6" s="7"/>
      <c r="MCH6" s="7"/>
      <c r="MCI6" s="7"/>
      <c r="MCJ6" s="7"/>
      <c r="MCK6" s="7"/>
      <c r="MCL6" s="7"/>
      <c r="MCM6" s="7"/>
      <c r="MCN6" s="7"/>
      <c r="MCO6" s="7"/>
      <c r="MCP6" s="7"/>
      <c r="MCQ6" s="7"/>
      <c r="MCR6" s="7"/>
      <c r="MCS6" s="7"/>
      <c r="MCT6" s="7"/>
      <c r="MCU6" s="7"/>
      <c r="MCV6" s="7"/>
      <c r="MCW6" s="7"/>
      <c r="MCX6" s="7"/>
      <c r="MCY6" s="7"/>
      <c r="MCZ6" s="7"/>
      <c r="MDA6" s="7"/>
      <c r="MDB6" s="7"/>
      <c r="MDC6" s="7"/>
      <c r="MDD6" s="7"/>
      <c r="MDE6" s="7"/>
      <c r="MDF6" s="7"/>
      <c r="MDG6" s="7"/>
      <c r="MDH6" s="7"/>
      <c r="MDI6" s="7"/>
      <c r="MDJ6" s="7"/>
      <c r="MDK6" s="7"/>
      <c r="MDL6" s="7"/>
      <c r="MDM6" s="7"/>
      <c r="MDN6" s="7"/>
      <c r="MDO6" s="7"/>
      <c r="MDP6" s="7"/>
      <c r="MDQ6" s="7"/>
      <c r="MDR6" s="7"/>
      <c r="MDS6" s="7"/>
      <c r="MDT6" s="7"/>
      <c r="MDU6" s="7"/>
      <c r="MDV6" s="7"/>
      <c r="MDW6" s="7"/>
      <c r="MDX6" s="7"/>
      <c r="MDY6" s="7"/>
      <c r="MDZ6" s="7"/>
      <c r="MEA6" s="7"/>
      <c r="MEB6" s="7"/>
      <c r="MEC6" s="7"/>
      <c r="MED6" s="7"/>
      <c r="MEE6" s="7"/>
      <c r="MEF6" s="7"/>
      <c r="MEG6" s="7"/>
      <c r="MEH6" s="7"/>
      <c r="MEI6" s="7"/>
      <c r="MEJ6" s="7"/>
      <c r="MEK6" s="7"/>
      <c r="MEL6" s="7"/>
      <c r="MEM6" s="7"/>
      <c r="MEN6" s="7"/>
      <c r="MEO6" s="7"/>
      <c r="MEP6" s="7"/>
      <c r="MEQ6" s="7"/>
      <c r="MER6" s="7"/>
      <c r="MES6" s="7"/>
      <c r="MET6" s="7"/>
      <c r="MEU6" s="7"/>
      <c r="MEV6" s="7"/>
      <c r="MEW6" s="7"/>
      <c r="MEX6" s="7"/>
      <c r="MEY6" s="7"/>
      <c r="MEZ6" s="7"/>
      <c r="MFA6" s="7"/>
      <c r="MFB6" s="7"/>
      <c r="MFC6" s="7"/>
      <c r="MFD6" s="7"/>
      <c r="MFE6" s="7"/>
      <c r="MFF6" s="7"/>
      <c r="MFG6" s="7"/>
      <c r="MFH6" s="7"/>
      <c r="MFI6" s="7"/>
      <c r="MFJ6" s="7"/>
      <c r="MFK6" s="7"/>
      <c r="MFL6" s="7"/>
      <c r="MFM6" s="7"/>
      <c r="MFN6" s="7"/>
      <c r="MFO6" s="7"/>
      <c r="MFP6" s="7"/>
      <c r="MFQ6" s="7"/>
      <c r="MFR6" s="7"/>
      <c r="MFS6" s="7"/>
      <c r="MFT6" s="7"/>
      <c r="MFU6" s="7"/>
      <c r="MFV6" s="7"/>
      <c r="MFW6" s="7"/>
      <c r="MFX6" s="7"/>
      <c r="MFY6" s="7"/>
      <c r="MFZ6" s="7"/>
      <c r="MGA6" s="7"/>
      <c r="MGB6" s="7"/>
      <c r="MGC6" s="7"/>
      <c r="MGD6" s="7"/>
      <c r="MGE6" s="7"/>
      <c r="MGF6" s="7"/>
      <c r="MGG6" s="7"/>
      <c r="MGH6" s="7"/>
      <c r="MGI6" s="7"/>
      <c r="MGJ6" s="7"/>
      <c r="MGK6" s="7"/>
      <c r="MGL6" s="7"/>
      <c r="MGM6" s="7"/>
      <c r="MGN6" s="7"/>
      <c r="MGO6" s="7"/>
      <c r="MGP6" s="7"/>
      <c r="MGQ6" s="7"/>
      <c r="MGR6" s="7"/>
      <c r="MGS6" s="7"/>
      <c r="MGT6" s="7"/>
      <c r="MGU6" s="7"/>
      <c r="MGV6" s="7"/>
      <c r="MGW6" s="7"/>
      <c r="MGX6" s="7"/>
      <c r="MGY6" s="7"/>
      <c r="MGZ6" s="7"/>
      <c r="MHA6" s="7"/>
      <c r="MHB6" s="7"/>
      <c r="MHC6" s="7"/>
      <c r="MHD6" s="7"/>
      <c r="MHE6" s="7"/>
      <c r="MHF6" s="7"/>
      <c r="MHG6" s="7"/>
      <c r="MHH6" s="7"/>
      <c r="MHI6" s="7"/>
      <c r="MHJ6" s="7"/>
      <c r="MHK6" s="7"/>
      <c r="MHL6" s="7"/>
      <c r="MHM6" s="7"/>
      <c r="MHN6" s="7"/>
      <c r="MHO6" s="7"/>
      <c r="MHP6" s="7"/>
      <c r="MHQ6" s="7"/>
      <c r="MHR6" s="7"/>
      <c r="MHS6" s="7"/>
      <c r="MHT6" s="7"/>
      <c r="MHU6" s="7"/>
      <c r="MHV6" s="7"/>
      <c r="MHW6" s="7"/>
      <c r="MHX6" s="7"/>
      <c r="MHY6" s="7"/>
      <c r="MHZ6" s="7"/>
      <c r="MIA6" s="7"/>
      <c r="MIB6" s="7"/>
      <c r="MIC6" s="7"/>
      <c r="MID6" s="7"/>
      <c r="MIE6" s="7"/>
      <c r="MIF6" s="7"/>
      <c r="MIG6" s="7"/>
      <c r="MIH6" s="7"/>
      <c r="MII6" s="7"/>
      <c r="MIJ6" s="7"/>
      <c r="MIK6" s="7"/>
      <c r="MIL6" s="7"/>
      <c r="MIM6" s="7"/>
      <c r="MIN6" s="7"/>
      <c r="MIO6" s="7"/>
      <c r="MIP6" s="7"/>
      <c r="MIQ6" s="7"/>
      <c r="MIR6" s="7"/>
      <c r="MIS6" s="7"/>
      <c r="MIT6" s="7"/>
      <c r="MIU6" s="7"/>
      <c r="MIV6" s="7"/>
      <c r="MIW6" s="7"/>
      <c r="MIX6" s="7"/>
      <c r="MIY6" s="7"/>
      <c r="MIZ6" s="7"/>
      <c r="MJA6" s="7"/>
      <c r="MJB6" s="7"/>
      <c r="MJC6" s="7"/>
      <c r="MJD6" s="7"/>
      <c r="MJE6" s="7"/>
      <c r="MJF6" s="7"/>
      <c r="MJG6" s="7"/>
      <c r="MJH6" s="7"/>
      <c r="MJI6" s="7"/>
      <c r="MJJ6" s="7"/>
      <c r="MJK6" s="7"/>
      <c r="MJL6" s="7"/>
      <c r="MJM6" s="7"/>
      <c r="MJN6" s="7"/>
      <c r="MJO6" s="7"/>
      <c r="MJP6" s="7"/>
      <c r="MJQ6" s="7"/>
      <c r="MJR6" s="7"/>
      <c r="MJS6" s="7"/>
      <c r="MJT6" s="7"/>
      <c r="MJU6" s="7"/>
      <c r="MJV6" s="7"/>
      <c r="MJW6" s="7"/>
      <c r="MJX6" s="7"/>
      <c r="MJY6" s="7"/>
      <c r="MJZ6" s="7"/>
      <c r="MKA6" s="7"/>
      <c r="MKB6" s="7"/>
      <c r="MKC6" s="7"/>
      <c r="MKD6" s="7"/>
      <c r="MKE6" s="7"/>
      <c r="MKF6" s="7"/>
      <c r="MKG6" s="7"/>
      <c r="MKH6" s="7"/>
      <c r="MKI6" s="7"/>
      <c r="MKJ6" s="7"/>
      <c r="MKK6" s="7"/>
      <c r="MKL6" s="7"/>
      <c r="MKM6" s="7"/>
      <c r="MKN6" s="7"/>
      <c r="MKO6" s="7"/>
      <c r="MKP6" s="7"/>
      <c r="MKQ6" s="7"/>
      <c r="MKR6" s="7"/>
      <c r="MKS6" s="7"/>
      <c r="MKT6" s="7"/>
      <c r="MKU6" s="7"/>
      <c r="MKV6" s="7"/>
      <c r="MKW6" s="7"/>
      <c r="MKX6" s="7"/>
      <c r="MKY6" s="7"/>
      <c r="MKZ6" s="7"/>
      <c r="MLA6" s="7"/>
      <c r="MLB6" s="7"/>
      <c r="MLC6" s="7"/>
      <c r="MLD6" s="7"/>
      <c r="MLE6" s="7"/>
      <c r="MLF6" s="7"/>
      <c r="MLG6" s="7"/>
      <c r="MLH6" s="7"/>
      <c r="MLI6" s="7"/>
      <c r="MLJ6" s="7"/>
      <c r="MLK6" s="7"/>
      <c r="MLL6" s="7"/>
      <c r="MLM6" s="7"/>
      <c r="MLN6" s="7"/>
      <c r="MLO6" s="7"/>
      <c r="MLP6" s="7"/>
      <c r="MLQ6" s="7"/>
      <c r="MLR6" s="7"/>
      <c r="MLS6" s="7"/>
      <c r="MLT6" s="7"/>
      <c r="MLU6" s="7"/>
      <c r="MLV6" s="7"/>
      <c r="MLW6" s="7"/>
      <c r="MLX6" s="7"/>
      <c r="MLY6" s="7"/>
      <c r="MLZ6" s="7"/>
      <c r="MMA6" s="7"/>
      <c r="MMB6" s="7"/>
      <c r="MMC6" s="7"/>
      <c r="MMD6" s="7"/>
      <c r="MME6" s="7"/>
      <c r="MMF6" s="7"/>
      <c r="MMG6" s="7"/>
      <c r="MMH6" s="7"/>
      <c r="MMI6" s="7"/>
      <c r="MMJ6" s="7"/>
      <c r="MMK6" s="7"/>
      <c r="MML6" s="7"/>
      <c r="MMM6" s="7"/>
      <c r="MMN6" s="7"/>
      <c r="MMO6" s="7"/>
      <c r="MMP6" s="7"/>
      <c r="MMQ6" s="7"/>
      <c r="MMR6" s="7"/>
      <c r="MMS6" s="7"/>
      <c r="MMT6" s="7"/>
      <c r="MMU6" s="7"/>
      <c r="MMV6" s="7"/>
      <c r="MMW6" s="7"/>
      <c r="MMX6" s="7"/>
      <c r="MMY6" s="7"/>
      <c r="MMZ6" s="7"/>
      <c r="MNA6" s="7"/>
      <c r="MNB6" s="7"/>
      <c r="MNC6" s="7"/>
      <c r="MND6" s="7"/>
      <c r="MNE6" s="7"/>
      <c r="MNF6" s="7"/>
      <c r="MNG6" s="7"/>
      <c r="MNH6" s="7"/>
      <c r="MNI6" s="7"/>
      <c r="MNJ6" s="7"/>
      <c r="MNK6" s="7"/>
      <c r="MNL6" s="7"/>
      <c r="MNM6" s="7"/>
      <c r="MNN6" s="7"/>
      <c r="MNO6" s="7"/>
      <c r="MNP6" s="7"/>
      <c r="MNQ6" s="7"/>
      <c r="MNR6" s="7"/>
      <c r="MNS6" s="7"/>
      <c r="MNT6" s="7"/>
      <c r="MNU6" s="7"/>
      <c r="MNV6" s="7"/>
      <c r="MNW6" s="7"/>
      <c r="MNX6" s="7"/>
      <c r="MNY6" s="7"/>
      <c r="MNZ6" s="7"/>
      <c r="MOA6" s="7"/>
      <c r="MOB6" s="7"/>
      <c r="MOC6" s="7"/>
      <c r="MOD6" s="7"/>
      <c r="MOE6" s="7"/>
      <c r="MOF6" s="7"/>
      <c r="MOG6" s="7"/>
      <c r="MOH6" s="7"/>
      <c r="MOI6" s="7"/>
      <c r="MOJ6" s="7"/>
      <c r="MOK6" s="7"/>
      <c r="MOL6" s="7"/>
      <c r="MOM6" s="7"/>
      <c r="MON6" s="7"/>
      <c r="MOO6" s="7"/>
      <c r="MOP6" s="7"/>
      <c r="MOQ6" s="7"/>
      <c r="MOR6" s="7"/>
      <c r="MOS6" s="7"/>
      <c r="MOT6" s="7"/>
      <c r="MOU6" s="7"/>
      <c r="MOV6" s="7"/>
      <c r="MOW6" s="7"/>
      <c r="MOX6" s="7"/>
      <c r="MOY6" s="7"/>
      <c r="MOZ6" s="7"/>
      <c r="MPA6" s="7"/>
      <c r="MPB6" s="7"/>
      <c r="MPC6" s="7"/>
      <c r="MPD6" s="7"/>
      <c r="MPE6" s="7"/>
      <c r="MPF6" s="7"/>
      <c r="MPG6" s="7"/>
      <c r="MPH6" s="7"/>
      <c r="MPI6" s="7"/>
      <c r="MPJ6" s="7"/>
      <c r="MPK6" s="7"/>
      <c r="MPL6" s="7"/>
      <c r="MPM6" s="7"/>
      <c r="MPN6" s="7"/>
      <c r="MPO6" s="7"/>
      <c r="MPP6" s="7"/>
      <c r="MPQ6" s="7"/>
      <c r="MPR6" s="7"/>
      <c r="MPS6" s="7"/>
      <c r="MPT6" s="7"/>
      <c r="MPU6" s="7"/>
      <c r="MPV6" s="7"/>
      <c r="MPW6" s="7"/>
      <c r="MPX6" s="7"/>
      <c r="MPY6" s="7"/>
      <c r="MPZ6" s="7"/>
      <c r="MQA6" s="7"/>
      <c r="MQB6" s="7"/>
      <c r="MQC6" s="7"/>
      <c r="MQD6" s="7"/>
      <c r="MQE6" s="7"/>
      <c r="MQF6" s="7"/>
      <c r="MQG6" s="7"/>
      <c r="MQH6" s="7"/>
      <c r="MQI6" s="7"/>
      <c r="MQJ6" s="7"/>
      <c r="MQK6" s="7"/>
      <c r="MQL6" s="7"/>
      <c r="MQM6" s="7"/>
      <c r="MQN6" s="7"/>
      <c r="MQO6" s="7"/>
      <c r="MQP6" s="7"/>
      <c r="MQQ6" s="7"/>
      <c r="MQR6" s="7"/>
      <c r="MQS6" s="7"/>
      <c r="MQT6" s="7"/>
      <c r="MQU6" s="7"/>
      <c r="MQV6" s="7"/>
      <c r="MQW6" s="7"/>
      <c r="MQX6" s="7"/>
      <c r="MQY6" s="7"/>
      <c r="MQZ6" s="7"/>
      <c r="MRA6" s="7"/>
      <c r="MRB6" s="7"/>
      <c r="MRC6" s="7"/>
      <c r="MRD6" s="7"/>
      <c r="MRE6" s="7"/>
      <c r="MRF6" s="7"/>
      <c r="MRG6" s="7"/>
      <c r="MRH6" s="7"/>
      <c r="MRI6" s="7"/>
      <c r="MRJ6" s="7"/>
      <c r="MRK6" s="7"/>
      <c r="MRL6" s="7"/>
      <c r="MRM6" s="7"/>
      <c r="MRN6" s="7"/>
      <c r="MRO6" s="7"/>
      <c r="MRP6" s="7"/>
      <c r="MRQ6" s="7"/>
      <c r="MRR6" s="7"/>
      <c r="MRS6" s="7"/>
      <c r="MRT6" s="7"/>
      <c r="MRU6" s="7"/>
      <c r="MRV6" s="7"/>
      <c r="MRW6" s="7"/>
      <c r="MRX6" s="7"/>
      <c r="MRY6" s="7"/>
      <c r="MRZ6" s="7"/>
      <c r="MSA6" s="7"/>
      <c r="MSB6" s="7"/>
      <c r="MSC6" s="7"/>
      <c r="MSD6" s="7"/>
      <c r="MSE6" s="7"/>
      <c r="MSF6" s="7"/>
      <c r="MSG6" s="7"/>
      <c r="MSH6" s="7"/>
      <c r="MSI6" s="7"/>
      <c r="MSJ6" s="7"/>
      <c r="MSK6" s="7"/>
      <c r="MSL6" s="7"/>
      <c r="MSM6" s="7"/>
      <c r="MSN6" s="7"/>
      <c r="MSO6" s="7"/>
      <c r="MSP6" s="7"/>
      <c r="MSQ6" s="7"/>
      <c r="MSR6" s="7"/>
      <c r="MSS6" s="7"/>
      <c r="MST6" s="7"/>
      <c r="MSU6" s="7"/>
      <c r="MSV6" s="7"/>
      <c r="MSW6" s="7"/>
      <c r="MSX6" s="7"/>
      <c r="MSY6" s="7"/>
      <c r="MSZ6" s="7"/>
      <c r="MTA6" s="7"/>
      <c r="MTB6" s="7"/>
      <c r="MTC6" s="7"/>
      <c r="MTD6" s="7"/>
      <c r="MTE6" s="7"/>
      <c r="MTF6" s="7"/>
      <c r="MTG6" s="7"/>
      <c r="MTH6" s="7"/>
      <c r="MTI6" s="7"/>
      <c r="MTJ6" s="7"/>
      <c r="MTK6" s="7"/>
      <c r="MTL6" s="7"/>
      <c r="MTM6" s="7"/>
      <c r="MTN6" s="7"/>
      <c r="MTO6" s="7"/>
      <c r="MTP6" s="7"/>
      <c r="MTQ6" s="7"/>
      <c r="MTR6" s="7"/>
      <c r="MTS6" s="7"/>
      <c r="MTT6" s="7"/>
      <c r="MTU6" s="7"/>
      <c r="MTV6" s="7"/>
      <c r="MTW6" s="7"/>
      <c r="MTX6" s="7"/>
      <c r="MTY6" s="7"/>
      <c r="MTZ6" s="7"/>
      <c r="MUA6" s="7"/>
      <c r="MUB6" s="7"/>
      <c r="MUC6" s="7"/>
      <c r="MUD6" s="7"/>
      <c r="MUE6" s="7"/>
      <c r="MUF6" s="7"/>
      <c r="MUG6" s="7"/>
      <c r="MUH6" s="7"/>
      <c r="MUI6" s="7"/>
      <c r="MUJ6" s="7"/>
      <c r="MUK6" s="7"/>
      <c r="MUL6" s="7"/>
      <c r="MUM6" s="7"/>
      <c r="MUN6" s="7"/>
      <c r="MUO6" s="7"/>
      <c r="MUP6" s="7"/>
      <c r="MUQ6" s="7"/>
      <c r="MUR6" s="7"/>
      <c r="MUS6" s="7"/>
      <c r="MUT6" s="7"/>
      <c r="MUU6" s="7"/>
      <c r="MUV6" s="7"/>
      <c r="MUW6" s="7"/>
      <c r="MUX6" s="7"/>
      <c r="MUY6" s="7"/>
      <c r="MUZ6" s="7"/>
      <c r="MVA6" s="7"/>
      <c r="MVB6" s="7"/>
      <c r="MVC6" s="7"/>
      <c r="MVD6" s="7"/>
      <c r="MVE6" s="7"/>
      <c r="MVF6" s="7"/>
      <c r="MVG6" s="7"/>
      <c r="MVH6" s="7"/>
      <c r="MVI6" s="7"/>
      <c r="MVJ6" s="7"/>
      <c r="MVK6" s="7"/>
      <c r="MVL6" s="7"/>
      <c r="MVM6" s="7"/>
      <c r="MVN6" s="7"/>
      <c r="MVO6" s="7"/>
      <c r="MVP6" s="7"/>
      <c r="MVQ6" s="7"/>
      <c r="MVR6" s="7"/>
      <c r="MVS6" s="7"/>
      <c r="MVT6" s="7"/>
      <c r="MVU6" s="7"/>
      <c r="MVV6" s="7"/>
      <c r="MVW6" s="7"/>
      <c r="MVX6" s="7"/>
      <c r="MVY6" s="7"/>
      <c r="MVZ6" s="7"/>
      <c r="MWA6" s="7"/>
      <c r="MWB6" s="7"/>
      <c r="MWC6" s="7"/>
      <c r="MWD6" s="7"/>
      <c r="MWE6" s="7"/>
      <c r="MWF6" s="7"/>
      <c r="MWG6" s="7"/>
      <c r="MWH6" s="7"/>
      <c r="MWI6" s="7"/>
      <c r="MWJ6" s="7"/>
      <c r="MWK6" s="7"/>
      <c r="MWL6" s="7"/>
      <c r="MWM6" s="7"/>
      <c r="MWN6" s="7"/>
      <c r="MWO6" s="7"/>
      <c r="MWP6" s="7"/>
      <c r="MWQ6" s="7"/>
      <c r="MWR6" s="7"/>
      <c r="MWS6" s="7"/>
      <c r="MWT6" s="7"/>
      <c r="MWU6" s="7"/>
      <c r="MWV6" s="7"/>
      <c r="MWW6" s="7"/>
      <c r="MWX6" s="7"/>
      <c r="MWY6" s="7"/>
      <c r="MWZ6" s="7"/>
      <c r="MXA6" s="7"/>
      <c r="MXB6" s="7"/>
      <c r="MXC6" s="7"/>
      <c r="MXD6" s="7"/>
      <c r="MXE6" s="7"/>
      <c r="MXF6" s="7"/>
      <c r="MXG6" s="7"/>
      <c r="MXH6" s="7"/>
      <c r="MXI6" s="7"/>
      <c r="MXJ6" s="7"/>
      <c r="MXK6" s="7"/>
      <c r="MXL6" s="7"/>
      <c r="MXM6" s="7"/>
      <c r="MXN6" s="7"/>
      <c r="MXO6" s="7"/>
      <c r="MXP6" s="7"/>
      <c r="MXQ6" s="7"/>
      <c r="MXR6" s="7"/>
      <c r="MXS6" s="7"/>
      <c r="MXT6" s="7"/>
      <c r="MXU6" s="7"/>
      <c r="MXV6" s="7"/>
      <c r="MXW6" s="7"/>
      <c r="MXX6" s="7"/>
      <c r="MXY6" s="7"/>
      <c r="MXZ6" s="7"/>
      <c r="MYA6" s="7"/>
      <c r="MYB6" s="7"/>
      <c r="MYC6" s="7"/>
      <c r="MYD6" s="7"/>
      <c r="MYE6" s="7"/>
      <c r="MYF6" s="7"/>
      <c r="MYG6" s="7"/>
      <c r="MYH6" s="7"/>
      <c r="MYI6" s="7"/>
      <c r="MYJ6" s="7"/>
      <c r="MYK6" s="7"/>
      <c r="MYL6" s="7"/>
      <c r="MYM6" s="7"/>
      <c r="MYN6" s="7"/>
      <c r="MYO6" s="7"/>
      <c r="MYP6" s="7"/>
      <c r="MYQ6" s="7"/>
      <c r="MYR6" s="7"/>
      <c r="MYS6" s="7"/>
      <c r="MYT6" s="7"/>
      <c r="MYU6" s="7"/>
      <c r="MYV6" s="7"/>
      <c r="MYW6" s="7"/>
      <c r="MYX6" s="7"/>
      <c r="MYY6" s="7"/>
      <c r="MYZ6" s="7"/>
      <c r="MZA6" s="7"/>
      <c r="MZB6" s="7"/>
      <c r="MZC6" s="7"/>
      <c r="MZD6" s="7"/>
      <c r="MZE6" s="7"/>
      <c r="MZF6" s="7"/>
      <c r="MZG6" s="7"/>
      <c r="MZH6" s="7"/>
      <c r="MZI6" s="7"/>
      <c r="MZJ6" s="7"/>
      <c r="MZK6" s="7"/>
      <c r="MZL6" s="7"/>
      <c r="MZM6" s="7"/>
      <c r="MZN6" s="7"/>
      <c r="MZO6" s="7"/>
      <c r="MZP6" s="7"/>
      <c r="MZQ6" s="7"/>
      <c r="MZR6" s="7"/>
      <c r="MZS6" s="7"/>
      <c r="MZT6" s="7"/>
      <c r="MZU6" s="7"/>
      <c r="MZV6" s="7"/>
      <c r="MZW6" s="7"/>
      <c r="MZX6" s="7"/>
      <c r="MZY6" s="7"/>
      <c r="MZZ6" s="7"/>
      <c r="NAA6" s="7"/>
      <c r="NAB6" s="7"/>
      <c r="NAC6" s="7"/>
      <c r="NAD6" s="7"/>
      <c r="NAE6" s="7"/>
      <c r="NAF6" s="7"/>
      <c r="NAG6" s="7"/>
      <c r="NAH6" s="7"/>
      <c r="NAI6" s="7"/>
      <c r="NAJ6" s="7"/>
      <c r="NAK6" s="7"/>
      <c r="NAL6" s="7"/>
      <c r="NAM6" s="7"/>
      <c r="NAN6" s="7"/>
      <c r="NAO6" s="7"/>
      <c r="NAP6" s="7"/>
      <c r="NAQ6" s="7"/>
      <c r="NAR6" s="7"/>
      <c r="NAS6" s="7"/>
      <c r="NAT6" s="7"/>
      <c r="NAU6" s="7"/>
      <c r="NAV6" s="7"/>
      <c r="NAW6" s="7"/>
      <c r="NAX6" s="7"/>
      <c r="NAY6" s="7"/>
      <c r="NAZ6" s="7"/>
      <c r="NBA6" s="7"/>
      <c r="NBB6" s="7"/>
      <c r="NBC6" s="7"/>
      <c r="NBD6" s="7"/>
      <c r="NBE6" s="7"/>
      <c r="NBF6" s="7"/>
      <c r="NBG6" s="7"/>
      <c r="NBH6" s="7"/>
      <c r="NBI6" s="7"/>
      <c r="NBJ6" s="7"/>
      <c r="NBK6" s="7"/>
      <c r="NBL6" s="7"/>
      <c r="NBM6" s="7"/>
      <c r="NBN6" s="7"/>
      <c r="NBO6" s="7"/>
      <c r="NBP6" s="7"/>
      <c r="NBQ6" s="7"/>
      <c r="NBR6" s="7"/>
      <c r="NBS6" s="7"/>
      <c r="NBT6" s="7"/>
      <c r="NBU6" s="7"/>
      <c r="NBV6" s="7"/>
      <c r="NBW6" s="7"/>
      <c r="NBX6" s="7"/>
      <c r="NBY6" s="7"/>
      <c r="NBZ6" s="7"/>
      <c r="NCA6" s="7"/>
      <c r="NCB6" s="7"/>
      <c r="NCC6" s="7"/>
      <c r="NCD6" s="7"/>
      <c r="NCE6" s="7"/>
      <c r="NCF6" s="7"/>
      <c r="NCG6" s="7"/>
      <c r="NCH6" s="7"/>
      <c r="NCI6" s="7"/>
      <c r="NCJ6" s="7"/>
      <c r="NCK6" s="7"/>
      <c r="NCL6" s="7"/>
      <c r="NCM6" s="7"/>
      <c r="NCN6" s="7"/>
      <c r="NCO6" s="7"/>
      <c r="NCP6" s="7"/>
      <c r="NCQ6" s="7"/>
      <c r="NCR6" s="7"/>
      <c r="NCS6" s="7"/>
      <c r="NCT6" s="7"/>
      <c r="NCU6" s="7"/>
      <c r="NCV6" s="7"/>
      <c r="NCW6" s="7"/>
      <c r="NCX6" s="7"/>
      <c r="NCY6" s="7"/>
      <c r="NCZ6" s="7"/>
      <c r="NDA6" s="7"/>
      <c r="NDB6" s="7"/>
      <c r="NDC6" s="7"/>
      <c r="NDD6" s="7"/>
      <c r="NDE6" s="7"/>
      <c r="NDF6" s="7"/>
      <c r="NDG6" s="7"/>
      <c r="NDH6" s="7"/>
      <c r="NDI6" s="7"/>
      <c r="NDJ6" s="7"/>
      <c r="NDK6" s="7"/>
      <c r="NDL6" s="7"/>
      <c r="NDM6" s="7"/>
      <c r="NDN6" s="7"/>
      <c r="NDO6" s="7"/>
      <c r="NDP6" s="7"/>
      <c r="NDQ6" s="7"/>
      <c r="NDR6" s="7"/>
      <c r="NDS6" s="7"/>
      <c r="NDT6" s="7"/>
      <c r="NDU6" s="7"/>
      <c r="NDV6" s="7"/>
      <c r="NDW6" s="7"/>
      <c r="NDX6" s="7"/>
      <c r="NDY6" s="7"/>
      <c r="NDZ6" s="7"/>
      <c r="NEA6" s="7"/>
      <c r="NEB6" s="7"/>
      <c r="NEC6" s="7"/>
      <c r="NED6" s="7"/>
      <c r="NEE6" s="7"/>
      <c r="NEF6" s="7"/>
      <c r="NEG6" s="7"/>
      <c r="NEH6" s="7"/>
      <c r="NEI6" s="7"/>
      <c r="NEJ6" s="7"/>
      <c r="NEK6" s="7"/>
      <c r="NEL6" s="7"/>
      <c r="NEM6" s="7"/>
      <c r="NEN6" s="7"/>
      <c r="NEO6" s="7"/>
      <c r="NEP6" s="7"/>
      <c r="NEQ6" s="7"/>
      <c r="NER6" s="7"/>
      <c r="NES6" s="7"/>
      <c r="NET6" s="7"/>
      <c r="NEU6" s="7"/>
      <c r="NEV6" s="7"/>
      <c r="NEW6" s="7"/>
      <c r="NEX6" s="7"/>
      <c r="NEY6" s="7"/>
      <c r="NEZ6" s="7"/>
      <c r="NFA6" s="7"/>
      <c r="NFB6" s="7"/>
      <c r="NFC6" s="7"/>
      <c r="NFD6" s="7"/>
      <c r="NFE6" s="7"/>
      <c r="NFF6" s="7"/>
      <c r="NFG6" s="7"/>
      <c r="NFH6" s="7"/>
      <c r="NFI6" s="7"/>
      <c r="NFJ6" s="7"/>
      <c r="NFK6" s="7"/>
      <c r="NFL6" s="7"/>
      <c r="NFM6" s="7"/>
      <c r="NFN6" s="7"/>
      <c r="NFO6" s="7"/>
      <c r="NFP6" s="7"/>
      <c r="NFQ6" s="7"/>
      <c r="NFR6" s="7"/>
      <c r="NFS6" s="7"/>
      <c r="NFT6" s="7"/>
      <c r="NFU6" s="7"/>
      <c r="NFV6" s="7"/>
      <c r="NFW6" s="7"/>
      <c r="NFX6" s="7"/>
      <c r="NFY6" s="7"/>
      <c r="NFZ6" s="7"/>
      <c r="NGA6" s="7"/>
      <c r="NGB6" s="7"/>
      <c r="NGC6" s="7"/>
      <c r="NGD6" s="7"/>
      <c r="NGE6" s="7"/>
      <c r="NGF6" s="7"/>
      <c r="NGG6" s="7"/>
      <c r="NGH6" s="7"/>
      <c r="NGI6" s="7"/>
      <c r="NGJ6" s="7"/>
      <c r="NGK6" s="7"/>
      <c r="NGL6" s="7"/>
      <c r="NGM6" s="7"/>
      <c r="NGN6" s="7"/>
      <c r="NGO6" s="7"/>
      <c r="NGP6" s="7"/>
      <c r="NGQ6" s="7"/>
      <c r="NGR6" s="7"/>
      <c r="NGS6" s="7"/>
      <c r="NGT6" s="7"/>
      <c r="NGU6" s="7"/>
      <c r="NGV6" s="7"/>
      <c r="NGW6" s="7"/>
      <c r="NGX6" s="7"/>
      <c r="NGY6" s="7"/>
      <c r="NGZ6" s="7"/>
      <c r="NHA6" s="7"/>
      <c r="NHB6" s="7"/>
      <c r="NHC6" s="7"/>
      <c r="NHD6" s="7"/>
      <c r="NHE6" s="7"/>
      <c r="NHF6" s="7"/>
      <c r="NHG6" s="7"/>
      <c r="NHH6" s="7"/>
      <c r="NHI6" s="7"/>
      <c r="NHJ6" s="7"/>
      <c r="NHK6" s="7"/>
      <c r="NHL6" s="7"/>
      <c r="NHM6" s="7"/>
      <c r="NHN6" s="7"/>
      <c r="NHO6" s="7"/>
      <c r="NHP6" s="7"/>
      <c r="NHQ6" s="7"/>
      <c r="NHR6" s="7"/>
      <c r="NHS6" s="7"/>
      <c r="NHT6" s="7"/>
      <c r="NHU6" s="7"/>
      <c r="NHV6" s="7"/>
      <c r="NHW6" s="7"/>
      <c r="NHX6" s="7"/>
      <c r="NHY6" s="7"/>
      <c r="NHZ6" s="7"/>
      <c r="NIA6" s="7"/>
      <c r="NIB6" s="7"/>
      <c r="NIC6" s="7"/>
      <c r="NID6" s="7"/>
      <c r="NIE6" s="7"/>
      <c r="NIF6" s="7"/>
      <c r="NIG6" s="7"/>
      <c r="NIH6" s="7"/>
      <c r="NII6" s="7"/>
      <c r="NIJ6" s="7"/>
      <c r="NIK6" s="7"/>
      <c r="NIL6" s="7"/>
      <c r="NIM6" s="7"/>
      <c r="NIN6" s="7"/>
      <c r="NIO6" s="7"/>
      <c r="NIP6" s="7"/>
      <c r="NIQ6" s="7"/>
      <c r="NIR6" s="7"/>
      <c r="NIS6" s="7"/>
      <c r="NIT6" s="7"/>
      <c r="NIU6" s="7"/>
      <c r="NIV6" s="7"/>
      <c r="NIW6" s="7"/>
      <c r="NIX6" s="7"/>
      <c r="NIY6" s="7"/>
      <c r="NIZ6" s="7"/>
      <c r="NJA6" s="7"/>
      <c r="NJB6" s="7"/>
      <c r="NJC6" s="7"/>
      <c r="NJD6" s="7"/>
      <c r="NJE6" s="7"/>
      <c r="NJF6" s="7"/>
      <c r="NJG6" s="7"/>
      <c r="NJH6" s="7"/>
      <c r="NJI6" s="7"/>
      <c r="NJJ6" s="7"/>
      <c r="NJK6" s="7"/>
      <c r="NJL6" s="7"/>
      <c r="NJM6" s="7"/>
      <c r="NJN6" s="7"/>
      <c r="NJO6" s="7"/>
      <c r="NJP6" s="7"/>
      <c r="NJQ6" s="7"/>
      <c r="NJR6" s="7"/>
      <c r="NJS6" s="7"/>
      <c r="NJT6" s="7"/>
      <c r="NJU6" s="7"/>
      <c r="NJV6" s="7"/>
      <c r="NJW6" s="7"/>
      <c r="NJX6" s="7"/>
      <c r="NJY6" s="7"/>
      <c r="NJZ6" s="7"/>
      <c r="NKA6" s="7"/>
      <c r="NKB6" s="7"/>
      <c r="NKC6" s="7"/>
      <c r="NKD6" s="7"/>
      <c r="NKE6" s="7"/>
      <c r="NKF6" s="7"/>
      <c r="NKG6" s="7"/>
      <c r="NKH6" s="7"/>
      <c r="NKI6" s="7"/>
      <c r="NKJ6" s="7"/>
      <c r="NKK6" s="7"/>
      <c r="NKL6" s="7"/>
      <c r="NKM6" s="7"/>
      <c r="NKN6" s="7"/>
      <c r="NKO6" s="7"/>
      <c r="NKP6" s="7"/>
      <c r="NKQ6" s="7"/>
      <c r="NKR6" s="7"/>
      <c r="NKS6" s="7"/>
      <c r="NKT6" s="7"/>
      <c r="NKU6" s="7"/>
      <c r="NKV6" s="7"/>
      <c r="NKW6" s="7"/>
      <c r="NKX6" s="7"/>
      <c r="NKY6" s="7"/>
      <c r="NKZ6" s="7"/>
      <c r="NLA6" s="7"/>
      <c r="NLB6" s="7"/>
      <c r="NLC6" s="7"/>
      <c r="NLD6" s="7"/>
      <c r="NLE6" s="7"/>
      <c r="NLF6" s="7"/>
      <c r="NLG6" s="7"/>
      <c r="NLH6" s="7"/>
      <c r="NLI6" s="7"/>
      <c r="NLJ6" s="7"/>
      <c r="NLK6" s="7"/>
      <c r="NLL6" s="7"/>
      <c r="NLM6" s="7"/>
      <c r="NLN6" s="7"/>
      <c r="NLO6" s="7"/>
      <c r="NLP6" s="7"/>
      <c r="NLQ6" s="7"/>
      <c r="NLR6" s="7"/>
      <c r="NLS6" s="7"/>
      <c r="NLT6" s="7"/>
      <c r="NLU6" s="7"/>
      <c r="NLV6" s="7"/>
      <c r="NLW6" s="7"/>
      <c r="NLX6" s="7"/>
      <c r="NLY6" s="7"/>
      <c r="NLZ6" s="7"/>
      <c r="NMA6" s="7"/>
      <c r="NMB6" s="7"/>
      <c r="NMC6" s="7"/>
      <c r="NMD6" s="7"/>
      <c r="NME6" s="7"/>
      <c r="NMF6" s="7"/>
      <c r="NMG6" s="7"/>
      <c r="NMH6" s="7"/>
      <c r="NMI6" s="7"/>
      <c r="NMJ6" s="7"/>
      <c r="NMK6" s="7"/>
      <c r="NML6" s="7"/>
      <c r="NMM6" s="7"/>
      <c r="NMN6" s="7"/>
      <c r="NMO6" s="7"/>
      <c r="NMP6" s="7"/>
      <c r="NMQ6" s="7"/>
      <c r="NMR6" s="7"/>
      <c r="NMS6" s="7"/>
      <c r="NMT6" s="7"/>
      <c r="NMU6" s="7"/>
      <c r="NMV6" s="7"/>
      <c r="NMW6" s="7"/>
      <c r="NMX6" s="7"/>
      <c r="NMY6" s="7"/>
      <c r="NMZ6" s="7"/>
      <c r="NNA6" s="7"/>
      <c r="NNB6" s="7"/>
      <c r="NNC6" s="7"/>
      <c r="NND6" s="7"/>
      <c r="NNE6" s="7"/>
      <c r="NNF6" s="7"/>
      <c r="NNG6" s="7"/>
      <c r="NNH6" s="7"/>
      <c r="NNI6" s="7"/>
      <c r="NNJ6" s="7"/>
      <c r="NNK6" s="7"/>
      <c r="NNL6" s="7"/>
      <c r="NNM6" s="7"/>
      <c r="NNN6" s="7"/>
      <c r="NNO6" s="7"/>
      <c r="NNP6" s="7"/>
      <c r="NNQ6" s="7"/>
      <c r="NNR6" s="7"/>
      <c r="NNS6" s="7"/>
      <c r="NNT6" s="7"/>
      <c r="NNU6" s="7"/>
      <c r="NNV6" s="7"/>
      <c r="NNW6" s="7"/>
      <c r="NNX6" s="7"/>
      <c r="NNY6" s="7"/>
      <c r="NNZ6" s="7"/>
      <c r="NOA6" s="7"/>
      <c r="NOB6" s="7"/>
      <c r="NOC6" s="7"/>
      <c r="NOD6" s="7"/>
      <c r="NOE6" s="7"/>
      <c r="NOF6" s="7"/>
      <c r="NOG6" s="7"/>
      <c r="NOH6" s="7"/>
      <c r="NOI6" s="7"/>
      <c r="NOJ6" s="7"/>
      <c r="NOK6" s="7"/>
      <c r="NOL6" s="7"/>
      <c r="NOM6" s="7"/>
      <c r="NON6" s="7"/>
      <c r="NOO6" s="7"/>
      <c r="NOP6" s="7"/>
      <c r="NOQ6" s="7"/>
      <c r="NOR6" s="7"/>
      <c r="NOS6" s="7"/>
      <c r="NOT6" s="7"/>
      <c r="NOU6" s="7"/>
      <c r="NOV6" s="7"/>
      <c r="NOW6" s="7"/>
      <c r="NOX6" s="7"/>
      <c r="NOY6" s="7"/>
      <c r="NOZ6" s="7"/>
      <c r="NPA6" s="7"/>
      <c r="NPB6" s="7"/>
      <c r="NPC6" s="7"/>
      <c r="NPD6" s="7"/>
      <c r="NPE6" s="7"/>
      <c r="NPF6" s="7"/>
      <c r="NPG6" s="7"/>
      <c r="NPH6" s="7"/>
      <c r="NPI6" s="7"/>
      <c r="NPJ6" s="7"/>
      <c r="NPK6" s="7"/>
      <c r="NPL6" s="7"/>
      <c r="NPM6" s="7"/>
      <c r="NPN6" s="7"/>
      <c r="NPO6" s="7"/>
      <c r="NPP6" s="7"/>
      <c r="NPQ6" s="7"/>
      <c r="NPR6" s="7"/>
      <c r="NPS6" s="7"/>
      <c r="NPT6" s="7"/>
      <c r="NPU6" s="7"/>
      <c r="NPV6" s="7"/>
      <c r="NPW6" s="7"/>
      <c r="NPX6" s="7"/>
      <c r="NPY6" s="7"/>
      <c r="NPZ6" s="7"/>
      <c r="NQA6" s="7"/>
      <c r="NQB6" s="7"/>
      <c r="NQC6" s="7"/>
      <c r="NQD6" s="7"/>
      <c r="NQE6" s="7"/>
      <c r="NQF6" s="7"/>
      <c r="NQG6" s="7"/>
      <c r="NQH6" s="7"/>
      <c r="NQI6" s="7"/>
      <c r="NQJ6" s="7"/>
      <c r="NQK6" s="7"/>
      <c r="NQL6" s="7"/>
      <c r="NQM6" s="7"/>
      <c r="NQN6" s="7"/>
      <c r="NQO6" s="7"/>
      <c r="NQP6" s="7"/>
      <c r="NQQ6" s="7"/>
      <c r="NQR6" s="7"/>
      <c r="NQS6" s="7"/>
      <c r="NQT6" s="7"/>
      <c r="NQU6" s="7"/>
      <c r="NQV6" s="7"/>
      <c r="NQW6" s="7"/>
      <c r="NQX6" s="7"/>
      <c r="NQY6" s="7"/>
      <c r="NQZ6" s="7"/>
      <c r="NRA6" s="7"/>
      <c r="NRB6" s="7"/>
      <c r="NRC6" s="7"/>
      <c r="NRD6" s="7"/>
      <c r="NRE6" s="7"/>
      <c r="NRF6" s="7"/>
      <c r="NRG6" s="7"/>
      <c r="NRH6" s="7"/>
      <c r="NRI6" s="7"/>
      <c r="NRJ6" s="7"/>
      <c r="NRK6" s="7"/>
      <c r="NRL6" s="7"/>
      <c r="NRM6" s="7"/>
      <c r="NRN6" s="7"/>
      <c r="NRO6" s="7"/>
      <c r="NRP6" s="7"/>
      <c r="NRQ6" s="7"/>
      <c r="NRR6" s="7"/>
      <c r="NRS6" s="7"/>
      <c r="NRT6" s="7"/>
      <c r="NRU6" s="7"/>
      <c r="NRV6" s="7"/>
      <c r="NRW6" s="7"/>
      <c r="NRX6" s="7"/>
      <c r="NRY6" s="7"/>
      <c r="NRZ6" s="7"/>
      <c r="NSA6" s="7"/>
      <c r="NSB6" s="7"/>
      <c r="NSC6" s="7"/>
      <c r="NSD6" s="7"/>
      <c r="NSE6" s="7"/>
      <c r="NSF6" s="7"/>
      <c r="NSG6" s="7"/>
      <c r="NSH6" s="7"/>
      <c r="NSI6" s="7"/>
      <c r="NSJ6" s="7"/>
      <c r="NSK6" s="7"/>
      <c r="NSL6" s="7"/>
      <c r="NSM6" s="7"/>
      <c r="NSN6" s="7"/>
      <c r="NSO6" s="7"/>
      <c r="NSP6" s="7"/>
      <c r="NSQ6" s="7"/>
      <c r="NSR6" s="7"/>
      <c r="NSS6" s="7"/>
      <c r="NST6" s="7"/>
      <c r="NSU6" s="7"/>
      <c r="NSV6" s="7"/>
      <c r="NSW6" s="7"/>
      <c r="NSX6" s="7"/>
      <c r="NSY6" s="7"/>
      <c r="NSZ6" s="7"/>
      <c r="NTA6" s="7"/>
      <c r="NTB6" s="7"/>
      <c r="NTC6" s="7"/>
      <c r="NTD6" s="7"/>
      <c r="NTE6" s="7"/>
      <c r="NTF6" s="7"/>
      <c r="NTG6" s="7"/>
      <c r="NTH6" s="7"/>
      <c r="NTI6" s="7"/>
      <c r="NTJ6" s="7"/>
      <c r="NTK6" s="7"/>
      <c r="NTL6" s="7"/>
      <c r="NTM6" s="7"/>
      <c r="NTN6" s="7"/>
      <c r="NTO6" s="7"/>
      <c r="NTP6" s="7"/>
      <c r="NTQ6" s="7"/>
      <c r="NTR6" s="7"/>
      <c r="NTS6" s="7"/>
      <c r="NTT6" s="7"/>
      <c r="NTU6" s="7"/>
      <c r="NTV6" s="7"/>
      <c r="NTW6" s="7"/>
      <c r="NTX6" s="7"/>
      <c r="NTY6" s="7"/>
      <c r="NTZ6" s="7"/>
      <c r="NUA6" s="7"/>
      <c r="NUB6" s="7"/>
      <c r="NUC6" s="7"/>
      <c r="NUD6" s="7"/>
      <c r="NUE6" s="7"/>
      <c r="NUF6" s="7"/>
      <c r="NUG6" s="7"/>
      <c r="NUH6" s="7"/>
      <c r="NUI6" s="7"/>
      <c r="NUJ6" s="7"/>
      <c r="NUK6" s="7"/>
      <c r="NUL6" s="7"/>
      <c r="NUM6" s="7"/>
      <c r="NUN6" s="7"/>
      <c r="NUO6" s="7"/>
      <c r="NUP6" s="7"/>
      <c r="NUQ6" s="7"/>
      <c r="NUR6" s="7"/>
      <c r="NUS6" s="7"/>
      <c r="NUT6" s="7"/>
      <c r="NUU6" s="7"/>
      <c r="NUV6" s="7"/>
      <c r="NUW6" s="7"/>
      <c r="NUX6" s="7"/>
      <c r="NUY6" s="7"/>
      <c r="NUZ6" s="7"/>
      <c r="NVA6" s="7"/>
      <c r="NVB6" s="7"/>
      <c r="NVC6" s="7"/>
      <c r="NVD6" s="7"/>
      <c r="NVE6" s="7"/>
      <c r="NVF6" s="7"/>
      <c r="NVG6" s="7"/>
      <c r="NVH6" s="7"/>
      <c r="NVI6" s="7"/>
      <c r="NVJ6" s="7"/>
      <c r="NVK6" s="7"/>
      <c r="NVL6" s="7"/>
      <c r="NVM6" s="7"/>
      <c r="NVN6" s="7"/>
      <c r="NVO6" s="7"/>
      <c r="NVP6" s="7"/>
      <c r="NVQ6" s="7"/>
      <c r="NVR6" s="7"/>
      <c r="NVS6" s="7"/>
      <c r="NVT6" s="7"/>
      <c r="NVU6" s="7"/>
      <c r="NVV6" s="7"/>
      <c r="NVW6" s="7"/>
      <c r="NVX6" s="7"/>
      <c r="NVY6" s="7"/>
      <c r="NVZ6" s="7"/>
      <c r="NWA6" s="7"/>
      <c r="NWB6" s="7"/>
      <c r="NWC6" s="7"/>
      <c r="NWD6" s="7"/>
      <c r="NWE6" s="7"/>
      <c r="NWF6" s="7"/>
      <c r="NWG6" s="7"/>
      <c r="NWH6" s="7"/>
      <c r="NWI6" s="7"/>
      <c r="NWJ6" s="7"/>
      <c r="NWK6" s="7"/>
      <c r="NWL6" s="7"/>
      <c r="NWM6" s="7"/>
      <c r="NWN6" s="7"/>
      <c r="NWO6" s="7"/>
      <c r="NWP6" s="7"/>
      <c r="NWQ6" s="7"/>
      <c r="NWR6" s="7"/>
      <c r="NWS6" s="7"/>
      <c r="NWT6" s="7"/>
      <c r="NWU6" s="7"/>
      <c r="NWV6" s="7"/>
      <c r="NWW6" s="7"/>
      <c r="NWX6" s="7"/>
      <c r="NWY6" s="7"/>
      <c r="NWZ6" s="7"/>
      <c r="NXA6" s="7"/>
      <c r="NXB6" s="7"/>
      <c r="NXC6" s="7"/>
      <c r="NXD6" s="7"/>
      <c r="NXE6" s="7"/>
      <c r="NXF6" s="7"/>
      <c r="NXG6" s="7"/>
      <c r="NXH6" s="7"/>
      <c r="NXI6" s="7"/>
      <c r="NXJ6" s="7"/>
      <c r="NXK6" s="7"/>
      <c r="NXL6" s="7"/>
      <c r="NXM6" s="7"/>
      <c r="NXN6" s="7"/>
      <c r="NXO6" s="7"/>
      <c r="NXP6" s="7"/>
      <c r="NXQ6" s="7"/>
      <c r="NXR6" s="7"/>
      <c r="NXS6" s="7"/>
      <c r="NXT6" s="7"/>
      <c r="NXU6" s="7"/>
      <c r="NXV6" s="7"/>
      <c r="NXW6" s="7"/>
      <c r="NXX6" s="7"/>
      <c r="NXY6" s="7"/>
      <c r="NXZ6" s="7"/>
      <c r="NYA6" s="7"/>
      <c r="NYB6" s="7"/>
      <c r="NYC6" s="7"/>
      <c r="NYD6" s="7"/>
      <c r="NYE6" s="7"/>
      <c r="NYF6" s="7"/>
      <c r="NYG6" s="7"/>
      <c r="NYH6" s="7"/>
      <c r="NYI6" s="7"/>
      <c r="NYJ6" s="7"/>
      <c r="NYK6" s="7"/>
      <c r="NYL6" s="7"/>
      <c r="NYM6" s="7"/>
      <c r="NYN6" s="7"/>
      <c r="NYO6" s="7"/>
      <c r="NYP6" s="7"/>
      <c r="NYQ6" s="7"/>
      <c r="NYR6" s="7"/>
      <c r="NYS6" s="7"/>
      <c r="NYT6" s="7"/>
      <c r="NYU6" s="7"/>
      <c r="NYV6" s="7"/>
      <c r="NYW6" s="7"/>
      <c r="NYX6" s="7"/>
      <c r="NYY6" s="7"/>
      <c r="NYZ6" s="7"/>
      <c r="NZA6" s="7"/>
      <c r="NZB6" s="7"/>
      <c r="NZC6" s="7"/>
      <c r="NZD6" s="7"/>
      <c r="NZE6" s="7"/>
      <c r="NZF6" s="7"/>
      <c r="NZG6" s="7"/>
      <c r="NZH6" s="7"/>
      <c r="NZI6" s="7"/>
      <c r="NZJ6" s="7"/>
      <c r="NZK6" s="7"/>
      <c r="NZL6" s="7"/>
      <c r="NZM6" s="7"/>
      <c r="NZN6" s="7"/>
      <c r="NZO6" s="7"/>
      <c r="NZP6" s="7"/>
      <c r="NZQ6" s="7"/>
      <c r="NZR6" s="7"/>
      <c r="NZS6" s="7"/>
      <c r="NZT6" s="7"/>
      <c r="NZU6" s="7"/>
      <c r="NZV6" s="7"/>
      <c r="NZW6" s="7"/>
      <c r="NZX6" s="7"/>
      <c r="NZY6" s="7"/>
      <c r="NZZ6" s="7"/>
      <c r="OAA6" s="7"/>
      <c r="OAB6" s="7"/>
      <c r="OAC6" s="7"/>
      <c r="OAD6" s="7"/>
      <c r="OAE6" s="7"/>
      <c r="OAF6" s="7"/>
      <c r="OAG6" s="7"/>
      <c r="OAH6" s="7"/>
      <c r="OAI6" s="7"/>
      <c r="OAJ6" s="7"/>
      <c r="OAK6" s="7"/>
      <c r="OAL6" s="7"/>
      <c r="OAM6" s="7"/>
      <c r="OAN6" s="7"/>
      <c r="OAO6" s="7"/>
      <c r="OAP6" s="7"/>
      <c r="OAQ6" s="7"/>
      <c r="OAR6" s="7"/>
      <c r="OAS6" s="7"/>
      <c r="OAT6" s="7"/>
      <c r="OAU6" s="7"/>
      <c r="OAV6" s="7"/>
      <c r="OAW6" s="7"/>
      <c r="OAX6" s="7"/>
      <c r="OAY6" s="7"/>
      <c r="OAZ6" s="7"/>
      <c r="OBA6" s="7"/>
      <c r="OBB6" s="7"/>
      <c r="OBC6" s="7"/>
      <c r="OBD6" s="7"/>
      <c r="OBE6" s="7"/>
      <c r="OBF6" s="7"/>
      <c r="OBG6" s="7"/>
      <c r="OBH6" s="7"/>
      <c r="OBI6" s="7"/>
      <c r="OBJ6" s="7"/>
      <c r="OBK6" s="7"/>
      <c r="OBL6" s="7"/>
      <c r="OBM6" s="7"/>
      <c r="OBN6" s="7"/>
      <c r="OBO6" s="7"/>
      <c r="OBP6" s="7"/>
      <c r="OBQ6" s="7"/>
      <c r="OBR6" s="7"/>
      <c r="OBS6" s="7"/>
      <c r="OBT6" s="7"/>
      <c r="OBU6" s="7"/>
      <c r="OBV6" s="7"/>
      <c r="OBW6" s="7"/>
      <c r="OBX6" s="7"/>
      <c r="OBY6" s="7"/>
      <c r="OBZ6" s="7"/>
      <c r="OCA6" s="7"/>
      <c r="OCB6" s="7"/>
      <c r="OCC6" s="7"/>
      <c r="OCD6" s="7"/>
      <c r="OCE6" s="7"/>
      <c r="OCF6" s="7"/>
      <c r="OCG6" s="7"/>
      <c r="OCH6" s="7"/>
      <c r="OCI6" s="7"/>
      <c r="OCJ6" s="7"/>
      <c r="OCK6" s="7"/>
      <c r="OCL6" s="7"/>
      <c r="OCM6" s="7"/>
      <c r="OCN6" s="7"/>
      <c r="OCO6" s="7"/>
      <c r="OCP6" s="7"/>
      <c r="OCQ6" s="7"/>
      <c r="OCR6" s="7"/>
      <c r="OCS6" s="7"/>
      <c r="OCT6" s="7"/>
      <c r="OCU6" s="7"/>
      <c r="OCV6" s="7"/>
      <c r="OCW6" s="7"/>
      <c r="OCX6" s="7"/>
      <c r="OCY6" s="7"/>
      <c r="OCZ6" s="7"/>
      <c r="ODA6" s="7"/>
      <c r="ODB6" s="7"/>
      <c r="ODC6" s="7"/>
      <c r="ODD6" s="7"/>
      <c r="ODE6" s="7"/>
      <c r="ODF6" s="7"/>
      <c r="ODG6" s="7"/>
      <c r="ODH6" s="7"/>
      <c r="ODI6" s="7"/>
      <c r="ODJ6" s="7"/>
      <c r="ODK6" s="7"/>
      <c r="ODL6" s="7"/>
      <c r="ODM6" s="7"/>
      <c r="ODN6" s="7"/>
      <c r="ODO6" s="7"/>
      <c r="ODP6" s="7"/>
      <c r="ODQ6" s="7"/>
      <c r="ODR6" s="7"/>
      <c r="ODS6" s="7"/>
      <c r="ODT6" s="7"/>
      <c r="ODU6" s="7"/>
      <c r="ODV6" s="7"/>
      <c r="ODW6" s="7"/>
      <c r="ODX6" s="7"/>
      <c r="ODY6" s="7"/>
      <c r="ODZ6" s="7"/>
      <c r="OEA6" s="7"/>
      <c r="OEB6" s="7"/>
      <c r="OEC6" s="7"/>
      <c r="OED6" s="7"/>
      <c r="OEE6" s="7"/>
      <c r="OEF6" s="7"/>
      <c r="OEG6" s="7"/>
      <c r="OEH6" s="7"/>
      <c r="OEI6" s="7"/>
      <c r="OEJ6" s="7"/>
      <c r="OEK6" s="7"/>
      <c r="OEL6" s="7"/>
      <c r="OEM6" s="7"/>
      <c r="OEN6" s="7"/>
      <c r="OEO6" s="7"/>
      <c r="OEP6" s="7"/>
      <c r="OEQ6" s="7"/>
      <c r="OER6" s="7"/>
      <c r="OES6" s="7"/>
      <c r="OET6" s="7"/>
      <c r="OEU6" s="7"/>
      <c r="OEV6" s="7"/>
      <c r="OEW6" s="7"/>
      <c r="OEX6" s="7"/>
      <c r="OEY6" s="7"/>
      <c r="OEZ6" s="7"/>
      <c r="OFA6" s="7"/>
      <c r="OFB6" s="7"/>
      <c r="OFC6" s="7"/>
      <c r="OFD6" s="7"/>
      <c r="OFE6" s="7"/>
      <c r="OFF6" s="7"/>
      <c r="OFG6" s="7"/>
      <c r="OFH6" s="7"/>
      <c r="OFI6" s="7"/>
      <c r="OFJ6" s="7"/>
      <c r="OFK6" s="7"/>
      <c r="OFL6" s="7"/>
      <c r="OFM6" s="7"/>
      <c r="OFN6" s="7"/>
      <c r="OFO6" s="7"/>
      <c r="OFP6" s="7"/>
      <c r="OFQ6" s="7"/>
      <c r="OFR6" s="7"/>
      <c r="OFS6" s="7"/>
      <c r="OFT6" s="7"/>
      <c r="OFU6" s="7"/>
      <c r="OFV6" s="7"/>
      <c r="OFW6" s="7"/>
      <c r="OFX6" s="7"/>
      <c r="OFY6" s="7"/>
      <c r="OFZ6" s="7"/>
      <c r="OGA6" s="7"/>
      <c r="OGB6" s="7"/>
      <c r="OGC6" s="7"/>
      <c r="OGD6" s="7"/>
      <c r="OGE6" s="7"/>
      <c r="OGF6" s="7"/>
      <c r="OGG6" s="7"/>
      <c r="OGH6" s="7"/>
      <c r="OGI6" s="7"/>
      <c r="OGJ6" s="7"/>
      <c r="OGK6" s="7"/>
      <c r="OGL6" s="7"/>
      <c r="OGM6" s="7"/>
      <c r="OGN6" s="7"/>
      <c r="OGO6" s="7"/>
      <c r="OGP6" s="7"/>
      <c r="OGQ6" s="7"/>
      <c r="OGR6" s="7"/>
      <c r="OGS6" s="7"/>
      <c r="OGT6" s="7"/>
      <c r="OGU6" s="7"/>
      <c r="OGV6" s="7"/>
      <c r="OGW6" s="7"/>
      <c r="OGX6" s="7"/>
      <c r="OGY6" s="7"/>
      <c r="OGZ6" s="7"/>
      <c r="OHA6" s="7"/>
      <c r="OHB6" s="7"/>
      <c r="OHC6" s="7"/>
      <c r="OHD6" s="7"/>
      <c r="OHE6" s="7"/>
      <c r="OHF6" s="7"/>
      <c r="OHG6" s="7"/>
      <c r="OHH6" s="7"/>
      <c r="OHI6" s="7"/>
      <c r="OHJ6" s="7"/>
      <c r="OHK6" s="7"/>
      <c r="OHL6" s="7"/>
      <c r="OHM6" s="7"/>
      <c r="OHN6" s="7"/>
      <c r="OHO6" s="7"/>
      <c r="OHP6" s="7"/>
      <c r="OHQ6" s="7"/>
      <c r="OHR6" s="7"/>
      <c r="OHS6" s="7"/>
      <c r="OHT6" s="7"/>
      <c r="OHU6" s="7"/>
      <c r="OHV6" s="7"/>
      <c r="OHW6" s="7"/>
      <c r="OHX6" s="7"/>
      <c r="OHY6" s="7"/>
      <c r="OHZ6" s="7"/>
      <c r="OIA6" s="7"/>
      <c r="OIB6" s="7"/>
      <c r="OIC6" s="7"/>
      <c r="OID6" s="7"/>
      <c r="OIE6" s="7"/>
      <c r="OIF6" s="7"/>
      <c r="OIG6" s="7"/>
      <c r="OIH6" s="7"/>
      <c r="OII6" s="7"/>
      <c r="OIJ6" s="7"/>
      <c r="OIK6" s="7"/>
      <c r="OIL6" s="7"/>
      <c r="OIM6" s="7"/>
      <c r="OIN6" s="7"/>
      <c r="OIO6" s="7"/>
      <c r="OIP6" s="7"/>
      <c r="OIQ6" s="7"/>
      <c r="OIR6" s="7"/>
      <c r="OIS6" s="7"/>
      <c r="OIT6" s="7"/>
      <c r="OIU6" s="7"/>
      <c r="OIV6" s="7"/>
      <c r="OIW6" s="7"/>
      <c r="OIX6" s="7"/>
      <c r="OIY6" s="7"/>
      <c r="OIZ6" s="7"/>
      <c r="OJA6" s="7"/>
      <c r="OJB6" s="7"/>
      <c r="OJC6" s="7"/>
      <c r="OJD6" s="7"/>
      <c r="OJE6" s="7"/>
      <c r="OJF6" s="7"/>
      <c r="OJG6" s="7"/>
      <c r="OJH6" s="7"/>
      <c r="OJI6" s="7"/>
      <c r="OJJ6" s="7"/>
      <c r="OJK6" s="7"/>
      <c r="OJL6" s="7"/>
      <c r="OJM6" s="7"/>
      <c r="OJN6" s="7"/>
      <c r="OJO6" s="7"/>
      <c r="OJP6" s="7"/>
      <c r="OJQ6" s="7"/>
      <c r="OJR6" s="7"/>
      <c r="OJS6" s="7"/>
      <c r="OJT6" s="7"/>
      <c r="OJU6" s="7"/>
      <c r="OJV6" s="7"/>
      <c r="OJW6" s="7"/>
      <c r="OJX6" s="7"/>
      <c r="OJY6" s="7"/>
      <c r="OJZ6" s="7"/>
      <c r="OKA6" s="7"/>
      <c r="OKB6" s="7"/>
      <c r="OKC6" s="7"/>
      <c r="OKD6" s="7"/>
      <c r="OKE6" s="7"/>
      <c r="OKF6" s="7"/>
      <c r="OKG6" s="7"/>
      <c r="OKH6" s="7"/>
      <c r="OKI6" s="7"/>
      <c r="OKJ6" s="7"/>
      <c r="OKK6" s="7"/>
      <c r="OKL6" s="7"/>
      <c r="OKM6" s="7"/>
      <c r="OKN6" s="7"/>
      <c r="OKO6" s="7"/>
      <c r="OKP6" s="7"/>
      <c r="OKQ6" s="7"/>
      <c r="OKR6" s="7"/>
      <c r="OKS6" s="7"/>
      <c r="OKT6" s="7"/>
      <c r="OKU6" s="7"/>
      <c r="OKV6" s="7"/>
      <c r="OKW6" s="7"/>
      <c r="OKX6" s="7"/>
      <c r="OKY6" s="7"/>
      <c r="OKZ6" s="7"/>
      <c r="OLA6" s="7"/>
      <c r="OLB6" s="7"/>
      <c r="OLC6" s="7"/>
      <c r="OLD6" s="7"/>
      <c r="OLE6" s="7"/>
      <c r="OLF6" s="7"/>
      <c r="OLG6" s="7"/>
      <c r="OLH6" s="7"/>
      <c r="OLI6" s="7"/>
      <c r="OLJ6" s="7"/>
      <c r="OLK6" s="7"/>
      <c r="OLL6" s="7"/>
      <c r="OLM6" s="7"/>
      <c r="OLN6" s="7"/>
      <c r="OLO6" s="7"/>
      <c r="OLP6" s="7"/>
      <c r="OLQ6" s="7"/>
      <c r="OLR6" s="7"/>
      <c r="OLS6" s="7"/>
      <c r="OLT6" s="7"/>
      <c r="OLU6" s="7"/>
      <c r="OLV6" s="7"/>
      <c r="OLW6" s="7"/>
      <c r="OLX6" s="7"/>
      <c r="OLY6" s="7"/>
      <c r="OLZ6" s="7"/>
      <c r="OMA6" s="7"/>
      <c r="OMB6" s="7"/>
      <c r="OMC6" s="7"/>
      <c r="OMD6" s="7"/>
      <c r="OME6" s="7"/>
      <c r="OMF6" s="7"/>
      <c r="OMG6" s="7"/>
      <c r="OMH6" s="7"/>
      <c r="OMI6" s="7"/>
      <c r="OMJ6" s="7"/>
      <c r="OMK6" s="7"/>
      <c r="OML6" s="7"/>
      <c r="OMM6" s="7"/>
      <c r="OMN6" s="7"/>
      <c r="OMO6" s="7"/>
      <c r="OMP6" s="7"/>
      <c r="OMQ6" s="7"/>
      <c r="OMR6" s="7"/>
      <c r="OMS6" s="7"/>
      <c r="OMT6" s="7"/>
      <c r="OMU6" s="7"/>
      <c r="OMV6" s="7"/>
      <c r="OMW6" s="7"/>
      <c r="OMX6" s="7"/>
      <c r="OMY6" s="7"/>
      <c r="OMZ6" s="7"/>
      <c r="ONA6" s="7"/>
      <c r="ONB6" s="7"/>
      <c r="ONC6" s="7"/>
      <c r="OND6" s="7"/>
      <c r="ONE6" s="7"/>
      <c r="ONF6" s="7"/>
      <c r="ONG6" s="7"/>
      <c r="ONH6" s="7"/>
      <c r="ONI6" s="7"/>
      <c r="ONJ6" s="7"/>
      <c r="ONK6" s="7"/>
      <c r="ONL6" s="7"/>
      <c r="ONM6" s="7"/>
      <c r="ONN6" s="7"/>
      <c r="ONO6" s="7"/>
      <c r="ONP6" s="7"/>
      <c r="ONQ6" s="7"/>
      <c r="ONR6" s="7"/>
      <c r="ONS6" s="7"/>
      <c r="ONT6" s="7"/>
      <c r="ONU6" s="7"/>
      <c r="ONV6" s="7"/>
      <c r="ONW6" s="7"/>
      <c r="ONX6" s="7"/>
      <c r="ONY6" s="7"/>
      <c r="ONZ6" s="7"/>
      <c r="OOA6" s="7"/>
      <c r="OOB6" s="7"/>
      <c r="OOC6" s="7"/>
      <c r="OOD6" s="7"/>
      <c r="OOE6" s="7"/>
      <c r="OOF6" s="7"/>
      <c r="OOG6" s="7"/>
      <c r="OOH6" s="7"/>
      <c r="OOI6" s="7"/>
      <c r="OOJ6" s="7"/>
      <c r="OOK6" s="7"/>
      <c r="OOL6" s="7"/>
      <c r="OOM6" s="7"/>
      <c r="OON6" s="7"/>
      <c r="OOO6" s="7"/>
      <c r="OOP6" s="7"/>
      <c r="OOQ6" s="7"/>
      <c r="OOR6" s="7"/>
      <c r="OOS6" s="7"/>
      <c r="OOT6" s="7"/>
      <c r="OOU6" s="7"/>
      <c r="OOV6" s="7"/>
      <c r="OOW6" s="7"/>
      <c r="OOX6" s="7"/>
      <c r="OOY6" s="7"/>
      <c r="OOZ6" s="7"/>
      <c r="OPA6" s="7"/>
      <c r="OPB6" s="7"/>
      <c r="OPC6" s="7"/>
      <c r="OPD6" s="7"/>
      <c r="OPE6" s="7"/>
      <c r="OPF6" s="7"/>
      <c r="OPG6" s="7"/>
      <c r="OPH6" s="7"/>
      <c r="OPI6" s="7"/>
      <c r="OPJ6" s="7"/>
      <c r="OPK6" s="7"/>
      <c r="OPL6" s="7"/>
      <c r="OPM6" s="7"/>
      <c r="OPN6" s="7"/>
      <c r="OPO6" s="7"/>
      <c r="OPP6" s="7"/>
      <c r="OPQ6" s="7"/>
      <c r="OPR6" s="7"/>
      <c r="OPS6" s="7"/>
      <c r="OPT6" s="7"/>
      <c r="OPU6" s="7"/>
      <c r="OPV6" s="7"/>
      <c r="OPW6" s="7"/>
      <c r="OPX6" s="7"/>
      <c r="OPY6" s="7"/>
      <c r="OPZ6" s="7"/>
      <c r="OQA6" s="7"/>
      <c r="OQB6" s="7"/>
      <c r="OQC6" s="7"/>
      <c r="OQD6" s="7"/>
      <c r="OQE6" s="7"/>
      <c r="OQF6" s="7"/>
      <c r="OQG6" s="7"/>
      <c r="OQH6" s="7"/>
      <c r="OQI6" s="7"/>
      <c r="OQJ6" s="7"/>
      <c r="OQK6" s="7"/>
      <c r="OQL6" s="7"/>
      <c r="OQM6" s="7"/>
      <c r="OQN6" s="7"/>
      <c r="OQO6" s="7"/>
      <c r="OQP6" s="7"/>
      <c r="OQQ6" s="7"/>
      <c r="OQR6" s="7"/>
      <c r="OQS6" s="7"/>
      <c r="OQT6" s="7"/>
      <c r="OQU6" s="7"/>
      <c r="OQV6" s="7"/>
      <c r="OQW6" s="7"/>
      <c r="OQX6" s="7"/>
      <c r="OQY6" s="7"/>
      <c r="OQZ6" s="7"/>
      <c r="ORA6" s="7"/>
      <c r="ORB6" s="7"/>
      <c r="ORC6" s="7"/>
      <c r="ORD6" s="7"/>
      <c r="ORE6" s="7"/>
      <c r="ORF6" s="7"/>
      <c r="ORG6" s="7"/>
      <c r="ORH6" s="7"/>
      <c r="ORI6" s="7"/>
      <c r="ORJ6" s="7"/>
      <c r="ORK6" s="7"/>
      <c r="ORL6" s="7"/>
      <c r="ORM6" s="7"/>
      <c r="ORN6" s="7"/>
      <c r="ORO6" s="7"/>
      <c r="ORP6" s="7"/>
      <c r="ORQ6" s="7"/>
      <c r="ORR6" s="7"/>
      <c r="ORS6" s="7"/>
      <c r="ORT6" s="7"/>
      <c r="ORU6" s="7"/>
      <c r="ORV6" s="7"/>
      <c r="ORW6" s="7"/>
      <c r="ORX6" s="7"/>
      <c r="ORY6" s="7"/>
      <c r="ORZ6" s="7"/>
      <c r="OSA6" s="7"/>
      <c r="OSB6" s="7"/>
      <c r="OSC6" s="7"/>
      <c r="OSD6" s="7"/>
      <c r="OSE6" s="7"/>
      <c r="OSF6" s="7"/>
      <c r="OSG6" s="7"/>
      <c r="OSH6" s="7"/>
      <c r="OSI6" s="7"/>
      <c r="OSJ6" s="7"/>
      <c r="OSK6" s="7"/>
      <c r="OSL6" s="7"/>
      <c r="OSM6" s="7"/>
      <c r="OSN6" s="7"/>
      <c r="OSO6" s="7"/>
      <c r="OSP6" s="7"/>
      <c r="OSQ6" s="7"/>
      <c r="OSR6" s="7"/>
      <c r="OSS6" s="7"/>
      <c r="OST6" s="7"/>
      <c r="OSU6" s="7"/>
      <c r="OSV6" s="7"/>
      <c r="OSW6" s="7"/>
      <c r="OSX6" s="7"/>
      <c r="OSY6" s="7"/>
      <c r="OSZ6" s="7"/>
      <c r="OTA6" s="7"/>
      <c r="OTB6" s="7"/>
      <c r="OTC6" s="7"/>
      <c r="OTD6" s="7"/>
      <c r="OTE6" s="7"/>
      <c r="OTF6" s="7"/>
      <c r="OTG6" s="7"/>
      <c r="OTH6" s="7"/>
      <c r="OTI6" s="7"/>
      <c r="OTJ6" s="7"/>
      <c r="OTK6" s="7"/>
      <c r="OTL6" s="7"/>
      <c r="OTM6" s="7"/>
      <c r="OTN6" s="7"/>
      <c r="OTO6" s="7"/>
      <c r="OTP6" s="7"/>
      <c r="OTQ6" s="7"/>
      <c r="OTR6" s="7"/>
      <c r="OTS6" s="7"/>
      <c r="OTT6" s="7"/>
      <c r="OTU6" s="7"/>
      <c r="OTV6" s="7"/>
      <c r="OTW6" s="7"/>
      <c r="OTX6" s="7"/>
      <c r="OTY6" s="7"/>
      <c r="OTZ6" s="7"/>
      <c r="OUA6" s="7"/>
      <c r="OUB6" s="7"/>
      <c r="OUC6" s="7"/>
      <c r="OUD6" s="7"/>
      <c r="OUE6" s="7"/>
      <c r="OUF6" s="7"/>
      <c r="OUG6" s="7"/>
      <c r="OUH6" s="7"/>
      <c r="OUI6" s="7"/>
      <c r="OUJ6" s="7"/>
      <c r="OUK6" s="7"/>
      <c r="OUL6" s="7"/>
      <c r="OUM6" s="7"/>
      <c r="OUN6" s="7"/>
      <c r="OUO6" s="7"/>
      <c r="OUP6" s="7"/>
      <c r="OUQ6" s="7"/>
      <c r="OUR6" s="7"/>
      <c r="OUS6" s="7"/>
      <c r="OUT6" s="7"/>
      <c r="OUU6" s="7"/>
      <c r="OUV6" s="7"/>
      <c r="OUW6" s="7"/>
      <c r="OUX6" s="7"/>
      <c r="OUY6" s="7"/>
      <c r="OUZ6" s="7"/>
      <c r="OVA6" s="7"/>
      <c r="OVB6" s="7"/>
      <c r="OVC6" s="7"/>
      <c r="OVD6" s="7"/>
      <c r="OVE6" s="7"/>
      <c r="OVF6" s="7"/>
      <c r="OVG6" s="7"/>
      <c r="OVH6" s="7"/>
      <c r="OVI6" s="7"/>
      <c r="OVJ6" s="7"/>
      <c r="OVK6" s="7"/>
      <c r="OVL6" s="7"/>
      <c r="OVM6" s="7"/>
      <c r="OVN6" s="7"/>
      <c r="OVO6" s="7"/>
      <c r="OVP6" s="7"/>
      <c r="OVQ6" s="7"/>
      <c r="OVR6" s="7"/>
      <c r="OVS6" s="7"/>
      <c r="OVT6" s="7"/>
      <c r="OVU6" s="7"/>
      <c r="OVV6" s="7"/>
      <c r="OVW6" s="7"/>
      <c r="OVX6" s="7"/>
      <c r="OVY6" s="7"/>
      <c r="OVZ6" s="7"/>
      <c r="OWA6" s="7"/>
      <c r="OWB6" s="7"/>
      <c r="OWC6" s="7"/>
      <c r="OWD6" s="7"/>
      <c r="OWE6" s="7"/>
      <c r="OWF6" s="7"/>
      <c r="OWG6" s="7"/>
      <c r="OWH6" s="7"/>
      <c r="OWI6" s="7"/>
      <c r="OWJ6" s="7"/>
      <c r="OWK6" s="7"/>
      <c r="OWL6" s="7"/>
      <c r="OWM6" s="7"/>
      <c r="OWN6" s="7"/>
      <c r="OWO6" s="7"/>
      <c r="OWP6" s="7"/>
      <c r="OWQ6" s="7"/>
      <c r="OWR6" s="7"/>
      <c r="OWS6" s="7"/>
      <c r="OWT6" s="7"/>
      <c r="OWU6" s="7"/>
      <c r="OWV6" s="7"/>
      <c r="OWW6" s="7"/>
      <c r="OWX6" s="7"/>
      <c r="OWY6" s="7"/>
      <c r="OWZ6" s="7"/>
      <c r="OXA6" s="7"/>
      <c r="OXB6" s="7"/>
      <c r="OXC6" s="7"/>
      <c r="OXD6" s="7"/>
      <c r="OXE6" s="7"/>
      <c r="OXF6" s="7"/>
      <c r="OXG6" s="7"/>
      <c r="OXH6" s="7"/>
      <c r="OXI6" s="7"/>
      <c r="OXJ6" s="7"/>
      <c r="OXK6" s="7"/>
      <c r="OXL6" s="7"/>
      <c r="OXM6" s="7"/>
      <c r="OXN6" s="7"/>
      <c r="OXO6" s="7"/>
      <c r="OXP6" s="7"/>
      <c r="OXQ6" s="7"/>
      <c r="OXR6" s="7"/>
      <c r="OXS6" s="7"/>
      <c r="OXT6" s="7"/>
      <c r="OXU6" s="7"/>
      <c r="OXV6" s="7"/>
      <c r="OXW6" s="7"/>
      <c r="OXX6" s="7"/>
      <c r="OXY6" s="7"/>
      <c r="OXZ6" s="7"/>
      <c r="OYA6" s="7"/>
      <c r="OYB6" s="7"/>
      <c r="OYC6" s="7"/>
      <c r="OYD6" s="7"/>
      <c r="OYE6" s="7"/>
      <c r="OYF6" s="7"/>
      <c r="OYG6" s="7"/>
      <c r="OYH6" s="7"/>
      <c r="OYI6" s="7"/>
      <c r="OYJ6" s="7"/>
      <c r="OYK6" s="7"/>
      <c r="OYL6" s="7"/>
      <c r="OYM6" s="7"/>
      <c r="OYN6" s="7"/>
      <c r="OYO6" s="7"/>
      <c r="OYP6" s="7"/>
      <c r="OYQ6" s="7"/>
      <c r="OYR6" s="7"/>
      <c r="OYS6" s="7"/>
      <c r="OYT6" s="7"/>
      <c r="OYU6" s="7"/>
      <c r="OYV6" s="7"/>
      <c r="OYW6" s="7"/>
      <c r="OYX6" s="7"/>
      <c r="OYY6" s="7"/>
      <c r="OYZ6" s="7"/>
      <c r="OZA6" s="7"/>
      <c r="OZB6" s="7"/>
      <c r="OZC6" s="7"/>
      <c r="OZD6" s="7"/>
      <c r="OZE6" s="7"/>
      <c r="OZF6" s="7"/>
      <c r="OZG6" s="7"/>
      <c r="OZH6" s="7"/>
      <c r="OZI6" s="7"/>
      <c r="OZJ6" s="7"/>
      <c r="OZK6" s="7"/>
      <c r="OZL6" s="7"/>
      <c r="OZM6" s="7"/>
      <c r="OZN6" s="7"/>
      <c r="OZO6" s="7"/>
      <c r="OZP6" s="7"/>
      <c r="OZQ6" s="7"/>
      <c r="OZR6" s="7"/>
      <c r="OZS6" s="7"/>
      <c r="OZT6" s="7"/>
      <c r="OZU6" s="7"/>
      <c r="OZV6" s="7"/>
      <c r="OZW6" s="7"/>
      <c r="OZX6" s="7"/>
      <c r="OZY6" s="7"/>
      <c r="OZZ6" s="7"/>
      <c r="PAA6" s="7"/>
      <c r="PAB6" s="7"/>
      <c r="PAC6" s="7"/>
      <c r="PAD6" s="7"/>
      <c r="PAE6" s="7"/>
      <c r="PAF6" s="7"/>
      <c r="PAG6" s="7"/>
      <c r="PAH6" s="7"/>
      <c r="PAI6" s="7"/>
      <c r="PAJ6" s="7"/>
      <c r="PAK6" s="7"/>
      <c r="PAL6" s="7"/>
      <c r="PAM6" s="7"/>
      <c r="PAN6" s="7"/>
      <c r="PAO6" s="7"/>
      <c r="PAP6" s="7"/>
      <c r="PAQ6" s="7"/>
      <c r="PAR6" s="7"/>
      <c r="PAS6" s="7"/>
      <c r="PAT6" s="7"/>
      <c r="PAU6" s="7"/>
      <c r="PAV6" s="7"/>
      <c r="PAW6" s="7"/>
      <c r="PAX6" s="7"/>
      <c r="PAY6" s="7"/>
      <c r="PAZ6" s="7"/>
      <c r="PBA6" s="7"/>
      <c r="PBB6" s="7"/>
      <c r="PBC6" s="7"/>
      <c r="PBD6" s="7"/>
      <c r="PBE6" s="7"/>
      <c r="PBF6" s="7"/>
      <c r="PBG6" s="7"/>
      <c r="PBH6" s="7"/>
      <c r="PBI6" s="7"/>
      <c r="PBJ6" s="7"/>
      <c r="PBK6" s="7"/>
      <c r="PBL6" s="7"/>
      <c r="PBM6" s="7"/>
      <c r="PBN6" s="7"/>
      <c r="PBO6" s="7"/>
      <c r="PBP6" s="7"/>
      <c r="PBQ6" s="7"/>
      <c r="PBR6" s="7"/>
      <c r="PBS6" s="7"/>
      <c r="PBT6" s="7"/>
      <c r="PBU6" s="7"/>
      <c r="PBV6" s="7"/>
      <c r="PBW6" s="7"/>
      <c r="PBX6" s="7"/>
      <c r="PBY6" s="7"/>
      <c r="PBZ6" s="7"/>
      <c r="PCA6" s="7"/>
      <c r="PCB6" s="7"/>
      <c r="PCC6" s="7"/>
      <c r="PCD6" s="7"/>
      <c r="PCE6" s="7"/>
      <c r="PCF6" s="7"/>
      <c r="PCG6" s="7"/>
      <c r="PCH6" s="7"/>
      <c r="PCI6" s="7"/>
      <c r="PCJ6" s="7"/>
      <c r="PCK6" s="7"/>
      <c r="PCL6" s="7"/>
      <c r="PCM6" s="7"/>
      <c r="PCN6" s="7"/>
      <c r="PCO6" s="7"/>
      <c r="PCP6" s="7"/>
      <c r="PCQ6" s="7"/>
      <c r="PCR6" s="7"/>
      <c r="PCS6" s="7"/>
      <c r="PCT6" s="7"/>
      <c r="PCU6" s="7"/>
      <c r="PCV6" s="7"/>
      <c r="PCW6" s="7"/>
      <c r="PCX6" s="7"/>
      <c r="PCY6" s="7"/>
      <c r="PCZ6" s="7"/>
      <c r="PDA6" s="7"/>
      <c r="PDB6" s="7"/>
      <c r="PDC6" s="7"/>
      <c r="PDD6" s="7"/>
      <c r="PDE6" s="7"/>
      <c r="PDF6" s="7"/>
      <c r="PDG6" s="7"/>
      <c r="PDH6" s="7"/>
      <c r="PDI6" s="7"/>
      <c r="PDJ6" s="7"/>
      <c r="PDK6" s="7"/>
      <c r="PDL6" s="7"/>
      <c r="PDM6" s="7"/>
      <c r="PDN6" s="7"/>
      <c r="PDO6" s="7"/>
      <c r="PDP6" s="7"/>
      <c r="PDQ6" s="7"/>
      <c r="PDR6" s="7"/>
      <c r="PDS6" s="7"/>
      <c r="PDT6" s="7"/>
      <c r="PDU6" s="7"/>
      <c r="PDV6" s="7"/>
      <c r="PDW6" s="7"/>
      <c r="PDX6" s="7"/>
      <c r="PDY6" s="7"/>
      <c r="PDZ6" s="7"/>
      <c r="PEA6" s="7"/>
      <c r="PEB6" s="7"/>
      <c r="PEC6" s="7"/>
      <c r="PED6" s="7"/>
      <c r="PEE6" s="7"/>
      <c r="PEF6" s="7"/>
      <c r="PEG6" s="7"/>
      <c r="PEH6" s="7"/>
      <c r="PEI6" s="7"/>
      <c r="PEJ6" s="7"/>
      <c r="PEK6" s="7"/>
      <c r="PEL6" s="7"/>
      <c r="PEM6" s="7"/>
      <c r="PEN6" s="7"/>
      <c r="PEO6" s="7"/>
      <c r="PEP6" s="7"/>
      <c r="PEQ6" s="7"/>
      <c r="PER6" s="7"/>
      <c r="PES6" s="7"/>
      <c r="PET6" s="7"/>
      <c r="PEU6" s="7"/>
      <c r="PEV6" s="7"/>
      <c r="PEW6" s="7"/>
      <c r="PEX6" s="7"/>
      <c r="PEY6" s="7"/>
      <c r="PEZ6" s="7"/>
      <c r="PFA6" s="7"/>
      <c r="PFB6" s="7"/>
      <c r="PFC6" s="7"/>
      <c r="PFD6" s="7"/>
      <c r="PFE6" s="7"/>
      <c r="PFF6" s="7"/>
      <c r="PFG6" s="7"/>
      <c r="PFH6" s="7"/>
      <c r="PFI6" s="7"/>
      <c r="PFJ6" s="7"/>
      <c r="PFK6" s="7"/>
      <c r="PFL6" s="7"/>
      <c r="PFM6" s="7"/>
      <c r="PFN6" s="7"/>
      <c r="PFO6" s="7"/>
      <c r="PFP6" s="7"/>
      <c r="PFQ6" s="7"/>
      <c r="PFR6" s="7"/>
      <c r="PFS6" s="7"/>
      <c r="PFT6" s="7"/>
      <c r="PFU6" s="7"/>
      <c r="PFV6" s="7"/>
      <c r="PFW6" s="7"/>
      <c r="PFX6" s="7"/>
      <c r="PFY6" s="7"/>
      <c r="PFZ6" s="7"/>
      <c r="PGA6" s="7"/>
      <c r="PGB6" s="7"/>
      <c r="PGC6" s="7"/>
      <c r="PGD6" s="7"/>
      <c r="PGE6" s="7"/>
      <c r="PGF6" s="7"/>
      <c r="PGG6" s="7"/>
      <c r="PGH6" s="7"/>
      <c r="PGI6" s="7"/>
      <c r="PGJ6" s="7"/>
      <c r="PGK6" s="7"/>
      <c r="PGL6" s="7"/>
      <c r="PGM6" s="7"/>
      <c r="PGN6" s="7"/>
      <c r="PGO6" s="7"/>
      <c r="PGP6" s="7"/>
      <c r="PGQ6" s="7"/>
      <c r="PGR6" s="7"/>
      <c r="PGS6" s="7"/>
      <c r="PGT6" s="7"/>
      <c r="PGU6" s="7"/>
      <c r="PGV6" s="7"/>
      <c r="PGW6" s="7"/>
      <c r="PGX6" s="7"/>
      <c r="PGY6" s="7"/>
      <c r="PGZ6" s="7"/>
      <c r="PHA6" s="7"/>
      <c r="PHB6" s="7"/>
      <c r="PHC6" s="7"/>
      <c r="PHD6" s="7"/>
      <c r="PHE6" s="7"/>
      <c r="PHF6" s="7"/>
      <c r="PHG6" s="7"/>
      <c r="PHH6" s="7"/>
      <c r="PHI6" s="7"/>
      <c r="PHJ6" s="7"/>
      <c r="PHK6" s="7"/>
      <c r="PHL6" s="7"/>
      <c r="PHM6" s="7"/>
      <c r="PHN6" s="7"/>
      <c r="PHO6" s="7"/>
      <c r="PHP6" s="7"/>
      <c r="PHQ6" s="7"/>
      <c r="PHR6" s="7"/>
      <c r="PHS6" s="7"/>
      <c r="PHT6" s="7"/>
      <c r="PHU6" s="7"/>
      <c r="PHV6" s="7"/>
      <c r="PHW6" s="7"/>
      <c r="PHX6" s="7"/>
      <c r="PHY6" s="7"/>
      <c r="PHZ6" s="7"/>
      <c r="PIA6" s="7"/>
      <c r="PIB6" s="7"/>
      <c r="PIC6" s="7"/>
      <c r="PID6" s="7"/>
      <c r="PIE6" s="7"/>
      <c r="PIF6" s="7"/>
      <c r="PIG6" s="7"/>
      <c r="PIH6" s="7"/>
      <c r="PII6" s="7"/>
      <c r="PIJ6" s="7"/>
      <c r="PIK6" s="7"/>
      <c r="PIL6" s="7"/>
      <c r="PIM6" s="7"/>
      <c r="PIN6" s="7"/>
      <c r="PIO6" s="7"/>
      <c r="PIP6" s="7"/>
      <c r="PIQ6" s="7"/>
      <c r="PIR6" s="7"/>
      <c r="PIS6" s="7"/>
      <c r="PIT6" s="7"/>
      <c r="PIU6" s="7"/>
      <c r="PIV6" s="7"/>
      <c r="PIW6" s="7"/>
      <c r="PIX6" s="7"/>
      <c r="PIY6" s="7"/>
      <c r="PIZ6" s="7"/>
      <c r="PJA6" s="7"/>
      <c r="PJB6" s="7"/>
      <c r="PJC6" s="7"/>
      <c r="PJD6" s="7"/>
      <c r="PJE6" s="7"/>
      <c r="PJF6" s="7"/>
      <c r="PJG6" s="7"/>
      <c r="PJH6" s="7"/>
      <c r="PJI6" s="7"/>
      <c r="PJJ6" s="7"/>
      <c r="PJK6" s="7"/>
      <c r="PJL6" s="7"/>
      <c r="PJM6" s="7"/>
      <c r="PJN6" s="7"/>
      <c r="PJO6" s="7"/>
      <c r="PJP6" s="7"/>
      <c r="PJQ6" s="7"/>
      <c r="PJR6" s="7"/>
      <c r="PJS6" s="7"/>
      <c r="PJT6" s="7"/>
      <c r="PJU6" s="7"/>
      <c r="PJV6" s="7"/>
      <c r="PJW6" s="7"/>
      <c r="PJX6" s="7"/>
      <c r="PJY6" s="7"/>
      <c r="PJZ6" s="7"/>
      <c r="PKA6" s="7"/>
      <c r="PKB6" s="7"/>
      <c r="PKC6" s="7"/>
      <c r="PKD6" s="7"/>
      <c r="PKE6" s="7"/>
      <c r="PKF6" s="7"/>
      <c r="PKG6" s="7"/>
      <c r="PKH6" s="7"/>
      <c r="PKI6" s="7"/>
      <c r="PKJ6" s="7"/>
      <c r="PKK6" s="7"/>
      <c r="PKL6" s="7"/>
      <c r="PKM6" s="7"/>
      <c r="PKN6" s="7"/>
      <c r="PKO6" s="7"/>
      <c r="PKP6" s="7"/>
      <c r="PKQ6" s="7"/>
      <c r="PKR6" s="7"/>
      <c r="PKS6" s="7"/>
      <c r="PKT6" s="7"/>
      <c r="PKU6" s="7"/>
      <c r="PKV6" s="7"/>
      <c r="PKW6" s="7"/>
      <c r="PKX6" s="7"/>
      <c r="PKY6" s="7"/>
      <c r="PKZ6" s="7"/>
      <c r="PLA6" s="7"/>
      <c r="PLB6" s="7"/>
      <c r="PLC6" s="7"/>
      <c r="PLD6" s="7"/>
      <c r="PLE6" s="7"/>
      <c r="PLF6" s="7"/>
      <c r="PLG6" s="7"/>
      <c r="PLH6" s="7"/>
      <c r="PLI6" s="7"/>
      <c r="PLJ6" s="7"/>
      <c r="PLK6" s="7"/>
      <c r="PLL6" s="7"/>
      <c r="PLM6" s="7"/>
      <c r="PLN6" s="7"/>
      <c r="PLO6" s="7"/>
      <c r="PLP6" s="7"/>
      <c r="PLQ6" s="7"/>
      <c r="PLR6" s="7"/>
      <c r="PLS6" s="7"/>
      <c r="PLT6" s="7"/>
      <c r="PLU6" s="7"/>
      <c r="PLV6" s="7"/>
      <c r="PLW6" s="7"/>
      <c r="PLX6" s="7"/>
      <c r="PLY6" s="7"/>
      <c r="PLZ6" s="7"/>
      <c r="PMA6" s="7"/>
      <c r="PMB6" s="7"/>
      <c r="PMC6" s="7"/>
      <c r="PMD6" s="7"/>
      <c r="PME6" s="7"/>
      <c r="PMF6" s="7"/>
      <c r="PMG6" s="7"/>
      <c r="PMH6" s="7"/>
      <c r="PMI6" s="7"/>
      <c r="PMJ6" s="7"/>
      <c r="PMK6" s="7"/>
      <c r="PML6" s="7"/>
      <c r="PMM6" s="7"/>
      <c r="PMN6" s="7"/>
      <c r="PMO6" s="7"/>
      <c r="PMP6" s="7"/>
      <c r="PMQ6" s="7"/>
      <c r="PMR6" s="7"/>
      <c r="PMS6" s="7"/>
      <c r="PMT6" s="7"/>
      <c r="PMU6" s="7"/>
      <c r="PMV6" s="7"/>
      <c r="PMW6" s="7"/>
      <c r="PMX6" s="7"/>
      <c r="PMY6" s="7"/>
      <c r="PMZ6" s="7"/>
      <c r="PNA6" s="7"/>
      <c r="PNB6" s="7"/>
      <c r="PNC6" s="7"/>
      <c r="PND6" s="7"/>
      <c r="PNE6" s="7"/>
      <c r="PNF6" s="7"/>
      <c r="PNG6" s="7"/>
      <c r="PNH6" s="7"/>
      <c r="PNI6" s="7"/>
      <c r="PNJ6" s="7"/>
      <c r="PNK6" s="7"/>
      <c r="PNL6" s="7"/>
      <c r="PNM6" s="7"/>
      <c r="PNN6" s="7"/>
      <c r="PNO6" s="7"/>
      <c r="PNP6" s="7"/>
      <c r="PNQ6" s="7"/>
      <c r="PNR6" s="7"/>
      <c r="PNS6" s="7"/>
      <c r="PNT6" s="7"/>
      <c r="PNU6" s="7"/>
      <c r="PNV6" s="7"/>
      <c r="PNW6" s="7"/>
      <c r="PNX6" s="7"/>
      <c r="PNY6" s="7"/>
      <c r="PNZ6" s="7"/>
      <c r="POA6" s="7"/>
      <c r="POB6" s="7"/>
      <c r="POC6" s="7"/>
      <c r="POD6" s="7"/>
      <c r="POE6" s="7"/>
      <c r="POF6" s="7"/>
      <c r="POG6" s="7"/>
      <c r="POH6" s="7"/>
      <c r="POI6" s="7"/>
      <c r="POJ6" s="7"/>
      <c r="POK6" s="7"/>
      <c r="POL6" s="7"/>
      <c r="POM6" s="7"/>
      <c r="PON6" s="7"/>
      <c r="POO6" s="7"/>
      <c r="POP6" s="7"/>
      <c r="POQ6" s="7"/>
      <c r="POR6" s="7"/>
      <c r="POS6" s="7"/>
      <c r="POT6" s="7"/>
      <c r="POU6" s="7"/>
      <c r="POV6" s="7"/>
      <c r="POW6" s="7"/>
      <c r="POX6" s="7"/>
      <c r="POY6" s="7"/>
      <c r="POZ6" s="7"/>
      <c r="PPA6" s="7"/>
      <c r="PPB6" s="7"/>
      <c r="PPC6" s="7"/>
      <c r="PPD6" s="7"/>
      <c r="PPE6" s="7"/>
      <c r="PPF6" s="7"/>
      <c r="PPG6" s="7"/>
      <c r="PPH6" s="7"/>
      <c r="PPI6" s="7"/>
      <c r="PPJ6" s="7"/>
      <c r="PPK6" s="7"/>
      <c r="PPL6" s="7"/>
      <c r="PPM6" s="7"/>
      <c r="PPN6" s="7"/>
      <c r="PPO6" s="7"/>
      <c r="PPP6" s="7"/>
      <c r="PPQ6" s="7"/>
      <c r="PPR6" s="7"/>
      <c r="PPS6" s="7"/>
      <c r="PPT6" s="7"/>
      <c r="PPU6" s="7"/>
      <c r="PPV6" s="7"/>
      <c r="PPW6" s="7"/>
      <c r="PPX6" s="7"/>
      <c r="PPY6" s="7"/>
      <c r="PPZ6" s="7"/>
      <c r="PQA6" s="7"/>
      <c r="PQB6" s="7"/>
      <c r="PQC6" s="7"/>
      <c r="PQD6" s="7"/>
      <c r="PQE6" s="7"/>
      <c r="PQF6" s="7"/>
      <c r="PQG6" s="7"/>
      <c r="PQH6" s="7"/>
      <c r="PQI6" s="7"/>
      <c r="PQJ6" s="7"/>
      <c r="PQK6" s="7"/>
      <c r="PQL6" s="7"/>
      <c r="PQM6" s="7"/>
      <c r="PQN6" s="7"/>
      <c r="PQO6" s="7"/>
      <c r="PQP6" s="7"/>
      <c r="PQQ6" s="7"/>
      <c r="PQR6" s="7"/>
      <c r="PQS6" s="7"/>
      <c r="PQT6" s="7"/>
      <c r="PQU6" s="7"/>
      <c r="PQV6" s="7"/>
      <c r="PQW6" s="7"/>
      <c r="PQX6" s="7"/>
      <c r="PQY6" s="7"/>
      <c r="PQZ6" s="7"/>
      <c r="PRA6" s="7"/>
      <c r="PRB6" s="7"/>
      <c r="PRC6" s="7"/>
      <c r="PRD6" s="7"/>
      <c r="PRE6" s="7"/>
      <c r="PRF6" s="7"/>
      <c r="PRG6" s="7"/>
      <c r="PRH6" s="7"/>
      <c r="PRI6" s="7"/>
      <c r="PRJ6" s="7"/>
      <c r="PRK6" s="7"/>
      <c r="PRL6" s="7"/>
      <c r="PRM6" s="7"/>
      <c r="PRN6" s="7"/>
      <c r="PRO6" s="7"/>
      <c r="PRP6" s="7"/>
      <c r="PRQ6" s="7"/>
      <c r="PRR6" s="7"/>
      <c r="PRS6" s="7"/>
      <c r="PRT6" s="7"/>
      <c r="PRU6" s="7"/>
      <c r="PRV6" s="7"/>
      <c r="PRW6" s="7"/>
      <c r="PRX6" s="7"/>
      <c r="PRY6" s="7"/>
      <c r="PRZ6" s="7"/>
      <c r="PSA6" s="7"/>
      <c r="PSB6" s="7"/>
      <c r="PSC6" s="7"/>
      <c r="PSD6" s="7"/>
      <c r="PSE6" s="7"/>
      <c r="PSF6" s="7"/>
      <c r="PSG6" s="7"/>
      <c r="PSH6" s="7"/>
      <c r="PSI6" s="7"/>
      <c r="PSJ6" s="7"/>
      <c r="PSK6" s="7"/>
      <c r="PSL6" s="7"/>
      <c r="PSM6" s="7"/>
      <c r="PSN6" s="7"/>
      <c r="PSO6" s="7"/>
      <c r="PSP6" s="7"/>
      <c r="PSQ6" s="7"/>
      <c r="PSR6" s="7"/>
      <c r="PSS6" s="7"/>
      <c r="PST6" s="7"/>
      <c r="PSU6" s="7"/>
      <c r="PSV6" s="7"/>
      <c r="PSW6" s="7"/>
      <c r="PSX6" s="7"/>
      <c r="PSY6" s="7"/>
      <c r="PSZ6" s="7"/>
      <c r="PTA6" s="7"/>
      <c r="PTB6" s="7"/>
      <c r="PTC6" s="7"/>
      <c r="PTD6" s="7"/>
      <c r="PTE6" s="7"/>
      <c r="PTF6" s="7"/>
      <c r="PTG6" s="7"/>
      <c r="PTH6" s="7"/>
      <c r="PTI6" s="7"/>
      <c r="PTJ6" s="7"/>
      <c r="PTK6" s="7"/>
      <c r="PTL6" s="7"/>
      <c r="PTM6" s="7"/>
      <c r="PTN6" s="7"/>
      <c r="PTO6" s="7"/>
      <c r="PTP6" s="7"/>
      <c r="PTQ6" s="7"/>
      <c r="PTR6" s="7"/>
      <c r="PTS6" s="7"/>
      <c r="PTT6" s="7"/>
      <c r="PTU6" s="7"/>
      <c r="PTV6" s="7"/>
      <c r="PTW6" s="7"/>
      <c r="PTX6" s="7"/>
      <c r="PTY6" s="7"/>
      <c r="PTZ6" s="7"/>
      <c r="PUA6" s="7"/>
      <c r="PUB6" s="7"/>
      <c r="PUC6" s="7"/>
      <c r="PUD6" s="7"/>
      <c r="PUE6" s="7"/>
      <c r="PUF6" s="7"/>
      <c r="PUG6" s="7"/>
      <c r="PUH6" s="7"/>
      <c r="PUI6" s="7"/>
      <c r="PUJ6" s="7"/>
      <c r="PUK6" s="7"/>
      <c r="PUL6" s="7"/>
      <c r="PUM6" s="7"/>
      <c r="PUN6" s="7"/>
      <c r="PUO6" s="7"/>
      <c r="PUP6" s="7"/>
      <c r="PUQ6" s="7"/>
      <c r="PUR6" s="7"/>
      <c r="PUS6" s="7"/>
      <c r="PUT6" s="7"/>
      <c r="PUU6" s="7"/>
      <c r="PUV6" s="7"/>
      <c r="PUW6" s="7"/>
      <c r="PUX6" s="7"/>
      <c r="PUY6" s="7"/>
      <c r="PUZ6" s="7"/>
      <c r="PVA6" s="7"/>
      <c r="PVB6" s="7"/>
      <c r="PVC6" s="7"/>
      <c r="PVD6" s="7"/>
      <c r="PVE6" s="7"/>
      <c r="PVF6" s="7"/>
      <c r="PVG6" s="7"/>
      <c r="PVH6" s="7"/>
      <c r="PVI6" s="7"/>
      <c r="PVJ6" s="7"/>
      <c r="PVK6" s="7"/>
      <c r="PVL6" s="7"/>
      <c r="PVM6" s="7"/>
      <c r="PVN6" s="7"/>
      <c r="PVO6" s="7"/>
      <c r="PVP6" s="7"/>
      <c r="PVQ6" s="7"/>
      <c r="PVR6" s="7"/>
      <c r="PVS6" s="7"/>
      <c r="PVT6" s="7"/>
      <c r="PVU6" s="7"/>
      <c r="PVV6" s="7"/>
      <c r="PVW6" s="7"/>
      <c r="PVX6" s="7"/>
      <c r="PVY6" s="7"/>
      <c r="PVZ6" s="7"/>
      <c r="PWA6" s="7"/>
      <c r="PWB6" s="7"/>
      <c r="PWC6" s="7"/>
      <c r="PWD6" s="7"/>
      <c r="PWE6" s="7"/>
      <c r="PWF6" s="7"/>
      <c r="PWG6" s="7"/>
      <c r="PWH6" s="7"/>
      <c r="PWI6" s="7"/>
      <c r="PWJ6" s="7"/>
      <c r="PWK6" s="7"/>
      <c r="PWL6" s="7"/>
      <c r="PWM6" s="7"/>
      <c r="PWN6" s="7"/>
      <c r="PWO6" s="7"/>
      <c r="PWP6" s="7"/>
      <c r="PWQ6" s="7"/>
      <c r="PWR6" s="7"/>
      <c r="PWS6" s="7"/>
      <c r="PWT6" s="7"/>
      <c r="PWU6" s="7"/>
      <c r="PWV6" s="7"/>
      <c r="PWW6" s="7"/>
      <c r="PWX6" s="7"/>
      <c r="PWY6" s="7"/>
      <c r="PWZ6" s="7"/>
      <c r="PXA6" s="7"/>
      <c r="PXB6" s="7"/>
      <c r="PXC6" s="7"/>
      <c r="PXD6" s="7"/>
      <c r="PXE6" s="7"/>
      <c r="PXF6" s="7"/>
      <c r="PXG6" s="7"/>
      <c r="PXH6" s="7"/>
      <c r="PXI6" s="7"/>
      <c r="PXJ6" s="7"/>
      <c r="PXK6" s="7"/>
      <c r="PXL6" s="7"/>
      <c r="PXM6" s="7"/>
      <c r="PXN6" s="7"/>
      <c r="PXO6" s="7"/>
      <c r="PXP6" s="7"/>
      <c r="PXQ6" s="7"/>
      <c r="PXR6" s="7"/>
      <c r="PXS6" s="7"/>
      <c r="PXT6" s="7"/>
      <c r="PXU6" s="7"/>
      <c r="PXV6" s="7"/>
      <c r="PXW6" s="7"/>
      <c r="PXX6" s="7"/>
      <c r="PXY6" s="7"/>
      <c r="PXZ6" s="7"/>
      <c r="PYA6" s="7"/>
      <c r="PYB6" s="7"/>
      <c r="PYC6" s="7"/>
      <c r="PYD6" s="7"/>
      <c r="PYE6" s="7"/>
      <c r="PYF6" s="7"/>
      <c r="PYG6" s="7"/>
      <c r="PYH6" s="7"/>
      <c r="PYI6" s="7"/>
      <c r="PYJ6" s="7"/>
      <c r="PYK6" s="7"/>
      <c r="PYL6" s="7"/>
      <c r="PYM6" s="7"/>
      <c r="PYN6" s="7"/>
      <c r="PYO6" s="7"/>
      <c r="PYP6" s="7"/>
      <c r="PYQ6" s="7"/>
      <c r="PYR6" s="7"/>
      <c r="PYS6" s="7"/>
      <c r="PYT6" s="7"/>
      <c r="PYU6" s="7"/>
      <c r="PYV6" s="7"/>
      <c r="PYW6" s="7"/>
      <c r="PYX6" s="7"/>
      <c r="PYY6" s="7"/>
      <c r="PYZ6" s="7"/>
      <c r="PZA6" s="7"/>
      <c r="PZB6" s="7"/>
      <c r="PZC6" s="7"/>
      <c r="PZD6" s="7"/>
      <c r="PZE6" s="7"/>
      <c r="PZF6" s="7"/>
      <c r="PZG6" s="7"/>
      <c r="PZH6" s="7"/>
      <c r="PZI6" s="7"/>
      <c r="PZJ6" s="7"/>
      <c r="PZK6" s="7"/>
      <c r="PZL6" s="7"/>
      <c r="PZM6" s="7"/>
      <c r="PZN6" s="7"/>
      <c r="PZO6" s="7"/>
      <c r="PZP6" s="7"/>
      <c r="PZQ6" s="7"/>
      <c r="PZR6" s="7"/>
      <c r="PZS6" s="7"/>
      <c r="PZT6" s="7"/>
      <c r="PZU6" s="7"/>
      <c r="PZV6" s="7"/>
      <c r="PZW6" s="7"/>
      <c r="PZX6" s="7"/>
      <c r="PZY6" s="7"/>
      <c r="PZZ6" s="7"/>
      <c r="QAA6" s="7"/>
      <c r="QAB6" s="7"/>
      <c r="QAC6" s="7"/>
      <c r="QAD6" s="7"/>
      <c r="QAE6" s="7"/>
      <c r="QAF6" s="7"/>
      <c r="QAG6" s="7"/>
      <c r="QAH6" s="7"/>
      <c r="QAI6" s="7"/>
      <c r="QAJ6" s="7"/>
      <c r="QAK6" s="7"/>
      <c r="QAL6" s="7"/>
      <c r="QAM6" s="7"/>
      <c r="QAN6" s="7"/>
      <c r="QAO6" s="7"/>
      <c r="QAP6" s="7"/>
      <c r="QAQ6" s="7"/>
      <c r="QAR6" s="7"/>
      <c r="QAS6" s="7"/>
      <c r="QAT6" s="7"/>
      <c r="QAU6" s="7"/>
      <c r="QAV6" s="7"/>
      <c r="QAW6" s="7"/>
      <c r="QAX6" s="7"/>
      <c r="QAY6" s="7"/>
      <c r="QAZ6" s="7"/>
      <c r="QBA6" s="7"/>
      <c r="QBB6" s="7"/>
      <c r="QBC6" s="7"/>
      <c r="QBD6" s="7"/>
      <c r="QBE6" s="7"/>
      <c r="QBF6" s="7"/>
      <c r="QBG6" s="7"/>
      <c r="QBH6" s="7"/>
      <c r="QBI6" s="7"/>
      <c r="QBJ6" s="7"/>
      <c r="QBK6" s="7"/>
      <c r="QBL6" s="7"/>
      <c r="QBM6" s="7"/>
      <c r="QBN6" s="7"/>
      <c r="QBO6" s="7"/>
      <c r="QBP6" s="7"/>
      <c r="QBQ6" s="7"/>
      <c r="QBR6" s="7"/>
      <c r="QBS6" s="7"/>
      <c r="QBT6" s="7"/>
      <c r="QBU6" s="7"/>
      <c r="QBV6" s="7"/>
      <c r="QBW6" s="7"/>
      <c r="QBX6" s="7"/>
      <c r="QBY6" s="7"/>
      <c r="QBZ6" s="7"/>
      <c r="QCA6" s="7"/>
      <c r="QCB6" s="7"/>
      <c r="QCC6" s="7"/>
      <c r="QCD6" s="7"/>
      <c r="QCE6" s="7"/>
      <c r="QCF6" s="7"/>
      <c r="QCG6" s="7"/>
      <c r="QCH6" s="7"/>
      <c r="QCI6" s="7"/>
      <c r="QCJ6" s="7"/>
      <c r="QCK6" s="7"/>
      <c r="QCL6" s="7"/>
      <c r="QCM6" s="7"/>
      <c r="QCN6" s="7"/>
      <c r="QCO6" s="7"/>
      <c r="QCP6" s="7"/>
      <c r="QCQ6" s="7"/>
      <c r="QCR6" s="7"/>
      <c r="QCS6" s="7"/>
      <c r="QCT6" s="7"/>
      <c r="QCU6" s="7"/>
      <c r="QCV6" s="7"/>
      <c r="QCW6" s="7"/>
      <c r="QCX6" s="7"/>
      <c r="QCY6" s="7"/>
      <c r="QCZ6" s="7"/>
      <c r="QDA6" s="7"/>
      <c r="QDB6" s="7"/>
      <c r="QDC6" s="7"/>
      <c r="QDD6" s="7"/>
      <c r="QDE6" s="7"/>
      <c r="QDF6" s="7"/>
      <c r="QDG6" s="7"/>
      <c r="QDH6" s="7"/>
      <c r="QDI6" s="7"/>
      <c r="QDJ6" s="7"/>
      <c r="QDK6" s="7"/>
      <c r="QDL6" s="7"/>
      <c r="QDM6" s="7"/>
      <c r="QDN6" s="7"/>
      <c r="QDO6" s="7"/>
      <c r="QDP6" s="7"/>
      <c r="QDQ6" s="7"/>
      <c r="QDR6" s="7"/>
      <c r="QDS6" s="7"/>
      <c r="QDT6" s="7"/>
      <c r="QDU6" s="7"/>
      <c r="QDV6" s="7"/>
      <c r="QDW6" s="7"/>
      <c r="QDX6" s="7"/>
      <c r="QDY6" s="7"/>
      <c r="QDZ6" s="7"/>
      <c r="QEA6" s="7"/>
      <c r="QEB6" s="7"/>
      <c r="QEC6" s="7"/>
      <c r="QED6" s="7"/>
      <c r="QEE6" s="7"/>
      <c r="QEF6" s="7"/>
      <c r="QEG6" s="7"/>
      <c r="QEH6" s="7"/>
      <c r="QEI6" s="7"/>
      <c r="QEJ6" s="7"/>
      <c r="QEK6" s="7"/>
      <c r="QEL6" s="7"/>
      <c r="QEM6" s="7"/>
      <c r="QEN6" s="7"/>
      <c r="QEO6" s="7"/>
      <c r="QEP6" s="7"/>
      <c r="QEQ6" s="7"/>
      <c r="QER6" s="7"/>
      <c r="QES6" s="7"/>
      <c r="QET6" s="7"/>
      <c r="QEU6" s="7"/>
      <c r="QEV6" s="7"/>
      <c r="QEW6" s="7"/>
      <c r="QEX6" s="7"/>
      <c r="QEY6" s="7"/>
      <c r="QEZ6" s="7"/>
      <c r="QFA6" s="7"/>
      <c r="QFB6" s="7"/>
      <c r="QFC6" s="7"/>
      <c r="QFD6" s="7"/>
      <c r="QFE6" s="7"/>
      <c r="QFF6" s="7"/>
      <c r="QFG6" s="7"/>
      <c r="QFH6" s="7"/>
      <c r="QFI6" s="7"/>
      <c r="QFJ6" s="7"/>
      <c r="QFK6" s="7"/>
      <c r="QFL6" s="7"/>
      <c r="QFM6" s="7"/>
      <c r="QFN6" s="7"/>
      <c r="QFO6" s="7"/>
      <c r="QFP6" s="7"/>
      <c r="QFQ6" s="7"/>
      <c r="QFR6" s="7"/>
      <c r="QFS6" s="7"/>
      <c r="QFT6" s="7"/>
      <c r="QFU6" s="7"/>
      <c r="QFV6" s="7"/>
      <c r="QFW6" s="7"/>
      <c r="QFX6" s="7"/>
      <c r="QFY6" s="7"/>
      <c r="QFZ6" s="7"/>
      <c r="QGA6" s="7"/>
      <c r="QGB6" s="7"/>
      <c r="QGC6" s="7"/>
      <c r="QGD6" s="7"/>
      <c r="QGE6" s="7"/>
      <c r="QGF6" s="7"/>
      <c r="QGG6" s="7"/>
      <c r="QGH6" s="7"/>
      <c r="QGI6" s="7"/>
      <c r="QGJ6" s="7"/>
      <c r="QGK6" s="7"/>
      <c r="QGL6" s="7"/>
      <c r="QGM6" s="7"/>
      <c r="QGN6" s="7"/>
      <c r="QGO6" s="7"/>
      <c r="QGP6" s="7"/>
      <c r="QGQ6" s="7"/>
      <c r="QGR6" s="7"/>
      <c r="QGS6" s="7"/>
      <c r="QGT6" s="7"/>
      <c r="QGU6" s="7"/>
      <c r="QGV6" s="7"/>
      <c r="QGW6" s="7"/>
      <c r="QGX6" s="7"/>
      <c r="QGY6" s="7"/>
      <c r="QGZ6" s="7"/>
      <c r="QHA6" s="7"/>
      <c r="QHB6" s="7"/>
      <c r="QHC6" s="7"/>
      <c r="QHD6" s="7"/>
      <c r="QHE6" s="7"/>
      <c r="QHF6" s="7"/>
      <c r="QHG6" s="7"/>
      <c r="QHH6" s="7"/>
      <c r="QHI6" s="7"/>
      <c r="QHJ6" s="7"/>
      <c r="QHK6" s="7"/>
      <c r="QHL6" s="7"/>
      <c r="QHM6" s="7"/>
      <c r="QHN6" s="7"/>
      <c r="QHO6" s="7"/>
      <c r="QHP6" s="7"/>
      <c r="QHQ6" s="7"/>
      <c r="QHR6" s="7"/>
      <c r="QHS6" s="7"/>
      <c r="QHT6" s="7"/>
      <c r="QHU6" s="7"/>
      <c r="QHV6" s="7"/>
      <c r="QHW6" s="7"/>
      <c r="QHX6" s="7"/>
      <c r="QHY6" s="7"/>
      <c r="QHZ6" s="7"/>
      <c r="QIA6" s="7"/>
      <c r="QIB6" s="7"/>
      <c r="QIC6" s="7"/>
      <c r="QID6" s="7"/>
      <c r="QIE6" s="7"/>
      <c r="QIF6" s="7"/>
      <c r="QIG6" s="7"/>
      <c r="QIH6" s="7"/>
      <c r="QII6" s="7"/>
      <c r="QIJ6" s="7"/>
      <c r="QIK6" s="7"/>
      <c r="QIL6" s="7"/>
      <c r="QIM6" s="7"/>
      <c r="QIN6" s="7"/>
      <c r="QIO6" s="7"/>
      <c r="QIP6" s="7"/>
      <c r="QIQ6" s="7"/>
      <c r="QIR6" s="7"/>
      <c r="QIS6" s="7"/>
      <c r="QIT6" s="7"/>
      <c r="QIU6" s="7"/>
      <c r="QIV6" s="7"/>
      <c r="QIW6" s="7"/>
      <c r="QIX6" s="7"/>
      <c r="QIY6" s="7"/>
      <c r="QIZ6" s="7"/>
      <c r="QJA6" s="7"/>
      <c r="QJB6" s="7"/>
      <c r="QJC6" s="7"/>
      <c r="QJD6" s="7"/>
      <c r="QJE6" s="7"/>
      <c r="QJF6" s="7"/>
      <c r="QJG6" s="7"/>
      <c r="QJH6" s="7"/>
      <c r="QJI6" s="7"/>
      <c r="QJJ6" s="7"/>
      <c r="QJK6" s="7"/>
      <c r="QJL6" s="7"/>
      <c r="QJM6" s="7"/>
      <c r="QJN6" s="7"/>
      <c r="QJO6" s="7"/>
      <c r="QJP6" s="7"/>
      <c r="QJQ6" s="7"/>
      <c r="QJR6" s="7"/>
      <c r="QJS6" s="7"/>
      <c r="QJT6" s="7"/>
      <c r="QJU6" s="7"/>
      <c r="QJV6" s="7"/>
      <c r="QJW6" s="7"/>
      <c r="QJX6" s="7"/>
      <c r="QJY6" s="7"/>
      <c r="QJZ6" s="7"/>
      <c r="QKA6" s="7"/>
      <c r="QKB6" s="7"/>
      <c r="QKC6" s="7"/>
      <c r="QKD6" s="7"/>
      <c r="QKE6" s="7"/>
      <c r="QKF6" s="7"/>
      <c r="QKG6" s="7"/>
      <c r="QKH6" s="7"/>
      <c r="QKI6" s="7"/>
      <c r="QKJ6" s="7"/>
      <c r="QKK6" s="7"/>
      <c r="QKL6" s="7"/>
      <c r="QKM6" s="7"/>
      <c r="QKN6" s="7"/>
      <c r="QKO6" s="7"/>
      <c r="QKP6" s="7"/>
      <c r="QKQ6" s="7"/>
      <c r="QKR6" s="7"/>
      <c r="QKS6" s="7"/>
      <c r="QKT6" s="7"/>
      <c r="QKU6" s="7"/>
      <c r="QKV6" s="7"/>
      <c r="QKW6" s="7"/>
      <c r="QKX6" s="7"/>
      <c r="QKY6" s="7"/>
      <c r="QKZ6" s="7"/>
      <c r="QLA6" s="7"/>
      <c r="QLB6" s="7"/>
      <c r="QLC6" s="7"/>
      <c r="QLD6" s="7"/>
      <c r="QLE6" s="7"/>
      <c r="QLF6" s="7"/>
      <c r="QLG6" s="7"/>
      <c r="QLH6" s="7"/>
      <c r="QLI6" s="7"/>
      <c r="QLJ6" s="7"/>
      <c r="QLK6" s="7"/>
      <c r="QLL6" s="7"/>
      <c r="QLM6" s="7"/>
      <c r="QLN6" s="7"/>
      <c r="QLO6" s="7"/>
      <c r="QLP6" s="7"/>
      <c r="QLQ6" s="7"/>
      <c r="QLR6" s="7"/>
      <c r="QLS6" s="7"/>
      <c r="QLT6" s="7"/>
      <c r="QLU6" s="7"/>
      <c r="QLV6" s="7"/>
      <c r="QLW6" s="7"/>
      <c r="QLX6" s="7"/>
      <c r="QLY6" s="7"/>
      <c r="QLZ6" s="7"/>
      <c r="QMA6" s="7"/>
      <c r="QMB6" s="7"/>
      <c r="QMC6" s="7"/>
      <c r="QMD6" s="7"/>
      <c r="QME6" s="7"/>
      <c r="QMF6" s="7"/>
      <c r="QMG6" s="7"/>
      <c r="QMH6" s="7"/>
      <c r="QMI6" s="7"/>
      <c r="QMJ6" s="7"/>
      <c r="QMK6" s="7"/>
      <c r="QML6" s="7"/>
      <c r="QMM6" s="7"/>
      <c r="QMN6" s="7"/>
      <c r="QMO6" s="7"/>
      <c r="QMP6" s="7"/>
      <c r="QMQ6" s="7"/>
      <c r="QMR6" s="7"/>
      <c r="QMS6" s="7"/>
      <c r="QMT6" s="7"/>
      <c r="QMU6" s="7"/>
      <c r="QMV6" s="7"/>
      <c r="QMW6" s="7"/>
      <c r="QMX6" s="7"/>
      <c r="QMY6" s="7"/>
      <c r="QMZ6" s="7"/>
      <c r="QNA6" s="7"/>
      <c r="QNB6" s="7"/>
      <c r="QNC6" s="7"/>
      <c r="QND6" s="7"/>
      <c r="QNE6" s="7"/>
      <c r="QNF6" s="7"/>
      <c r="QNG6" s="7"/>
      <c r="QNH6" s="7"/>
      <c r="QNI6" s="7"/>
      <c r="QNJ6" s="7"/>
      <c r="QNK6" s="7"/>
      <c r="QNL6" s="7"/>
      <c r="QNM6" s="7"/>
      <c r="QNN6" s="7"/>
      <c r="QNO6" s="7"/>
      <c r="QNP6" s="7"/>
      <c r="QNQ6" s="7"/>
      <c r="QNR6" s="7"/>
      <c r="QNS6" s="7"/>
      <c r="QNT6" s="7"/>
      <c r="QNU6" s="7"/>
      <c r="QNV6" s="7"/>
      <c r="QNW6" s="7"/>
      <c r="QNX6" s="7"/>
      <c r="QNY6" s="7"/>
      <c r="QNZ6" s="7"/>
      <c r="QOA6" s="7"/>
      <c r="QOB6" s="7"/>
      <c r="QOC6" s="7"/>
      <c r="QOD6" s="7"/>
      <c r="QOE6" s="7"/>
      <c r="QOF6" s="7"/>
      <c r="QOG6" s="7"/>
      <c r="QOH6" s="7"/>
      <c r="QOI6" s="7"/>
      <c r="QOJ6" s="7"/>
      <c r="QOK6" s="7"/>
      <c r="QOL6" s="7"/>
      <c r="QOM6" s="7"/>
      <c r="QON6" s="7"/>
      <c r="QOO6" s="7"/>
      <c r="QOP6" s="7"/>
      <c r="QOQ6" s="7"/>
      <c r="QOR6" s="7"/>
      <c r="QOS6" s="7"/>
      <c r="QOT6" s="7"/>
      <c r="QOU6" s="7"/>
      <c r="QOV6" s="7"/>
      <c r="QOW6" s="7"/>
      <c r="QOX6" s="7"/>
      <c r="QOY6" s="7"/>
      <c r="QOZ6" s="7"/>
      <c r="QPA6" s="7"/>
      <c r="QPB6" s="7"/>
      <c r="QPC6" s="7"/>
      <c r="QPD6" s="7"/>
      <c r="QPE6" s="7"/>
      <c r="QPF6" s="7"/>
      <c r="QPG6" s="7"/>
      <c r="QPH6" s="7"/>
      <c r="QPI6" s="7"/>
      <c r="QPJ6" s="7"/>
      <c r="QPK6" s="7"/>
      <c r="QPL6" s="7"/>
      <c r="QPM6" s="7"/>
      <c r="QPN6" s="7"/>
      <c r="QPO6" s="7"/>
      <c r="QPP6" s="7"/>
      <c r="QPQ6" s="7"/>
      <c r="QPR6" s="7"/>
      <c r="QPS6" s="7"/>
      <c r="QPT6" s="7"/>
      <c r="QPU6" s="7"/>
      <c r="QPV6" s="7"/>
      <c r="QPW6" s="7"/>
      <c r="QPX6" s="7"/>
      <c r="QPY6" s="7"/>
      <c r="QPZ6" s="7"/>
      <c r="QQA6" s="7"/>
      <c r="QQB6" s="7"/>
      <c r="QQC6" s="7"/>
      <c r="QQD6" s="7"/>
      <c r="QQE6" s="7"/>
      <c r="QQF6" s="7"/>
      <c r="QQG6" s="7"/>
      <c r="QQH6" s="7"/>
      <c r="QQI6" s="7"/>
      <c r="QQJ6" s="7"/>
      <c r="QQK6" s="7"/>
      <c r="QQL6" s="7"/>
      <c r="QQM6" s="7"/>
      <c r="QQN6" s="7"/>
      <c r="QQO6" s="7"/>
      <c r="QQP6" s="7"/>
      <c r="QQQ6" s="7"/>
      <c r="QQR6" s="7"/>
      <c r="QQS6" s="7"/>
      <c r="QQT6" s="7"/>
      <c r="QQU6" s="7"/>
      <c r="QQV6" s="7"/>
      <c r="QQW6" s="7"/>
      <c r="QQX6" s="7"/>
      <c r="QQY6" s="7"/>
      <c r="QQZ6" s="7"/>
      <c r="QRA6" s="7"/>
      <c r="QRB6" s="7"/>
      <c r="QRC6" s="7"/>
      <c r="QRD6" s="7"/>
      <c r="QRE6" s="7"/>
      <c r="QRF6" s="7"/>
      <c r="QRG6" s="7"/>
      <c r="QRH6" s="7"/>
      <c r="QRI6" s="7"/>
      <c r="QRJ6" s="7"/>
      <c r="QRK6" s="7"/>
      <c r="QRL6" s="7"/>
      <c r="QRM6" s="7"/>
      <c r="QRN6" s="7"/>
      <c r="QRO6" s="7"/>
      <c r="QRP6" s="7"/>
      <c r="QRQ6" s="7"/>
      <c r="QRR6" s="7"/>
      <c r="QRS6" s="7"/>
      <c r="QRT6" s="7"/>
      <c r="QRU6" s="7"/>
      <c r="QRV6" s="7"/>
      <c r="QRW6" s="7"/>
      <c r="QRX6" s="7"/>
      <c r="QRY6" s="7"/>
      <c r="QRZ6" s="7"/>
      <c r="QSA6" s="7"/>
      <c r="QSB6" s="7"/>
      <c r="QSC6" s="7"/>
      <c r="QSD6" s="7"/>
      <c r="QSE6" s="7"/>
      <c r="QSF6" s="7"/>
      <c r="QSG6" s="7"/>
      <c r="QSH6" s="7"/>
      <c r="QSI6" s="7"/>
      <c r="QSJ6" s="7"/>
      <c r="QSK6" s="7"/>
      <c r="QSL6" s="7"/>
      <c r="QSM6" s="7"/>
      <c r="QSN6" s="7"/>
      <c r="QSO6" s="7"/>
      <c r="QSP6" s="7"/>
      <c r="QSQ6" s="7"/>
      <c r="QSR6" s="7"/>
      <c r="QSS6" s="7"/>
      <c r="QST6" s="7"/>
      <c r="QSU6" s="7"/>
      <c r="QSV6" s="7"/>
      <c r="QSW6" s="7"/>
      <c r="QSX6" s="7"/>
      <c r="QSY6" s="7"/>
      <c r="QSZ6" s="7"/>
      <c r="QTA6" s="7"/>
      <c r="QTB6" s="7"/>
      <c r="QTC6" s="7"/>
      <c r="QTD6" s="7"/>
      <c r="QTE6" s="7"/>
      <c r="QTF6" s="7"/>
      <c r="QTG6" s="7"/>
      <c r="QTH6" s="7"/>
      <c r="QTI6" s="7"/>
      <c r="QTJ6" s="7"/>
      <c r="QTK6" s="7"/>
      <c r="QTL6" s="7"/>
      <c r="QTM6" s="7"/>
      <c r="QTN6" s="7"/>
      <c r="QTO6" s="7"/>
      <c r="QTP6" s="7"/>
      <c r="QTQ6" s="7"/>
      <c r="QTR6" s="7"/>
      <c r="QTS6" s="7"/>
      <c r="QTT6" s="7"/>
      <c r="QTU6" s="7"/>
      <c r="QTV6" s="7"/>
      <c r="QTW6" s="7"/>
      <c r="QTX6" s="7"/>
      <c r="QTY6" s="7"/>
      <c r="QTZ6" s="7"/>
      <c r="QUA6" s="7"/>
      <c r="QUB6" s="7"/>
      <c r="QUC6" s="7"/>
      <c r="QUD6" s="7"/>
      <c r="QUE6" s="7"/>
      <c r="QUF6" s="7"/>
      <c r="QUG6" s="7"/>
      <c r="QUH6" s="7"/>
      <c r="QUI6" s="7"/>
      <c r="QUJ6" s="7"/>
      <c r="QUK6" s="7"/>
      <c r="QUL6" s="7"/>
      <c r="QUM6" s="7"/>
      <c r="QUN6" s="7"/>
      <c r="QUO6" s="7"/>
      <c r="QUP6" s="7"/>
      <c r="QUQ6" s="7"/>
      <c r="QUR6" s="7"/>
      <c r="QUS6" s="7"/>
      <c r="QUT6" s="7"/>
      <c r="QUU6" s="7"/>
      <c r="QUV6" s="7"/>
      <c r="QUW6" s="7"/>
      <c r="QUX6" s="7"/>
      <c r="QUY6" s="7"/>
      <c r="QUZ6" s="7"/>
      <c r="QVA6" s="7"/>
      <c r="QVB6" s="7"/>
      <c r="QVC6" s="7"/>
      <c r="QVD6" s="7"/>
      <c r="QVE6" s="7"/>
      <c r="QVF6" s="7"/>
      <c r="QVG6" s="7"/>
      <c r="QVH6" s="7"/>
      <c r="QVI6" s="7"/>
      <c r="QVJ6" s="7"/>
      <c r="QVK6" s="7"/>
      <c r="QVL6" s="7"/>
      <c r="QVM6" s="7"/>
      <c r="QVN6" s="7"/>
      <c r="QVO6" s="7"/>
      <c r="QVP6" s="7"/>
      <c r="QVQ6" s="7"/>
      <c r="QVR6" s="7"/>
      <c r="QVS6" s="7"/>
      <c r="QVT6" s="7"/>
      <c r="QVU6" s="7"/>
      <c r="QVV6" s="7"/>
      <c r="QVW6" s="7"/>
      <c r="QVX6" s="7"/>
      <c r="QVY6" s="7"/>
      <c r="QVZ6" s="7"/>
      <c r="QWA6" s="7"/>
      <c r="QWB6" s="7"/>
      <c r="QWC6" s="7"/>
      <c r="QWD6" s="7"/>
      <c r="QWE6" s="7"/>
      <c r="QWF6" s="7"/>
      <c r="QWG6" s="7"/>
      <c r="QWH6" s="7"/>
      <c r="QWI6" s="7"/>
      <c r="QWJ6" s="7"/>
      <c r="QWK6" s="7"/>
      <c r="QWL6" s="7"/>
      <c r="QWM6" s="7"/>
      <c r="QWN6" s="7"/>
      <c r="QWO6" s="7"/>
      <c r="QWP6" s="7"/>
      <c r="QWQ6" s="7"/>
      <c r="QWR6" s="7"/>
      <c r="QWS6" s="7"/>
      <c r="QWT6" s="7"/>
      <c r="QWU6" s="7"/>
      <c r="QWV6" s="7"/>
      <c r="QWW6" s="7"/>
      <c r="QWX6" s="7"/>
      <c r="QWY6" s="7"/>
      <c r="QWZ6" s="7"/>
      <c r="QXA6" s="7"/>
      <c r="QXB6" s="7"/>
      <c r="QXC6" s="7"/>
      <c r="QXD6" s="7"/>
      <c r="QXE6" s="7"/>
      <c r="QXF6" s="7"/>
      <c r="QXG6" s="7"/>
      <c r="QXH6" s="7"/>
      <c r="QXI6" s="7"/>
      <c r="QXJ6" s="7"/>
      <c r="QXK6" s="7"/>
      <c r="QXL6" s="7"/>
      <c r="QXM6" s="7"/>
      <c r="QXN6" s="7"/>
      <c r="QXO6" s="7"/>
      <c r="QXP6" s="7"/>
      <c r="QXQ6" s="7"/>
      <c r="QXR6" s="7"/>
      <c r="QXS6" s="7"/>
      <c r="QXT6" s="7"/>
      <c r="QXU6" s="7"/>
      <c r="QXV6" s="7"/>
      <c r="QXW6" s="7"/>
      <c r="QXX6" s="7"/>
      <c r="QXY6" s="7"/>
      <c r="QXZ6" s="7"/>
      <c r="QYA6" s="7"/>
      <c r="QYB6" s="7"/>
      <c r="QYC6" s="7"/>
      <c r="QYD6" s="7"/>
      <c r="QYE6" s="7"/>
      <c r="QYF6" s="7"/>
      <c r="QYG6" s="7"/>
      <c r="QYH6" s="7"/>
      <c r="QYI6" s="7"/>
      <c r="QYJ6" s="7"/>
      <c r="QYK6" s="7"/>
      <c r="QYL6" s="7"/>
      <c r="QYM6" s="7"/>
      <c r="QYN6" s="7"/>
      <c r="QYO6" s="7"/>
      <c r="QYP6" s="7"/>
      <c r="QYQ6" s="7"/>
      <c r="QYR6" s="7"/>
      <c r="QYS6" s="7"/>
      <c r="QYT6" s="7"/>
      <c r="QYU6" s="7"/>
      <c r="QYV6" s="7"/>
      <c r="QYW6" s="7"/>
      <c r="QYX6" s="7"/>
      <c r="QYY6" s="7"/>
      <c r="QYZ6" s="7"/>
      <c r="QZA6" s="7"/>
      <c r="QZB6" s="7"/>
      <c r="QZC6" s="7"/>
      <c r="QZD6" s="7"/>
      <c r="QZE6" s="7"/>
      <c r="QZF6" s="7"/>
      <c r="QZG6" s="7"/>
      <c r="QZH6" s="7"/>
      <c r="QZI6" s="7"/>
      <c r="QZJ6" s="7"/>
      <c r="QZK6" s="7"/>
      <c r="QZL6" s="7"/>
      <c r="QZM6" s="7"/>
      <c r="QZN6" s="7"/>
      <c r="QZO6" s="7"/>
      <c r="QZP6" s="7"/>
      <c r="QZQ6" s="7"/>
      <c r="QZR6" s="7"/>
      <c r="QZS6" s="7"/>
      <c r="QZT6" s="7"/>
      <c r="QZU6" s="7"/>
      <c r="QZV6" s="7"/>
      <c r="QZW6" s="7"/>
      <c r="QZX6" s="7"/>
      <c r="QZY6" s="7"/>
      <c r="QZZ6" s="7"/>
      <c r="RAA6" s="7"/>
      <c r="RAB6" s="7"/>
      <c r="RAC6" s="7"/>
      <c r="RAD6" s="7"/>
      <c r="RAE6" s="7"/>
      <c r="RAF6" s="7"/>
      <c r="RAG6" s="7"/>
      <c r="RAH6" s="7"/>
      <c r="RAI6" s="7"/>
      <c r="RAJ6" s="7"/>
      <c r="RAK6" s="7"/>
      <c r="RAL6" s="7"/>
      <c r="RAM6" s="7"/>
      <c r="RAN6" s="7"/>
      <c r="RAO6" s="7"/>
      <c r="RAP6" s="7"/>
      <c r="RAQ6" s="7"/>
      <c r="RAR6" s="7"/>
      <c r="RAS6" s="7"/>
      <c r="RAT6" s="7"/>
      <c r="RAU6" s="7"/>
      <c r="RAV6" s="7"/>
      <c r="RAW6" s="7"/>
      <c r="RAX6" s="7"/>
      <c r="RAY6" s="7"/>
      <c r="RAZ6" s="7"/>
      <c r="RBA6" s="7"/>
      <c r="RBB6" s="7"/>
      <c r="RBC6" s="7"/>
      <c r="RBD6" s="7"/>
      <c r="RBE6" s="7"/>
      <c r="RBF6" s="7"/>
      <c r="RBG6" s="7"/>
      <c r="RBH6" s="7"/>
      <c r="RBI6" s="7"/>
      <c r="RBJ6" s="7"/>
      <c r="RBK6" s="7"/>
      <c r="RBL6" s="7"/>
      <c r="RBM6" s="7"/>
      <c r="RBN6" s="7"/>
      <c r="RBO6" s="7"/>
      <c r="RBP6" s="7"/>
      <c r="RBQ6" s="7"/>
      <c r="RBR6" s="7"/>
      <c r="RBS6" s="7"/>
      <c r="RBT6" s="7"/>
      <c r="RBU6" s="7"/>
      <c r="RBV6" s="7"/>
      <c r="RBW6" s="7"/>
      <c r="RBX6" s="7"/>
      <c r="RBY6" s="7"/>
      <c r="RBZ6" s="7"/>
      <c r="RCA6" s="7"/>
      <c r="RCB6" s="7"/>
      <c r="RCC6" s="7"/>
      <c r="RCD6" s="7"/>
      <c r="RCE6" s="7"/>
      <c r="RCF6" s="7"/>
      <c r="RCG6" s="7"/>
      <c r="RCH6" s="7"/>
      <c r="RCI6" s="7"/>
      <c r="RCJ6" s="7"/>
      <c r="RCK6" s="7"/>
      <c r="RCL6" s="7"/>
      <c r="RCM6" s="7"/>
      <c r="RCN6" s="7"/>
      <c r="RCO6" s="7"/>
      <c r="RCP6" s="7"/>
      <c r="RCQ6" s="7"/>
      <c r="RCR6" s="7"/>
      <c r="RCS6" s="7"/>
      <c r="RCT6" s="7"/>
      <c r="RCU6" s="7"/>
      <c r="RCV6" s="7"/>
      <c r="RCW6" s="7"/>
      <c r="RCX6" s="7"/>
      <c r="RCY6" s="7"/>
      <c r="RCZ6" s="7"/>
      <c r="RDA6" s="7"/>
      <c r="RDB6" s="7"/>
      <c r="RDC6" s="7"/>
      <c r="RDD6" s="7"/>
      <c r="RDE6" s="7"/>
      <c r="RDF6" s="7"/>
      <c r="RDG6" s="7"/>
      <c r="RDH6" s="7"/>
      <c r="RDI6" s="7"/>
      <c r="RDJ6" s="7"/>
      <c r="RDK6" s="7"/>
      <c r="RDL6" s="7"/>
      <c r="RDM6" s="7"/>
      <c r="RDN6" s="7"/>
      <c r="RDO6" s="7"/>
      <c r="RDP6" s="7"/>
      <c r="RDQ6" s="7"/>
      <c r="RDR6" s="7"/>
      <c r="RDS6" s="7"/>
      <c r="RDT6" s="7"/>
      <c r="RDU6" s="7"/>
      <c r="RDV6" s="7"/>
      <c r="RDW6" s="7"/>
      <c r="RDX6" s="7"/>
      <c r="RDY6" s="7"/>
      <c r="RDZ6" s="7"/>
      <c r="REA6" s="7"/>
      <c r="REB6" s="7"/>
      <c r="REC6" s="7"/>
      <c r="RED6" s="7"/>
      <c r="REE6" s="7"/>
      <c r="REF6" s="7"/>
      <c r="REG6" s="7"/>
      <c r="REH6" s="7"/>
      <c r="REI6" s="7"/>
      <c r="REJ6" s="7"/>
      <c r="REK6" s="7"/>
      <c r="REL6" s="7"/>
      <c r="REM6" s="7"/>
      <c r="REN6" s="7"/>
      <c r="REO6" s="7"/>
      <c r="REP6" s="7"/>
      <c r="REQ6" s="7"/>
      <c r="RER6" s="7"/>
      <c r="RES6" s="7"/>
      <c r="RET6" s="7"/>
      <c r="REU6" s="7"/>
      <c r="REV6" s="7"/>
      <c r="REW6" s="7"/>
      <c r="REX6" s="7"/>
      <c r="REY6" s="7"/>
      <c r="REZ6" s="7"/>
      <c r="RFA6" s="7"/>
      <c r="RFB6" s="7"/>
      <c r="RFC6" s="7"/>
      <c r="RFD6" s="7"/>
      <c r="RFE6" s="7"/>
      <c r="RFF6" s="7"/>
      <c r="RFG6" s="7"/>
      <c r="RFH6" s="7"/>
      <c r="RFI6" s="7"/>
      <c r="RFJ6" s="7"/>
      <c r="RFK6" s="7"/>
      <c r="RFL6" s="7"/>
      <c r="RFM6" s="7"/>
      <c r="RFN6" s="7"/>
      <c r="RFO6" s="7"/>
      <c r="RFP6" s="7"/>
      <c r="RFQ6" s="7"/>
      <c r="RFR6" s="7"/>
      <c r="RFS6" s="7"/>
      <c r="RFT6" s="7"/>
      <c r="RFU6" s="7"/>
      <c r="RFV6" s="7"/>
      <c r="RFW6" s="7"/>
      <c r="RFX6" s="7"/>
      <c r="RFY6" s="7"/>
      <c r="RFZ6" s="7"/>
      <c r="RGA6" s="7"/>
      <c r="RGB6" s="7"/>
      <c r="RGC6" s="7"/>
      <c r="RGD6" s="7"/>
      <c r="RGE6" s="7"/>
      <c r="RGF6" s="7"/>
      <c r="RGG6" s="7"/>
      <c r="RGH6" s="7"/>
      <c r="RGI6" s="7"/>
      <c r="RGJ6" s="7"/>
      <c r="RGK6" s="7"/>
      <c r="RGL6" s="7"/>
      <c r="RGM6" s="7"/>
      <c r="RGN6" s="7"/>
      <c r="RGO6" s="7"/>
      <c r="RGP6" s="7"/>
      <c r="RGQ6" s="7"/>
      <c r="RGR6" s="7"/>
      <c r="RGS6" s="7"/>
      <c r="RGT6" s="7"/>
      <c r="RGU6" s="7"/>
      <c r="RGV6" s="7"/>
      <c r="RGW6" s="7"/>
      <c r="RGX6" s="7"/>
      <c r="RGY6" s="7"/>
      <c r="RGZ6" s="7"/>
      <c r="RHA6" s="7"/>
      <c r="RHB6" s="7"/>
      <c r="RHC6" s="7"/>
      <c r="RHD6" s="7"/>
      <c r="RHE6" s="7"/>
      <c r="RHF6" s="7"/>
      <c r="RHG6" s="7"/>
      <c r="RHH6" s="7"/>
      <c r="RHI6" s="7"/>
      <c r="RHJ6" s="7"/>
      <c r="RHK6" s="7"/>
      <c r="RHL6" s="7"/>
      <c r="RHM6" s="7"/>
      <c r="RHN6" s="7"/>
      <c r="RHO6" s="7"/>
      <c r="RHP6" s="7"/>
      <c r="RHQ6" s="7"/>
      <c r="RHR6" s="7"/>
      <c r="RHS6" s="7"/>
      <c r="RHT6" s="7"/>
      <c r="RHU6" s="7"/>
      <c r="RHV6" s="7"/>
      <c r="RHW6" s="7"/>
      <c r="RHX6" s="7"/>
      <c r="RHY6" s="7"/>
      <c r="RHZ6" s="7"/>
      <c r="RIA6" s="7"/>
      <c r="RIB6" s="7"/>
      <c r="RIC6" s="7"/>
      <c r="RID6" s="7"/>
      <c r="RIE6" s="7"/>
      <c r="RIF6" s="7"/>
      <c r="RIG6" s="7"/>
      <c r="RIH6" s="7"/>
      <c r="RII6" s="7"/>
      <c r="RIJ6" s="7"/>
      <c r="RIK6" s="7"/>
      <c r="RIL6" s="7"/>
      <c r="RIM6" s="7"/>
      <c r="RIN6" s="7"/>
      <c r="RIO6" s="7"/>
      <c r="RIP6" s="7"/>
      <c r="RIQ6" s="7"/>
      <c r="RIR6" s="7"/>
      <c r="RIS6" s="7"/>
      <c r="RIT6" s="7"/>
      <c r="RIU6" s="7"/>
      <c r="RIV6" s="7"/>
      <c r="RIW6" s="7"/>
      <c r="RIX6" s="7"/>
      <c r="RIY6" s="7"/>
      <c r="RIZ6" s="7"/>
      <c r="RJA6" s="7"/>
      <c r="RJB6" s="7"/>
      <c r="RJC6" s="7"/>
      <c r="RJD6" s="7"/>
      <c r="RJE6" s="7"/>
      <c r="RJF6" s="7"/>
      <c r="RJG6" s="7"/>
      <c r="RJH6" s="7"/>
      <c r="RJI6" s="7"/>
      <c r="RJJ6" s="7"/>
      <c r="RJK6" s="7"/>
      <c r="RJL6" s="7"/>
      <c r="RJM6" s="7"/>
      <c r="RJN6" s="7"/>
      <c r="RJO6" s="7"/>
      <c r="RJP6" s="7"/>
      <c r="RJQ6" s="7"/>
      <c r="RJR6" s="7"/>
      <c r="RJS6" s="7"/>
      <c r="RJT6" s="7"/>
      <c r="RJU6" s="7"/>
      <c r="RJV6" s="7"/>
      <c r="RJW6" s="7"/>
      <c r="RJX6" s="7"/>
      <c r="RJY6" s="7"/>
      <c r="RJZ6" s="7"/>
      <c r="RKA6" s="7"/>
      <c r="RKB6" s="7"/>
      <c r="RKC6" s="7"/>
      <c r="RKD6" s="7"/>
      <c r="RKE6" s="7"/>
      <c r="RKF6" s="7"/>
      <c r="RKG6" s="7"/>
      <c r="RKH6" s="7"/>
      <c r="RKI6" s="7"/>
      <c r="RKJ6" s="7"/>
      <c r="RKK6" s="7"/>
      <c r="RKL6" s="7"/>
      <c r="RKM6" s="7"/>
      <c r="RKN6" s="7"/>
      <c r="RKO6" s="7"/>
      <c r="RKP6" s="7"/>
      <c r="RKQ6" s="7"/>
      <c r="RKR6" s="7"/>
      <c r="RKS6" s="7"/>
      <c r="RKT6" s="7"/>
      <c r="RKU6" s="7"/>
      <c r="RKV6" s="7"/>
      <c r="RKW6" s="7"/>
      <c r="RKX6" s="7"/>
      <c r="RKY6" s="7"/>
      <c r="RKZ6" s="7"/>
      <c r="RLA6" s="7"/>
      <c r="RLB6" s="7"/>
      <c r="RLC6" s="7"/>
      <c r="RLD6" s="7"/>
      <c r="RLE6" s="7"/>
      <c r="RLF6" s="7"/>
      <c r="RLG6" s="7"/>
      <c r="RLH6" s="7"/>
      <c r="RLI6" s="7"/>
      <c r="RLJ6" s="7"/>
      <c r="RLK6" s="7"/>
      <c r="RLL6" s="7"/>
      <c r="RLM6" s="7"/>
      <c r="RLN6" s="7"/>
      <c r="RLO6" s="7"/>
      <c r="RLP6" s="7"/>
      <c r="RLQ6" s="7"/>
      <c r="RLR6" s="7"/>
      <c r="RLS6" s="7"/>
      <c r="RLT6" s="7"/>
      <c r="RLU6" s="7"/>
      <c r="RLV6" s="7"/>
      <c r="RLW6" s="7"/>
      <c r="RLX6" s="7"/>
      <c r="RLY6" s="7"/>
      <c r="RLZ6" s="7"/>
      <c r="RMA6" s="7"/>
      <c r="RMB6" s="7"/>
      <c r="RMC6" s="7"/>
      <c r="RMD6" s="7"/>
      <c r="RME6" s="7"/>
      <c r="RMF6" s="7"/>
      <c r="RMG6" s="7"/>
      <c r="RMH6" s="7"/>
      <c r="RMI6" s="7"/>
      <c r="RMJ6" s="7"/>
      <c r="RMK6" s="7"/>
      <c r="RML6" s="7"/>
      <c r="RMM6" s="7"/>
      <c r="RMN6" s="7"/>
      <c r="RMO6" s="7"/>
      <c r="RMP6" s="7"/>
      <c r="RMQ6" s="7"/>
      <c r="RMR6" s="7"/>
      <c r="RMS6" s="7"/>
      <c r="RMT6" s="7"/>
      <c r="RMU6" s="7"/>
      <c r="RMV6" s="7"/>
      <c r="RMW6" s="7"/>
      <c r="RMX6" s="7"/>
      <c r="RMY6" s="7"/>
      <c r="RMZ6" s="7"/>
      <c r="RNA6" s="7"/>
      <c r="RNB6" s="7"/>
      <c r="RNC6" s="7"/>
      <c r="RND6" s="7"/>
      <c r="RNE6" s="7"/>
      <c r="RNF6" s="7"/>
      <c r="RNG6" s="7"/>
      <c r="RNH6" s="7"/>
      <c r="RNI6" s="7"/>
      <c r="RNJ6" s="7"/>
      <c r="RNK6" s="7"/>
      <c r="RNL6" s="7"/>
      <c r="RNM6" s="7"/>
      <c r="RNN6" s="7"/>
      <c r="RNO6" s="7"/>
      <c r="RNP6" s="7"/>
      <c r="RNQ6" s="7"/>
      <c r="RNR6" s="7"/>
      <c r="RNS6" s="7"/>
      <c r="RNT6" s="7"/>
      <c r="RNU6" s="7"/>
      <c r="RNV6" s="7"/>
      <c r="RNW6" s="7"/>
      <c r="RNX6" s="7"/>
      <c r="RNY6" s="7"/>
      <c r="RNZ6" s="7"/>
      <c r="ROA6" s="7"/>
      <c r="ROB6" s="7"/>
      <c r="ROC6" s="7"/>
      <c r="ROD6" s="7"/>
      <c r="ROE6" s="7"/>
      <c r="ROF6" s="7"/>
      <c r="ROG6" s="7"/>
      <c r="ROH6" s="7"/>
      <c r="ROI6" s="7"/>
      <c r="ROJ6" s="7"/>
      <c r="ROK6" s="7"/>
      <c r="ROL6" s="7"/>
      <c r="ROM6" s="7"/>
      <c r="RON6" s="7"/>
      <c r="ROO6" s="7"/>
      <c r="ROP6" s="7"/>
      <c r="ROQ6" s="7"/>
      <c r="ROR6" s="7"/>
      <c r="ROS6" s="7"/>
      <c r="ROT6" s="7"/>
      <c r="ROU6" s="7"/>
      <c r="ROV6" s="7"/>
      <c r="ROW6" s="7"/>
      <c r="ROX6" s="7"/>
      <c r="ROY6" s="7"/>
      <c r="ROZ6" s="7"/>
      <c r="RPA6" s="7"/>
      <c r="RPB6" s="7"/>
      <c r="RPC6" s="7"/>
      <c r="RPD6" s="7"/>
      <c r="RPE6" s="7"/>
      <c r="RPF6" s="7"/>
      <c r="RPG6" s="7"/>
      <c r="RPH6" s="7"/>
      <c r="RPI6" s="7"/>
      <c r="RPJ6" s="7"/>
      <c r="RPK6" s="7"/>
      <c r="RPL6" s="7"/>
      <c r="RPM6" s="7"/>
      <c r="RPN6" s="7"/>
      <c r="RPO6" s="7"/>
      <c r="RPP6" s="7"/>
      <c r="RPQ6" s="7"/>
      <c r="RPR6" s="7"/>
      <c r="RPS6" s="7"/>
      <c r="RPT6" s="7"/>
      <c r="RPU6" s="7"/>
      <c r="RPV6" s="7"/>
      <c r="RPW6" s="7"/>
      <c r="RPX6" s="7"/>
      <c r="RPY6" s="7"/>
      <c r="RPZ6" s="7"/>
      <c r="RQA6" s="7"/>
      <c r="RQB6" s="7"/>
      <c r="RQC6" s="7"/>
      <c r="RQD6" s="7"/>
      <c r="RQE6" s="7"/>
      <c r="RQF6" s="7"/>
      <c r="RQG6" s="7"/>
      <c r="RQH6" s="7"/>
      <c r="RQI6" s="7"/>
      <c r="RQJ6" s="7"/>
      <c r="RQK6" s="7"/>
      <c r="RQL6" s="7"/>
      <c r="RQM6" s="7"/>
      <c r="RQN6" s="7"/>
      <c r="RQO6" s="7"/>
      <c r="RQP6" s="7"/>
      <c r="RQQ6" s="7"/>
      <c r="RQR6" s="7"/>
      <c r="RQS6" s="7"/>
      <c r="RQT6" s="7"/>
      <c r="RQU6" s="7"/>
      <c r="RQV6" s="7"/>
      <c r="RQW6" s="7"/>
      <c r="RQX6" s="7"/>
      <c r="RQY6" s="7"/>
      <c r="RQZ6" s="7"/>
      <c r="RRA6" s="7"/>
      <c r="RRB6" s="7"/>
      <c r="RRC6" s="7"/>
      <c r="RRD6" s="7"/>
      <c r="RRE6" s="7"/>
      <c r="RRF6" s="7"/>
      <c r="RRG6" s="7"/>
      <c r="RRH6" s="7"/>
      <c r="RRI6" s="7"/>
      <c r="RRJ6" s="7"/>
      <c r="RRK6" s="7"/>
      <c r="RRL6" s="7"/>
      <c r="RRM6" s="7"/>
      <c r="RRN6" s="7"/>
      <c r="RRO6" s="7"/>
      <c r="RRP6" s="7"/>
      <c r="RRQ6" s="7"/>
      <c r="RRR6" s="7"/>
      <c r="RRS6" s="7"/>
      <c r="RRT6" s="7"/>
      <c r="RRU6" s="7"/>
      <c r="RRV6" s="7"/>
      <c r="RRW6" s="7"/>
      <c r="RRX6" s="7"/>
      <c r="RRY6" s="7"/>
      <c r="RRZ6" s="7"/>
      <c r="RSA6" s="7"/>
      <c r="RSB6" s="7"/>
      <c r="RSC6" s="7"/>
      <c r="RSD6" s="7"/>
      <c r="RSE6" s="7"/>
      <c r="RSF6" s="7"/>
      <c r="RSG6" s="7"/>
      <c r="RSH6" s="7"/>
      <c r="RSI6" s="7"/>
      <c r="RSJ6" s="7"/>
      <c r="RSK6" s="7"/>
      <c r="RSL6" s="7"/>
      <c r="RSM6" s="7"/>
      <c r="RSN6" s="7"/>
      <c r="RSO6" s="7"/>
      <c r="RSP6" s="7"/>
      <c r="RSQ6" s="7"/>
      <c r="RSR6" s="7"/>
      <c r="RSS6" s="7"/>
      <c r="RST6" s="7"/>
      <c r="RSU6" s="7"/>
      <c r="RSV6" s="7"/>
      <c r="RSW6" s="7"/>
      <c r="RSX6" s="7"/>
      <c r="RSY6" s="7"/>
      <c r="RSZ6" s="7"/>
      <c r="RTA6" s="7"/>
      <c r="RTB6" s="7"/>
      <c r="RTC6" s="7"/>
      <c r="RTD6" s="7"/>
      <c r="RTE6" s="7"/>
      <c r="RTF6" s="7"/>
      <c r="RTG6" s="7"/>
      <c r="RTH6" s="7"/>
      <c r="RTI6" s="7"/>
      <c r="RTJ6" s="7"/>
      <c r="RTK6" s="7"/>
      <c r="RTL6" s="7"/>
      <c r="RTM6" s="7"/>
      <c r="RTN6" s="7"/>
      <c r="RTO6" s="7"/>
      <c r="RTP6" s="7"/>
      <c r="RTQ6" s="7"/>
      <c r="RTR6" s="7"/>
      <c r="RTS6" s="7"/>
      <c r="RTT6" s="7"/>
      <c r="RTU6" s="7"/>
      <c r="RTV6" s="7"/>
      <c r="RTW6" s="7"/>
      <c r="RTX6" s="7"/>
      <c r="RTY6" s="7"/>
      <c r="RTZ6" s="7"/>
      <c r="RUA6" s="7"/>
      <c r="RUB6" s="7"/>
      <c r="RUC6" s="7"/>
      <c r="RUD6" s="7"/>
      <c r="RUE6" s="7"/>
      <c r="RUF6" s="7"/>
      <c r="RUG6" s="7"/>
      <c r="RUH6" s="7"/>
      <c r="RUI6" s="7"/>
      <c r="RUJ6" s="7"/>
      <c r="RUK6" s="7"/>
      <c r="RUL6" s="7"/>
      <c r="RUM6" s="7"/>
      <c r="RUN6" s="7"/>
      <c r="RUO6" s="7"/>
      <c r="RUP6" s="7"/>
      <c r="RUQ6" s="7"/>
      <c r="RUR6" s="7"/>
      <c r="RUS6" s="7"/>
      <c r="RUT6" s="7"/>
      <c r="RUU6" s="7"/>
      <c r="RUV6" s="7"/>
      <c r="RUW6" s="7"/>
      <c r="RUX6" s="7"/>
      <c r="RUY6" s="7"/>
      <c r="RUZ6" s="7"/>
      <c r="RVA6" s="7"/>
      <c r="RVB6" s="7"/>
      <c r="RVC6" s="7"/>
      <c r="RVD6" s="7"/>
      <c r="RVE6" s="7"/>
      <c r="RVF6" s="7"/>
      <c r="RVG6" s="7"/>
      <c r="RVH6" s="7"/>
      <c r="RVI6" s="7"/>
      <c r="RVJ6" s="7"/>
      <c r="RVK6" s="7"/>
      <c r="RVL6" s="7"/>
      <c r="RVM6" s="7"/>
      <c r="RVN6" s="7"/>
      <c r="RVO6" s="7"/>
      <c r="RVP6" s="7"/>
      <c r="RVQ6" s="7"/>
      <c r="RVR6" s="7"/>
      <c r="RVS6" s="7"/>
      <c r="RVT6" s="7"/>
      <c r="RVU6" s="7"/>
      <c r="RVV6" s="7"/>
      <c r="RVW6" s="7"/>
      <c r="RVX6" s="7"/>
      <c r="RVY6" s="7"/>
      <c r="RVZ6" s="7"/>
      <c r="RWA6" s="7"/>
      <c r="RWB6" s="7"/>
      <c r="RWC6" s="7"/>
      <c r="RWD6" s="7"/>
      <c r="RWE6" s="7"/>
      <c r="RWF6" s="7"/>
      <c r="RWG6" s="7"/>
      <c r="RWH6" s="7"/>
      <c r="RWI6" s="7"/>
      <c r="RWJ6" s="7"/>
      <c r="RWK6" s="7"/>
      <c r="RWL6" s="7"/>
      <c r="RWM6" s="7"/>
      <c r="RWN6" s="7"/>
      <c r="RWO6" s="7"/>
      <c r="RWP6" s="7"/>
      <c r="RWQ6" s="7"/>
      <c r="RWR6" s="7"/>
      <c r="RWS6" s="7"/>
      <c r="RWT6" s="7"/>
      <c r="RWU6" s="7"/>
      <c r="RWV6" s="7"/>
      <c r="RWW6" s="7"/>
      <c r="RWX6" s="7"/>
      <c r="RWY6" s="7"/>
      <c r="RWZ6" s="7"/>
      <c r="RXA6" s="7"/>
      <c r="RXB6" s="7"/>
      <c r="RXC6" s="7"/>
      <c r="RXD6" s="7"/>
      <c r="RXE6" s="7"/>
      <c r="RXF6" s="7"/>
      <c r="RXG6" s="7"/>
      <c r="RXH6" s="7"/>
      <c r="RXI6" s="7"/>
      <c r="RXJ6" s="7"/>
      <c r="RXK6" s="7"/>
      <c r="RXL6" s="7"/>
      <c r="RXM6" s="7"/>
      <c r="RXN6" s="7"/>
      <c r="RXO6" s="7"/>
      <c r="RXP6" s="7"/>
      <c r="RXQ6" s="7"/>
      <c r="RXR6" s="7"/>
      <c r="RXS6" s="7"/>
      <c r="RXT6" s="7"/>
      <c r="RXU6" s="7"/>
      <c r="RXV6" s="7"/>
      <c r="RXW6" s="7"/>
      <c r="RXX6" s="7"/>
      <c r="RXY6" s="7"/>
      <c r="RXZ6" s="7"/>
      <c r="RYA6" s="7"/>
      <c r="RYB6" s="7"/>
      <c r="RYC6" s="7"/>
      <c r="RYD6" s="7"/>
      <c r="RYE6" s="7"/>
      <c r="RYF6" s="7"/>
      <c r="RYG6" s="7"/>
      <c r="RYH6" s="7"/>
      <c r="RYI6" s="7"/>
      <c r="RYJ6" s="7"/>
      <c r="RYK6" s="7"/>
      <c r="RYL6" s="7"/>
      <c r="RYM6" s="7"/>
      <c r="RYN6" s="7"/>
      <c r="RYO6" s="7"/>
      <c r="RYP6" s="7"/>
      <c r="RYQ6" s="7"/>
      <c r="RYR6" s="7"/>
      <c r="RYS6" s="7"/>
      <c r="RYT6" s="7"/>
      <c r="RYU6" s="7"/>
      <c r="RYV6" s="7"/>
      <c r="RYW6" s="7"/>
      <c r="RYX6" s="7"/>
      <c r="RYY6" s="7"/>
      <c r="RYZ6" s="7"/>
      <c r="RZA6" s="7"/>
      <c r="RZB6" s="7"/>
      <c r="RZC6" s="7"/>
      <c r="RZD6" s="7"/>
      <c r="RZE6" s="7"/>
      <c r="RZF6" s="7"/>
      <c r="RZG6" s="7"/>
      <c r="RZH6" s="7"/>
      <c r="RZI6" s="7"/>
      <c r="RZJ6" s="7"/>
      <c r="RZK6" s="7"/>
      <c r="RZL6" s="7"/>
      <c r="RZM6" s="7"/>
      <c r="RZN6" s="7"/>
      <c r="RZO6" s="7"/>
      <c r="RZP6" s="7"/>
      <c r="RZQ6" s="7"/>
      <c r="RZR6" s="7"/>
      <c r="RZS6" s="7"/>
      <c r="RZT6" s="7"/>
      <c r="RZU6" s="7"/>
      <c r="RZV6" s="7"/>
      <c r="RZW6" s="7"/>
      <c r="RZX6" s="7"/>
      <c r="RZY6" s="7"/>
      <c r="RZZ6" s="7"/>
      <c r="SAA6" s="7"/>
      <c r="SAB6" s="7"/>
      <c r="SAC6" s="7"/>
      <c r="SAD6" s="7"/>
      <c r="SAE6" s="7"/>
      <c r="SAF6" s="7"/>
      <c r="SAG6" s="7"/>
      <c r="SAH6" s="7"/>
      <c r="SAI6" s="7"/>
      <c r="SAJ6" s="7"/>
      <c r="SAK6" s="7"/>
      <c r="SAL6" s="7"/>
      <c r="SAM6" s="7"/>
      <c r="SAN6" s="7"/>
      <c r="SAO6" s="7"/>
      <c r="SAP6" s="7"/>
      <c r="SAQ6" s="7"/>
      <c r="SAR6" s="7"/>
      <c r="SAS6" s="7"/>
      <c r="SAT6" s="7"/>
      <c r="SAU6" s="7"/>
      <c r="SAV6" s="7"/>
      <c r="SAW6" s="7"/>
      <c r="SAX6" s="7"/>
      <c r="SAY6" s="7"/>
      <c r="SAZ6" s="7"/>
      <c r="SBA6" s="7"/>
      <c r="SBB6" s="7"/>
      <c r="SBC6" s="7"/>
      <c r="SBD6" s="7"/>
      <c r="SBE6" s="7"/>
      <c r="SBF6" s="7"/>
      <c r="SBG6" s="7"/>
      <c r="SBH6" s="7"/>
      <c r="SBI6" s="7"/>
      <c r="SBJ6" s="7"/>
      <c r="SBK6" s="7"/>
      <c r="SBL6" s="7"/>
      <c r="SBM6" s="7"/>
      <c r="SBN6" s="7"/>
      <c r="SBO6" s="7"/>
      <c r="SBP6" s="7"/>
      <c r="SBQ6" s="7"/>
      <c r="SBR6" s="7"/>
      <c r="SBS6" s="7"/>
      <c r="SBT6" s="7"/>
      <c r="SBU6" s="7"/>
      <c r="SBV6" s="7"/>
      <c r="SBW6" s="7"/>
      <c r="SBX6" s="7"/>
      <c r="SBY6" s="7"/>
      <c r="SBZ6" s="7"/>
      <c r="SCA6" s="7"/>
      <c r="SCB6" s="7"/>
      <c r="SCC6" s="7"/>
      <c r="SCD6" s="7"/>
      <c r="SCE6" s="7"/>
      <c r="SCF6" s="7"/>
      <c r="SCG6" s="7"/>
      <c r="SCH6" s="7"/>
      <c r="SCI6" s="7"/>
      <c r="SCJ6" s="7"/>
      <c r="SCK6" s="7"/>
      <c r="SCL6" s="7"/>
      <c r="SCM6" s="7"/>
      <c r="SCN6" s="7"/>
      <c r="SCO6" s="7"/>
      <c r="SCP6" s="7"/>
      <c r="SCQ6" s="7"/>
      <c r="SCR6" s="7"/>
      <c r="SCS6" s="7"/>
      <c r="SCT6" s="7"/>
      <c r="SCU6" s="7"/>
      <c r="SCV6" s="7"/>
      <c r="SCW6" s="7"/>
      <c r="SCX6" s="7"/>
      <c r="SCY6" s="7"/>
      <c r="SCZ6" s="7"/>
      <c r="SDA6" s="7"/>
      <c r="SDB6" s="7"/>
      <c r="SDC6" s="7"/>
      <c r="SDD6" s="7"/>
      <c r="SDE6" s="7"/>
      <c r="SDF6" s="7"/>
      <c r="SDG6" s="7"/>
      <c r="SDH6" s="7"/>
      <c r="SDI6" s="7"/>
      <c r="SDJ6" s="7"/>
      <c r="SDK6" s="7"/>
      <c r="SDL6" s="7"/>
      <c r="SDM6" s="7"/>
      <c r="SDN6" s="7"/>
      <c r="SDO6" s="7"/>
      <c r="SDP6" s="7"/>
      <c r="SDQ6" s="7"/>
      <c r="SDR6" s="7"/>
      <c r="SDS6" s="7"/>
      <c r="SDT6" s="7"/>
      <c r="SDU6" s="7"/>
      <c r="SDV6" s="7"/>
      <c r="SDW6" s="7"/>
      <c r="SDX6" s="7"/>
      <c r="SDY6" s="7"/>
      <c r="SDZ6" s="7"/>
      <c r="SEA6" s="7"/>
      <c r="SEB6" s="7"/>
      <c r="SEC6" s="7"/>
      <c r="SED6" s="7"/>
      <c r="SEE6" s="7"/>
      <c r="SEF6" s="7"/>
      <c r="SEG6" s="7"/>
      <c r="SEH6" s="7"/>
      <c r="SEI6" s="7"/>
      <c r="SEJ6" s="7"/>
      <c r="SEK6" s="7"/>
      <c r="SEL6" s="7"/>
      <c r="SEM6" s="7"/>
      <c r="SEN6" s="7"/>
      <c r="SEO6" s="7"/>
      <c r="SEP6" s="7"/>
      <c r="SEQ6" s="7"/>
      <c r="SER6" s="7"/>
      <c r="SES6" s="7"/>
      <c r="SET6" s="7"/>
      <c r="SEU6" s="7"/>
      <c r="SEV6" s="7"/>
      <c r="SEW6" s="7"/>
      <c r="SEX6" s="7"/>
      <c r="SEY6" s="7"/>
      <c r="SEZ6" s="7"/>
      <c r="SFA6" s="7"/>
      <c r="SFB6" s="7"/>
      <c r="SFC6" s="7"/>
      <c r="SFD6" s="7"/>
      <c r="SFE6" s="7"/>
      <c r="SFF6" s="7"/>
      <c r="SFG6" s="7"/>
      <c r="SFH6" s="7"/>
      <c r="SFI6" s="7"/>
      <c r="SFJ6" s="7"/>
      <c r="SFK6" s="7"/>
      <c r="SFL6" s="7"/>
      <c r="SFM6" s="7"/>
      <c r="SFN6" s="7"/>
      <c r="SFO6" s="7"/>
      <c r="SFP6" s="7"/>
      <c r="SFQ6" s="7"/>
      <c r="SFR6" s="7"/>
      <c r="SFS6" s="7"/>
      <c r="SFT6" s="7"/>
      <c r="SFU6" s="7"/>
      <c r="SFV6" s="7"/>
      <c r="SFW6" s="7"/>
      <c r="SFX6" s="7"/>
      <c r="SFY6" s="7"/>
      <c r="SFZ6" s="7"/>
      <c r="SGA6" s="7"/>
      <c r="SGB6" s="7"/>
      <c r="SGC6" s="7"/>
      <c r="SGD6" s="7"/>
      <c r="SGE6" s="7"/>
      <c r="SGF6" s="7"/>
      <c r="SGG6" s="7"/>
      <c r="SGH6" s="7"/>
      <c r="SGI6" s="7"/>
      <c r="SGJ6" s="7"/>
      <c r="SGK6" s="7"/>
      <c r="SGL6" s="7"/>
      <c r="SGM6" s="7"/>
      <c r="SGN6" s="7"/>
      <c r="SGO6" s="7"/>
      <c r="SGP6" s="7"/>
      <c r="SGQ6" s="7"/>
      <c r="SGR6" s="7"/>
      <c r="SGS6" s="7"/>
      <c r="SGT6" s="7"/>
      <c r="SGU6" s="7"/>
      <c r="SGV6" s="7"/>
      <c r="SGW6" s="7"/>
      <c r="SGX6" s="7"/>
      <c r="SGY6" s="7"/>
      <c r="SGZ6" s="7"/>
      <c r="SHA6" s="7"/>
      <c r="SHB6" s="7"/>
      <c r="SHC6" s="7"/>
      <c r="SHD6" s="7"/>
      <c r="SHE6" s="7"/>
      <c r="SHF6" s="7"/>
      <c r="SHG6" s="7"/>
      <c r="SHH6" s="7"/>
      <c r="SHI6" s="7"/>
      <c r="SHJ6" s="7"/>
      <c r="SHK6" s="7"/>
      <c r="SHL6" s="7"/>
      <c r="SHM6" s="7"/>
      <c r="SHN6" s="7"/>
      <c r="SHO6" s="7"/>
      <c r="SHP6" s="7"/>
      <c r="SHQ6" s="7"/>
      <c r="SHR6" s="7"/>
      <c r="SHS6" s="7"/>
      <c r="SHT6" s="7"/>
      <c r="SHU6" s="7"/>
      <c r="SHV6" s="7"/>
      <c r="SHW6" s="7"/>
      <c r="SHX6" s="7"/>
      <c r="SHY6" s="7"/>
      <c r="SHZ6" s="7"/>
      <c r="SIA6" s="7"/>
      <c r="SIB6" s="7"/>
      <c r="SIC6" s="7"/>
      <c r="SID6" s="7"/>
      <c r="SIE6" s="7"/>
      <c r="SIF6" s="7"/>
      <c r="SIG6" s="7"/>
      <c r="SIH6" s="7"/>
      <c r="SII6" s="7"/>
      <c r="SIJ6" s="7"/>
      <c r="SIK6" s="7"/>
      <c r="SIL6" s="7"/>
      <c r="SIM6" s="7"/>
      <c r="SIN6" s="7"/>
      <c r="SIO6" s="7"/>
      <c r="SIP6" s="7"/>
      <c r="SIQ6" s="7"/>
      <c r="SIR6" s="7"/>
      <c r="SIS6" s="7"/>
      <c r="SIT6" s="7"/>
      <c r="SIU6" s="7"/>
      <c r="SIV6" s="7"/>
      <c r="SIW6" s="7"/>
      <c r="SIX6" s="7"/>
      <c r="SIY6" s="7"/>
      <c r="SIZ6" s="7"/>
      <c r="SJA6" s="7"/>
      <c r="SJB6" s="7"/>
      <c r="SJC6" s="7"/>
      <c r="SJD6" s="7"/>
      <c r="SJE6" s="7"/>
      <c r="SJF6" s="7"/>
      <c r="SJG6" s="7"/>
      <c r="SJH6" s="7"/>
      <c r="SJI6" s="7"/>
      <c r="SJJ6" s="7"/>
      <c r="SJK6" s="7"/>
      <c r="SJL6" s="7"/>
      <c r="SJM6" s="7"/>
      <c r="SJN6" s="7"/>
      <c r="SJO6" s="7"/>
      <c r="SJP6" s="7"/>
      <c r="SJQ6" s="7"/>
      <c r="SJR6" s="7"/>
      <c r="SJS6" s="7"/>
      <c r="SJT6" s="7"/>
      <c r="SJU6" s="7"/>
      <c r="SJV6" s="7"/>
      <c r="SJW6" s="7"/>
      <c r="SJX6" s="7"/>
      <c r="SJY6" s="7"/>
      <c r="SJZ6" s="7"/>
      <c r="SKA6" s="7"/>
      <c r="SKB6" s="7"/>
      <c r="SKC6" s="7"/>
      <c r="SKD6" s="7"/>
      <c r="SKE6" s="7"/>
      <c r="SKF6" s="7"/>
      <c r="SKG6" s="7"/>
      <c r="SKH6" s="7"/>
      <c r="SKI6" s="7"/>
      <c r="SKJ6" s="7"/>
      <c r="SKK6" s="7"/>
      <c r="SKL6" s="7"/>
      <c r="SKM6" s="7"/>
      <c r="SKN6" s="7"/>
      <c r="SKO6" s="7"/>
      <c r="SKP6" s="7"/>
      <c r="SKQ6" s="7"/>
      <c r="SKR6" s="7"/>
      <c r="SKS6" s="7"/>
      <c r="SKT6" s="7"/>
      <c r="SKU6" s="7"/>
      <c r="SKV6" s="7"/>
      <c r="SKW6" s="7"/>
      <c r="SKX6" s="7"/>
      <c r="SKY6" s="7"/>
      <c r="SKZ6" s="7"/>
      <c r="SLA6" s="7"/>
      <c r="SLB6" s="7"/>
      <c r="SLC6" s="7"/>
      <c r="SLD6" s="7"/>
      <c r="SLE6" s="7"/>
      <c r="SLF6" s="7"/>
      <c r="SLG6" s="7"/>
      <c r="SLH6" s="7"/>
      <c r="SLI6" s="7"/>
      <c r="SLJ6" s="7"/>
      <c r="SLK6" s="7"/>
      <c r="SLL6" s="7"/>
      <c r="SLM6" s="7"/>
      <c r="SLN6" s="7"/>
      <c r="SLO6" s="7"/>
      <c r="SLP6" s="7"/>
      <c r="SLQ6" s="7"/>
      <c r="SLR6" s="7"/>
      <c r="SLS6" s="7"/>
      <c r="SLT6" s="7"/>
      <c r="SLU6" s="7"/>
      <c r="SLV6" s="7"/>
      <c r="SLW6" s="7"/>
      <c r="SLX6" s="7"/>
      <c r="SLY6" s="7"/>
      <c r="SLZ6" s="7"/>
      <c r="SMA6" s="7"/>
      <c r="SMB6" s="7"/>
      <c r="SMC6" s="7"/>
      <c r="SMD6" s="7"/>
      <c r="SME6" s="7"/>
      <c r="SMF6" s="7"/>
      <c r="SMG6" s="7"/>
      <c r="SMH6" s="7"/>
      <c r="SMI6" s="7"/>
      <c r="SMJ6" s="7"/>
      <c r="SMK6" s="7"/>
      <c r="SML6" s="7"/>
      <c r="SMM6" s="7"/>
      <c r="SMN6" s="7"/>
      <c r="SMO6" s="7"/>
      <c r="SMP6" s="7"/>
      <c r="SMQ6" s="7"/>
      <c r="SMR6" s="7"/>
      <c r="SMS6" s="7"/>
      <c r="SMT6" s="7"/>
      <c r="SMU6" s="7"/>
      <c r="SMV6" s="7"/>
      <c r="SMW6" s="7"/>
      <c r="SMX6" s="7"/>
      <c r="SMY6" s="7"/>
      <c r="SMZ6" s="7"/>
      <c r="SNA6" s="7"/>
      <c r="SNB6" s="7"/>
      <c r="SNC6" s="7"/>
      <c r="SND6" s="7"/>
      <c r="SNE6" s="7"/>
      <c r="SNF6" s="7"/>
      <c r="SNG6" s="7"/>
      <c r="SNH6" s="7"/>
      <c r="SNI6" s="7"/>
      <c r="SNJ6" s="7"/>
      <c r="SNK6" s="7"/>
      <c r="SNL6" s="7"/>
      <c r="SNM6" s="7"/>
      <c r="SNN6" s="7"/>
      <c r="SNO6" s="7"/>
      <c r="SNP6" s="7"/>
      <c r="SNQ6" s="7"/>
      <c r="SNR6" s="7"/>
      <c r="SNS6" s="7"/>
      <c r="SNT6" s="7"/>
      <c r="SNU6" s="7"/>
      <c r="SNV6" s="7"/>
      <c r="SNW6" s="7"/>
      <c r="SNX6" s="7"/>
      <c r="SNY6" s="7"/>
      <c r="SNZ6" s="7"/>
      <c r="SOA6" s="7"/>
      <c r="SOB6" s="7"/>
      <c r="SOC6" s="7"/>
      <c r="SOD6" s="7"/>
      <c r="SOE6" s="7"/>
      <c r="SOF6" s="7"/>
      <c r="SOG6" s="7"/>
      <c r="SOH6" s="7"/>
      <c r="SOI6" s="7"/>
      <c r="SOJ6" s="7"/>
      <c r="SOK6" s="7"/>
      <c r="SOL6" s="7"/>
      <c r="SOM6" s="7"/>
      <c r="SON6" s="7"/>
      <c r="SOO6" s="7"/>
      <c r="SOP6" s="7"/>
      <c r="SOQ6" s="7"/>
      <c r="SOR6" s="7"/>
      <c r="SOS6" s="7"/>
      <c r="SOT6" s="7"/>
      <c r="SOU6" s="7"/>
      <c r="SOV6" s="7"/>
      <c r="SOW6" s="7"/>
      <c r="SOX6" s="7"/>
      <c r="SOY6" s="7"/>
      <c r="SOZ6" s="7"/>
      <c r="SPA6" s="7"/>
      <c r="SPB6" s="7"/>
      <c r="SPC6" s="7"/>
      <c r="SPD6" s="7"/>
      <c r="SPE6" s="7"/>
      <c r="SPF6" s="7"/>
      <c r="SPG6" s="7"/>
      <c r="SPH6" s="7"/>
      <c r="SPI6" s="7"/>
      <c r="SPJ6" s="7"/>
      <c r="SPK6" s="7"/>
      <c r="SPL6" s="7"/>
      <c r="SPM6" s="7"/>
      <c r="SPN6" s="7"/>
      <c r="SPO6" s="7"/>
      <c r="SPP6" s="7"/>
      <c r="SPQ6" s="7"/>
      <c r="SPR6" s="7"/>
      <c r="SPS6" s="7"/>
      <c r="SPT6" s="7"/>
      <c r="SPU6" s="7"/>
      <c r="SPV6" s="7"/>
      <c r="SPW6" s="7"/>
      <c r="SPX6" s="7"/>
      <c r="SPY6" s="7"/>
      <c r="SPZ6" s="7"/>
      <c r="SQA6" s="7"/>
      <c r="SQB6" s="7"/>
      <c r="SQC6" s="7"/>
      <c r="SQD6" s="7"/>
      <c r="SQE6" s="7"/>
      <c r="SQF6" s="7"/>
      <c r="SQG6" s="7"/>
      <c r="SQH6" s="7"/>
      <c r="SQI6" s="7"/>
      <c r="SQJ6" s="7"/>
      <c r="SQK6" s="7"/>
      <c r="SQL6" s="7"/>
      <c r="SQM6" s="7"/>
      <c r="SQN6" s="7"/>
      <c r="SQO6" s="7"/>
      <c r="SQP6" s="7"/>
      <c r="SQQ6" s="7"/>
      <c r="SQR6" s="7"/>
      <c r="SQS6" s="7"/>
      <c r="SQT6" s="7"/>
      <c r="SQU6" s="7"/>
      <c r="SQV6" s="7"/>
      <c r="SQW6" s="7"/>
      <c r="SQX6" s="7"/>
      <c r="SQY6" s="7"/>
      <c r="SQZ6" s="7"/>
      <c r="SRA6" s="7"/>
      <c r="SRB6" s="7"/>
      <c r="SRC6" s="7"/>
      <c r="SRD6" s="7"/>
      <c r="SRE6" s="7"/>
      <c r="SRF6" s="7"/>
      <c r="SRG6" s="7"/>
      <c r="SRH6" s="7"/>
      <c r="SRI6" s="7"/>
      <c r="SRJ6" s="7"/>
      <c r="SRK6" s="7"/>
      <c r="SRL6" s="7"/>
      <c r="SRM6" s="7"/>
      <c r="SRN6" s="7"/>
      <c r="SRO6" s="7"/>
      <c r="SRP6" s="7"/>
      <c r="SRQ6" s="7"/>
      <c r="SRR6" s="7"/>
      <c r="SRS6" s="7"/>
      <c r="SRT6" s="7"/>
      <c r="SRU6" s="7"/>
      <c r="SRV6" s="7"/>
      <c r="SRW6" s="7"/>
      <c r="SRX6" s="7"/>
      <c r="SRY6" s="7"/>
      <c r="SRZ6" s="7"/>
      <c r="SSA6" s="7"/>
      <c r="SSB6" s="7"/>
      <c r="SSC6" s="7"/>
      <c r="SSD6" s="7"/>
      <c r="SSE6" s="7"/>
      <c r="SSF6" s="7"/>
      <c r="SSG6" s="7"/>
      <c r="SSH6" s="7"/>
      <c r="SSI6" s="7"/>
      <c r="SSJ6" s="7"/>
      <c r="SSK6" s="7"/>
      <c r="SSL6" s="7"/>
      <c r="SSM6" s="7"/>
      <c r="SSN6" s="7"/>
      <c r="SSO6" s="7"/>
      <c r="SSP6" s="7"/>
      <c r="SSQ6" s="7"/>
      <c r="SSR6" s="7"/>
      <c r="SSS6" s="7"/>
      <c r="SST6" s="7"/>
      <c r="SSU6" s="7"/>
      <c r="SSV6" s="7"/>
      <c r="SSW6" s="7"/>
      <c r="SSX6" s="7"/>
      <c r="SSY6" s="7"/>
      <c r="SSZ6" s="7"/>
      <c r="STA6" s="7"/>
      <c r="STB6" s="7"/>
      <c r="STC6" s="7"/>
      <c r="STD6" s="7"/>
      <c r="STE6" s="7"/>
      <c r="STF6" s="7"/>
      <c r="STG6" s="7"/>
      <c r="STH6" s="7"/>
      <c r="STI6" s="7"/>
      <c r="STJ6" s="7"/>
      <c r="STK6" s="7"/>
      <c r="STL6" s="7"/>
      <c r="STM6" s="7"/>
      <c r="STN6" s="7"/>
      <c r="STO6" s="7"/>
      <c r="STP6" s="7"/>
      <c r="STQ6" s="7"/>
      <c r="STR6" s="7"/>
      <c r="STS6" s="7"/>
      <c r="STT6" s="7"/>
      <c r="STU6" s="7"/>
      <c r="STV6" s="7"/>
      <c r="STW6" s="7"/>
      <c r="STX6" s="7"/>
      <c r="STY6" s="7"/>
      <c r="STZ6" s="7"/>
      <c r="SUA6" s="7"/>
      <c r="SUB6" s="7"/>
      <c r="SUC6" s="7"/>
      <c r="SUD6" s="7"/>
      <c r="SUE6" s="7"/>
      <c r="SUF6" s="7"/>
      <c r="SUG6" s="7"/>
      <c r="SUH6" s="7"/>
      <c r="SUI6" s="7"/>
      <c r="SUJ6" s="7"/>
      <c r="SUK6" s="7"/>
      <c r="SUL6" s="7"/>
      <c r="SUM6" s="7"/>
      <c r="SUN6" s="7"/>
      <c r="SUO6" s="7"/>
      <c r="SUP6" s="7"/>
      <c r="SUQ6" s="7"/>
      <c r="SUR6" s="7"/>
      <c r="SUS6" s="7"/>
      <c r="SUT6" s="7"/>
      <c r="SUU6" s="7"/>
      <c r="SUV6" s="7"/>
      <c r="SUW6" s="7"/>
      <c r="SUX6" s="7"/>
      <c r="SUY6" s="7"/>
      <c r="SUZ6" s="7"/>
      <c r="SVA6" s="7"/>
      <c r="SVB6" s="7"/>
      <c r="SVC6" s="7"/>
      <c r="SVD6" s="7"/>
      <c r="SVE6" s="7"/>
      <c r="SVF6" s="7"/>
      <c r="SVG6" s="7"/>
      <c r="SVH6" s="7"/>
      <c r="SVI6" s="7"/>
      <c r="SVJ6" s="7"/>
      <c r="SVK6" s="7"/>
      <c r="SVL6" s="7"/>
      <c r="SVM6" s="7"/>
      <c r="SVN6" s="7"/>
      <c r="SVO6" s="7"/>
      <c r="SVP6" s="7"/>
      <c r="SVQ6" s="7"/>
      <c r="SVR6" s="7"/>
      <c r="SVS6" s="7"/>
      <c r="SVT6" s="7"/>
      <c r="SVU6" s="7"/>
      <c r="SVV6" s="7"/>
      <c r="SVW6" s="7"/>
      <c r="SVX6" s="7"/>
      <c r="SVY6" s="7"/>
      <c r="SVZ6" s="7"/>
      <c r="SWA6" s="7"/>
      <c r="SWB6" s="7"/>
      <c r="SWC6" s="7"/>
      <c r="SWD6" s="7"/>
      <c r="SWE6" s="7"/>
      <c r="SWF6" s="7"/>
      <c r="SWG6" s="7"/>
      <c r="SWH6" s="7"/>
      <c r="SWI6" s="7"/>
      <c r="SWJ6" s="7"/>
      <c r="SWK6" s="7"/>
      <c r="SWL6" s="7"/>
      <c r="SWM6" s="7"/>
      <c r="SWN6" s="7"/>
      <c r="SWO6" s="7"/>
      <c r="SWP6" s="7"/>
      <c r="SWQ6" s="7"/>
      <c r="SWR6" s="7"/>
      <c r="SWS6" s="7"/>
      <c r="SWT6" s="7"/>
      <c r="SWU6" s="7"/>
      <c r="SWV6" s="7"/>
      <c r="SWW6" s="7"/>
      <c r="SWX6" s="7"/>
      <c r="SWY6" s="7"/>
      <c r="SWZ6" s="7"/>
      <c r="SXA6" s="7"/>
      <c r="SXB6" s="7"/>
      <c r="SXC6" s="7"/>
      <c r="SXD6" s="7"/>
      <c r="SXE6" s="7"/>
      <c r="SXF6" s="7"/>
      <c r="SXG6" s="7"/>
      <c r="SXH6" s="7"/>
      <c r="SXI6" s="7"/>
      <c r="SXJ6" s="7"/>
      <c r="SXK6" s="7"/>
      <c r="SXL6" s="7"/>
      <c r="SXM6" s="7"/>
      <c r="SXN6" s="7"/>
      <c r="SXO6" s="7"/>
      <c r="SXP6" s="7"/>
      <c r="SXQ6" s="7"/>
      <c r="SXR6" s="7"/>
      <c r="SXS6" s="7"/>
      <c r="SXT6" s="7"/>
      <c r="SXU6" s="7"/>
      <c r="SXV6" s="7"/>
      <c r="SXW6" s="7"/>
      <c r="SXX6" s="7"/>
      <c r="SXY6" s="7"/>
      <c r="SXZ6" s="7"/>
      <c r="SYA6" s="7"/>
      <c r="SYB6" s="7"/>
      <c r="SYC6" s="7"/>
      <c r="SYD6" s="7"/>
      <c r="SYE6" s="7"/>
      <c r="SYF6" s="7"/>
      <c r="SYG6" s="7"/>
      <c r="SYH6" s="7"/>
      <c r="SYI6" s="7"/>
      <c r="SYJ6" s="7"/>
      <c r="SYK6" s="7"/>
      <c r="SYL6" s="7"/>
      <c r="SYM6" s="7"/>
      <c r="SYN6" s="7"/>
      <c r="SYO6" s="7"/>
      <c r="SYP6" s="7"/>
      <c r="SYQ6" s="7"/>
      <c r="SYR6" s="7"/>
      <c r="SYS6" s="7"/>
      <c r="SYT6" s="7"/>
      <c r="SYU6" s="7"/>
      <c r="SYV6" s="7"/>
      <c r="SYW6" s="7"/>
      <c r="SYX6" s="7"/>
      <c r="SYY6" s="7"/>
      <c r="SYZ6" s="7"/>
      <c r="SZA6" s="7"/>
      <c r="SZB6" s="7"/>
      <c r="SZC6" s="7"/>
      <c r="SZD6" s="7"/>
      <c r="SZE6" s="7"/>
      <c r="SZF6" s="7"/>
      <c r="SZG6" s="7"/>
      <c r="SZH6" s="7"/>
      <c r="SZI6" s="7"/>
      <c r="SZJ6" s="7"/>
      <c r="SZK6" s="7"/>
      <c r="SZL6" s="7"/>
      <c r="SZM6" s="7"/>
      <c r="SZN6" s="7"/>
      <c r="SZO6" s="7"/>
      <c r="SZP6" s="7"/>
      <c r="SZQ6" s="7"/>
      <c r="SZR6" s="7"/>
      <c r="SZS6" s="7"/>
      <c r="SZT6" s="7"/>
      <c r="SZU6" s="7"/>
      <c r="SZV6" s="7"/>
      <c r="SZW6" s="7"/>
      <c r="SZX6" s="7"/>
      <c r="SZY6" s="7"/>
      <c r="SZZ6" s="7"/>
      <c r="TAA6" s="7"/>
      <c r="TAB6" s="7"/>
      <c r="TAC6" s="7"/>
      <c r="TAD6" s="7"/>
      <c r="TAE6" s="7"/>
      <c r="TAF6" s="7"/>
      <c r="TAG6" s="7"/>
      <c r="TAH6" s="7"/>
      <c r="TAI6" s="7"/>
      <c r="TAJ6" s="7"/>
      <c r="TAK6" s="7"/>
      <c r="TAL6" s="7"/>
      <c r="TAM6" s="7"/>
      <c r="TAN6" s="7"/>
      <c r="TAO6" s="7"/>
      <c r="TAP6" s="7"/>
      <c r="TAQ6" s="7"/>
      <c r="TAR6" s="7"/>
      <c r="TAS6" s="7"/>
      <c r="TAT6" s="7"/>
      <c r="TAU6" s="7"/>
      <c r="TAV6" s="7"/>
      <c r="TAW6" s="7"/>
      <c r="TAX6" s="7"/>
      <c r="TAY6" s="7"/>
      <c r="TAZ6" s="7"/>
      <c r="TBA6" s="7"/>
      <c r="TBB6" s="7"/>
      <c r="TBC6" s="7"/>
      <c r="TBD6" s="7"/>
      <c r="TBE6" s="7"/>
      <c r="TBF6" s="7"/>
      <c r="TBG6" s="7"/>
      <c r="TBH6" s="7"/>
      <c r="TBI6" s="7"/>
      <c r="TBJ6" s="7"/>
      <c r="TBK6" s="7"/>
      <c r="TBL6" s="7"/>
      <c r="TBM6" s="7"/>
      <c r="TBN6" s="7"/>
      <c r="TBO6" s="7"/>
      <c r="TBP6" s="7"/>
      <c r="TBQ6" s="7"/>
      <c r="TBR6" s="7"/>
      <c r="TBS6" s="7"/>
      <c r="TBT6" s="7"/>
      <c r="TBU6" s="7"/>
      <c r="TBV6" s="7"/>
      <c r="TBW6" s="7"/>
      <c r="TBX6" s="7"/>
      <c r="TBY6" s="7"/>
      <c r="TBZ6" s="7"/>
      <c r="TCA6" s="7"/>
      <c r="TCB6" s="7"/>
      <c r="TCC6" s="7"/>
      <c r="TCD6" s="7"/>
      <c r="TCE6" s="7"/>
      <c r="TCF6" s="7"/>
      <c r="TCG6" s="7"/>
      <c r="TCH6" s="7"/>
      <c r="TCI6" s="7"/>
      <c r="TCJ6" s="7"/>
      <c r="TCK6" s="7"/>
      <c r="TCL6" s="7"/>
      <c r="TCM6" s="7"/>
      <c r="TCN6" s="7"/>
      <c r="TCO6" s="7"/>
      <c r="TCP6" s="7"/>
      <c r="TCQ6" s="7"/>
      <c r="TCR6" s="7"/>
      <c r="TCS6" s="7"/>
      <c r="TCT6" s="7"/>
      <c r="TCU6" s="7"/>
      <c r="TCV6" s="7"/>
      <c r="TCW6" s="7"/>
      <c r="TCX6" s="7"/>
      <c r="TCY6" s="7"/>
      <c r="TCZ6" s="7"/>
      <c r="TDA6" s="7"/>
      <c r="TDB6" s="7"/>
      <c r="TDC6" s="7"/>
      <c r="TDD6" s="7"/>
      <c r="TDE6" s="7"/>
      <c r="TDF6" s="7"/>
      <c r="TDG6" s="7"/>
      <c r="TDH6" s="7"/>
      <c r="TDI6" s="7"/>
      <c r="TDJ6" s="7"/>
      <c r="TDK6" s="7"/>
      <c r="TDL6" s="7"/>
      <c r="TDM6" s="7"/>
      <c r="TDN6" s="7"/>
      <c r="TDO6" s="7"/>
      <c r="TDP6" s="7"/>
      <c r="TDQ6" s="7"/>
      <c r="TDR6" s="7"/>
      <c r="TDS6" s="7"/>
      <c r="TDT6" s="7"/>
      <c r="TDU6" s="7"/>
      <c r="TDV6" s="7"/>
      <c r="TDW6" s="7"/>
      <c r="TDX6" s="7"/>
      <c r="TDY6" s="7"/>
      <c r="TDZ6" s="7"/>
      <c r="TEA6" s="7"/>
      <c r="TEB6" s="7"/>
      <c r="TEC6" s="7"/>
      <c r="TED6" s="7"/>
      <c r="TEE6" s="7"/>
      <c r="TEF6" s="7"/>
      <c r="TEG6" s="7"/>
      <c r="TEH6" s="7"/>
      <c r="TEI6" s="7"/>
      <c r="TEJ6" s="7"/>
      <c r="TEK6" s="7"/>
      <c r="TEL6" s="7"/>
      <c r="TEM6" s="7"/>
      <c r="TEN6" s="7"/>
      <c r="TEO6" s="7"/>
      <c r="TEP6" s="7"/>
      <c r="TEQ6" s="7"/>
      <c r="TER6" s="7"/>
      <c r="TES6" s="7"/>
      <c r="TET6" s="7"/>
      <c r="TEU6" s="7"/>
      <c r="TEV6" s="7"/>
      <c r="TEW6" s="7"/>
      <c r="TEX6" s="7"/>
      <c r="TEY6" s="7"/>
      <c r="TEZ6" s="7"/>
      <c r="TFA6" s="7"/>
      <c r="TFB6" s="7"/>
      <c r="TFC6" s="7"/>
      <c r="TFD6" s="7"/>
      <c r="TFE6" s="7"/>
      <c r="TFF6" s="7"/>
      <c r="TFG6" s="7"/>
      <c r="TFH6" s="7"/>
      <c r="TFI6" s="7"/>
      <c r="TFJ6" s="7"/>
      <c r="TFK6" s="7"/>
      <c r="TFL6" s="7"/>
      <c r="TFM6" s="7"/>
      <c r="TFN6" s="7"/>
      <c r="TFO6" s="7"/>
      <c r="TFP6" s="7"/>
      <c r="TFQ6" s="7"/>
      <c r="TFR6" s="7"/>
      <c r="TFS6" s="7"/>
      <c r="TFT6" s="7"/>
      <c r="TFU6" s="7"/>
      <c r="TFV6" s="7"/>
      <c r="TFW6" s="7"/>
      <c r="TFX6" s="7"/>
      <c r="TFY6" s="7"/>
      <c r="TFZ6" s="7"/>
      <c r="TGA6" s="7"/>
      <c r="TGB6" s="7"/>
      <c r="TGC6" s="7"/>
      <c r="TGD6" s="7"/>
      <c r="TGE6" s="7"/>
      <c r="TGF6" s="7"/>
      <c r="TGG6" s="7"/>
      <c r="TGH6" s="7"/>
      <c r="TGI6" s="7"/>
      <c r="TGJ6" s="7"/>
      <c r="TGK6" s="7"/>
      <c r="TGL6" s="7"/>
      <c r="TGM6" s="7"/>
      <c r="TGN6" s="7"/>
      <c r="TGO6" s="7"/>
      <c r="TGP6" s="7"/>
      <c r="TGQ6" s="7"/>
      <c r="TGR6" s="7"/>
      <c r="TGS6" s="7"/>
      <c r="TGT6" s="7"/>
      <c r="TGU6" s="7"/>
      <c r="TGV6" s="7"/>
      <c r="TGW6" s="7"/>
      <c r="TGX6" s="7"/>
      <c r="TGY6" s="7"/>
      <c r="TGZ6" s="7"/>
      <c r="THA6" s="7"/>
      <c r="THB6" s="7"/>
      <c r="THC6" s="7"/>
      <c r="THD6" s="7"/>
      <c r="THE6" s="7"/>
      <c r="THF6" s="7"/>
      <c r="THG6" s="7"/>
      <c r="THH6" s="7"/>
      <c r="THI6" s="7"/>
      <c r="THJ6" s="7"/>
      <c r="THK6" s="7"/>
      <c r="THL6" s="7"/>
      <c r="THM6" s="7"/>
      <c r="THN6" s="7"/>
      <c r="THO6" s="7"/>
      <c r="THP6" s="7"/>
      <c r="THQ6" s="7"/>
      <c r="THR6" s="7"/>
      <c r="THS6" s="7"/>
      <c r="THT6" s="7"/>
      <c r="THU6" s="7"/>
      <c r="THV6" s="7"/>
      <c r="THW6" s="7"/>
      <c r="THX6" s="7"/>
      <c r="THY6" s="7"/>
      <c r="THZ6" s="7"/>
      <c r="TIA6" s="7"/>
      <c r="TIB6" s="7"/>
      <c r="TIC6" s="7"/>
      <c r="TID6" s="7"/>
      <c r="TIE6" s="7"/>
      <c r="TIF6" s="7"/>
      <c r="TIG6" s="7"/>
      <c r="TIH6" s="7"/>
      <c r="TII6" s="7"/>
      <c r="TIJ6" s="7"/>
      <c r="TIK6" s="7"/>
      <c r="TIL6" s="7"/>
      <c r="TIM6" s="7"/>
      <c r="TIN6" s="7"/>
      <c r="TIO6" s="7"/>
      <c r="TIP6" s="7"/>
      <c r="TIQ6" s="7"/>
      <c r="TIR6" s="7"/>
      <c r="TIS6" s="7"/>
      <c r="TIT6" s="7"/>
      <c r="TIU6" s="7"/>
      <c r="TIV6" s="7"/>
      <c r="TIW6" s="7"/>
      <c r="TIX6" s="7"/>
      <c r="TIY6" s="7"/>
      <c r="TIZ6" s="7"/>
      <c r="TJA6" s="7"/>
      <c r="TJB6" s="7"/>
      <c r="TJC6" s="7"/>
      <c r="TJD6" s="7"/>
      <c r="TJE6" s="7"/>
      <c r="TJF6" s="7"/>
      <c r="TJG6" s="7"/>
      <c r="TJH6" s="7"/>
      <c r="TJI6" s="7"/>
      <c r="TJJ6" s="7"/>
      <c r="TJK6" s="7"/>
      <c r="TJL6" s="7"/>
      <c r="TJM6" s="7"/>
      <c r="TJN6" s="7"/>
      <c r="TJO6" s="7"/>
      <c r="TJP6" s="7"/>
      <c r="TJQ6" s="7"/>
      <c r="TJR6" s="7"/>
      <c r="TJS6" s="7"/>
      <c r="TJT6" s="7"/>
      <c r="TJU6" s="7"/>
      <c r="TJV6" s="7"/>
      <c r="TJW6" s="7"/>
      <c r="TJX6" s="7"/>
      <c r="TJY6" s="7"/>
      <c r="TJZ6" s="7"/>
      <c r="TKA6" s="7"/>
      <c r="TKB6" s="7"/>
      <c r="TKC6" s="7"/>
      <c r="TKD6" s="7"/>
      <c r="TKE6" s="7"/>
      <c r="TKF6" s="7"/>
      <c r="TKG6" s="7"/>
      <c r="TKH6" s="7"/>
      <c r="TKI6" s="7"/>
      <c r="TKJ6" s="7"/>
      <c r="TKK6" s="7"/>
      <c r="TKL6" s="7"/>
      <c r="TKM6" s="7"/>
      <c r="TKN6" s="7"/>
      <c r="TKO6" s="7"/>
      <c r="TKP6" s="7"/>
      <c r="TKQ6" s="7"/>
      <c r="TKR6" s="7"/>
      <c r="TKS6" s="7"/>
      <c r="TKT6" s="7"/>
      <c r="TKU6" s="7"/>
      <c r="TKV6" s="7"/>
      <c r="TKW6" s="7"/>
      <c r="TKX6" s="7"/>
      <c r="TKY6" s="7"/>
      <c r="TKZ6" s="7"/>
      <c r="TLA6" s="7"/>
      <c r="TLB6" s="7"/>
      <c r="TLC6" s="7"/>
      <c r="TLD6" s="7"/>
      <c r="TLE6" s="7"/>
      <c r="TLF6" s="7"/>
      <c r="TLG6" s="7"/>
      <c r="TLH6" s="7"/>
      <c r="TLI6" s="7"/>
      <c r="TLJ6" s="7"/>
      <c r="TLK6" s="7"/>
      <c r="TLL6" s="7"/>
      <c r="TLM6" s="7"/>
      <c r="TLN6" s="7"/>
      <c r="TLO6" s="7"/>
      <c r="TLP6" s="7"/>
      <c r="TLQ6" s="7"/>
      <c r="TLR6" s="7"/>
      <c r="TLS6" s="7"/>
      <c r="TLT6" s="7"/>
      <c r="TLU6" s="7"/>
      <c r="TLV6" s="7"/>
      <c r="TLW6" s="7"/>
      <c r="TLX6" s="7"/>
      <c r="TLY6" s="7"/>
      <c r="TLZ6" s="7"/>
      <c r="TMA6" s="7"/>
      <c r="TMB6" s="7"/>
      <c r="TMC6" s="7"/>
      <c r="TMD6" s="7"/>
      <c r="TME6" s="7"/>
      <c r="TMF6" s="7"/>
      <c r="TMG6" s="7"/>
      <c r="TMH6" s="7"/>
      <c r="TMI6" s="7"/>
      <c r="TMJ6" s="7"/>
      <c r="TMK6" s="7"/>
      <c r="TML6" s="7"/>
      <c r="TMM6" s="7"/>
      <c r="TMN6" s="7"/>
      <c r="TMO6" s="7"/>
      <c r="TMP6" s="7"/>
      <c r="TMQ6" s="7"/>
      <c r="TMR6" s="7"/>
      <c r="TMS6" s="7"/>
      <c r="TMT6" s="7"/>
      <c r="TMU6" s="7"/>
      <c r="TMV6" s="7"/>
      <c r="TMW6" s="7"/>
      <c r="TMX6" s="7"/>
      <c r="TMY6" s="7"/>
      <c r="TMZ6" s="7"/>
      <c r="TNA6" s="7"/>
      <c r="TNB6" s="7"/>
      <c r="TNC6" s="7"/>
      <c r="TND6" s="7"/>
      <c r="TNE6" s="7"/>
      <c r="TNF6" s="7"/>
      <c r="TNG6" s="7"/>
      <c r="TNH6" s="7"/>
      <c r="TNI6" s="7"/>
      <c r="TNJ6" s="7"/>
      <c r="TNK6" s="7"/>
      <c r="TNL6" s="7"/>
      <c r="TNM6" s="7"/>
      <c r="TNN6" s="7"/>
      <c r="TNO6" s="7"/>
      <c r="TNP6" s="7"/>
      <c r="TNQ6" s="7"/>
      <c r="TNR6" s="7"/>
      <c r="TNS6" s="7"/>
      <c r="TNT6" s="7"/>
      <c r="TNU6" s="7"/>
      <c r="TNV6" s="7"/>
      <c r="TNW6" s="7"/>
      <c r="TNX6" s="7"/>
      <c r="TNY6" s="7"/>
      <c r="TNZ6" s="7"/>
      <c r="TOA6" s="7"/>
      <c r="TOB6" s="7"/>
      <c r="TOC6" s="7"/>
      <c r="TOD6" s="7"/>
      <c r="TOE6" s="7"/>
      <c r="TOF6" s="7"/>
      <c r="TOG6" s="7"/>
      <c r="TOH6" s="7"/>
      <c r="TOI6" s="7"/>
      <c r="TOJ6" s="7"/>
      <c r="TOK6" s="7"/>
      <c r="TOL6" s="7"/>
      <c r="TOM6" s="7"/>
      <c r="TON6" s="7"/>
      <c r="TOO6" s="7"/>
      <c r="TOP6" s="7"/>
      <c r="TOQ6" s="7"/>
      <c r="TOR6" s="7"/>
      <c r="TOS6" s="7"/>
      <c r="TOT6" s="7"/>
      <c r="TOU6" s="7"/>
      <c r="TOV6" s="7"/>
      <c r="TOW6" s="7"/>
      <c r="TOX6" s="7"/>
      <c r="TOY6" s="7"/>
      <c r="TOZ6" s="7"/>
      <c r="TPA6" s="7"/>
      <c r="TPB6" s="7"/>
      <c r="TPC6" s="7"/>
      <c r="TPD6" s="7"/>
      <c r="TPE6" s="7"/>
      <c r="TPF6" s="7"/>
      <c r="TPG6" s="7"/>
      <c r="TPH6" s="7"/>
      <c r="TPI6" s="7"/>
      <c r="TPJ6" s="7"/>
      <c r="TPK6" s="7"/>
      <c r="TPL6" s="7"/>
      <c r="TPM6" s="7"/>
      <c r="TPN6" s="7"/>
      <c r="TPO6" s="7"/>
      <c r="TPP6" s="7"/>
      <c r="TPQ6" s="7"/>
      <c r="TPR6" s="7"/>
      <c r="TPS6" s="7"/>
      <c r="TPT6" s="7"/>
      <c r="TPU6" s="7"/>
      <c r="TPV6" s="7"/>
      <c r="TPW6" s="7"/>
      <c r="TPX6" s="7"/>
      <c r="TPY6" s="7"/>
      <c r="TPZ6" s="7"/>
      <c r="TQA6" s="7"/>
      <c r="TQB6" s="7"/>
      <c r="TQC6" s="7"/>
      <c r="TQD6" s="7"/>
      <c r="TQE6" s="7"/>
      <c r="TQF6" s="7"/>
      <c r="TQG6" s="7"/>
      <c r="TQH6" s="7"/>
      <c r="TQI6" s="7"/>
      <c r="TQJ6" s="7"/>
      <c r="TQK6" s="7"/>
      <c r="TQL6" s="7"/>
      <c r="TQM6" s="7"/>
      <c r="TQN6" s="7"/>
      <c r="TQO6" s="7"/>
      <c r="TQP6" s="7"/>
      <c r="TQQ6" s="7"/>
      <c r="TQR6" s="7"/>
      <c r="TQS6" s="7"/>
      <c r="TQT6" s="7"/>
      <c r="TQU6" s="7"/>
      <c r="TQV6" s="7"/>
      <c r="TQW6" s="7"/>
      <c r="TQX6" s="7"/>
      <c r="TQY6" s="7"/>
      <c r="TQZ6" s="7"/>
      <c r="TRA6" s="7"/>
      <c r="TRB6" s="7"/>
      <c r="TRC6" s="7"/>
      <c r="TRD6" s="7"/>
      <c r="TRE6" s="7"/>
      <c r="TRF6" s="7"/>
      <c r="TRG6" s="7"/>
      <c r="TRH6" s="7"/>
      <c r="TRI6" s="7"/>
      <c r="TRJ6" s="7"/>
      <c r="TRK6" s="7"/>
      <c r="TRL6" s="7"/>
      <c r="TRM6" s="7"/>
      <c r="TRN6" s="7"/>
      <c r="TRO6" s="7"/>
      <c r="TRP6" s="7"/>
      <c r="TRQ6" s="7"/>
      <c r="TRR6" s="7"/>
      <c r="TRS6" s="7"/>
      <c r="TRT6" s="7"/>
      <c r="TRU6" s="7"/>
      <c r="TRV6" s="7"/>
      <c r="TRW6" s="7"/>
      <c r="TRX6" s="7"/>
      <c r="TRY6" s="7"/>
      <c r="TRZ6" s="7"/>
      <c r="TSA6" s="7"/>
      <c r="TSB6" s="7"/>
      <c r="TSC6" s="7"/>
      <c r="TSD6" s="7"/>
      <c r="TSE6" s="7"/>
      <c r="TSF6" s="7"/>
      <c r="TSG6" s="7"/>
      <c r="TSH6" s="7"/>
      <c r="TSI6" s="7"/>
      <c r="TSJ6" s="7"/>
      <c r="TSK6" s="7"/>
      <c r="TSL6" s="7"/>
      <c r="TSM6" s="7"/>
      <c r="TSN6" s="7"/>
      <c r="TSO6" s="7"/>
      <c r="TSP6" s="7"/>
      <c r="TSQ6" s="7"/>
      <c r="TSR6" s="7"/>
      <c r="TSS6" s="7"/>
      <c r="TST6" s="7"/>
      <c r="TSU6" s="7"/>
      <c r="TSV6" s="7"/>
      <c r="TSW6" s="7"/>
      <c r="TSX6" s="7"/>
      <c r="TSY6" s="7"/>
      <c r="TSZ6" s="7"/>
      <c r="TTA6" s="7"/>
      <c r="TTB6" s="7"/>
      <c r="TTC6" s="7"/>
      <c r="TTD6" s="7"/>
      <c r="TTE6" s="7"/>
      <c r="TTF6" s="7"/>
      <c r="TTG6" s="7"/>
      <c r="TTH6" s="7"/>
      <c r="TTI6" s="7"/>
      <c r="TTJ6" s="7"/>
      <c r="TTK6" s="7"/>
      <c r="TTL6" s="7"/>
      <c r="TTM6" s="7"/>
      <c r="TTN6" s="7"/>
      <c r="TTO6" s="7"/>
      <c r="TTP6" s="7"/>
      <c r="TTQ6" s="7"/>
      <c r="TTR6" s="7"/>
      <c r="TTS6" s="7"/>
      <c r="TTT6" s="7"/>
      <c r="TTU6" s="7"/>
      <c r="TTV6" s="7"/>
      <c r="TTW6" s="7"/>
      <c r="TTX6" s="7"/>
      <c r="TTY6" s="7"/>
      <c r="TTZ6" s="7"/>
      <c r="TUA6" s="7"/>
      <c r="TUB6" s="7"/>
      <c r="TUC6" s="7"/>
      <c r="TUD6" s="7"/>
      <c r="TUE6" s="7"/>
      <c r="TUF6" s="7"/>
      <c r="TUG6" s="7"/>
      <c r="TUH6" s="7"/>
      <c r="TUI6" s="7"/>
      <c r="TUJ6" s="7"/>
      <c r="TUK6" s="7"/>
      <c r="TUL6" s="7"/>
      <c r="TUM6" s="7"/>
      <c r="TUN6" s="7"/>
      <c r="TUO6" s="7"/>
      <c r="TUP6" s="7"/>
      <c r="TUQ6" s="7"/>
      <c r="TUR6" s="7"/>
      <c r="TUS6" s="7"/>
      <c r="TUT6" s="7"/>
      <c r="TUU6" s="7"/>
      <c r="TUV6" s="7"/>
      <c r="TUW6" s="7"/>
      <c r="TUX6" s="7"/>
      <c r="TUY6" s="7"/>
      <c r="TUZ6" s="7"/>
      <c r="TVA6" s="7"/>
      <c r="TVB6" s="7"/>
      <c r="TVC6" s="7"/>
      <c r="TVD6" s="7"/>
      <c r="TVE6" s="7"/>
      <c r="TVF6" s="7"/>
      <c r="TVG6" s="7"/>
      <c r="TVH6" s="7"/>
      <c r="TVI6" s="7"/>
      <c r="TVJ6" s="7"/>
      <c r="TVK6" s="7"/>
      <c r="TVL6" s="7"/>
      <c r="TVM6" s="7"/>
      <c r="TVN6" s="7"/>
      <c r="TVO6" s="7"/>
      <c r="TVP6" s="7"/>
      <c r="TVQ6" s="7"/>
      <c r="TVR6" s="7"/>
      <c r="TVS6" s="7"/>
      <c r="TVT6" s="7"/>
      <c r="TVU6" s="7"/>
      <c r="TVV6" s="7"/>
      <c r="TVW6" s="7"/>
      <c r="TVX6" s="7"/>
      <c r="TVY6" s="7"/>
      <c r="TVZ6" s="7"/>
      <c r="TWA6" s="7"/>
      <c r="TWB6" s="7"/>
      <c r="TWC6" s="7"/>
      <c r="TWD6" s="7"/>
      <c r="TWE6" s="7"/>
      <c r="TWF6" s="7"/>
      <c r="TWG6" s="7"/>
      <c r="TWH6" s="7"/>
      <c r="TWI6" s="7"/>
      <c r="TWJ6" s="7"/>
      <c r="TWK6" s="7"/>
      <c r="TWL6" s="7"/>
      <c r="TWM6" s="7"/>
      <c r="TWN6" s="7"/>
      <c r="TWO6" s="7"/>
      <c r="TWP6" s="7"/>
      <c r="TWQ6" s="7"/>
      <c r="TWR6" s="7"/>
      <c r="TWS6" s="7"/>
      <c r="TWT6" s="7"/>
      <c r="TWU6" s="7"/>
      <c r="TWV6" s="7"/>
      <c r="TWW6" s="7"/>
      <c r="TWX6" s="7"/>
      <c r="TWY6" s="7"/>
      <c r="TWZ6" s="7"/>
      <c r="TXA6" s="7"/>
      <c r="TXB6" s="7"/>
      <c r="TXC6" s="7"/>
      <c r="TXD6" s="7"/>
      <c r="TXE6" s="7"/>
      <c r="TXF6" s="7"/>
      <c r="TXG6" s="7"/>
      <c r="TXH6" s="7"/>
      <c r="TXI6" s="7"/>
      <c r="TXJ6" s="7"/>
      <c r="TXK6" s="7"/>
      <c r="TXL6" s="7"/>
      <c r="TXM6" s="7"/>
      <c r="TXN6" s="7"/>
      <c r="TXO6" s="7"/>
      <c r="TXP6" s="7"/>
      <c r="TXQ6" s="7"/>
      <c r="TXR6" s="7"/>
      <c r="TXS6" s="7"/>
      <c r="TXT6" s="7"/>
      <c r="TXU6" s="7"/>
      <c r="TXV6" s="7"/>
      <c r="TXW6" s="7"/>
      <c r="TXX6" s="7"/>
      <c r="TXY6" s="7"/>
      <c r="TXZ6" s="7"/>
      <c r="TYA6" s="7"/>
      <c r="TYB6" s="7"/>
      <c r="TYC6" s="7"/>
      <c r="TYD6" s="7"/>
      <c r="TYE6" s="7"/>
      <c r="TYF6" s="7"/>
      <c r="TYG6" s="7"/>
      <c r="TYH6" s="7"/>
      <c r="TYI6" s="7"/>
      <c r="TYJ6" s="7"/>
      <c r="TYK6" s="7"/>
      <c r="TYL6" s="7"/>
      <c r="TYM6" s="7"/>
      <c r="TYN6" s="7"/>
      <c r="TYO6" s="7"/>
      <c r="TYP6" s="7"/>
      <c r="TYQ6" s="7"/>
      <c r="TYR6" s="7"/>
      <c r="TYS6" s="7"/>
      <c r="TYT6" s="7"/>
      <c r="TYU6" s="7"/>
      <c r="TYV6" s="7"/>
      <c r="TYW6" s="7"/>
      <c r="TYX6" s="7"/>
      <c r="TYY6" s="7"/>
      <c r="TYZ6" s="7"/>
      <c r="TZA6" s="7"/>
      <c r="TZB6" s="7"/>
      <c r="TZC6" s="7"/>
      <c r="TZD6" s="7"/>
      <c r="TZE6" s="7"/>
      <c r="TZF6" s="7"/>
      <c r="TZG6" s="7"/>
      <c r="TZH6" s="7"/>
      <c r="TZI6" s="7"/>
      <c r="TZJ6" s="7"/>
      <c r="TZK6" s="7"/>
      <c r="TZL6" s="7"/>
      <c r="TZM6" s="7"/>
      <c r="TZN6" s="7"/>
      <c r="TZO6" s="7"/>
      <c r="TZP6" s="7"/>
      <c r="TZQ6" s="7"/>
      <c r="TZR6" s="7"/>
      <c r="TZS6" s="7"/>
      <c r="TZT6" s="7"/>
      <c r="TZU6" s="7"/>
      <c r="TZV6" s="7"/>
      <c r="TZW6" s="7"/>
      <c r="TZX6" s="7"/>
      <c r="TZY6" s="7"/>
      <c r="TZZ6" s="7"/>
      <c r="UAA6" s="7"/>
      <c r="UAB6" s="7"/>
      <c r="UAC6" s="7"/>
      <c r="UAD6" s="7"/>
      <c r="UAE6" s="7"/>
      <c r="UAF6" s="7"/>
      <c r="UAG6" s="7"/>
      <c r="UAH6" s="7"/>
      <c r="UAI6" s="7"/>
      <c r="UAJ6" s="7"/>
      <c r="UAK6" s="7"/>
      <c r="UAL6" s="7"/>
      <c r="UAM6" s="7"/>
      <c r="UAN6" s="7"/>
      <c r="UAO6" s="7"/>
      <c r="UAP6" s="7"/>
      <c r="UAQ6" s="7"/>
      <c r="UAR6" s="7"/>
      <c r="UAS6" s="7"/>
      <c r="UAT6" s="7"/>
      <c r="UAU6" s="7"/>
      <c r="UAV6" s="7"/>
      <c r="UAW6" s="7"/>
      <c r="UAX6" s="7"/>
      <c r="UAY6" s="7"/>
      <c r="UAZ6" s="7"/>
      <c r="UBA6" s="7"/>
      <c r="UBB6" s="7"/>
      <c r="UBC6" s="7"/>
      <c r="UBD6" s="7"/>
      <c r="UBE6" s="7"/>
      <c r="UBF6" s="7"/>
      <c r="UBG6" s="7"/>
      <c r="UBH6" s="7"/>
      <c r="UBI6" s="7"/>
      <c r="UBJ6" s="7"/>
      <c r="UBK6" s="7"/>
      <c r="UBL6" s="7"/>
      <c r="UBM6" s="7"/>
      <c r="UBN6" s="7"/>
      <c r="UBO6" s="7"/>
      <c r="UBP6" s="7"/>
      <c r="UBQ6" s="7"/>
      <c r="UBR6" s="7"/>
      <c r="UBS6" s="7"/>
      <c r="UBT6" s="7"/>
      <c r="UBU6" s="7"/>
      <c r="UBV6" s="7"/>
      <c r="UBW6" s="7"/>
      <c r="UBX6" s="7"/>
      <c r="UBY6" s="7"/>
      <c r="UBZ6" s="7"/>
      <c r="UCA6" s="7"/>
      <c r="UCB6" s="7"/>
      <c r="UCC6" s="7"/>
      <c r="UCD6" s="7"/>
      <c r="UCE6" s="7"/>
      <c r="UCF6" s="7"/>
      <c r="UCG6" s="7"/>
      <c r="UCH6" s="7"/>
      <c r="UCI6" s="7"/>
      <c r="UCJ6" s="7"/>
      <c r="UCK6" s="7"/>
      <c r="UCL6" s="7"/>
      <c r="UCM6" s="7"/>
      <c r="UCN6" s="7"/>
      <c r="UCO6" s="7"/>
      <c r="UCP6" s="7"/>
      <c r="UCQ6" s="7"/>
      <c r="UCR6" s="7"/>
      <c r="UCS6" s="7"/>
      <c r="UCT6" s="7"/>
      <c r="UCU6" s="7"/>
      <c r="UCV6" s="7"/>
      <c r="UCW6" s="7"/>
      <c r="UCX6" s="7"/>
      <c r="UCY6" s="7"/>
      <c r="UCZ6" s="7"/>
      <c r="UDA6" s="7"/>
      <c r="UDB6" s="7"/>
      <c r="UDC6" s="7"/>
      <c r="UDD6" s="7"/>
      <c r="UDE6" s="7"/>
      <c r="UDF6" s="7"/>
      <c r="UDG6" s="7"/>
      <c r="UDH6" s="7"/>
      <c r="UDI6" s="7"/>
      <c r="UDJ6" s="7"/>
      <c r="UDK6" s="7"/>
      <c r="UDL6" s="7"/>
      <c r="UDM6" s="7"/>
      <c r="UDN6" s="7"/>
      <c r="UDO6" s="7"/>
      <c r="UDP6" s="7"/>
      <c r="UDQ6" s="7"/>
      <c r="UDR6" s="7"/>
      <c r="UDS6" s="7"/>
      <c r="UDT6" s="7"/>
      <c r="UDU6" s="7"/>
      <c r="UDV6" s="7"/>
      <c r="UDW6" s="7"/>
      <c r="UDX6" s="7"/>
      <c r="UDY6" s="7"/>
      <c r="UDZ6" s="7"/>
      <c r="UEA6" s="7"/>
      <c r="UEB6" s="7"/>
      <c r="UEC6" s="7"/>
      <c r="UED6" s="7"/>
      <c r="UEE6" s="7"/>
      <c r="UEF6" s="7"/>
      <c r="UEG6" s="7"/>
      <c r="UEH6" s="7"/>
      <c r="UEI6" s="7"/>
      <c r="UEJ6" s="7"/>
      <c r="UEK6" s="7"/>
      <c r="UEL6" s="7"/>
      <c r="UEM6" s="7"/>
      <c r="UEN6" s="7"/>
      <c r="UEO6" s="7"/>
      <c r="UEP6" s="7"/>
      <c r="UEQ6" s="7"/>
      <c r="UER6" s="7"/>
      <c r="UES6" s="7"/>
      <c r="UET6" s="7"/>
      <c r="UEU6" s="7"/>
      <c r="UEV6" s="7"/>
      <c r="UEW6" s="7"/>
      <c r="UEX6" s="7"/>
      <c r="UEY6" s="7"/>
      <c r="UEZ6" s="7"/>
      <c r="UFA6" s="7"/>
      <c r="UFB6" s="7"/>
      <c r="UFC6" s="7"/>
      <c r="UFD6" s="7"/>
      <c r="UFE6" s="7"/>
      <c r="UFF6" s="7"/>
      <c r="UFG6" s="7"/>
      <c r="UFH6" s="7"/>
      <c r="UFI6" s="7"/>
      <c r="UFJ6" s="7"/>
      <c r="UFK6" s="7"/>
      <c r="UFL6" s="7"/>
      <c r="UFM6" s="7"/>
      <c r="UFN6" s="7"/>
      <c r="UFO6" s="7"/>
      <c r="UFP6" s="7"/>
      <c r="UFQ6" s="7"/>
      <c r="UFR6" s="7"/>
      <c r="UFS6" s="7"/>
      <c r="UFT6" s="7"/>
      <c r="UFU6" s="7"/>
      <c r="UFV6" s="7"/>
      <c r="UFW6" s="7"/>
      <c r="UFX6" s="7"/>
      <c r="UFY6" s="7"/>
      <c r="UFZ6" s="7"/>
      <c r="UGA6" s="7"/>
      <c r="UGB6" s="7"/>
      <c r="UGC6" s="7"/>
      <c r="UGD6" s="7"/>
      <c r="UGE6" s="7"/>
      <c r="UGF6" s="7"/>
      <c r="UGG6" s="7"/>
      <c r="UGH6" s="7"/>
      <c r="UGI6" s="7"/>
      <c r="UGJ6" s="7"/>
      <c r="UGK6" s="7"/>
      <c r="UGL6" s="7"/>
      <c r="UGM6" s="7"/>
      <c r="UGN6" s="7"/>
      <c r="UGO6" s="7"/>
      <c r="UGP6" s="7"/>
      <c r="UGQ6" s="7"/>
      <c r="UGR6" s="7"/>
      <c r="UGS6" s="7"/>
      <c r="UGT6" s="7"/>
      <c r="UGU6" s="7"/>
      <c r="UGV6" s="7"/>
      <c r="UGW6" s="7"/>
      <c r="UGX6" s="7"/>
      <c r="UGY6" s="7"/>
      <c r="UGZ6" s="7"/>
      <c r="UHA6" s="7"/>
      <c r="UHB6" s="7"/>
      <c r="UHC6" s="7"/>
      <c r="UHD6" s="7"/>
      <c r="UHE6" s="7"/>
      <c r="UHF6" s="7"/>
      <c r="UHG6" s="7"/>
      <c r="UHH6" s="7"/>
      <c r="UHI6" s="7"/>
      <c r="UHJ6" s="7"/>
      <c r="UHK6" s="7"/>
      <c r="UHL6" s="7"/>
      <c r="UHM6" s="7"/>
      <c r="UHN6" s="7"/>
      <c r="UHO6" s="7"/>
      <c r="UHP6" s="7"/>
      <c r="UHQ6" s="7"/>
      <c r="UHR6" s="7"/>
      <c r="UHS6" s="7"/>
      <c r="UHT6" s="7"/>
      <c r="UHU6" s="7"/>
      <c r="UHV6" s="7"/>
      <c r="UHW6" s="7"/>
      <c r="UHX6" s="7"/>
      <c r="UHY6" s="7"/>
      <c r="UHZ6" s="7"/>
      <c r="UIA6" s="7"/>
      <c r="UIB6" s="7"/>
      <c r="UIC6" s="7"/>
      <c r="UID6" s="7"/>
      <c r="UIE6" s="7"/>
      <c r="UIF6" s="7"/>
      <c r="UIG6" s="7"/>
      <c r="UIH6" s="7"/>
      <c r="UII6" s="7"/>
      <c r="UIJ6" s="7"/>
      <c r="UIK6" s="7"/>
      <c r="UIL6" s="7"/>
      <c r="UIM6" s="7"/>
      <c r="UIN6" s="7"/>
      <c r="UIO6" s="7"/>
      <c r="UIP6" s="7"/>
      <c r="UIQ6" s="7"/>
      <c r="UIR6" s="7"/>
      <c r="UIS6" s="7"/>
      <c r="UIT6" s="7"/>
      <c r="UIU6" s="7"/>
      <c r="UIV6" s="7"/>
      <c r="UIW6" s="7"/>
      <c r="UIX6" s="7"/>
      <c r="UIY6" s="7"/>
      <c r="UIZ6" s="7"/>
      <c r="UJA6" s="7"/>
      <c r="UJB6" s="7"/>
      <c r="UJC6" s="7"/>
      <c r="UJD6" s="7"/>
      <c r="UJE6" s="7"/>
      <c r="UJF6" s="7"/>
      <c r="UJG6" s="7"/>
      <c r="UJH6" s="7"/>
      <c r="UJI6" s="7"/>
      <c r="UJJ6" s="7"/>
      <c r="UJK6" s="7"/>
      <c r="UJL6" s="7"/>
      <c r="UJM6" s="7"/>
      <c r="UJN6" s="7"/>
      <c r="UJO6" s="7"/>
      <c r="UJP6" s="7"/>
      <c r="UJQ6" s="7"/>
      <c r="UJR6" s="7"/>
      <c r="UJS6" s="7"/>
      <c r="UJT6" s="7"/>
      <c r="UJU6" s="7"/>
      <c r="UJV6" s="7"/>
      <c r="UJW6" s="7"/>
      <c r="UJX6" s="7"/>
      <c r="UJY6" s="7"/>
      <c r="UJZ6" s="7"/>
      <c r="UKA6" s="7"/>
      <c r="UKB6" s="7"/>
      <c r="UKC6" s="7"/>
      <c r="UKD6" s="7"/>
      <c r="UKE6" s="7"/>
      <c r="UKF6" s="7"/>
      <c r="UKG6" s="7"/>
      <c r="UKH6" s="7"/>
      <c r="UKI6" s="7"/>
      <c r="UKJ6" s="7"/>
      <c r="UKK6" s="7"/>
      <c r="UKL6" s="7"/>
      <c r="UKM6" s="7"/>
      <c r="UKN6" s="7"/>
      <c r="UKO6" s="7"/>
      <c r="UKP6" s="7"/>
      <c r="UKQ6" s="7"/>
      <c r="UKR6" s="7"/>
      <c r="UKS6" s="7"/>
      <c r="UKT6" s="7"/>
      <c r="UKU6" s="7"/>
      <c r="UKV6" s="7"/>
      <c r="UKW6" s="7"/>
      <c r="UKX6" s="7"/>
      <c r="UKY6" s="7"/>
      <c r="UKZ6" s="7"/>
      <c r="ULA6" s="7"/>
      <c r="ULB6" s="7"/>
      <c r="ULC6" s="7"/>
      <c r="ULD6" s="7"/>
      <c r="ULE6" s="7"/>
      <c r="ULF6" s="7"/>
      <c r="ULG6" s="7"/>
      <c r="ULH6" s="7"/>
      <c r="ULI6" s="7"/>
      <c r="ULJ6" s="7"/>
      <c r="ULK6" s="7"/>
      <c r="ULL6" s="7"/>
      <c r="ULM6" s="7"/>
      <c r="ULN6" s="7"/>
      <c r="ULO6" s="7"/>
      <c r="ULP6" s="7"/>
      <c r="ULQ6" s="7"/>
      <c r="ULR6" s="7"/>
      <c r="ULS6" s="7"/>
      <c r="ULT6" s="7"/>
      <c r="ULU6" s="7"/>
      <c r="ULV6" s="7"/>
      <c r="ULW6" s="7"/>
      <c r="ULX6" s="7"/>
      <c r="ULY6" s="7"/>
      <c r="ULZ6" s="7"/>
      <c r="UMA6" s="7"/>
      <c r="UMB6" s="7"/>
      <c r="UMC6" s="7"/>
      <c r="UMD6" s="7"/>
      <c r="UME6" s="7"/>
      <c r="UMF6" s="7"/>
      <c r="UMG6" s="7"/>
      <c r="UMH6" s="7"/>
      <c r="UMI6" s="7"/>
      <c r="UMJ6" s="7"/>
      <c r="UMK6" s="7"/>
      <c r="UML6" s="7"/>
      <c r="UMM6" s="7"/>
      <c r="UMN6" s="7"/>
      <c r="UMO6" s="7"/>
      <c r="UMP6" s="7"/>
      <c r="UMQ6" s="7"/>
      <c r="UMR6" s="7"/>
      <c r="UMS6" s="7"/>
      <c r="UMT6" s="7"/>
      <c r="UMU6" s="7"/>
      <c r="UMV6" s="7"/>
      <c r="UMW6" s="7"/>
      <c r="UMX6" s="7"/>
      <c r="UMY6" s="7"/>
      <c r="UMZ6" s="7"/>
      <c r="UNA6" s="7"/>
      <c r="UNB6" s="7"/>
      <c r="UNC6" s="7"/>
      <c r="UND6" s="7"/>
      <c r="UNE6" s="7"/>
      <c r="UNF6" s="7"/>
      <c r="UNG6" s="7"/>
      <c r="UNH6" s="7"/>
      <c r="UNI6" s="7"/>
      <c r="UNJ6" s="7"/>
      <c r="UNK6" s="7"/>
      <c r="UNL6" s="7"/>
      <c r="UNM6" s="7"/>
      <c r="UNN6" s="7"/>
      <c r="UNO6" s="7"/>
      <c r="UNP6" s="7"/>
      <c r="UNQ6" s="7"/>
      <c r="UNR6" s="7"/>
      <c r="UNS6" s="7"/>
      <c r="UNT6" s="7"/>
      <c r="UNU6" s="7"/>
      <c r="UNV6" s="7"/>
      <c r="UNW6" s="7"/>
      <c r="UNX6" s="7"/>
      <c r="UNY6" s="7"/>
      <c r="UNZ6" s="7"/>
      <c r="UOA6" s="7"/>
      <c r="UOB6" s="7"/>
      <c r="UOC6" s="7"/>
      <c r="UOD6" s="7"/>
      <c r="UOE6" s="7"/>
      <c r="UOF6" s="7"/>
      <c r="UOG6" s="7"/>
      <c r="UOH6" s="7"/>
      <c r="UOI6" s="7"/>
      <c r="UOJ6" s="7"/>
      <c r="UOK6" s="7"/>
      <c r="UOL6" s="7"/>
      <c r="UOM6" s="7"/>
      <c r="UON6" s="7"/>
      <c r="UOO6" s="7"/>
      <c r="UOP6" s="7"/>
      <c r="UOQ6" s="7"/>
      <c r="UOR6" s="7"/>
      <c r="UOS6" s="7"/>
      <c r="UOT6" s="7"/>
      <c r="UOU6" s="7"/>
      <c r="UOV6" s="7"/>
      <c r="UOW6" s="7"/>
      <c r="UOX6" s="7"/>
      <c r="UOY6" s="7"/>
      <c r="UOZ6" s="7"/>
      <c r="UPA6" s="7"/>
      <c r="UPB6" s="7"/>
      <c r="UPC6" s="7"/>
      <c r="UPD6" s="7"/>
      <c r="UPE6" s="7"/>
      <c r="UPF6" s="7"/>
      <c r="UPG6" s="7"/>
      <c r="UPH6" s="7"/>
      <c r="UPI6" s="7"/>
      <c r="UPJ6" s="7"/>
      <c r="UPK6" s="7"/>
      <c r="UPL6" s="7"/>
      <c r="UPM6" s="7"/>
      <c r="UPN6" s="7"/>
      <c r="UPO6" s="7"/>
      <c r="UPP6" s="7"/>
      <c r="UPQ6" s="7"/>
      <c r="UPR6" s="7"/>
      <c r="UPS6" s="7"/>
      <c r="UPT6" s="7"/>
      <c r="UPU6" s="7"/>
      <c r="UPV6" s="7"/>
      <c r="UPW6" s="7"/>
      <c r="UPX6" s="7"/>
      <c r="UPY6" s="7"/>
      <c r="UPZ6" s="7"/>
      <c r="UQA6" s="7"/>
      <c r="UQB6" s="7"/>
      <c r="UQC6" s="7"/>
      <c r="UQD6" s="7"/>
      <c r="UQE6" s="7"/>
      <c r="UQF6" s="7"/>
      <c r="UQG6" s="7"/>
      <c r="UQH6" s="7"/>
      <c r="UQI6" s="7"/>
      <c r="UQJ6" s="7"/>
      <c r="UQK6" s="7"/>
      <c r="UQL6" s="7"/>
      <c r="UQM6" s="7"/>
      <c r="UQN6" s="7"/>
      <c r="UQO6" s="7"/>
      <c r="UQP6" s="7"/>
      <c r="UQQ6" s="7"/>
      <c r="UQR6" s="7"/>
      <c r="UQS6" s="7"/>
      <c r="UQT6" s="7"/>
      <c r="UQU6" s="7"/>
      <c r="UQV6" s="7"/>
      <c r="UQW6" s="7"/>
      <c r="UQX6" s="7"/>
      <c r="UQY6" s="7"/>
      <c r="UQZ6" s="7"/>
      <c r="URA6" s="7"/>
      <c r="URB6" s="7"/>
      <c r="URC6" s="7"/>
      <c r="URD6" s="7"/>
      <c r="URE6" s="7"/>
      <c r="URF6" s="7"/>
      <c r="URG6" s="7"/>
      <c r="URH6" s="7"/>
      <c r="URI6" s="7"/>
      <c r="URJ6" s="7"/>
      <c r="URK6" s="7"/>
      <c r="URL6" s="7"/>
      <c r="URM6" s="7"/>
      <c r="URN6" s="7"/>
      <c r="URO6" s="7"/>
      <c r="URP6" s="7"/>
      <c r="URQ6" s="7"/>
      <c r="URR6" s="7"/>
      <c r="URS6" s="7"/>
      <c r="URT6" s="7"/>
      <c r="URU6" s="7"/>
      <c r="URV6" s="7"/>
      <c r="URW6" s="7"/>
      <c r="URX6" s="7"/>
      <c r="URY6" s="7"/>
      <c r="URZ6" s="7"/>
      <c r="USA6" s="7"/>
      <c r="USB6" s="7"/>
      <c r="USC6" s="7"/>
      <c r="USD6" s="7"/>
      <c r="USE6" s="7"/>
      <c r="USF6" s="7"/>
      <c r="USG6" s="7"/>
      <c r="USH6" s="7"/>
      <c r="USI6" s="7"/>
      <c r="USJ6" s="7"/>
      <c r="USK6" s="7"/>
      <c r="USL6" s="7"/>
      <c r="USM6" s="7"/>
      <c r="USN6" s="7"/>
      <c r="USO6" s="7"/>
      <c r="USP6" s="7"/>
      <c r="USQ6" s="7"/>
      <c r="USR6" s="7"/>
      <c r="USS6" s="7"/>
      <c r="UST6" s="7"/>
      <c r="USU6" s="7"/>
      <c r="USV6" s="7"/>
      <c r="USW6" s="7"/>
      <c r="USX6" s="7"/>
      <c r="USY6" s="7"/>
      <c r="USZ6" s="7"/>
      <c r="UTA6" s="7"/>
      <c r="UTB6" s="7"/>
      <c r="UTC6" s="7"/>
      <c r="UTD6" s="7"/>
      <c r="UTE6" s="7"/>
      <c r="UTF6" s="7"/>
      <c r="UTG6" s="7"/>
      <c r="UTH6" s="7"/>
      <c r="UTI6" s="7"/>
      <c r="UTJ6" s="7"/>
      <c r="UTK6" s="7"/>
      <c r="UTL6" s="7"/>
      <c r="UTM6" s="7"/>
      <c r="UTN6" s="7"/>
      <c r="UTO6" s="7"/>
      <c r="UTP6" s="7"/>
      <c r="UTQ6" s="7"/>
      <c r="UTR6" s="7"/>
      <c r="UTS6" s="7"/>
      <c r="UTT6" s="7"/>
      <c r="UTU6" s="7"/>
      <c r="UTV6" s="7"/>
      <c r="UTW6" s="7"/>
      <c r="UTX6" s="7"/>
      <c r="UTY6" s="7"/>
      <c r="UTZ6" s="7"/>
      <c r="UUA6" s="7"/>
      <c r="UUB6" s="7"/>
      <c r="UUC6" s="7"/>
      <c r="UUD6" s="7"/>
      <c r="UUE6" s="7"/>
      <c r="UUF6" s="7"/>
      <c r="UUG6" s="7"/>
      <c r="UUH6" s="7"/>
      <c r="UUI6" s="7"/>
      <c r="UUJ6" s="7"/>
      <c r="UUK6" s="7"/>
      <c r="UUL6" s="7"/>
      <c r="UUM6" s="7"/>
      <c r="UUN6" s="7"/>
      <c r="UUO6" s="7"/>
      <c r="UUP6" s="7"/>
      <c r="UUQ6" s="7"/>
      <c r="UUR6" s="7"/>
      <c r="UUS6" s="7"/>
      <c r="UUT6" s="7"/>
      <c r="UUU6" s="7"/>
      <c r="UUV6" s="7"/>
      <c r="UUW6" s="7"/>
      <c r="UUX6" s="7"/>
      <c r="UUY6" s="7"/>
      <c r="UUZ6" s="7"/>
      <c r="UVA6" s="7"/>
      <c r="UVB6" s="7"/>
      <c r="UVC6" s="7"/>
      <c r="UVD6" s="7"/>
      <c r="UVE6" s="7"/>
      <c r="UVF6" s="7"/>
      <c r="UVG6" s="7"/>
      <c r="UVH6" s="7"/>
      <c r="UVI6" s="7"/>
      <c r="UVJ6" s="7"/>
      <c r="UVK6" s="7"/>
      <c r="UVL6" s="7"/>
      <c r="UVM6" s="7"/>
      <c r="UVN6" s="7"/>
      <c r="UVO6" s="7"/>
      <c r="UVP6" s="7"/>
      <c r="UVQ6" s="7"/>
      <c r="UVR6" s="7"/>
      <c r="UVS6" s="7"/>
      <c r="UVT6" s="7"/>
      <c r="UVU6" s="7"/>
      <c r="UVV6" s="7"/>
      <c r="UVW6" s="7"/>
      <c r="UVX6" s="7"/>
      <c r="UVY6" s="7"/>
      <c r="UVZ6" s="7"/>
      <c r="UWA6" s="7"/>
      <c r="UWB6" s="7"/>
      <c r="UWC6" s="7"/>
      <c r="UWD6" s="7"/>
      <c r="UWE6" s="7"/>
      <c r="UWF6" s="7"/>
      <c r="UWG6" s="7"/>
      <c r="UWH6" s="7"/>
      <c r="UWI6" s="7"/>
      <c r="UWJ6" s="7"/>
      <c r="UWK6" s="7"/>
      <c r="UWL6" s="7"/>
      <c r="UWM6" s="7"/>
      <c r="UWN6" s="7"/>
      <c r="UWO6" s="7"/>
      <c r="UWP6" s="7"/>
      <c r="UWQ6" s="7"/>
      <c r="UWR6" s="7"/>
      <c r="UWS6" s="7"/>
      <c r="UWT6" s="7"/>
      <c r="UWU6" s="7"/>
      <c r="UWV6" s="7"/>
      <c r="UWW6" s="7"/>
      <c r="UWX6" s="7"/>
      <c r="UWY6" s="7"/>
      <c r="UWZ6" s="7"/>
      <c r="UXA6" s="7"/>
      <c r="UXB6" s="7"/>
      <c r="UXC6" s="7"/>
      <c r="UXD6" s="7"/>
      <c r="UXE6" s="7"/>
      <c r="UXF6" s="7"/>
      <c r="UXG6" s="7"/>
      <c r="UXH6" s="7"/>
      <c r="UXI6" s="7"/>
      <c r="UXJ6" s="7"/>
      <c r="UXK6" s="7"/>
      <c r="UXL6" s="7"/>
      <c r="UXM6" s="7"/>
      <c r="UXN6" s="7"/>
      <c r="UXO6" s="7"/>
      <c r="UXP6" s="7"/>
      <c r="UXQ6" s="7"/>
      <c r="UXR6" s="7"/>
      <c r="UXS6" s="7"/>
      <c r="UXT6" s="7"/>
      <c r="UXU6" s="7"/>
      <c r="UXV6" s="7"/>
      <c r="UXW6" s="7"/>
      <c r="UXX6" s="7"/>
      <c r="UXY6" s="7"/>
      <c r="UXZ6" s="7"/>
      <c r="UYA6" s="7"/>
      <c r="UYB6" s="7"/>
      <c r="UYC6" s="7"/>
      <c r="UYD6" s="7"/>
      <c r="UYE6" s="7"/>
      <c r="UYF6" s="7"/>
      <c r="UYG6" s="7"/>
      <c r="UYH6" s="7"/>
      <c r="UYI6" s="7"/>
      <c r="UYJ6" s="7"/>
      <c r="UYK6" s="7"/>
      <c r="UYL6" s="7"/>
      <c r="UYM6" s="7"/>
      <c r="UYN6" s="7"/>
      <c r="UYO6" s="7"/>
      <c r="UYP6" s="7"/>
      <c r="UYQ6" s="7"/>
      <c r="UYR6" s="7"/>
      <c r="UYS6" s="7"/>
      <c r="UYT6" s="7"/>
      <c r="UYU6" s="7"/>
      <c r="UYV6" s="7"/>
      <c r="UYW6" s="7"/>
      <c r="UYX6" s="7"/>
      <c r="UYY6" s="7"/>
      <c r="UYZ6" s="7"/>
      <c r="UZA6" s="7"/>
      <c r="UZB6" s="7"/>
      <c r="UZC6" s="7"/>
      <c r="UZD6" s="7"/>
      <c r="UZE6" s="7"/>
      <c r="UZF6" s="7"/>
      <c r="UZG6" s="7"/>
      <c r="UZH6" s="7"/>
      <c r="UZI6" s="7"/>
      <c r="UZJ6" s="7"/>
      <c r="UZK6" s="7"/>
      <c r="UZL6" s="7"/>
      <c r="UZM6" s="7"/>
      <c r="UZN6" s="7"/>
      <c r="UZO6" s="7"/>
      <c r="UZP6" s="7"/>
      <c r="UZQ6" s="7"/>
      <c r="UZR6" s="7"/>
      <c r="UZS6" s="7"/>
      <c r="UZT6" s="7"/>
      <c r="UZU6" s="7"/>
      <c r="UZV6" s="7"/>
      <c r="UZW6" s="7"/>
      <c r="UZX6" s="7"/>
      <c r="UZY6" s="7"/>
      <c r="UZZ6" s="7"/>
      <c r="VAA6" s="7"/>
      <c r="VAB6" s="7"/>
      <c r="VAC6" s="7"/>
      <c r="VAD6" s="7"/>
      <c r="VAE6" s="7"/>
      <c r="VAF6" s="7"/>
      <c r="VAG6" s="7"/>
      <c r="VAH6" s="7"/>
      <c r="VAI6" s="7"/>
      <c r="VAJ6" s="7"/>
      <c r="VAK6" s="7"/>
      <c r="VAL6" s="7"/>
      <c r="VAM6" s="7"/>
      <c r="VAN6" s="7"/>
      <c r="VAO6" s="7"/>
      <c r="VAP6" s="7"/>
      <c r="VAQ6" s="7"/>
      <c r="VAR6" s="7"/>
      <c r="VAS6" s="7"/>
      <c r="VAT6" s="7"/>
      <c r="VAU6" s="7"/>
      <c r="VAV6" s="7"/>
      <c r="VAW6" s="7"/>
      <c r="VAX6" s="7"/>
      <c r="VAY6" s="7"/>
      <c r="VAZ6" s="7"/>
      <c r="VBA6" s="7"/>
      <c r="VBB6" s="7"/>
      <c r="VBC6" s="7"/>
      <c r="VBD6" s="7"/>
      <c r="VBE6" s="7"/>
      <c r="VBF6" s="7"/>
      <c r="VBG6" s="7"/>
      <c r="VBH6" s="7"/>
      <c r="VBI6" s="7"/>
      <c r="VBJ6" s="7"/>
      <c r="VBK6" s="7"/>
      <c r="VBL6" s="7"/>
      <c r="VBM6" s="7"/>
      <c r="VBN6" s="7"/>
      <c r="VBO6" s="7"/>
      <c r="VBP6" s="7"/>
      <c r="VBQ6" s="7"/>
      <c r="VBR6" s="7"/>
      <c r="VBS6" s="7"/>
      <c r="VBT6" s="7"/>
      <c r="VBU6" s="7"/>
      <c r="VBV6" s="7"/>
      <c r="VBW6" s="7"/>
      <c r="VBX6" s="7"/>
      <c r="VBY6" s="7"/>
      <c r="VBZ6" s="7"/>
      <c r="VCA6" s="7"/>
      <c r="VCB6" s="7"/>
      <c r="VCC6" s="7"/>
      <c r="VCD6" s="7"/>
      <c r="VCE6" s="7"/>
      <c r="VCF6" s="7"/>
      <c r="VCG6" s="7"/>
      <c r="VCH6" s="7"/>
      <c r="VCI6" s="7"/>
      <c r="VCJ6" s="7"/>
      <c r="VCK6" s="7"/>
      <c r="VCL6" s="7"/>
      <c r="VCM6" s="7"/>
      <c r="VCN6" s="7"/>
      <c r="VCO6" s="7"/>
      <c r="VCP6" s="7"/>
      <c r="VCQ6" s="7"/>
      <c r="VCR6" s="7"/>
      <c r="VCS6" s="7"/>
      <c r="VCT6" s="7"/>
      <c r="VCU6" s="7"/>
      <c r="VCV6" s="7"/>
      <c r="VCW6" s="7"/>
      <c r="VCX6" s="7"/>
      <c r="VCY6" s="7"/>
      <c r="VCZ6" s="7"/>
      <c r="VDA6" s="7"/>
      <c r="VDB6" s="7"/>
      <c r="VDC6" s="7"/>
      <c r="VDD6" s="7"/>
      <c r="VDE6" s="7"/>
      <c r="VDF6" s="7"/>
      <c r="VDG6" s="7"/>
      <c r="VDH6" s="7"/>
      <c r="VDI6" s="7"/>
      <c r="VDJ6" s="7"/>
      <c r="VDK6" s="7"/>
      <c r="VDL6" s="7"/>
      <c r="VDM6" s="7"/>
      <c r="VDN6" s="7"/>
      <c r="VDO6" s="7"/>
      <c r="VDP6" s="7"/>
      <c r="VDQ6" s="7"/>
      <c r="VDR6" s="7"/>
      <c r="VDS6" s="7"/>
      <c r="VDT6" s="7"/>
      <c r="VDU6" s="7"/>
      <c r="VDV6" s="7"/>
      <c r="VDW6" s="7"/>
      <c r="VDX6" s="7"/>
      <c r="VDY6" s="7"/>
      <c r="VDZ6" s="7"/>
      <c r="VEA6" s="7"/>
      <c r="VEB6" s="7"/>
      <c r="VEC6" s="7"/>
      <c r="VED6" s="7"/>
      <c r="VEE6" s="7"/>
      <c r="VEF6" s="7"/>
      <c r="VEG6" s="7"/>
      <c r="VEH6" s="7"/>
      <c r="VEI6" s="7"/>
      <c r="VEJ6" s="7"/>
      <c r="VEK6" s="7"/>
      <c r="VEL6" s="7"/>
      <c r="VEM6" s="7"/>
      <c r="VEN6" s="7"/>
      <c r="VEO6" s="7"/>
      <c r="VEP6" s="7"/>
      <c r="VEQ6" s="7"/>
      <c r="VER6" s="7"/>
      <c r="VES6" s="7"/>
      <c r="VET6" s="7"/>
      <c r="VEU6" s="7"/>
      <c r="VEV6" s="7"/>
      <c r="VEW6" s="7"/>
      <c r="VEX6" s="7"/>
      <c r="VEY6" s="7"/>
      <c r="VEZ6" s="7"/>
      <c r="VFA6" s="7"/>
      <c r="VFB6" s="7"/>
      <c r="VFC6" s="7"/>
      <c r="VFD6" s="7"/>
      <c r="VFE6" s="7"/>
      <c r="VFF6" s="7"/>
      <c r="VFG6" s="7"/>
      <c r="VFH6" s="7"/>
      <c r="VFI6" s="7"/>
      <c r="VFJ6" s="7"/>
      <c r="VFK6" s="7"/>
      <c r="VFL6" s="7"/>
      <c r="VFM6" s="7"/>
      <c r="VFN6" s="7"/>
      <c r="VFO6" s="7"/>
      <c r="VFP6" s="7"/>
      <c r="VFQ6" s="7"/>
      <c r="VFR6" s="7"/>
      <c r="VFS6" s="7"/>
      <c r="VFT6" s="7"/>
      <c r="VFU6" s="7"/>
      <c r="VFV6" s="7"/>
      <c r="VFW6" s="7"/>
      <c r="VFX6" s="7"/>
      <c r="VFY6" s="7"/>
      <c r="VFZ6" s="7"/>
      <c r="VGA6" s="7"/>
      <c r="VGB6" s="7"/>
      <c r="VGC6" s="7"/>
      <c r="VGD6" s="7"/>
      <c r="VGE6" s="7"/>
      <c r="VGF6" s="7"/>
      <c r="VGG6" s="7"/>
      <c r="VGH6" s="7"/>
      <c r="VGI6" s="7"/>
      <c r="VGJ6" s="7"/>
      <c r="VGK6" s="7"/>
      <c r="VGL6" s="7"/>
      <c r="VGM6" s="7"/>
      <c r="VGN6" s="7"/>
      <c r="VGO6" s="7"/>
      <c r="VGP6" s="7"/>
      <c r="VGQ6" s="7"/>
      <c r="VGR6" s="7"/>
      <c r="VGS6" s="7"/>
      <c r="VGT6" s="7"/>
      <c r="VGU6" s="7"/>
      <c r="VGV6" s="7"/>
      <c r="VGW6" s="7"/>
      <c r="VGX6" s="7"/>
      <c r="VGY6" s="7"/>
      <c r="VGZ6" s="7"/>
      <c r="VHA6" s="7"/>
      <c r="VHB6" s="7"/>
      <c r="VHC6" s="7"/>
      <c r="VHD6" s="7"/>
      <c r="VHE6" s="7"/>
      <c r="VHF6" s="7"/>
      <c r="VHG6" s="7"/>
      <c r="VHH6" s="7"/>
      <c r="VHI6" s="7"/>
      <c r="VHJ6" s="7"/>
      <c r="VHK6" s="7"/>
      <c r="VHL6" s="7"/>
      <c r="VHM6" s="7"/>
      <c r="VHN6" s="7"/>
      <c r="VHO6" s="7"/>
      <c r="VHP6" s="7"/>
      <c r="VHQ6" s="7"/>
      <c r="VHR6" s="7"/>
      <c r="VHS6" s="7"/>
      <c r="VHT6" s="7"/>
      <c r="VHU6" s="7"/>
      <c r="VHV6" s="7"/>
      <c r="VHW6" s="7"/>
      <c r="VHX6" s="7"/>
      <c r="VHY6" s="7"/>
      <c r="VHZ6" s="7"/>
      <c r="VIA6" s="7"/>
      <c r="VIB6" s="7"/>
      <c r="VIC6" s="7"/>
      <c r="VID6" s="7"/>
      <c r="VIE6" s="7"/>
      <c r="VIF6" s="7"/>
      <c r="VIG6" s="7"/>
      <c r="VIH6" s="7"/>
      <c r="VII6" s="7"/>
      <c r="VIJ6" s="7"/>
      <c r="VIK6" s="7"/>
      <c r="VIL6" s="7"/>
      <c r="VIM6" s="7"/>
      <c r="VIN6" s="7"/>
      <c r="VIO6" s="7"/>
      <c r="VIP6" s="7"/>
      <c r="VIQ6" s="7"/>
      <c r="VIR6" s="7"/>
      <c r="VIS6" s="7"/>
      <c r="VIT6" s="7"/>
      <c r="VIU6" s="7"/>
      <c r="VIV6" s="7"/>
      <c r="VIW6" s="7"/>
      <c r="VIX6" s="7"/>
      <c r="VIY6" s="7"/>
      <c r="VIZ6" s="7"/>
      <c r="VJA6" s="7"/>
      <c r="VJB6" s="7"/>
      <c r="VJC6" s="7"/>
      <c r="VJD6" s="7"/>
      <c r="VJE6" s="7"/>
      <c r="VJF6" s="7"/>
      <c r="VJG6" s="7"/>
      <c r="VJH6" s="7"/>
      <c r="VJI6" s="7"/>
      <c r="VJJ6" s="7"/>
      <c r="VJK6" s="7"/>
      <c r="VJL6" s="7"/>
      <c r="VJM6" s="7"/>
      <c r="VJN6" s="7"/>
      <c r="VJO6" s="7"/>
      <c r="VJP6" s="7"/>
      <c r="VJQ6" s="7"/>
      <c r="VJR6" s="7"/>
      <c r="VJS6" s="7"/>
      <c r="VJT6" s="7"/>
      <c r="VJU6" s="7"/>
      <c r="VJV6" s="7"/>
      <c r="VJW6" s="7"/>
      <c r="VJX6" s="7"/>
      <c r="VJY6" s="7"/>
      <c r="VJZ6" s="7"/>
      <c r="VKA6" s="7"/>
      <c r="VKB6" s="7"/>
      <c r="VKC6" s="7"/>
      <c r="VKD6" s="7"/>
      <c r="VKE6" s="7"/>
      <c r="VKF6" s="7"/>
      <c r="VKG6" s="7"/>
      <c r="VKH6" s="7"/>
      <c r="VKI6" s="7"/>
      <c r="VKJ6" s="7"/>
      <c r="VKK6" s="7"/>
      <c r="VKL6" s="7"/>
      <c r="VKM6" s="7"/>
      <c r="VKN6" s="7"/>
      <c r="VKO6" s="7"/>
      <c r="VKP6" s="7"/>
      <c r="VKQ6" s="7"/>
      <c r="VKR6" s="7"/>
      <c r="VKS6" s="7"/>
      <c r="VKT6" s="7"/>
      <c r="VKU6" s="7"/>
      <c r="VKV6" s="7"/>
      <c r="VKW6" s="7"/>
      <c r="VKX6" s="7"/>
      <c r="VKY6" s="7"/>
      <c r="VKZ6" s="7"/>
      <c r="VLA6" s="7"/>
      <c r="VLB6" s="7"/>
      <c r="VLC6" s="7"/>
      <c r="VLD6" s="7"/>
      <c r="VLE6" s="7"/>
      <c r="VLF6" s="7"/>
      <c r="VLG6" s="7"/>
      <c r="VLH6" s="7"/>
      <c r="VLI6" s="7"/>
      <c r="VLJ6" s="7"/>
      <c r="VLK6" s="7"/>
      <c r="VLL6" s="7"/>
      <c r="VLM6" s="7"/>
      <c r="VLN6" s="7"/>
      <c r="VLO6" s="7"/>
      <c r="VLP6" s="7"/>
      <c r="VLQ6" s="7"/>
      <c r="VLR6" s="7"/>
      <c r="VLS6" s="7"/>
      <c r="VLT6" s="7"/>
      <c r="VLU6" s="7"/>
      <c r="VLV6" s="7"/>
      <c r="VLW6" s="7"/>
      <c r="VLX6" s="7"/>
      <c r="VLY6" s="7"/>
      <c r="VLZ6" s="7"/>
      <c r="VMA6" s="7"/>
      <c r="VMB6" s="7"/>
      <c r="VMC6" s="7"/>
      <c r="VMD6" s="7"/>
      <c r="VME6" s="7"/>
      <c r="VMF6" s="7"/>
      <c r="VMG6" s="7"/>
      <c r="VMH6" s="7"/>
      <c r="VMI6" s="7"/>
      <c r="VMJ6" s="7"/>
      <c r="VMK6" s="7"/>
      <c r="VML6" s="7"/>
      <c r="VMM6" s="7"/>
      <c r="VMN6" s="7"/>
      <c r="VMO6" s="7"/>
      <c r="VMP6" s="7"/>
      <c r="VMQ6" s="7"/>
      <c r="VMR6" s="7"/>
      <c r="VMS6" s="7"/>
      <c r="VMT6" s="7"/>
      <c r="VMU6" s="7"/>
      <c r="VMV6" s="7"/>
      <c r="VMW6" s="7"/>
      <c r="VMX6" s="7"/>
      <c r="VMY6" s="7"/>
      <c r="VMZ6" s="7"/>
      <c r="VNA6" s="7"/>
      <c r="VNB6" s="7"/>
      <c r="VNC6" s="7"/>
      <c r="VND6" s="7"/>
      <c r="VNE6" s="7"/>
      <c r="VNF6" s="7"/>
      <c r="VNG6" s="7"/>
      <c r="VNH6" s="7"/>
      <c r="VNI6" s="7"/>
      <c r="VNJ6" s="7"/>
      <c r="VNK6" s="7"/>
      <c r="VNL6" s="7"/>
      <c r="VNM6" s="7"/>
      <c r="VNN6" s="7"/>
      <c r="VNO6" s="7"/>
      <c r="VNP6" s="7"/>
      <c r="VNQ6" s="7"/>
      <c r="VNR6" s="7"/>
      <c r="VNS6" s="7"/>
      <c r="VNT6" s="7"/>
      <c r="VNU6" s="7"/>
      <c r="VNV6" s="7"/>
      <c r="VNW6" s="7"/>
      <c r="VNX6" s="7"/>
      <c r="VNY6" s="7"/>
      <c r="VNZ6" s="7"/>
      <c r="VOA6" s="7"/>
      <c r="VOB6" s="7"/>
      <c r="VOC6" s="7"/>
      <c r="VOD6" s="7"/>
      <c r="VOE6" s="7"/>
      <c r="VOF6" s="7"/>
      <c r="VOG6" s="7"/>
      <c r="VOH6" s="7"/>
      <c r="VOI6" s="7"/>
      <c r="VOJ6" s="7"/>
      <c r="VOK6" s="7"/>
      <c r="VOL6" s="7"/>
      <c r="VOM6" s="7"/>
      <c r="VON6" s="7"/>
      <c r="VOO6" s="7"/>
      <c r="VOP6" s="7"/>
      <c r="VOQ6" s="7"/>
      <c r="VOR6" s="7"/>
      <c r="VOS6" s="7"/>
      <c r="VOT6" s="7"/>
      <c r="VOU6" s="7"/>
      <c r="VOV6" s="7"/>
      <c r="VOW6" s="7"/>
      <c r="VOX6" s="7"/>
      <c r="VOY6" s="7"/>
      <c r="VOZ6" s="7"/>
      <c r="VPA6" s="7"/>
      <c r="VPB6" s="7"/>
      <c r="VPC6" s="7"/>
      <c r="VPD6" s="7"/>
      <c r="VPE6" s="7"/>
      <c r="VPF6" s="7"/>
      <c r="VPG6" s="7"/>
      <c r="VPH6" s="7"/>
      <c r="VPI6" s="7"/>
      <c r="VPJ6" s="7"/>
      <c r="VPK6" s="7"/>
      <c r="VPL6" s="7"/>
      <c r="VPM6" s="7"/>
      <c r="VPN6" s="7"/>
      <c r="VPO6" s="7"/>
      <c r="VPP6" s="7"/>
      <c r="VPQ6" s="7"/>
      <c r="VPR6" s="7"/>
      <c r="VPS6" s="7"/>
      <c r="VPT6" s="7"/>
      <c r="VPU6" s="7"/>
      <c r="VPV6" s="7"/>
      <c r="VPW6" s="7"/>
      <c r="VPX6" s="7"/>
      <c r="VPY6" s="7"/>
      <c r="VPZ6" s="7"/>
      <c r="VQA6" s="7"/>
      <c r="VQB6" s="7"/>
      <c r="VQC6" s="7"/>
      <c r="VQD6" s="7"/>
      <c r="VQE6" s="7"/>
      <c r="VQF6" s="7"/>
      <c r="VQG6" s="7"/>
      <c r="VQH6" s="7"/>
      <c r="VQI6" s="7"/>
      <c r="VQJ6" s="7"/>
      <c r="VQK6" s="7"/>
      <c r="VQL6" s="7"/>
      <c r="VQM6" s="7"/>
      <c r="VQN6" s="7"/>
      <c r="VQO6" s="7"/>
      <c r="VQP6" s="7"/>
      <c r="VQQ6" s="7"/>
      <c r="VQR6" s="7"/>
      <c r="VQS6" s="7"/>
      <c r="VQT6" s="7"/>
      <c r="VQU6" s="7"/>
      <c r="VQV6" s="7"/>
      <c r="VQW6" s="7"/>
      <c r="VQX6" s="7"/>
      <c r="VQY6" s="7"/>
      <c r="VQZ6" s="7"/>
      <c r="VRA6" s="7"/>
      <c r="VRB6" s="7"/>
      <c r="VRC6" s="7"/>
      <c r="VRD6" s="7"/>
      <c r="VRE6" s="7"/>
      <c r="VRF6" s="7"/>
      <c r="VRG6" s="7"/>
      <c r="VRH6" s="7"/>
      <c r="VRI6" s="7"/>
      <c r="VRJ6" s="7"/>
      <c r="VRK6" s="7"/>
      <c r="VRL6" s="7"/>
      <c r="VRM6" s="7"/>
      <c r="VRN6" s="7"/>
      <c r="VRO6" s="7"/>
      <c r="VRP6" s="7"/>
      <c r="VRQ6" s="7"/>
      <c r="VRR6" s="7"/>
      <c r="VRS6" s="7"/>
      <c r="VRT6" s="7"/>
      <c r="VRU6" s="7"/>
      <c r="VRV6" s="7"/>
      <c r="VRW6" s="7"/>
      <c r="VRX6" s="7"/>
      <c r="VRY6" s="7"/>
      <c r="VRZ6" s="7"/>
      <c r="VSA6" s="7"/>
      <c r="VSB6" s="7"/>
      <c r="VSC6" s="7"/>
      <c r="VSD6" s="7"/>
      <c r="VSE6" s="7"/>
      <c r="VSF6" s="7"/>
      <c r="VSG6" s="7"/>
      <c r="VSH6" s="7"/>
      <c r="VSI6" s="7"/>
      <c r="VSJ6" s="7"/>
      <c r="VSK6" s="7"/>
      <c r="VSL6" s="7"/>
      <c r="VSM6" s="7"/>
      <c r="VSN6" s="7"/>
      <c r="VSO6" s="7"/>
      <c r="VSP6" s="7"/>
      <c r="VSQ6" s="7"/>
      <c r="VSR6" s="7"/>
      <c r="VSS6" s="7"/>
      <c r="VST6" s="7"/>
      <c r="VSU6" s="7"/>
      <c r="VSV6" s="7"/>
      <c r="VSW6" s="7"/>
      <c r="VSX6" s="7"/>
      <c r="VSY6" s="7"/>
      <c r="VSZ6" s="7"/>
      <c r="VTA6" s="7"/>
      <c r="VTB6" s="7"/>
      <c r="VTC6" s="7"/>
      <c r="VTD6" s="7"/>
      <c r="VTE6" s="7"/>
      <c r="VTF6" s="7"/>
      <c r="VTG6" s="7"/>
      <c r="VTH6" s="7"/>
      <c r="VTI6" s="7"/>
      <c r="VTJ6" s="7"/>
      <c r="VTK6" s="7"/>
      <c r="VTL6" s="7"/>
      <c r="VTM6" s="7"/>
      <c r="VTN6" s="7"/>
      <c r="VTO6" s="7"/>
      <c r="VTP6" s="7"/>
      <c r="VTQ6" s="7"/>
      <c r="VTR6" s="7"/>
      <c r="VTS6" s="7"/>
      <c r="VTT6" s="7"/>
      <c r="VTU6" s="7"/>
      <c r="VTV6" s="7"/>
      <c r="VTW6" s="7"/>
      <c r="VTX6" s="7"/>
      <c r="VTY6" s="7"/>
      <c r="VTZ6" s="7"/>
      <c r="VUA6" s="7"/>
      <c r="VUB6" s="7"/>
      <c r="VUC6" s="7"/>
      <c r="VUD6" s="7"/>
      <c r="VUE6" s="7"/>
      <c r="VUF6" s="7"/>
      <c r="VUG6" s="7"/>
      <c r="VUH6" s="7"/>
      <c r="VUI6" s="7"/>
      <c r="VUJ6" s="7"/>
      <c r="VUK6" s="7"/>
      <c r="VUL6" s="7"/>
      <c r="VUM6" s="7"/>
      <c r="VUN6" s="7"/>
      <c r="VUO6" s="7"/>
      <c r="VUP6" s="7"/>
      <c r="VUQ6" s="7"/>
      <c r="VUR6" s="7"/>
      <c r="VUS6" s="7"/>
      <c r="VUT6" s="7"/>
      <c r="VUU6" s="7"/>
      <c r="VUV6" s="7"/>
      <c r="VUW6" s="7"/>
      <c r="VUX6" s="7"/>
      <c r="VUY6" s="7"/>
      <c r="VUZ6" s="7"/>
      <c r="VVA6" s="7"/>
      <c r="VVB6" s="7"/>
      <c r="VVC6" s="7"/>
      <c r="VVD6" s="7"/>
      <c r="VVE6" s="7"/>
      <c r="VVF6" s="7"/>
      <c r="VVG6" s="7"/>
      <c r="VVH6" s="7"/>
      <c r="VVI6" s="7"/>
      <c r="VVJ6" s="7"/>
      <c r="VVK6" s="7"/>
      <c r="VVL6" s="7"/>
      <c r="VVM6" s="7"/>
      <c r="VVN6" s="7"/>
      <c r="VVO6" s="7"/>
      <c r="VVP6" s="7"/>
      <c r="VVQ6" s="7"/>
      <c r="VVR6" s="7"/>
      <c r="VVS6" s="7"/>
      <c r="VVT6" s="7"/>
      <c r="VVU6" s="7"/>
      <c r="VVV6" s="7"/>
      <c r="VVW6" s="7"/>
      <c r="VVX6" s="7"/>
      <c r="VVY6" s="7"/>
      <c r="VVZ6" s="7"/>
      <c r="VWA6" s="7"/>
      <c r="VWB6" s="7"/>
      <c r="VWC6" s="7"/>
      <c r="VWD6" s="7"/>
      <c r="VWE6" s="7"/>
      <c r="VWF6" s="7"/>
      <c r="VWG6" s="7"/>
      <c r="VWH6" s="7"/>
      <c r="VWI6" s="7"/>
      <c r="VWJ6" s="7"/>
      <c r="VWK6" s="7"/>
      <c r="VWL6" s="7"/>
      <c r="VWM6" s="7"/>
      <c r="VWN6" s="7"/>
      <c r="VWO6" s="7"/>
      <c r="VWP6" s="7"/>
      <c r="VWQ6" s="7"/>
      <c r="VWR6" s="7"/>
      <c r="VWS6" s="7"/>
      <c r="VWT6" s="7"/>
      <c r="VWU6" s="7"/>
      <c r="VWV6" s="7"/>
      <c r="VWW6" s="7"/>
      <c r="VWX6" s="7"/>
      <c r="VWY6" s="7"/>
      <c r="VWZ6" s="7"/>
      <c r="VXA6" s="7"/>
      <c r="VXB6" s="7"/>
      <c r="VXC6" s="7"/>
      <c r="VXD6" s="7"/>
      <c r="VXE6" s="7"/>
      <c r="VXF6" s="7"/>
      <c r="VXG6" s="7"/>
      <c r="VXH6" s="7"/>
      <c r="VXI6" s="7"/>
      <c r="VXJ6" s="7"/>
      <c r="VXK6" s="7"/>
      <c r="VXL6" s="7"/>
      <c r="VXM6" s="7"/>
      <c r="VXN6" s="7"/>
      <c r="VXO6" s="7"/>
      <c r="VXP6" s="7"/>
      <c r="VXQ6" s="7"/>
      <c r="VXR6" s="7"/>
      <c r="VXS6" s="7"/>
      <c r="VXT6" s="7"/>
      <c r="VXU6" s="7"/>
      <c r="VXV6" s="7"/>
      <c r="VXW6" s="7"/>
      <c r="VXX6" s="7"/>
      <c r="VXY6" s="7"/>
      <c r="VXZ6" s="7"/>
      <c r="VYA6" s="7"/>
      <c r="VYB6" s="7"/>
      <c r="VYC6" s="7"/>
      <c r="VYD6" s="7"/>
      <c r="VYE6" s="7"/>
      <c r="VYF6" s="7"/>
      <c r="VYG6" s="7"/>
      <c r="VYH6" s="7"/>
      <c r="VYI6" s="7"/>
      <c r="VYJ6" s="7"/>
      <c r="VYK6" s="7"/>
      <c r="VYL6" s="7"/>
      <c r="VYM6" s="7"/>
      <c r="VYN6" s="7"/>
      <c r="VYO6" s="7"/>
      <c r="VYP6" s="7"/>
      <c r="VYQ6" s="7"/>
      <c r="VYR6" s="7"/>
      <c r="VYS6" s="7"/>
      <c r="VYT6" s="7"/>
      <c r="VYU6" s="7"/>
      <c r="VYV6" s="7"/>
      <c r="VYW6" s="7"/>
      <c r="VYX6" s="7"/>
      <c r="VYY6" s="7"/>
      <c r="VYZ6" s="7"/>
      <c r="VZA6" s="7"/>
      <c r="VZB6" s="7"/>
      <c r="VZC6" s="7"/>
      <c r="VZD6" s="7"/>
      <c r="VZE6" s="7"/>
      <c r="VZF6" s="7"/>
      <c r="VZG6" s="7"/>
      <c r="VZH6" s="7"/>
      <c r="VZI6" s="7"/>
      <c r="VZJ6" s="7"/>
      <c r="VZK6" s="7"/>
      <c r="VZL6" s="7"/>
      <c r="VZM6" s="7"/>
      <c r="VZN6" s="7"/>
      <c r="VZO6" s="7"/>
      <c r="VZP6" s="7"/>
      <c r="VZQ6" s="7"/>
      <c r="VZR6" s="7"/>
      <c r="VZS6" s="7"/>
      <c r="VZT6" s="7"/>
      <c r="VZU6" s="7"/>
      <c r="VZV6" s="7"/>
      <c r="VZW6" s="7"/>
      <c r="VZX6" s="7"/>
      <c r="VZY6" s="7"/>
      <c r="VZZ6" s="7"/>
      <c r="WAA6" s="7"/>
      <c r="WAB6" s="7"/>
      <c r="WAC6" s="7"/>
      <c r="WAD6" s="7"/>
      <c r="WAE6" s="7"/>
      <c r="WAF6" s="7"/>
      <c r="WAG6" s="7"/>
      <c r="WAH6" s="7"/>
      <c r="WAI6" s="7"/>
      <c r="WAJ6" s="7"/>
      <c r="WAK6" s="7"/>
      <c r="WAL6" s="7"/>
      <c r="WAM6" s="7"/>
      <c r="WAN6" s="7"/>
      <c r="WAO6" s="7"/>
      <c r="WAP6" s="7"/>
      <c r="WAQ6" s="7"/>
      <c r="WAR6" s="7"/>
      <c r="WAS6" s="7"/>
      <c r="WAT6" s="7"/>
      <c r="WAU6" s="7"/>
      <c r="WAV6" s="7"/>
      <c r="WAW6" s="7"/>
      <c r="WAX6" s="7"/>
      <c r="WAY6" s="7"/>
      <c r="WAZ6" s="7"/>
      <c r="WBA6" s="7"/>
      <c r="WBB6" s="7"/>
      <c r="WBC6" s="7"/>
      <c r="WBD6" s="7"/>
      <c r="WBE6" s="7"/>
      <c r="WBF6" s="7"/>
      <c r="WBG6" s="7"/>
      <c r="WBH6" s="7"/>
      <c r="WBI6" s="7"/>
      <c r="WBJ6" s="7"/>
      <c r="WBK6" s="7"/>
      <c r="WBL6" s="7"/>
      <c r="WBM6" s="7"/>
      <c r="WBN6" s="7"/>
      <c r="WBO6" s="7"/>
      <c r="WBP6" s="7"/>
      <c r="WBQ6" s="7"/>
      <c r="WBR6" s="7"/>
      <c r="WBS6" s="7"/>
      <c r="WBT6" s="7"/>
      <c r="WBU6" s="7"/>
      <c r="WBV6" s="7"/>
      <c r="WBW6" s="7"/>
      <c r="WBX6" s="7"/>
      <c r="WBY6" s="7"/>
      <c r="WBZ6" s="7"/>
      <c r="WCA6" s="7"/>
      <c r="WCB6" s="7"/>
      <c r="WCC6" s="7"/>
      <c r="WCD6" s="7"/>
      <c r="WCE6" s="7"/>
      <c r="WCF6" s="7"/>
      <c r="WCG6" s="7"/>
      <c r="WCH6" s="7"/>
      <c r="WCI6" s="7"/>
      <c r="WCJ6" s="7"/>
      <c r="WCK6" s="7"/>
      <c r="WCL6" s="7"/>
      <c r="WCM6" s="7"/>
      <c r="WCN6" s="7"/>
      <c r="WCO6" s="7"/>
      <c r="WCP6" s="7"/>
      <c r="WCQ6" s="7"/>
      <c r="WCR6" s="7"/>
      <c r="WCS6" s="7"/>
      <c r="WCT6" s="7"/>
      <c r="WCU6" s="7"/>
      <c r="WCV6" s="7"/>
      <c r="WCW6" s="7"/>
      <c r="WCX6" s="7"/>
      <c r="WCY6" s="7"/>
      <c r="WCZ6" s="7"/>
      <c r="WDA6" s="7"/>
      <c r="WDB6" s="7"/>
      <c r="WDC6" s="7"/>
      <c r="WDD6" s="7"/>
      <c r="WDE6" s="7"/>
      <c r="WDF6" s="7"/>
      <c r="WDG6" s="7"/>
      <c r="WDH6" s="7"/>
      <c r="WDI6" s="7"/>
      <c r="WDJ6" s="7"/>
      <c r="WDK6" s="7"/>
      <c r="WDL6" s="7"/>
      <c r="WDM6" s="7"/>
      <c r="WDN6" s="7"/>
      <c r="WDO6" s="7"/>
      <c r="WDP6" s="7"/>
      <c r="WDQ6" s="7"/>
      <c r="WDR6" s="7"/>
      <c r="WDS6" s="7"/>
      <c r="WDT6" s="7"/>
      <c r="WDU6" s="7"/>
      <c r="WDV6" s="7"/>
      <c r="WDW6" s="7"/>
      <c r="WDX6" s="7"/>
      <c r="WDY6" s="7"/>
      <c r="WDZ6" s="7"/>
      <c r="WEA6" s="7"/>
      <c r="WEB6" s="7"/>
      <c r="WEC6" s="7"/>
      <c r="WED6" s="7"/>
      <c r="WEE6" s="7"/>
      <c r="WEF6" s="7"/>
      <c r="WEG6" s="7"/>
      <c r="WEH6" s="7"/>
      <c r="WEI6" s="7"/>
      <c r="WEJ6" s="7"/>
      <c r="WEK6" s="7"/>
      <c r="WEL6" s="7"/>
      <c r="WEM6" s="7"/>
      <c r="WEN6" s="7"/>
      <c r="WEO6" s="7"/>
      <c r="WEP6" s="7"/>
      <c r="WEQ6" s="7"/>
      <c r="WER6" s="7"/>
      <c r="WES6" s="7"/>
      <c r="WET6" s="7"/>
      <c r="WEU6" s="7"/>
      <c r="WEV6" s="7"/>
      <c r="WEW6" s="7"/>
      <c r="WEX6" s="7"/>
      <c r="WEY6" s="7"/>
      <c r="WEZ6" s="7"/>
      <c r="WFA6" s="7"/>
      <c r="WFB6" s="7"/>
      <c r="WFC6" s="7"/>
      <c r="WFD6" s="7"/>
      <c r="WFE6" s="7"/>
      <c r="WFF6" s="7"/>
      <c r="WFG6" s="7"/>
      <c r="WFH6" s="7"/>
      <c r="WFI6" s="7"/>
      <c r="WFJ6" s="7"/>
      <c r="WFK6" s="7"/>
      <c r="WFL6" s="7"/>
      <c r="WFM6" s="7"/>
      <c r="WFN6" s="7"/>
      <c r="WFO6" s="7"/>
      <c r="WFP6" s="7"/>
      <c r="WFQ6" s="7"/>
      <c r="WFR6" s="7"/>
      <c r="WFS6" s="7"/>
      <c r="WFT6" s="7"/>
      <c r="WFU6" s="7"/>
      <c r="WFV6" s="7"/>
      <c r="WFW6" s="7"/>
      <c r="WFX6" s="7"/>
      <c r="WFY6" s="7"/>
      <c r="WFZ6" s="7"/>
      <c r="WGA6" s="7"/>
      <c r="WGB6" s="7"/>
      <c r="WGC6" s="7"/>
      <c r="WGD6" s="7"/>
      <c r="WGE6" s="7"/>
      <c r="WGF6" s="7"/>
      <c r="WGG6" s="7"/>
      <c r="WGH6" s="7"/>
      <c r="WGI6" s="7"/>
      <c r="WGJ6" s="7"/>
      <c r="WGK6" s="7"/>
      <c r="WGL6" s="7"/>
      <c r="WGM6" s="7"/>
      <c r="WGN6" s="7"/>
      <c r="WGO6" s="7"/>
      <c r="WGP6" s="7"/>
      <c r="WGQ6" s="7"/>
      <c r="WGR6" s="7"/>
      <c r="WGS6" s="7"/>
      <c r="WGT6" s="7"/>
      <c r="WGU6" s="7"/>
      <c r="WGV6" s="7"/>
      <c r="WGW6" s="7"/>
      <c r="WGX6" s="7"/>
      <c r="WGY6" s="7"/>
      <c r="WGZ6" s="7"/>
      <c r="WHA6" s="7"/>
      <c r="WHB6" s="7"/>
      <c r="WHC6" s="7"/>
      <c r="WHD6" s="7"/>
      <c r="WHE6" s="7"/>
      <c r="WHF6" s="7"/>
      <c r="WHG6" s="7"/>
      <c r="WHH6" s="7"/>
      <c r="WHI6" s="7"/>
      <c r="WHJ6" s="7"/>
      <c r="WHK6" s="7"/>
      <c r="WHL6" s="7"/>
      <c r="WHM6" s="7"/>
      <c r="WHN6" s="7"/>
      <c r="WHO6" s="7"/>
      <c r="WHP6" s="7"/>
      <c r="WHQ6" s="7"/>
      <c r="WHR6" s="7"/>
      <c r="WHS6" s="7"/>
      <c r="WHT6" s="7"/>
      <c r="WHU6" s="7"/>
      <c r="WHV6" s="7"/>
      <c r="WHW6" s="7"/>
      <c r="WHX6" s="7"/>
      <c r="WHY6" s="7"/>
      <c r="WHZ6" s="7"/>
      <c r="WIA6" s="7"/>
      <c r="WIB6" s="7"/>
      <c r="WIC6" s="7"/>
      <c r="WID6" s="7"/>
      <c r="WIE6" s="7"/>
      <c r="WIF6" s="7"/>
      <c r="WIG6" s="7"/>
      <c r="WIH6" s="7"/>
      <c r="WII6" s="7"/>
      <c r="WIJ6" s="7"/>
      <c r="WIK6" s="7"/>
      <c r="WIL6" s="7"/>
      <c r="WIM6" s="7"/>
      <c r="WIN6" s="7"/>
      <c r="WIO6" s="7"/>
      <c r="WIP6" s="7"/>
      <c r="WIQ6" s="7"/>
      <c r="WIR6" s="7"/>
      <c r="WIS6" s="7"/>
      <c r="WIT6" s="7"/>
      <c r="WIU6" s="7"/>
      <c r="WIV6" s="7"/>
      <c r="WIW6" s="7"/>
      <c r="WIX6" s="7"/>
      <c r="WIY6" s="7"/>
      <c r="WIZ6" s="7"/>
      <c r="WJA6" s="7"/>
      <c r="WJB6" s="7"/>
      <c r="WJC6" s="7"/>
      <c r="WJD6" s="7"/>
      <c r="WJE6" s="7"/>
      <c r="WJF6" s="7"/>
      <c r="WJG6" s="7"/>
      <c r="WJH6" s="7"/>
      <c r="WJI6" s="7"/>
      <c r="WJJ6" s="7"/>
      <c r="WJK6" s="7"/>
      <c r="WJL6" s="7"/>
      <c r="WJM6" s="7"/>
      <c r="WJN6" s="7"/>
      <c r="WJO6" s="7"/>
      <c r="WJP6" s="7"/>
      <c r="WJQ6" s="7"/>
      <c r="WJR6" s="7"/>
      <c r="WJS6" s="7"/>
      <c r="WJT6" s="7"/>
      <c r="WJU6" s="7"/>
      <c r="WJV6" s="7"/>
      <c r="WJW6" s="7"/>
      <c r="WJX6" s="7"/>
      <c r="WJY6" s="7"/>
      <c r="WJZ6" s="7"/>
      <c r="WKA6" s="7"/>
      <c r="WKB6" s="7"/>
      <c r="WKC6" s="7"/>
      <c r="WKD6" s="7"/>
      <c r="WKE6" s="7"/>
      <c r="WKF6" s="7"/>
      <c r="WKG6" s="7"/>
      <c r="WKH6" s="7"/>
      <c r="WKI6" s="7"/>
      <c r="WKJ6" s="7"/>
      <c r="WKK6" s="7"/>
      <c r="WKL6" s="7"/>
      <c r="WKM6" s="7"/>
      <c r="WKN6" s="7"/>
      <c r="WKO6" s="7"/>
      <c r="WKP6" s="7"/>
      <c r="WKQ6" s="7"/>
      <c r="WKR6" s="7"/>
      <c r="WKS6" s="7"/>
      <c r="WKT6" s="7"/>
      <c r="WKU6" s="7"/>
      <c r="WKV6" s="7"/>
      <c r="WKW6" s="7"/>
      <c r="WKX6" s="7"/>
      <c r="WKY6" s="7"/>
      <c r="WKZ6" s="7"/>
      <c r="WLA6" s="7"/>
      <c r="WLB6" s="7"/>
      <c r="WLC6" s="7"/>
      <c r="WLD6" s="7"/>
      <c r="WLE6" s="7"/>
      <c r="WLF6" s="7"/>
      <c r="WLG6" s="7"/>
      <c r="WLH6" s="7"/>
      <c r="WLI6" s="7"/>
      <c r="WLJ6" s="7"/>
      <c r="WLK6" s="7"/>
      <c r="WLL6" s="7"/>
      <c r="WLM6" s="7"/>
      <c r="WLN6" s="7"/>
      <c r="WLO6" s="7"/>
      <c r="WLP6" s="7"/>
      <c r="WLQ6" s="7"/>
      <c r="WLR6" s="7"/>
      <c r="WLS6" s="7"/>
      <c r="WLT6" s="7"/>
      <c r="WLU6" s="7"/>
      <c r="WLV6" s="7"/>
      <c r="WLW6" s="7"/>
      <c r="WLX6" s="7"/>
      <c r="WLY6" s="7"/>
      <c r="WLZ6" s="7"/>
      <c r="WMA6" s="7"/>
      <c r="WMB6" s="7"/>
      <c r="WMC6" s="7"/>
      <c r="WMD6" s="7"/>
      <c r="WME6" s="7"/>
      <c r="WMF6" s="7"/>
      <c r="WMG6" s="7"/>
      <c r="WMH6" s="7"/>
      <c r="WMI6" s="7"/>
      <c r="WMJ6" s="7"/>
      <c r="WMK6" s="7"/>
      <c r="WML6" s="7"/>
      <c r="WMM6" s="7"/>
      <c r="WMN6" s="7"/>
      <c r="WMO6" s="7"/>
      <c r="WMP6" s="7"/>
      <c r="WMQ6" s="7"/>
      <c r="WMR6" s="7"/>
      <c r="WMS6" s="7"/>
      <c r="WMT6" s="7"/>
      <c r="WMU6" s="7"/>
      <c r="WMV6" s="7"/>
      <c r="WMW6" s="7"/>
      <c r="WMX6" s="7"/>
      <c r="WMY6" s="7"/>
      <c r="WMZ6" s="7"/>
      <c r="WNA6" s="7"/>
      <c r="WNB6" s="7"/>
      <c r="WNC6" s="7"/>
      <c r="WND6" s="7"/>
      <c r="WNE6" s="7"/>
      <c r="WNF6" s="7"/>
      <c r="WNG6" s="7"/>
      <c r="WNH6" s="7"/>
      <c r="WNI6" s="7"/>
      <c r="WNJ6" s="7"/>
      <c r="WNK6" s="7"/>
      <c r="WNL6" s="7"/>
      <c r="WNM6" s="7"/>
      <c r="WNN6" s="7"/>
      <c r="WNO6" s="7"/>
      <c r="WNP6" s="7"/>
      <c r="WNQ6" s="7"/>
      <c r="WNR6" s="7"/>
      <c r="WNS6" s="7"/>
      <c r="WNT6" s="7"/>
      <c r="WNU6" s="7"/>
      <c r="WNV6" s="7"/>
      <c r="WNW6" s="7"/>
      <c r="WNX6" s="7"/>
      <c r="WNY6" s="7"/>
      <c r="WNZ6" s="7"/>
      <c r="WOA6" s="7"/>
      <c r="WOB6" s="7"/>
      <c r="WOC6" s="7"/>
      <c r="WOD6" s="7"/>
      <c r="WOE6" s="7"/>
      <c r="WOF6" s="7"/>
      <c r="WOG6" s="7"/>
      <c r="WOH6" s="7"/>
      <c r="WOI6" s="7"/>
      <c r="WOJ6" s="7"/>
      <c r="WOK6" s="7"/>
      <c r="WOL6" s="7"/>
      <c r="WOM6" s="7"/>
      <c r="WON6" s="7"/>
      <c r="WOO6" s="7"/>
      <c r="WOP6" s="7"/>
      <c r="WOQ6" s="7"/>
      <c r="WOR6" s="7"/>
      <c r="WOS6" s="7"/>
      <c r="WOT6" s="7"/>
      <c r="WOU6" s="7"/>
      <c r="WOV6" s="7"/>
      <c r="WOW6" s="7"/>
      <c r="WOX6" s="7"/>
      <c r="WOY6" s="7"/>
      <c r="WOZ6" s="7"/>
      <c r="WPA6" s="7"/>
      <c r="WPB6" s="7"/>
      <c r="WPC6" s="7"/>
      <c r="WPD6" s="7"/>
      <c r="WPE6" s="7"/>
      <c r="WPF6" s="7"/>
      <c r="WPG6" s="7"/>
      <c r="WPH6" s="7"/>
      <c r="WPI6" s="7"/>
      <c r="WPJ6" s="7"/>
      <c r="WPK6" s="7"/>
      <c r="WPL6" s="7"/>
      <c r="WPM6" s="7"/>
      <c r="WPN6" s="7"/>
      <c r="WPO6" s="7"/>
      <c r="WPP6" s="7"/>
      <c r="WPQ6" s="7"/>
      <c r="WPR6" s="7"/>
      <c r="WPS6" s="7"/>
      <c r="WPT6" s="7"/>
      <c r="WPU6" s="7"/>
      <c r="WPV6" s="7"/>
      <c r="WPW6" s="7"/>
      <c r="WPX6" s="7"/>
      <c r="WPY6" s="7"/>
      <c r="WPZ6" s="7"/>
      <c r="WQA6" s="7"/>
      <c r="WQB6" s="7"/>
      <c r="WQC6" s="7"/>
      <c r="WQD6" s="7"/>
      <c r="WQE6" s="7"/>
      <c r="WQF6" s="7"/>
      <c r="WQG6" s="7"/>
      <c r="WQH6" s="7"/>
      <c r="WQI6" s="7"/>
      <c r="WQJ6" s="7"/>
      <c r="WQK6" s="7"/>
      <c r="WQL6" s="7"/>
      <c r="WQM6" s="7"/>
      <c r="WQN6" s="7"/>
      <c r="WQO6" s="7"/>
      <c r="WQP6" s="7"/>
      <c r="WQQ6" s="7"/>
      <c r="WQR6" s="7"/>
      <c r="WQS6" s="7"/>
      <c r="WQT6" s="7"/>
      <c r="WQU6" s="7"/>
      <c r="WQV6" s="7"/>
      <c r="WQW6" s="7"/>
      <c r="WQX6" s="7"/>
      <c r="WQY6" s="7"/>
      <c r="WQZ6" s="7"/>
      <c r="WRA6" s="7"/>
      <c r="WRB6" s="7"/>
      <c r="WRC6" s="7"/>
      <c r="WRD6" s="7"/>
      <c r="WRE6" s="7"/>
      <c r="WRF6" s="7"/>
      <c r="WRG6" s="7"/>
      <c r="WRH6" s="7"/>
      <c r="WRI6" s="7"/>
      <c r="WRJ6" s="7"/>
      <c r="WRK6" s="7"/>
      <c r="WRL6" s="7"/>
      <c r="WRM6" s="7"/>
      <c r="WRN6" s="7"/>
      <c r="WRO6" s="7"/>
      <c r="WRP6" s="7"/>
      <c r="WRQ6" s="7"/>
      <c r="WRR6" s="7"/>
      <c r="WRS6" s="7"/>
      <c r="WRT6" s="7"/>
      <c r="WRU6" s="7"/>
      <c r="WRV6" s="7"/>
      <c r="WRW6" s="7"/>
      <c r="WRX6" s="7"/>
      <c r="WRY6" s="7"/>
      <c r="WRZ6" s="7"/>
      <c r="WSA6" s="7"/>
      <c r="WSB6" s="7"/>
      <c r="WSC6" s="7"/>
      <c r="WSD6" s="7"/>
      <c r="WSE6" s="7"/>
      <c r="WSF6" s="7"/>
      <c r="WSG6" s="7"/>
      <c r="WSH6" s="7"/>
      <c r="WSI6" s="7"/>
      <c r="WSJ6" s="7"/>
      <c r="WSK6" s="7"/>
      <c r="WSL6" s="7"/>
      <c r="WSM6" s="7"/>
      <c r="WSN6" s="7"/>
      <c r="WSO6" s="7"/>
      <c r="WSP6" s="7"/>
      <c r="WSQ6" s="7"/>
      <c r="WSR6" s="7"/>
      <c r="WSS6" s="7"/>
      <c r="WST6" s="7"/>
      <c r="WSU6" s="7"/>
      <c r="WSV6" s="7"/>
      <c r="WSW6" s="7"/>
      <c r="WSX6" s="7"/>
      <c r="WSY6" s="7"/>
      <c r="WSZ6" s="7"/>
      <c r="WTA6" s="7"/>
      <c r="WTB6" s="7"/>
      <c r="WTC6" s="7"/>
      <c r="WTD6" s="7"/>
      <c r="WTE6" s="7"/>
      <c r="WTF6" s="7"/>
      <c r="WTG6" s="7"/>
      <c r="WTH6" s="7"/>
      <c r="WTI6" s="7"/>
      <c r="WTJ6" s="7"/>
      <c r="WTK6" s="7"/>
      <c r="WTL6" s="7"/>
      <c r="WTM6" s="7"/>
      <c r="WTN6" s="7"/>
      <c r="WTO6" s="7"/>
      <c r="WTP6" s="7"/>
      <c r="WTQ6" s="7"/>
      <c r="WTR6" s="7"/>
      <c r="WTS6" s="7"/>
      <c r="WTT6" s="7"/>
      <c r="WTU6" s="7"/>
      <c r="WTV6" s="7"/>
      <c r="WTW6" s="7"/>
      <c r="WTX6" s="7"/>
      <c r="WTY6" s="7"/>
      <c r="WTZ6" s="7"/>
      <c r="WUA6" s="7"/>
      <c r="WUB6" s="7"/>
      <c r="WUC6" s="7"/>
      <c r="WUD6" s="7"/>
      <c r="WUE6" s="7"/>
      <c r="WUF6" s="7"/>
      <c r="WUG6" s="7"/>
      <c r="WUH6" s="7"/>
      <c r="WUI6" s="7"/>
      <c r="WUJ6" s="7"/>
      <c r="WUK6" s="7"/>
      <c r="WUL6" s="7"/>
      <c r="WUM6" s="7"/>
      <c r="WUN6" s="7"/>
      <c r="WUO6" s="7"/>
      <c r="WUP6" s="7"/>
      <c r="WUQ6" s="7"/>
      <c r="WUR6" s="7"/>
      <c r="WUS6" s="7"/>
      <c r="WUT6" s="7"/>
      <c r="WUU6" s="7"/>
      <c r="WUV6" s="7"/>
      <c r="WUW6" s="7"/>
      <c r="WUX6" s="7"/>
      <c r="WUY6" s="7"/>
      <c r="WUZ6" s="7"/>
      <c r="WVA6" s="7"/>
      <c r="WVB6" s="7"/>
      <c r="WVC6" s="7"/>
      <c r="WVD6" s="7"/>
      <c r="WVE6" s="7"/>
      <c r="WVF6" s="7"/>
      <c r="WVG6" s="7"/>
      <c r="WVH6" s="7"/>
      <c r="WVI6" s="7"/>
      <c r="WVJ6" s="7"/>
      <c r="WVK6" s="7"/>
      <c r="WVL6" s="7"/>
      <c r="WVM6" s="7"/>
      <c r="WVN6" s="7"/>
      <c r="WVO6" s="7"/>
      <c r="WVP6" s="7"/>
      <c r="WVQ6" s="7"/>
      <c r="WVR6" s="7"/>
      <c r="WVS6" s="7"/>
      <c r="WVT6" s="7"/>
      <c r="WVU6" s="7"/>
      <c r="WVV6" s="7"/>
      <c r="WVW6" s="7"/>
      <c r="WVX6" s="7"/>
      <c r="WVY6" s="7"/>
      <c r="WVZ6" s="7"/>
      <c r="WWA6" s="7"/>
      <c r="WWB6" s="7"/>
      <c r="WWC6" s="7"/>
      <c r="WWD6" s="7"/>
      <c r="WWE6" s="7"/>
      <c r="WWF6" s="7"/>
      <c r="WWG6" s="7"/>
      <c r="WWH6" s="7"/>
      <c r="WWI6" s="7"/>
      <c r="WWJ6" s="7"/>
      <c r="WWK6" s="7"/>
      <c r="WWL6" s="7"/>
      <c r="WWM6" s="7"/>
      <c r="WWN6" s="7"/>
      <c r="WWO6" s="7"/>
      <c r="WWP6" s="7"/>
      <c r="WWQ6" s="7"/>
      <c r="WWR6" s="7"/>
      <c r="WWS6" s="7"/>
      <c r="WWT6" s="7"/>
      <c r="WWU6" s="7"/>
      <c r="WWV6" s="7"/>
      <c r="WWW6" s="7"/>
      <c r="WWX6" s="7"/>
      <c r="WWY6" s="7"/>
      <c r="WWZ6" s="7"/>
      <c r="WXA6" s="7"/>
      <c r="WXB6" s="7"/>
      <c r="WXC6" s="7"/>
      <c r="WXD6" s="7"/>
      <c r="WXE6" s="7"/>
      <c r="WXF6" s="7"/>
      <c r="WXG6" s="7"/>
      <c r="WXH6" s="7"/>
      <c r="WXI6" s="7"/>
      <c r="WXJ6" s="7"/>
      <c r="WXK6" s="7"/>
      <c r="WXL6" s="7"/>
      <c r="WXM6" s="7"/>
      <c r="WXN6" s="7"/>
      <c r="WXO6" s="7"/>
      <c r="WXP6" s="7"/>
      <c r="WXQ6" s="7"/>
      <c r="WXR6" s="7"/>
      <c r="WXS6" s="7"/>
      <c r="WXT6" s="7"/>
      <c r="WXU6" s="7"/>
      <c r="WXV6" s="7"/>
      <c r="WXW6" s="7"/>
      <c r="WXX6" s="7"/>
      <c r="WXY6" s="7"/>
      <c r="WXZ6" s="7"/>
      <c r="WYA6" s="7"/>
      <c r="WYB6" s="7"/>
      <c r="WYC6" s="7"/>
      <c r="WYD6" s="7"/>
      <c r="WYE6" s="7"/>
      <c r="WYF6" s="7"/>
      <c r="WYG6" s="7"/>
      <c r="WYH6" s="7"/>
      <c r="WYI6" s="7"/>
      <c r="WYJ6" s="7"/>
      <c r="WYK6" s="7"/>
      <c r="WYL6" s="7"/>
      <c r="WYM6" s="7"/>
      <c r="WYN6" s="7"/>
      <c r="WYO6" s="7"/>
      <c r="WYP6" s="7"/>
      <c r="WYQ6" s="7"/>
      <c r="WYR6" s="7"/>
      <c r="WYS6" s="7"/>
      <c r="WYT6" s="7"/>
      <c r="WYU6" s="7"/>
      <c r="WYV6" s="7"/>
      <c r="WYW6" s="7"/>
      <c r="WYX6" s="7"/>
      <c r="WYY6" s="7"/>
      <c r="WYZ6" s="7"/>
      <c r="WZA6" s="7"/>
      <c r="WZB6" s="7"/>
      <c r="WZC6" s="7"/>
      <c r="WZD6" s="7"/>
      <c r="WZE6" s="7"/>
      <c r="WZF6" s="7"/>
      <c r="WZG6" s="7"/>
      <c r="WZH6" s="7"/>
      <c r="WZI6" s="7"/>
      <c r="WZJ6" s="7"/>
      <c r="WZK6" s="7"/>
      <c r="WZL6" s="7"/>
      <c r="WZM6" s="7"/>
      <c r="WZN6" s="7"/>
      <c r="WZO6" s="7"/>
      <c r="WZP6" s="7"/>
      <c r="WZQ6" s="7"/>
      <c r="WZR6" s="7"/>
      <c r="WZS6" s="7"/>
      <c r="WZT6" s="7"/>
      <c r="WZU6" s="7"/>
      <c r="WZV6" s="7"/>
      <c r="WZW6" s="7"/>
      <c r="WZX6" s="7"/>
      <c r="WZY6" s="7"/>
      <c r="WZZ6" s="7"/>
      <c r="XAA6" s="7"/>
      <c r="XAB6" s="7"/>
      <c r="XAC6" s="7"/>
      <c r="XAD6" s="7"/>
      <c r="XAE6" s="7"/>
      <c r="XAF6" s="7"/>
      <c r="XAG6" s="7"/>
      <c r="XAH6" s="7"/>
      <c r="XAI6" s="7"/>
      <c r="XAJ6" s="7"/>
      <c r="XAK6" s="7"/>
      <c r="XAL6" s="7"/>
      <c r="XAM6" s="7"/>
      <c r="XAN6" s="7"/>
      <c r="XAO6" s="7"/>
      <c r="XAP6" s="7"/>
      <c r="XAQ6" s="7"/>
      <c r="XAR6" s="7"/>
      <c r="XAS6" s="7"/>
      <c r="XAT6" s="7"/>
      <c r="XAU6" s="7"/>
      <c r="XAV6" s="7"/>
      <c r="XAW6" s="7"/>
      <c r="XAX6" s="7"/>
      <c r="XAY6" s="7"/>
      <c r="XAZ6" s="7"/>
      <c r="XBA6" s="7"/>
      <c r="XBB6" s="7"/>
      <c r="XBC6" s="7"/>
      <c r="XBD6" s="7"/>
      <c r="XBE6" s="7"/>
      <c r="XBF6" s="7"/>
      <c r="XBG6" s="7"/>
      <c r="XBH6" s="7"/>
      <c r="XBI6" s="7"/>
      <c r="XBJ6" s="7"/>
      <c r="XBK6" s="7"/>
      <c r="XBL6" s="7"/>
      <c r="XBM6" s="7"/>
      <c r="XBN6" s="7"/>
      <c r="XBO6" s="7"/>
      <c r="XBP6" s="7"/>
      <c r="XBQ6" s="7"/>
      <c r="XBR6" s="7"/>
      <c r="XBS6" s="7"/>
      <c r="XBT6" s="7"/>
      <c r="XBU6" s="7"/>
      <c r="XBV6" s="7"/>
      <c r="XBW6" s="7"/>
      <c r="XBX6" s="7"/>
      <c r="XBY6" s="7"/>
      <c r="XBZ6" s="7"/>
      <c r="XCA6" s="7"/>
      <c r="XCB6" s="7"/>
      <c r="XCC6" s="7"/>
      <c r="XCD6" s="7"/>
      <c r="XCE6" s="7"/>
      <c r="XCF6" s="7"/>
      <c r="XCG6" s="7"/>
      <c r="XCH6" s="7"/>
      <c r="XCI6" s="7"/>
      <c r="XCJ6" s="7"/>
      <c r="XCK6" s="7"/>
      <c r="XCL6" s="7"/>
      <c r="XCM6" s="7"/>
      <c r="XCN6" s="7"/>
      <c r="XCO6" s="7"/>
      <c r="XCP6" s="7"/>
      <c r="XCQ6" s="7"/>
      <c r="XCR6" s="7"/>
      <c r="XCS6" s="7"/>
      <c r="XCT6" s="7"/>
      <c r="XCU6" s="7"/>
      <c r="XCV6" s="7"/>
      <c r="XCW6" s="7"/>
      <c r="XCX6" s="7"/>
      <c r="XCY6" s="7"/>
      <c r="XCZ6" s="7"/>
      <c r="XDA6" s="7"/>
      <c r="XDB6" s="7"/>
      <c r="XDC6" s="7"/>
      <c r="XDD6" s="7"/>
      <c r="XDE6" s="7"/>
      <c r="XDF6" s="7"/>
      <c r="XDG6" s="7"/>
      <c r="XDH6" s="7"/>
      <c r="XDI6" s="7"/>
      <c r="XDJ6" s="7"/>
      <c r="XDK6" s="7"/>
      <c r="XDL6" s="7"/>
      <c r="XDM6" s="7"/>
      <c r="XDN6" s="7"/>
      <c r="XDO6" s="7"/>
      <c r="XDP6" s="7"/>
      <c r="XDQ6" s="7"/>
      <c r="XDR6" s="7"/>
      <c r="XDS6" s="7"/>
      <c r="XDT6" s="7"/>
      <c r="XDU6" s="7"/>
      <c r="XDV6" s="7"/>
      <c r="XDW6" s="7"/>
      <c r="XDX6" s="7"/>
      <c r="XDY6" s="7"/>
      <c r="XDZ6" s="7"/>
      <c r="XEA6" s="7"/>
      <c r="XEB6" s="7"/>
      <c r="XEC6" s="7"/>
      <c r="XED6" s="7"/>
      <c r="XEE6" s="7"/>
      <c r="XEF6" s="7"/>
      <c r="XEG6" s="7"/>
      <c r="XEH6" s="7"/>
      <c r="XEI6" s="7"/>
      <c r="XEJ6" s="7"/>
      <c r="XEK6" s="7"/>
      <c r="XEL6" s="7"/>
      <c r="XEM6" s="7"/>
      <c r="XEN6" s="7"/>
      <c r="XEO6" s="7"/>
      <c r="XEP6" s="7"/>
      <c r="XEQ6" s="7"/>
      <c r="XER6" s="7"/>
      <c r="XES6" s="7"/>
      <c r="XET6" s="7"/>
      <c r="XEU6" s="7"/>
      <c r="XEV6" s="7"/>
      <c r="XEW6" s="7"/>
      <c r="XEX6" s="7"/>
      <c r="XEY6" s="7"/>
      <c r="XEZ6" s="7"/>
      <c r="XFA6" s="7"/>
      <c r="XFB6" s="7"/>
      <c r="XFC6" s="7"/>
      <c r="XFD6" s="7"/>
    </row>
    <row r="7" spans="2:16384">
      <c r="B7" t="s">
        <v>803</v>
      </c>
      <c r="C7" s="7">
        <v>0</v>
      </c>
      <c r="D7" s="7">
        <f ca="1">Attached!$E$133-Attached!$E$135</f>
        <v>991.44979338111523</v>
      </c>
      <c r="E7" s="7">
        <f ca="1">Attached!$E$133-Attached!$E$135</f>
        <v>991.44979338111523</v>
      </c>
      <c r="F7" s="7">
        <f ca="1">Attached!$E$133-Attached!$E$135</f>
        <v>991.44979338111523</v>
      </c>
      <c r="G7" s="7">
        <f ca="1">Attached!$E$133-Attached!$E$135</f>
        <v>991.44979338111523</v>
      </c>
      <c r="H7" s="7">
        <f ca="1">Attached!$E$133-Attached!$E$135</f>
        <v>991.44979338111523</v>
      </c>
      <c r="I7" s="7">
        <f ca="1">Attached!$E$133-Attached!$E$135</f>
        <v>991.44979338111523</v>
      </c>
      <c r="J7" s="7">
        <f ca="1">Attached!$E$133-Attached!$E$135</f>
        <v>991.44979338111523</v>
      </c>
      <c r="K7" s="7">
        <f ca="1">Attached!$E$133-Attached!$E$135</f>
        <v>991.44979338111523</v>
      </c>
      <c r="L7" s="7">
        <f ca="1">Attached!$E$133-Attached!$E$135</f>
        <v>991.44979338111523</v>
      </c>
      <c r="M7" s="7">
        <f ca="1">Attached!$E$133-Attached!$E$135</f>
        <v>991.44979338111523</v>
      </c>
      <c r="N7" s="7">
        <f ca="1">Attached!$E$133-Attached!$E$135</f>
        <v>991.44979338111523</v>
      </c>
      <c r="O7" s="7">
        <f ca="1">Attached!$E$133-Attached!$E$135</f>
        <v>991.44979338111523</v>
      </c>
      <c r="P7" s="7">
        <f ca="1">Attached!$E$133-Attached!$E$135</f>
        <v>991.44979338111523</v>
      </c>
      <c r="Q7" s="7">
        <f ca="1">Attached!$E$133-Attached!$E$135</f>
        <v>991.44979338111523</v>
      </c>
      <c r="R7" s="7">
        <f ca="1">Attached!$E$133-Attached!$E$135</f>
        <v>991.44979338111523</v>
      </c>
      <c r="S7" s="7">
        <f ca="1">Attached!$E$133-Attached!$E$135</f>
        <v>991.44979338111523</v>
      </c>
      <c r="T7" s="7">
        <f ca="1">Attached!$E$133-Attached!$E$135</f>
        <v>991.44979338111523</v>
      </c>
      <c r="U7" s="7">
        <f ca="1">Attached!$E$133-Attached!$E$135</f>
        <v>991.44979338111523</v>
      </c>
      <c r="V7" s="7">
        <f ca="1">Attached!$E$133-Attached!$E$135</f>
        <v>991.44979338111523</v>
      </c>
      <c r="W7" s="7">
        <f ca="1">Attached!$E$133-Attached!$E$135</f>
        <v>991.44979338111523</v>
      </c>
      <c r="X7" s="173">
        <f ca="1">IF(Attached!$C$129="ASHP",Attached!$E$133-Attached!$E$135,Attached!$E$133-Attached!$E$135+Attached!$E$143)</f>
        <v>991.44979338111523</v>
      </c>
      <c r="Y7" s="7">
        <f ca="1">IF(Attached!$C$129="ASHP",Attached!$E$133-Attached!$E$135,Attached!$E$133-Attached!$E$135+Attached!$E$143)</f>
        <v>991.44979338111523</v>
      </c>
      <c r="Z7" s="7">
        <f ca="1">IF(Attached!$C$129="ASHP",Attached!$E$133-Attached!$E$135,Attached!$E$133-Attached!$E$135+Attached!$E$143)</f>
        <v>991.44979338111523</v>
      </c>
      <c r="AA7" s="7">
        <f ca="1">IF(Attached!$C$129="ASHP",Attached!$E$133-Attached!$E$135,Attached!$E$133-Attached!$E$135+Attached!$E$143)</f>
        <v>991.44979338111523</v>
      </c>
      <c r="AB7" s="7">
        <f ca="1">IF(Attached!$C$129="ASHP",Attached!$E$133-Attached!$E$135,Attached!$E$133-Attached!$E$135+Attached!$E$143)</f>
        <v>991.44979338111523</v>
      </c>
      <c r="AC7" s="7">
        <f ca="1">IF(Attached!$C$129="ASHP",Attached!$E$133-Attached!$E$135,Attached!$E$133-Attached!$E$135+Attached!$E$143)</f>
        <v>991.44979338111523</v>
      </c>
      <c r="AD7" s="7">
        <f ca="1">IF(Attached!$C$129="ASHP",Attached!$E$133-Attached!$E$135,Attached!$E$133-Attached!$E$135+Attached!$E$143)</f>
        <v>991.44979338111523</v>
      </c>
      <c r="AE7" s="7">
        <f ca="1">IF(Attached!$C$129="ASHP",Attached!$E$133-Attached!$E$135,Attached!$E$133-Attached!$E$135+Attached!$E$143)</f>
        <v>991.44979338111523</v>
      </c>
      <c r="AF7" s="7">
        <f ca="1">IF(Attached!$C$129="ASHP",Attached!$E$133-Attached!$E$135,Attached!$E$133-Attached!$E$135+Attached!$E$143)</f>
        <v>991.44979338111523</v>
      </c>
      <c r="AG7" s="7">
        <f ca="1">IF(Attached!$C$129="ASHP",Attached!$E$133-Attached!$E$135,Attached!$E$133-Attached!$E$135+Attached!$E$143)</f>
        <v>991.44979338111523</v>
      </c>
      <c r="AH7" s="7">
        <f ca="1">IF(Attached!$C$129="ASHP",Attached!$E$133-Attached!$E$135,Attached!$E$133-Attached!$E$135+Attached!$E$143)</f>
        <v>991.44979338111523</v>
      </c>
      <c r="AI7" s="7">
        <f ca="1">IF(Attached!$C$129="ASHP",Attached!$E$133-Attached!$E$135,Attached!$E$133-Attached!$E$135+Attached!$E$143)</f>
        <v>991.44979338111523</v>
      </c>
      <c r="AJ7" s="7">
        <f ca="1">IF(Attached!$C$129="ASHP",Attached!$E$133-Attached!$E$135,Attached!$E$133-Attached!$E$135+Attached!$E$143)</f>
        <v>991.44979338111523</v>
      </c>
      <c r="AK7" s="7">
        <f ca="1">IF(Attached!$C$129="ASHP",Attached!$E$133-Attached!$E$135,Attached!$E$133-Attached!$E$135+Attached!$E$143)</f>
        <v>991.44979338111523</v>
      </c>
      <c r="AL7" s="7">
        <f ca="1">IF(Attached!$C$129="ASHP",Attached!$E$133-Attached!$E$135,Attached!$E$133-Attached!$E$135+Attached!$E$143)</f>
        <v>991.44979338111523</v>
      </c>
      <c r="AM7" s="7">
        <f ca="1">IF(Attached!$C$129="ASHP",Attached!$E$133-Attached!$E$135,Attached!$E$133-Attached!$E$135+Attached!$E$143)</f>
        <v>991.44979338111523</v>
      </c>
      <c r="AN7" s="7">
        <f ca="1">IF(Attached!$C$129="ASHP",Attached!$E$133-Attached!$E$135,Attached!$E$133-Attached!$E$135+Attached!$E$143)</f>
        <v>991.44979338111523</v>
      </c>
      <c r="AO7" s="7">
        <f ca="1">IF(Attached!$C$129="ASHP",Attached!$E$133-Attached!$E$135,Attached!$E$133-Attached!$E$135+Attached!$E$143)</f>
        <v>991.44979338111523</v>
      </c>
      <c r="AP7" s="7">
        <f ca="1">IF(Attached!$C$129="ASHP",Attached!$E$133-Attached!$E$135,Attached!$E$133-Attached!$E$135+Attached!$E$143)</f>
        <v>991.44979338111523</v>
      </c>
      <c r="AQ7" s="7">
        <f ca="1">IF(Attached!$C$129="ASHP",Attached!$E$133-Attached!$E$135,Attached!$E$133-Attached!$E$135+Attached!$E$143)</f>
        <v>991.44979338111523</v>
      </c>
      <c r="AR7" s="7">
        <f ca="1">IF(Attached!$C$129="ASHP",Attached!$E$133-Attached!$E$135,Attached!$E$133-Attached!$E$135+Attached!$E$143)</f>
        <v>991.44979338111523</v>
      </c>
      <c r="AS7" s="7">
        <f ca="1">IF(Attached!$C$129="ASHP",Attached!$E$133-Attached!$E$135,Attached!$E$133-Attached!$E$135+Attached!$E$143)</f>
        <v>991.44979338111523</v>
      </c>
      <c r="AT7" s="7">
        <f ca="1">IF(Attached!$C$129="ASHP",Attached!$E$133-Attached!$E$135,Attached!$E$133-Attached!$E$135+Attached!$E$143)</f>
        <v>991.44979338111523</v>
      </c>
      <c r="AU7" s="7">
        <f ca="1">IF(Attached!$C$129="ASHP",Attached!$E$133-Attached!$E$135,Attached!$E$133-Attached!$E$135+Attached!$E$143)</f>
        <v>991.44979338111523</v>
      </c>
      <c r="AV7" s="7">
        <f ca="1">IF(Attached!$C$129="ASHP",Attached!$E$133-Attached!$E$135,Attached!$E$133-Attached!$E$135+Attached!$E$143)</f>
        <v>991.44979338111523</v>
      </c>
      <c r="AW7" s="7">
        <f ca="1">IF(Attached!$C$129="ASHP",Attached!$E$133-Attached!$E$135,Attached!$E$133-Attached!$E$135+Attached!$E$143)</f>
        <v>991.44979338111523</v>
      </c>
      <c r="AX7" s="7">
        <f ca="1">IF(Attached!$C$129="ASHP",Attached!$E$133-Attached!$E$135,Attached!$E$133-Attached!$E$135+Attached!$E$143)</f>
        <v>991.44979338111523</v>
      </c>
      <c r="AY7" s="7">
        <f ca="1">IF(Attached!$C$129="ASHP",Attached!$E$133-Attached!$E$135,Attached!$E$133-Attached!$E$135+Attached!$E$143)</f>
        <v>991.44979338111523</v>
      </c>
      <c r="AZ7" s="7">
        <f ca="1">IF(Attached!$C$129="ASHP",Attached!$E$133-Attached!$E$135,Attached!$E$133-Attached!$E$135+Attached!$E$143)</f>
        <v>991.44979338111523</v>
      </c>
      <c r="BA7" s="7">
        <f ca="1">IF(Attached!$C$129="ASHP",Attached!$E$133-Attached!$E$135,Attached!$E$133-Attached!$E$135+Attached!$E$143)</f>
        <v>991.44979338111523</v>
      </c>
      <c r="BB7" s="7">
        <f ca="1">IF(Attached!$C$129="ASHP",Attached!$E$133-Attached!$E$135,Attached!$E$133-Attached!$E$135+Attached!$E$143)</f>
        <v>991.44979338111523</v>
      </c>
      <c r="BC7" s="7">
        <f ca="1">IF(Attached!$C$129="ASHP",Attached!$E$133-Attached!$E$135,Attached!$E$133-Attached!$E$135+Attached!$E$143)</f>
        <v>991.44979338111523</v>
      </c>
      <c r="BD7" s="7">
        <f ca="1">IF(Attached!$C$129="ASHP",Attached!$E$133-Attached!$E$135,Attached!$E$133-Attached!$E$135+Attached!$E$143)</f>
        <v>991.44979338111523</v>
      </c>
      <c r="BE7" s="7">
        <f ca="1">IF(Attached!$C$129="ASHP",Attached!$E$133-Attached!$E$135,Attached!$E$133-Attached!$E$135+Attached!$E$143)</f>
        <v>991.44979338111523</v>
      </c>
      <c r="BF7" s="7">
        <f ca="1">IF(Attached!$C$129="ASHP",Attached!$E$133-Attached!$E$135,Attached!$E$133-Attached!$E$135+Attached!$E$143)</f>
        <v>991.44979338111523</v>
      </c>
      <c r="BG7" s="7">
        <f ca="1">IF(Attached!$C$129="ASHP",Attached!$E$133-Attached!$E$135,Attached!$E$133-Attached!$E$135+Attached!$E$143)</f>
        <v>991.44979338111523</v>
      </c>
      <c r="BH7" s="7">
        <f ca="1">IF(Attached!$C$129="ASHP",Attached!$E$133-Attached!$E$135,Attached!$E$133-Attached!$E$135+Attached!$E$143)</f>
        <v>991.44979338111523</v>
      </c>
      <c r="BI7" s="7">
        <f ca="1">IF(Attached!$C$129="ASHP",Attached!$E$133-Attached!$E$135,Attached!$E$133-Attached!$E$135+Attached!$E$143)</f>
        <v>991.44979338111523</v>
      </c>
      <c r="BJ7" s="7">
        <f ca="1">IF(Attached!$C$129="ASHP",Attached!$E$133-Attached!$E$135,Attached!$E$133-Attached!$E$135+Attached!$E$143)</f>
        <v>991.44979338111523</v>
      </c>
      <c r="BK7" s="7">
        <f ca="1">IF(Attached!$C$129="ASHP",Attached!$E$133-Attached!$E$135,Attached!$E$133-Attached!$E$135+Attached!$E$143)</f>
        <v>991.44979338111523</v>
      </c>
      <c r="BL7" s="7">
        <f t="shared" ref="BL7:BL15" ca="1" si="1">SUM(C7:BK7)</f>
        <v>59486.987602866873</v>
      </c>
      <c r="BM7" s="172"/>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c r="XDO7" s="7"/>
      <c r="XDP7" s="7"/>
      <c r="XDQ7" s="7"/>
      <c r="XDR7" s="7"/>
      <c r="XDS7" s="7"/>
      <c r="XDT7" s="7"/>
      <c r="XDU7" s="7"/>
      <c r="XDV7" s="7"/>
      <c r="XDW7" s="7"/>
      <c r="XDX7" s="7"/>
      <c r="XDY7" s="7"/>
      <c r="XDZ7" s="7"/>
      <c r="XEA7" s="7"/>
      <c r="XEB7" s="7"/>
      <c r="XEC7" s="7"/>
      <c r="XED7" s="7"/>
      <c r="XEE7" s="7"/>
      <c r="XEF7" s="7"/>
      <c r="XEG7" s="7"/>
      <c r="XEH7" s="7"/>
      <c r="XEI7" s="7"/>
      <c r="XEJ7" s="7"/>
      <c r="XEK7" s="7"/>
      <c r="XEL7" s="7"/>
      <c r="XEM7" s="7"/>
      <c r="XEN7" s="7"/>
      <c r="XEO7" s="7"/>
      <c r="XEP7" s="7"/>
      <c r="XEQ7" s="7"/>
      <c r="XER7" s="7"/>
      <c r="XES7" s="7"/>
      <c r="XET7" s="7"/>
      <c r="XEU7" s="7"/>
      <c r="XEV7" s="7"/>
      <c r="XEW7" s="7"/>
      <c r="XEX7" s="7"/>
      <c r="XEY7" s="7"/>
      <c r="XEZ7" s="7"/>
      <c r="XFA7" s="7"/>
      <c r="XFB7" s="7"/>
      <c r="XFC7" s="7"/>
      <c r="XFD7" s="7"/>
    </row>
    <row r="8" spans="2:16384">
      <c r="B8" t="s">
        <v>804</v>
      </c>
      <c r="C8" s="164">
        <v>0</v>
      </c>
      <c r="D8" s="7">
        <f ca="1">'1BedFlat'!$E$133-'1BedFlat'!$E$135</f>
        <v>65.902028901057051</v>
      </c>
      <c r="E8" s="7">
        <f ca="1">'1BedFlat'!$E$133-'1BedFlat'!$E$135</f>
        <v>65.902028901057051</v>
      </c>
      <c r="F8" s="7">
        <f ca="1">'1BedFlat'!$E$133-'1BedFlat'!$E$135</f>
        <v>65.902028901057051</v>
      </c>
      <c r="G8" s="7">
        <f ca="1">'1BedFlat'!$E$133-'1BedFlat'!$E$135</f>
        <v>65.902028901057051</v>
      </c>
      <c r="H8" s="7">
        <f ca="1">'1BedFlat'!$E$133-'1BedFlat'!$E$135</f>
        <v>65.902028901057051</v>
      </c>
      <c r="I8" s="7">
        <f ca="1">'1BedFlat'!$E$133-'1BedFlat'!$E$135</f>
        <v>65.902028901057051</v>
      </c>
      <c r="J8" s="7">
        <f ca="1">'1BedFlat'!$E$133-'1BedFlat'!$E$135</f>
        <v>65.902028901057051</v>
      </c>
      <c r="K8" s="7">
        <f ca="1">'1BedFlat'!$E$133-'1BedFlat'!$E$135</f>
        <v>65.902028901057051</v>
      </c>
      <c r="L8" s="7">
        <f ca="1">'1BedFlat'!$E$133-'1BedFlat'!$E$135</f>
        <v>65.902028901057051</v>
      </c>
      <c r="M8" s="7">
        <f ca="1">'1BedFlat'!$E$133-'1BedFlat'!$E$135</f>
        <v>65.902028901057051</v>
      </c>
      <c r="N8" s="7">
        <f ca="1">'1BedFlat'!$E$133-'1BedFlat'!$E$135</f>
        <v>65.902028901057051</v>
      </c>
      <c r="O8" s="7">
        <f ca="1">'1BedFlat'!$E$133-'1BedFlat'!$E$135</f>
        <v>65.902028901057051</v>
      </c>
      <c r="P8" s="7">
        <f ca="1">'1BedFlat'!$E$133-'1BedFlat'!$E$135</f>
        <v>65.902028901057051</v>
      </c>
      <c r="Q8" s="7">
        <f ca="1">'1BedFlat'!$E$133-'1BedFlat'!$E$135</f>
        <v>65.902028901057051</v>
      </c>
      <c r="R8" s="7">
        <f ca="1">'1BedFlat'!$E$133-'1BedFlat'!$E$135</f>
        <v>65.902028901057051</v>
      </c>
      <c r="S8" s="7">
        <f ca="1">'1BedFlat'!$E$133-'1BedFlat'!$E$135</f>
        <v>65.902028901057051</v>
      </c>
      <c r="T8" s="7">
        <f ca="1">'1BedFlat'!$E$133-'1BedFlat'!$E$135</f>
        <v>65.902028901057051</v>
      </c>
      <c r="U8" s="7">
        <f ca="1">'1BedFlat'!$E$133-'1BedFlat'!$E$135</f>
        <v>65.902028901057051</v>
      </c>
      <c r="V8" s="7">
        <f ca="1">'1BedFlat'!$E$133-'1BedFlat'!$E$135</f>
        <v>65.902028901057051</v>
      </c>
      <c r="W8" s="7">
        <f ca="1">'1BedFlat'!$E$133-'1BedFlat'!$E$135</f>
        <v>65.902028901057051</v>
      </c>
      <c r="X8" s="173">
        <f ca="1">IF('1BedFlat'!$C$129="ASHP",'1BedFlat'!$E$133-'1BedFlat'!$E$135,'1BedFlat'!$E$133-'1BedFlat'!$E$135+'1BedFlat'!$E$143)</f>
        <v>65.902028901057051</v>
      </c>
      <c r="Y8" s="7">
        <f ca="1">IF('1BedFlat'!$C$129="ASHP",'1BedFlat'!$E$133-'1BedFlat'!$E$135,'1BedFlat'!$E$133-'1BedFlat'!$E$135+'1BedFlat'!$E$143)</f>
        <v>65.902028901057051</v>
      </c>
      <c r="Z8" s="7">
        <f ca="1">IF('1BedFlat'!$C$129="ASHP",'1BedFlat'!$E$133-'1BedFlat'!$E$135,'1BedFlat'!$E$133-'1BedFlat'!$E$135+'1BedFlat'!$E$143)</f>
        <v>65.902028901057051</v>
      </c>
      <c r="AA8" s="7">
        <f ca="1">IF('1BedFlat'!$C$129="ASHP",'1BedFlat'!$E$133-'1BedFlat'!$E$135,'1BedFlat'!$E$133-'1BedFlat'!$E$135+'1BedFlat'!$E$143)</f>
        <v>65.902028901057051</v>
      </c>
      <c r="AB8" s="7">
        <f ca="1">IF('1BedFlat'!$C$129="ASHP",'1BedFlat'!$E$133-'1BedFlat'!$E$135,'1BedFlat'!$E$133-'1BedFlat'!$E$135+'1BedFlat'!$E$143)</f>
        <v>65.902028901057051</v>
      </c>
      <c r="AC8" s="7">
        <f ca="1">IF('1BedFlat'!$C$129="ASHP",'1BedFlat'!$E$133-'1BedFlat'!$E$135,'1BedFlat'!$E$133-'1BedFlat'!$E$135+'1BedFlat'!$E$143)</f>
        <v>65.902028901057051</v>
      </c>
      <c r="AD8" s="7">
        <f ca="1">IF('1BedFlat'!$C$129="ASHP",'1BedFlat'!$E$133-'1BedFlat'!$E$135,'1BedFlat'!$E$133-'1BedFlat'!$E$135+'1BedFlat'!$E$143)</f>
        <v>65.902028901057051</v>
      </c>
      <c r="AE8" s="7">
        <f ca="1">IF('1BedFlat'!$C$129="ASHP",'1BedFlat'!$E$133-'1BedFlat'!$E$135,'1BedFlat'!$E$133-'1BedFlat'!$E$135+'1BedFlat'!$E$143)</f>
        <v>65.902028901057051</v>
      </c>
      <c r="AF8" s="7">
        <f ca="1">IF('1BedFlat'!$C$129="ASHP",'1BedFlat'!$E$133-'1BedFlat'!$E$135,'1BedFlat'!$E$133-'1BedFlat'!$E$135+'1BedFlat'!$E$143)</f>
        <v>65.902028901057051</v>
      </c>
      <c r="AG8" s="7">
        <f ca="1">IF('1BedFlat'!$C$129="ASHP",'1BedFlat'!$E$133-'1BedFlat'!$E$135,'1BedFlat'!$E$133-'1BedFlat'!$E$135+'1BedFlat'!$E$143)</f>
        <v>65.902028901057051</v>
      </c>
      <c r="AH8" s="7">
        <f ca="1">IF('1BedFlat'!$C$129="ASHP",'1BedFlat'!$E$133-'1BedFlat'!$E$135,'1BedFlat'!$E$133-'1BedFlat'!$E$135+'1BedFlat'!$E$143)</f>
        <v>65.902028901057051</v>
      </c>
      <c r="AI8" s="7">
        <f ca="1">IF('1BedFlat'!$C$129="ASHP",'1BedFlat'!$E$133-'1BedFlat'!$E$135,'1BedFlat'!$E$133-'1BedFlat'!$E$135+'1BedFlat'!$E$143)</f>
        <v>65.902028901057051</v>
      </c>
      <c r="AJ8" s="7">
        <f ca="1">IF('1BedFlat'!$C$129="ASHP",'1BedFlat'!$E$133-'1BedFlat'!$E$135,'1BedFlat'!$E$133-'1BedFlat'!$E$135+'1BedFlat'!$E$143)</f>
        <v>65.902028901057051</v>
      </c>
      <c r="AK8" s="7">
        <f ca="1">IF('1BedFlat'!$C$129="ASHP",'1BedFlat'!$E$133-'1BedFlat'!$E$135,'1BedFlat'!$E$133-'1BedFlat'!$E$135+'1BedFlat'!$E$143)</f>
        <v>65.902028901057051</v>
      </c>
      <c r="AL8" s="7">
        <f ca="1">IF('1BedFlat'!$C$129="ASHP",'1BedFlat'!$E$133-'1BedFlat'!$E$135,'1BedFlat'!$E$133-'1BedFlat'!$E$135+'1BedFlat'!$E$143)</f>
        <v>65.902028901057051</v>
      </c>
      <c r="AM8" s="7">
        <f ca="1">IF('1BedFlat'!$C$129="ASHP",'1BedFlat'!$E$133-'1BedFlat'!$E$135,'1BedFlat'!$E$133-'1BedFlat'!$E$135+'1BedFlat'!$E$143)</f>
        <v>65.902028901057051</v>
      </c>
      <c r="AN8" s="7">
        <f ca="1">IF('1BedFlat'!$C$129="ASHP",'1BedFlat'!$E$133-'1BedFlat'!$E$135,'1BedFlat'!$E$133-'1BedFlat'!$E$135+'1BedFlat'!$E$143)</f>
        <v>65.902028901057051</v>
      </c>
      <c r="AO8" s="7">
        <f ca="1">IF('1BedFlat'!$C$129="ASHP",'1BedFlat'!$E$133-'1BedFlat'!$E$135,'1BedFlat'!$E$133-'1BedFlat'!$E$135+'1BedFlat'!$E$143)</f>
        <v>65.902028901057051</v>
      </c>
      <c r="AP8" s="7">
        <f ca="1">IF('1BedFlat'!$C$129="ASHP",'1BedFlat'!$E$133-'1BedFlat'!$E$135,'1BedFlat'!$E$133-'1BedFlat'!$E$135+'1BedFlat'!$E$143)</f>
        <v>65.902028901057051</v>
      </c>
      <c r="AQ8" s="7">
        <f ca="1">IF('1BedFlat'!$C$129="ASHP",'1BedFlat'!$E$133-'1BedFlat'!$E$135,'1BedFlat'!$E$133-'1BedFlat'!$E$135+'1BedFlat'!$E$143)</f>
        <v>65.902028901057051</v>
      </c>
      <c r="AR8" s="7">
        <f ca="1">IF('1BedFlat'!$C$129="ASHP",'1BedFlat'!$E$133-'1BedFlat'!$E$135,'1BedFlat'!$E$133-'1BedFlat'!$E$135+'1BedFlat'!$E$143)</f>
        <v>65.902028901057051</v>
      </c>
      <c r="AS8" s="7">
        <f ca="1">IF('1BedFlat'!$C$129="ASHP",'1BedFlat'!$E$133-'1BedFlat'!$E$135,'1BedFlat'!$E$133-'1BedFlat'!$E$135+'1BedFlat'!$E$143)</f>
        <v>65.902028901057051</v>
      </c>
      <c r="AT8" s="7">
        <f ca="1">IF('1BedFlat'!$C$129="ASHP",'1BedFlat'!$E$133-'1BedFlat'!$E$135,'1BedFlat'!$E$133-'1BedFlat'!$E$135+'1BedFlat'!$E$143)</f>
        <v>65.902028901057051</v>
      </c>
      <c r="AU8" s="7">
        <f ca="1">IF('1BedFlat'!$C$129="ASHP",'1BedFlat'!$E$133-'1BedFlat'!$E$135,'1BedFlat'!$E$133-'1BedFlat'!$E$135+'1BedFlat'!$E$143)</f>
        <v>65.902028901057051</v>
      </c>
      <c r="AV8" s="7">
        <f ca="1">IF('1BedFlat'!$C$129="ASHP",'1BedFlat'!$E$133-'1BedFlat'!$E$135,'1BedFlat'!$E$133-'1BedFlat'!$E$135+'1BedFlat'!$E$143)</f>
        <v>65.902028901057051</v>
      </c>
      <c r="AW8" s="7">
        <f ca="1">IF('1BedFlat'!$C$129="ASHP",'1BedFlat'!$E$133-'1BedFlat'!$E$135,'1BedFlat'!$E$133-'1BedFlat'!$E$135+'1BedFlat'!$E$143)</f>
        <v>65.902028901057051</v>
      </c>
      <c r="AX8" s="7">
        <f ca="1">IF('1BedFlat'!$C$129="ASHP",'1BedFlat'!$E$133-'1BedFlat'!$E$135,'1BedFlat'!$E$133-'1BedFlat'!$E$135+'1BedFlat'!$E$143)</f>
        <v>65.902028901057051</v>
      </c>
      <c r="AY8" s="7">
        <f ca="1">IF('1BedFlat'!$C$129="ASHP",'1BedFlat'!$E$133-'1BedFlat'!$E$135,'1BedFlat'!$E$133-'1BedFlat'!$E$135+'1BedFlat'!$E$143)</f>
        <v>65.902028901057051</v>
      </c>
      <c r="AZ8" s="7">
        <f ca="1">IF('1BedFlat'!$C$129="ASHP",'1BedFlat'!$E$133-'1BedFlat'!$E$135,'1BedFlat'!$E$133-'1BedFlat'!$E$135+'1BedFlat'!$E$143)</f>
        <v>65.902028901057051</v>
      </c>
      <c r="BA8" s="7">
        <f ca="1">IF('1BedFlat'!$C$129="ASHP",'1BedFlat'!$E$133-'1BedFlat'!$E$135,'1BedFlat'!$E$133-'1BedFlat'!$E$135+'1BedFlat'!$E$143)</f>
        <v>65.902028901057051</v>
      </c>
      <c r="BB8" s="7">
        <f ca="1">IF('1BedFlat'!$C$129="ASHP",'1BedFlat'!$E$133-'1BedFlat'!$E$135,'1BedFlat'!$E$133-'1BedFlat'!$E$135+'1BedFlat'!$E$143)</f>
        <v>65.902028901057051</v>
      </c>
      <c r="BC8" s="7">
        <f ca="1">IF('1BedFlat'!$C$129="ASHP",'1BedFlat'!$E$133-'1BedFlat'!$E$135,'1BedFlat'!$E$133-'1BedFlat'!$E$135+'1BedFlat'!$E$143)</f>
        <v>65.902028901057051</v>
      </c>
      <c r="BD8" s="7">
        <f ca="1">IF('1BedFlat'!$C$129="ASHP",'1BedFlat'!$E$133-'1BedFlat'!$E$135,'1BedFlat'!$E$133-'1BedFlat'!$E$135+'1BedFlat'!$E$143)</f>
        <v>65.902028901057051</v>
      </c>
      <c r="BE8" s="7">
        <f ca="1">IF('1BedFlat'!$C$129="ASHP",'1BedFlat'!$E$133-'1BedFlat'!$E$135,'1BedFlat'!$E$133-'1BedFlat'!$E$135+'1BedFlat'!$E$143)</f>
        <v>65.902028901057051</v>
      </c>
      <c r="BF8" s="7">
        <f ca="1">IF('1BedFlat'!$C$129="ASHP",'1BedFlat'!$E$133-'1BedFlat'!$E$135,'1BedFlat'!$E$133-'1BedFlat'!$E$135+'1BedFlat'!$E$143)</f>
        <v>65.902028901057051</v>
      </c>
      <c r="BG8" s="7">
        <f ca="1">IF('1BedFlat'!$C$129="ASHP",'1BedFlat'!$E$133-'1BedFlat'!$E$135,'1BedFlat'!$E$133-'1BedFlat'!$E$135+'1BedFlat'!$E$143)</f>
        <v>65.902028901057051</v>
      </c>
      <c r="BH8" s="7">
        <f ca="1">IF('1BedFlat'!$C$129="ASHP",'1BedFlat'!$E$133-'1BedFlat'!$E$135,'1BedFlat'!$E$133-'1BedFlat'!$E$135+'1BedFlat'!$E$143)</f>
        <v>65.902028901057051</v>
      </c>
      <c r="BI8" s="7">
        <f ca="1">IF('1BedFlat'!$C$129="ASHP",'1BedFlat'!$E$133-'1BedFlat'!$E$135,'1BedFlat'!$E$133-'1BedFlat'!$E$135+'1BedFlat'!$E$143)</f>
        <v>65.902028901057051</v>
      </c>
      <c r="BJ8" s="7">
        <f ca="1">IF('1BedFlat'!$C$129="ASHP",'1BedFlat'!$E$133-'1BedFlat'!$E$135,'1BedFlat'!$E$133-'1BedFlat'!$E$135+'1BedFlat'!$E$143)</f>
        <v>65.902028901057051</v>
      </c>
      <c r="BK8" s="7">
        <f ca="1">IF('1BedFlat'!$C$129="ASHP",'1BedFlat'!$E$133-'1BedFlat'!$E$135,'1BedFlat'!$E$133-'1BedFlat'!$E$135+'1BedFlat'!$E$143)</f>
        <v>65.902028901057051</v>
      </c>
      <c r="BL8" s="7">
        <f t="shared" ca="1" si="1"/>
        <v>3954.1217340634171</v>
      </c>
      <c r="BM8" s="172"/>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7"/>
      <c r="VK8" s="7"/>
      <c r="VL8" s="7"/>
      <c r="VM8" s="7"/>
      <c r="VN8" s="7"/>
      <c r="VO8" s="7"/>
      <c r="VP8" s="7"/>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7"/>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7"/>
      <c r="AEL8" s="7"/>
      <c r="AEM8" s="7"/>
      <c r="AEN8" s="7"/>
      <c r="AEO8" s="7"/>
      <c r="AEP8" s="7"/>
      <c r="AEQ8" s="7"/>
      <c r="AER8" s="7"/>
      <c r="AES8" s="7"/>
      <c r="AET8" s="7"/>
      <c r="AEU8" s="7"/>
      <c r="AEV8" s="7"/>
      <c r="AEW8" s="7"/>
      <c r="AEX8" s="7"/>
      <c r="AEY8" s="7"/>
      <c r="AEZ8" s="7"/>
      <c r="AFA8" s="7"/>
      <c r="AFB8" s="7"/>
      <c r="AFC8" s="7"/>
      <c r="AFD8" s="7"/>
      <c r="AFE8" s="7"/>
      <c r="AFF8" s="7"/>
      <c r="AFG8" s="7"/>
      <c r="AFH8" s="7"/>
      <c r="AFI8" s="7"/>
      <c r="AFJ8" s="7"/>
      <c r="AFK8" s="7"/>
      <c r="AFL8" s="7"/>
      <c r="AFM8" s="7"/>
      <c r="AFN8" s="7"/>
      <c r="AFO8" s="7"/>
      <c r="AFP8" s="7"/>
      <c r="AFQ8" s="7"/>
      <c r="AFR8" s="7"/>
      <c r="AFS8" s="7"/>
      <c r="AFT8" s="7"/>
      <c r="AFU8" s="7"/>
      <c r="AFV8" s="7"/>
      <c r="AFW8" s="7"/>
      <c r="AFX8" s="7"/>
      <c r="AFY8" s="7"/>
      <c r="AFZ8" s="7"/>
      <c r="AGA8" s="7"/>
      <c r="AGB8" s="7"/>
      <c r="AGC8" s="7"/>
      <c r="AGD8" s="7"/>
      <c r="AGE8" s="7"/>
      <c r="AGF8" s="7"/>
      <c r="AGG8" s="7"/>
      <c r="AGH8" s="7"/>
      <c r="AGI8" s="7"/>
      <c r="AGJ8" s="7"/>
      <c r="AGK8" s="7"/>
      <c r="AGL8" s="7"/>
      <c r="AGM8" s="7"/>
      <c r="AGN8" s="7"/>
      <c r="AGO8" s="7"/>
      <c r="AGP8" s="7"/>
      <c r="AGQ8" s="7"/>
      <c r="AGR8" s="7"/>
      <c r="AGS8" s="7"/>
      <c r="AGT8" s="7"/>
      <c r="AGU8" s="7"/>
      <c r="AGV8" s="7"/>
      <c r="AGW8" s="7"/>
      <c r="AGX8" s="7"/>
      <c r="AGY8" s="7"/>
      <c r="AGZ8" s="7"/>
      <c r="AHA8" s="7"/>
      <c r="AHB8" s="7"/>
      <c r="AHC8" s="7"/>
      <c r="AHD8" s="7"/>
      <c r="AHE8" s="7"/>
      <c r="AHF8" s="7"/>
      <c r="AHG8" s="7"/>
      <c r="AHH8" s="7"/>
      <c r="AHI8" s="7"/>
      <c r="AHJ8" s="7"/>
      <c r="AHK8" s="7"/>
      <c r="AHL8" s="7"/>
      <c r="AHM8" s="7"/>
      <c r="AHN8" s="7"/>
      <c r="AHO8" s="7"/>
      <c r="AHP8" s="7"/>
      <c r="AHQ8" s="7"/>
      <c r="AHR8" s="7"/>
      <c r="AHS8" s="7"/>
      <c r="AHT8" s="7"/>
      <c r="AHU8" s="7"/>
      <c r="AHV8" s="7"/>
      <c r="AHW8" s="7"/>
      <c r="AHX8" s="7"/>
      <c r="AHY8" s="7"/>
      <c r="AHZ8" s="7"/>
      <c r="AIA8" s="7"/>
      <c r="AIB8" s="7"/>
      <c r="AIC8" s="7"/>
      <c r="AID8" s="7"/>
      <c r="AIE8" s="7"/>
      <c r="AIF8" s="7"/>
      <c r="AIG8" s="7"/>
      <c r="AIH8" s="7"/>
      <c r="AII8" s="7"/>
      <c r="AIJ8" s="7"/>
      <c r="AIK8" s="7"/>
      <c r="AIL8" s="7"/>
      <c r="AIM8" s="7"/>
      <c r="AIN8" s="7"/>
      <c r="AIO8" s="7"/>
      <c r="AIP8" s="7"/>
      <c r="AIQ8" s="7"/>
      <c r="AIR8" s="7"/>
      <c r="AIS8" s="7"/>
      <c r="AIT8" s="7"/>
      <c r="AIU8" s="7"/>
      <c r="AIV8" s="7"/>
      <c r="AIW8" s="7"/>
      <c r="AIX8" s="7"/>
      <c r="AIY8" s="7"/>
      <c r="AIZ8" s="7"/>
      <c r="AJA8" s="7"/>
      <c r="AJB8" s="7"/>
      <c r="AJC8" s="7"/>
      <c r="AJD8" s="7"/>
      <c r="AJE8" s="7"/>
      <c r="AJF8" s="7"/>
      <c r="AJG8" s="7"/>
      <c r="AJH8" s="7"/>
      <c r="AJI8" s="7"/>
      <c r="AJJ8" s="7"/>
      <c r="AJK8" s="7"/>
      <c r="AJL8" s="7"/>
      <c r="AJM8" s="7"/>
      <c r="AJN8" s="7"/>
      <c r="AJO8" s="7"/>
      <c r="AJP8" s="7"/>
      <c r="AJQ8" s="7"/>
      <c r="AJR8" s="7"/>
      <c r="AJS8" s="7"/>
      <c r="AJT8" s="7"/>
      <c r="AJU8" s="7"/>
      <c r="AJV8" s="7"/>
      <c r="AJW8" s="7"/>
      <c r="AJX8" s="7"/>
      <c r="AJY8" s="7"/>
      <c r="AJZ8" s="7"/>
      <c r="AKA8" s="7"/>
      <c r="AKB8" s="7"/>
      <c r="AKC8" s="7"/>
      <c r="AKD8" s="7"/>
      <c r="AKE8" s="7"/>
      <c r="AKF8" s="7"/>
      <c r="AKG8" s="7"/>
      <c r="AKH8" s="7"/>
      <c r="AKI8" s="7"/>
      <c r="AKJ8" s="7"/>
      <c r="AKK8" s="7"/>
      <c r="AKL8" s="7"/>
      <c r="AKM8" s="7"/>
      <c r="AKN8" s="7"/>
      <c r="AKO8" s="7"/>
      <c r="AKP8" s="7"/>
      <c r="AKQ8" s="7"/>
      <c r="AKR8" s="7"/>
      <c r="AKS8" s="7"/>
      <c r="AKT8" s="7"/>
      <c r="AKU8" s="7"/>
      <c r="AKV8" s="7"/>
      <c r="AKW8" s="7"/>
      <c r="AKX8" s="7"/>
      <c r="AKY8" s="7"/>
      <c r="AKZ8" s="7"/>
      <c r="ALA8" s="7"/>
      <c r="ALB8" s="7"/>
      <c r="ALC8" s="7"/>
      <c r="ALD8" s="7"/>
      <c r="ALE8" s="7"/>
      <c r="ALF8" s="7"/>
      <c r="ALG8" s="7"/>
      <c r="ALH8" s="7"/>
      <c r="ALI8" s="7"/>
      <c r="ALJ8" s="7"/>
      <c r="ALK8" s="7"/>
      <c r="ALL8" s="7"/>
      <c r="ALM8" s="7"/>
      <c r="ALN8" s="7"/>
      <c r="ALO8" s="7"/>
      <c r="ALP8" s="7"/>
      <c r="ALQ8" s="7"/>
      <c r="ALR8" s="7"/>
      <c r="ALS8" s="7"/>
      <c r="ALT8" s="7"/>
      <c r="ALU8" s="7"/>
      <c r="ALV8" s="7"/>
      <c r="ALW8" s="7"/>
      <c r="ALX8" s="7"/>
      <c r="ALY8" s="7"/>
      <c r="ALZ8" s="7"/>
      <c r="AMA8" s="7"/>
      <c r="AMB8" s="7"/>
      <c r="AMC8" s="7"/>
      <c r="AMD8" s="7"/>
      <c r="AME8" s="7"/>
      <c r="AMF8" s="7"/>
      <c r="AMG8" s="7"/>
      <c r="AMH8" s="7"/>
      <c r="AMI8" s="7"/>
      <c r="AMJ8" s="7"/>
      <c r="AMK8" s="7"/>
      <c r="AML8" s="7"/>
      <c r="AMM8" s="7"/>
      <c r="AMN8" s="7"/>
      <c r="AMO8" s="7"/>
      <c r="AMP8" s="7"/>
      <c r="AMQ8" s="7"/>
      <c r="AMR8" s="7"/>
      <c r="AMS8" s="7"/>
      <c r="AMT8" s="7"/>
      <c r="AMU8" s="7"/>
      <c r="AMV8" s="7"/>
      <c r="AMW8" s="7"/>
      <c r="AMX8" s="7"/>
      <c r="AMY8" s="7"/>
      <c r="AMZ8" s="7"/>
      <c r="ANA8" s="7"/>
      <c r="ANB8" s="7"/>
      <c r="ANC8" s="7"/>
      <c r="AND8" s="7"/>
      <c r="ANE8" s="7"/>
      <c r="ANF8" s="7"/>
      <c r="ANG8" s="7"/>
      <c r="ANH8" s="7"/>
      <c r="ANI8" s="7"/>
      <c r="ANJ8" s="7"/>
      <c r="ANK8" s="7"/>
      <c r="ANL8" s="7"/>
      <c r="ANM8" s="7"/>
      <c r="ANN8" s="7"/>
      <c r="ANO8" s="7"/>
      <c r="ANP8" s="7"/>
      <c r="ANQ8" s="7"/>
      <c r="ANR8" s="7"/>
      <c r="ANS8" s="7"/>
      <c r="ANT8" s="7"/>
      <c r="ANU8" s="7"/>
      <c r="ANV8" s="7"/>
      <c r="ANW8" s="7"/>
      <c r="ANX8" s="7"/>
      <c r="ANY8" s="7"/>
      <c r="ANZ8" s="7"/>
      <c r="AOA8" s="7"/>
      <c r="AOB8" s="7"/>
      <c r="AOC8" s="7"/>
      <c r="AOD8" s="7"/>
      <c r="AOE8" s="7"/>
      <c r="AOF8" s="7"/>
      <c r="AOG8" s="7"/>
      <c r="AOH8" s="7"/>
      <c r="AOI8" s="7"/>
      <c r="AOJ8" s="7"/>
      <c r="AOK8" s="7"/>
      <c r="AOL8" s="7"/>
      <c r="AOM8" s="7"/>
      <c r="AON8" s="7"/>
      <c r="AOO8" s="7"/>
      <c r="AOP8" s="7"/>
      <c r="AOQ8" s="7"/>
      <c r="AOR8" s="7"/>
      <c r="AOS8" s="7"/>
      <c r="AOT8" s="7"/>
      <c r="AOU8" s="7"/>
      <c r="AOV8" s="7"/>
      <c r="AOW8" s="7"/>
      <c r="AOX8" s="7"/>
      <c r="AOY8" s="7"/>
      <c r="AOZ8" s="7"/>
      <c r="APA8" s="7"/>
      <c r="APB8" s="7"/>
      <c r="APC8" s="7"/>
      <c r="APD8" s="7"/>
      <c r="APE8" s="7"/>
      <c r="APF8" s="7"/>
      <c r="APG8" s="7"/>
      <c r="APH8" s="7"/>
      <c r="API8" s="7"/>
      <c r="APJ8" s="7"/>
      <c r="APK8" s="7"/>
      <c r="APL8" s="7"/>
      <c r="APM8" s="7"/>
      <c r="APN8" s="7"/>
      <c r="APO8" s="7"/>
      <c r="APP8" s="7"/>
      <c r="APQ8" s="7"/>
      <c r="APR8" s="7"/>
      <c r="APS8" s="7"/>
      <c r="APT8" s="7"/>
      <c r="APU8" s="7"/>
      <c r="APV8" s="7"/>
      <c r="APW8" s="7"/>
      <c r="APX8" s="7"/>
      <c r="APY8" s="7"/>
      <c r="APZ8" s="7"/>
      <c r="AQA8" s="7"/>
      <c r="AQB8" s="7"/>
      <c r="AQC8" s="7"/>
      <c r="AQD8" s="7"/>
      <c r="AQE8" s="7"/>
      <c r="AQF8" s="7"/>
      <c r="AQG8" s="7"/>
      <c r="AQH8" s="7"/>
      <c r="AQI8" s="7"/>
      <c r="AQJ8" s="7"/>
      <c r="AQK8" s="7"/>
      <c r="AQL8" s="7"/>
      <c r="AQM8" s="7"/>
      <c r="AQN8" s="7"/>
      <c r="AQO8" s="7"/>
      <c r="AQP8" s="7"/>
      <c r="AQQ8" s="7"/>
      <c r="AQR8" s="7"/>
      <c r="AQS8" s="7"/>
      <c r="AQT8" s="7"/>
      <c r="AQU8" s="7"/>
      <c r="AQV8" s="7"/>
      <c r="AQW8" s="7"/>
      <c r="AQX8" s="7"/>
      <c r="AQY8" s="7"/>
      <c r="AQZ8" s="7"/>
      <c r="ARA8" s="7"/>
      <c r="ARB8" s="7"/>
      <c r="ARC8" s="7"/>
      <c r="ARD8" s="7"/>
      <c r="ARE8" s="7"/>
      <c r="ARF8" s="7"/>
      <c r="ARG8" s="7"/>
      <c r="ARH8" s="7"/>
      <c r="ARI8" s="7"/>
      <c r="ARJ8" s="7"/>
      <c r="ARK8" s="7"/>
      <c r="ARL8" s="7"/>
      <c r="ARM8" s="7"/>
      <c r="ARN8" s="7"/>
      <c r="ARO8" s="7"/>
      <c r="ARP8" s="7"/>
      <c r="ARQ8" s="7"/>
      <c r="ARR8" s="7"/>
      <c r="ARS8" s="7"/>
      <c r="ART8" s="7"/>
      <c r="ARU8" s="7"/>
      <c r="ARV8" s="7"/>
      <c r="ARW8" s="7"/>
      <c r="ARX8" s="7"/>
      <c r="ARY8" s="7"/>
      <c r="ARZ8" s="7"/>
      <c r="ASA8" s="7"/>
      <c r="ASB8" s="7"/>
      <c r="ASC8" s="7"/>
      <c r="ASD8" s="7"/>
      <c r="ASE8" s="7"/>
      <c r="ASF8" s="7"/>
      <c r="ASG8" s="7"/>
      <c r="ASH8" s="7"/>
      <c r="ASI8" s="7"/>
      <c r="ASJ8" s="7"/>
      <c r="ASK8" s="7"/>
      <c r="ASL8" s="7"/>
      <c r="ASM8" s="7"/>
      <c r="ASN8" s="7"/>
      <c r="ASO8" s="7"/>
      <c r="ASP8" s="7"/>
      <c r="ASQ8" s="7"/>
      <c r="ASR8" s="7"/>
      <c r="ASS8" s="7"/>
      <c r="AST8" s="7"/>
      <c r="ASU8" s="7"/>
      <c r="ASV8" s="7"/>
      <c r="ASW8" s="7"/>
      <c r="ASX8" s="7"/>
      <c r="ASY8" s="7"/>
      <c r="ASZ8" s="7"/>
      <c r="ATA8" s="7"/>
      <c r="ATB8" s="7"/>
      <c r="ATC8" s="7"/>
      <c r="ATD8" s="7"/>
      <c r="ATE8" s="7"/>
      <c r="ATF8" s="7"/>
      <c r="ATG8" s="7"/>
      <c r="ATH8" s="7"/>
      <c r="ATI8" s="7"/>
      <c r="ATJ8" s="7"/>
      <c r="ATK8" s="7"/>
      <c r="ATL8" s="7"/>
      <c r="ATM8" s="7"/>
      <c r="ATN8" s="7"/>
      <c r="ATO8" s="7"/>
      <c r="ATP8" s="7"/>
      <c r="ATQ8" s="7"/>
      <c r="ATR8" s="7"/>
      <c r="ATS8" s="7"/>
      <c r="ATT8" s="7"/>
      <c r="ATU8" s="7"/>
      <c r="ATV8" s="7"/>
      <c r="ATW8" s="7"/>
      <c r="ATX8" s="7"/>
      <c r="ATY8" s="7"/>
      <c r="ATZ8" s="7"/>
      <c r="AUA8" s="7"/>
      <c r="AUB8" s="7"/>
      <c r="AUC8" s="7"/>
      <c r="AUD8" s="7"/>
      <c r="AUE8" s="7"/>
      <c r="AUF8" s="7"/>
      <c r="AUG8" s="7"/>
      <c r="AUH8" s="7"/>
      <c r="AUI8" s="7"/>
      <c r="AUJ8" s="7"/>
      <c r="AUK8" s="7"/>
      <c r="AUL8" s="7"/>
      <c r="AUM8" s="7"/>
      <c r="AUN8" s="7"/>
      <c r="AUO8" s="7"/>
      <c r="AUP8" s="7"/>
      <c r="AUQ8" s="7"/>
      <c r="AUR8" s="7"/>
      <c r="AUS8" s="7"/>
      <c r="AUT8" s="7"/>
      <c r="AUU8" s="7"/>
      <c r="AUV8" s="7"/>
      <c r="AUW8" s="7"/>
      <c r="AUX8" s="7"/>
      <c r="AUY8" s="7"/>
      <c r="AUZ8" s="7"/>
      <c r="AVA8" s="7"/>
      <c r="AVB8" s="7"/>
      <c r="AVC8" s="7"/>
      <c r="AVD8" s="7"/>
      <c r="AVE8" s="7"/>
      <c r="AVF8" s="7"/>
      <c r="AVG8" s="7"/>
      <c r="AVH8" s="7"/>
      <c r="AVI8" s="7"/>
      <c r="AVJ8" s="7"/>
      <c r="AVK8" s="7"/>
      <c r="AVL8" s="7"/>
      <c r="AVM8" s="7"/>
      <c r="AVN8" s="7"/>
      <c r="AVO8" s="7"/>
      <c r="AVP8" s="7"/>
      <c r="AVQ8" s="7"/>
      <c r="AVR8" s="7"/>
      <c r="AVS8" s="7"/>
      <c r="AVT8" s="7"/>
      <c r="AVU8" s="7"/>
      <c r="AVV8" s="7"/>
      <c r="AVW8" s="7"/>
      <c r="AVX8" s="7"/>
      <c r="AVY8" s="7"/>
      <c r="AVZ8" s="7"/>
      <c r="AWA8" s="7"/>
      <c r="AWB8" s="7"/>
      <c r="AWC8" s="7"/>
      <c r="AWD8" s="7"/>
      <c r="AWE8" s="7"/>
      <c r="AWF8" s="7"/>
      <c r="AWG8" s="7"/>
      <c r="AWH8" s="7"/>
      <c r="AWI8" s="7"/>
      <c r="AWJ8" s="7"/>
      <c r="AWK8" s="7"/>
      <c r="AWL8" s="7"/>
      <c r="AWM8" s="7"/>
      <c r="AWN8" s="7"/>
      <c r="AWO8" s="7"/>
      <c r="AWP8" s="7"/>
      <c r="AWQ8" s="7"/>
      <c r="AWR8" s="7"/>
      <c r="AWS8" s="7"/>
      <c r="AWT8" s="7"/>
      <c r="AWU8" s="7"/>
      <c r="AWV8" s="7"/>
      <c r="AWW8" s="7"/>
      <c r="AWX8" s="7"/>
      <c r="AWY8" s="7"/>
      <c r="AWZ8" s="7"/>
      <c r="AXA8" s="7"/>
      <c r="AXB8" s="7"/>
      <c r="AXC8" s="7"/>
      <c r="AXD8" s="7"/>
      <c r="AXE8" s="7"/>
      <c r="AXF8" s="7"/>
      <c r="AXG8" s="7"/>
      <c r="AXH8" s="7"/>
      <c r="AXI8" s="7"/>
      <c r="AXJ8" s="7"/>
      <c r="AXK8" s="7"/>
      <c r="AXL8" s="7"/>
      <c r="AXM8" s="7"/>
      <c r="AXN8" s="7"/>
      <c r="AXO8" s="7"/>
      <c r="AXP8" s="7"/>
      <c r="AXQ8" s="7"/>
      <c r="AXR8" s="7"/>
      <c r="AXS8" s="7"/>
      <c r="AXT8" s="7"/>
      <c r="AXU8" s="7"/>
      <c r="AXV8" s="7"/>
      <c r="AXW8" s="7"/>
      <c r="AXX8" s="7"/>
      <c r="AXY8" s="7"/>
      <c r="AXZ8" s="7"/>
      <c r="AYA8" s="7"/>
      <c r="AYB8" s="7"/>
      <c r="AYC8" s="7"/>
      <c r="AYD8" s="7"/>
      <c r="AYE8" s="7"/>
      <c r="AYF8" s="7"/>
      <c r="AYG8" s="7"/>
      <c r="AYH8" s="7"/>
      <c r="AYI8" s="7"/>
      <c r="AYJ8" s="7"/>
      <c r="AYK8" s="7"/>
      <c r="AYL8" s="7"/>
      <c r="AYM8" s="7"/>
      <c r="AYN8" s="7"/>
      <c r="AYO8" s="7"/>
      <c r="AYP8" s="7"/>
      <c r="AYQ8" s="7"/>
      <c r="AYR8" s="7"/>
      <c r="AYS8" s="7"/>
      <c r="AYT8" s="7"/>
      <c r="AYU8" s="7"/>
      <c r="AYV8" s="7"/>
      <c r="AYW8" s="7"/>
      <c r="AYX8" s="7"/>
      <c r="AYY8" s="7"/>
      <c r="AYZ8" s="7"/>
      <c r="AZA8" s="7"/>
      <c r="AZB8" s="7"/>
      <c r="AZC8" s="7"/>
      <c r="AZD8" s="7"/>
      <c r="AZE8" s="7"/>
      <c r="AZF8" s="7"/>
      <c r="AZG8" s="7"/>
      <c r="AZH8" s="7"/>
      <c r="AZI8" s="7"/>
      <c r="AZJ8" s="7"/>
      <c r="AZK8" s="7"/>
      <c r="AZL8" s="7"/>
      <c r="AZM8" s="7"/>
      <c r="AZN8" s="7"/>
      <c r="AZO8" s="7"/>
      <c r="AZP8" s="7"/>
      <c r="AZQ8" s="7"/>
      <c r="AZR8" s="7"/>
      <c r="AZS8" s="7"/>
      <c r="AZT8" s="7"/>
      <c r="AZU8" s="7"/>
      <c r="AZV8" s="7"/>
      <c r="AZW8" s="7"/>
      <c r="AZX8" s="7"/>
      <c r="AZY8" s="7"/>
      <c r="AZZ8" s="7"/>
      <c r="BAA8" s="7"/>
      <c r="BAB8" s="7"/>
      <c r="BAC8" s="7"/>
      <c r="BAD8" s="7"/>
      <c r="BAE8" s="7"/>
      <c r="BAF8" s="7"/>
      <c r="BAG8" s="7"/>
      <c r="BAH8" s="7"/>
      <c r="BAI8" s="7"/>
      <c r="BAJ8" s="7"/>
      <c r="BAK8" s="7"/>
      <c r="BAL8" s="7"/>
      <c r="BAM8" s="7"/>
      <c r="BAN8" s="7"/>
      <c r="BAO8" s="7"/>
      <c r="BAP8" s="7"/>
      <c r="BAQ8" s="7"/>
      <c r="BAR8" s="7"/>
      <c r="BAS8" s="7"/>
      <c r="BAT8" s="7"/>
      <c r="BAU8" s="7"/>
      <c r="BAV8" s="7"/>
      <c r="BAW8" s="7"/>
      <c r="BAX8" s="7"/>
      <c r="BAY8" s="7"/>
      <c r="BAZ8" s="7"/>
      <c r="BBA8" s="7"/>
      <c r="BBB8" s="7"/>
      <c r="BBC8" s="7"/>
      <c r="BBD8" s="7"/>
      <c r="BBE8" s="7"/>
      <c r="BBF8" s="7"/>
      <c r="BBG8" s="7"/>
      <c r="BBH8" s="7"/>
      <c r="BBI8" s="7"/>
      <c r="BBJ8" s="7"/>
      <c r="BBK8" s="7"/>
      <c r="BBL8" s="7"/>
      <c r="BBM8" s="7"/>
      <c r="BBN8" s="7"/>
      <c r="BBO8" s="7"/>
      <c r="BBP8" s="7"/>
      <c r="BBQ8" s="7"/>
      <c r="BBR8" s="7"/>
      <c r="BBS8" s="7"/>
      <c r="BBT8" s="7"/>
      <c r="BBU8" s="7"/>
      <c r="BBV8" s="7"/>
      <c r="BBW8" s="7"/>
      <c r="BBX8" s="7"/>
      <c r="BBY8" s="7"/>
      <c r="BBZ8" s="7"/>
      <c r="BCA8" s="7"/>
      <c r="BCB8" s="7"/>
      <c r="BCC8" s="7"/>
      <c r="BCD8" s="7"/>
      <c r="BCE8" s="7"/>
      <c r="BCF8" s="7"/>
      <c r="BCG8" s="7"/>
      <c r="BCH8" s="7"/>
      <c r="BCI8" s="7"/>
      <c r="BCJ8" s="7"/>
      <c r="BCK8" s="7"/>
      <c r="BCL8" s="7"/>
      <c r="BCM8" s="7"/>
      <c r="BCN8" s="7"/>
      <c r="BCO8" s="7"/>
      <c r="BCP8" s="7"/>
      <c r="BCQ8" s="7"/>
      <c r="BCR8" s="7"/>
      <c r="BCS8" s="7"/>
      <c r="BCT8" s="7"/>
      <c r="BCU8" s="7"/>
      <c r="BCV8" s="7"/>
      <c r="BCW8" s="7"/>
      <c r="BCX8" s="7"/>
      <c r="BCY8" s="7"/>
      <c r="BCZ8" s="7"/>
      <c r="BDA8" s="7"/>
      <c r="BDB8" s="7"/>
      <c r="BDC8" s="7"/>
      <c r="BDD8" s="7"/>
      <c r="BDE8" s="7"/>
      <c r="BDF8" s="7"/>
      <c r="BDG8" s="7"/>
      <c r="BDH8" s="7"/>
      <c r="BDI8" s="7"/>
      <c r="BDJ8" s="7"/>
      <c r="BDK8" s="7"/>
      <c r="BDL8" s="7"/>
      <c r="BDM8" s="7"/>
      <c r="BDN8" s="7"/>
      <c r="BDO8" s="7"/>
      <c r="BDP8" s="7"/>
      <c r="BDQ8" s="7"/>
      <c r="BDR8" s="7"/>
      <c r="BDS8" s="7"/>
      <c r="BDT8" s="7"/>
      <c r="BDU8" s="7"/>
      <c r="BDV8" s="7"/>
      <c r="BDW8" s="7"/>
      <c r="BDX8" s="7"/>
      <c r="BDY8" s="7"/>
      <c r="BDZ8" s="7"/>
      <c r="BEA8" s="7"/>
      <c r="BEB8" s="7"/>
      <c r="BEC8" s="7"/>
      <c r="BED8" s="7"/>
      <c r="BEE8" s="7"/>
      <c r="BEF8" s="7"/>
      <c r="BEG8" s="7"/>
      <c r="BEH8" s="7"/>
      <c r="BEI8" s="7"/>
      <c r="BEJ8" s="7"/>
      <c r="BEK8" s="7"/>
      <c r="BEL8" s="7"/>
      <c r="BEM8" s="7"/>
      <c r="BEN8" s="7"/>
      <c r="BEO8" s="7"/>
      <c r="BEP8" s="7"/>
      <c r="BEQ8" s="7"/>
      <c r="BER8" s="7"/>
      <c r="BES8" s="7"/>
      <c r="BET8" s="7"/>
      <c r="BEU8" s="7"/>
      <c r="BEV8" s="7"/>
      <c r="BEW8" s="7"/>
      <c r="BEX8" s="7"/>
      <c r="BEY8" s="7"/>
      <c r="BEZ8" s="7"/>
      <c r="BFA8" s="7"/>
      <c r="BFB8" s="7"/>
      <c r="BFC8" s="7"/>
      <c r="BFD8" s="7"/>
      <c r="BFE8" s="7"/>
      <c r="BFF8" s="7"/>
      <c r="BFG8" s="7"/>
      <c r="BFH8" s="7"/>
      <c r="BFI8" s="7"/>
      <c r="BFJ8" s="7"/>
      <c r="BFK8" s="7"/>
      <c r="BFL8" s="7"/>
      <c r="BFM8" s="7"/>
      <c r="BFN8" s="7"/>
      <c r="BFO8" s="7"/>
      <c r="BFP8" s="7"/>
      <c r="BFQ8" s="7"/>
      <c r="BFR8" s="7"/>
      <c r="BFS8" s="7"/>
      <c r="BFT8" s="7"/>
      <c r="BFU8" s="7"/>
      <c r="BFV8" s="7"/>
      <c r="BFW8" s="7"/>
      <c r="BFX8" s="7"/>
      <c r="BFY8" s="7"/>
      <c r="BFZ8" s="7"/>
      <c r="BGA8" s="7"/>
      <c r="BGB8" s="7"/>
      <c r="BGC8" s="7"/>
      <c r="BGD8" s="7"/>
      <c r="BGE8" s="7"/>
      <c r="BGF8" s="7"/>
      <c r="BGG8" s="7"/>
      <c r="BGH8" s="7"/>
      <c r="BGI8" s="7"/>
      <c r="BGJ8" s="7"/>
      <c r="BGK8" s="7"/>
      <c r="BGL8" s="7"/>
      <c r="BGM8" s="7"/>
      <c r="BGN8" s="7"/>
      <c r="BGO8" s="7"/>
      <c r="BGP8" s="7"/>
      <c r="BGQ8" s="7"/>
      <c r="BGR8" s="7"/>
      <c r="BGS8" s="7"/>
      <c r="BGT8" s="7"/>
      <c r="BGU8" s="7"/>
      <c r="BGV8" s="7"/>
      <c r="BGW8" s="7"/>
      <c r="BGX8" s="7"/>
      <c r="BGY8" s="7"/>
      <c r="BGZ8" s="7"/>
      <c r="BHA8" s="7"/>
      <c r="BHB8" s="7"/>
      <c r="BHC8" s="7"/>
      <c r="BHD8" s="7"/>
      <c r="BHE8" s="7"/>
      <c r="BHF8" s="7"/>
      <c r="BHG8" s="7"/>
      <c r="BHH8" s="7"/>
      <c r="BHI8" s="7"/>
      <c r="BHJ8" s="7"/>
      <c r="BHK8" s="7"/>
      <c r="BHL8" s="7"/>
      <c r="BHM8" s="7"/>
      <c r="BHN8" s="7"/>
      <c r="BHO8" s="7"/>
      <c r="BHP8" s="7"/>
      <c r="BHQ8" s="7"/>
      <c r="BHR8" s="7"/>
      <c r="BHS8" s="7"/>
      <c r="BHT8" s="7"/>
      <c r="BHU8" s="7"/>
      <c r="BHV8" s="7"/>
      <c r="BHW8" s="7"/>
      <c r="BHX8" s="7"/>
      <c r="BHY8" s="7"/>
      <c r="BHZ8" s="7"/>
      <c r="BIA8" s="7"/>
      <c r="BIB8" s="7"/>
      <c r="BIC8" s="7"/>
      <c r="BID8" s="7"/>
      <c r="BIE8" s="7"/>
      <c r="BIF8" s="7"/>
      <c r="BIG8" s="7"/>
      <c r="BIH8" s="7"/>
      <c r="BII8" s="7"/>
      <c r="BIJ8" s="7"/>
      <c r="BIK8" s="7"/>
      <c r="BIL8" s="7"/>
      <c r="BIM8" s="7"/>
      <c r="BIN8" s="7"/>
      <c r="BIO8" s="7"/>
      <c r="BIP8" s="7"/>
      <c r="BIQ8" s="7"/>
      <c r="BIR8" s="7"/>
      <c r="BIS8" s="7"/>
      <c r="BIT8" s="7"/>
      <c r="BIU8" s="7"/>
      <c r="BIV8" s="7"/>
      <c r="BIW8" s="7"/>
      <c r="BIX8" s="7"/>
      <c r="BIY8" s="7"/>
      <c r="BIZ8" s="7"/>
      <c r="BJA8" s="7"/>
      <c r="BJB8" s="7"/>
      <c r="BJC8" s="7"/>
      <c r="BJD8" s="7"/>
      <c r="BJE8" s="7"/>
      <c r="BJF8" s="7"/>
      <c r="BJG8" s="7"/>
      <c r="BJH8" s="7"/>
      <c r="BJI8" s="7"/>
      <c r="BJJ8" s="7"/>
      <c r="BJK8" s="7"/>
      <c r="BJL8" s="7"/>
      <c r="BJM8" s="7"/>
      <c r="BJN8" s="7"/>
      <c r="BJO8" s="7"/>
      <c r="BJP8" s="7"/>
      <c r="BJQ8" s="7"/>
      <c r="BJR8" s="7"/>
      <c r="BJS8" s="7"/>
      <c r="BJT8" s="7"/>
      <c r="BJU8" s="7"/>
      <c r="BJV8" s="7"/>
      <c r="BJW8" s="7"/>
      <c r="BJX8" s="7"/>
      <c r="BJY8" s="7"/>
      <c r="BJZ8" s="7"/>
      <c r="BKA8" s="7"/>
      <c r="BKB8" s="7"/>
      <c r="BKC8" s="7"/>
      <c r="BKD8" s="7"/>
      <c r="BKE8" s="7"/>
      <c r="BKF8" s="7"/>
      <c r="BKG8" s="7"/>
      <c r="BKH8" s="7"/>
      <c r="BKI8" s="7"/>
      <c r="BKJ8" s="7"/>
      <c r="BKK8" s="7"/>
      <c r="BKL8" s="7"/>
      <c r="BKM8" s="7"/>
      <c r="BKN8" s="7"/>
      <c r="BKO8" s="7"/>
      <c r="BKP8" s="7"/>
      <c r="BKQ8" s="7"/>
      <c r="BKR8" s="7"/>
      <c r="BKS8" s="7"/>
      <c r="BKT8" s="7"/>
      <c r="BKU8" s="7"/>
      <c r="BKV8" s="7"/>
      <c r="BKW8" s="7"/>
      <c r="BKX8" s="7"/>
      <c r="BKY8" s="7"/>
      <c r="BKZ8" s="7"/>
      <c r="BLA8" s="7"/>
      <c r="BLB8" s="7"/>
      <c r="BLC8" s="7"/>
      <c r="BLD8" s="7"/>
      <c r="BLE8" s="7"/>
      <c r="BLF8" s="7"/>
      <c r="BLG8" s="7"/>
      <c r="BLH8" s="7"/>
      <c r="BLI8" s="7"/>
      <c r="BLJ8" s="7"/>
      <c r="BLK8" s="7"/>
      <c r="BLL8" s="7"/>
      <c r="BLM8" s="7"/>
      <c r="BLN8" s="7"/>
      <c r="BLO8" s="7"/>
      <c r="BLP8" s="7"/>
      <c r="BLQ8" s="7"/>
      <c r="BLR8" s="7"/>
      <c r="BLS8" s="7"/>
      <c r="BLT8" s="7"/>
      <c r="BLU8" s="7"/>
      <c r="BLV8" s="7"/>
      <c r="BLW8" s="7"/>
      <c r="BLX8" s="7"/>
      <c r="BLY8" s="7"/>
      <c r="BLZ8" s="7"/>
      <c r="BMA8" s="7"/>
      <c r="BMB8" s="7"/>
      <c r="BMC8" s="7"/>
      <c r="BMD8" s="7"/>
      <c r="BME8" s="7"/>
      <c r="BMF8" s="7"/>
      <c r="BMG8" s="7"/>
      <c r="BMH8" s="7"/>
      <c r="BMI8" s="7"/>
      <c r="BMJ8" s="7"/>
      <c r="BMK8" s="7"/>
      <c r="BML8" s="7"/>
      <c r="BMM8" s="7"/>
      <c r="BMN8" s="7"/>
      <c r="BMO8" s="7"/>
      <c r="BMP8" s="7"/>
      <c r="BMQ8" s="7"/>
      <c r="BMR8" s="7"/>
      <c r="BMS8" s="7"/>
      <c r="BMT8" s="7"/>
      <c r="BMU8" s="7"/>
      <c r="BMV8" s="7"/>
      <c r="BMW8" s="7"/>
      <c r="BMX8" s="7"/>
      <c r="BMY8" s="7"/>
      <c r="BMZ8" s="7"/>
      <c r="BNA8" s="7"/>
      <c r="BNB8" s="7"/>
      <c r="BNC8" s="7"/>
      <c r="BND8" s="7"/>
      <c r="BNE8" s="7"/>
      <c r="BNF8" s="7"/>
      <c r="BNG8" s="7"/>
      <c r="BNH8" s="7"/>
      <c r="BNI8" s="7"/>
      <c r="BNJ8" s="7"/>
      <c r="BNK8" s="7"/>
      <c r="BNL8" s="7"/>
      <c r="BNM8" s="7"/>
      <c r="BNN8" s="7"/>
      <c r="BNO8" s="7"/>
      <c r="BNP8" s="7"/>
      <c r="BNQ8" s="7"/>
      <c r="BNR8" s="7"/>
      <c r="BNS8" s="7"/>
      <c r="BNT8" s="7"/>
      <c r="BNU8" s="7"/>
      <c r="BNV8" s="7"/>
      <c r="BNW8" s="7"/>
      <c r="BNX8" s="7"/>
      <c r="BNY8" s="7"/>
      <c r="BNZ8" s="7"/>
      <c r="BOA8" s="7"/>
      <c r="BOB8" s="7"/>
      <c r="BOC8" s="7"/>
      <c r="BOD8" s="7"/>
      <c r="BOE8" s="7"/>
      <c r="BOF8" s="7"/>
      <c r="BOG8" s="7"/>
      <c r="BOH8" s="7"/>
      <c r="BOI8" s="7"/>
      <c r="BOJ8" s="7"/>
      <c r="BOK8" s="7"/>
      <c r="BOL8" s="7"/>
      <c r="BOM8" s="7"/>
      <c r="BON8" s="7"/>
      <c r="BOO8" s="7"/>
      <c r="BOP8" s="7"/>
      <c r="BOQ8" s="7"/>
      <c r="BOR8" s="7"/>
      <c r="BOS8" s="7"/>
      <c r="BOT8" s="7"/>
      <c r="BOU8" s="7"/>
      <c r="BOV8" s="7"/>
      <c r="BOW8" s="7"/>
      <c r="BOX8" s="7"/>
      <c r="BOY8" s="7"/>
      <c r="BOZ8" s="7"/>
      <c r="BPA8" s="7"/>
      <c r="BPB8" s="7"/>
      <c r="BPC8" s="7"/>
      <c r="BPD8" s="7"/>
      <c r="BPE8" s="7"/>
      <c r="BPF8" s="7"/>
      <c r="BPG8" s="7"/>
      <c r="BPH8" s="7"/>
      <c r="BPI8" s="7"/>
      <c r="BPJ8" s="7"/>
      <c r="BPK8" s="7"/>
      <c r="BPL8" s="7"/>
      <c r="BPM8" s="7"/>
      <c r="BPN8" s="7"/>
      <c r="BPO8" s="7"/>
      <c r="BPP8" s="7"/>
      <c r="BPQ8" s="7"/>
      <c r="BPR8" s="7"/>
      <c r="BPS8" s="7"/>
      <c r="BPT8" s="7"/>
      <c r="BPU8" s="7"/>
      <c r="BPV8" s="7"/>
      <c r="BPW8" s="7"/>
      <c r="BPX8" s="7"/>
      <c r="BPY8" s="7"/>
      <c r="BPZ8" s="7"/>
      <c r="BQA8" s="7"/>
      <c r="BQB8" s="7"/>
      <c r="BQC8" s="7"/>
      <c r="BQD8" s="7"/>
      <c r="BQE8" s="7"/>
      <c r="BQF8" s="7"/>
      <c r="BQG8" s="7"/>
      <c r="BQH8" s="7"/>
      <c r="BQI8" s="7"/>
      <c r="BQJ8" s="7"/>
      <c r="BQK8" s="7"/>
      <c r="BQL8" s="7"/>
      <c r="BQM8" s="7"/>
      <c r="BQN8" s="7"/>
      <c r="BQO8" s="7"/>
      <c r="BQP8" s="7"/>
      <c r="BQQ8" s="7"/>
      <c r="BQR8" s="7"/>
      <c r="BQS8" s="7"/>
      <c r="BQT8" s="7"/>
      <c r="BQU8" s="7"/>
      <c r="BQV8" s="7"/>
      <c r="BQW8" s="7"/>
      <c r="BQX8" s="7"/>
      <c r="BQY8" s="7"/>
      <c r="BQZ8" s="7"/>
      <c r="BRA8" s="7"/>
      <c r="BRB8" s="7"/>
      <c r="BRC8" s="7"/>
      <c r="BRD8" s="7"/>
      <c r="BRE8" s="7"/>
      <c r="BRF8" s="7"/>
      <c r="BRG8" s="7"/>
      <c r="BRH8" s="7"/>
      <c r="BRI8" s="7"/>
      <c r="BRJ8" s="7"/>
      <c r="BRK8" s="7"/>
      <c r="BRL8" s="7"/>
      <c r="BRM8" s="7"/>
      <c r="BRN8" s="7"/>
      <c r="BRO8" s="7"/>
      <c r="BRP8" s="7"/>
      <c r="BRQ8" s="7"/>
      <c r="BRR8" s="7"/>
      <c r="BRS8" s="7"/>
      <c r="BRT8" s="7"/>
      <c r="BRU8" s="7"/>
      <c r="BRV8" s="7"/>
      <c r="BRW8" s="7"/>
      <c r="BRX8" s="7"/>
      <c r="BRY8" s="7"/>
      <c r="BRZ8" s="7"/>
      <c r="BSA8" s="7"/>
      <c r="BSB8" s="7"/>
      <c r="BSC8" s="7"/>
      <c r="BSD8" s="7"/>
      <c r="BSE8" s="7"/>
      <c r="BSF8" s="7"/>
      <c r="BSG8" s="7"/>
      <c r="BSH8" s="7"/>
      <c r="BSI8" s="7"/>
      <c r="BSJ8" s="7"/>
      <c r="BSK8" s="7"/>
      <c r="BSL8" s="7"/>
      <c r="BSM8" s="7"/>
      <c r="BSN8" s="7"/>
      <c r="BSO8" s="7"/>
      <c r="BSP8" s="7"/>
      <c r="BSQ8" s="7"/>
      <c r="BSR8" s="7"/>
      <c r="BSS8" s="7"/>
      <c r="BST8" s="7"/>
      <c r="BSU8" s="7"/>
      <c r="BSV8" s="7"/>
      <c r="BSW8" s="7"/>
      <c r="BSX8" s="7"/>
      <c r="BSY8" s="7"/>
      <c r="BSZ8" s="7"/>
      <c r="BTA8" s="7"/>
      <c r="BTB8" s="7"/>
      <c r="BTC8" s="7"/>
      <c r="BTD8" s="7"/>
      <c r="BTE8" s="7"/>
      <c r="BTF8" s="7"/>
      <c r="BTG8" s="7"/>
      <c r="BTH8" s="7"/>
      <c r="BTI8" s="7"/>
      <c r="BTJ8" s="7"/>
      <c r="BTK8" s="7"/>
      <c r="BTL8" s="7"/>
      <c r="BTM8" s="7"/>
      <c r="BTN8" s="7"/>
      <c r="BTO8" s="7"/>
      <c r="BTP8" s="7"/>
      <c r="BTQ8" s="7"/>
      <c r="BTR8" s="7"/>
      <c r="BTS8" s="7"/>
      <c r="BTT8" s="7"/>
      <c r="BTU8" s="7"/>
      <c r="BTV8" s="7"/>
      <c r="BTW8" s="7"/>
      <c r="BTX8" s="7"/>
      <c r="BTY8" s="7"/>
      <c r="BTZ8" s="7"/>
      <c r="BUA8" s="7"/>
      <c r="BUB8" s="7"/>
      <c r="BUC8" s="7"/>
      <c r="BUD8" s="7"/>
      <c r="BUE8" s="7"/>
      <c r="BUF8" s="7"/>
      <c r="BUG8" s="7"/>
      <c r="BUH8" s="7"/>
      <c r="BUI8" s="7"/>
      <c r="BUJ8" s="7"/>
      <c r="BUK8" s="7"/>
      <c r="BUL8" s="7"/>
      <c r="BUM8" s="7"/>
      <c r="BUN8" s="7"/>
      <c r="BUO8" s="7"/>
      <c r="BUP8" s="7"/>
      <c r="BUQ8" s="7"/>
      <c r="BUR8" s="7"/>
      <c r="BUS8" s="7"/>
      <c r="BUT8" s="7"/>
      <c r="BUU8" s="7"/>
      <c r="BUV8" s="7"/>
      <c r="BUW8" s="7"/>
      <c r="BUX8" s="7"/>
      <c r="BUY8" s="7"/>
      <c r="BUZ8" s="7"/>
      <c r="BVA8" s="7"/>
      <c r="BVB8" s="7"/>
      <c r="BVC8" s="7"/>
      <c r="BVD8" s="7"/>
      <c r="BVE8" s="7"/>
      <c r="BVF8" s="7"/>
      <c r="BVG8" s="7"/>
      <c r="BVH8" s="7"/>
      <c r="BVI8" s="7"/>
      <c r="BVJ8" s="7"/>
      <c r="BVK8" s="7"/>
      <c r="BVL8" s="7"/>
      <c r="BVM8" s="7"/>
      <c r="BVN8" s="7"/>
      <c r="BVO8" s="7"/>
      <c r="BVP8" s="7"/>
      <c r="BVQ8" s="7"/>
      <c r="BVR8" s="7"/>
      <c r="BVS8" s="7"/>
      <c r="BVT8" s="7"/>
      <c r="BVU8" s="7"/>
      <c r="BVV8" s="7"/>
      <c r="BVW8" s="7"/>
      <c r="BVX8" s="7"/>
      <c r="BVY8" s="7"/>
      <c r="BVZ8" s="7"/>
      <c r="BWA8" s="7"/>
      <c r="BWB8" s="7"/>
      <c r="BWC8" s="7"/>
      <c r="BWD8" s="7"/>
      <c r="BWE8" s="7"/>
      <c r="BWF8" s="7"/>
      <c r="BWG8" s="7"/>
      <c r="BWH8" s="7"/>
      <c r="BWI8" s="7"/>
      <c r="BWJ8" s="7"/>
      <c r="BWK8" s="7"/>
      <c r="BWL8" s="7"/>
      <c r="BWM8" s="7"/>
      <c r="BWN8" s="7"/>
      <c r="BWO8" s="7"/>
      <c r="BWP8" s="7"/>
      <c r="BWQ8" s="7"/>
      <c r="BWR8" s="7"/>
      <c r="BWS8" s="7"/>
      <c r="BWT8" s="7"/>
      <c r="BWU8" s="7"/>
      <c r="BWV8" s="7"/>
      <c r="BWW8" s="7"/>
      <c r="BWX8" s="7"/>
      <c r="BWY8" s="7"/>
      <c r="BWZ8" s="7"/>
      <c r="BXA8" s="7"/>
      <c r="BXB8" s="7"/>
      <c r="BXC8" s="7"/>
      <c r="BXD8" s="7"/>
      <c r="BXE8" s="7"/>
      <c r="BXF8" s="7"/>
      <c r="BXG8" s="7"/>
      <c r="BXH8" s="7"/>
      <c r="BXI8" s="7"/>
      <c r="BXJ8" s="7"/>
      <c r="BXK8" s="7"/>
      <c r="BXL8" s="7"/>
      <c r="BXM8" s="7"/>
      <c r="BXN8" s="7"/>
      <c r="BXO8" s="7"/>
      <c r="BXP8" s="7"/>
      <c r="BXQ8" s="7"/>
      <c r="BXR8" s="7"/>
      <c r="BXS8" s="7"/>
      <c r="BXT8" s="7"/>
      <c r="BXU8" s="7"/>
      <c r="BXV8" s="7"/>
      <c r="BXW8" s="7"/>
      <c r="BXX8" s="7"/>
      <c r="BXY8" s="7"/>
      <c r="BXZ8" s="7"/>
      <c r="BYA8" s="7"/>
      <c r="BYB8" s="7"/>
      <c r="BYC8" s="7"/>
      <c r="BYD8" s="7"/>
      <c r="BYE8" s="7"/>
      <c r="BYF8" s="7"/>
      <c r="BYG8" s="7"/>
      <c r="BYH8" s="7"/>
      <c r="BYI8" s="7"/>
      <c r="BYJ8" s="7"/>
      <c r="BYK8" s="7"/>
      <c r="BYL8" s="7"/>
      <c r="BYM8" s="7"/>
      <c r="BYN8" s="7"/>
      <c r="BYO8" s="7"/>
      <c r="BYP8" s="7"/>
      <c r="BYQ8" s="7"/>
      <c r="BYR8" s="7"/>
      <c r="BYS8" s="7"/>
      <c r="BYT8" s="7"/>
      <c r="BYU8" s="7"/>
      <c r="BYV8" s="7"/>
      <c r="BYW8" s="7"/>
      <c r="BYX8" s="7"/>
      <c r="BYY8" s="7"/>
      <c r="BYZ8" s="7"/>
      <c r="BZA8" s="7"/>
      <c r="BZB8" s="7"/>
      <c r="BZC8" s="7"/>
      <c r="BZD8" s="7"/>
      <c r="BZE8" s="7"/>
      <c r="BZF8" s="7"/>
      <c r="BZG8" s="7"/>
      <c r="BZH8" s="7"/>
      <c r="BZI8" s="7"/>
      <c r="BZJ8" s="7"/>
      <c r="BZK8" s="7"/>
      <c r="BZL8" s="7"/>
      <c r="BZM8" s="7"/>
      <c r="BZN8" s="7"/>
      <c r="BZO8" s="7"/>
      <c r="BZP8" s="7"/>
      <c r="BZQ8" s="7"/>
      <c r="BZR8" s="7"/>
      <c r="BZS8" s="7"/>
      <c r="BZT8" s="7"/>
      <c r="BZU8" s="7"/>
      <c r="BZV8" s="7"/>
      <c r="BZW8" s="7"/>
      <c r="BZX8" s="7"/>
      <c r="BZY8" s="7"/>
      <c r="BZZ8" s="7"/>
      <c r="CAA8" s="7"/>
      <c r="CAB8" s="7"/>
      <c r="CAC8" s="7"/>
      <c r="CAD8" s="7"/>
      <c r="CAE8" s="7"/>
      <c r="CAF8" s="7"/>
      <c r="CAG8" s="7"/>
      <c r="CAH8" s="7"/>
      <c r="CAI8" s="7"/>
      <c r="CAJ8" s="7"/>
      <c r="CAK8" s="7"/>
      <c r="CAL8" s="7"/>
      <c r="CAM8" s="7"/>
      <c r="CAN8" s="7"/>
      <c r="CAO8" s="7"/>
      <c r="CAP8" s="7"/>
      <c r="CAQ8" s="7"/>
      <c r="CAR8" s="7"/>
      <c r="CAS8" s="7"/>
      <c r="CAT8" s="7"/>
      <c r="CAU8" s="7"/>
      <c r="CAV8" s="7"/>
      <c r="CAW8" s="7"/>
      <c r="CAX8" s="7"/>
      <c r="CAY8" s="7"/>
      <c r="CAZ8" s="7"/>
      <c r="CBA8" s="7"/>
      <c r="CBB8" s="7"/>
      <c r="CBC8" s="7"/>
      <c r="CBD8" s="7"/>
      <c r="CBE8" s="7"/>
      <c r="CBF8" s="7"/>
      <c r="CBG8" s="7"/>
      <c r="CBH8" s="7"/>
      <c r="CBI8" s="7"/>
      <c r="CBJ8" s="7"/>
      <c r="CBK8" s="7"/>
      <c r="CBL8" s="7"/>
      <c r="CBM8" s="7"/>
      <c r="CBN8" s="7"/>
      <c r="CBO8" s="7"/>
      <c r="CBP8" s="7"/>
      <c r="CBQ8" s="7"/>
      <c r="CBR8" s="7"/>
      <c r="CBS8" s="7"/>
      <c r="CBT8" s="7"/>
      <c r="CBU8" s="7"/>
      <c r="CBV8" s="7"/>
      <c r="CBW8" s="7"/>
      <c r="CBX8" s="7"/>
      <c r="CBY8" s="7"/>
      <c r="CBZ8" s="7"/>
      <c r="CCA8" s="7"/>
      <c r="CCB8" s="7"/>
      <c r="CCC8" s="7"/>
      <c r="CCD8" s="7"/>
      <c r="CCE8" s="7"/>
      <c r="CCF8" s="7"/>
      <c r="CCG8" s="7"/>
      <c r="CCH8" s="7"/>
      <c r="CCI8" s="7"/>
      <c r="CCJ8" s="7"/>
      <c r="CCK8" s="7"/>
      <c r="CCL8" s="7"/>
      <c r="CCM8" s="7"/>
      <c r="CCN8" s="7"/>
      <c r="CCO8" s="7"/>
      <c r="CCP8" s="7"/>
      <c r="CCQ8" s="7"/>
      <c r="CCR8" s="7"/>
      <c r="CCS8" s="7"/>
      <c r="CCT8" s="7"/>
      <c r="CCU8" s="7"/>
      <c r="CCV8" s="7"/>
      <c r="CCW8" s="7"/>
      <c r="CCX8" s="7"/>
      <c r="CCY8" s="7"/>
      <c r="CCZ8" s="7"/>
      <c r="CDA8" s="7"/>
      <c r="CDB8" s="7"/>
      <c r="CDC8" s="7"/>
      <c r="CDD8" s="7"/>
      <c r="CDE8" s="7"/>
      <c r="CDF8" s="7"/>
      <c r="CDG8" s="7"/>
      <c r="CDH8" s="7"/>
      <c r="CDI8" s="7"/>
      <c r="CDJ8" s="7"/>
      <c r="CDK8" s="7"/>
      <c r="CDL8" s="7"/>
      <c r="CDM8" s="7"/>
      <c r="CDN8" s="7"/>
      <c r="CDO8" s="7"/>
      <c r="CDP8" s="7"/>
      <c r="CDQ8" s="7"/>
      <c r="CDR8" s="7"/>
      <c r="CDS8" s="7"/>
      <c r="CDT8" s="7"/>
      <c r="CDU8" s="7"/>
      <c r="CDV8" s="7"/>
      <c r="CDW8" s="7"/>
      <c r="CDX8" s="7"/>
      <c r="CDY8" s="7"/>
      <c r="CDZ8" s="7"/>
      <c r="CEA8" s="7"/>
      <c r="CEB8" s="7"/>
      <c r="CEC8" s="7"/>
      <c r="CED8" s="7"/>
      <c r="CEE8" s="7"/>
      <c r="CEF8" s="7"/>
      <c r="CEG8" s="7"/>
      <c r="CEH8" s="7"/>
      <c r="CEI8" s="7"/>
      <c r="CEJ8" s="7"/>
      <c r="CEK8" s="7"/>
      <c r="CEL8" s="7"/>
      <c r="CEM8" s="7"/>
      <c r="CEN8" s="7"/>
      <c r="CEO8" s="7"/>
      <c r="CEP8" s="7"/>
      <c r="CEQ8" s="7"/>
      <c r="CER8" s="7"/>
      <c r="CES8" s="7"/>
      <c r="CET8" s="7"/>
      <c r="CEU8" s="7"/>
      <c r="CEV8" s="7"/>
      <c r="CEW8" s="7"/>
      <c r="CEX8" s="7"/>
      <c r="CEY8" s="7"/>
      <c r="CEZ8" s="7"/>
      <c r="CFA8" s="7"/>
      <c r="CFB8" s="7"/>
      <c r="CFC8" s="7"/>
      <c r="CFD8" s="7"/>
      <c r="CFE8" s="7"/>
      <c r="CFF8" s="7"/>
      <c r="CFG8" s="7"/>
      <c r="CFH8" s="7"/>
      <c r="CFI8" s="7"/>
      <c r="CFJ8" s="7"/>
      <c r="CFK8" s="7"/>
      <c r="CFL8" s="7"/>
      <c r="CFM8" s="7"/>
      <c r="CFN8" s="7"/>
      <c r="CFO8" s="7"/>
      <c r="CFP8" s="7"/>
      <c r="CFQ8" s="7"/>
      <c r="CFR8" s="7"/>
      <c r="CFS8" s="7"/>
      <c r="CFT8" s="7"/>
      <c r="CFU8" s="7"/>
      <c r="CFV8" s="7"/>
      <c r="CFW8" s="7"/>
      <c r="CFX8" s="7"/>
      <c r="CFY8" s="7"/>
      <c r="CFZ8" s="7"/>
      <c r="CGA8" s="7"/>
      <c r="CGB8" s="7"/>
      <c r="CGC8" s="7"/>
      <c r="CGD8" s="7"/>
      <c r="CGE8" s="7"/>
      <c r="CGF8" s="7"/>
      <c r="CGG8" s="7"/>
      <c r="CGH8" s="7"/>
      <c r="CGI8" s="7"/>
      <c r="CGJ8" s="7"/>
      <c r="CGK8" s="7"/>
      <c r="CGL8" s="7"/>
      <c r="CGM8" s="7"/>
      <c r="CGN8" s="7"/>
      <c r="CGO8" s="7"/>
      <c r="CGP8" s="7"/>
      <c r="CGQ8" s="7"/>
      <c r="CGR8" s="7"/>
      <c r="CGS8" s="7"/>
      <c r="CGT8" s="7"/>
      <c r="CGU8" s="7"/>
      <c r="CGV8" s="7"/>
      <c r="CGW8" s="7"/>
      <c r="CGX8" s="7"/>
      <c r="CGY8" s="7"/>
      <c r="CGZ8" s="7"/>
      <c r="CHA8" s="7"/>
      <c r="CHB8" s="7"/>
      <c r="CHC8" s="7"/>
      <c r="CHD8" s="7"/>
      <c r="CHE8" s="7"/>
      <c r="CHF8" s="7"/>
      <c r="CHG8" s="7"/>
      <c r="CHH8" s="7"/>
      <c r="CHI8" s="7"/>
      <c r="CHJ8" s="7"/>
      <c r="CHK8" s="7"/>
      <c r="CHL8" s="7"/>
      <c r="CHM8" s="7"/>
      <c r="CHN8" s="7"/>
      <c r="CHO8" s="7"/>
      <c r="CHP8" s="7"/>
      <c r="CHQ8" s="7"/>
      <c r="CHR8" s="7"/>
      <c r="CHS8" s="7"/>
      <c r="CHT8" s="7"/>
      <c r="CHU8" s="7"/>
      <c r="CHV8" s="7"/>
      <c r="CHW8" s="7"/>
      <c r="CHX8" s="7"/>
      <c r="CHY8" s="7"/>
      <c r="CHZ8" s="7"/>
      <c r="CIA8" s="7"/>
      <c r="CIB8" s="7"/>
      <c r="CIC8" s="7"/>
      <c r="CID8" s="7"/>
      <c r="CIE8" s="7"/>
      <c r="CIF8" s="7"/>
      <c r="CIG8" s="7"/>
      <c r="CIH8" s="7"/>
      <c r="CII8" s="7"/>
      <c r="CIJ8" s="7"/>
      <c r="CIK8" s="7"/>
      <c r="CIL8" s="7"/>
      <c r="CIM8" s="7"/>
      <c r="CIN8" s="7"/>
      <c r="CIO8" s="7"/>
      <c r="CIP8" s="7"/>
      <c r="CIQ8" s="7"/>
      <c r="CIR8" s="7"/>
      <c r="CIS8" s="7"/>
      <c r="CIT8" s="7"/>
      <c r="CIU8" s="7"/>
      <c r="CIV8" s="7"/>
      <c r="CIW8" s="7"/>
      <c r="CIX8" s="7"/>
      <c r="CIY8" s="7"/>
      <c r="CIZ8" s="7"/>
      <c r="CJA8" s="7"/>
      <c r="CJB8" s="7"/>
      <c r="CJC8" s="7"/>
      <c r="CJD8" s="7"/>
      <c r="CJE8" s="7"/>
      <c r="CJF8" s="7"/>
      <c r="CJG8" s="7"/>
      <c r="CJH8" s="7"/>
      <c r="CJI8" s="7"/>
      <c r="CJJ8" s="7"/>
      <c r="CJK8" s="7"/>
      <c r="CJL8" s="7"/>
      <c r="CJM8" s="7"/>
      <c r="CJN8" s="7"/>
      <c r="CJO8" s="7"/>
      <c r="CJP8" s="7"/>
      <c r="CJQ8" s="7"/>
      <c r="CJR8" s="7"/>
      <c r="CJS8" s="7"/>
      <c r="CJT8" s="7"/>
      <c r="CJU8" s="7"/>
      <c r="CJV8" s="7"/>
      <c r="CJW8" s="7"/>
      <c r="CJX8" s="7"/>
      <c r="CJY8" s="7"/>
      <c r="CJZ8" s="7"/>
      <c r="CKA8" s="7"/>
      <c r="CKB8" s="7"/>
      <c r="CKC8" s="7"/>
      <c r="CKD8" s="7"/>
      <c r="CKE8" s="7"/>
      <c r="CKF8" s="7"/>
      <c r="CKG8" s="7"/>
      <c r="CKH8" s="7"/>
      <c r="CKI8" s="7"/>
      <c r="CKJ8" s="7"/>
      <c r="CKK8" s="7"/>
      <c r="CKL8" s="7"/>
      <c r="CKM8" s="7"/>
      <c r="CKN8" s="7"/>
      <c r="CKO8" s="7"/>
      <c r="CKP8" s="7"/>
      <c r="CKQ8" s="7"/>
      <c r="CKR8" s="7"/>
      <c r="CKS8" s="7"/>
      <c r="CKT8" s="7"/>
      <c r="CKU8" s="7"/>
      <c r="CKV8" s="7"/>
      <c r="CKW8" s="7"/>
      <c r="CKX8" s="7"/>
      <c r="CKY8" s="7"/>
      <c r="CKZ8" s="7"/>
      <c r="CLA8" s="7"/>
      <c r="CLB8" s="7"/>
      <c r="CLC8" s="7"/>
      <c r="CLD8" s="7"/>
      <c r="CLE8" s="7"/>
      <c r="CLF8" s="7"/>
      <c r="CLG8" s="7"/>
      <c r="CLH8" s="7"/>
      <c r="CLI8" s="7"/>
      <c r="CLJ8" s="7"/>
      <c r="CLK8" s="7"/>
      <c r="CLL8" s="7"/>
      <c r="CLM8" s="7"/>
      <c r="CLN8" s="7"/>
      <c r="CLO8" s="7"/>
      <c r="CLP8" s="7"/>
      <c r="CLQ8" s="7"/>
      <c r="CLR8" s="7"/>
      <c r="CLS8" s="7"/>
      <c r="CLT8" s="7"/>
      <c r="CLU8" s="7"/>
      <c r="CLV8" s="7"/>
      <c r="CLW8" s="7"/>
      <c r="CLX8" s="7"/>
      <c r="CLY8" s="7"/>
      <c r="CLZ8" s="7"/>
      <c r="CMA8" s="7"/>
      <c r="CMB8" s="7"/>
      <c r="CMC8" s="7"/>
      <c r="CMD8" s="7"/>
      <c r="CME8" s="7"/>
      <c r="CMF8" s="7"/>
      <c r="CMG8" s="7"/>
      <c r="CMH8" s="7"/>
      <c r="CMI8" s="7"/>
      <c r="CMJ8" s="7"/>
      <c r="CMK8" s="7"/>
      <c r="CML8" s="7"/>
      <c r="CMM8" s="7"/>
      <c r="CMN8" s="7"/>
      <c r="CMO8" s="7"/>
      <c r="CMP8" s="7"/>
      <c r="CMQ8" s="7"/>
      <c r="CMR8" s="7"/>
      <c r="CMS8" s="7"/>
      <c r="CMT8" s="7"/>
      <c r="CMU8" s="7"/>
      <c r="CMV8" s="7"/>
      <c r="CMW8" s="7"/>
      <c r="CMX8" s="7"/>
      <c r="CMY8" s="7"/>
      <c r="CMZ8" s="7"/>
      <c r="CNA8" s="7"/>
      <c r="CNB8" s="7"/>
      <c r="CNC8" s="7"/>
      <c r="CND8" s="7"/>
      <c r="CNE8" s="7"/>
      <c r="CNF8" s="7"/>
      <c r="CNG8" s="7"/>
      <c r="CNH8" s="7"/>
      <c r="CNI8" s="7"/>
      <c r="CNJ8" s="7"/>
      <c r="CNK8" s="7"/>
      <c r="CNL8" s="7"/>
      <c r="CNM8" s="7"/>
      <c r="CNN8" s="7"/>
      <c r="CNO8" s="7"/>
      <c r="CNP8" s="7"/>
      <c r="CNQ8" s="7"/>
      <c r="CNR8" s="7"/>
      <c r="CNS8" s="7"/>
      <c r="CNT8" s="7"/>
      <c r="CNU8" s="7"/>
      <c r="CNV8" s="7"/>
      <c r="CNW8" s="7"/>
      <c r="CNX8" s="7"/>
      <c r="CNY8" s="7"/>
      <c r="CNZ8" s="7"/>
      <c r="COA8" s="7"/>
      <c r="COB8" s="7"/>
      <c r="COC8" s="7"/>
      <c r="COD8" s="7"/>
      <c r="COE8" s="7"/>
      <c r="COF8" s="7"/>
      <c r="COG8" s="7"/>
      <c r="COH8" s="7"/>
      <c r="COI8" s="7"/>
      <c r="COJ8" s="7"/>
      <c r="COK8" s="7"/>
      <c r="COL8" s="7"/>
      <c r="COM8" s="7"/>
      <c r="CON8" s="7"/>
      <c r="COO8" s="7"/>
      <c r="COP8" s="7"/>
      <c r="COQ8" s="7"/>
      <c r="COR8" s="7"/>
      <c r="COS8" s="7"/>
      <c r="COT8" s="7"/>
      <c r="COU8" s="7"/>
      <c r="COV8" s="7"/>
      <c r="COW8" s="7"/>
      <c r="COX8" s="7"/>
      <c r="COY8" s="7"/>
      <c r="COZ8" s="7"/>
      <c r="CPA8" s="7"/>
      <c r="CPB8" s="7"/>
      <c r="CPC8" s="7"/>
      <c r="CPD8" s="7"/>
      <c r="CPE8" s="7"/>
      <c r="CPF8" s="7"/>
      <c r="CPG8" s="7"/>
      <c r="CPH8" s="7"/>
      <c r="CPI8" s="7"/>
      <c r="CPJ8" s="7"/>
      <c r="CPK8" s="7"/>
      <c r="CPL8" s="7"/>
      <c r="CPM8" s="7"/>
      <c r="CPN8" s="7"/>
      <c r="CPO8" s="7"/>
      <c r="CPP8" s="7"/>
      <c r="CPQ8" s="7"/>
      <c r="CPR8" s="7"/>
      <c r="CPS8" s="7"/>
      <c r="CPT8" s="7"/>
      <c r="CPU8" s="7"/>
      <c r="CPV8" s="7"/>
      <c r="CPW8" s="7"/>
      <c r="CPX8" s="7"/>
      <c r="CPY8" s="7"/>
      <c r="CPZ8" s="7"/>
      <c r="CQA8" s="7"/>
      <c r="CQB8" s="7"/>
      <c r="CQC8" s="7"/>
      <c r="CQD8" s="7"/>
      <c r="CQE8" s="7"/>
      <c r="CQF8" s="7"/>
      <c r="CQG8" s="7"/>
      <c r="CQH8" s="7"/>
      <c r="CQI8" s="7"/>
      <c r="CQJ8" s="7"/>
      <c r="CQK8" s="7"/>
      <c r="CQL8" s="7"/>
      <c r="CQM8" s="7"/>
      <c r="CQN8" s="7"/>
      <c r="CQO8" s="7"/>
      <c r="CQP8" s="7"/>
      <c r="CQQ8" s="7"/>
      <c r="CQR8" s="7"/>
      <c r="CQS8" s="7"/>
      <c r="CQT8" s="7"/>
      <c r="CQU8" s="7"/>
      <c r="CQV8" s="7"/>
      <c r="CQW8" s="7"/>
      <c r="CQX8" s="7"/>
      <c r="CQY8" s="7"/>
      <c r="CQZ8" s="7"/>
      <c r="CRA8" s="7"/>
      <c r="CRB8" s="7"/>
      <c r="CRC8" s="7"/>
      <c r="CRD8" s="7"/>
      <c r="CRE8" s="7"/>
      <c r="CRF8" s="7"/>
      <c r="CRG8" s="7"/>
      <c r="CRH8" s="7"/>
      <c r="CRI8" s="7"/>
      <c r="CRJ8" s="7"/>
      <c r="CRK8" s="7"/>
      <c r="CRL8" s="7"/>
      <c r="CRM8" s="7"/>
      <c r="CRN8" s="7"/>
      <c r="CRO8" s="7"/>
      <c r="CRP8" s="7"/>
      <c r="CRQ8" s="7"/>
      <c r="CRR8" s="7"/>
      <c r="CRS8" s="7"/>
      <c r="CRT8" s="7"/>
      <c r="CRU8" s="7"/>
      <c r="CRV8" s="7"/>
      <c r="CRW8" s="7"/>
      <c r="CRX8" s="7"/>
      <c r="CRY8" s="7"/>
      <c r="CRZ8" s="7"/>
      <c r="CSA8" s="7"/>
      <c r="CSB8" s="7"/>
      <c r="CSC8" s="7"/>
      <c r="CSD8" s="7"/>
      <c r="CSE8" s="7"/>
      <c r="CSF8" s="7"/>
      <c r="CSG8" s="7"/>
      <c r="CSH8" s="7"/>
      <c r="CSI8" s="7"/>
      <c r="CSJ8" s="7"/>
      <c r="CSK8" s="7"/>
      <c r="CSL8" s="7"/>
      <c r="CSM8" s="7"/>
      <c r="CSN8" s="7"/>
      <c r="CSO8" s="7"/>
      <c r="CSP8" s="7"/>
      <c r="CSQ8" s="7"/>
      <c r="CSR8" s="7"/>
      <c r="CSS8" s="7"/>
      <c r="CST8" s="7"/>
      <c r="CSU8" s="7"/>
      <c r="CSV8" s="7"/>
      <c r="CSW8" s="7"/>
      <c r="CSX8" s="7"/>
      <c r="CSY8" s="7"/>
      <c r="CSZ8" s="7"/>
      <c r="CTA8" s="7"/>
      <c r="CTB8" s="7"/>
      <c r="CTC8" s="7"/>
      <c r="CTD8" s="7"/>
      <c r="CTE8" s="7"/>
      <c r="CTF8" s="7"/>
      <c r="CTG8" s="7"/>
      <c r="CTH8" s="7"/>
      <c r="CTI8" s="7"/>
      <c r="CTJ8" s="7"/>
      <c r="CTK8" s="7"/>
      <c r="CTL8" s="7"/>
      <c r="CTM8" s="7"/>
      <c r="CTN8" s="7"/>
      <c r="CTO8" s="7"/>
      <c r="CTP8" s="7"/>
      <c r="CTQ8" s="7"/>
      <c r="CTR8" s="7"/>
      <c r="CTS8" s="7"/>
      <c r="CTT8" s="7"/>
      <c r="CTU8" s="7"/>
      <c r="CTV8" s="7"/>
      <c r="CTW8" s="7"/>
      <c r="CTX8" s="7"/>
      <c r="CTY8" s="7"/>
      <c r="CTZ8" s="7"/>
      <c r="CUA8" s="7"/>
      <c r="CUB8" s="7"/>
      <c r="CUC8" s="7"/>
      <c r="CUD8" s="7"/>
      <c r="CUE8" s="7"/>
      <c r="CUF8" s="7"/>
      <c r="CUG8" s="7"/>
      <c r="CUH8" s="7"/>
      <c r="CUI8" s="7"/>
      <c r="CUJ8" s="7"/>
      <c r="CUK8" s="7"/>
      <c r="CUL8" s="7"/>
      <c r="CUM8" s="7"/>
      <c r="CUN8" s="7"/>
      <c r="CUO8" s="7"/>
      <c r="CUP8" s="7"/>
      <c r="CUQ8" s="7"/>
      <c r="CUR8" s="7"/>
      <c r="CUS8" s="7"/>
      <c r="CUT8" s="7"/>
      <c r="CUU8" s="7"/>
      <c r="CUV8" s="7"/>
      <c r="CUW8" s="7"/>
      <c r="CUX8" s="7"/>
      <c r="CUY8" s="7"/>
      <c r="CUZ8" s="7"/>
      <c r="CVA8" s="7"/>
      <c r="CVB8" s="7"/>
      <c r="CVC8" s="7"/>
      <c r="CVD8" s="7"/>
      <c r="CVE8" s="7"/>
      <c r="CVF8" s="7"/>
      <c r="CVG8" s="7"/>
      <c r="CVH8" s="7"/>
      <c r="CVI8" s="7"/>
      <c r="CVJ8" s="7"/>
      <c r="CVK8" s="7"/>
      <c r="CVL8" s="7"/>
      <c r="CVM8" s="7"/>
      <c r="CVN8" s="7"/>
      <c r="CVO8" s="7"/>
      <c r="CVP8" s="7"/>
      <c r="CVQ8" s="7"/>
      <c r="CVR8" s="7"/>
      <c r="CVS8" s="7"/>
      <c r="CVT8" s="7"/>
      <c r="CVU8" s="7"/>
      <c r="CVV8" s="7"/>
      <c r="CVW8" s="7"/>
      <c r="CVX8" s="7"/>
      <c r="CVY8" s="7"/>
      <c r="CVZ8" s="7"/>
      <c r="CWA8" s="7"/>
      <c r="CWB8" s="7"/>
      <c r="CWC8" s="7"/>
      <c r="CWD8" s="7"/>
      <c r="CWE8" s="7"/>
      <c r="CWF8" s="7"/>
      <c r="CWG8" s="7"/>
      <c r="CWH8" s="7"/>
      <c r="CWI8" s="7"/>
      <c r="CWJ8" s="7"/>
      <c r="CWK8" s="7"/>
      <c r="CWL8" s="7"/>
      <c r="CWM8" s="7"/>
      <c r="CWN8" s="7"/>
      <c r="CWO8" s="7"/>
      <c r="CWP8" s="7"/>
      <c r="CWQ8" s="7"/>
      <c r="CWR8" s="7"/>
      <c r="CWS8" s="7"/>
      <c r="CWT8" s="7"/>
      <c r="CWU8" s="7"/>
      <c r="CWV8" s="7"/>
      <c r="CWW8" s="7"/>
      <c r="CWX8" s="7"/>
      <c r="CWY8" s="7"/>
      <c r="CWZ8" s="7"/>
      <c r="CXA8" s="7"/>
      <c r="CXB8" s="7"/>
      <c r="CXC8" s="7"/>
      <c r="CXD8" s="7"/>
      <c r="CXE8" s="7"/>
      <c r="CXF8" s="7"/>
      <c r="CXG8" s="7"/>
      <c r="CXH8" s="7"/>
      <c r="CXI8" s="7"/>
      <c r="CXJ8" s="7"/>
      <c r="CXK8" s="7"/>
      <c r="CXL8" s="7"/>
      <c r="CXM8" s="7"/>
      <c r="CXN8" s="7"/>
      <c r="CXO8" s="7"/>
      <c r="CXP8" s="7"/>
      <c r="CXQ8" s="7"/>
      <c r="CXR8" s="7"/>
      <c r="CXS8" s="7"/>
      <c r="CXT8" s="7"/>
      <c r="CXU8" s="7"/>
      <c r="CXV8" s="7"/>
      <c r="CXW8" s="7"/>
      <c r="CXX8" s="7"/>
      <c r="CXY8" s="7"/>
      <c r="CXZ8" s="7"/>
      <c r="CYA8" s="7"/>
      <c r="CYB8" s="7"/>
      <c r="CYC8" s="7"/>
      <c r="CYD8" s="7"/>
      <c r="CYE8" s="7"/>
      <c r="CYF8" s="7"/>
      <c r="CYG8" s="7"/>
      <c r="CYH8" s="7"/>
      <c r="CYI8" s="7"/>
      <c r="CYJ8" s="7"/>
      <c r="CYK8" s="7"/>
      <c r="CYL8" s="7"/>
      <c r="CYM8" s="7"/>
      <c r="CYN8" s="7"/>
      <c r="CYO8" s="7"/>
      <c r="CYP8" s="7"/>
      <c r="CYQ8" s="7"/>
      <c r="CYR8" s="7"/>
      <c r="CYS8" s="7"/>
      <c r="CYT8" s="7"/>
      <c r="CYU8" s="7"/>
      <c r="CYV8" s="7"/>
      <c r="CYW8" s="7"/>
      <c r="CYX8" s="7"/>
      <c r="CYY8" s="7"/>
      <c r="CYZ8" s="7"/>
      <c r="CZA8" s="7"/>
      <c r="CZB8" s="7"/>
      <c r="CZC8" s="7"/>
      <c r="CZD8" s="7"/>
      <c r="CZE8" s="7"/>
      <c r="CZF8" s="7"/>
      <c r="CZG8" s="7"/>
      <c r="CZH8" s="7"/>
      <c r="CZI8" s="7"/>
      <c r="CZJ8" s="7"/>
      <c r="CZK8" s="7"/>
      <c r="CZL8" s="7"/>
      <c r="CZM8" s="7"/>
      <c r="CZN8" s="7"/>
      <c r="CZO8" s="7"/>
      <c r="CZP8" s="7"/>
      <c r="CZQ8" s="7"/>
      <c r="CZR8" s="7"/>
      <c r="CZS8" s="7"/>
      <c r="CZT8" s="7"/>
      <c r="CZU8" s="7"/>
      <c r="CZV8" s="7"/>
      <c r="CZW8" s="7"/>
      <c r="CZX8" s="7"/>
      <c r="CZY8" s="7"/>
      <c r="CZZ8" s="7"/>
      <c r="DAA8" s="7"/>
      <c r="DAB8" s="7"/>
      <c r="DAC8" s="7"/>
      <c r="DAD8" s="7"/>
      <c r="DAE8" s="7"/>
      <c r="DAF8" s="7"/>
      <c r="DAG8" s="7"/>
      <c r="DAH8" s="7"/>
      <c r="DAI8" s="7"/>
      <c r="DAJ8" s="7"/>
      <c r="DAK8" s="7"/>
      <c r="DAL8" s="7"/>
      <c r="DAM8" s="7"/>
      <c r="DAN8" s="7"/>
      <c r="DAO8" s="7"/>
      <c r="DAP8" s="7"/>
      <c r="DAQ8" s="7"/>
      <c r="DAR8" s="7"/>
      <c r="DAS8" s="7"/>
      <c r="DAT8" s="7"/>
      <c r="DAU8" s="7"/>
      <c r="DAV8" s="7"/>
      <c r="DAW8" s="7"/>
      <c r="DAX8" s="7"/>
      <c r="DAY8" s="7"/>
      <c r="DAZ8" s="7"/>
      <c r="DBA8" s="7"/>
      <c r="DBB8" s="7"/>
      <c r="DBC8" s="7"/>
      <c r="DBD8" s="7"/>
      <c r="DBE8" s="7"/>
      <c r="DBF8" s="7"/>
      <c r="DBG8" s="7"/>
      <c r="DBH8" s="7"/>
      <c r="DBI8" s="7"/>
      <c r="DBJ8" s="7"/>
      <c r="DBK8" s="7"/>
      <c r="DBL8" s="7"/>
      <c r="DBM8" s="7"/>
      <c r="DBN8" s="7"/>
      <c r="DBO8" s="7"/>
      <c r="DBP8" s="7"/>
      <c r="DBQ8" s="7"/>
      <c r="DBR8" s="7"/>
      <c r="DBS8" s="7"/>
      <c r="DBT8" s="7"/>
      <c r="DBU8" s="7"/>
      <c r="DBV8" s="7"/>
      <c r="DBW8" s="7"/>
      <c r="DBX8" s="7"/>
      <c r="DBY8" s="7"/>
      <c r="DBZ8" s="7"/>
      <c r="DCA8" s="7"/>
      <c r="DCB8" s="7"/>
      <c r="DCC8" s="7"/>
      <c r="DCD8" s="7"/>
      <c r="DCE8" s="7"/>
      <c r="DCF8" s="7"/>
      <c r="DCG8" s="7"/>
      <c r="DCH8" s="7"/>
      <c r="DCI8" s="7"/>
      <c r="DCJ8" s="7"/>
      <c r="DCK8" s="7"/>
      <c r="DCL8" s="7"/>
      <c r="DCM8" s="7"/>
      <c r="DCN8" s="7"/>
      <c r="DCO8" s="7"/>
      <c r="DCP8" s="7"/>
      <c r="DCQ8" s="7"/>
      <c r="DCR8" s="7"/>
      <c r="DCS8" s="7"/>
      <c r="DCT8" s="7"/>
      <c r="DCU8" s="7"/>
      <c r="DCV8" s="7"/>
      <c r="DCW8" s="7"/>
      <c r="DCX8" s="7"/>
      <c r="DCY8" s="7"/>
      <c r="DCZ8" s="7"/>
      <c r="DDA8" s="7"/>
      <c r="DDB8" s="7"/>
      <c r="DDC8" s="7"/>
      <c r="DDD8" s="7"/>
      <c r="DDE8" s="7"/>
      <c r="DDF8" s="7"/>
      <c r="DDG8" s="7"/>
      <c r="DDH8" s="7"/>
      <c r="DDI8" s="7"/>
      <c r="DDJ8" s="7"/>
      <c r="DDK8" s="7"/>
      <c r="DDL8" s="7"/>
      <c r="DDM8" s="7"/>
      <c r="DDN8" s="7"/>
      <c r="DDO8" s="7"/>
      <c r="DDP8" s="7"/>
      <c r="DDQ8" s="7"/>
      <c r="DDR8" s="7"/>
      <c r="DDS8" s="7"/>
      <c r="DDT8" s="7"/>
      <c r="DDU8" s="7"/>
      <c r="DDV8" s="7"/>
      <c r="DDW8" s="7"/>
      <c r="DDX8" s="7"/>
      <c r="DDY8" s="7"/>
      <c r="DDZ8" s="7"/>
      <c r="DEA8" s="7"/>
      <c r="DEB8" s="7"/>
      <c r="DEC8" s="7"/>
      <c r="DED8" s="7"/>
      <c r="DEE8" s="7"/>
      <c r="DEF8" s="7"/>
      <c r="DEG8" s="7"/>
      <c r="DEH8" s="7"/>
      <c r="DEI8" s="7"/>
      <c r="DEJ8" s="7"/>
      <c r="DEK8" s="7"/>
      <c r="DEL8" s="7"/>
      <c r="DEM8" s="7"/>
      <c r="DEN8" s="7"/>
      <c r="DEO8" s="7"/>
      <c r="DEP8" s="7"/>
      <c r="DEQ8" s="7"/>
      <c r="DER8" s="7"/>
      <c r="DES8" s="7"/>
      <c r="DET8" s="7"/>
      <c r="DEU8" s="7"/>
      <c r="DEV8" s="7"/>
      <c r="DEW8" s="7"/>
      <c r="DEX8" s="7"/>
      <c r="DEY8" s="7"/>
      <c r="DEZ8" s="7"/>
      <c r="DFA8" s="7"/>
      <c r="DFB8" s="7"/>
      <c r="DFC8" s="7"/>
      <c r="DFD8" s="7"/>
      <c r="DFE8" s="7"/>
      <c r="DFF8" s="7"/>
      <c r="DFG8" s="7"/>
      <c r="DFH8" s="7"/>
      <c r="DFI8" s="7"/>
      <c r="DFJ8" s="7"/>
      <c r="DFK8" s="7"/>
      <c r="DFL8" s="7"/>
      <c r="DFM8" s="7"/>
      <c r="DFN8" s="7"/>
      <c r="DFO8" s="7"/>
      <c r="DFP8" s="7"/>
      <c r="DFQ8" s="7"/>
      <c r="DFR8" s="7"/>
      <c r="DFS8" s="7"/>
      <c r="DFT8" s="7"/>
      <c r="DFU8" s="7"/>
      <c r="DFV8" s="7"/>
      <c r="DFW8" s="7"/>
      <c r="DFX8" s="7"/>
      <c r="DFY8" s="7"/>
      <c r="DFZ8" s="7"/>
      <c r="DGA8" s="7"/>
      <c r="DGB8" s="7"/>
      <c r="DGC8" s="7"/>
      <c r="DGD8" s="7"/>
      <c r="DGE8" s="7"/>
      <c r="DGF8" s="7"/>
      <c r="DGG8" s="7"/>
      <c r="DGH8" s="7"/>
      <c r="DGI8" s="7"/>
      <c r="DGJ8" s="7"/>
      <c r="DGK8" s="7"/>
      <c r="DGL8" s="7"/>
      <c r="DGM8" s="7"/>
      <c r="DGN8" s="7"/>
      <c r="DGO8" s="7"/>
      <c r="DGP8" s="7"/>
      <c r="DGQ8" s="7"/>
      <c r="DGR8" s="7"/>
      <c r="DGS8" s="7"/>
      <c r="DGT8" s="7"/>
      <c r="DGU8" s="7"/>
      <c r="DGV8" s="7"/>
      <c r="DGW8" s="7"/>
      <c r="DGX8" s="7"/>
      <c r="DGY8" s="7"/>
      <c r="DGZ8" s="7"/>
      <c r="DHA8" s="7"/>
      <c r="DHB8" s="7"/>
      <c r="DHC8" s="7"/>
      <c r="DHD8" s="7"/>
      <c r="DHE8" s="7"/>
      <c r="DHF8" s="7"/>
      <c r="DHG8" s="7"/>
      <c r="DHH8" s="7"/>
      <c r="DHI8" s="7"/>
      <c r="DHJ8" s="7"/>
      <c r="DHK8" s="7"/>
      <c r="DHL8" s="7"/>
      <c r="DHM8" s="7"/>
      <c r="DHN8" s="7"/>
      <c r="DHO8" s="7"/>
      <c r="DHP8" s="7"/>
      <c r="DHQ8" s="7"/>
      <c r="DHR8" s="7"/>
      <c r="DHS8" s="7"/>
      <c r="DHT8" s="7"/>
      <c r="DHU8" s="7"/>
      <c r="DHV8" s="7"/>
      <c r="DHW8" s="7"/>
      <c r="DHX8" s="7"/>
      <c r="DHY8" s="7"/>
      <c r="DHZ8" s="7"/>
      <c r="DIA8" s="7"/>
      <c r="DIB8" s="7"/>
      <c r="DIC8" s="7"/>
      <c r="DID8" s="7"/>
      <c r="DIE8" s="7"/>
      <c r="DIF8" s="7"/>
      <c r="DIG8" s="7"/>
      <c r="DIH8" s="7"/>
      <c r="DII8" s="7"/>
      <c r="DIJ8" s="7"/>
      <c r="DIK8" s="7"/>
      <c r="DIL8" s="7"/>
      <c r="DIM8" s="7"/>
      <c r="DIN8" s="7"/>
      <c r="DIO8" s="7"/>
      <c r="DIP8" s="7"/>
      <c r="DIQ8" s="7"/>
      <c r="DIR8" s="7"/>
      <c r="DIS8" s="7"/>
      <c r="DIT8" s="7"/>
      <c r="DIU8" s="7"/>
      <c r="DIV8" s="7"/>
      <c r="DIW8" s="7"/>
      <c r="DIX8" s="7"/>
      <c r="DIY8" s="7"/>
      <c r="DIZ8" s="7"/>
      <c r="DJA8" s="7"/>
      <c r="DJB8" s="7"/>
      <c r="DJC8" s="7"/>
      <c r="DJD8" s="7"/>
      <c r="DJE8" s="7"/>
      <c r="DJF8" s="7"/>
      <c r="DJG8" s="7"/>
      <c r="DJH8" s="7"/>
      <c r="DJI8" s="7"/>
      <c r="DJJ8" s="7"/>
      <c r="DJK8" s="7"/>
      <c r="DJL8" s="7"/>
      <c r="DJM8" s="7"/>
      <c r="DJN8" s="7"/>
      <c r="DJO8" s="7"/>
      <c r="DJP8" s="7"/>
      <c r="DJQ8" s="7"/>
      <c r="DJR8" s="7"/>
      <c r="DJS8" s="7"/>
      <c r="DJT8" s="7"/>
      <c r="DJU8" s="7"/>
      <c r="DJV8" s="7"/>
      <c r="DJW8" s="7"/>
      <c r="DJX8" s="7"/>
      <c r="DJY8" s="7"/>
      <c r="DJZ8" s="7"/>
      <c r="DKA8" s="7"/>
      <c r="DKB8" s="7"/>
      <c r="DKC8" s="7"/>
      <c r="DKD8" s="7"/>
      <c r="DKE8" s="7"/>
      <c r="DKF8" s="7"/>
      <c r="DKG8" s="7"/>
      <c r="DKH8" s="7"/>
      <c r="DKI8" s="7"/>
      <c r="DKJ8" s="7"/>
      <c r="DKK8" s="7"/>
      <c r="DKL8" s="7"/>
      <c r="DKM8" s="7"/>
      <c r="DKN8" s="7"/>
      <c r="DKO8" s="7"/>
      <c r="DKP8" s="7"/>
      <c r="DKQ8" s="7"/>
      <c r="DKR8" s="7"/>
      <c r="DKS8" s="7"/>
      <c r="DKT8" s="7"/>
      <c r="DKU8" s="7"/>
      <c r="DKV8" s="7"/>
      <c r="DKW8" s="7"/>
      <c r="DKX8" s="7"/>
      <c r="DKY8" s="7"/>
      <c r="DKZ8" s="7"/>
      <c r="DLA8" s="7"/>
      <c r="DLB8" s="7"/>
      <c r="DLC8" s="7"/>
      <c r="DLD8" s="7"/>
      <c r="DLE8" s="7"/>
      <c r="DLF8" s="7"/>
      <c r="DLG8" s="7"/>
      <c r="DLH8" s="7"/>
      <c r="DLI8" s="7"/>
      <c r="DLJ8" s="7"/>
      <c r="DLK8" s="7"/>
      <c r="DLL8" s="7"/>
      <c r="DLM8" s="7"/>
      <c r="DLN8" s="7"/>
      <c r="DLO8" s="7"/>
      <c r="DLP8" s="7"/>
      <c r="DLQ8" s="7"/>
      <c r="DLR8" s="7"/>
      <c r="DLS8" s="7"/>
      <c r="DLT8" s="7"/>
      <c r="DLU8" s="7"/>
      <c r="DLV8" s="7"/>
      <c r="DLW8" s="7"/>
      <c r="DLX8" s="7"/>
      <c r="DLY8" s="7"/>
      <c r="DLZ8" s="7"/>
      <c r="DMA8" s="7"/>
      <c r="DMB8" s="7"/>
      <c r="DMC8" s="7"/>
      <c r="DMD8" s="7"/>
      <c r="DME8" s="7"/>
      <c r="DMF8" s="7"/>
      <c r="DMG8" s="7"/>
      <c r="DMH8" s="7"/>
      <c r="DMI8" s="7"/>
      <c r="DMJ8" s="7"/>
      <c r="DMK8" s="7"/>
      <c r="DML8" s="7"/>
      <c r="DMM8" s="7"/>
      <c r="DMN8" s="7"/>
      <c r="DMO8" s="7"/>
      <c r="DMP8" s="7"/>
      <c r="DMQ8" s="7"/>
      <c r="DMR8" s="7"/>
      <c r="DMS8" s="7"/>
      <c r="DMT8" s="7"/>
      <c r="DMU8" s="7"/>
      <c r="DMV8" s="7"/>
      <c r="DMW8" s="7"/>
      <c r="DMX8" s="7"/>
      <c r="DMY8" s="7"/>
      <c r="DMZ8" s="7"/>
      <c r="DNA8" s="7"/>
      <c r="DNB8" s="7"/>
      <c r="DNC8" s="7"/>
      <c r="DND8" s="7"/>
      <c r="DNE8" s="7"/>
      <c r="DNF8" s="7"/>
      <c r="DNG8" s="7"/>
      <c r="DNH8" s="7"/>
      <c r="DNI8" s="7"/>
      <c r="DNJ8" s="7"/>
      <c r="DNK8" s="7"/>
      <c r="DNL8" s="7"/>
      <c r="DNM8" s="7"/>
      <c r="DNN8" s="7"/>
      <c r="DNO8" s="7"/>
      <c r="DNP8" s="7"/>
      <c r="DNQ8" s="7"/>
      <c r="DNR8" s="7"/>
      <c r="DNS8" s="7"/>
      <c r="DNT8" s="7"/>
      <c r="DNU8" s="7"/>
      <c r="DNV8" s="7"/>
      <c r="DNW8" s="7"/>
      <c r="DNX8" s="7"/>
      <c r="DNY8" s="7"/>
      <c r="DNZ8" s="7"/>
      <c r="DOA8" s="7"/>
      <c r="DOB8" s="7"/>
      <c r="DOC8" s="7"/>
      <c r="DOD8" s="7"/>
      <c r="DOE8" s="7"/>
      <c r="DOF8" s="7"/>
      <c r="DOG8" s="7"/>
      <c r="DOH8" s="7"/>
      <c r="DOI8" s="7"/>
      <c r="DOJ8" s="7"/>
      <c r="DOK8" s="7"/>
      <c r="DOL8" s="7"/>
      <c r="DOM8" s="7"/>
      <c r="DON8" s="7"/>
      <c r="DOO8" s="7"/>
      <c r="DOP8" s="7"/>
      <c r="DOQ8" s="7"/>
      <c r="DOR8" s="7"/>
      <c r="DOS8" s="7"/>
      <c r="DOT8" s="7"/>
      <c r="DOU8" s="7"/>
      <c r="DOV8" s="7"/>
      <c r="DOW8" s="7"/>
      <c r="DOX8" s="7"/>
      <c r="DOY8" s="7"/>
      <c r="DOZ8" s="7"/>
      <c r="DPA8" s="7"/>
      <c r="DPB8" s="7"/>
      <c r="DPC8" s="7"/>
      <c r="DPD8" s="7"/>
      <c r="DPE8" s="7"/>
      <c r="DPF8" s="7"/>
      <c r="DPG8" s="7"/>
      <c r="DPH8" s="7"/>
      <c r="DPI8" s="7"/>
      <c r="DPJ8" s="7"/>
      <c r="DPK8" s="7"/>
      <c r="DPL8" s="7"/>
      <c r="DPM8" s="7"/>
      <c r="DPN8" s="7"/>
      <c r="DPO8" s="7"/>
      <c r="DPP8" s="7"/>
      <c r="DPQ8" s="7"/>
      <c r="DPR8" s="7"/>
      <c r="DPS8" s="7"/>
      <c r="DPT8" s="7"/>
      <c r="DPU8" s="7"/>
      <c r="DPV8" s="7"/>
      <c r="DPW8" s="7"/>
      <c r="DPX8" s="7"/>
      <c r="DPY8" s="7"/>
      <c r="DPZ8" s="7"/>
      <c r="DQA8" s="7"/>
      <c r="DQB8" s="7"/>
      <c r="DQC8" s="7"/>
      <c r="DQD8" s="7"/>
      <c r="DQE8" s="7"/>
      <c r="DQF8" s="7"/>
      <c r="DQG8" s="7"/>
      <c r="DQH8" s="7"/>
      <c r="DQI8" s="7"/>
      <c r="DQJ8" s="7"/>
      <c r="DQK8" s="7"/>
      <c r="DQL8" s="7"/>
      <c r="DQM8" s="7"/>
      <c r="DQN8" s="7"/>
      <c r="DQO8" s="7"/>
      <c r="DQP8" s="7"/>
      <c r="DQQ8" s="7"/>
      <c r="DQR8" s="7"/>
      <c r="DQS8" s="7"/>
      <c r="DQT8" s="7"/>
      <c r="DQU8" s="7"/>
      <c r="DQV8" s="7"/>
      <c r="DQW8" s="7"/>
      <c r="DQX8" s="7"/>
      <c r="DQY8" s="7"/>
      <c r="DQZ8" s="7"/>
      <c r="DRA8" s="7"/>
      <c r="DRB8" s="7"/>
      <c r="DRC8" s="7"/>
      <c r="DRD8" s="7"/>
      <c r="DRE8" s="7"/>
      <c r="DRF8" s="7"/>
      <c r="DRG8" s="7"/>
      <c r="DRH8" s="7"/>
      <c r="DRI8" s="7"/>
      <c r="DRJ8" s="7"/>
      <c r="DRK8" s="7"/>
      <c r="DRL8" s="7"/>
      <c r="DRM8" s="7"/>
      <c r="DRN8" s="7"/>
      <c r="DRO8" s="7"/>
      <c r="DRP8" s="7"/>
      <c r="DRQ8" s="7"/>
      <c r="DRR8" s="7"/>
      <c r="DRS8" s="7"/>
      <c r="DRT8" s="7"/>
      <c r="DRU8" s="7"/>
      <c r="DRV8" s="7"/>
      <c r="DRW8" s="7"/>
      <c r="DRX8" s="7"/>
      <c r="DRY8" s="7"/>
      <c r="DRZ8" s="7"/>
      <c r="DSA8" s="7"/>
      <c r="DSB8" s="7"/>
      <c r="DSC8" s="7"/>
      <c r="DSD8" s="7"/>
      <c r="DSE8" s="7"/>
      <c r="DSF8" s="7"/>
      <c r="DSG8" s="7"/>
      <c r="DSH8" s="7"/>
      <c r="DSI8" s="7"/>
      <c r="DSJ8" s="7"/>
      <c r="DSK8" s="7"/>
      <c r="DSL8" s="7"/>
      <c r="DSM8" s="7"/>
      <c r="DSN8" s="7"/>
      <c r="DSO8" s="7"/>
      <c r="DSP8" s="7"/>
      <c r="DSQ8" s="7"/>
      <c r="DSR8" s="7"/>
      <c r="DSS8" s="7"/>
      <c r="DST8" s="7"/>
      <c r="DSU8" s="7"/>
      <c r="DSV8" s="7"/>
      <c r="DSW8" s="7"/>
      <c r="DSX8" s="7"/>
      <c r="DSY8" s="7"/>
      <c r="DSZ8" s="7"/>
      <c r="DTA8" s="7"/>
      <c r="DTB8" s="7"/>
      <c r="DTC8" s="7"/>
      <c r="DTD8" s="7"/>
      <c r="DTE8" s="7"/>
      <c r="DTF8" s="7"/>
      <c r="DTG8" s="7"/>
      <c r="DTH8" s="7"/>
      <c r="DTI8" s="7"/>
      <c r="DTJ8" s="7"/>
      <c r="DTK8" s="7"/>
      <c r="DTL8" s="7"/>
      <c r="DTM8" s="7"/>
      <c r="DTN8" s="7"/>
      <c r="DTO8" s="7"/>
      <c r="DTP8" s="7"/>
      <c r="DTQ8" s="7"/>
      <c r="DTR8" s="7"/>
      <c r="DTS8" s="7"/>
      <c r="DTT8" s="7"/>
      <c r="DTU8" s="7"/>
      <c r="DTV8" s="7"/>
      <c r="DTW8" s="7"/>
      <c r="DTX8" s="7"/>
      <c r="DTY8" s="7"/>
      <c r="DTZ8" s="7"/>
      <c r="DUA8" s="7"/>
      <c r="DUB8" s="7"/>
      <c r="DUC8" s="7"/>
      <c r="DUD8" s="7"/>
      <c r="DUE8" s="7"/>
      <c r="DUF8" s="7"/>
      <c r="DUG8" s="7"/>
      <c r="DUH8" s="7"/>
      <c r="DUI8" s="7"/>
      <c r="DUJ8" s="7"/>
      <c r="DUK8" s="7"/>
      <c r="DUL8" s="7"/>
      <c r="DUM8" s="7"/>
      <c r="DUN8" s="7"/>
      <c r="DUO8" s="7"/>
      <c r="DUP8" s="7"/>
      <c r="DUQ8" s="7"/>
      <c r="DUR8" s="7"/>
      <c r="DUS8" s="7"/>
      <c r="DUT8" s="7"/>
      <c r="DUU8" s="7"/>
      <c r="DUV8" s="7"/>
      <c r="DUW8" s="7"/>
      <c r="DUX8" s="7"/>
      <c r="DUY8" s="7"/>
      <c r="DUZ8" s="7"/>
      <c r="DVA8" s="7"/>
      <c r="DVB8" s="7"/>
      <c r="DVC8" s="7"/>
      <c r="DVD8" s="7"/>
      <c r="DVE8" s="7"/>
      <c r="DVF8" s="7"/>
      <c r="DVG8" s="7"/>
      <c r="DVH8" s="7"/>
      <c r="DVI8" s="7"/>
      <c r="DVJ8" s="7"/>
      <c r="DVK8" s="7"/>
      <c r="DVL8" s="7"/>
      <c r="DVM8" s="7"/>
      <c r="DVN8" s="7"/>
      <c r="DVO8" s="7"/>
      <c r="DVP8" s="7"/>
      <c r="DVQ8" s="7"/>
      <c r="DVR8" s="7"/>
      <c r="DVS8" s="7"/>
      <c r="DVT8" s="7"/>
      <c r="DVU8" s="7"/>
      <c r="DVV8" s="7"/>
      <c r="DVW8" s="7"/>
      <c r="DVX8" s="7"/>
      <c r="DVY8" s="7"/>
      <c r="DVZ8" s="7"/>
      <c r="DWA8" s="7"/>
      <c r="DWB8" s="7"/>
      <c r="DWC8" s="7"/>
      <c r="DWD8" s="7"/>
      <c r="DWE8" s="7"/>
      <c r="DWF8" s="7"/>
      <c r="DWG8" s="7"/>
      <c r="DWH8" s="7"/>
      <c r="DWI8" s="7"/>
      <c r="DWJ8" s="7"/>
      <c r="DWK8" s="7"/>
      <c r="DWL8" s="7"/>
      <c r="DWM8" s="7"/>
      <c r="DWN8" s="7"/>
      <c r="DWO8" s="7"/>
      <c r="DWP8" s="7"/>
      <c r="DWQ8" s="7"/>
      <c r="DWR8" s="7"/>
      <c r="DWS8" s="7"/>
      <c r="DWT8" s="7"/>
      <c r="DWU8" s="7"/>
      <c r="DWV8" s="7"/>
      <c r="DWW8" s="7"/>
      <c r="DWX8" s="7"/>
      <c r="DWY8" s="7"/>
      <c r="DWZ8" s="7"/>
      <c r="DXA8" s="7"/>
      <c r="DXB8" s="7"/>
      <c r="DXC8" s="7"/>
      <c r="DXD8" s="7"/>
      <c r="DXE8" s="7"/>
      <c r="DXF8" s="7"/>
      <c r="DXG8" s="7"/>
      <c r="DXH8" s="7"/>
      <c r="DXI8" s="7"/>
      <c r="DXJ8" s="7"/>
      <c r="DXK8" s="7"/>
      <c r="DXL8" s="7"/>
      <c r="DXM8" s="7"/>
      <c r="DXN8" s="7"/>
      <c r="DXO8" s="7"/>
      <c r="DXP8" s="7"/>
      <c r="DXQ8" s="7"/>
      <c r="DXR8" s="7"/>
      <c r="DXS8" s="7"/>
      <c r="DXT8" s="7"/>
      <c r="DXU8" s="7"/>
      <c r="DXV8" s="7"/>
      <c r="DXW8" s="7"/>
      <c r="DXX8" s="7"/>
      <c r="DXY8" s="7"/>
      <c r="DXZ8" s="7"/>
      <c r="DYA8" s="7"/>
      <c r="DYB8" s="7"/>
      <c r="DYC8" s="7"/>
      <c r="DYD8" s="7"/>
      <c r="DYE8" s="7"/>
      <c r="DYF8" s="7"/>
      <c r="DYG8" s="7"/>
      <c r="DYH8" s="7"/>
      <c r="DYI8" s="7"/>
      <c r="DYJ8" s="7"/>
      <c r="DYK8" s="7"/>
      <c r="DYL8" s="7"/>
      <c r="DYM8" s="7"/>
      <c r="DYN8" s="7"/>
      <c r="DYO8" s="7"/>
      <c r="DYP8" s="7"/>
      <c r="DYQ8" s="7"/>
      <c r="DYR8" s="7"/>
      <c r="DYS8" s="7"/>
      <c r="DYT8" s="7"/>
      <c r="DYU8" s="7"/>
      <c r="DYV8" s="7"/>
      <c r="DYW8" s="7"/>
      <c r="DYX8" s="7"/>
      <c r="DYY8" s="7"/>
      <c r="DYZ8" s="7"/>
      <c r="DZA8" s="7"/>
      <c r="DZB8" s="7"/>
      <c r="DZC8" s="7"/>
      <c r="DZD8" s="7"/>
      <c r="DZE8" s="7"/>
      <c r="DZF8" s="7"/>
      <c r="DZG8" s="7"/>
      <c r="DZH8" s="7"/>
      <c r="DZI8" s="7"/>
      <c r="DZJ8" s="7"/>
      <c r="DZK8" s="7"/>
      <c r="DZL8" s="7"/>
      <c r="DZM8" s="7"/>
      <c r="DZN8" s="7"/>
      <c r="DZO8" s="7"/>
      <c r="DZP8" s="7"/>
      <c r="DZQ8" s="7"/>
      <c r="DZR8" s="7"/>
      <c r="DZS8" s="7"/>
      <c r="DZT8" s="7"/>
      <c r="DZU8" s="7"/>
      <c r="DZV8" s="7"/>
      <c r="DZW8" s="7"/>
      <c r="DZX8" s="7"/>
      <c r="DZY8" s="7"/>
      <c r="DZZ8" s="7"/>
      <c r="EAA8" s="7"/>
      <c r="EAB8" s="7"/>
      <c r="EAC8" s="7"/>
      <c r="EAD8" s="7"/>
      <c r="EAE8" s="7"/>
      <c r="EAF8" s="7"/>
      <c r="EAG8" s="7"/>
      <c r="EAH8" s="7"/>
      <c r="EAI8" s="7"/>
      <c r="EAJ8" s="7"/>
      <c r="EAK8" s="7"/>
      <c r="EAL8" s="7"/>
      <c r="EAM8" s="7"/>
      <c r="EAN8" s="7"/>
      <c r="EAO8" s="7"/>
      <c r="EAP8" s="7"/>
      <c r="EAQ8" s="7"/>
      <c r="EAR8" s="7"/>
      <c r="EAS8" s="7"/>
      <c r="EAT8" s="7"/>
      <c r="EAU8" s="7"/>
      <c r="EAV8" s="7"/>
      <c r="EAW8" s="7"/>
      <c r="EAX8" s="7"/>
      <c r="EAY8" s="7"/>
      <c r="EAZ8" s="7"/>
      <c r="EBA8" s="7"/>
      <c r="EBB8" s="7"/>
      <c r="EBC8" s="7"/>
      <c r="EBD8" s="7"/>
      <c r="EBE8" s="7"/>
      <c r="EBF8" s="7"/>
      <c r="EBG8" s="7"/>
      <c r="EBH8" s="7"/>
      <c r="EBI8" s="7"/>
      <c r="EBJ8" s="7"/>
      <c r="EBK8" s="7"/>
      <c r="EBL8" s="7"/>
      <c r="EBM8" s="7"/>
      <c r="EBN8" s="7"/>
      <c r="EBO8" s="7"/>
      <c r="EBP8" s="7"/>
      <c r="EBQ8" s="7"/>
      <c r="EBR8" s="7"/>
      <c r="EBS8" s="7"/>
      <c r="EBT8" s="7"/>
      <c r="EBU8" s="7"/>
      <c r="EBV8" s="7"/>
      <c r="EBW8" s="7"/>
      <c r="EBX8" s="7"/>
      <c r="EBY8" s="7"/>
      <c r="EBZ8" s="7"/>
      <c r="ECA8" s="7"/>
      <c r="ECB8" s="7"/>
      <c r="ECC8" s="7"/>
      <c r="ECD8" s="7"/>
      <c r="ECE8" s="7"/>
      <c r="ECF8" s="7"/>
      <c r="ECG8" s="7"/>
      <c r="ECH8" s="7"/>
      <c r="ECI8" s="7"/>
      <c r="ECJ8" s="7"/>
      <c r="ECK8" s="7"/>
      <c r="ECL8" s="7"/>
      <c r="ECM8" s="7"/>
      <c r="ECN8" s="7"/>
      <c r="ECO8" s="7"/>
      <c r="ECP8" s="7"/>
      <c r="ECQ8" s="7"/>
      <c r="ECR8" s="7"/>
      <c r="ECS8" s="7"/>
      <c r="ECT8" s="7"/>
      <c r="ECU8" s="7"/>
      <c r="ECV8" s="7"/>
      <c r="ECW8" s="7"/>
      <c r="ECX8" s="7"/>
      <c r="ECY8" s="7"/>
      <c r="ECZ8" s="7"/>
      <c r="EDA8" s="7"/>
      <c r="EDB8" s="7"/>
      <c r="EDC8" s="7"/>
      <c r="EDD8" s="7"/>
      <c r="EDE8" s="7"/>
      <c r="EDF8" s="7"/>
      <c r="EDG8" s="7"/>
      <c r="EDH8" s="7"/>
      <c r="EDI8" s="7"/>
      <c r="EDJ8" s="7"/>
      <c r="EDK8" s="7"/>
      <c r="EDL8" s="7"/>
      <c r="EDM8" s="7"/>
      <c r="EDN8" s="7"/>
      <c r="EDO8" s="7"/>
      <c r="EDP8" s="7"/>
      <c r="EDQ8" s="7"/>
      <c r="EDR8" s="7"/>
      <c r="EDS8" s="7"/>
      <c r="EDT8" s="7"/>
      <c r="EDU8" s="7"/>
      <c r="EDV8" s="7"/>
      <c r="EDW8" s="7"/>
      <c r="EDX8" s="7"/>
      <c r="EDY8" s="7"/>
      <c r="EDZ8" s="7"/>
      <c r="EEA8" s="7"/>
      <c r="EEB8" s="7"/>
      <c r="EEC8" s="7"/>
      <c r="EED8" s="7"/>
      <c r="EEE8" s="7"/>
      <c r="EEF8" s="7"/>
      <c r="EEG8" s="7"/>
      <c r="EEH8" s="7"/>
      <c r="EEI8" s="7"/>
      <c r="EEJ8" s="7"/>
      <c r="EEK8" s="7"/>
      <c r="EEL8" s="7"/>
      <c r="EEM8" s="7"/>
      <c r="EEN8" s="7"/>
      <c r="EEO8" s="7"/>
      <c r="EEP8" s="7"/>
      <c r="EEQ8" s="7"/>
      <c r="EER8" s="7"/>
      <c r="EES8" s="7"/>
      <c r="EET8" s="7"/>
      <c r="EEU8" s="7"/>
      <c r="EEV8" s="7"/>
      <c r="EEW8" s="7"/>
      <c r="EEX8" s="7"/>
      <c r="EEY8" s="7"/>
      <c r="EEZ8" s="7"/>
      <c r="EFA8" s="7"/>
      <c r="EFB8" s="7"/>
      <c r="EFC8" s="7"/>
      <c r="EFD8" s="7"/>
      <c r="EFE8" s="7"/>
      <c r="EFF8" s="7"/>
      <c r="EFG8" s="7"/>
      <c r="EFH8" s="7"/>
      <c r="EFI8" s="7"/>
      <c r="EFJ8" s="7"/>
      <c r="EFK8" s="7"/>
      <c r="EFL8" s="7"/>
      <c r="EFM8" s="7"/>
      <c r="EFN8" s="7"/>
      <c r="EFO8" s="7"/>
      <c r="EFP8" s="7"/>
      <c r="EFQ8" s="7"/>
      <c r="EFR8" s="7"/>
      <c r="EFS8" s="7"/>
      <c r="EFT8" s="7"/>
      <c r="EFU8" s="7"/>
      <c r="EFV8" s="7"/>
      <c r="EFW8" s="7"/>
      <c r="EFX8" s="7"/>
      <c r="EFY8" s="7"/>
      <c r="EFZ8" s="7"/>
      <c r="EGA8" s="7"/>
      <c r="EGB8" s="7"/>
      <c r="EGC8" s="7"/>
      <c r="EGD8" s="7"/>
      <c r="EGE8" s="7"/>
      <c r="EGF8" s="7"/>
      <c r="EGG8" s="7"/>
      <c r="EGH8" s="7"/>
      <c r="EGI8" s="7"/>
      <c r="EGJ8" s="7"/>
      <c r="EGK8" s="7"/>
      <c r="EGL8" s="7"/>
      <c r="EGM8" s="7"/>
      <c r="EGN8" s="7"/>
      <c r="EGO8" s="7"/>
      <c r="EGP8" s="7"/>
      <c r="EGQ8" s="7"/>
      <c r="EGR8" s="7"/>
      <c r="EGS8" s="7"/>
      <c r="EGT8" s="7"/>
      <c r="EGU8" s="7"/>
      <c r="EGV8" s="7"/>
      <c r="EGW8" s="7"/>
      <c r="EGX8" s="7"/>
      <c r="EGY8" s="7"/>
      <c r="EGZ8" s="7"/>
      <c r="EHA8" s="7"/>
      <c r="EHB8" s="7"/>
      <c r="EHC8" s="7"/>
      <c r="EHD8" s="7"/>
      <c r="EHE8" s="7"/>
      <c r="EHF8" s="7"/>
      <c r="EHG8" s="7"/>
      <c r="EHH8" s="7"/>
      <c r="EHI8" s="7"/>
      <c r="EHJ8" s="7"/>
      <c r="EHK8" s="7"/>
      <c r="EHL8" s="7"/>
      <c r="EHM8" s="7"/>
      <c r="EHN8" s="7"/>
      <c r="EHO8" s="7"/>
      <c r="EHP8" s="7"/>
      <c r="EHQ8" s="7"/>
      <c r="EHR8" s="7"/>
      <c r="EHS8" s="7"/>
      <c r="EHT8" s="7"/>
      <c r="EHU8" s="7"/>
      <c r="EHV8" s="7"/>
      <c r="EHW8" s="7"/>
      <c r="EHX8" s="7"/>
      <c r="EHY8" s="7"/>
      <c r="EHZ8" s="7"/>
      <c r="EIA8" s="7"/>
      <c r="EIB8" s="7"/>
      <c r="EIC8" s="7"/>
      <c r="EID8" s="7"/>
      <c r="EIE8" s="7"/>
      <c r="EIF8" s="7"/>
      <c r="EIG8" s="7"/>
      <c r="EIH8" s="7"/>
      <c r="EII8" s="7"/>
      <c r="EIJ8" s="7"/>
      <c r="EIK8" s="7"/>
      <c r="EIL8" s="7"/>
      <c r="EIM8" s="7"/>
      <c r="EIN8" s="7"/>
      <c r="EIO8" s="7"/>
      <c r="EIP8" s="7"/>
      <c r="EIQ8" s="7"/>
      <c r="EIR8" s="7"/>
      <c r="EIS8" s="7"/>
      <c r="EIT8" s="7"/>
      <c r="EIU8" s="7"/>
      <c r="EIV8" s="7"/>
      <c r="EIW8" s="7"/>
      <c r="EIX8" s="7"/>
      <c r="EIY8" s="7"/>
      <c r="EIZ8" s="7"/>
      <c r="EJA8" s="7"/>
      <c r="EJB8" s="7"/>
      <c r="EJC8" s="7"/>
      <c r="EJD8" s="7"/>
      <c r="EJE8" s="7"/>
      <c r="EJF8" s="7"/>
      <c r="EJG8" s="7"/>
      <c r="EJH8" s="7"/>
      <c r="EJI8" s="7"/>
      <c r="EJJ8" s="7"/>
      <c r="EJK8" s="7"/>
      <c r="EJL8" s="7"/>
      <c r="EJM8" s="7"/>
      <c r="EJN8" s="7"/>
      <c r="EJO8" s="7"/>
      <c r="EJP8" s="7"/>
      <c r="EJQ8" s="7"/>
      <c r="EJR8" s="7"/>
      <c r="EJS8" s="7"/>
      <c r="EJT8" s="7"/>
      <c r="EJU8" s="7"/>
      <c r="EJV8" s="7"/>
      <c r="EJW8" s="7"/>
      <c r="EJX8" s="7"/>
      <c r="EJY8" s="7"/>
      <c r="EJZ8" s="7"/>
      <c r="EKA8" s="7"/>
      <c r="EKB8" s="7"/>
      <c r="EKC8" s="7"/>
      <c r="EKD8" s="7"/>
      <c r="EKE8" s="7"/>
      <c r="EKF8" s="7"/>
      <c r="EKG8" s="7"/>
      <c r="EKH8" s="7"/>
      <c r="EKI8" s="7"/>
      <c r="EKJ8" s="7"/>
      <c r="EKK8" s="7"/>
      <c r="EKL8" s="7"/>
      <c r="EKM8" s="7"/>
      <c r="EKN8" s="7"/>
      <c r="EKO8" s="7"/>
      <c r="EKP8" s="7"/>
      <c r="EKQ8" s="7"/>
      <c r="EKR8" s="7"/>
      <c r="EKS8" s="7"/>
      <c r="EKT8" s="7"/>
      <c r="EKU8" s="7"/>
      <c r="EKV8" s="7"/>
      <c r="EKW8" s="7"/>
      <c r="EKX8" s="7"/>
      <c r="EKY8" s="7"/>
      <c r="EKZ8" s="7"/>
      <c r="ELA8" s="7"/>
      <c r="ELB8" s="7"/>
      <c r="ELC8" s="7"/>
      <c r="ELD8" s="7"/>
      <c r="ELE8" s="7"/>
      <c r="ELF8" s="7"/>
      <c r="ELG8" s="7"/>
      <c r="ELH8" s="7"/>
      <c r="ELI8" s="7"/>
      <c r="ELJ8" s="7"/>
      <c r="ELK8" s="7"/>
      <c r="ELL8" s="7"/>
      <c r="ELM8" s="7"/>
      <c r="ELN8" s="7"/>
      <c r="ELO8" s="7"/>
      <c r="ELP8" s="7"/>
      <c r="ELQ8" s="7"/>
      <c r="ELR8" s="7"/>
      <c r="ELS8" s="7"/>
      <c r="ELT8" s="7"/>
      <c r="ELU8" s="7"/>
      <c r="ELV8" s="7"/>
      <c r="ELW8" s="7"/>
      <c r="ELX8" s="7"/>
      <c r="ELY8" s="7"/>
      <c r="ELZ8" s="7"/>
      <c r="EMA8" s="7"/>
      <c r="EMB8" s="7"/>
      <c r="EMC8" s="7"/>
      <c r="EMD8" s="7"/>
      <c r="EME8" s="7"/>
      <c r="EMF8" s="7"/>
      <c r="EMG8" s="7"/>
      <c r="EMH8" s="7"/>
      <c r="EMI8" s="7"/>
      <c r="EMJ8" s="7"/>
      <c r="EMK8" s="7"/>
      <c r="EML8" s="7"/>
      <c r="EMM8" s="7"/>
      <c r="EMN8" s="7"/>
      <c r="EMO8" s="7"/>
      <c r="EMP8" s="7"/>
      <c r="EMQ8" s="7"/>
      <c r="EMR8" s="7"/>
      <c r="EMS8" s="7"/>
      <c r="EMT8" s="7"/>
      <c r="EMU8" s="7"/>
      <c r="EMV8" s="7"/>
      <c r="EMW8" s="7"/>
      <c r="EMX8" s="7"/>
      <c r="EMY8" s="7"/>
      <c r="EMZ8" s="7"/>
      <c r="ENA8" s="7"/>
      <c r="ENB8" s="7"/>
      <c r="ENC8" s="7"/>
      <c r="END8" s="7"/>
      <c r="ENE8" s="7"/>
      <c r="ENF8" s="7"/>
      <c r="ENG8" s="7"/>
      <c r="ENH8" s="7"/>
      <c r="ENI8" s="7"/>
      <c r="ENJ8" s="7"/>
      <c r="ENK8" s="7"/>
      <c r="ENL8" s="7"/>
      <c r="ENM8" s="7"/>
      <c r="ENN8" s="7"/>
      <c r="ENO8" s="7"/>
      <c r="ENP8" s="7"/>
      <c r="ENQ8" s="7"/>
      <c r="ENR8" s="7"/>
      <c r="ENS8" s="7"/>
      <c r="ENT8" s="7"/>
      <c r="ENU8" s="7"/>
      <c r="ENV8" s="7"/>
      <c r="ENW8" s="7"/>
      <c r="ENX8" s="7"/>
      <c r="ENY8" s="7"/>
      <c r="ENZ8" s="7"/>
      <c r="EOA8" s="7"/>
      <c r="EOB8" s="7"/>
      <c r="EOC8" s="7"/>
      <c r="EOD8" s="7"/>
      <c r="EOE8" s="7"/>
      <c r="EOF8" s="7"/>
      <c r="EOG8" s="7"/>
      <c r="EOH8" s="7"/>
      <c r="EOI8" s="7"/>
      <c r="EOJ8" s="7"/>
      <c r="EOK8" s="7"/>
      <c r="EOL8" s="7"/>
      <c r="EOM8" s="7"/>
      <c r="EON8" s="7"/>
      <c r="EOO8" s="7"/>
      <c r="EOP8" s="7"/>
      <c r="EOQ8" s="7"/>
      <c r="EOR8" s="7"/>
      <c r="EOS8" s="7"/>
      <c r="EOT8" s="7"/>
      <c r="EOU8" s="7"/>
      <c r="EOV8" s="7"/>
      <c r="EOW8" s="7"/>
      <c r="EOX8" s="7"/>
      <c r="EOY8" s="7"/>
      <c r="EOZ8" s="7"/>
      <c r="EPA8" s="7"/>
      <c r="EPB8" s="7"/>
      <c r="EPC8" s="7"/>
      <c r="EPD8" s="7"/>
      <c r="EPE8" s="7"/>
      <c r="EPF8" s="7"/>
      <c r="EPG8" s="7"/>
      <c r="EPH8" s="7"/>
      <c r="EPI8" s="7"/>
      <c r="EPJ8" s="7"/>
      <c r="EPK8" s="7"/>
      <c r="EPL8" s="7"/>
      <c r="EPM8" s="7"/>
      <c r="EPN8" s="7"/>
      <c r="EPO8" s="7"/>
      <c r="EPP8" s="7"/>
      <c r="EPQ8" s="7"/>
      <c r="EPR8" s="7"/>
      <c r="EPS8" s="7"/>
      <c r="EPT8" s="7"/>
      <c r="EPU8" s="7"/>
      <c r="EPV8" s="7"/>
      <c r="EPW8" s="7"/>
      <c r="EPX8" s="7"/>
      <c r="EPY8" s="7"/>
      <c r="EPZ8" s="7"/>
      <c r="EQA8" s="7"/>
      <c r="EQB8" s="7"/>
      <c r="EQC8" s="7"/>
      <c r="EQD8" s="7"/>
      <c r="EQE8" s="7"/>
      <c r="EQF8" s="7"/>
      <c r="EQG8" s="7"/>
      <c r="EQH8" s="7"/>
      <c r="EQI8" s="7"/>
      <c r="EQJ8" s="7"/>
      <c r="EQK8" s="7"/>
      <c r="EQL8" s="7"/>
      <c r="EQM8" s="7"/>
      <c r="EQN8" s="7"/>
      <c r="EQO8" s="7"/>
      <c r="EQP8" s="7"/>
      <c r="EQQ8" s="7"/>
      <c r="EQR8" s="7"/>
      <c r="EQS8" s="7"/>
      <c r="EQT8" s="7"/>
      <c r="EQU8" s="7"/>
      <c r="EQV8" s="7"/>
      <c r="EQW8" s="7"/>
      <c r="EQX8" s="7"/>
      <c r="EQY8" s="7"/>
      <c r="EQZ8" s="7"/>
      <c r="ERA8" s="7"/>
      <c r="ERB8" s="7"/>
      <c r="ERC8" s="7"/>
      <c r="ERD8" s="7"/>
      <c r="ERE8" s="7"/>
      <c r="ERF8" s="7"/>
      <c r="ERG8" s="7"/>
      <c r="ERH8" s="7"/>
      <c r="ERI8" s="7"/>
      <c r="ERJ8" s="7"/>
      <c r="ERK8" s="7"/>
      <c r="ERL8" s="7"/>
      <c r="ERM8" s="7"/>
      <c r="ERN8" s="7"/>
      <c r="ERO8" s="7"/>
      <c r="ERP8" s="7"/>
      <c r="ERQ8" s="7"/>
      <c r="ERR8" s="7"/>
      <c r="ERS8" s="7"/>
      <c r="ERT8" s="7"/>
      <c r="ERU8" s="7"/>
      <c r="ERV8" s="7"/>
      <c r="ERW8" s="7"/>
      <c r="ERX8" s="7"/>
      <c r="ERY8" s="7"/>
      <c r="ERZ8" s="7"/>
      <c r="ESA8" s="7"/>
      <c r="ESB8" s="7"/>
      <c r="ESC8" s="7"/>
      <c r="ESD8" s="7"/>
      <c r="ESE8" s="7"/>
      <c r="ESF8" s="7"/>
      <c r="ESG8" s="7"/>
      <c r="ESH8" s="7"/>
      <c r="ESI8" s="7"/>
      <c r="ESJ8" s="7"/>
      <c r="ESK8" s="7"/>
      <c r="ESL8" s="7"/>
      <c r="ESM8" s="7"/>
      <c r="ESN8" s="7"/>
      <c r="ESO8" s="7"/>
      <c r="ESP8" s="7"/>
      <c r="ESQ8" s="7"/>
      <c r="ESR8" s="7"/>
      <c r="ESS8" s="7"/>
      <c r="EST8" s="7"/>
      <c r="ESU8" s="7"/>
      <c r="ESV8" s="7"/>
      <c r="ESW8" s="7"/>
      <c r="ESX8" s="7"/>
      <c r="ESY8" s="7"/>
      <c r="ESZ8" s="7"/>
      <c r="ETA8" s="7"/>
      <c r="ETB8" s="7"/>
      <c r="ETC8" s="7"/>
      <c r="ETD8" s="7"/>
      <c r="ETE8" s="7"/>
      <c r="ETF8" s="7"/>
      <c r="ETG8" s="7"/>
      <c r="ETH8" s="7"/>
      <c r="ETI8" s="7"/>
      <c r="ETJ8" s="7"/>
      <c r="ETK8" s="7"/>
      <c r="ETL8" s="7"/>
      <c r="ETM8" s="7"/>
      <c r="ETN8" s="7"/>
      <c r="ETO8" s="7"/>
      <c r="ETP8" s="7"/>
      <c r="ETQ8" s="7"/>
      <c r="ETR8" s="7"/>
      <c r="ETS8" s="7"/>
      <c r="ETT8" s="7"/>
      <c r="ETU8" s="7"/>
      <c r="ETV8" s="7"/>
      <c r="ETW8" s="7"/>
      <c r="ETX8" s="7"/>
      <c r="ETY8" s="7"/>
      <c r="ETZ8" s="7"/>
      <c r="EUA8" s="7"/>
      <c r="EUB8" s="7"/>
      <c r="EUC8" s="7"/>
      <c r="EUD8" s="7"/>
      <c r="EUE8" s="7"/>
      <c r="EUF8" s="7"/>
      <c r="EUG8" s="7"/>
      <c r="EUH8" s="7"/>
      <c r="EUI8" s="7"/>
      <c r="EUJ8" s="7"/>
      <c r="EUK8" s="7"/>
      <c r="EUL8" s="7"/>
      <c r="EUM8" s="7"/>
      <c r="EUN8" s="7"/>
      <c r="EUO8" s="7"/>
      <c r="EUP8" s="7"/>
      <c r="EUQ8" s="7"/>
      <c r="EUR8" s="7"/>
      <c r="EUS8" s="7"/>
      <c r="EUT8" s="7"/>
      <c r="EUU8" s="7"/>
      <c r="EUV8" s="7"/>
      <c r="EUW8" s="7"/>
      <c r="EUX8" s="7"/>
      <c r="EUY8" s="7"/>
      <c r="EUZ8" s="7"/>
      <c r="EVA8" s="7"/>
      <c r="EVB8" s="7"/>
      <c r="EVC8" s="7"/>
      <c r="EVD8" s="7"/>
      <c r="EVE8" s="7"/>
      <c r="EVF8" s="7"/>
      <c r="EVG8" s="7"/>
      <c r="EVH8" s="7"/>
      <c r="EVI8" s="7"/>
      <c r="EVJ8" s="7"/>
      <c r="EVK8" s="7"/>
      <c r="EVL8" s="7"/>
      <c r="EVM8" s="7"/>
      <c r="EVN8" s="7"/>
      <c r="EVO8" s="7"/>
      <c r="EVP8" s="7"/>
      <c r="EVQ8" s="7"/>
      <c r="EVR8" s="7"/>
      <c r="EVS8" s="7"/>
      <c r="EVT8" s="7"/>
      <c r="EVU8" s="7"/>
      <c r="EVV8" s="7"/>
      <c r="EVW8" s="7"/>
      <c r="EVX8" s="7"/>
      <c r="EVY8" s="7"/>
      <c r="EVZ8" s="7"/>
      <c r="EWA8" s="7"/>
      <c r="EWB8" s="7"/>
      <c r="EWC8" s="7"/>
      <c r="EWD8" s="7"/>
      <c r="EWE8" s="7"/>
      <c r="EWF8" s="7"/>
      <c r="EWG8" s="7"/>
      <c r="EWH8" s="7"/>
      <c r="EWI8" s="7"/>
      <c r="EWJ8" s="7"/>
      <c r="EWK8" s="7"/>
      <c r="EWL8" s="7"/>
      <c r="EWM8" s="7"/>
      <c r="EWN8" s="7"/>
      <c r="EWO8" s="7"/>
      <c r="EWP8" s="7"/>
      <c r="EWQ8" s="7"/>
      <c r="EWR8" s="7"/>
      <c r="EWS8" s="7"/>
      <c r="EWT8" s="7"/>
      <c r="EWU8" s="7"/>
      <c r="EWV8" s="7"/>
      <c r="EWW8" s="7"/>
      <c r="EWX8" s="7"/>
      <c r="EWY8" s="7"/>
      <c r="EWZ8" s="7"/>
      <c r="EXA8" s="7"/>
      <c r="EXB8" s="7"/>
      <c r="EXC8" s="7"/>
      <c r="EXD8" s="7"/>
      <c r="EXE8" s="7"/>
      <c r="EXF8" s="7"/>
      <c r="EXG8" s="7"/>
      <c r="EXH8" s="7"/>
      <c r="EXI8" s="7"/>
      <c r="EXJ8" s="7"/>
      <c r="EXK8" s="7"/>
      <c r="EXL8" s="7"/>
      <c r="EXM8" s="7"/>
      <c r="EXN8" s="7"/>
      <c r="EXO8" s="7"/>
      <c r="EXP8" s="7"/>
      <c r="EXQ8" s="7"/>
      <c r="EXR8" s="7"/>
      <c r="EXS8" s="7"/>
      <c r="EXT8" s="7"/>
      <c r="EXU8" s="7"/>
      <c r="EXV8" s="7"/>
      <c r="EXW8" s="7"/>
      <c r="EXX8" s="7"/>
      <c r="EXY8" s="7"/>
      <c r="EXZ8" s="7"/>
      <c r="EYA8" s="7"/>
      <c r="EYB8" s="7"/>
      <c r="EYC8" s="7"/>
      <c r="EYD8" s="7"/>
      <c r="EYE8" s="7"/>
      <c r="EYF8" s="7"/>
      <c r="EYG8" s="7"/>
      <c r="EYH8" s="7"/>
      <c r="EYI8" s="7"/>
      <c r="EYJ8" s="7"/>
      <c r="EYK8" s="7"/>
      <c r="EYL8" s="7"/>
      <c r="EYM8" s="7"/>
      <c r="EYN8" s="7"/>
      <c r="EYO8" s="7"/>
      <c r="EYP8" s="7"/>
      <c r="EYQ8" s="7"/>
      <c r="EYR8" s="7"/>
      <c r="EYS8" s="7"/>
      <c r="EYT8" s="7"/>
      <c r="EYU8" s="7"/>
      <c r="EYV8" s="7"/>
      <c r="EYW8" s="7"/>
      <c r="EYX8" s="7"/>
      <c r="EYY8" s="7"/>
      <c r="EYZ8" s="7"/>
      <c r="EZA8" s="7"/>
      <c r="EZB8" s="7"/>
      <c r="EZC8" s="7"/>
      <c r="EZD8" s="7"/>
      <c r="EZE8" s="7"/>
      <c r="EZF8" s="7"/>
      <c r="EZG8" s="7"/>
      <c r="EZH8" s="7"/>
      <c r="EZI8" s="7"/>
      <c r="EZJ8" s="7"/>
      <c r="EZK8" s="7"/>
      <c r="EZL8" s="7"/>
      <c r="EZM8" s="7"/>
      <c r="EZN8" s="7"/>
      <c r="EZO8" s="7"/>
      <c r="EZP8" s="7"/>
      <c r="EZQ8" s="7"/>
      <c r="EZR8" s="7"/>
      <c r="EZS8" s="7"/>
      <c r="EZT8" s="7"/>
      <c r="EZU8" s="7"/>
      <c r="EZV8" s="7"/>
      <c r="EZW8" s="7"/>
      <c r="EZX8" s="7"/>
      <c r="EZY8" s="7"/>
      <c r="EZZ8" s="7"/>
      <c r="FAA8" s="7"/>
      <c r="FAB8" s="7"/>
      <c r="FAC8" s="7"/>
      <c r="FAD8" s="7"/>
      <c r="FAE8" s="7"/>
      <c r="FAF8" s="7"/>
      <c r="FAG8" s="7"/>
      <c r="FAH8" s="7"/>
      <c r="FAI8" s="7"/>
      <c r="FAJ8" s="7"/>
      <c r="FAK8" s="7"/>
      <c r="FAL8" s="7"/>
      <c r="FAM8" s="7"/>
      <c r="FAN8" s="7"/>
      <c r="FAO8" s="7"/>
      <c r="FAP8" s="7"/>
      <c r="FAQ8" s="7"/>
      <c r="FAR8" s="7"/>
      <c r="FAS8" s="7"/>
      <c r="FAT8" s="7"/>
      <c r="FAU8" s="7"/>
      <c r="FAV8" s="7"/>
      <c r="FAW8" s="7"/>
      <c r="FAX8" s="7"/>
      <c r="FAY8" s="7"/>
      <c r="FAZ8" s="7"/>
      <c r="FBA8" s="7"/>
      <c r="FBB8" s="7"/>
      <c r="FBC8" s="7"/>
      <c r="FBD8" s="7"/>
      <c r="FBE8" s="7"/>
      <c r="FBF8" s="7"/>
      <c r="FBG8" s="7"/>
      <c r="FBH8" s="7"/>
      <c r="FBI8" s="7"/>
      <c r="FBJ8" s="7"/>
      <c r="FBK8" s="7"/>
      <c r="FBL8" s="7"/>
      <c r="FBM8" s="7"/>
      <c r="FBN8" s="7"/>
      <c r="FBO8" s="7"/>
      <c r="FBP8" s="7"/>
      <c r="FBQ8" s="7"/>
      <c r="FBR8" s="7"/>
      <c r="FBS8" s="7"/>
      <c r="FBT8" s="7"/>
      <c r="FBU8" s="7"/>
      <c r="FBV8" s="7"/>
      <c r="FBW8" s="7"/>
      <c r="FBX8" s="7"/>
      <c r="FBY8" s="7"/>
      <c r="FBZ8" s="7"/>
      <c r="FCA8" s="7"/>
      <c r="FCB8" s="7"/>
      <c r="FCC8" s="7"/>
      <c r="FCD8" s="7"/>
      <c r="FCE8" s="7"/>
      <c r="FCF8" s="7"/>
      <c r="FCG8" s="7"/>
      <c r="FCH8" s="7"/>
      <c r="FCI8" s="7"/>
      <c r="FCJ8" s="7"/>
      <c r="FCK8" s="7"/>
      <c r="FCL8" s="7"/>
      <c r="FCM8" s="7"/>
      <c r="FCN8" s="7"/>
      <c r="FCO8" s="7"/>
      <c r="FCP8" s="7"/>
      <c r="FCQ8" s="7"/>
      <c r="FCR8" s="7"/>
      <c r="FCS8" s="7"/>
      <c r="FCT8" s="7"/>
      <c r="FCU8" s="7"/>
      <c r="FCV8" s="7"/>
      <c r="FCW8" s="7"/>
      <c r="FCX8" s="7"/>
      <c r="FCY8" s="7"/>
      <c r="FCZ8" s="7"/>
      <c r="FDA8" s="7"/>
      <c r="FDB8" s="7"/>
      <c r="FDC8" s="7"/>
      <c r="FDD8" s="7"/>
      <c r="FDE8" s="7"/>
      <c r="FDF8" s="7"/>
      <c r="FDG8" s="7"/>
      <c r="FDH8" s="7"/>
      <c r="FDI8" s="7"/>
      <c r="FDJ8" s="7"/>
      <c r="FDK8" s="7"/>
      <c r="FDL8" s="7"/>
      <c r="FDM8" s="7"/>
      <c r="FDN8" s="7"/>
      <c r="FDO8" s="7"/>
      <c r="FDP8" s="7"/>
      <c r="FDQ8" s="7"/>
      <c r="FDR8" s="7"/>
      <c r="FDS8" s="7"/>
      <c r="FDT8" s="7"/>
      <c r="FDU8" s="7"/>
      <c r="FDV8" s="7"/>
      <c r="FDW8" s="7"/>
      <c r="FDX8" s="7"/>
      <c r="FDY8" s="7"/>
      <c r="FDZ8" s="7"/>
      <c r="FEA8" s="7"/>
      <c r="FEB8" s="7"/>
      <c r="FEC8" s="7"/>
      <c r="FED8" s="7"/>
      <c r="FEE8" s="7"/>
      <c r="FEF8" s="7"/>
      <c r="FEG8" s="7"/>
      <c r="FEH8" s="7"/>
      <c r="FEI8" s="7"/>
      <c r="FEJ8" s="7"/>
      <c r="FEK8" s="7"/>
      <c r="FEL8" s="7"/>
      <c r="FEM8" s="7"/>
      <c r="FEN8" s="7"/>
      <c r="FEO8" s="7"/>
      <c r="FEP8" s="7"/>
      <c r="FEQ8" s="7"/>
      <c r="FER8" s="7"/>
      <c r="FES8" s="7"/>
      <c r="FET8" s="7"/>
      <c r="FEU8" s="7"/>
      <c r="FEV8" s="7"/>
      <c r="FEW8" s="7"/>
      <c r="FEX8" s="7"/>
      <c r="FEY8" s="7"/>
      <c r="FEZ8" s="7"/>
      <c r="FFA8" s="7"/>
      <c r="FFB8" s="7"/>
      <c r="FFC8" s="7"/>
      <c r="FFD8" s="7"/>
      <c r="FFE8" s="7"/>
      <c r="FFF8" s="7"/>
      <c r="FFG8" s="7"/>
      <c r="FFH8" s="7"/>
      <c r="FFI8" s="7"/>
      <c r="FFJ8" s="7"/>
      <c r="FFK8" s="7"/>
      <c r="FFL8" s="7"/>
      <c r="FFM8" s="7"/>
      <c r="FFN8" s="7"/>
      <c r="FFO8" s="7"/>
      <c r="FFP8" s="7"/>
      <c r="FFQ8" s="7"/>
      <c r="FFR8" s="7"/>
      <c r="FFS8" s="7"/>
      <c r="FFT8" s="7"/>
      <c r="FFU8" s="7"/>
      <c r="FFV8" s="7"/>
      <c r="FFW8" s="7"/>
      <c r="FFX8" s="7"/>
      <c r="FFY8" s="7"/>
      <c r="FFZ8" s="7"/>
      <c r="FGA8" s="7"/>
      <c r="FGB8" s="7"/>
      <c r="FGC8" s="7"/>
      <c r="FGD8" s="7"/>
      <c r="FGE8" s="7"/>
      <c r="FGF8" s="7"/>
      <c r="FGG8" s="7"/>
      <c r="FGH8" s="7"/>
      <c r="FGI8" s="7"/>
      <c r="FGJ8" s="7"/>
      <c r="FGK8" s="7"/>
      <c r="FGL8" s="7"/>
      <c r="FGM8" s="7"/>
      <c r="FGN8" s="7"/>
      <c r="FGO8" s="7"/>
      <c r="FGP8" s="7"/>
      <c r="FGQ8" s="7"/>
      <c r="FGR8" s="7"/>
      <c r="FGS8" s="7"/>
      <c r="FGT8" s="7"/>
      <c r="FGU8" s="7"/>
      <c r="FGV8" s="7"/>
      <c r="FGW8" s="7"/>
      <c r="FGX8" s="7"/>
      <c r="FGY8" s="7"/>
      <c r="FGZ8" s="7"/>
      <c r="FHA8" s="7"/>
      <c r="FHB8" s="7"/>
      <c r="FHC8" s="7"/>
      <c r="FHD8" s="7"/>
      <c r="FHE8" s="7"/>
      <c r="FHF8" s="7"/>
      <c r="FHG8" s="7"/>
      <c r="FHH8" s="7"/>
      <c r="FHI8" s="7"/>
      <c r="FHJ8" s="7"/>
      <c r="FHK8" s="7"/>
      <c r="FHL8" s="7"/>
      <c r="FHM8" s="7"/>
      <c r="FHN8" s="7"/>
      <c r="FHO8" s="7"/>
      <c r="FHP8" s="7"/>
      <c r="FHQ8" s="7"/>
      <c r="FHR8" s="7"/>
      <c r="FHS8" s="7"/>
      <c r="FHT8" s="7"/>
      <c r="FHU8" s="7"/>
      <c r="FHV8" s="7"/>
      <c r="FHW8" s="7"/>
      <c r="FHX8" s="7"/>
      <c r="FHY8" s="7"/>
      <c r="FHZ8" s="7"/>
      <c r="FIA8" s="7"/>
      <c r="FIB8" s="7"/>
      <c r="FIC8" s="7"/>
      <c r="FID8" s="7"/>
      <c r="FIE8" s="7"/>
      <c r="FIF8" s="7"/>
      <c r="FIG8" s="7"/>
      <c r="FIH8" s="7"/>
      <c r="FII8" s="7"/>
      <c r="FIJ8" s="7"/>
      <c r="FIK8" s="7"/>
      <c r="FIL8" s="7"/>
      <c r="FIM8" s="7"/>
      <c r="FIN8" s="7"/>
      <c r="FIO8" s="7"/>
      <c r="FIP8" s="7"/>
      <c r="FIQ8" s="7"/>
      <c r="FIR8" s="7"/>
      <c r="FIS8" s="7"/>
      <c r="FIT8" s="7"/>
      <c r="FIU8" s="7"/>
      <c r="FIV8" s="7"/>
      <c r="FIW8" s="7"/>
      <c r="FIX8" s="7"/>
      <c r="FIY8" s="7"/>
      <c r="FIZ8" s="7"/>
      <c r="FJA8" s="7"/>
      <c r="FJB8" s="7"/>
      <c r="FJC8" s="7"/>
      <c r="FJD8" s="7"/>
      <c r="FJE8" s="7"/>
      <c r="FJF8" s="7"/>
      <c r="FJG8" s="7"/>
      <c r="FJH8" s="7"/>
      <c r="FJI8" s="7"/>
      <c r="FJJ8" s="7"/>
      <c r="FJK8" s="7"/>
      <c r="FJL8" s="7"/>
      <c r="FJM8" s="7"/>
      <c r="FJN8" s="7"/>
      <c r="FJO8" s="7"/>
      <c r="FJP8" s="7"/>
      <c r="FJQ8" s="7"/>
      <c r="FJR8" s="7"/>
      <c r="FJS8" s="7"/>
      <c r="FJT8" s="7"/>
      <c r="FJU8" s="7"/>
      <c r="FJV8" s="7"/>
      <c r="FJW8" s="7"/>
      <c r="FJX8" s="7"/>
      <c r="FJY8" s="7"/>
      <c r="FJZ8" s="7"/>
      <c r="FKA8" s="7"/>
      <c r="FKB8" s="7"/>
      <c r="FKC8" s="7"/>
      <c r="FKD8" s="7"/>
      <c r="FKE8" s="7"/>
      <c r="FKF8" s="7"/>
      <c r="FKG8" s="7"/>
      <c r="FKH8" s="7"/>
      <c r="FKI8" s="7"/>
      <c r="FKJ8" s="7"/>
      <c r="FKK8" s="7"/>
      <c r="FKL8" s="7"/>
      <c r="FKM8" s="7"/>
      <c r="FKN8" s="7"/>
      <c r="FKO8" s="7"/>
      <c r="FKP8" s="7"/>
      <c r="FKQ8" s="7"/>
      <c r="FKR8" s="7"/>
      <c r="FKS8" s="7"/>
      <c r="FKT8" s="7"/>
      <c r="FKU8" s="7"/>
      <c r="FKV8" s="7"/>
      <c r="FKW8" s="7"/>
      <c r="FKX8" s="7"/>
      <c r="FKY8" s="7"/>
      <c r="FKZ8" s="7"/>
      <c r="FLA8" s="7"/>
      <c r="FLB8" s="7"/>
      <c r="FLC8" s="7"/>
      <c r="FLD8" s="7"/>
      <c r="FLE8" s="7"/>
      <c r="FLF8" s="7"/>
      <c r="FLG8" s="7"/>
      <c r="FLH8" s="7"/>
      <c r="FLI8" s="7"/>
      <c r="FLJ8" s="7"/>
      <c r="FLK8" s="7"/>
      <c r="FLL8" s="7"/>
      <c r="FLM8" s="7"/>
      <c r="FLN8" s="7"/>
      <c r="FLO8" s="7"/>
      <c r="FLP8" s="7"/>
      <c r="FLQ8" s="7"/>
      <c r="FLR8" s="7"/>
      <c r="FLS8" s="7"/>
      <c r="FLT8" s="7"/>
      <c r="FLU8" s="7"/>
      <c r="FLV8" s="7"/>
      <c r="FLW8" s="7"/>
      <c r="FLX8" s="7"/>
      <c r="FLY8" s="7"/>
      <c r="FLZ8" s="7"/>
      <c r="FMA8" s="7"/>
      <c r="FMB8" s="7"/>
      <c r="FMC8" s="7"/>
      <c r="FMD8" s="7"/>
      <c r="FME8" s="7"/>
      <c r="FMF8" s="7"/>
      <c r="FMG8" s="7"/>
      <c r="FMH8" s="7"/>
      <c r="FMI8" s="7"/>
      <c r="FMJ8" s="7"/>
      <c r="FMK8" s="7"/>
      <c r="FML8" s="7"/>
      <c r="FMM8" s="7"/>
      <c r="FMN8" s="7"/>
      <c r="FMO8" s="7"/>
      <c r="FMP8" s="7"/>
      <c r="FMQ8" s="7"/>
      <c r="FMR8" s="7"/>
      <c r="FMS8" s="7"/>
      <c r="FMT8" s="7"/>
      <c r="FMU8" s="7"/>
      <c r="FMV8" s="7"/>
      <c r="FMW8" s="7"/>
      <c r="FMX8" s="7"/>
      <c r="FMY8" s="7"/>
      <c r="FMZ8" s="7"/>
      <c r="FNA8" s="7"/>
      <c r="FNB8" s="7"/>
      <c r="FNC8" s="7"/>
      <c r="FND8" s="7"/>
      <c r="FNE8" s="7"/>
      <c r="FNF8" s="7"/>
      <c r="FNG8" s="7"/>
      <c r="FNH8" s="7"/>
      <c r="FNI8" s="7"/>
      <c r="FNJ8" s="7"/>
      <c r="FNK8" s="7"/>
      <c r="FNL8" s="7"/>
      <c r="FNM8" s="7"/>
      <c r="FNN8" s="7"/>
      <c r="FNO8" s="7"/>
      <c r="FNP8" s="7"/>
      <c r="FNQ8" s="7"/>
      <c r="FNR8" s="7"/>
      <c r="FNS8" s="7"/>
      <c r="FNT8" s="7"/>
      <c r="FNU8" s="7"/>
      <c r="FNV8" s="7"/>
      <c r="FNW8" s="7"/>
      <c r="FNX8" s="7"/>
      <c r="FNY8" s="7"/>
      <c r="FNZ8" s="7"/>
      <c r="FOA8" s="7"/>
      <c r="FOB8" s="7"/>
      <c r="FOC8" s="7"/>
      <c r="FOD8" s="7"/>
      <c r="FOE8" s="7"/>
      <c r="FOF8" s="7"/>
      <c r="FOG8" s="7"/>
      <c r="FOH8" s="7"/>
      <c r="FOI8" s="7"/>
      <c r="FOJ8" s="7"/>
      <c r="FOK8" s="7"/>
      <c r="FOL8" s="7"/>
      <c r="FOM8" s="7"/>
      <c r="FON8" s="7"/>
      <c r="FOO8" s="7"/>
      <c r="FOP8" s="7"/>
      <c r="FOQ8" s="7"/>
      <c r="FOR8" s="7"/>
      <c r="FOS8" s="7"/>
      <c r="FOT8" s="7"/>
      <c r="FOU8" s="7"/>
      <c r="FOV8" s="7"/>
      <c r="FOW8" s="7"/>
      <c r="FOX8" s="7"/>
      <c r="FOY8" s="7"/>
      <c r="FOZ8" s="7"/>
      <c r="FPA8" s="7"/>
      <c r="FPB8" s="7"/>
      <c r="FPC8" s="7"/>
      <c r="FPD8" s="7"/>
      <c r="FPE8" s="7"/>
      <c r="FPF8" s="7"/>
      <c r="FPG8" s="7"/>
      <c r="FPH8" s="7"/>
      <c r="FPI8" s="7"/>
      <c r="FPJ8" s="7"/>
      <c r="FPK8" s="7"/>
      <c r="FPL8" s="7"/>
      <c r="FPM8" s="7"/>
      <c r="FPN8" s="7"/>
      <c r="FPO8" s="7"/>
      <c r="FPP8" s="7"/>
      <c r="FPQ8" s="7"/>
      <c r="FPR8" s="7"/>
      <c r="FPS8" s="7"/>
      <c r="FPT8" s="7"/>
      <c r="FPU8" s="7"/>
      <c r="FPV8" s="7"/>
      <c r="FPW8" s="7"/>
      <c r="FPX8" s="7"/>
      <c r="FPY8" s="7"/>
      <c r="FPZ8" s="7"/>
      <c r="FQA8" s="7"/>
      <c r="FQB8" s="7"/>
      <c r="FQC8" s="7"/>
      <c r="FQD8" s="7"/>
      <c r="FQE8" s="7"/>
      <c r="FQF8" s="7"/>
      <c r="FQG8" s="7"/>
      <c r="FQH8" s="7"/>
      <c r="FQI8" s="7"/>
      <c r="FQJ8" s="7"/>
      <c r="FQK8" s="7"/>
      <c r="FQL8" s="7"/>
      <c r="FQM8" s="7"/>
      <c r="FQN8" s="7"/>
      <c r="FQO8" s="7"/>
      <c r="FQP8" s="7"/>
      <c r="FQQ8" s="7"/>
      <c r="FQR8" s="7"/>
      <c r="FQS8" s="7"/>
      <c r="FQT8" s="7"/>
      <c r="FQU8" s="7"/>
      <c r="FQV8" s="7"/>
      <c r="FQW8" s="7"/>
      <c r="FQX8" s="7"/>
      <c r="FQY8" s="7"/>
      <c r="FQZ8" s="7"/>
      <c r="FRA8" s="7"/>
      <c r="FRB8" s="7"/>
      <c r="FRC8" s="7"/>
      <c r="FRD8" s="7"/>
      <c r="FRE8" s="7"/>
      <c r="FRF8" s="7"/>
      <c r="FRG8" s="7"/>
      <c r="FRH8" s="7"/>
      <c r="FRI8" s="7"/>
      <c r="FRJ8" s="7"/>
      <c r="FRK8" s="7"/>
      <c r="FRL8" s="7"/>
      <c r="FRM8" s="7"/>
      <c r="FRN8" s="7"/>
      <c r="FRO8" s="7"/>
      <c r="FRP8" s="7"/>
      <c r="FRQ8" s="7"/>
      <c r="FRR8" s="7"/>
      <c r="FRS8" s="7"/>
      <c r="FRT8" s="7"/>
      <c r="FRU8" s="7"/>
      <c r="FRV8" s="7"/>
      <c r="FRW8" s="7"/>
      <c r="FRX8" s="7"/>
      <c r="FRY8" s="7"/>
      <c r="FRZ8" s="7"/>
      <c r="FSA8" s="7"/>
      <c r="FSB8" s="7"/>
      <c r="FSC8" s="7"/>
      <c r="FSD8" s="7"/>
      <c r="FSE8" s="7"/>
      <c r="FSF8" s="7"/>
      <c r="FSG8" s="7"/>
      <c r="FSH8" s="7"/>
      <c r="FSI8" s="7"/>
      <c r="FSJ8" s="7"/>
      <c r="FSK8" s="7"/>
      <c r="FSL8" s="7"/>
      <c r="FSM8" s="7"/>
      <c r="FSN8" s="7"/>
      <c r="FSO8" s="7"/>
      <c r="FSP8" s="7"/>
      <c r="FSQ8" s="7"/>
      <c r="FSR8" s="7"/>
      <c r="FSS8" s="7"/>
      <c r="FST8" s="7"/>
      <c r="FSU8" s="7"/>
      <c r="FSV8" s="7"/>
      <c r="FSW8" s="7"/>
      <c r="FSX8" s="7"/>
      <c r="FSY8" s="7"/>
      <c r="FSZ8" s="7"/>
      <c r="FTA8" s="7"/>
      <c r="FTB8" s="7"/>
      <c r="FTC8" s="7"/>
      <c r="FTD8" s="7"/>
      <c r="FTE8" s="7"/>
      <c r="FTF8" s="7"/>
      <c r="FTG8" s="7"/>
      <c r="FTH8" s="7"/>
      <c r="FTI8" s="7"/>
      <c r="FTJ8" s="7"/>
      <c r="FTK8" s="7"/>
      <c r="FTL8" s="7"/>
      <c r="FTM8" s="7"/>
      <c r="FTN8" s="7"/>
      <c r="FTO8" s="7"/>
      <c r="FTP8" s="7"/>
      <c r="FTQ8" s="7"/>
      <c r="FTR8" s="7"/>
      <c r="FTS8" s="7"/>
      <c r="FTT8" s="7"/>
      <c r="FTU8" s="7"/>
      <c r="FTV8" s="7"/>
      <c r="FTW8" s="7"/>
      <c r="FTX8" s="7"/>
      <c r="FTY8" s="7"/>
      <c r="FTZ8" s="7"/>
      <c r="FUA8" s="7"/>
      <c r="FUB8" s="7"/>
      <c r="FUC8" s="7"/>
      <c r="FUD8" s="7"/>
      <c r="FUE8" s="7"/>
      <c r="FUF8" s="7"/>
      <c r="FUG8" s="7"/>
      <c r="FUH8" s="7"/>
      <c r="FUI8" s="7"/>
      <c r="FUJ8" s="7"/>
      <c r="FUK8" s="7"/>
      <c r="FUL8" s="7"/>
      <c r="FUM8" s="7"/>
      <c r="FUN8" s="7"/>
      <c r="FUO8" s="7"/>
      <c r="FUP8" s="7"/>
      <c r="FUQ8" s="7"/>
      <c r="FUR8" s="7"/>
      <c r="FUS8" s="7"/>
      <c r="FUT8" s="7"/>
      <c r="FUU8" s="7"/>
      <c r="FUV8" s="7"/>
      <c r="FUW8" s="7"/>
      <c r="FUX8" s="7"/>
      <c r="FUY8" s="7"/>
      <c r="FUZ8" s="7"/>
      <c r="FVA8" s="7"/>
      <c r="FVB8" s="7"/>
      <c r="FVC8" s="7"/>
      <c r="FVD8" s="7"/>
      <c r="FVE8" s="7"/>
      <c r="FVF8" s="7"/>
      <c r="FVG8" s="7"/>
      <c r="FVH8" s="7"/>
      <c r="FVI8" s="7"/>
      <c r="FVJ8" s="7"/>
      <c r="FVK8" s="7"/>
      <c r="FVL8" s="7"/>
      <c r="FVM8" s="7"/>
      <c r="FVN8" s="7"/>
      <c r="FVO8" s="7"/>
      <c r="FVP8" s="7"/>
      <c r="FVQ8" s="7"/>
      <c r="FVR8" s="7"/>
      <c r="FVS8" s="7"/>
      <c r="FVT8" s="7"/>
      <c r="FVU8" s="7"/>
      <c r="FVV8" s="7"/>
      <c r="FVW8" s="7"/>
      <c r="FVX8" s="7"/>
      <c r="FVY8" s="7"/>
      <c r="FVZ8" s="7"/>
      <c r="FWA8" s="7"/>
      <c r="FWB8" s="7"/>
      <c r="FWC8" s="7"/>
      <c r="FWD8" s="7"/>
      <c r="FWE8" s="7"/>
      <c r="FWF8" s="7"/>
      <c r="FWG8" s="7"/>
      <c r="FWH8" s="7"/>
      <c r="FWI8" s="7"/>
      <c r="FWJ8" s="7"/>
      <c r="FWK8" s="7"/>
      <c r="FWL8" s="7"/>
      <c r="FWM8" s="7"/>
      <c r="FWN8" s="7"/>
      <c r="FWO8" s="7"/>
      <c r="FWP8" s="7"/>
      <c r="FWQ8" s="7"/>
      <c r="FWR8" s="7"/>
      <c r="FWS8" s="7"/>
      <c r="FWT8" s="7"/>
      <c r="FWU8" s="7"/>
      <c r="FWV8" s="7"/>
      <c r="FWW8" s="7"/>
      <c r="FWX8" s="7"/>
      <c r="FWY8" s="7"/>
      <c r="FWZ8" s="7"/>
      <c r="FXA8" s="7"/>
      <c r="FXB8" s="7"/>
      <c r="FXC8" s="7"/>
      <c r="FXD8" s="7"/>
      <c r="FXE8" s="7"/>
      <c r="FXF8" s="7"/>
      <c r="FXG8" s="7"/>
      <c r="FXH8" s="7"/>
      <c r="FXI8" s="7"/>
      <c r="FXJ8" s="7"/>
      <c r="FXK8" s="7"/>
      <c r="FXL8" s="7"/>
      <c r="FXM8" s="7"/>
      <c r="FXN8" s="7"/>
      <c r="FXO8" s="7"/>
      <c r="FXP8" s="7"/>
      <c r="FXQ8" s="7"/>
      <c r="FXR8" s="7"/>
      <c r="FXS8" s="7"/>
      <c r="FXT8" s="7"/>
      <c r="FXU8" s="7"/>
      <c r="FXV8" s="7"/>
      <c r="FXW8" s="7"/>
      <c r="FXX8" s="7"/>
      <c r="FXY8" s="7"/>
      <c r="FXZ8" s="7"/>
      <c r="FYA8" s="7"/>
      <c r="FYB8" s="7"/>
      <c r="FYC8" s="7"/>
      <c r="FYD8" s="7"/>
      <c r="FYE8" s="7"/>
      <c r="FYF8" s="7"/>
      <c r="FYG8" s="7"/>
      <c r="FYH8" s="7"/>
      <c r="FYI8" s="7"/>
      <c r="FYJ8" s="7"/>
      <c r="FYK8" s="7"/>
      <c r="FYL8" s="7"/>
      <c r="FYM8" s="7"/>
      <c r="FYN8" s="7"/>
      <c r="FYO8" s="7"/>
      <c r="FYP8" s="7"/>
      <c r="FYQ8" s="7"/>
      <c r="FYR8" s="7"/>
      <c r="FYS8" s="7"/>
      <c r="FYT8" s="7"/>
      <c r="FYU8" s="7"/>
      <c r="FYV8" s="7"/>
      <c r="FYW8" s="7"/>
      <c r="FYX8" s="7"/>
      <c r="FYY8" s="7"/>
      <c r="FYZ8" s="7"/>
      <c r="FZA8" s="7"/>
      <c r="FZB8" s="7"/>
      <c r="FZC8" s="7"/>
      <c r="FZD8" s="7"/>
      <c r="FZE8" s="7"/>
      <c r="FZF8" s="7"/>
      <c r="FZG8" s="7"/>
      <c r="FZH8" s="7"/>
      <c r="FZI8" s="7"/>
      <c r="FZJ8" s="7"/>
      <c r="FZK8" s="7"/>
      <c r="FZL8" s="7"/>
      <c r="FZM8" s="7"/>
      <c r="FZN8" s="7"/>
      <c r="FZO8" s="7"/>
      <c r="FZP8" s="7"/>
      <c r="FZQ8" s="7"/>
      <c r="FZR8" s="7"/>
      <c r="FZS8" s="7"/>
      <c r="FZT8" s="7"/>
      <c r="FZU8" s="7"/>
      <c r="FZV8" s="7"/>
      <c r="FZW8" s="7"/>
      <c r="FZX8" s="7"/>
      <c r="FZY8" s="7"/>
      <c r="FZZ8" s="7"/>
      <c r="GAA8" s="7"/>
      <c r="GAB8" s="7"/>
      <c r="GAC8" s="7"/>
      <c r="GAD8" s="7"/>
      <c r="GAE8" s="7"/>
      <c r="GAF8" s="7"/>
      <c r="GAG8" s="7"/>
      <c r="GAH8" s="7"/>
      <c r="GAI8" s="7"/>
      <c r="GAJ8" s="7"/>
      <c r="GAK8" s="7"/>
      <c r="GAL8" s="7"/>
      <c r="GAM8" s="7"/>
      <c r="GAN8" s="7"/>
      <c r="GAO8" s="7"/>
      <c r="GAP8" s="7"/>
      <c r="GAQ8" s="7"/>
      <c r="GAR8" s="7"/>
      <c r="GAS8" s="7"/>
      <c r="GAT8" s="7"/>
      <c r="GAU8" s="7"/>
      <c r="GAV8" s="7"/>
      <c r="GAW8" s="7"/>
      <c r="GAX8" s="7"/>
      <c r="GAY8" s="7"/>
      <c r="GAZ8" s="7"/>
      <c r="GBA8" s="7"/>
      <c r="GBB8" s="7"/>
      <c r="GBC8" s="7"/>
      <c r="GBD8" s="7"/>
      <c r="GBE8" s="7"/>
      <c r="GBF8" s="7"/>
      <c r="GBG8" s="7"/>
      <c r="GBH8" s="7"/>
      <c r="GBI8" s="7"/>
      <c r="GBJ8" s="7"/>
      <c r="GBK8" s="7"/>
      <c r="GBL8" s="7"/>
      <c r="GBM8" s="7"/>
      <c r="GBN8" s="7"/>
      <c r="GBO8" s="7"/>
      <c r="GBP8" s="7"/>
      <c r="GBQ8" s="7"/>
      <c r="GBR8" s="7"/>
      <c r="GBS8" s="7"/>
      <c r="GBT8" s="7"/>
      <c r="GBU8" s="7"/>
      <c r="GBV8" s="7"/>
      <c r="GBW8" s="7"/>
      <c r="GBX8" s="7"/>
      <c r="GBY8" s="7"/>
      <c r="GBZ8" s="7"/>
      <c r="GCA8" s="7"/>
      <c r="GCB8" s="7"/>
      <c r="GCC8" s="7"/>
      <c r="GCD8" s="7"/>
      <c r="GCE8" s="7"/>
      <c r="GCF8" s="7"/>
      <c r="GCG8" s="7"/>
      <c r="GCH8" s="7"/>
      <c r="GCI8" s="7"/>
      <c r="GCJ8" s="7"/>
      <c r="GCK8" s="7"/>
      <c r="GCL8" s="7"/>
      <c r="GCM8" s="7"/>
      <c r="GCN8" s="7"/>
      <c r="GCO8" s="7"/>
      <c r="GCP8" s="7"/>
      <c r="GCQ8" s="7"/>
      <c r="GCR8" s="7"/>
      <c r="GCS8" s="7"/>
      <c r="GCT8" s="7"/>
      <c r="GCU8" s="7"/>
      <c r="GCV8" s="7"/>
      <c r="GCW8" s="7"/>
      <c r="GCX8" s="7"/>
      <c r="GCY8" s="7"/>
      <c r="GCZ8" s="7"/>
      <c r="GDA8" s="7"/>
      <c r="GDB8" s="7"/>
      <c r="GDC8" s="7"/>
      <c r="GDD8" s="7"/>
      <c r="GDE8" s="7"/>
      <c r="GDF8" s="7"/>
      <c r="GDG8" s="7"/>
      <c r="GDH8" s="7"/>
      <c r="GDI8" s="7"/>
      <c r="GDJ8" s="7"/>
      <c r="GDK8" s="7"/>
      <c r="GDL8" s="7"/>
      <c r="GDM8" s="7"/>
      <c r="GDN8" s="7"/>
      <c r="GDO8" s="7"/>
      <c r="GDP8" s="7"/>
      <c r="GDQ8" s="7"/>
      <c r="GDR8" s="7"/>
      <c r="GDS8" s="7"/>
      <c r="GDT8" s="7"/>
      <c r="GDU8" s="7"/>
      <c r="GDV8" s="7"/>
      <c r="GDW8" s="7"/>
      <c r="GDX8" s="7"/>
      <c r="GDY8" s="7"/>
      <c r="GDZ8" s="7"/>
      <c r="GEA8" s="7"/>
      <c r="GEB8" s="7"/>
      <c r="GEC8" s="7"/>
      <c r="GED8" s="7"/>
      <c r="GEE8" s="7"/>
      <c r="GEF8" s="7"/>
      <c r="GEG8" s="7"/>
      <c r="GEH8" s="7"/>
      <c r="GEI8" s="7"/>
      <c r="GEJ8" s="7"/>
      <c r="GEK8" s="7"/>
      <c r="GEL8" s="7"/>
      <c r="GEM8" s="7"/>
      <c r="GEN8" s="7"/>
      <c r="GEO8" s="7"/>
      <c r="GEP8" s="7"/>
      <c r="GEQ8" s="7"/>
      <c r="GER8" s="7"/>
      <c r="GES8" s="7"/>
      <c r="GET8" s="7"/>
      <c r="GEU8" s="7"/>
      <c r="GEV8" s="7"/>
      <c r="GEW8" s="7"/>
      <c r="GEX8" s="7"/>
      <c r="GEY8" s="7"/>
      <c r="GEZ8" s="7"/>
      <c r="GFA8" s="7"/>
      <c r="GFB8" s="7"/>
      <c r="GFC8" s="7"/>
      <c r="GFD8" s="7"/>
      <c r="GFE8" s="7"/>
      <c r="GFF8" s="7"/>
      <c r="GFG8" s="7"/>
      <c r="GFH8" s="7"/>
      <c r="GFI8" s="7"/>
      <c r="GFJ8" s="7"/>
      <c r="GFK8" s="7"/>
      <c r="GFL8" s="7"/>
      <c r="GFM8" s="7"/>
      <c r="GFN8" s="7"/>
      <c r="GFO8" s="7"/>
      <c r="GFP8" s="7"/>
      <c r="GFQ8" s="7"/>
      <c r="GFR8" s="7"/>
      <c r="GFS8" s="7"/>
      <c r="GFT8" s="7"/>
      <c r="GFU8" s="7"/>
      <c r="GFV8" s="7"/>
      <c r="GFW8" s="7"/>
      <c r="GFX8" s="7"/>
      <c r="GFY8" s="7"/>
      <c r="GFZ8" s="7"/>
      <c r="GGA8" s="7"/>
      <c r="GGB8" s="7"/>
      <c r="GGC8" s="7"/>
      <c r="GGD8" s="7"/>
      <c r="GGE8" s="7"/>
      <c r="GGF8" s="7"/>
      <c r="GGG8" s="7"/>
      <c r="GGH8" s="7"/>
      <c r="GGI8" s="7"/>
      <c r="GGJ8" s="7"/>
      <c r="GGK8" s="7"/>
      <c r="GGL8" s="7"/>
      <c r="GGM8" s="7"/>
      <c r="GGN8" s="7"/>
      <c r="GGO8" s="7"/>
      <c r="GGP8" s="7"/>
      <c r="GGQ8" s="7"/>
      <c r="GGR8" s="7"/>
      <c r="GGS8" s="7"/>
      <c r="GGT8" s="7"/>
      <c r="GGU8" s="7"/>
      <c r="GGV8" s="7"/>
      <c r="GGW8" s="7"/>
      <c r="GGX8" s="7"/>
      <c r="GGY8" s="7"/>
      <c r="GGZ8" s="7"/>
      <c r="GHA8" s="7"/>
      <c r="GHB8" s="7"/>
      <c r="GHC8" s="7"/>
      <c r="GHD8" s="7"/>
      <c r="GHE8" s="7"/>
      <c r="GHF8" s="7"/>
      <c r="GHG8" s="7"/>
      <c r="GHH8" s="7"/>
      <c r="GHI8" s="7"/>
      <c r="GHJ8" s="7"/>
      <c r="GHK8" s="7"/>
      <c r="GHL8" s="7"/>
      <c r="GHM8" s="7"/>
      <c r="GHN8" s="7"/>
      <c r="GHO8" s="7"/>
      <c r="GHP8" s="7"/>
      <c r="GHQ8" s="7"/>
      <c r="GHR8" s="7"/>
      <c r="GHS8" s="7"/>
      <c r="GHT8" s="7"/>
      <c r="GHU8" s="7"/>
      <c r="GHV8" s="7"/>
      <c r="GHW8" s="7"/>
      <c r="GHX8" s="7"/>
      <c r="GHY8" s="7"/>
      <c r="GHZ8" s="7"/>
      <c r="GIA8" s="7"/>
      <c r="GIB8" s="7"/>
      <c r="GIC8" s="7"/>
      <c r="GID8" s="7"/>
      <c r="GIE8" s="7"/>
      <c r="GIF8" s="7"/>
      <c r="GIG8" s="7"/>
      <c r="GIH8" s="7"/>
      <c r="GII8" s="7"/>
      <c r="GIJ8" s="7"/>
      <c r="GIK8" s="7"/>
      <c r="GIL8" s="7"/>
      <c r="GIM8" s="7"/>
      <c r="GIN8" s="7"/>
      <c r="GIO8" s="7"/>
      <c r="GIP8" s="7"/>
      <c r="GIQ8" s="7"/>
      <c r="GIR8" s="7"/>
      <c r="GIS8" s="7"/>
      <c r="GIT8" s="7"/>
      <c r="GIU8" s="7"/>
      <c r="GIV8" s="7"/>
      <c r="GIW8" s="7"/>
      <c r="GIX8" s="7"/>
      <c r="GIY8" s="7"/>
      <c r="GIZ8" s="7"/>
      <c r="GJA8" s="7"/>
      <c r="GJB8" s="7"/>
      <c r="GJC8" s="7"/>
      <c r="GJD8" s="7"/>
      <c r="GJE8" s="7"/>
      <c r="GJF8" s="7"/>
      <c r="GJG8" s="7"/>
      <c r="GJH8" s="7"/>
      <c r="GJI8" s="7"/>
      <c r="GJJ8" s="7"/>
      <c r="GJK8" s="7"/>
      <c r="GJL8" s="7"/>
      <c r="GJM8" s="7"/>
      <c r="GJN8" s="7"/>
      <c r="GJO8" s="7"/>
      <c r="GJP8" s="7"/>
      <c r="GJQ8" s="7"/>
      <c r="GJR8" s="7"/>
      <c r="GJS8" s="7"/>
      <c r="GJT8" s="7"/>
      <c r="GJU8" s="7"/>
      <c r="GJV8" s="7"/>
      <c r="GJW8" s="7"/>
      <c r="GJX8" s="7"/>
      <c r="GJY8" s="7"/>
      <c r="GJZ8" s="7"/>
      <c r="GKA8" s="7"/>
      <c r="GKB8" s="7"/>
      <c r="GKC8" s="7"/>
      <c r="GKD8" s="7"/>
      <c r="GKE8" s="7"/>
      <c r="GKF8" s="7"/>
      <c r="GKG8" s="7"/>
      <c r="GKH8" s="7"/>
      <c r="GKI8" s="7"/>
      <c r="GKJ8" s="7"/>
      <c r="GKK8" s="7"/>
      <c r="GKL8" s="7"/>
      <c r="GKM8" s="7"/>
      <c r="GKN8" s="7"/>
      <c r="GKO8" s="7"/>
      <c r="GKP8" s="7"/>
      <c r="GKQ8" s="7"/>
      <c r="GKR8" s="7"/>
      <c r="GKS8" s="7"/>
      <c r="GKT8" s="7"/>
      <c r="GKU8" s="7"/>
      <c r="GKV8" s="7"/>
      <c r="GKW8" s="7"/>
      <c r="GKX8" s="7"/>
      <c r="GKY8" s="7"/>
      <c r="GKZ8" s="7"/>
      <c r="GLA8" s="7"/>
      <c r="GLB8" s="7"/>
      <c r="GLC8" s="7"/>
      <c r="GLD8" s="7"/>
      <c r="GLE8" s="7"/>
      <c r="GLF8" s="7"/>
      <c r="GLG8" s="7"/>
      <c r="GLH8" s="7"/>
      <c r="GLI8" s="7"/>
      <c r="GLJ8" s="7"/>
      <c r="GLK8" s="7"/>
      <c r="GLL8" s="7"/>
      <c r="GLM8" s="7"/>
      <c r="GLN8" s="7"/>
      <c r="GLO8" s="7"/>
      <c r="GLP8" s="7"/>
      <c r="GLQ8" s="7"/>
      <c r="GLR8" s="7"/>
      <c r="GLS8" s="7"/>
      <c r="GLT8" s="7"/>
      <c r="GLU8" s="7"/>
      <c r="GLV8" s="7"/>
      <c r="GLW8" s="7"/>
      <c r="GLX8" s="7"/>
      <c r="GLY8" s="7"/>
      <c r="GLZ8" s="7"/>
      <c r="GMA8" s="7"/>
      <c r="GMB8" s="7"/>
      <c r="GMC8" s="7"/>
      <c r="GMD8" s="7"/>
      <c r="GME8" s="7"/>
      <c r="GMF8" s="7"/>
      <c r="GMG8" s="7"/>
      <c r="GMH8" s="7"/>
      <c r="GMI8" s="7"/>
      <c r="GMJ8" s="7"/>
      <c r="GMK8" s="7"/>
      <c r="GML8" s="7"/>
      <c r="GMM8" s="7"/>
      <c r="GMN8" s="7"/>
      <c r="GMO8" s="7"/>
      <c r="GMP8" s="7"/>
      <c r="GMQ8" s="7"/>
      <c r="GMR8" s="7"/>
      <c r="GMS8" s="7"/>
      <c r="GMT8" s="7"/>
      <c r="GMU8" s="7"/>
      <c r="GMV8" s="7"/>
      <c r="GMW8" s="7"/>
      <c r="GMX8" s="7"/>
      <c r="GMY8" s="7"/>
      <c r="GMZ8" s="7"/>
      <c r="GNA8" s="7"/>
      <c r="GNB8" s="7"/>
      <c r="GNC8" s="7"/>
      <c r="GND8" s="7"/>
      <c r="GNE8" s="7"/>
      <c r="GNF8" s="7"/>
      <c r="GNG8" s="7"/>
      <c r="GNH8" s="7"/>
      <c r="GNI8" s="7"/>
      <c r="GNJ8" s="7"/>
      <c r="GNK8" s="7"/>
      <c r="GNL8" s="7"/>
      <c r="GNM8" s="7"/>
      <c r="GNN8" s="7"/>
      <c r="GNO8" s="7"/>
      <c r="GNP8" s="7"/>
      <c r="GNQ8" s="7"/>
      <c r="GNR8" s="7"/>
      <c r="GNS8" s="7"/>
      <c r="GNT8" s="7"/>
      <c r="GNU8" s="7"/>
      <c r="GNV8" s="7"/>
      <c r="GNW8" s="7"/>
      <c r="GNX8" s="7"/>
      <c r="GNY8" s="7"/>
      <c r="GNZ8" s="7"/>
      <c r="GOA8" s="7"/>
      <c r="GOB8" s="7"/>
      <c r="GOC8" s="7"/>
      <c r="GOD8" s="7"/>
      <c r="GOE8" s="7"/>
      <c r="GOF8" s="7"/>
      <c r="GOG8" s="7"/>
      <c r="GOH8" s="7"/>
      <c r="GOI8" s="7"/>
      <c r="GOJ8" s="7"/>
      <c r="GOK8" s="7"/>
      <c r="GOL8" s="7"/>
      <c r="GOM8" s="7"/>
      <c r="GON8" s="7"/>
      <c r="GOO8" s="7"/>
      <c r="GOP8" s="7"/>
      <c r="GOQ8" s="7"/>
      <c r="GOR8" s="7"/>
      <c r="GOS8" s="7"/>
      <c r="GOT8" s="7"/>
      <c r="GOU8" s="7"/>
      <c r="GOV8" s="7"/>
      <c r="GOW8" s="7"/>
      <c r="GOX8" s="7"/>
      <c r="GOY8" s="7"/>
      <c r="GOZ8" s="7"/>
      <c r="GPA8" s="7"/>
      <c r="GPB8" s="7"/>
      <c r="GPC8" s="7"/>
      <c r="GPD8" s="7"/>
      <c r="GPE8" s="7"/>
      <c r="GPF8" s="7"/>
      <c r="GPG8" s="7"/>
      <c r="GPH8" s="7"/>
      <c r="GPI8" s="7"/>
      <c r="GPJ8" s="7"/>
      <c r="GPK8" s="7"/>
      <c r="GPL8" s="7"/>
      <c r="GPM8" s="7"/>
      <c r="GPN8" s="7"/>
      <c r="GPO8" s="7"/>
      <c r="GPP8" s="7"/>
      <c r="GPQ8" s="7"/>
      <c r="GPR8" s="7"/>
      <c r="GPS8" s="7"/>
      <c r="GPT8" s="7"/>
      <c r="GPU8" s="7"/>
      <c r="GPV8" s="7"/>
      <c r="GPW8" s="7"/>
      <c r="GPX8" s="7"/>
      <c r="GPY8" s="7"/>
      <c r="GPZ8" s="7"/>
      <c r="GQA8" s="7"/>
      <c r="GQB8" s="7"/>
      <c r="GQC8" s="7"/>
      <c r="GQD8" s="7"/>
      <c r="GQE8" s="7"/>
      <c r="GQF8" s="7"/>
      <c r="GQG8" s="7"/>
      <c r="GQH8" s="7"/>
      <c r="GQI8" s="7"/>
      <c r="GQJ8" s="7"/>
      <c r="GQK8" s="7"/>
      <c r="GQL8" s="7"/>
      <c r="GQM8" s="7"/>
      <c r="GQN8" s="7"/>
      <c r="GQO8" s="7"/>
      <c r="GQP8" s="7"/>
      <c r="GQQ8" s="7"/>
      <c r="GQR8" s="7"/>
      <c r="GQS8" s="7"/>
      <c r="GQT8" s="7"/>
      <c r="GQU8" s="7"/>
      <c r="GQV8" s="7"/>
      <c r="GQW8" s="7"/>
      <c r="GQX8" s="7"/>
      <c r="GQY8" s="7"/>
      <c r="GQZ8" s="7"/>
      <c r="GRA8" s="7"/>
      <c r="GRB8" s="7"/>
      <c r="GRC8" s="7"/>
      <c r="GRD8" s="7"/>
      <c r="GRE8" s="7"/>
      <c r="GRF8" s="7"/>
      <c r="GRG8" s="7"/>
      <c r="GRH8" s="7"/>
      <c r="GRI8" s="7"/>
      <c r="GRJ8" s="7"/>
      <c r="GRK8" s="7"/>
      <c r="GRL8" s="7"/>
      <c r="GRM8" s="7"/>
      <c r="GRN8" s="7"/>
      <c r="GRO8" s="7"/>
      <c r="GRP8" s="7"/>
      <c r="GRQ8" s="7"/>
      <c r="GRR8" s="7"/>
      <c r="GRS8" s="7"/>
      <c r="GRT8" s="7"/>
      <c r="GRU8" s="7"/>
      <c r="GRV8" s="7"/>
      <c r="GRW8" s="7"/>
      <c r="GRX8" s="7"/>
      <c r="GRY8" s="7"/>
      <c r="GRZ8" s="7"/>
      <c r="GSA8" s="7"/>
      <c r="GSB8" s="7"/>
      <c r="GSC8" s="7"/>
      <c r="GSD8" s="7"/>
      <c r="GSE8" s="7"/>
      <c r="GSF8" s="7"/>
      <c r="GSG8" s="7"/>
      <c r="GSH8" s="7"/>
      <c r="GSI8" s="7"/>
      <c r="GSJ8" s="7"/>
      <c r="GSK8" s="7"/>
      <c r="GSL8" s="7"/>
      <c r="GSM8" s="7"/>
      <c r="GSN8" s="7"/>
      <c r="GSO8" s="7"/>
      <c r="GSP8" s="7"/>
      <c r="GSQ8" s="7"/>
      <c r="GSR8" s="7"/>
      <c r="GSS8" s="7"/>
      <c r="GST8" s="7"/>
      <c r="GSU8" s="7"/>
      <c r="GSV8" s="7"/>
      <c r="GSW8" s="7"/>
      <c r="GSX8" s="7"/>
      <c r="GSY8" s="7"/>
      <c r="GSZ8" s="7"/>
      <c r="GTA8" s="7"/>
      <c r="GTB8" s="7"/>
      <c r="GTC8" s="7"/>
      <c r="GTD8" s="7"/>
      <c r="GTE8" s="7"/>
      <c r="GTF8" s="7"/>
      <c r="GTG8" s="7"/>
      <c r="GTH8" s="7"/>
      <c r="GTI8" s="7"/>
      <c r="GTJ8" s="7"/>
      <c r="GTK8" s="7"/>
      <c r="GTL8" s="7"/>
      <c r="GTM8" s="7"/>
      <c r="GTN8" s="7"/>
      <c r="GTO8" s="7"/>
      <c r="GTP8" s="7"/>
      <c r="GTQ8" s="7"/>
      <c r="GTR8" s="7"/>
      <c r="GTS8" s="7"/>
      <c r="GTT8" s="7"/>
      <c r="GTU8" s="7"/>
      <c r="GTV8" s="7"/>
      <c r="GTW8" s="7"/>
      <c r="GTX8" s="7"/>
      <c r="GTY8" s="7"/>
      <c r="GTZ8" s="7"/>
      <c r="GUA8" s="7"/>
      <c r="GUB8" s="7"/>
      <c r="GUC8" s="7"/>
      <c r="GUD8" s="7"/>
      <c r="GUE8" s="7"/>
      <c r="GUF8" s="7"/>
      <c r="GUG8" s="7"/>
      <c r="GUH8" s="7"/>
      <c r="GUI8" s="7"/>
      <c r="GUJ8" s="7"/>
      <c r="GUK8" s="7"/>
      <c r="GUL8" s="7"/>
      <c r="GUM8" s="7"/>
      <c r="GUN8" s="7"/>
      <c r="GUO8" s="7"/>
      <c r="GUP8" s="7"/>
      <c r="GUQ8" s="7"/>
      <c r="GUR8" s="7"/>
      <c r="GUS8" s="7"/>
      <c r="GUT8" s="7"/>
      <c r="GUU8" s="7"/>
      <c r="GUV8" s="7"/>
      <c r="GUW8" s="7"/>
      <c r="GUX8" s="7"/>
      <c r="GUY8" s="7"/>
      <c r="GUZ8" s="7"/>
      <c r="GVA8" s="7"/>
      <c r="GVB8" s="7"/>
      <c r="GVC8" s="7"/>
      <c r="GVD8" s="7"/>
      <c r="GVE8" s="7"/>
      <c r="GVF8" s="7"/>
      <c r="GVG8" s="7"/>
      <c r="GVH8" s="7"/>
      <c r="GVI8" s="7"/>
      <c r="GVJ8" s="7"/>
      <c r="GVK8" s="7"/>
      <c r="GVL8" s="7"/>
      <c r="GVM8" s="7"/>
      <c r="GVN8" s="7"/>
      <c r="GVO8" s="7"/>
      <c r="GVP8" s="7"/>
      <c r="GVQ8" s="7"/>
      <c r="GVR8" s="7"/>
      <c r="GVS8" s="7"/>
      <c r="GVT8" s="7"/>
      <c r="GVU8" s="7"/>
      <c r="GVV8" s="7"/>
      <c r="GVW8" s="7"/>
      <c r="GVX8" s="7"/>
      <c r="GVY8" s="7"/>
      <c r="GVZ8" s="7"/>
      <c r="GWA8" s="7"/>
      <c r="GWB8" s="7"/>
      <c r="GWC8" s="7"/>
      <c r="GWD8" s="7"/>
      <c r="GWE8" s="7"/>
      <c r="GWF8" s="7"/>
      <c r="GWG8" s="7"/>
      <c r="GWH8" s="7"/>
      <c r="GWI8" s="7"/>
      <c r="GWJ8" s="7"/>
      <c r="GWK8" s="7"/>
      <c r="GWL8" s="7"/>
      <c r="GWM8" s="7"/>
      <c r="GWN8" s="7"/>
      <c r="GWO8" s="7"/>
      <c r="GWP8" s="7"/>
      <c r="GWQ8" s="7"/>
      <c r="GWR8" s="7"/>
      <c r="GWS8" s="7"/>
      <c r="GWT8" s="7"/>
      <c r="GWU8" s="7"/>
      <c r="GWV8" s="7"/>
      <c r="GWW8" s="7"/>
      <c r="GWX8" s="7"/>
      <c r="GWY8" s="7"/>
      <c r="GWZ8" s="7"/>
      <c r="GXA8" s="7"/>
      <c r="GXB8" s="7"/>
      <c r="GXC8" s="7"/>
      <c r="GXD8" s="7"/>
      <c r="GXE8" s="7"/>
      <c r="GXF8" s="7"/>
      <c r="GXG8" s="7"/>
      <c r="GXH8" s="7"/>
      <c r="GXI8" s="7"/>
      <c r="GXJ8" s="7"/>
      <c r="GXK8" s="7"/>
      <c r="GXL8" s="7"/>
      <c r="GXM8" s="7"/>
      <c r="GXN8" s="7"/>
      <c r="GXO8" s="7"/>
      <c r="GXP8" s="7"/>
      <c r="GXQ8" s="7"/>
      <c r="GXR8" s="7"/>
      <c r="GXS8" s="7"/>
      <c r="GXT8" s="7"/>
      <c r="GXU8" s="7"/>
      <c r="GXV8" s="7"/>
      <c r="GXW8" s="7"/>
      <c r="GXX8" s="7"/>
      <c r="GXY8" s="7"/>
      <c r="GXZ8" s="7"/>
      <c r="GYA8" s="7"/>
      <c r="GYB8" s="7"/>
      <c r="GYC8" s="7"/>
      <c r="GYD8" s="7"/>
      <c r="GYE8" s="7"/>
      <c r="GYF8" s="7"/>
      <c r="GYG8" s="7"/>
      <c r="GYH8" s="7"/>
      <c r="GYI8" s="7"/>
      <c r="GYJ8" s="7"/>
      <c r="GYK8" s="7"/>
      <c r="GYL8" s="7"/>
      <c r="GYM8" s="7"/>
      <c r="GYN8" s="7"/>
      <c r="GYO8" s="7"/>
      <c r="GYP8" s="7"/>
      <c r="GYQ8" s="7"/>
      <c r="GYR8" s="7"/>
      <c r="GYS8" s="7"/>
      <c r="GYT8" s="7"/>
      <c r="GYU8" s="7"/>
      <c r="GYV8" s="7"/>
      <c r="GYW8" s="7"/>
      <c r="GYX8" s="7"/>
      <c r="GYY8" s="7"/>
      <c r="GYZ8" s="7"/>
      <c r="GZA8" s="7"/>
      <c r="GZB8" s="7"/>
      <c r="GZC8" s="7"/>
      <c r="GZD8" s="7"/>
      <c r="GZE8" s="7"/>
      <c r="GZF8" s="7"/>
      <c r="GZG8" s="7"/>
      <c r="GZH8" s="7"/>
      <c r="GZI8" s="7"/>
      <c r="GZJ8" s="7"/>
      <c r="GZK8" s="7"/>
      <c r="GZL8" s="7"/>
      <c r="GZM8" s="7"/>
      <c r="GZN8" s="7"/>
      <c r="GZO8" s="7"/>
      <c r="GZP8" s="7"/>
      <c r="GZQ8" s="7"/>
      <c r="GZR8" s="7"/>
      <c r="GZS8" s="7"/>
      <c r="GZT8" s="7"/>
      <c r="GZU8" s="7"/>
      <c r="GZV8" s="7"/>
      <c r="GZW8" s="7"/>
      <c r="GZX8" s="7"/>
      <c r="GZY8" s="7"/>
      <c r="GZZ8" s="7"/>
      <c r="HAA8" s="7"/>
      <c r="HAB8" s="7"/>
      <c r="HAC8" s="7"/>
      <c r="HAD8" s="7"/>
      <c r="HAE8" s="7"/>
      <c r="HAF8" s="7"/>
      <c r="HAG8" s="7"/>
      <c r="HAH8" s="7"/>
      <c r="HAI8" s="7"/>
      <c r="HAJ8" s="7"/>
      <c r="HAK8" s="7"/>
      <c r="HAL8" s="7"/>
      <c r="HAM8" s="7"/>
      <c r="HAN8" s="7"/>
      <c r="HAO8" s="7"/>
      <c r="HAP8" s="7"/>
      <c r="HAQ8" s="7"/>
      <c r="HAR8" s="7"/>
      <c r="HAS8" s="7"/>
      <c r="HAT8" s="7"/>
      <c r="HAU8" s="7"/>
      <c r="HAV8" s="7"/>
      <c r="HAW8" s="7"/>
      <c r="HAX8" s="7"/>
      <c r="HAY8" s="7"/>
      <c r="HAZ8" s="7"/>
      <c r="HBA8" s="7"/>
      <c r="HBB8" s="7"/>
      <c r="HBC8" s="7"/>
      <c r="HBD8" s="7"/>
      <c r="HBE8" s="7"/>
      <c r="HBF8" s="7"/>
      <c r="HBG8" s="7"/>
      <c r="HBH8" s="7"/>
      <c r="HBI8" s="7"/>
      <c r="HBJ8" s="7"/>
      <c r="HBK8" s="7"/>
      <c r="HBL8" s="7"/>
      <c r="HBM8" s="7"/>
      <c r="HBN8" s="7"/>
      <c r="HBO8" s="7"/>
      <c r="HBP8" s="7"/>
      <c r="HBQ8" s="7"/>
      <c r="HBR8" s="7"/>
      <c r="HBS8" s="7"/>
      <c r="HBT8" s="7"/>
      <c r="HBU8" s="7"/>
      <c r="HBV8" s="7"/>
      <c r="HBW8" s="7"/>
      <c r="HBX8" s="7"/>
      <c r="HBY8" s="7"/>
      <c r="HBZ8" s="7"/>
      <c r="HCA8" s="7"/>
      <c r="HCB8" s="7"/>
      <c r="HCC8" s="7"/>
      <c r="HCD8" s="7"/>
      <c r="HCE8" s="7"/>
      <c r="HCF8" s="7"/>
      <c r="HCG8" s="7"/>
      <c r="HCH8" s="7"/>
      <c r="HCI8" s="7"/>
      <c r="HCJ8" s="7"/>
      <c r="HCK8" s="7"/>
      <c r="HCL8" s="7"/>
      <c r="HCM8" s="7"/>
      <c r="HCN8" s="7"/>
      <c r="HCO8" s="7"/>
      <c r="HCP8" s="7"/>
      <c r="HCQ8" s="7"/>
      <c r="HCR8" s="7"/>
      <c r="HCS8" s="7"/>
      <c r="HCT8" s="7"/>
      <c r="HCU8" s="7"/>
      <c r="HCV8" s="7"/>
      <c r="HCW8" s="7"/>
      <c r="HCX8" s="7"/>
      <c r="HCY8" s="7"/>
      <c r="HCZ8" s="7"/>
      <c r="HDA8" s="7"/>
      <c r="HDB8" s="7"/>
      <c r="HDC8" s="7"/>
      <c r="HDD8" s="7"/>
      <c r="HDE8" s="7"/>
      <c r="HDF8" s="7"/>
      <c r="HDG8" s="7"/>
      <c r="HDH8" s="7"/>
      <c r="HDI8" s="7"/>
      <c r="HDJ8" s="7"/>
      <c r="HDK8" s="7"/>
      <c r="HDL8" s="7"/>
      <c r="HDM8" s="7"/>
      <c r="HDN8" s="7"/>
      <c r="HDO8" s="7"/>
      <c r="HDP8" s="7"/>
      <c r="HDQ8" s="7"/>
      <c r="HDR8" s="7"/>
      <c r="HDS8" s="7"/>
      <c r="HDT8" s="7"/>
      <c r="HDU8" s="7"/>
      <c r="HDV8" s="7"/>
      <c r="HDW8" s="7"/>
      <c r="HDX8" s="7"/>
      <c r="HDY8" s="7"/>
      <c r="HDZ8" s="7"/>
      <c r="HEA8" s="7"/>
      <c r="HEB8" s="7"/>
      <c r="HEC8" s="7"/>
      <c r="HED8" s="7"/>
      <c r="HEE8" s="7"/>
      <c r="HEF8" s="7"/>
      <c r="HEG8" s="7"/>
      <c r="HEH8" s="7"/>
      <c r="HEI8" s="7"/>
      <c r="HEJ8" s="7"/>
      <c r="HEK8" s="7"/>
      <c r="HEL8" s="7"/>
      <c r="HEM8" s="7"/>
      <c r="HEN8" s="7"/>
      <c r="HEO8" s="7"/>
      <c r="HEP8" s="7"/>
      <c r="HEQ8" s="7"/>
      <c r="HER8" s="7"/>
      <c r="HES8" s="7"/>
      <c r="HET8" s="7"/>
      <c r="HEU8" s="7"/>
      <c r="HEV8" s="7"/>
      <c r="HEW8" s="7"/>
      <c r="HEX8" s="7"/>
      <c r="HEY8" s="7"/>
      <c r="HEZ8" s="7"/>
      <c r="HFA8" s="7"/>
      <c r="HFB8" s="7"/>
      <c r="HFC8" s="7"/>
      <c r="HFD8" s="7"/>
      <c r="HFE8" s="7"/>
      <c r="HFF8" s="7"/>
      <c r="HFG8" s="7"/>
      <c r="HFH8" s="7"/>
      <c r="HFI8" s="7"/>
      <c r="HFJ8" s="7"/>
      <c r="HFK8" s="7"/>
      <c r="HFL8" s="7"/>
      <c r="HFM8" s="7"/>
      <c r="HFN8" s="7"/>
      <c r="HFO8" s="7"/>
      <c r="HFP8" s="7"/>
      <c r="HFQ8" s="7"/>
      <c r="HFR8" s="7"/>
      <c r="HFS8" s="7"/>
      <c r="HFT8" s="7"/>
      <c r="HFU8" s="7"/>
      <c r="HFV8" s="7"/>
      <c r="HFW8" s="7"/>
      <c r="HFX8" s="7"/>
      <c r="HFY8" s="7"/>
      <c r="HFZ8" s="7"/>
      <c r="HGA8" s="7"/>
      <c r="HGB8" s="7"/>
      <c r="HGC8" s="7"/>
      <c r="HGD8" s="7"/>
      <c r="HGE8" s="7"/>
      <c r="HGF8" s="7"/>
      <c r="HGG8" s="7"/>
      <c r="HGH8" s="7"/>
      <c r="HGI8" s="7"/>
      <c r="HGJ8" s="7"/>
      <c r="HGK8" s="7"/>
      <c r="HGL8" s="7"/>
      <c r="HGM8" s="7"/>
      <c r="HGN8" s="7"/>
      <c r="HGO8" s="7"/>
      <c r="HGP8" s="7"/>
      <c r="HGQ8" s="7"/>
      <c r="HGR8" s="7"/>
      <c r="HGS8" s="7"/>
      <c r="HGT8" s="7"/>
      <c r="HGU8" s="7"/>
      <c r="HGV8" s="7"/>
      <c r="HGW8" s="7"/>
      <c r="HGX8" s="7"/>
      <c r="HGY8" s="7"/>
      <c r="HGZ8" s="7"/>
      <c r="HHA8" s="7"/>
      <c r="HHB8" s="7"/>
      <c r="HHC8" s="7"/>
      <c r="HHD8" s="7"/>
      <c r="HHE8" s="7"/>
      <c r="HHF8" s="7"/>
      <c r="HHG8" s="7"/>
      <c r="HHH8" s="7"/>
      <c r="HHI8" s="7"/>
      <c r="HHJ8" s="7"/>
      <c r="HHK8" s="7"/>
      <c r="HHL8" s="7"/>
      <c r="HHM8" s="7"/>
      <c r="HHN8" s="7"/>
      <c r="HHO8" s="7"/>
      <c r="HHP8" s="7"/>
      <c r="HHQ8" s="7"/>
      <c r="HHR8" s="7"/>
      <c r="HHS8" s="7"/>
      <c r="HHT8" s="7"/>
      <c r="HHU8" s="7"/>
      <c r="HHV8" s="7"/>
      <c r="HHW8" s="7"/>
      <c r="HHX8" s="7"/>
      <c r="HHY8" s="7"/>
      <c r="HHZ8" s="7"/>
      <c r="HIA8" s="7"/>
      <c r="HIB8" s="7"/>
      <c r="HIC8" s="7"/>
      <c r="HID8" s="7"/>
      <c r="HIE8" s="7"/>
      <c r="HIF8" s="7"/>
      <c r="HIG8" s="7"/>
      <c r="HIH8" s="7"/>
      <c r="HII8" s="7"/>
      <c r="HIJ8" s="7"/>
      <c r="HIK8" s="7"/>
      <c r="HIL8" s="7"/>
      <c r="HIM8" s="7"/>
      <c r="HIN8" s="7"/>
      <c r="HIO8" s="7"/>
      <c r="HIP8" s="7"/>
      <c r="HIQ8" s="7"/>
      <c r="HIR8" s="7"/>
      <c r="HIS8" s="7"/>
      <c r="HIT8" s="7"/>
      <c r="HIU8" s="7"/>
      <c r="HIV8" s="7"/>
      <c r="HIW8" s="7"/>
      <c r="HIX8" s="7"/>
      <c r="HIY8" s="7"/>
      <c r="HIZ8" s="7"/>
      <c r="HJA8" s="7"/>
      <c r="HJB8" s="7"/>
      <c r="HJC8" s="7"/>
      <c r="HJD8" s="7"/>
      <c r="HJE8" s="7"/>
      <c r="HJF8" s="7"/>
      <c r="HJG8" s="7"/>
      <c r="HJH8" s="7"/>
      <c r="HJI8" s="7"/>
      <c r="HJJ8" s="7"/>
      <c r="HJK8" s="7"/>
      <c r="HJL8" s="7"/>
      <c r="HJM8" s="7"/>
      <c r="HJN8" s="7"/>
      <c r="HJO8" s="7"/>
      <c r="HJP8" s="7"/>
      <c r="HJQ8" s="7"/>
      <c r="HJR8" s="7"/>
      <c r="HJS8" s="7"/>
      <c r="HJT8" s="7"/>
      <c r="HJU8" s="7"/>
      <c r="HJV8" s="7"/>
      <c r="HJW8" s="7"/>
      <c r="HJX8" s="7"/>
      <c r="HJY8" s="7"/>
      <c r="HJZ8" s="7"/>
      <c r="HKA8" s="7"/>
      <c r="HKB8" s="7"/>
      <c r="HKC8" s="7"/>
      <c r="HKD8" s="7"/>
      <c r="HKE8" s="7"/>
      <c r="HKF8" s="7"/>
      <c r="HKG8" s="7"/>
      <c r="HKH8" s="7"/>
      <c r="HKI8" s="7"/>
      <c r="HKJ8" s="7"/>
      <c r="HKK8" s="7"/>
      <c r="HKL8" s="7"/>
      <c r="HKM8" s="7"/>
      <c r="HKN8" s="7"/>
      <c r="HKO8" s="7"/>
      <c r="HKP8" s="7"/>
      <c r="HKQ8" s="7"/>
      <c r="HKR8" s="7"/>
      <c r="HKS8" s="7"/>
      <c r="HKT8" s="7"/>
      <c r="HKU8" s="7"/>
      <c r="HKV8" s="7"/>
      <c r="HKW8" s="7"/>
      <c r="HKX8" s="7"/>
      <c r="HKY8" s="7"/>
      <c r="HKZ8" s="7"/>
      <c r="HLA8" s="7"/>
      <c r="HLB8" s="7"/>
      <c r="HLC8" s="7"/>
      <c r="HLD8" s="7"/>
      <c r="HLE8" s="7"/>
      <c r="HLF8" s="7"/>
      <c r="HLG8" s="7"/>
      <c r="HLH8" s="7"/>
      <c r="HLI8" s="7"/>
      <c r="HLJ8" s="7"/>
      <c r="HLK8" s="7"/>
      <c r="HLL8" s="7"/>
      <c r="HLM8" s="7"/>
      <c r="HLN8" s="7"/>
      <c r="HLO8" s="7"/>
      <c r="HLP8" s="7"/>
      <c r="HLQ8" s="7"/>
      <c r="HLR8" s="7"/>
      <c r="HLS8" s="7"/>
      <c r="HLT8" s="7"/>
      <c r="HLU8" s="7"/>
      <c r="HLV8" s="7"/>
      <c r="HLW8" s="7"/>
      <c r="HLX8" s="7"/>
      <c r="HLY8" s="7"/>
      <c r="HLZ8" s="7"/>
      <c r="HMA8" s="7"/>
      <c r="HMB8" s="7"/>
      <c r="HMC8" s="7"/>
      <c r="HMD8" s="7"/>
      <c r="HME8" s="7"/>
      <c r="HMF8" s="7"/>
      <c r="HMG8" s="7"/>
      <c r="HMH8" s="7"/>
      <c r="HMI8" s="7"/>
      <c r="HMJ8" s="7"/>
      <c r="HMK8" s="7"/>
      <c r="HML8" s="7"/>
      <c r="HMM8" s="7"/>
      <c r="HMN8" s="7"/>
      <c r="HMO8" s="7"/>
      <c r="HMP8" s="7"/>
      <c r="HMQ8" s="7"/>
      <c r="HMR8" s="7"/>
      <c r="HMS8" s="7"/>
      <c r="HMT8" s="7"/>
      <c r="HMU8" s="7"/>
      <c r="HMV8" s="7"/>
      <c r="HMW8" s="7"/>
      <c r="HMX8" s="7"/>
      <c r="HMY8" s="7"/>
      <c r="HMZ8" s="7"/>
      <c r="HNA8" s="7"/>
      <c r="HNB8" s="7"/>
      <c r="HNC8" s="7"/>
      <c r="HND8" s="7"/>
      <c r="HNE8" s="7"/>
      <c r="HNF8" s="7"/>
      <c r="HNG8" s="7"/>
      <c r="HNH8" s="7"/>
      <c r="HNI8" s="7"/>
      <c r="HNJ8" s="7"/>
      <c r="HNK8" s="7"/>
      <c r="HNL8" s="7"/>
      <c r="HNM8" s="7"/>
      <c r="HNN8" s="7"/>
      <c r="HNO8" s="7"/>
      <c r="HNP8" s="7"/>
      <c r="HNQ8" s="7"/>
      <c r="HNR8" s="7"/>
      <c r="HNS8" s="7"/>
      <c r="HNT8" s="7"/>
      <c r="HNU8" s="7"/>
      <c r="HNV8" s="7"/>
      <c r="HNW8" s="7"/>
      <c r="HNX8" s="7"/>
      <c r="HNY8" s="7"/>
      <c r="HNZ8" s="7"/>
      <c r="HOA8" s="7"/>
      <c r="HOB8" s="7"/>
      <c r="HOC8" s="7"/>
      <c r="HOD8" s="7"/>
      <c r="HOE8" s="7"/>
      <c r="HOF8" s="7"/>
      <c r="HOG8" s="7"/>
      <c r="HOH8" s="7"/>
      <c r="HOI8" s="7"/>
      <c r="HOJ8" s="7"/>
      <c r="HOK8" s="7"/>
      <c r="HOL8" s="7"/>
      <c r="HOM8" s="7"/>
      <c r="HON8" s="7"/>
      <c r="HOO8" s="7"/>
      <c r="HOP8" s="7"/>
      <c r="HOQ8" s="7"/>
      <c r="HOR8" s="7"/>
      <c r="HOS8" s="7"/>
      <c r="HOT8" s="7"/>
      <c r="HOU8" s="7"/>
      <c r="HOV8" s="7"/>
      <c r="HOW8" s="7"/>
      <c r="HOX8" s="7"/>
      <c r="HOY8" s="7"/>
      <c r="HOZ8" s="7"/>
      <c r="HPA8" s="7"/>
      <c r="HPB8" s="7"/>
      <c r="HPC8" s="7"/>
      <c r="HPD8" s="7"/>
      <c r="HPE8" s="7"/>
      <c r="HPF8" s="7"/>
      <c r="HPG8" s="7"/>
      <c r="HPH8" s="7"/>
      <c r="HPI8" s="7"/>
      <c r="HPJ8" s="7"/>
      <c r="HPK8" s="7"/>
      <c r="HPL8" s="7"/>
      <c r="HPM8" s="7"/>
      <c r="HPN8" s="7"/>
      <c r="HPO8" s="7"/>
      <c r="HPP8" s="7"/>
      <c r="HPQ8" s="7"/>
      <c r="HPR8" s="7"/>
      <c r="HPS8" s="7"/>
      <c r="HPT8" s="7"/>
      <c r="HPU8" s="7"/>
      <c r="HPV8" s="7"/>
      <c r="HPW8" s="7"/>
      <c r="HPX8" s="7"/>
      <c r="HPY8" s="7"/>
      <c r="HPZ8" s="7"/>
      <c r="HQA8" s="7"/>
      <c r="HQB8" s="7"/>
      <c r="HQC8" s="7"/>
      <c r="HQD8" s="7"/>
      <c r="HQE8" s="7"/>
      <c r="HQF8" s="7"/>
      <c r="HQG8" s="7"/>
      <c r="HQH8" s="7"/>
      <c r="HQI8" s="7"/>
      <c r="HQJ8" s="7"/>
      <c r="HQK8" s="7"/>
      <c r="HQL8" s="7"/>
      <c r="HQM8" s="7"/>
      <c r="HQN8" s="7"/>
      <c r="HQO8" s="7"/>
      <c r="HQP8" s="7"/>
      <c r="HQQ8" s="7"/>
      <c r="HQR8" s="7"/>
      <c r="HQS8" s="7"/>
      <c r="HQT8" s="7"/>
      <c r="HQU8" s="7"/>
      <c r="HQV8" s="7"/>
      <c r="HQW8" s="7"/>
      <c r="HQX8" s="7"/>
      <c r="HQY8" s="7"/>
      <c r="HQZ8" s="7"/>
      <c r="HRA8" s="7"/>
      <c r="HRB8" s="7"/>
      <c r="HRC8" s="7"/>
      <c r="HRD8" s="7"/>
      <c r="HRE8" s="7"/>
      <c r="HRF8" s="7"/>
      <c r="HRG8" s="7"/>
      <c r="HRH8" s="7"/>
      <c r="HRI8" s="7"/>
      <c r="HRJ8" s="7"/>
      <c r="HRK8" s="7"/>
      <c r="HRL8" s="7"/>
      <c r="HRM8" s="7"/>
      <c r="HRN8" s="7"/>
      <c r="HRO8" s="7"/>
      <c r="HRP8" s="7"/>
      <c r="HRQ8" s="7"/>
      <c r="HRR8" s="7"/>
      <c r="HRS8" s="7"/>
      <c r="HRT8" s="7"/>
      <c r="HRU8" s="7"/>
      <c r="HRV8" s="7"/>
      <c r="HRW8" s="7"/>
      <c r="HRX8" s="7"/>
      <c r="HRY8" s="7"/>
      <c r="HRZ8" s="7"/>
      <c r="HSA8" s="7"/>
      <c r="HSB8" s="7"/>
      <c r="HSC8" s="7"/>
      <c r="HSD8" s="7"/>
      <c r="HSE8" s="7"/>
      <c r="HSF8" s="7"/>
      <c r="HSG8" s="7"/>
      <c r="HSH8" s="7"/>
      <c r="HSI8" s="7"/>
      <c r="HSJ8" s="7"/>
      <c r="HSK8" s="7"/>
      <c r="HSL8" s="7"/>
      <c r="HSM8" s="7"/>
      <c r="HSN8" s="7"/>
      <c r="HSO8" s="7"/>
      <c r="HSP8" s="7"/>
      <c r="HSQ8" s="7"/>
      <c r="HSR8" s="7"/>
      <c r="HSS8" s="7"/>
      <c r="HST8" s="7"/>
      <c r="HSU8" s="7"/>
      <c r="HSV8" s="7"/>
      <c r="HSW8" s="7"/>
      <c r="HSX8" s="7"/>
      <c r="HSY8" s="7"/>
      <c r="HSZ8" s="7"/>
      <c r="HTA8" s="7"/>
      <c r="HTB8" s="7"/>
      <c r="HTC8" s="7"/>
      <c r="HTD8" s="7"/>
      <c r="HTE8" s="7"/>
      <c r="HTF8" s="7"/>
      <c r="HTG8" s="7"/>
      <c r="HTH8" s="7"/>
      <c r="HTI8" s="7"/>
      <c r="HTJ8" s="7"/>
      <c r="HTK8" s="7"/>
      <c r="HTL8" s="7"/>
      <c r="HTM8" s="7"/>
      <c r="HTN8" s="7"/>
      <c r="HTO8" s="7"/>
      <c r="HTP8" s="7"/>
      <c r="HTQ8" s="7"/>
      <c r="HTR8" s="7"/>
      <c r="HTS8" s="7"/>
      <c r="HTT8" s="7"/>
      <c r="HTU8" s="7"/>
      <c r="HTV8" s="7"/>
      <c r="HTW8" s="7"/>
      <c r="HTX8" s="7"/>
      <c r="HTY8" s="7"/>
      <c r="HTZ8" s="7"/>
      <c r="HUA8" s="7"/>
      <c r="HUB8" s="7"/>
      <c r="HUC8" s="7"/>
      <c r="HUD8" s="7"/>
      <c r="HUE8" s="7"/>
      <c r="HUF8" s="7"/>
      <c r="HUG8" s="7"/>
      <c r="HUH8" s="7"/>
      <c r="HUI8" s="7"/>
      <c r="HUJ8" s="7"/>
      <c r="HUK8" s="7"/>
      <c r="HUL8" s="7"/>
      <c r="HUM8" s="7"/>
      <c r="HUN8" s="7"/>
      <c r="HUO8" s="7"/>
      <c r="HUP8" s="7"/>
      <c r="HUQ8" s="7"/>
      <c r="HUR8" s="7"/>
      <c r="HUS8" s="7"/>
      <c r="HUT8" s="7"/>
      <c r="HUU8" s="7"/>
      <c r="HUV8" s="7"/>
      <c r="HUW8" s="7"/>
      <c r="HUX8" s="7"/>
      <c r="HUY8" s="7"/>
      <c r="HUZ8" s="7"/>
      <c r="HVA8" s="7"/>
      <c r="HVB8" s="7"/>
      <c r="HVC8" s="7"/>
      <c r="HVD8" s="7"/>
      <c r="HVE8" s="7"/>
      <c r="HVF8" s="7"/>
      <c r="HVG8" s="7"/>
      <c r="HVH8" s="7"/>
      <c r="HVI8" s="7"/>
      <c r="HVJ8" s="7"/>
      <c r="HVK8" s="7"/>
      <c r="HVL8" s="7"/>
      <c r="HVM8" s="7"/>
      <c r="HVN8" s="7"/>
      <c r="HVO8" s="7"/>
      <c r="HVP8" s="7"/>
      <c r="HVQ8" s="7"/>
      <c r="HVR8" s="7"/>
      <c r="HVS8" s="7"/>
      <c r="HVT8" s="7"/>
      <c r="HVU8" s="7"/>
      <c r="HVV8" s="7"/>
      <c r="HVW8" s="7"/>
      <c r="HVX8" s="7"/>
      <c r="HVY8" s="7"/>
      <c r="HVZ8" s="7"/>
      <c r="HWA8" s="7"/>
      <c r="HWB8" s="7"/>
      <c r="HWC8" s="7"/>
      <c r="HWD8" s="7"/>
      <c r="HWE8" s="7"/>
      <c r="HWF8" s="7"/>
      <c r="HWG8" s="7"/>
      <c r="HWH8" s="7"/>
      <c r="HWI8" s="7"/>
      <c r="HWJ8" s="7"/>
      <c r="HWK8" s="7"/>
      <c r="HWL8" s="7"/>
      <c r="HWM8" s="7"/>
      <c r="HWN8" s="7"/>
      <c r="HWO8" s="7"/>
      <c r="HWP8" s="7"/>
      <c r="HWQ8" s="7"/>
      <c r="HWR8" s="7"/>
      <c r="HWS8" s="7"/>
      <c r="HWT8" s="7"/>
      <c r="HWU8" s="7"/>
      <c r="HWV8" s="7"/>
      <c r="HWW8" s="7"/>
      <c r="HWX8" s="7"/>
      <c r="HWY8" s="7"/>
      <c r="HWZ8" s="7"/>
      <c r="HXA8" s="7"/>
      <c r="HXB8" s="7"/>
      <c r="HXC8" s="7"/>
      <c r="HXD8" s="7"/>
      <c r="HXE8" s="7"/>
      <c r="HXF8" s="7"/>
      <c r="HXG8" s="7"/>
      <c r="HXH8" s="7"/>
      <c r="HXI8" s="7"/>
      <c r="HXJ8" s="7"/>
      <c r="HXK8" s="7"/>
      <c r="HXL8" s="7"/>
      <c r="HXM8" s="7"/>
      <c r="HXN8" s="7"/>
      <c r="HXO8" s="7"/>
      <c r="HXP8" s="7"/>
      <c r="HXQ8" s="7"/>
      <c r="HXR8" s="7"/>
      <c r="HXS8" s="7"/>
      <c r="HXT8" s="7"/>
      <c r="HXU8" s="7"/>
      <c r="HXV8" s="7"/>
      <c r="HXW8" s="7"/>
      <c r="HXX8" s="7"/>
      <c r="HXY8" s="7"/>
      <c r="HXZ8" s="7"/>
      <c r="HYA8" s="7"/>
      <c r="HYB8" s="7"/>
      <c r="HYC8" s="7"/>
      <c r="HYD8" s="7"/>
      <c r="HYE8" s="7"/>
      <c r="HYF8" s="7"/>
      <c r="HYG8" s="7"/>
      <c r="HYH8" s="7"/>
      <c r="HYI8" s="7"/>
      <c r="HYJ8" s="7"/>
      <c r="HYK8" s="7"/>
      <c r="HYL8" s="7"/>
      <c r="HYM8" s="7"/>
      <c r="HYN8" s="7"/>
      <c r="HYO8" s="7"/>
      <c r="HYP8" s="7"/>
      <c r="HYQ8" s="7"/>
      <c r="HYR8" s="7"/>
      <c r="HYS8" s="7"/>
      <c r="HYT8" s="7"/>
      <c r="HYU8" s="7"/>
      <c r="HYV8" s="7"/>
      <c r="HYW8" s="7"/>
      <c r="HYX8" s="7"/>
      <c r="HYY8" s="7"/>
      <c r="HYZ8" s="7"/>
      <c r="HZA8" s="7"/>
      <c r="HZB8" s="7"/>
      <c r="HZC8" s="7"/>
      <c r="HZD8" s="7"/>
      <c r="HZE8" s="7"/>
      <c r="HZF8" s="7"/>
      <c r="HZG8" s="7"/>
      <c r="HZH8" s="7"/>
      <c r="HZI8" s="7"/>
      <c r="HZJ8" s="7"/>
      <c r="HZK8" s="7"/>
      <c r="HZL8" s="7"/>
      <c r="HZM8" s="7"/>
      <c r="HZN8" s="7"/>
      <c r="HZO8" s="7"/>
      <c r="HZP8" s="7"/>
      <c r="HZQ8" s="7"/>
      <c r="HZR8" s="7"/>
      <c r="HZS8" s="7"/>
      <c r="HZT8" s="7"/>
      <c r="HZU8" s="7"/>
      <c r="HZV8" s="7"/>
      <c r="HZW8" s="7"/>
      <c r="HZX8" s="7"/>
      <c r="HZY8" s="7"/>
      <c r="HZZ8" s="7"/>
      <c r="IAA8" s="7"/>
      <c r="IAB8" s="7"/>
      <c r="IAC8" s="7"/>
      <c r="IAD8" s="7"/>
      <c r="IAE8" s="7"/>
      <c r="IAF8" s="7"/>
      <c r="IAG8" s="7"/>
      <c r="IAH8" s="7"/>
      <c r="IAI8" s="7"/>
      <c r="IAJ8" s="7"/>
      <c r="IAK8" s="7"/>
      <c r="IAL8" s="7"/>
      <c r="IAM8" s="7"/>
      <c r="IAN8" s="7"/>
      <c r="IAO8" s="7"/>
      <c r="IAP8" s="7"/>
      <c r="IAQ8" s="7"/>
      <c r="IAR8" s="7"/>
      <c r="IAS8" s="7"/>
      <c r="IAT8" s="7"/>
      <c r="IAU8" s="7"/>
      <c r="IAV8" s="7"/>
      <c r="IAW8" s="7"/>
      <c r="IAX8" s="7"/>
      <c r="IAY8" s="7"/>
      <c r="IAZ8" s="7"/>
      <c r="IBA8" s="7"/>
      <c r="IBB8" s="7"/>
      <c r="IBC8" s="7"/>
      <c r="IBD8" s="7"/>
      <c r="IBE8" s="7"/>
      <c r="IBF8" s="7"/>
      <c r="IBG8" s="7"/>
      <c r="IBH8" s="7"/>
      <c r="IBI8" s="7"/>
      <c r="IBJ8" s="7"/>
      <c r="IBK8" s="7"/>
      <c r="IBL8" s="7"/>
      <c r="IBM8" s="7"/>
      <c r="IBN8" s="7"/>
      <c r="IBO8" s="7"/>
      <c r="IBP8" s="7"/>
      <c r="IBQ8" s="7"/>
      <c r="IBR8" s="7"/>
      <c r="IBS8" s="7"/>
      <c r="IBT8" s="7"/>
      <c r="IBU8" s="7"/>
      <c r="IBV8" s="7"/>
      <c r="IBW8" s="7"/>
      <c r="IBX8" s="7"/>
      <c r="IBY8" s="7"/>
      <c r="IBZ8" s="7"/>
      <c r="ICA8" s="7"/>
      <c r="ICB8" s="7"/>
      <c r="ICC8" s="7"/>
      <c r="ICD8" s="7"/>
      <c r="ICE8" s="7"/>
      <c r="ICF8" s="7"/>
      <c r="ICG8" s="7"/>
      <c r="ICH8" s="7"/>
      <c r="ICI8" s="7"/>
      <c r="ICJ8" s="7"/>
      <c r="ICK8" s="7"/>
      <c r="ICL8" s="7"/>
      <c r="ICM8" s="7"/>
      <c r="ICN8" s="7"/>
      <c r="ICO8" s="7"/>
      <c r="ICP8" s="7"/>
      <c r="ICQ8" s="7"/>
      <c r="ICR8" s="7"/>
      <c r="ICS8" s="7"/>
      <c r="ICT8" s="7"/>
      <c r="ICU8" s="7"/>
      <c r="ICV8" s="7"/>
      <c r="ICW8" s="7"/>
      <c r="ICX8" s="7"/>
      <c r="ICY8" s="7"/>
      <c r="ICZ8" s="7"/>
      <c r="IDA8" s="7"/>
      <c r="IDB8" s="7"/>
      <c r="IDC8" s="7"/>
      <c r="IDD8" s="7"/>
      <c r="IDE8" s="7"/>
      <c r="IDF8" s="7"/>
      <c r="IDG8" s="7"/>
      <c r="IDH8" s="7"/>
      <c r="IDI8" s="7"/>
      <c r="IDJ8" s="7"/>
      <c r="IDK8" s="7"/>
      <c r="IDL8" s="7"/>
      <c r="IDM8" s="7"/>
      <c r="IDN8" s="7"/>
      <c r="IDO8" s="7"/>
      <c r="IDP8" s="7"/>
      <c r="IDQ8" s="7"/>
      <c r="IDR8" s="7"/>
      <c r="IDS8" s="7"/>
      <c r="IDT8" s="7"/>
      <c r="IDU8" s="7"/>
      <c r="IDV8" s="7"/>
      <c r="IDW8" s="7"/>
      <c r="IDX8" s="7"/>
      <c r="IDY8" s="7"/>
      <c r="IDZ8" s="7"/>
      <c r="IEA8" s="7"/>
      <c r="IEB8" s="7"/>
      <c r="IEC8" s="7"/>
      <c r="IED8" s="7"/>
      <c r="IEE8" s="7"/>
      <c r="IEF8" s="7"/>
      <c r="IEG8" s="7"/>
      <c r="IEH8" s="7"/>
      <c r="IEI8" s="7"/>
      <c r="IEJ8" s="7"/>
      <c r="IEK8" s="7"/>
      <c r="IEL8" s="7"/>
      <c r="IEM8" s="7"/>
      <c r="IEN8" s="7"/>
      <c r="IEO8" s="7"/>
      <c r="IEP8" s="7"/>
      <c r="IEQ8" s="7"/>
      <c r="IER8" s="7"/>
      <c r="IES8" s="7"/>
      <c r="IET8" s="7"/>
      <c r="IEU8" s="7"/>
      <c r="IEV8" s="7"/>
      <c r="IEW8" s="7"/>
      <c r="IEX8" s="7"/>
      <c r="IEY8" s="7"/>
      <c r="IEZ8" s="7"/>
      <c r="IFA8" s="7"/>
      <c r="IFB8" s="7"/>
      <c r="IFC8" s="7"/>
      <c r="IFD8" s="7"/>
      <c r="IFE8" s="7"/>
      <c r="IFF8" s="7"/>
      <c r="IFG8" s="7"/>
      <c r="IFH8" s="7"/>
      <c r="IFI8" s="7"/>
      <c r="IFJ8" s="7"/>
      <c r="IFK8" s="7"/>
      <c r="IFL8" s="7"/>
      <c r="IFM8" s="7"/>
      <c r="IFN8" s="7"/>
      <c r="IFO8" s="7"/>
      <c r="IFP8" s="7"/>
      <c r="IFQ8" s="7"/>
      <c r="IFR8" s="7"/>
      <c r="IFS8" s="7"/>
      <c r="IFT8" s="7"/>
      <c r="IFU8" s="7"/>
      <c r="IFV8" s="7"/>
      <c r="IFW8" s="7"/>
      <c r="IFX8" s="7"/>
      <c r="IFY8" s="7"/>
      <c r="IFZ8" s="7"/>
      <c r="IGA8" s="7"/>
      <c r="IGB8" s="7"/>
      <c r="IGC8" s="7"/>
      <c r="IGD8" s="7"/>
      <c r="IGE8" s="7"/>
      <c r="IGF8" s="7"/>
      <c r="IGG8" s="7"/>
      <c r="IGH8" s="7"/>
      <c r="IGI8" s="7"/>
      <c r="IGJ8" s="7"/>
      <c r="IGK8" s="7"/>
      <c r="IGL8" s="7"/>
      <c r="IGM8" s="7"/>
      <c r="IGN8" s="7"/>
      <c r="IGO8" s="7"/>
      <c r="IGP8" s="7"/>
      <c r="IGQ8" s="7"/>
      <c r="IGR8" s="7"/>
      <c r="IGS8" s="7"/>
      <c r="IGT8" s="7"/>
      <c r="IGU8" s="7"/>
      <c r="IGV8" s="7"/>
      <c r="IGW8" s="7"/>
      <c r="IGX8" s="7"/>
      <c r="IGY8" s="7"/>
      <c r="IGZ8" s="7"/>
      <c r="IHA8" s="7"/>
      <c r="IHB8" s="7"/>
      <c r="IHC8" s="7"/>
      <c r="IHD8" s="7"/>
      <c r="IHE8" s="7"/>
      <c r="IHF8" s="7"/>
      <c r="IHG8" s="7"/>
      <c r="IHH8" s="7"/>
      <c r="IHI8" s="7"/>
      <c r="IHJ8" s="7"/>
      <c r="IHK8" s="7"/>
      <c r="IHL8" s="7"/>
      <c r="IHM8" s="7"/>
      <c r="IHN8" s="7"/>
      <c r="IHO8" s="7"/>
      <c r="IHP8" s="7"/>
      <c r="IHQ8" s="7"/>
      <c r="IHR8" s="7"/>
      <c r="IHS8" s="7"/>
      <c r="IHT8" s="7"/>
      <c r="IHU8" s="7"/>
      <c r="IHV8" s="7"/>
      <c r="IHW8" s="7"/>
      <c r="IHX8" s="7"/>
      <c r="IHY8" s="7"/>
      <c r="IHZ8" s="7"/>
      <c r="IIA8" s="7"/>
      <c r="IIB8" s="7"/>
      <c r="IIC8" s="7"/>
      <c r="IID8" s="7"/>
      <c r="IIE8" s="7"/>
      <c r="IIF8" s="7"/>
      <c r="IIG8" s="7"/>
      <c r="IIH8" s="7"/>
      <c r="III8" s="7"/>
      <c r="IIJ8" s="7"/>
      <c r="IIK8" s="7"/>
      <c r="IIL8" s="7"/>
      <c r="IIM8" s="7"/>
      <c r="IIN8" s="7"/>
      <c r="IIO8" s="7"/>
      <c r="IIP8" s="7"/>
      <c r="IIQ8" s="7"/>
      <c r="IIR8" s="7"/>
      <c r="IIS8" s="7"/>
      <c r="IIT8" s="7"/>
      <c r="IIU8" s="7"/>
      <c r="IIV8" s="7"/>
      <c r="IIW8" s="7"/>
      <c r="IIX8" s="7"/>
      <c r="IIY8" s="7"/>
      <c r="IIZ8" s="7"/>
      <c r="IJA8" s="7"/>
      <c r="IJB8" s="7"/>
      <c r="IJC8" s="7"/>
      <c r="IJD8" s="7"/>
      <c r="IJE8" s="7"/>
      <c r="IJF8" s="7"/>
      <c r="IJG8" s="7"/>
      <c r="IJH8" s="7"/>
      <c r="IJI8" s="7"/>
      <c r="IJJ8" s="7"/>
      <c r="IJK8" s="7"/>
      <c r="IJL8" s="7"/>
      <c r="IJM8" s="7"/>
      <c r="IJN8" s="7"/>
      <c r="IJO8" s="7"/>
      <c r="IJP8" s="7"/>
      <c r="IJQ8" s="7"/>
      <c r="IJR8" s="7"/>
      <c r="IJS8" s="7"/>
      <c r="IJT8" s="7"/>
      <c r="IJU8" s="7"/>
      <c r="IJV8" s="7"/>
      <c r="IJW8" s="7"/>
      <c r="IJX8" s="7"/>
      <c r="IJY8" s="7"/>
      <c r="IJZ8" s="7"/>
      <c r="IKA8" s="7"/>
      <c r="IKB8" s="7"/>
      <c r="IKC8" s="7"/>
      <c r="IKD8" s="7"/>
      <c r="IKE8" s="7"/>
      <c r="IKF8" s="7"/>
      <c r="IKG8" s="7"/>
      <c r="IKH8" s="7"/>
      <c r="IKI8" s="7"/>
      <c r="IKJ8" s="7"/>
      <c r="IKK8" s="7"/>
      <c r="IKL8" s="7"/>
      <c r="IKM8" s="7"/>
      <c r="IKN8" s="7"/>
      <c r="IKO8" s="7"/>
      <c r="IKP8" s="7"/>
      <c r="IKQ8" s="7"/>
      <c r="IKR8" s="7"/>
      <c r="IKS8" s="7"/>
      <c r="IKT8" s="7"/>
      <c r="IKU8" s="7"/>
      <c r="IKV8" s="7"/>
      <c r="IKW8" s="7"/>
      <c r="IKX8" s="7"/>
      <c r="IKY8" s="7"/>
      <c r="IKZ8" s="7"/>
      <c r="ILA8" s="7"/>
      <c r="ILB8" s="7"/>
      <c r="ILC8" s="7"/>
      <c r="ILD8" s="7"/>
      <c r="ILE8" s="7"/>
      <c r="ILF8" s="7"/>
      <c r="ILG8" s="7"/>
      <c r="ILH8" s="7"/>
      <c r="ILI8" s="7"/>
      <c r="ILJ8" s="7"/>
      <c r="ILK8" s="7"/>
      <c r="ILL8" s="7"/>
      <c r="ILM8" s="7"/>
      <c r="ILN8" s="7"/>
      <c r="ILO8" s="7"/>
      <c r="ILP8" s="7"/>
      <c r="ILQ8" s="7"/>
      <c r="ILR8" s="7"/>
      <c r="ILS8" s="7"/>
      <c r="ILT8" s="7"/>
      <c r="ILU8" s="7"/>
      <c r="ILV8" s="7"/>
      <c r="ILW8" s="7"/>
      <c r="ILX8" s="7"/>
      <c r="ILY8" s="7"/>
      <c r="ILZ8" s="7"/>
      <c r="IMA8" s="7"/>
      <c r="IMB8" s="7"/>
      <c r="IMC8" s="7"/>
      <c r="IMD8" s="7"/>
      <c r="IME8" s="7"/>
      <c r="IMF8" s="7"/>
      <c r="IMG8" s="7"/>
      <c r="IMH8" s="7"/>
      <c r="IMI8" s="7"/>
      <c r="IMJ8" s="7"/>
      <c r="IMK8" s="7"/>
      <c r="IML8" s="7"/>
      <c r="IMM8" s="7"/>
      <c r="IMN8" s="7"/>
      <c r="IMO8" s="7"/>
      <c r="IMP8" s="7"/>
      <c r="IMQ8" s="7"/>
      <c r="IMR8" s="7"/>
      <c r="IMS8" s="7"/>
      <c r="IMT8" s="7"/>
      <c r="IMU8" s="7"/>
      <c r="IMV8" s="7"/>
      <c r="IMW8" s="7"/>
      <c r="IMX8" s="7"/>
      <c r="IMY8" s="7"/>
      <c r="IMZ8" s="7"/>
      <c r="INA8" s="7"/>
      <c r="INB8" s="7"/>
      <c r="INC8" s="7"/>
      <c r="IND8" s="7"/>
      <c r="INE8" s="7"/>
      <c r="INF8" s="7"/>
      <c r="ING8" s="7"/>
      <c r="INH8" s="7"/>
      <c r="INI8" s="7"/>
      <c r="INJ8" s="7"/>
      <c r="INK8" s="7"/>
      <c r="INL8" s="7"/>
      <c r="INM8" s="7"/>
      <c r="INN8" s="7"/>
      <c r="INO8" s="7"/>
      <c r="INP8" s="7"/>
      <c r="INQ8" s="7"/>
      <c r="INR8" s="7"/>
      <c r="INS8" s="7"/>
      <c r="INT8" s="7"/>
      <c r="INU8" s="7"/>
      <c r="INV8" s="7"/>
      <c r="INW8" s="7"/>
      <c r="INX8" s="7"/>
      <c r="INY8" s="7"/>
      <c r="INZ8" s="7"/>
      <c r="IOA8" s="7"/>
      <c r="IOB8" s="7"/>
      <c r="IOC8" s="7"/>
      <c r="IOD8" s="7"/>
      <c r="IOE8" s="7"/>
      <c r="IOF8" s="7"/>
      <c r="IOG8" s="7"/>
      <c r="IOH8" s="7"/>
      <c r="IOI8" s="7"/>
      <c r="IOJ8" s="7"/>
      <c r="IOK8" s="7"/>
      <c r="IOL8" s="7"/>
      <c r="IOM8" s="7"/>
      <c r="ION8" s="7"/>
      <c r="IOO8" s="7"/>
      <c r="IOP8" s="7"/>
      <c r="IOQ8" s="7"/>
      <c r="IOR8" s="7"/>
      <c r="IOS8" s="7"/>
      <c r="IOT8" s="7"/>
      <c r="IOU8" s="7"/>
      <c r="IOV8" s="7"/>
      <c r="IOW8" s="7"/>
      <c r="IOX8" s="7"/>
      <c r="IOY8" s="7"/>
      <c r="IOZ8" s="7"/>
      <c r="IPA8" s="7"/>
      <c r="IPB8" s="7"/>
      <c r="IPC8" s="7"/>
      <c r="IPD8" s="7"/>
      <c r="IPE8" s="7"/>
      <c r="IPF8" s="7"/>
      <c r="IPG8" s="7"/>
      <c r="IPH8" s="7"/>
      <c r="IPI8" s="7"/>
      <c r="IPJ8" s="7"/>
      <c r="IPK8" s="7"/>
      <c r="IPL8" s="7"/>
      <c r="IPM8" s="7"/>
      <c r="IPN8" s="7"/>
      <c r="IPO8" s="7"/>
      <c r="IPP8" s="7"/>
      <c r="IPQ8" s="7"/>
      <c r="IPR8" s="7"/>
      <c r="IPS8" s="7"/>
      <c r="IPT8" s="7"/>
      <c r="IPU8" s="7"/>
      <c r="IPV8" s="7"/>
      <c r="IPW8" s="7"/>
      <c r="IPX8" s="7"/>
      <c r="IPY8" s="7"/>
      <c r="IPZ8" s="7"/>
      <c r="IQA8" s="7"/>
      <c r="IQB8" s="7"/>
      <c r="IQC8" s="7"/>
      <c r="IQD8" s="7"/>
      <c r="IQE8" s="7"/>
      <c r="IQF8" s="7"/>
      <c r="IQG8" s="7"/>
      <c r="IQH8" s="7"/>
      <c r="IQI8" s="7"/>
      <c r="IQJ8" s="7"/>
      <c r="IQK8" s="7"/>
      <c r="IQL8" s="7"/>
      <c r="IQM8" s="7"/>
      <c r="IQN8" s="7"/>
      <c r="IQO8" s="7"/>
      <c r="IQP8" s="7"/>
      <c r="IQQ8" s="7"/>
      <c r="IQR8" s="7"/>
      <c r="IQS8" s="7"/>
      <c r="IQT8" s="7"/>
      <c r="IQU8" s="7"/>
      <c r="IQV8" s="7"/>
      <c r="IQW8" s="7"/>
      <c r="IQX8" s="7"/>
      <c r="IQY8" s="7"/>
      <c r="IQZ8" s="7"/>
      <c r="IRA8" s="7"/>
      <c r="IRB8" s="7"/>
      <c r="IRC8" s="7"/>
      <c r="IRD8" s="7"/>
      <c r="IRE8" s="7"/>
      <c r="IRF8" s="7"/>
      <c r="IRG8" s="7"/>
      <c r="IRH8" s="7"/>
      <c r="IRI8" s="7"/>
      <c r="IRJ8" s="7"/>
      <c r="IRK8" s="7"/>
      <c r="IRL8" s="7"/>
      <c r="IRM8" s="7"/>
      <c r="IRN8" s="7"/>
      <c r="IRO8" s="7"/>
      <c r="IRP8" s="7"/>
      <c r="IRQ8" s="7"/>
      <c r="IRR8" s="7"/>
      <c r="IRS8" s="7"/>
      <c r="IRT8" s="7"/>
      <c r="IRU8" s="7"/>
      <c r="IRV8" s="7"/>
      <c r="IRW8" s="7"/>
      <c r="IRX8" s="7"/>
      <c r="IRY8" s="7"/>
      <c r="IRZ8" s="7"/>
      <c r="ISA8" s="7"/>
      <c r="ISB8" s="7"/>
      <c r="ISC8" s="7"/>
      <c r="ISD8" s="7"/>
      <c r="ISE8" s="7"/>
      <c r="ISF8" s="7"/>
      <c r="ISG8" s="7"/>
      <c r="ISH8" s="7"/>
      <c r="ISI8" s="7"/>
      <c r="ISJ8" s="7"/>
      <c r="ISK8" s="7"/>
      <c r="ISL8" s="7"/>
      <c r="ISM8" s="7"/>
      <c r="ISN8" s="7"/>
      <c r="ISO8" s="7"/>
      <c r="ISP8" s="7"/>
      <c r="ISQ8" s="7"/>
      <c r="ISR8" s="7"/>
      <c r="ISS8" s="7"/>
      <c r="IST8" s="7"/>
      <c r="ISU8" s="7"/>
      <c r="ISV8" s="7"/>
      <c r="ISW8" s="7"/>
      <c r="ISX8" s="7"/>
      <c r="ISY8" s="7"/>
      <c r="ISZ8" s="7"/>
      <c r="ITA8" s="7"/>
      <c r="ITB8" s="7"/>
      <c r="ITC8" s="7"/>
      <c r="ITD8" s="7"/>
      <c r="ITE8" s="7"/>
      <c r="ITF8" s="7"/>
      <c r="ITG8" s="7"/>
      <c r="ITH8" s="7"/>
      <c r="ITI8" s="7"/>
      <c r="ITJ8" s="7"/>
      <c r="ITK8" s="7"/>
      <c r="ITL8" s="7"/>
      <c r="ITM8" s="7"/>
      <c r="ITN8" s="7"/>
      <c r="ITO8" s="7"/>
      <c r="ITP8" s="7"/>
      <c r="ITQ8" s="7"/>
      <c r="ITR8" s="7"/>
      <c r="ITS8" s="7"/>
      <c r="ITT8" s="7"/>
      <c r="ITU8" s="7"/>
      <c r="ITV8" s="7"/>
      <c r="ITW8" s="7"/>
      <c r="ITX8" s="7"/>
      <c r="ITY8" s="7"/>
      <c r="ITZ8" s="7"/>
      <c r="IUA8" s="7"/>
      <c r="IUB8" s="7"/>
      <c r="IUC8" s="7"/>
      <c r="IUD8" s="7"/>
      <c r="IUE8" s="7"/>
      <c r="IUF8" s="7"/>
      <c r="IUG8" s="7"/>
      <c r="IUH8" s="7"/>
      <c r="IUI8" s="7"/>
      <c r="IUJ8" s="7"/>
      <c r="IUK8" s="7"/>
      <c r="IUL8" s="7"/>
      <c r="IUM8" s="7"/>
      <c r="IUN8" s="7"/>
      <c r="IUO8" s="7"/>
      <c r="IUP8" s="7"/>
      <c r="IUQ8" s="7"/>
      <c r="IUR8" s="7"/>
      <c r="IUS8" s="7"/>
      <c r="IUT8" s="7"/>
      <c r="IUU8" s="7"/>
      <c r="IUV8" s="7"/>
      <c r="IUW8" s="7"/>
      <c r="IUX8" s="7"/>
      <c r="IUY8" s="7"/>
      <c r="IUZ8" s="7"/>
      <c r="IVA8" s="7"/>
      <c r="IVB8" s="7"/>
      <c r="IVC8" s="7"/>
      <c r="IVD8" s="7"/>
      <c r="IVE8" s="7"/>
      <c r="IVF8" s="7"/>
      <c r="IVG8" s="7"/>
      <c r="IVH8" s="7"/>
      <c r="IVI8" s="7"/>
      <c r="IVJ8" s="7"/>
      <c r="IVK8" s="7"/>
      <c r="IVL8" s="7"/>
      <c r="IVM8" s="7"/>
      <c r="IVN8" s="7"/>
      <c r="IVO8" s="7"/>
      <c r="IVP8" s="7"/>
      <c r="IVQ8" s="7"/>
      <c r="IVR8" s="7"/>
      <c r="IVS8" s="7"/>
      <c r="IVT8" s="7"/>
      <c r="IVU8" s="7"/>
      <c r="IVV8" s="7"/>
      <c r="IVW8" s="7"/>
      <c r="IVX8" s="7"/>
      <c r="IVY8" s="7"/>
      <c r="IVZ8" s="7"/>
      <c r="IWA8" s="7"/>
      <c r="IWB8" s="7"/>
      <c r="IWC8" s="7"/>
      <c r="IWD8" s="7"/>
      <c r="IWE8" s="7"/>
      <c r="IWF8" s="7"/>
      <c r="IWG8" s="7"/>
      <c r="IWH8" s="7"/>
      <c r="IWI8" s="7"/>
      <c r="IWJ8" s="7"/>
      <c r="IWK8" s="7"/>
      <c r="IWL8" s="7"/>
      <c r="IWM8" s="7"/>
      <c r="IWN8" s="7"/>
      <c r="IWO8" s="7"/>
      <c r="IWP8" s="7"/>
      <c r="IWQ8" s="7"/>
      <c r="IWR8" s="7"/>
      <c r="IWS8" s="7"/>
      <c r="IWT8" s="7"/>
      <c r="IWU8" s="7"/>
      <c r="IWV8" s="7"/>
      <c r="IWW8" s="7"/>
      <c r="IWX8" s="7"/>
      <c r="IWY8" s="7"/>
      <c r="IWZ8" s="7"/>
      <c r="IXA8" s="7"/>
      <c r="IXB8" s="7"/>
      <c r="IXC8" s="7"/>
      <c r="IXD8" s="7"/>
      <c r="IXE8" s="7"/>
      <c r="IXF8" s="7"/>
      <c r="IXG8" s="7"/>
      <c r="IXH8" s="7"/>
      <c r="IXI8" s="7"/>
      <c r="IXJ8" s="7"/>
      <c r="IXK8" s="7"/>
      <c r="IXL8" s="7"/>
      <c r="IXM8" s="7"/>
      <c r="IXN8" s="7"/>
      <c r="IXO8" s="7"/>
      <c r="IXP8" s="7"/>
      <c r="IXQ8" s="7"/>
      <c r="IXR8" s="7"/>
      <c r="IXS8" s="7"/>
      <c r="IXT8" s="7"/>
      <c r="IXU8" s="7"/>
      <c r="IXV8" s="7"/>
      <c r="IXW8" s="7"/>
      <c r="IXX8" s="7"/>
      <c r="IXY8" s="7"/>
      <c r="IXZ8" s="7"/>
      <c r="IYA8" s="7"/>
      <c r="IYB8" s="7"/>
      <c r="IYC8" s="7"/>
      <c r="IYD8" s="7"/>
      <c r="IYE8" s="7"/>
      <c r="IYF8" s="7"/>
      <c r="IYG8" s="7"/>
      <c r="IYH8" s="7"/>
      <c r="IYI8" s="7"/>
      <c r="IYJ8" s="7"/>
      <c r="IYK8" s="7"/>
      <c r="IYL8" s="7"/>
      <c r="IYM8" s="7"/>
      <c r="IYN8" s="7"/>
      <c r="IYO8" s="7"/>
      <c r="IYP8" s="7"/>
      <c r="IYQ8" s="7"/>
      <c r="IYR8" s="7"/>
      <c r="IYS8" s="7"/>
      <c r="IYT8" s="7"/>
      <c r="IYU8" s="7"/>
      <c r="IYV8" s="7"/>
      <c r="IYW8" s="7"/>
      <c r="IYX8" s="7"/>
      <c r="IYY8" s="7"/>
      <c r="IYZ8" s="7"/>
      <c r="IZA8" s="7"/>
      <c r="IZB8" s="7"/>
      <c r="IZC8" s="7"/>
      <c r="IZD8" s="7"/>
      <c r="IZE8" s="7"/>
      <c r="IZF8" s="7"/>
      <c r="IZG8" s="7"/>
      <c r="IZH8" s="7"/>
      <c r="IZI8" s="7"/>
      <c r="IZJ8" s="7"/>
      <c r="IZK8" s="7"/>
      <c r="IZL8" s="7"/>
      <c r="IZM8" s="7"/>
      <c r="IZN8" s="7"/>
      <c r="IZO8" s="7"/>
      <c r="IZP8" s="7"/>
      <c r="IZQ8" s="7"/>
      <c r="IZR8" s="7"/>
      <c r="IZS8" s="7"/>
      <c r="IZT8" s="7"/>
      <c r="IZU8" s="7"/>
      <c r="IZV8" s="7"/>
      <c r="IZW8" s="7"/>
      <c r="IZX8" s="7"/>
      <c r="IZY8" s="7"/>
      <c r="IZZ8" s="7"/>
      <c r="JAA8" s="7"/>
      <c r="JAB8" s="7"/>
      <c r="JAC8" s="7"/>
      <c r="JAD8" s="7"/>
      <c r="JAE8" s="7"/>
      <c r="JAF8" s="7"/>
      <c r="JAG8" s="7"/>
      <c r="JAH8" s="7"/>
      <c r="JAI8" s="7"/>
      <c r="JAJ8" s="7"/>
      <c r="JAK8" s="7"/>
      <c r="JAL8" s="7"/>
      <c r="JAM8" s="7"/>
      <c r="JAN8" s="7"/>
      <c r="JAO8" s="7"/>
      <c r="JAP8" s="7"/>
      <c r="JAQ8" s="7"/>
      <c r="JAR8" s="7"/>
      <c r="JAS8" s="7"/>
      <c r="JAT8" s="7"/>
      <c r="JAU8" s="7"/>
      <c r="JAV8" s="7"/>
      <c r="JAW8" s="7"/>
      <c r="JAX8" s="7"/>
      <c r="JAY8" s="7"/>
      <c r="JAZ8" s="7"/>
      <c r="JBA8" s="7"/>
      <c r="JBB8" s="7"/>
      <c r="JBC8" s="7"/>
      <c r="JBD8" s="7"/>
      <c r="JBE8" s="7"/>
      <c r="JBF8" s="7"/>
      <c r="JBG8" s="7"/>
      <c r="JBH8" s="7"/>
      <c r="JBI8" s="7"/>
      <c r="JBJ8" s="7"/>
      <c r="JBK8" s="7"/>
      <c r="JBL8" s="7"/>
      <c r="JBM8" s="7"/>
      <c r="JBN8" s="7"/>
      <c r="JBO8" s="7"/>
      <c r="JBP8" s="7"/>
      <c r="JBQ8" s="7"/>
      <c r="JBR8" s="7"/>
      <c r="JBS8" s="7"/>
      <c r="JBT8" s="7"/>
      <c r="JBU8" s="7"/>
      <c r="JBV8" s="7"/>
      <c r="JBW8" s="7"/>
      <c r="JBX8" s="7"/>
      <c r="JBY8" s="7"/>
      <c r="JBZ8" s="7"/>
      <c r="JCA8" s="7"/>
      <c r="JCB8" s="7"/>
      <c r="JCC8" s="7"/>
      <c r="JCD8" s="7"/>
      <c r="JCE8" s="7"/>
      <c r="JCF8" s="7"/>
      <c r="JCG8" s="7"/>
      <c r="JCH8" s="7"/>
      <c r="JCI8" s="7"/>
      <c r="JCJ8" s="7"/>
      <c r="JCK8" s="7"/>
      <c r="JCL8" s="7"/>
      <c r="JCM8" s="7"/>
      <c r="JCN8" s="7"/>
      <c r="JCO8" s="7"/>
      <c r="JCP8" s="7"/>
      <c r="JCQ8" s="7"/>
      <c r="JCR8" s="7"/>
      <c r="JCS8" s="7"/>
      <c r="JCT8" s="7"/>
      <c r="JCU8" s="7"/>
      <c r="JCV8" s="7"/>
      <c r="JCW8" s="7"/>
      <c r="JCX8" s="7"/>
      <c r="JCY8" s="7"/>
      <c r="JCZ8" s="7"/>
      <c r="JDA8" s="7"/>
      <c r="JDB8" s="7"/>
      <c r="JDC8" s="7"/>
      <c r="JDD8" s="7"/>
      <c r="JDE8" s="7"/>
      <c r="JDF8" s="7"/>
      <c r="JDG8" s="7"/>
      <c r="JDH8" s="7"/>
      <c r="JDI8" s="7"/>
      <c r="JDJ8" s="7"/>
      <c r="JDK8" s="7"/>
      <c r="JDL8" s="7"/>
      <c r="JDM8" s="7"/>
      <c r="JDN8" s="7"/>
      <c r="JDO8" s="7"/>
      <c r="JDP8" s="7"/>
      <c r="JDQ8" s="7"/>
      <c r="JDR8" s="7"/>
      <c r="JDS8" s="7"/>
      <c r="JDT8" s="7"/>
      <c r="JDU8" s="7"/>
      <c r="JDV8" s="7"/>
      <c r="JDW8" s="7"/>
      <c r="JDX8" s="7"/>
      <c r="JDY8" s="7"/>
      <c r="JDZ8" s="7"/>
      <c r="JEA8" s="7"/>
      <c r="JEB8" s="7"/>
      <c r="JEC8" s="7"/>
      <c r="JED8" s="7"/>
      <c r="JEE8" s="7"/>
      <c r="JEF8" s="7"/>
      <c r="JEG8" s="7"/>
      <c r="JEH8" s="7"/>
      <c r="JEI8" s="7"/>
      <c r="JEJ8" s="7"/>
      <c r="JEK8" s="7"/>
      <c r="JEL8" s="7"/>
      <c r="JEM8" s="7"/>
      <c r="JEN8" s="7"/>
      <c r="JEO8" s="7"/>
      <c r="JEP8" s="7"/>
      <c r="JEQ8" s="7"/>
      <c r="JER8" s="7"/>
      <c r="JES8" s="7"/>
      <c r="JET8" s="7"/>
      <c r="JEU8" s="7"/>
      <c r="JEV8" s="7"/>
      <c r="JEW8" s="7"/>
      <c r="JEX8" s="7"/>
      <c r="JEY8" s="7"/>
      <c r="JEZ8" s="7"/>
      <c r="JFA8" s="7"/>
      <c r="JFB8" s="7"/>
      <c r="JFC8" s="7"/>
      <c r="JFD8" s="7"/>
      <c r="JFE8" s="7"/>
      <c r="JFF8" s="7"/>
      <c r="JFG8" s="7"/>
      <c r="JFH8" s="7"/>
      <c r="JFI8" s="7"/>
      <c r="JFJ8" s="7"/>
      <c r="JFK8" s="7"/>
      <c r="JFL8" s="7"/>
      <c r="JFM8" s="7"/>
      <c r="JFN8" s="7"/>
      <c r="JFO8" s="7"/>
      <c r="JFP8" s="7"/>
      <c r="JFQ8" s="7"/>
      <c r="JFR8" s="7"/>
      <c r="JFS8" s="7"/>
      <c r="JFT8" s="7"/>
      <c r="JFU8" s="7"/>
      <c r="JFV8" s="7"/>
      <c r="JFW8" s="7"/>
      <c r="JFX8" s="7"/>
      <c r="JFY8" s="7"/>
      <c r="JFZ8" s="7"/>
      <c r="JGA8" s="7"/>
      <c r="JGB8" s="7"/>
      <c r="JGC8" s="7"/>
      <c r="JGD8" s="7"/>
      <c r="JGE8" s="7"/>
      <c r="JGF8" s="7"/>
      <c r="JGG8" s="7"/>
      <c r="JGH8" s="7"/>
      <c r="JGI8" s="7"/>
      <c r="JGJ8" s="7"/>
      <c r="JGK8" s="7"/>
      <c r="JGL8" s="7"/>
      <c r="JGM8" s="7"/>
      <c r="JGN8" s="7"/>
      <c r="JGO8" s="7"/>
      <c r="JGP8" s="7"/>
      <c r="JGQ8" s="7"/>
      <c r="JGR8" s="7"/>
      <c r="JGS8" s="7"/>
      <c r="JGT8" s="7"/>
      <c r="JGU8" s="7"/>
      <c r="JGV8" s="7"/>
      <c r="JGW8" s="7"/>
      <c r="JGX8" s="7"/>
      <c r="JGY8" s="7"/>
      <c r="JGZ8" s="7"/>
      <c r="JHA8" s="7"/>
      <c r="JHB8" s="7"/>
      <c r="JHC8" s="7"/>
      <c r="JHD8" s="7"/>
      <c r="JHE8" s="7"/>
      <c r="JHF8" s="7"/>
      <c r="JHG8" s="7"/>
      <c r="JHH8" s="7"/>
      <c r="JHI8" s="7"/>
      <c r="JHJ8" s="7"/>
      <c r="JHK8" s="7"/>
      <c r="JHL8" s="7"/>
      <c r="JHM8" s="7"/>
      <c r="JHN8" s="7"/>
      <c r="JHO8" s="7"/>
      <c r="JHP8" s="7"/>
      <c r="JHQ8" s="7"/>
      <c r="JHR8" s="7"/>
      <c r="JHS8" s="7"/>
      <c r="JHT8" s="7"/>
      <c r="JHU8" s="7"/>
      <c r="JHV8" s="7"/>
      <c r="JHW8" s="7"/>
      <c r="JHX8" s="7"/>
      <c r="JHY8" s="7"/>
      <c r="JHZ8" s="7"/>
      <c r="JIA8" s="7"/>
      <c r="JIB8" s="7"/>
      <c r="JIC8" s="7"/>
      <c r="JID8" s="7"/>
      <c r="JIE8" s="7"/>
      <c r="JIF8" s="7"/>
      <c r="JIG8" s="7"/>
      <c r="JIH8" s="7"/>
      <c r="JII8" s="7"/>
      <c r="JIJ8" s="7"/>
      <c r="JIK8" s="7"/>
      <c r="JIL8" s="7"/>
      <c r="JIM8" s="7"/>
      <c r="JIN8" s="7"/>
      <c r="JIO8" s="7"/>
      <c r="JIP8" s="7"/>
      <c r="JIQ8" s="7"/>
      <c r="JIR8" s="7"/>
      <c r="JIS8" s="7"/>
      <c r="JIT8" s="7"/>
      <c r="JIU8" s="7"/>
      <c r="JIV8" s="7"/>
      <c r="JIW8" s="7"/>
      <c r="JIX8" s="7"/>
      <c r="JIY8" s="7"/>
      <c r="JIZ8" s="7"/>
      <c r="JJA8" s="7"/>
      <c r="JJB8" s="7"/>
      <c r="JJC8" s="7"/>
      <c r="JJD8" s="7"/>
      <c r="JJE8" s="7"/>
      <c r="JJF8" s="7"/>
      <c r="JJG8" s="7"/>
      <c r="JJH8" s="7"/>
      <c r="JJI8" s="7"/>
      <c r="JJJ8" s="7"/>
      <c r="JJK8" s="7"/>
      <c r="JJL8" s="7"/>
      <c r="JJM8" s="7"/>
      <c r="JJN8" s="7"/>
      <c r="JJO8" s="7"/>
      <c r="JJP8" s="7"/>
      <c r="JJQ8" s="7"/>
      <c r="JJR8" s="7"/>
      <c r="JJS8" s="7"/>
      <c r="JJT8" s="7"/>
      <c r="JJU8" s="7"/>
      <c r="JJV8" s="7"/>
      <c r="JJW8" s="7"/>
      <c r="JJX8" s="7"/>
      <c r="JJY8" s="7"/>
      <c r="JJZ8" s="7"/>
      <c r="JKA8" s="7"/>
      <c r="JKB8" s="7"/>
      <c r="JKC8" s="7"/>
      <c r="JKD8" s="7"/>
      <c r="JKE8" s="7"/>
      <c r="JKF8" s="7"/>
      <c r="JKG8" s="7"/>
      <c r="JKH8" s="7"/>
      <c r="JKI8" s="7"/>
      <c r="JKJ8" s="7"/>
      <c r="JKK8" s="7"/>
      <c r="JKL8" s="7"/>
      <c r="JKM8" s="7"/>
      <c r="JKN8" s="7"/>
      <c r="JKO8" s="7"/>
      <c r="JKP8" s="7"/>
      <c r="JKQ8" s="7"/>
      <c r="JKR8" s="7"/>
      <c r="JKS8" s="7"/>
      <c r="JKT8" s="7"/>
      <c r="JKU8" s="7"/>
      <c r="JKV8" s="7"/>
      <c r="JKW8" s="7"/>
      <c r="JKX8" s="7"/>
      <c r="JKY8" s="7"/>
      <c r="JKZ8" s="7"/>
      <c r="JLA8" s="7"/>
      <c r="JLB8" s="7"/>
      <c r="JLC8" s="7"/>
      <c r="JLD8" s="7"/>
      <c r="JLE8" s="7"/>
      <c r="JLF8" s="7"/>
      <c r="JLG8" s="7"/>
      <c r="JLH8" s="7"/>
      <c r="JLI8" s="7"/>
      <c r="JLJ8" s="7"/>
      <c r="JLK8" s="7"/>
      <c r="JLL8" s="7"/>
      <c r="JLM8" s="7"/>
      <c r="JLN8" s="7"/>
      <c r="JLO8" s="7"/>
      <c r="JLP8" s="7"/>
      <c r="JLQ8" s="7"/>
      <c r="JLR8" s="7"/>
      <c r="JLS8" s="7"/>
      <c r="JLT8" s="7"/>
      <c r="JLU8" s="7"/>
      <c r="JLV8" s="7"/>
      <c r="JLW8" s="7"/>
      <c r="JLX8" s="7"/>
      <c r="JLY8" s="7"/>
      <c r="JLZ8" s="7"/>
      <c r="JMA8" s="7"/>
      <c r="JMB8" s="7"/>
      <c r="JMC8" s="7"/>
      <c r="JMD8" s="7"/>
      <c r="JME8" s="7"/>
      <c r="JMF8" s="7"/>
      <c r="JMG8" s="7"/>
      <c r="JMH8" s="7"/>
      <c r="JMI8" s="7"/>
      <c r="JMJ8" s="7"/>
      <c r="JMK8" s="7"/>
      <c r="JML8" s="7"/>
      <c r="JMM8" s="7"/>
      <c r="JMN8" s="7"/>
      <c r="JMO8" s="7"/>
      <c r="JMP8" s="7"/>
      <c r="JMQ8" s="7"/>
      <c r="JMR8" s="7"/>
      <c r="JMS8" s="7"/>
      <c r="JMT8" s="7"/>
      <c r="JMU8" s="7"/>
      <c r="JMV8" s="7"/>
      <c r="JMW8" s="7"/>
      <c r="JMX8" s="7"/>
      <c r="JMY8" s="7"/>
      <c r="JMZ8" s="7"/>
      <c r="JNA8" s="7"/>
      <c r="JNB8" s="7"/>
      <c r="JNC8" s="7"/>
      <c r="JND8" s="7"/>
      <c r="JNE8" s="7"/>
      <c r="JNF8" s="7"/>
      <c r="JNG8" s="7"/>
      <c r="JNH8" s="7"/>
      <c r="JNI8" s="7"/>
      <c r="JNJ8" s="7"/>
      <c r="JNK8" s="7"/>
      <c r="JNL8" s="7"/>
      <c r="JNM8" s="7"/>
      <c r="JNN8" s="7"/>
      <c r="JNO8" s="7"/>
      <c r="JNP8" s="7"/>
      <c r="JNQ8" s="7"/>
      <c r="JNR8" s="7"/>
      <c r="JNS8" s="7"/>
      <c r="JNT8" s="7"/>
      <c r="JNU8" s="7"/>
      <c r="JNV8" s="7"/>
      <c r="JNW8" s="7"/>
      <c r="JNX8" s="7"/>
      <c r="JNY8" s="7"/>
      <c r="JNZ8" s="7"/>
      <c r="JOA8" s="7"/>
      <c r="JOB8" s="7"/>
      <c r="JOC8" s="7"/>
      <c r="JOD8" s="7"/>
      <c r="JOE8" s="7"/>
      <c r="JOF8" s="7"/>
      <c r="JOG8" s="7"/>
      <c r="JOH8" s="7"/>
      <c r="JOI8" s="7"/>
      <c r="JOJ8" s="7"/>
      <c r="JOK8" s="7"/>
      <c r="JOL8" s="7"/>
      <c r="JOM8" s="7"/>
      <c r="JON8" s="7"/>
      <c r="JOO8" s="7"/>
      <c r="JOP8" s="7"/>
      <c r="JOQ8" s="7"/>
      <c r="JOR8" s="7"/>
      <c r="JOS8" s="7"/>
      <c r="JOT8" s="7"/>
      <c r="JOU8" s="7"/>
      <c r="JOV8" s="7"/>
      <c r="JOW8" s="7"/>
      <c r="JOX8" s="7"/>
      <c r="JOY8" s="7"/>
      <c r="JOZ8" s="7"/>
      <c r="JPA8" s="7"/>
      <c r="JPB8" s="7"/>
      <c r="JPC8" s="7"/>
      <c r="JPD8" s="7"/>
      <c r="JPE8" s="7"/>
      <c r="JPF8" s="7"/>
      <c r="JPG8" s="7"/>
      <c r="JPH8" s="7"/>
      <c r="JPI8" s="7"/>
      <c r="JPJ8" s="7"/>
      <c r="JPK8" s="7"/>
      <c r="JPL8" s="7"/>
      <c r="JPM8" s="7"/>
      <c r="JPN8" s="7"/>
      <c r="JPO8" s="7"/>
      <c r="JPP8" s="7"/>
      <c r="JPQ8" s="7"/>
      <c r="JPR8" s="7"/>
      <c r="JPS8" s="7"/>
      <c r="JPT8" s="7"/>
      <c r="JPU8" s="7"/>
      <c r="JPV8" s="7"/>
      <c r="JPW8" s="7"/>
      <c r="JPX8" s="7"/>
      <c r="JPY8" s="7"/>
      <c r="JPZ8" s="7"/>
      <c r="JQA8" s="7"/>
      <c r="JQB8" s="7"/>
      <c r="JQC8" s="7"/>
      <c r="JQD8" s="7"/>
      <c r="JQE8" s="7"/>
      <c r="JQF8" s="7"/>
      <c r="JQG8" s="7"/>
      <c r="JQH8" s="7"/>
      <c r="JQI8" s="7"/>
      <c r="JQJ8" s="7"/>
      <c r="JQK8" s="7"/>
      <c r="JQL8" s="7"/>
      <c r="JQM8" s="7"/>
      <c r="JQN8" s="7"/>
      <c r="JQO8" s="7"/>
      <c r="JQP8" s="7"/>
      <c r="JQQ8" s="7"/>
      <c r="JQR8" s="7"/>
      <c r="JQS8" s="7"/>
      <c r="JQT8" s="7"/>
      <c r="JQU8" s="7"/>
      <c r="JQV8" s="7"/>
      <c r="JQW8" s="7"/>
      <c r="JQX8" s="7"/>
      <c r="JQY8" s="7"/>
      <c r="JQZ8" s="7"/>
      <c r="JRA8" s="7"/>
      <c r="JRB8" s="7"/>
      <c r="JRC8" s="7"/>
      <c r="JRD8" s="7"/>
      <c r="JRE8" s="7"/>
      <c r="JRF8" s="7"/>
      <c r="JRG8" s="7"/>
      <c r="JRH8" s="7"/>
      <c r="JRI8" s="7"/>
      <c r="JRJ8" s="7"/>
      <c r="JRK8" s="7"/>
      <c r="JRL8" s="7"/>
      <c r="JRM8" s="7"/>
      <c r="JRN8" s="7"/>
      <c r="JRO8" s="7"/>
      <c r="JRP8" s="7"/>
      <c r="JRQ8" s="7"/>
      <c r="JRR8" s="7"/>
      <c r="JRS8" s="7"/>
      <c r="JRT8" s="7"/>
      <c r="JRU8" s="7"/>
      <c r="JRV8" s="7"/>
      <c r="JRW8" s="7"/>
      <c r="JRX8" s="7"/>
      <c r="JRY8" s="7"/>
      <c r="JRZ8" s="7"/>
      <c r="JSA8" s="7"/>
      <c r="JSB8" s="7"/>
      <c r="JSC8" s="7"/>
      <c r="JSD8" s="7"/>
      <c r="JSE8" s="7"/>
      <c r="JSF8" s="7"/>
      <c r="JSG8" s="7"/>
      <c r="JSH8" s="7"/>
      <c r="JSI8" s="7"/>
      <c r="JSJ8" s="7"/>
      <c r="JSK8" s="7"/>
      <c r="JSL8" s="7"/>
      <c r="JSM8" s="7"/>
      <c r="JSN8" s="7"/>
      <c r="JSO8" s="7"/>
      <c r="JSP8" s="7"/>
      <c r="JSQ8" s="7"/>
      <c r="JSR8" s="7"/>
      <c r="JSS8" s="7"/>
      <c r="JST8" s="7"/>
      <c r="JSU8" s="7"/>
      <c r="JSV8" s="7"/>
      <c r="JSW8" s="7"/>
      <c r="JSX8" s="7"/>
      <c r="JSY8" s="7"/>
      <c r="JSZ8" s="7"/>
      <c r="JTA8" s="7"/>
      <c r="JTB8" s="7"/>
      <c r="JTC8" s="7"/>
      <c r="JTD8" s="7"/>
      <c r="JTE8" s="7"/>
      <c r="JTF8" s="7"/>
      <c r="JTG8" s="7"/>
      <c r="JTH8" s="7"/>
      <c r="JTI8" s="7"/>
      <c r="JTJ8" s="7"/>
      <c r="JTK8" s="7"/>
      <c r="JTL8" s="7"/>
      <c r="JTM8" s="7"/>
      <c r="JTN8" s="7"/>
      <c r="JTO8" s="7"/>
      <c r="JTP8" s="7"/>
      <c r="JTQ8" s="7"/>
      <c r="JTR8" s="7"/>
      <c r="JTS8" s="7"/>
      <c r="JTT8" s="7"/>
      <c r="JTU8" s="7"/>
      <c r="JTV8" s="7"/>
      <c r="JTW8" s="7"/>
      <c r="JTX8" s="7"/>
      <c r="JTY8" s="7"/>
      <c r="JTZ8" s="7"/>
      <c r="JUA8" s="7"/>
      <c r="JUB8" s="7"/>
      <c r="JUC8" s="7"/>
      <c r="JUD8" s="7"/>
      <c r="JUE8" s="7"/>
      <c r="JUF8" s="7"/>
      <c r="JUG8" s="7"/>
      <c r="JUH8" s="7"/>
      <c r="JUI8" s="7"/>
      <c r="JUJ8" s="7"/>
      <c r="JUK8" s="7"/>
      <c r="JUL8" s="7"/>
      <c r="JUM8" s="7"/>
      <c r="JUN8" s="7"/>
      <c r="JUO8" s="7"/>
      <c r="JUP8" s="7"/>
      <c r="JUQ8" s="7"/>
      <c r="JUR8" s="7"/>
      <c r="JUS8" s="7"/>
      <c r="JUT8" s="7"/>
      <c r="JUU8" s="7"/>
      <c r="JUV8" s="7"/>
      <c r="JUW8" s="7"/>
      <c r="JUX8" s="7"/>
      <c r="JUY8" s="7"/>
      <c r="JUZ8" s="7"/>
      <c r="JVA8" s="7"/>
      <c r="JVB8" s="7"/>
      <c r="JVC8" s="7"/>
      <c r="JVD8" s="7"/>
      <c r="JVE8" s="7"/>
      <c r="JVF8" s="7"/>
      <c r="JVG8" s="7"/>
      <c r="JVH8" s="7"/>
      <c r="JVI8" s="7"/>
      <c r="JVJ8" s="7"/>
      <c r="JVK8" s="7"/>
      <c r="JVL8" s="7"/>
      <c r="JVM8" s="7"/>
      <c r="JVN8" s="7"/>
      <c r="JVO8" s="7"/>
      <c r="JVP8" s="7"/>
      <c r="JVQ8" s="7"/>
      <c r="JVR8" s="7"/>
      <c r="JVS8" s="7"/>
      <c r="JVT8" s="7"/>
      <c r="JVU8" s="7"/>
      <c r="JVV8" s="7"/>
      <c r="JVW8" s="7"/>
      <c r="JVX8" s="7"/>
      <c r="JVY8" s="7"/>
      <c r="JVZ8" s="7"/>
      <c r="JWA8" s="7"/>
      <c r="JWB8" s="7"/>
      <c r="JWC8" s="7"/>
      <c r="JWD8" s="7"/>
      <c r="JWE8" s="7"/>
      <c r="JWF8" s="7"/>
      <c r="JWG8" s="7"/>
      <c r="JWH8" s="7"/>
      <c r="JWI8" s="7"/>
      <c r="JWJ8" s="7"/>
      <c r="JWK8" s="7"/>
      <c r="JWL8" s="7"/>
      <c r="JWM8" s="7"/>
      <c r="JWN8" s="7"/>
      <c r="JWO8" s="7"/>
      <c r="JWP8" s="7"/>
      <c r="JWQ8" s="7"/>
      <c r="JWR8" s="7"/>
      <c r="JWS8" s="7"/>
      <c r="JWT8" s="7"/>
      <c r="JWU8" s="7"/>
      <c r="JWV8" s="7"/>
      <c r="JWW8" s="7"/>
      <c r="JWX8" s="7"/>
      <c r="JWY8" s="7"/>
      <c r="JWZ8" s="7"/>
      <c r="JXA8" s="7"/>
      <c r="JXB8" s="7"/>
      <c r="JXC8" s="7"/>
      <c r="JXD8" s="7"/>
      <c r="JXE8" s="7"/>
      <c r="JXF8" s="7"/>
      <c r="JXG8" s="7"/>
      <c r="JXH8" s="7"/>
      <c r="JXI8" s="7"/>
      <c r="JXJ8" s="7"/>
      <c r="JXK8" s="7"/>
      <c r="JXL8" s="7"/>
      <c r="JXM8" s="7"/>
      <c r="JXN8" s="7"/>
      <c r="JXO8" s="7"/>
      <c r="JXP8" s="7"/>
      <c r="JXQ8" s="7"/>
      <c r="JXR8" s="7"/>
      <c r="JXS8" s="7"/>
      <c r="JXT8" s="7"/>
      <c r="JXU8" s="7"/>
      <c r="JXV8" s="7"/>
      <c r="JXW8" s="7"/>
      <c r="JXX8" s="7"/>
      <c r="JXY8" s="7"/>
      <c r="JXZ8" s="7"/>
      <c r="JYA8" s="7"/>
      <c r="JYB8" s="7"/>
      <c r="JYC8" s="7"/>
      <c r="JYD8" s="7"/>
      <c r="JYE8" s="7"/>
      <c r="JYF8" s="7"/>
      <c r="JYG8" s="7"/>
      <c r="JYH8" s="7"/>
      <c r="JYI8" s="7"/>
      <c r="JYJ8" s="7"/>
      <c r="JYK8" s="7"/>
      <c r="JYL8" s="7"/>
      <c r="JYM8" s="7"/>
      <c r="JYN8" s="7"/>
      <c r="JYO8" s="7"/>
      <c r="JYP8" s="7"/>
      <c r="JYQ8" s="7"/>
      <c r="JYR8" s="7"/>
      <c r="JYS8" s="7"/>
      <c r="JYT8" s="7"/>
      <c r="JYU8" s="7"/>
      <c r="JYV8" s="7"/>
      <c r="JYW8" s="7"/>
      <c r="JYX8" s="7"/>
      <c r="JYY8" s="7"/>
      <c r="JYZ8" s="7"/>
      <c r="JZA8" s="7"/>
      <c r="JZB8" s="7"/>
      <c r="JZC8" s="7"/>
      <c r="JZD8" s="7"/>
      <c r="JZE8" s="7"/>
      <c r="JZF8" s="7"/>
      <c r="JZG8" s="7"/>
      <c r="JZH8" s="7"/>
      <c r="JZI8" s="7"/>
      <c r="JZJ8" s="7"/>
      <c r="JZK8" s="7"/>
      <c r="JZL8" s="7"/>
      <c r="JZM8" s="7"/>
      <c r="JZN8" s="7"/>
      <c r="JZO8" s="7"/>
      <c r="JZP8" s="7"/>
      <c r="JZQ8" s="7"/>
      <c r="JZR8" s="7"/>
      <c r="JZS8" s="7"/>
      <c r="JZT8" s="7"/>
      <c r="JZU8" s="7"/>
      <c r="JZV8" s="7"/>
      <c r="JZW8" s="7"/>
      <c r="JZX8" s="7"/>
      <c r="JZY8" s="7"/>
      <c r="JZZ8" s="7"/>
      <c r="KAA8" s="7"/>
      <c r="KAB8" s="7"/>
      <c r="KAC8" s="7"/>
      <c r="KAD8" s="7"/>
      <c r="KAE8" s="7"/>
      <c r="KAF8" s="7"/>
      <c r="KAG8" s="7"/>
      <c r="KAH8" s="7"/>
      <c r="KAI8" s="7"/>
      <c r="KAJ8" s="7"/>
      <c r="KAK8" s="7"/>
      <c r="KAL8" s="7"/>
      <c r="KAM8" s="7"/>
      <c r="KAN8" s="7"/>
      <c r="KAO8" s="7"/>
      <c r="KAP8" s="7"/>
      <c r="KAQ8" s="7"/>
      <c r="KAR8" s="7"/>
      <c r="KAS8" s="7"/>
      <c r="KAT8" s="7"/>
      <c r="KAU8" s="7"/>
      <c r="KAV8" s="7"/>
      <c r="KAW8" s="7"/>
      <c r="KAX8" s="7"/>
      <c r="KAY8" s="7"/>
      <c r="KAZ8" s="7"/>
      <c r="KBA8" s="7"/>
      <c r="KBB8" s="7"/>
      <c r="KBC8" s="7"/>
      <c r="KBD8" s="7"/>
      <c r="KBE8" s="7"/>
      <c r="KBF8" s="7"/>
      <c r="KBG8" s="7"/>
      <c r="KBH8" s="7"/>
      <c r="KBI8" s="7"/>
      <c r="KBJ8" s="7"/>
      <c r="KBK8" s="7"/>
      <c r="KBL8" s="7"/>
      <c r="KBM8" s="7"/>
      <c r="KBN8" s="7"/>
      <c r="KBO8" s="7"/>
      <c r="KBP8" s="7"/>
      <c r="KBQ8" s="7"/>
      <c r="KBR8" s="7"/>
      <c r="KBS8" s="7"/>
      <c r="KBT8" s="7"/>
      <c r="KBU8" s="7"/>
      <c r="KBV8" s="7"/>
      <c r="KBW8" s="7"/>
      <c r="KBX8" s="7"/>
      <c r="KBY8" s="7"/>
      <c r="KBZ8" s="7"/>
      <c r="KCA8" s="7"/>
      <c r="KCB8" s="7"/>
      <c r="KCC8" s="7"/>
      <c r="KCD8" s="7"/>
      <c r="KCE8" s="7"/>
      <c r="KCF8" s="7"/>
      <c r="KCG8" s="7"/>
      <c r="KCH8" s="7"/>
      <c r="KCI8" s="7"/>
      <c r="KCJ8" s="7"/>
      <c r="KCK8" s="7"/>
      <c r="KCL8" s="7"/>
      <c r="KCM8" s="7"/>
      <c r="KCN8" s="7"/>
      <c r="KCO8" s="7"/>
      <c r="KCP8" s="7"/>
      <c r="KCQ8" s="7"/>
      <c r="KCR8" s="7"/>
      <c r="KCS8" s="7"/>
      <c r="KCT8" s="7"/>
      <c r="KCU8" s="7"/>
      <c r="KCV8" s="7"/>
      <c r="KCW8" s="7"/>
      <c r="KCX8" s="7"/>
      <c r="KCY8" s="7"/>
      <c r="KCZ8" s="7"/>
      <c r="KDA8" s="7"/>
      <c r="KDB8" s="7"/>
      <c r="KDC8" s="7"/>
      <c r="KDD8" s="7"/>
      <c r="KDE8" s="7"/>
      <c r="KDF8" s="7"/>
      <c r="KDG8" s="7"/>
      <c r="KDH8" s="7"/>
      <c r="KDI8" s="7"/>
      <c r="KDJ8" s="7"/>
      <c r="KDK8" s="7"/>
      <c r="KDL8" s="7"/>
      <c r="KDM8" s="7"/>
      <c r="KDN8" s="7"/>
      <c r="KDO8" s="7"/>
      <c r="KDP8" s="7"/>
      <c r="KDQ8" s="7"/>
      <c r="KDR8" s="7"/>
      <c r="KDS8" s="7"/>
      <c r="KDT8" s="7"/>
      <c r="KDU8" s="7"/>
      <c r="KDV8" s="7"/>
      <c r="KDW8" s="7"/>
      <c r="KDX8" s="7"/>
      <c r="KDY8" s="7"/>
      <c r="KDZ8" s="7"/>
      <c r="KEA8" s="7"/>
      <c r="KEB8" s="7"/>
      <c r="KEC8" s="7"/>
      <c r="KED8" s="7"/>
      <c r="KEE8" s="7"/>
      <c r="KEF8" s="7"/>
      <c r="KEG8" s="7"/>
      <c r="KEH8" s="7"/>
      <c r="KEI8" s="7"/>
      <c r="KEJ8" s="7"/>
      <c r="KEK8" s="7"/>
      <c r="KEL8" s="7"/>
      <c r="KEM8" s="7"/>
      <c r="KEN8" s="7"/>
      <c r="KEO8" s="7"/>
      <c r="KEP8" s="7"/>
      <c r="KEQ8" s="7"/>
      <c r="KER8" s="7"/>
      <c r="KES8" s="7"/>
      <c r="KET8" s="7"/>
      <c r="KEU8" s="7"/>
      <c r="KEV8" s="7"/>
      <c r="KEW8" s="7"/>
      <c r="KEX8" s="7"/>
      <c r="KEY8" s="7"/>
      <c r="KEZ8" s="7"/>
      <c r="KFA8" s="7"/>
      <c r="KFB8" s="7"/>
      <c r="KFC8" s="7"/>
      <c r="KFD8" s="7"/>
      <c r="KFE8" s="7"/>
      <c r="KFF8" s="7"/>
      <c r="KFG8" s="7"/>
      <c r="KFH8" s="7"/>
      <c r="KFI8" s="7"/>
      <c r="KFJ8" s="7"/>
      <c r="KFK8" s="7"/>
      <c r="KFL8" s="7"/>
      <c r="KFM8" s="7"/>
      <c r="KFN8" s="7"/>
      <c r="KFO8" s="7"/>
      <c r="KFP8" s="7"/>
      <c r="KFQ8" s="7"/>
      <c r="KFR8" s="7"/>
      <c r="KFS8" s="7"/>
      <c r="KFT8" s="7"/>
      <c r="KFU8" s="7"/>
      <c r="KFV8" s="7"/>
      <c r="KFW8" s="7"/>
      <c r="KFX8" s="7"/>
      <c r="KFY8" s="7"/>
      <c r="KFZ8" s="7"/>
      <c r="KGA8" s="7"/>
      <c r="KGB8" s="7"/>
      <c r="KGC8" s="7"/>
      <c r="KGD8" s="7"/>
      <c r="KGE8" s="7"/>
      <c r="KGF8" s="7"/>
      <c r="KGG8" s="7"/>
      <c r="KGH8" s="7"/>
      <c r="KGI8" s="7"/>
      <c r="KGJ8" s="7"/>
      <c r="KGK8" s="7"/>
      <c r="KGL8" s="7"/>
      <c r="KGM8" s="7"/>
      <c r="KGN8" s="7"/>
      <c r="KGO8" s="7"/>
      <c r="KGP8" s="7"/>
      <c r="KGQ8" s="7"/>
      <c r="KGR8" s="7"/>
      <c r="KGS8" s="7"/>
      <c r="KGT8" s="7"/>
      <c r="KGU8" s="7"/>
      <c r="KGV8" s="7"/>
      <c r="KGW8" s="7"/>
      <c r="KGX8" s="7"/>
      <c r="KGY8" s="7"/>
      <c r="KGZ8" s="7"/>
      <c r="KHA8" s="7"/>
      <c r="KHB8" s="7"/>
      <c r="KHC8" s="7"/>
      <c r="KHD8" s="7"/>
      <c r="KHE8" s="7"/>
      <c r="KHF8" s="7"/>
      <c r="KHG8" s="7"/>
      <c r="KHH8" s="7"/>
      <c r="KHI8" s="7"/>
      <c r="KHJ8" s="7"/>
      <c r="KHK8" s="7"/>
      <c r="KHL8" s="7"/>
      <c r="KHM8" s="7"/>
      <c r="KHN8" s="7"/>
      <c r="KHO8" s="7"/>
      <c r="KHP8" s="7"/>
      <c r="KHQ8" s="7"/>
      <c r="KHR8" s="7"/>
      <c r="KHS8" s="7"/>
      <c r="KHT8" s="7"/>
      <c r="KHU8" s="7"/>
      <c r="KHV8" s="7"/>
      <c r="KHW8" s="7"/>
      <c r="KHX8" s="7"/>
      <c r="KHY8" s="7"/>
      <c r="KHZ8" s="7"/>
      <c r="KIA8" s="7"/>
      <c r="KIB8" s="7"/>
      <c r="KIC8" s="7"/>
      <c r="KID8" s="7"/>
      <c r="KIE8" s="7"/>
      <c r="KIF8" s="7"/>
      <c r="KIG8" s="7"/>
      <c r="KIH8" s="7"/>
      <c r="KII8" s="7"/>
      <c r="KIJ8" s="7"/>
      <c r="KIK8" s="7"/>
      <c r="KIL8" s="7"/>
      <c r="KIM8" s="7"/>
      <c r="KIN8" s="7"/>
      <c r="KIO8" s="7"/>
      <c r="KIP8" s="7"/>
      <c r="KIQ8" s="7"/>
      <c r="KIR8" s="7"/>
      <c r="KIS8" s="7"/>
      <c r="KIT8" s="7"/>
      <c r="KIU8" s="7"/>
      <c r="KIV8" s="7"/>
      <c r="KIW8" s="7"/>
      <c r="KIX8" s="7"/>
      <c r="KIY8" s="7"/>
      <c r="KIZ8" s="7"/>
      <c r="KJA8" s="7"/>
      <c r="KJB8" s="7"/>
      <c r="KJC8" s="7"/>
      <c r="KJD8" s="7"/>
      <c r="KJE8" s="7"/>
      <c r="KJF8" s="7"/>
      <c r="KJG8" s="7"/>
      <c r="KJH8" s="7"/>
      <c r="KJI8" s="7"/>
      <c r="KJJ8" s="7"/>
      <c r="KJK8" s="7"/>
      <c r="KJL8" s="7"/>
      <c r="KJM8" s="7"/>
      <c r="KJN8" s="7"/>
      <c r="KJO8" s="7"/>
      <c r="KJP8" s="7"/>
      <c r="KJQ8" s="7"/>
      <c r="KJR8" s="7"/>
      <c r="KJS8" s="7"/>
      <c r="KJT8" s="7"/>
      <c r="KJU8" s="7"/>
      <c r="KJV8" s="7"/>
      <c r="KJW8" s="7"/>
      <c r="KJX8" s="7"/>
      <c r="KJY8" s="7"/>
      <c r="KJZ8" s="7"/>
      <c r="KKA8" s="7"/>
      <c r="KKB8" s="7"/>
      <c r="KKC8" s="7"/>
      <c r="KKD8" s="7"/>
      <c r="KKE8" s="7"/>
      <c r="KKF8" s="7"/>
      <c r="KKG8" s="7"/>
      <c r="KKH8" s="7"/>
      <c r="KKI8" s="7"/>
      <c r="KKJ8" s="7"/>
      <c r="KKK8" s="7"/>
      <c r="KKL8" s="7"/>
      <c r="KKM8" s="7"/>
      <c r="KKN8" s="7"/>
      <c r="KKO8" s="7"/>
      <c r="KKP8" s="7"/>
      <c r="KKQ8" s="7"/>
      <c r="KKR8" s="7"/>
      <c r="KKS8" s="7"/>
      <c r="KKT8" s="7"/>
      <c r="KKU8" s="7"/>
      <c r="KKV8" s="7"/>
      <c r="KKW8" s="7"/>
      <c r="KKX8" s="7"/>
      <c r="KKY8" s="7"/>
      <c r="KKZ8" s="7"/>
      <c r="KLA8" s="7"/>
      <c r="KLB8" s="7"/>
      <c r="KLC8" s="7"/>
      <c r="KLD8" s="7"/>
      <c r="KLE8" s="7"/>
      <c r="KLF8" s="7"/>
      <c r="KLG8" s="7"/>
      <c r="KLH8" s="7"/>
      <c r="KLI8" s="7"/>
      <c r="KLJ8" s="7"/>
      <c r="KLK8" s="7"/>
      <c r="KLL8" s="7"/>
      <c r="KLM8" s="7"/>
      <c r="KLN8" s="7"/>
      <c r="KLO8" s="7"/>
      <c r="KLP8" s="7"/>
      <c r="KLQ8" s="7"/>
      <c r="KLR8" s="7"/>
      <c r="KLS8" s="7"/>
      <c r="KLT8" s="7"/>
      <c r="KLU8" s="7"/>
      <c r="KLV8" s="7"/>
      <c r="KLW8" s="7"/>
      <c r="KLX8" s="7"/>
      <c r="KLY8" s="7"/>
      <c r="KLZ8" s="7"/>
      <c r="KMA8" s="7"/>
      <c r="KMB8" s="7"/>
      <c r="KMC8" s="7"/>
      <c r="KMD8" s="7"/>
      <c r="KME8" s="7"/>
      <c r="KMF8" s="7"/>
      <c r="KMG8" s="7"/>
      <c r="KMH8" s="7"/>
      <c r="KMI8" s="7"/>
      <c r="KMJ8" s="7"/>
      <c r="KMK8" s="7"/>
      <c r="KML8" s="7"/>
      <c r="KMM8" s="7"/>
      <c r="KMN8" s="7"/>
      <c r="KMO8" s="7"/>
      <c r="KMP8" s="7"/>
      <c r="KMQ8" s="7"/>
      <c r="KMR8" s="7"/>
      <c r="KMS8" s="7"/>
      <c r="KMT8" s="7"/>
      <c r="KMU8" s="7"/>
      <c r="KMV8" s="7"/>
      <c r="KMW8" s="7"/>
      <c r="KMX8" s="7"/>
      <c r="KMY8" s="7"/>
      <c r="KMZ8" s="7"/>
      <c r="KNA8" s="7"/>
      <c r="KNB8" s="7"/>
      <c r="KNC8" s="7"/>
      <c r="KND8" s="7"/>
      <c r="KNE8" s="7"/>
      <c r="KNF8" s="7"/>
      <c r="KNG8" s="7"/>
      <c r="KNH8" s="7"/>
      <c r="KNI8" s="7"/>
      <c r="KNJ8" s="7"/>
      <c r="KNK8" s="7"/>
      <c r="KNL8" s="7"/>
      <c r="KNM8" s="7"/>
      <c r="KNN8" s="7"/>
      <c r="KNO8" s="7"/>
      <c r="KNP8" s="7"/>
      <c r="KNQ8" s="7"/>
      <c r="KNR8" s="7"/>
      <c r="KNS8" s="7"/>
      <c r="KNT8" s="7"/>
      <c r="KNU8" s="7"/>
      <c r="KNV8" s="7"/>
      <c r="KNW8" s="7"/>
      <c r="KNX8" s="7"/>
      <c r="KNY8" s="7"/>
      <c r="KNZ8" s="7"/>
      <c r="KOA8" s="7"/>
      <c r="KOB8" s="7"/>
      <c r="KOC8" s="7"/>
      <c r="KOD8" s="7"/>
      <c r="KOE8" s="7"/>
      <c r="KOF8" s="7"/>
      <c r="KOG8" s="7"/>
      <c r="KOH8" s="7"/>
      <c r="KOI8" s="7"/>
      <c r="KOJ8" s="7"/>
      <c r="KOK8" s="7"/>
      <c r="KOL8" s="7"/>
      <c r="KOM8" s="7"/>
      <c r="KON8" s="7"/>
      <c r="KOO8" s="7"/>
      <c r="KOP8" s="7"/>
      <c r="KOQ8" s="7"/>
      <c r="KOR8" s="7"/>
      <c r="KOS8" s="7"/>
      <c r="KOT8" s="7"/>
      <c r="KOU8" s="7"/>
      <c r="KOV8" s="7"/>
      <c r="KOW8" s="7"/>
      <c r="KOX8" s="7"/>
      <c r="KOY8" s="7"/>
      <c r="KOZ8" s="7"/>
      <c r="KPA8" s="7"/>
      <c r="KPB8" s="7"/>
      <c r="KPC8" s="7"/>
      <c r="KPD8" s="7"/>
      <c r="KPE8" s="7"/>
      <c r="KPF8" s="7"/>
      <c r="KPG8" s="7"/>
      <c r="KPH8" s="7"/>
      <c r="KPI8" s="7"/>
      <c r="KPJ8" s="7"/>
      <c r="KPK8" s="7"/>
      <c r="KPL8" s="7"/>
      <c r="KPM8" s="7"/>
      <c r="KPN8" s="7"/>
      <c r="KPO8" s="7"/>
      <c r="KPP8" s="7"/>
      <c r="KPQ8" s="7"/>
      <c r="KPR8" s="7"/>
      <c r="KPS8" s="7"/>
      <c r="KPT8" s="7"/>
      <c r="KPU8" s="7"/>
      <c r="KPV8" s="7"/>
      <c r="KPW8" s="7"/>
      <c r="KPX8" s="7"/>
      <c r="KPY8" s="7"/>
      <c r="KPZ8" s="7"/>
      <c r="KQA8" s="7"/>
      <c r="KQB8" s="7"/>
      <c r="KQC8" s="7"/>
      <c r="KQD8" s="7"/>
      <c r="KQE8" s="7"/>
      <c r="KQF8" s="7"/>
      <c r="KQG8" s="7"/>
      <c r="KQH8" s="7"/>
      <c r="KQI8" s="7"/>
      <c r="KQJ8" s="7"/>
      <c r="KQK8" s="7"/>
      <c r="KQL8" s="7"/>
      <c r="KQM8" s="7"/>
      <c r="KQN8" s="7"/>
      <c r="KQO8" s="7"/>
      <c r="KQP8" s="7"/>
      <c r="KQQ8" s="7"/>
      <c r="KQR8" s="7"/>
      <c r="KQS8" s="7"/>
      <c r="KQT8" s="7"/>
      <c r="KQU8" s="7"/>
      <c r="KQV8" s="7"/>
      <c r="KQW8" s="7"/>
      <c r="KQX8" s="7"/>
      <c r="KQY8" s="7"/>
      <c r="KQZ8" s="7"/>
      <c r="KRA8" s="7"/>
      <c r="KRB8" s="7"/>
      <c r="KRC8" s="7"/>
      <c r="KRD8" s="7"/>
      <c r="KRE8" s="7"/>
      <c r="KRF8" s="7"/>
      <c r="KRG8" s="7"/>
      <c r="KRH8" s="7"/>
      <c r="KRI8" s="7"/>
      <c r="KRJ8" s="7"/>
      <c r="KRK8" s="7"/>
      <c r="KRL8" s="7"/>
      <c r="KRM8" s="7"/>
      <c r="KRN8" s="7"/>
      <c r="KRO8" s="7"/>
      <c r="KRP8" s="7"/>
      <c r="KRQ8" s="7"/>
      <c r="KRR8" s="7"/>
      <c r="KRS8" s="7"/>
      <c r="KRT8" s="7"/>
      <c r="KRU8" s="7"/>
      <c r="KRV8" s="7"/>
      <c r="KRW8" s="7"/>
      <c r="KRX8" s="7"/>
      <c r="KRY8" s="7"/>
      <c r="KRZ8" s="7"/>
      <c r="KSA8" s="7"/>
      <c r="KSB8" s="7"/>
      <c r="KSC8" s="7"/>
      <c r="KSD8" s="7"/>
      <c r="KSE8" s="7"/>
      <c r="KSF8" s="7"/>
      <c r="KSG8" s="7"/>
      <c r="KSH8" s="7"/>
      <c r="KSI8" s="7"/>
      <c r="KSJ8" s="7"/>
      <c r="KSK8" s="7"/>
      <c r="KSL8" s="7"/>
      <c r="KSM8" s="7"/>
      <c r="KSN8" s="7"/>
      <c r="KSO8" s="7"/>
      <c r="KSP8" s="7"/>
      <c r="KSQ8" s="7"/>
      <c r="KSR8" s="7"/>
      <c r="KSS8" s="7"/>
      <c r="KST8" s="7"/>
      <c r="KSU8" s="7"/>
      <c r="KSV8" s="7"/>
      <c r="KSW8" s="7"/>
      <c r="KSX8" s="7"/>
      <c r="KSY8" s="7"/>
      <c r="KSZ8" s="7"/>
      <c r="KTA8" s="7"/>
      <c r="KTB8" s="7"/>
      <c r="KTC8" s="7"/>
      <c r="KTD8" s="7"/>
      <c r="KTE8" s="7"/>
      <c r="KTF8" s="7"/>
      <c r="KTG8" s="7"/>
      <c r="KTH8" s="7"/>
      <c r="KTI8" s="7"/>
      <c r="KTJ8" s="7"/>
      <c r="KTK8" s="7"/>
      <c r="KTL8" s="7"/>
      <c r="KTM8" s="7"/>
      <c r="KTN8" s="7"/>
      <c r="KTO8" s="7"/>
      <c r="KTP8" s="7"/>
      <c r="KTQ8" s="7"/>
      <c r="KTR8" s="7"/>
      <c r="KTS8" s="7"/>
      <c r="KTT8" s="7"/>
      <c r="KTU8" s="7"/>
      <c r="KTV8" s="7"/>
      <c r="KTW8" s="7"/>
      <c r="KTX8" s="7"/>
      <c r="KTY8" s="7"/>
      <c r="KTZ8" s="7"/>
      <c r="KUA8" s="7"/>
      <c r="KUB8" s="7"/>
      <c r="KUC8" s="7"/>
      <c r="KUD8" s="7"/>
      <c r="KUE8" s="7"/>
      <c r="KUF8" s="7"/>
      <c r="KUG8" s="7"/>
      <c r="KUH8" s="7"/>
      <c r="KUI8" s="7"/>
      <c r="KUJ8" s="7"/>
      <c r="KUK8" s="7"/>
      <c r="KUL8" s="7"/>
      <c r="KUM8" s="7"/>
      <c r="KUN8" s="7"/>
      <c r="KUO8" s="7"/>
      <c r="KUP8" s="7"/>
      <c r="KUQ8" s="7"/>
      <c r="KUR8" s="7"/>
      <c r="KUS8" s="7"/>
      <c r="KUT8" s="7"/>
      <c r="KUU8" s="7"/>
      <c r="KUV8" s="7"/>
      <c r="KUW8" s="7"/>
      <c r="KUX8" s="7"/>
      <c r="KUY8" s="7"/>
      <c r="KUZ8" s="7"/>
      <c r="KVA8" s="7"/>
      <c r="KVB8" s="7"/>
      <c r="KVC8" s="7"/>
      <c r="KVD8" s="7"/>
      <c r="KVE8" s="7"/>
      <c r="KVF8" s="7"/>
      <c r="KVG8" s="7"/>
      <c r="KVH8" s="7"/>
      <c r="KVI8" s="7"/>
      <c r="KVJ8" s="7"/>
      <c r="KVK8" s="7"/>
      <c r="KVL8" s="7"/>
      <c r="KVM8" s="7"/>
      <c r="KVN8" s="7"/>
      <c r="KVO8" s="7"/>
      <c r="KVP8" s="7"/>
      <c r="KVQ8" s="7"/>
      <c r="KVR8" s="7"/>
      <c r="KVS8" s="7"/>
      <c r="KVT8" s="7"/>
      <c r="KVU8" s="7"/>
      <c r="KVV8" s="7"/>
      <c r="KVW8" s="7"/>
      <c r="KVX8" s="7"/>
      <c r="KVY8" s="7"/>
      <c r="KVZ8" s="7"/>
      <c r="KWA8" s="7"/>
      <c r="KWB8" s="7"/>
      <c r="KWC8" s="7"/>
      <c r="KWD8" s="7"/>
      <c r="KWE8" s="7"/>
      <c r="KWF8" s="7"/>
      <c r="KWG8" s="7"/>
      <c r="KWH8" s="7"/>
      <c r="KWI8" s="7"/>
      <c r="KWJ8" s="7"/>
      <c r="KWK8" s="7"/>
      <c r="KWL8" s="7"/>
      <c r="KWM8" s="7"/>
      <c r="KWN8" s="7"/>
      <c r="KWO8" s="7"/>
      <c r="KWP8" s="7"/>
      <c r="KWQ8" s="7"/>
      <c r="KWR8" s="7"/>
      <c r="KWS8" s="7"/>
      <c r="KWT8" s="7"/>
      <c r="KWU8" s="7"/>
      <c r="KWV8" s="7"/>
      <c r="KWW8" s="7"/>
      <c r="KWX8" s="7"/>
      <c r="KWY8" s="7"/>
      <c r="KWZ8" s="7"/>
      <c r="KXA8" s="7"/>
      <c r="KXB8" s="7"/>
      <c r="KXC8" s="7"/>
      <c r="KXD8" s="7"/>
      <c r="KXE8" s="7"/>
      <c r="KXF8" s="7"/>
      <c r="KXG8" s="7"/>
      <c r="KXH8" s="7"/>
      <c r="KXI8" s="7"/>
      <c r="KXJ8" s="7"/>
      <c r="KXK8" s="7"/>
      <c r="KXL8" s="7"/>
      <c r="KXM8" s="7"/>
      <c r="KXN8" s="7"/>
      <c r="KXO8" s="7"/>
      <c r="KXP8" s="7"/>
      <c r="KXQ8" s="7"/>
      <c r="KXR8" s="7"/>
      <c r="KXS8" s="7"/>
      <c r="KXT8" s="7"/>
      <c r="KXU8" s="7"/>
      <c r="KXV8" s="7"/>
      <c r="KXW8" s="7"/>
      <c r="KXX8" s="7"/>
      <c r="KXY8" s="7"/>
      <c r="KXZ8" s="7"/>
      <c r="KYA8" s="7"/>
      <c r="KYB8" s="7"/>
      <c r="KYC8" s="7"/>
      <c r="KYD8" s="7"/>
      <c r="KYE8" s="7"/>
      <c r="KYF8" s="7"/>
      <c r="KYG8" s="7"/>
      <c r="KYH8" s="7"/>
      <c r="KYI8" s="7"/>
      <c r="KYJ8" s="7"/>
      <c r="KYK8" s="7"/>
      <c r="KYL8" s="7"/>
      <c r="KYM8" s="7"/>
      <c r="KYN8" s="7"/>
      <c r="KYO8" s="7"/>
      <c r="KYP8" s="7"/>
      <c r="KYQ8" s="7"/>
      <c r="KYR8" s="7"/>
      <c r="KYS8" s="7"/>
      <c r="KYT8" s="7"/>
      <c r="KYU8" s="7"/>
      <c r="KYV8" s="7"/>
      <c r="KYW8" s="7"/>
      <c r="KYX8" s="7"/>
      <c r="KYY8" s="7"/>
      <c r="KYZ8" s="7"/>
      <c r="KZA8" s="7"/>
      <c r="KZB8" s="7"/>
      <c r="KZC8" s="7"/>
      <c r="KZD8" s="7"/>
      <c r="KZE8" s="7"/>
      <c r="KZF8" s="7"/>
      <c r="KZG8" s="7"/>
      <c r="KZH8" s="7"/>
      <c r="KZI8" s="7"/>
      <c r="KZJ8" s="7"/>
      <c r="KZK8" s="7"/>
      <c r="KZL8" s="7"/>
      <c r="KZM8" s="7"/>
      <c r="KZN8" s="7"/>
      <c r="KZO8" s="7"/>
      <c r="KZP8" s="7"/>
      <c r="KZQ8" s="7"/>
      <c r="KZR8" s="7"/>
      <c r="KZS8" s="7"/>
      <c r="KZT8" s="7"/>
      <c r="KZU8" s="7"/>
      <c r="KZV8" s="7"/>
      <c r="KZW8" s="7"/>
      <c r="KZX8" s="7"/>
      <c r="KZY8" s="7"/>
      <c r="KZZ8" s="7"/>
      <c r="LAA8" s="7"/>
      <c r="LAB8" s="7"/>
      <c r="LAC8" s="7"/>
      <c r="LAD8" s="7"/>
      <c r="LAE8" s="7"/>
      <c r="LAF8" s="7"/>
      <c r="LAG8" s="7"/>
      <c r="LAH8" s="7"/>
      <c r="LAI8" s="7"/>
      <c r="LAJ8" s="7"/>
      <c r="LAK8" s="7"/>
      <c r="LAL8" s="7"/>
      <c r="LAM8" s="7"/>
      <c r="LAN8" s="7"/>
      <c r="LAO8" s="7"/>
      <c r="LAP8" s="7"/>
      <c r="LAQ8" s="7"/>
      <c r="LAR8" s="7"/>
      <c r="LAS8" s="7"/>
      <c r="LAT8" s="7"/>
      <c r="LAU8" s="7"/>
      <c r="LAV8" s="7"/>
      <c r="LAW8" s="7"/>
      <c r="LAX8" s="7"/>
      <c r="LAY8" s="7"/>
      <c r="LAZ8" s="7"/>
      <c r="LBA8" s="7"/>
      <c r="LBB8" s="7"/>
      <c r="LBC8" s="7"/>
      <c r="LBD8" s="7"/>
      <c r="LBE8" s="7"/>
      <c r="LBF8" s="7"/>
      <c r="LBG8" s="7"/>
      <c r="LBH8" s="7"/>
      <c r="LBI8" s="7"/>
      <c r="LBJ8" s="7"/>
      <c r="LBK8" s="7"/>
      <c r="LBL8" s="7"/>
      <c r="LBM8" s="7"/>
      <c r="LBN8" s="7"/>
      <c r="LBO8" s="7"/>
      <c r="LBP8" s="7"/>
      <c r="LBQ8" s="7"/>
      <c r="LBR8" s="7"/>
      <c r="LBS8" s="7"/>
      <c r="LBT8" s="7"/>
      <c r="LBU8" s="7"/>
      <c r="LBV8" s="7"/>
      <c r="LBW8" s="7"/>
      <c r="LBX8" s="7"/>
      <c r="LBY8" s="7"/>
      <c r="LBZ8" s="7"/>
      <c r="LCA8" s="7"/>
      <c r="LCB8" s="7"/>
      <c r="LCC8" s="7"/>
      <c r="LCD8" s="7"/>
      <c r="LCE8" s="7"/>
      <c r="LCF8" s="7"/>
      <c r="LCG8" s="7"/>
      <c r="LCH8" s="7"/>
      <c r="LCI8" s="7"/>
      <c r="LCJ8" s="7"/>
      <c r="LCK8" s="7"/>
      <c r="LCL8" s="7"/>
      <c r="LCM8" s="7"/>
      <c r="LCN8" s="7"/>
      <c r="LCO8" s="7"/>
      <c r="LCP8" s="7"/>
      <c r="LCQ8" s="7"/>
      <c r="LCR8" s="7"/>
      <c r="LCS8" s="7"/>
      <c r="LCT8" s="7"/>
      <c r="LCU8" s="7"/>
      <c r="LCV8" s="7"/>
      <c r="LCW8" s="7"/>
      <c r="LCX8" s="7"/>
      <c r="LCY8" s="7"/>
      <c r="LCZ8" s="7"/>
      <c r="LDA8" s="7"/>
      <c r="LDB8" s="7"/>
      <c r="LDC8" s="7"/>
      <c r="LDD8" s="7"/>
      <c r="LDE8" s="7"/>
      <c r="LDF8" s="7"/>
      <c r="LDG8" s="7"/>
      <c r="LDH8" s="7"/>
      <c r="LDI8" s="7"/>
      <c r="LDJ8" s="7"/>
      <c r="LDK8" s="7"/>
      <c r="LDL8" s="7"/>
      <c r="LDM8" s="7"/>
      <c r="LDN8" s="7"/>
      <c r="LDO8" s="7"/>
      <c r="LDP8" s="7"/>
      <c r="LDQ8" s="7"/>
      <c r="LDR8" s="7"/>
      <c r="LDS8" s="7"/>
      <c r="LDT8" s="7"/>
      <c r="LDU8" s="7"/>
      <c r="LDV8" s="7"/>
      <c r="LDW8" s="7"/>
      <c r="LDX8" s="7"/>
      <c r="LDY8" s="7"/>
      <c r="LDZ8" s="7"/>
      <c r="LEA8" s="7"/>
      <c r="LEB8" s="7"/>
      <c r="LEC8" s="7"/>
      <c r="LED8" s="7"/>
      <c r="LEE8" s="7"/>
      <c r="LEF8" s="7"/>
      <c r="LEG8" s="7"/>
      <c r="LEH8" s="7"/>
      <c r="LEI8" s="7"/>
      <c r="LEJ8" s="7"/>
      <c r="LEK8" s="7"/>
      <c r="LEL8" s="7"/>
      <c r="LEM8" s="7"/>
      <c r="LEN8" s="7"/>
      <c r="LEO8" s="7"/>
      <c r="LEP8" s="7"/>
      <c r="LEQ8" s="7"/>
      <c r="LER8" s="7"/>
      <c r="LES8" s="7"/>
      <c r="LET8" s="7"/>
      <c r="LEU8" s="7"/>
      <c r="LEV8" s="7"/>
      <c r="LEW8" s="7"/>
      <c r="LEX8" s="7"/>
      <c r="LEY8" s="7"/>
      <c r="LEZ8" s="7"/>
      <c r="LFA8" s="7"/>
      <c r="LFB8" s="7"/>
      <c r="LFC8" s="7"/>
      <c r="LFD8" s="7"/>
      <c r="LFE8" s="7"/>
      <c r="LFF8" s="7"/>
      <c r="LFG8" s="7"/>
      <c r="LFH8" s="7"/>
      <c r="LFI8" s="7"/>
      <c r="LFJ8" s="7"/>
      <c r="LFK8" s="7"/>
      <c r="LFL8" s="7"/>
      <c r="LFM8" s="7"/>
      <c r="LFN8" s="7"/>
      <c r="LFO8" s="7"/>
      <c r="LFP8" s="7"/>
      <c r="LFQ8" s="7"/>
      <c r="LFR8" s="7"/>
      <c r="LFS8" s="7"/>
      <c r="LFT8" s="7"/>
      <c r="LFU8" s="7"/>
      <c r="LFV8" s="7"/>
      <c r="LFW8" s="7"/>
      <c r="LFX8" s="7"/>
      <c r="LFY8" s="7"/>
      <c r="LFZ8" s="7"/>
      <c r="LGA8" s="7"/>
      <c r="LGB8" s="7"/>
      <c r="LGC8" s="7"/>
      <c r="LGD8" s="7"/>
      <c r="LGE8" s="7"/>
      <c r="LGF8" s="7"/>
      <c r="LGG8" s="7"/>
      <c r="LGH8" s="7"/>
      <c r="LGI8" s="7"/>
      <c r="LGJ8" s="7"/>
      <c r="LGK8" s="7"/>
      <c r="LGL8" s="7"/>
      <c r="LGM8" s="7"/>
      <c r="LGN8" s="7"/>
      <c r="LGO8" s="7"/>
      <c r="LGP8" s="7"/>
      <c r="LGQ8" s="7"/>
      <c r="LGR8" s="7"/>
      <c r="LGS8" s="7"/>
      <c r="LGT8" s="7"/>
      <c r="LGU8" s="7"/>
      <c r="LGV8" s="7"/>
      <c r="LGW8" s="7"/>
      <c r="LGX8" s="7"/>
      <c r="LGY8" s="7"/>
      <c r="LGZ8" s="7"/>
      <c r="LHA8" s="7"/>
      <c r="LHB8" s="7"/>
      <c r="LHC8" s="7"/>
      <c r="LHD8" s="7"/>
      <c r="LHE8" s="7"/>
      <c r="LHF8" s="7"/>
      <c r="LHG8" s="7"/>
      <c r="LHH8" s="7"/>
      <c r="LHI8" s="7"/>
      <c r="LHJ8" s="7"/>
      <c r="LHK8" s="7"/>
      <c r="LHL8" s="7"/>
      <c r="LHM8" s="7"/>
      <c r="LHN8" s="7"/>
      <c r="LHO8" s="7"/>
      <c r="LHP8" s="7"/>
      <c r="LHQ8" s="7"/>
      <c r="LHR8" s="7"/>
      <c r="LHS8" s="7"/>
      <c r="LHT8" s="7"/>
      <c r="LHU8" s="7"/>
      <c r="LHV8" s="7"/>
      <c r="LHW8" s="7"/>
      <c r="LHX8" s="7"/>
      <c r="LHY8" s="7"/>
      <c r="LHZ8" s="7"/>
      <c r="LIA8" s="7"/>
      <c r="LIB8" s="7"/>
      <c r="LIC8" s="7"/>
      <c r="LID8" s="7"/>
      <c r="LIE8" s="7"/>
      <c r="LIF8" s="7"/>
      <c r="LIG8" s="7"/>
      <c r="LIH8" s="7"/>
      <c r="LII8" s="7"/>
      <c r="LIJ8" s="7"/>
      <c r="LIK8" s="7"/>
      <c r="LIL8" s="7"/>
      <c r="LIM8" s="7"/>
      <c r="LIN8" s="7"/>
      <c r="LIO8" s="7"/>
      <c r="LIP8" s="7"/>
      <c r="LIQ8" s="7"/>
      <c r="LIR8" s="7"/>
      <c r="LIS8" s="7"/>
      <c r="LIT8" s="7"/>
      <c r="LIU8" s="7"/>
      <c r="LIV8" s="7"/>
      <c r="LIW8" s="7"/>
      <c r="LIX8" s="7"/>
      <c r="LIY8" s="7"/>
      <c r="LIZ8" s="7"/>
      <c r="LJA8" s="7"/>
      <c r="LJB8" s="7"/>
      <c r="LJC8" s="7"/>
      <c r="LJD8" s="7"/>
      <c r="LJE8" s="7"/>
      <c r="LJF8" s="7"/>
      <c r="LJG8" s="7"/>
      <c r="LJH8" s="7"/>
      <c r="LJI8" s="7"/>
      <c r="LJJ8" s="7"/>
      <c r="LJK8" s="7"/>
      <c r="LJL8" s="7"/>
      <c r="LJM8" s="7"/>
      <c r="LJN8" s="7"/>
      <c r="LJO8" s="7"/>
      <c r="LJP8" s="7"/>
      <c r="LJQ8" s="7"/>
      <c r="LJR8" s="7"/>
      <c r="LJS8" s="7"/>
      <c r="LJT8" s="7"/>
      <c r="LJU8" s="7"/>
      <c r="LJV8" s="7"/>
      <c r="LJW8" s="7"/>
      <c r="LJX8" s="7"/>
      <c r="LJY8" s="7"/>
      <c r="LJZ8" s="7"/>
      <c r="LKA8" s="7"/>
      <c r="LKB8" s="7"/>
      <c r="LKC8" s="7"/>
      <c r="LKD8" s="7"/>
      <c r="LKE8" s="7"/>
      <c r="LKF8" s="7"/>
      <c r="LKG8" s="7"/>
      <c r="LKH8" s="7"/>
      <c r="LKI8" s="7"/>
      <c r="LKJ8" s="7"/>
      <c r="LKK8" s="7"/>
      <c r="LKL8" s="7"/>
      <c r="LKM8" s="7"/>
      <c r="LKN8" s="7"/>
      <c r="LKO8" s="7"/>
      <c r="LKP8" s="7"/>
      <c r="LKQ8" s="7"/>
      <c r="LKR8" s="7"/>
      <c r="LKS8" s="7"/>
      <c r="LKT8" s="7"/>
      <c r="LKU8" s="7"/>
      <c r="LKV8" s="7"/>
      <c r="LKW8" s="7"/>
      <c r="LKX8" s="7"/>
      <c r="LKY8" s="7"/>
      <c r="LKZ8" s="7"/>
      <c r="LLA8" s="7"/>
      <c r="LLB8" s="7"/>
      <c r="LLC8" s="7"/>
      <c r="LLD8" s="7"/>
      <c r="LLE8" s="7"/>
      <c r="LLF8" s="7"/>
      <c r="LLG8" s="7"/>
      <c r="LLH8" s="7"/>
      <c r="LLI8" s="7"/>
      <c r="LLJ8" s="7"/>
      <c r="LLK8" s="7"/>
      <c r="LLL8" s="7"/>
      <c r="LLM8" s="7"/>
      <c r="LLN8" s="7"/>
      <c r="LLO8" s="7"/>
      <c r="LLP8" s="7"/>
      <c r="LLQ8" s="7"/>
      <c r="LLR8" s="7"/>
      <c r="LLS8" s="7"/>
      <c r="LLT8" s="7"/>
      <c r="LLU8" s="7"/>
      <c r="LLV8" s="7"/>
      <c r="LLW8" s="7"/>
      <c r="LLX8" s="7"/>
      <c r="LLY8" s="7"/>
      <c r="LLZ8" s="7"/>
      <c r="LMA8" s="7"/>
      <c r="LMB8" s="7"/>
      <c r="LMC8" s="7"/>
      <c r="LMD8" s="7"/>
      <c r="LME8" s="7"/>
      <c r="LMF8" s="7"/>
      <c r="LMG8" s="7"/>
      <c r="LMH8" s="7"/>
      <c r="LMI8" s="7"/>
      <c r="LMJ8" s="7"/>
      <c r="LMK8" s="7"/>
      <c r="LML8" s="7"/>
      <c r="LMM8" s="7"/>
      <c r="LMN8" s="7"/>
      <c r="LMO8" s="7"/>
      <c r="LMP8" s="7"/>
      <c r="LMQ8" s="7"/>
      <c r="LMR8" s="7"/>
      <c r="LMS8" s="7"/>
      <c r="LMT8" s="7"/>
      <c r="LMU8" s="7"/>
      <c r="LMV8" s="7"/>
      <c r="LMW8" s="7"/>
      <c r="LMX8" s="7"/>
      <c r="LMY8" s="7"/>
      <c r="LMZ8" s="7"/>
      <c r="LNA8" s="7"/>
      <c r="LNB8" s="7"/>
      <c r="LNC8" s="7"/>
      <c r="LND8" s="7"/>
      <c r="LNE8" s="7"/>
      <c r="LNF8" s="7"/>
      <c r="LNG8" s="7"/>
      <c r="LNH8" s="7"/>
      <c r="LNI8" s="7"/>
      <c r="LNJ8" s="7"/>
      <c r="LNK8" s="7"/>
      <c r="LNL8" s="7"/>
      <c r="LNM8" s="7"/>
      <c r="LNN8" s="7"/>
      <c r="LNO8" s="7"/>
      <c r="LNP8" s="7"/>
      <c r="LNQ8" s="7"/>
      <c r="LNR8" s="7"/>
      <c r="LNS8" s="7"/>
      <c r="LNT8" s="7"/>
      <c r="LNU8" s="7"/>
      <c r="LNV8" s="7"/>
      <c r="LNW8" s="7"/>
      <c r="LNX8" s="7"/>
      <c r="LNY8" s="7"/>
      <c r="LNZ8" s="7"/>
      <c r="LOA8" s="7"/>
      <c r="LOB8" s="7"/>
      <c r="LOC8" s="7"/>
      <c r="LOD8" s="7"/>
      <c r="LOE8" s="7"/>
      <c r="LOF8" s="7"/>
      <c r="LOG8" s="7"/>
      <c r="LOH8" s="7"/>
      <c r="LOI8" s="7"/>
      <c r="LOJ8" s="7"/>
      <c r="LOK8" s="7"/>
      <c r="LOL8" s="7"/>
      <c r="LOM8" s="7"/>
      <c r="LON8" s="7"/>
      <c r="LOO8" s="7"/>
      <c r="LOP8" s="7"/>
      <c r="LOQ8" s="7"/>
      <c r="LOR8" s="7"/>
      <c r="LOS8" s="7"/>
      <c r="LOT8" s="7"/>
      <c r="LOU8" s="7"/>
      <c r="LOV8" s="7"/>
      <c r="LOW8" s="7"/>
      <c r="LOX8" s="7"/>
      <c r="LOY8" s="7"/>
      <c r="LOZ8" s="7"/>
      <c r="LPA8" s="7"/>
      <c r="LPB8" s="7"/>
      <c r="LPC8" s="7"/>
      <c r="LPD8" s="7"/>
      <c r="LPE8" s="7"/>
      <c r="LPF8" s="7"/>
      <c r="LPG8" s="7"/>
      <c r="LPH8" s="7"/>
      <c r="LPI8" s="7"/>
      <c r="LPJ8" s="7"/>
      <c r="LPK8" s="7"/>
      <c r="LPL8" s="7"/>
      <c r="LPM8" s="7"/>
      <c r="LPN8" s="7"/>
      <c r="LPO8" s="7"/>
      <c r="LPP8" s="7"/>
      <c r="LPQ8" s="7"/>
      <c r="LPR8" s="7"/>
      <c r="LPS8" s="7"/>
      <c r="LPT8" s="7"/>
      <c r="LPU8" s="7"/>
      <c r="LPV8" s="7"/>
      <c r="LPW8" s="7"/>
      <c r="LPX8" s="7"/>
      <c r="LPY8" s="7"/>
      <c r="LPZ8" s="7"/>
      <c r="LQA8" s="7"/>
      <c r="LQB8" s="7"/>
      <c r="LQC8" s="7"/>
      <c r="LQD8" s="7"/>
      <c r="LQE8" s="7"/>
      <c r="LQF8" s="7"/>
      <c r="LQG8" s="7"/>
      <c r="LQH8" s="7"/>
      <c r="LQI8" s="7"/>
      <c r="LQJ8" s="7"/>
      <c r="LQK8" s="7"/>
      <c r="LQL8" s="7"/>
      <c r="LQM8" s="7"/>
      <c r="LQN8" s="7"/>
      <c r="LQO8" s="7"/>
      <c r="LQP8" s="7"/>
      <c r="LQQ8" s="7"/>
      <c r="LQR8" s="7"/>
      <c r="LQS8" s="7"/>
      <c r="LQT8" s="7"/>
      <c r="LQU8" s="7"/>
      <c r="LQV8" s="7"/>
      <c r="LQW8" s="7"/>
      <c r="LQX8" s="7"/>
      <c r="LQY8" s="7"/>
      <c r="LQZ8" s="7"/>
      <c r="LRA8" s="7"/>
      <c r="LRB8" s="7"/>
      <c r="LRC8" s="7"/>
      <c r="LRD8" s="7"/>
      <c r="LRE8" s="7"/>
      <c r="LRF8" s="7"/>
      <c r="LRG8" s="7"/>
      <c r="LRH8" s="7"/>
      <c r="LRI8" s="7"/>
      <c r="LRJ8" s="7"/>
      <c r="LRK8" s="7"/>
      <c r="LRL8" s="7"/>
      <c r="LRM8" s="7"/>
      <c r="LRN8" s="7"/>
      <c r="LRO8" s="7"/>
      <c r="LRP8" s="7"/>
      <c r="LRQ8" s="7"/>
      <c r="LRR8" s="7"/>
      <c r="LRS8" s="7"/>
      <c r="LRT8" s="7"/>
      <c r="LRU8" s="7"/>
      <c r="LRV8" s="7"/>
      <c r="LRW8" s="7"/>
      <c r="LRX8" s="7"/>
      <c r="LRY8" s="7"/>
      <c r="LRZ8" s="7"/>
      <c r="LSA8" s="7"/>
      <c r="LSB8" s="7"/>
      <c r="LSC8" s="7"/>
      <c r="LSD8" s="7"/>
      <c r="LSE8" s="7"/>
      <c r="LSF8" s="7"/>
      <c r="LSG8" s="7"/>
      <c r="LSH8" s="7"/>
      <c r="LSI8" s="7"/>
      <c r="LSJ8" s="7"/>
      <c r="LSK8" s="7"/>
      <c r="LSL8" s="7"/>
      <c r="LSM8" s="7"/>
      <c r="LSN8" s="7"/>
      <c r="LSO8" s="7"/>
      <c r="LSP8" s="7"/>
      <c r="LSQ8" s="7"/>
      <c r="LSR8" s="7"/>
      <c r="LSS8" s="7"/>
      <c r="LST8" s="7"/>
      <c r="LSU8" s="7"/>
      <c r="LSV8" s="7"/>
      <c r="LSW8" s="7"/>
      <c r="LSX8" s="7"/>
      <c r="LSY8" s="7"/>
      <c r="LSZ8" s="7"/>
      <c r="LTA8" s="7"/>
      <c r="LTB8" s="7"/>
      <c r="LTC8" s="7"/>
      <c r="LTD8" s="7"/>
      <c r="LTE8" s="7"/>
      <c r="LTF8" s="7"/>
      <c r="LTG8" s="7"/>
      <c r="LTH8" s="7"/>
      <c r="LTI8" s="7"/>
      <c r="LTJ8" s="7"/>
      <c r="LTK8" s="7"/>
      <c r="LTL8" s="7"/>
      <c r="LTM8" s="7"/>
      <c r="LTN8" s="7"/>
      <c r="LTO8" s="7"/>
      <c r="LTP8" s="7"/>
      <c r="LTQ8" s="7"/>
      <c r="LTR8" s="7"/>
      <c r="LTS8" s="7"/>
      <c r="LTT8" s="7"/>
      <c r="LTU8" s="7"/>
      <c r="LTV8" s="7"/>
      <c r="LTW8" s="7"/>
      <c r="LTX8" s="7"/>
      <c r="LTY8" s="7"/>
      <c r="LTZ8" s="7"/>
      <c r="LUA8" s="7"/>
      <c r="LUB8" s="7"/>
      <c r="LUC8" s="7"/>
      <c r="LUD8" s="7"/>
      <c r="LUE8" s="7"/>
      <c r="LUF8" s="7"/>
      <c r="LUG8" s="7"/>
      <c r="LUH8" s="7"/>
      <c r="LUI8" s="7"/>
      <c r="LUJ8" s="7"/>
      <c r="LUK8" s="7"/>
      <c r="LUL8" s="7"/>
      <c r="LUM8" s="7"/>
      <c r="LUN8" s="7"/>
      <c r="LUO8" s="7"/>
      <c r="LUP8" s="7"/>
      <c r="LUQ8" s="7"/>
      <c r="LUR8" s="7"/>
      <c r="LUS8" s="7"/>
      <c r="LUT8" s="7"/>
      <c r="LUU8" s="7"/>
      <c r="LUV8" s="7"/>
      <c r="LUW8" s="7"/>
      <c r="LUX8" s="7"/>
      <c r="LUY8" s="7"/>
      <c r="LUZ8" s="7"/>
      <c r="LVA8" s="7"/>
      <c r="LVB8" s="7"/>
      <c r="LVC8" s="7"/>
      <c r="LVD8" s="7"/>
      <c r="LVE8" s="7"/>
      <c r="LVF8" s="7"/>
      <c r="LVG8" s="7"/>
      <c r="LVH8" s="7"/>
      <c r="LVI8" s="7"/>
      <c r="LVJ8" s="7"/>
      <c r="LVK8" s="7"/>
      <c r="LVL8" s="7"/>
      <c r="LVM8" s="7"/>
      <c r="LVN8" s="7"/>
      <c r="LVO8" s="7"/>
      <c r="LVP8" s="7"/>
      <c r="LVQ8" s="7"/>
      <c r="LVR8" s="7"/>
      <c r="LVS8" s="7"/>
      <c r="LVT8" s="7"/>
      <c r="LVU8" s="7"/>
      <c r="LVV8" s="7"/>
      <c r="LVW8" s="7"/>
      <c r="LVX8" s="7"/>
      <c r="LVY8" s="7"/>
      <c r="LVZ8" s="7"/>
      <c r="LWA8" s="7"/>
      <c r="LWB8" s="7"/>
      <c r="LWC8" s="7"/>
      <c r="LWD8" s="7"/>
      <c r="LWE8" s="7"/>
      <c r="LWF8" s="7"/>
      <c r="LWG8" s="7"/>
      <c r="LWH8" s="7"/>
      <c r="LWI8" s="7"/>
      <c r="LWJ8" s="7"/>
      <c r="LWK8" s="7"/>
      <c r="LWL8" s="7"/>
      <c r="LWM8" s="7"/>
      <c r="LWN8" s="7"/>
      <c r="LWO8" s="7"/>
      <c r="LWP8" s="7"/>
      <c r="LWQ8" s="7"/>
      <c r="LWR8" s="7"/>
      <c r="LWS8" s="7"/>
      <c r="LWT8" s="7"/>
      <c r="LWU8" s="7"/>
      <c r="LWV8" s="7"/>
      <c r="LWW8" s="7"/>
      <c r="LWX8" s="7"/>
      <c r="LWY8" s="7"/>
      <c r="LWZ8" s="7"/>
      <c r="LXA8" s="7"/>
      <c r="LXB8" s="7"/>
      <c r="LXC8" s="7"/>
      <c r="LXD8" s="7"/>
      <c r="LXE8" s="7"/>
      <c r="LXF8" s="7"/>
      <c r="LXG8" s="7"/>
      <c r="LXH8" s="7"/>
      <c r="LXI8" s="7"/>
      <c r="LXJ8" s="7"/>
      <c r="LXK8" s="7"/>
      <c r="LXL8" s="7"/>
      <c r="LXM8" s="7"/>
      <c r="LXN8" s="7"/>
      <c r="LXO8" s="7"/>
      <c r="LXP8" s="7"/>
      <c r="LXQ8" s="7"/>
      <c r="LXR8" s="7"/>
      <c r="LXS8" s="7"/>
      <c r="LXT8" s="7"/>
      <c r="LXU8" s="7"/>
      <c r="LXV8" s="7"/>
      <c r="LXW8" s="7"/>
      <c r="LXX8" s="7"/>
      <c r="LXY8" s="7"/>
      <c r="LXZ8" s="7"/>
      <c r="LYA8" s="7"/>
      <c r="LYB8" s="7"/>
      <c r="LYC8" s="7"/>
      <c r="LYD8" s="7"/>
      <c r="LYE8" s="7"/>
      <c r="LYF8" s="7"/>
      <c r="LYG8" s="7"/>
      <c r="LYH8" s="7"/>
      <c r="LYI8" s="7"/>
      <c r="LYJ8" s="7"/>
      <c r="LYK8" s="7"/>
      <c r="LYL8" s="7"/>
      <c r="LYM8" s="7"/>
      <c r="LYN8" s="7"/>
      <c r="LYO8" s="7"/>
      <c r="LYP8" s="7"/>
      <c r="LYQ8" s="7"/>
      <c r="LYR8" s="7"/>
      <c r="LYS8" s="7"/>
      <c r="LYT8" s="7"/>
      <c r="LYU8" s="7"/>
      <c r="LYV8" s="7"/>
      <c r="LYW8" s="7"/>
      <c r="LYX8" s="7"/>
      <c r="LYY8" s="7"/>
      <c r="LYZ8" s="7"/>
      <c r="LZA8" s="7"/>
      <c r="LZB8" s="7"/>
      <c r="LZC8" s="7"/>
      <c r="LZD8" s="7"/>
      <c r="LZE8" s="7"/>
      <c r="LZF8" s="7"/>
      <c r="LZG8" s="7"/>
      <c r="LZH8" s="7"/>
      <c r="LZI8" s="7"/>
      <c r="LZJ8" s="7"/>
      <c r="LZK8" s="7"/>
      <c r="LZL8" s="7"/>
      <c r="LZM8" s="7"/>
      <c r="LZN8" s="7"/>
      <c r="LZO8" s="7"/>
      <c r="LZP8" s="7"/>
      <c r="LZQ8" s="7"/>
      <c r="LZR8" s="7"/>
      <c r="LZS8" s="7"/>
      <c r="LZT8" s="7"/>
      <c r="LZU8" s="7"/>
      <c r="LZV8" s="7"/>
      <c r="LZW8" s="7"/>
      <c r="LZX8" s="7"/>
      <c r="LZY8" s="7"/>
      <c r="LZZ8" s="7"/>
      <c r="MAA8" s="7"/>
      <c r="MAB8" s="7"/>
      <c r="MAC8" s="7"/>
      <c r="MAD8" s="7"/>
      <c r="MAE8" s="7"/>
      <c r="MAF8" s="7"/>
      <c r="MAG8" s="7"/>
      <c r="MAH8" s="7"/>
      <c r="MAI8" s="7"/>
      <c r="MAJ8" s="7"/>
      <c r="MAK8" s="7"/>
      <c r="MAL8" s="7"/>
      <c r="MAM8" s="7"/>
      <c r="MAN8" s="7"/>
      <c r="MAO8" s="7"/>
      <c r="MAP8" s="7"/>
      <c r="MAQ8" s="7"/>
      <c r="MAR8" s="7"/>
      <c r="MAS8" s="7"/>
      <c r="MAT8" s="7"/>
      <c r="MAU8" s="7"/>
      <c r="MAV8" s="7"/>
      <c r="MAW8" s="7"/>
      <c r="MAX8" s="7"/>
      <c r="MAY8" s="7"/>
      <c r="MAZ8" s="7"/>
      <c r="MBA8" s="7"/>
      <c r="MBB8" s="7"/>
      <c r="MBC8" s="7"/>
      <c r="MBD8" s="7"/>
      <c r="MBE8" s="7"/>
      <c r="MBF8" s="7"/>
      <c r="MBG8" s="7"/>
      <c r="MBH8" s="7"/>
      <c r="MBI8" s="7"/>
      <c r="MBJ8" s="7"/>
      <c r="MBK8" s="7"/>
      <c r="MBL8" s="7"/>
      <c r="MBM8" s="7"/>
      <c r="MBN8" s="7"/>
      <c r="MBO8" s="7"/>
      <c r="MBP8" s="7"/>
      <c r="MBQ8" s="7"/>
      <c r="MBR8" s="7"/>
      <c r="MBS8" s="7"/>
      <c r="MBT8" s="7"/>
      <c r="MBU8" s="7"/>
      <c r="MBV8" s="7"/>
      <c r="MBW8" s="7"/>
      <c r="MBX8" s="7"/>
      <c r="MBY8" s="7"/>
      <c r="MBZ8" s="7"/>
      <c r="MCA8" s="7"/>
      <c r="MCB8" s="7"/>
      <c r="MCC8" s="7"/>
      <c r="MCD8" s="7"/>
      <c r="MCE8" s="7"/>
      <c r="MCF8" s="7"/>
      <c r="MCG8" s="7"/>
      <c r="MCH8" s="7"/>
      <c r="MCI8" s="7"/>
      <c r="MCJ8" s="7"/>
      <c r="MCK8" s="7"/>
      <c r="MCL8" s="7"/>
      <c r="MCM8" s="7"/>
      <c r="MCN8" s="7"/>
      <c r="MCO8" s="7"/>
      <c r="MCP8" s="7"/>
      <c r="MCQ8" s="7"/>
      <c r="MCR8" s="7"/>
      <c r="MCS8" s="7"/>
      <c r="MCT8" s="7"/>
      <c r="MCU8" s="7"/>
      <c r="MCV8" s="7"/>
      <c r="MCW8" s="7"/>
      <c r="MCX8" s="7"/>
      <c r="MCY8" s="7"/>
      <c r="MCZ8" s="7"/>
      <c r="MDA8" s="7"/>
      <c r="MDB8" s="7"/>
      <c r="MDC8" s="7"/>
      <c r="MDD8" s="7"/>
      <c r="MDE8" s="7"/>
      <c r="MDF8" s="7"/>
      <c r="MDG8" s="7"/>
      <c r="MDH8" s="7"/>
      <c r="MDI8" s="7"/>
      <c r="MDJ8" s="7"/>
      <c r="MDK8" s="7"/>
      <c r="MDL8" s="7"/>
      <c r="MDM8" s="7"/>
      <c r="MDN8" s="7"/>
      <c r="MDO8" s="7"/>
      <c r="MDP8" s="7"/>
      <c r="MDQ8" s="7"/>
      <c r="MDR8" s="7"/>
      <c r="MDS8" s="7"/>
      <c r="MDT8" s="7"/>
      <c r="MDU8" s="7"/>
      <c r="MDV8" s="7"/>
      <c r="MDW8" s="7"/>
      <c r="MDX8" s="7"/>
      <c r="MDY8" s="7"/>
      <c r="MDZ8" s="7"/>
      <c r="MEA8" s="7"/>
      <c r="MEB8" s="7"/>
      <c r="MEC8" s="7"/>
      <c r="MED8" s="7"/>
      <c r="MEE8" s="7"/>
      <c r="MEF8" s="7"/>
      <c r="MEG8" s="7"/>
      <c r="MEH8" s="7"/>
      <c r="MEI8" s="7"/>
      <c r="MEJ8" s="7"/>
      <c r="MEK8" s="7"/>
      <c r="MEL8" s="7"/>
      <c r="MEM8" s="7"/>
      <c r="MEN8" s="7"/>
      <c r="MEO8" s="7"/>
      <c r="MEP8" s="7"/>
      <c r="MEQ8" s="7"/>
      <c r="MER8" s="7"/>
      <c r="MES8" s="7"/>
      <c r="MET8" s="7"/>
      <c r="MEU8" s="7"/>
      <c r="MEV8" s="7"/>
      <c r="MEW8" s="7"/>
      <c r="MEX8" s="7"/>
      <c r="MEY8" s="7"/>
      <c r="MEZ8" s="7"/>
      <c r="MFA8" s="7"/>
      <c r="MFB8" s="7"/>
      <c r="MFC8" s="7"/>
      <c r="MFD8" s="7"/>
      <c r="MFE8" s="7"/>
      <c r="MFF8" s="7"/>
      <c r="MFG8" s="7"/>
      <c r="MFH8" s="7"/>
      <c r="MFI8" s="7"/>
      <c r="MFJ8" s="7"/>
      <c r="MFK8" s="7"/>
      <c r="MFL8" s="7"/>
      <c r="MFM8" s="7"/>
      <c r="MFN8" s="7"/>
      <c r="MFO8" s="7"/>
      <c r="MFP8" s="7"/>
      <c r="MFQ8" s="7"/>
      <c r="MFR8" s="7"/>
      <c r="MFS8" s="7"/>
      <c r="MFT8" s="7"/>
      <c r="MFU8" s="7"/>
      <c r="MFV8" s="7"/>
      <c r="MFW8" s="7"/>
      <c r="MFX8" s="7"/>
      <c r="MFY8" s="7"/>
      <c r="MFZ8" s="7"/>
      <c r="MGA8" s="7"/>
      <c r="MGB8" s="7"/>
      <c r="MGC8" s="7"/>
      <c r="MGD8" s="7"/>
      <c r="MGE8" s="7"/>
      <c r="MGF8" s="7"/>
      <c r="MGG8" s="7"/>
      <c r="MGH8" s="7"/>
      <c r="MGI8" s="7"/>
      <c r="MGJ8" s="7"/>
      <c r="MGK8" s="7"/>
      <c r="MGL8" s="7"/>
      <c r="MGM8" s="7"/>
      <c r="MGN8" s="7"/>
      <c r="MGO8" s="7"/>
      <c r="MGP8" s="7"/>
      <c r="MGQ8" s="7"/>
      <c r="MGR8" s="7"/>
      <c r="MGS8" s="7"/>
      <c r="MGT8" s="7"/>
      <c r="MGU8" s="7"/>
      <c r="MGV8" s="7"/>
      <c r="MGW8" s="7"/>
      <c r="MGX8" s="7"/>
      <c r="MGY8" s="7"/>
      <c r="MGZ8" s="7"/>
      <c r="MHA8" s="7"/>
      <c r="MHB8" s="7"/>
      <c r="MHC8" s="7"/>
      <c r="MHD8" s="7"/>
      <c r="MHE8" s="7"/>
      <c r="MHF8" s="7"/>
      <c r="MHG8" s="7"/>
      <c r="MHH8" s="7"/>
      <c r="MHI8" s="7"/>
      <c r="MHJ8" s="7"/>
      <c r="MHK8" s="7"/>
      <c r="MHL8" s="7"/>
      <c r="MHM8" s="7"/>
      <c r="MHN8" s="7"/>
      <c r="MHO8" s="7"/>
      <c r="MHP8" s="7"/>
      <c r="MHQ8" s="7"/>
      <c r="MHR8" s="7"/>
      <c r="MHS8" s="7"/>
      <c r="MHT8" s="7"/>
      <c r="MHU8" s="7"/>
      <c r="MHV8" s="7"/>
      <c r="MHW8" s="7"/>
      <c r="MHX8" s="7"/>
      <c r="MHY8" s="7"/>
      <c r="MHZ8" s="7"/>
      <c r="MIA8" s="7"/>
      <c r="MIB8" s="7"/>
      <c r="MIC8" s="7"/>
      <c r="MID8" s="7"/>
      <c r="MIE8" s="7"/>
      <c r="MIF8" s="7"/>
      <c r="MIG8" s="7"/>
      <c r="MIH8" s="7"/>
      <c r="MII8" s="7"/>
      <c r="MIJ8" s="7"/>
      <c r="MIK8" s="7"/>
      <c r="MIL8" s="7"/>
      <c r="MIM8" s="7"/>
      <c r="MIN8" s="7"/>
      <c r="MIO8" s="7"/>
      <c r="MIP8" s="7"/>
      <c r="MIQ8" s="7"/>
      <c r="MIR8" s="7"/>
      <c r="MIS8" s="7"/>
      <c r="MIT8" s="7"/>
      <c r="MIU8" s="7"/>
      <c r="MIV8" s="7"/>
      <c r="MIW8" s="7"/>
      <c r="MIX8" s="7"/>
      <c r="MIY8" s="7"/>
      <c r="MIZ8" s="7"/>
      <c r="MJA8" s="7"/>
      <c r="MJB8" s="7"/>
      <c r="MJC8" s="7"/>
      <c r="MJD8" s="7"/>
      <c r="MJE8" s="7"/>
      <c r="MJF8" s="7"/>
      <c r="MJG8" s="7"/>
      <c r="MJH8" s="7"/>
      <c r="MJI8" s="7"/>
      <c r="MJJ8" s="7"/>
      <c r="MJK8" s="7"/>
      <c r="MJL8" s="7"/>
      <c r="MJM8" s="7"/>
      <c r="MJN8" s="7"/>
      <c r="MJO8" s="7"/>
      <c r="MJP8" s="7"/>
      <c r="MJQ8" s="7"/>
      <c r="MJR8" s="7"/>
      <c r="MJS8" s="7"/>
      <c r="MJT8" s="7"/>
      <c r="MJU8" s="7"/>
      <c r="MJV8" s="7"/>
      <c r="MJW8" s="7"/>
      <c r="MJX8" s="7"/>
      <c r="MJY8" s="7"/>
      <c r="MJZ8" s="7"/>
      <c r="MKA8" s="7"/>
      <c r="MKB8" s="7"/>
      <c r="MKC8" s="7"/>
      <c r="MKD8" s="7"/>
      <c r="MKE8" s="7"/>
      <c r="MKF8" s="7"/>
      <c r="MKG8" s="7"/>
      <c r="MKH8" s="7"/>
      <c r="MKI8" s="7"/>
      <c r="MKJ8" s="7"/>
      <c r="MKK8" s="7"/>
      <c r="MKL8" s="7"/>
      <c r="MKM8" s="7"/>
      <c r="MKN8" s="7"/>
      <c r="MKO8" s="7"/>
      <c r="MKP8" s="7"/>
      <c r="MKQ8" s="7"/>
      <c r="MKR8" s="7"/>
      <c r="MKS8" s="7"/>
      <c r="MKT8" s="7"/>
      <c r="MKU8" s="7"/>
      <c r="MKV8" s="7"/>
      <c r="MKW8" s="7"/>
      <c r="MKX8" s="7"/>
      <c r="MKY8" s="7"/>
      <c r="MKZ8" s="7"/>
      <c r="MLA8" s="7"/>
      <c r="MLB8" s="7"/>
      <c r="MLC8" s="7"/>
      <c r="MLD8" s="7"/>
      <c r="MLE8" s="7"/>
      <c r="MLF8" s="7"/>
      <c r="MLG8" s="7"/>
      <c r="MLH8" s="7"/>
      <c r="MLI8" s="7"/>
      <c r="MLJ8" s="7"/>
      <c r="MLK8" s="7"/>
      <c r="MLL8" s="7"/>
      <c r="MLM8" s="7"/>
      <c r="MLN8" s="7"/>
      <c r="MLO8" s="7"/>
      <c r="MLP8" s="7"/>
      <c r="MLQ8" s="7"/>
      <c r="MLR8" s="7"/>
      <c r="MLS8" s="7"/>
      <c r="MLT8" s="7"/>
      <c r="MLU8" s="7"/>
      <c r="MLV8" s="7"/>
      <c r="MLW8" s="7"/>
      <c r="MLX8" s="7"/>
      <c r="MLY8" s="7"/>
      <c r="MLZ8" s="7"/>
      <c r="MMA8" s="7"/>
      <c r="MMB8" s="7"/>
      <c r="MMC8" s="7"/>
      <c r="MMD8" s="7"/>
      <c r="MME8" s="7"/>
      <c r="MMF8" s="7"/>
      <c r="MMG8" s="7"/>
      <c r="MMH8" s="7"/>
      <c r="MMI8" s="7"/>
      <c r="MMJ8" s="7"/>
      <c r="MMK8" s="7"/>
      <c r="MML8" s="7"/>
      <c r="MMM8" s="7"/>
      <c r="MMN8" s="7"/>
      <c r="MMO8" s="7"/>
      <c r="MMP8" s="7"/>
      <c r="MMQ8" s="7"/>
      <c r="MMR8" s="7"/>
      <c r="MMS8" s="7"/>
      <c r="MMT8" s="7"/>
      <c r="MMU8" s="7"/>
      <c r="MMV8" s="7"/>
      <c r="MMW8" s="7"/>
      <c r="MMX8" s="7"/>
      <c r="MMY8" s="7"/>
      <c r="MMZ8" s="7"/>
      <c r="MNA8" s="7"/>
      <c r="MNB8" s="7"/>
      <c r="MNC8" s="7"/>
      <c r="MND8" s="7"/>
      <c r="MNE8" s="7"/>
      <c r="MNF8" s="7"/>
      <c r="MNG8" s="7"/>
      <c r="MNH8" s="7"/>
      <c r="MNI8" s="7"/>
      <c r="MNJ8" s="7"/>
      <c r="MNK8" s="7"/>
      <c r="MNL8" s="7"/>
      <c r="MNM8" s="7"/>
      <c r="MNN8" s="7"/>
      <c r="MNO8" s="7"/>
      <c r="MNP8" s="7"/>
      <c r="MNQ8" s="7"/>
      <c r="MNR8" s="7"/>
      <c r="MNS8" s="7"/>
      <c r="MNT8" s="7"/>
      <c r="MNU8" s="7"/>
      <c r="MNV8" s="7"/>
      <c r="MNW8" s="7"/>
      <c r="MNX8" s="7"/>
      <c r="MNY8" s="7"/>
      <c r="MNZ8" s="7"/>
      <c r="MOA8" s="7"/>
      <c r="MOB8" s="7"/>
      <c r="MOC8" s="7"/>
      <c r="MOD8" s="7"/>
      <c r="MOE8" s="7"/>
      <c r="MOF8" s="7"/>
      <c r="MOG8" s="7"/>
      <c r="MOH8" s="7"/>
      <c r="MOI8" s="7"/>
      <c r="MOJ8" s="7"/>
      <c r="MOK8" s="7"/>
      <c r="MOL8" s="7"/>
      <c r="MOM8" s="7"/>
      <c r="MON8" s="7"/>
      <c r="MOO8" s="7"/>
      <c r="MOP8" s="7"/>
      <c r="MOQ8" s="7"/>
      <c r="MOR8" s="7"/>
      <c r="MOS8" s="7"/>
      <c r="MOT8" s="7"/>
      <c r="MOU8" s="7"/>
      <c r="MOV8" s="7"/>
      <c r="MOW8" s="7"/>
      <c r="MOX8" s="7"/>
      <c r="MOY8" s="7"/>
      <c r="MOZ8" s="7"/>
      <c r="MPA8" s="7"/>
      <c r="MPB8" s="7"/>
      <c r="MPC8" s="7"/>
      <c r="MPD8" s="7"/>
      <c r="MPE8" s="7"/>
      <c r="MPF8" s="7"/>
      <c r="MPG8" s="7"/>
      <c r="MPH8" s="7"/>
      <c r="MPI8" s="7"/>
      <c r="MPJ8" s="7"/>
      <c r="MPK8" s="7"/>
      <c r="MPL8" s="7"/>
      <c r="MPM8" s="7"/>
      <c r="MPN8" s="7"/>
      <c r="MPO8" s="7"/>
      <c r="MPP8" s="7"/>
      <c r="MPQ8" s="7"/>
      <c r="MPR8" s="7"/>
      <c r="MPS8" s="7"/>
      <c r="MPT8" s="7"/>
      <c r="MPU8" s="7"/>
      <c r="MPV8" s="7"/>
      <c r="MPW8" s="7"/>
      <c r="MPX8" s="7"/>
      <c r="MPY8" s="7"/>
      <c r="MPZ8" s="7"/>
      <c r="MQA8" s="7"/>
      <c r="MQB8" s="7"/>
      <c r="MQC8" s="7"/>
      <c r="MQD8" s="7"/>
      <c r="MQE8" s="7"/>
      <c r="MQF8" s="7"/>
      <c r="MQG8" s="7"/>
      <c r="MQH8" s="7"/>
      <c r="MQI8" s="7"/>
      <c r="MQJ8" s="7"/>
      <c r="MQK8" s="7"/>
      <c r="MQL8" s="7"/>
      <c r="MQM8" s="7"/>
      <c r="MQN8" s="7"/>
      <c r="MQO8" s="7"/>
      <c r="MQP8" s="7"/>
      <c r="MQQ8" s="7"/>
      <c r="MQR8" s="7"/>
      <c r="MQS8" s="7"/>
      <c r="MQT8" s="7"/>
      <c r="MQU8" s="7"/>
      <c r="MQV8" s="7"/>
      <c r="MQW8" s="7"/>
      <c r="MQX8" s="7"/>
      <c r="MQY8" s="7"/>
      <c r="MQZ8" s="7"/>
      <c r="MRA8" s="7"/>
      <c r="MRB8" s="7"/>
      <c r="MRC8" s="7"/>
      <c r="MRD8" s="7"/>
      <c r="MRE8" s="7"/>
      <c r="MRF8" s="7"/>
      <c r="MRG8" s="7"/>
      <c r="MRH8" s="7"/>
      <c r="MRI8" s="7"/>
      <c r="MRJ8" s="7"/>
      <c r="MRK8" s="7"/>
      <c r="MRL8" s="7"/>
      <c r="MRM8" s="7"/>
      <c r="MRN8" s="7"/>
      <c r="MRO8" s="7"/>
      <c r="MRP8" s="7"/>
      <c r="MRQ8" s="7"/>
      <c r="MRR8" s="7"/>
      <c r="MRS8" s="7"/>
      <c r="MRT8" s="7"/>
      <c r="MRU8" s="7"/>
      <c r="MRV8" s="7"/>
      <c r="MRW8" s="7"/>
      <c r="MRX8" s="7"/>
      <c r="MRY8" s="7"/>
      <c r="MRZ8" s="7"/>
      <c r="MSA8" s="7"/>
      <c r="MSB8" s="7"/>
      <c r="MSC8" s="7"/>
      <c r="MSD8" s="7"/>
      <c r="MSE8" s="7"/>
      <c r="MSF8" s="7"/>
      <c r="MSG8" s="7"/>
      <c r="MSH8" s="7"/>
      <c r="MSI8" s="7"/>
      <c r="MSJ8" s="7"/>
      <c r="MSK8" s="7"/>
      <c r="MSL8" s="7"/>
      <c r="MSM8" s="7"/>
      <c r="MSN8" s="7"/>
      <c r="MSO8" s="7"/>
      <c r="MSP8" s="7"/>
      <c r="MSQ8" s="7"/>
      <c r="MSR8" s="7"/>
      <c r="MSS8" s="7"/>
      <c r="MST8" s="7"/>
      <c r="MSU8" s="7"/>
      <c r="MSV8" s="7"/>
      <c r="MSW8" s="7"/>
      <c r="MSX8" s="7"/>
      <c r="MSY8" s="7"/>
      <c r="MSZ8" s="7"/>
      <c r="MTA8" s="7"/>
      <c r="MTB8" s="7"/>
      <c r="MTC8" s="7"/>
      <c r="MTD8" s="7"/>
      <c r="MTE8" s="7"/>
      <c r="MTF8" s="7"/>
      <c r="MTG8" s="7"/>
      <c r="MTH8" s="7"/>
      <c r="MTI8" s="7"/>
      <c r="MTJ8" s="7"/>
      <c r="MTK8" s="7"/>
      <c r="MTL8" s="7"/>
      <c r="MTM8" s="7"/>
      <c r="MTN8" s="7"/>
      <c r="MTO8" s="7"/>
      <c r="MTP8" s="7"/>
      <c r="MTQ8" s="7"/>
      <c r="MTR8" s="7"/>
      <c r="MTS8" s="7"/>
      <c r="MTT8" s="7"/>
      <c r="MTU8" s="7"/>
      <c r="MTV8" s="7"/>
      <c r="MTW8" s="7"/>
      <c r="MTX8" s="7"/>
      <c r="MTY8" s="7"/>
      <c r="MTZ8" s="7"/>
      <c r="MUA8" s="7"/>
      <c r="MUB8" s="7"/>
      <c r="MUC8" s="7"/>
      <c r="MUD8" s="7"/>
      <c r="MUE8" s="7"/>
      <c r="MUF8" s="7"/>
      <c r="MUG8" s="7"/>
      <c r="MUH8" s="7"/>
      <c r="MUI8" s="7"/>
      <c r="MUJ8" s="7"/>
      <c r="MUK8" s="7"/>
      <c r="MUL8" s="7"/>
      <c r="MUM8" s="7"/>
      <c r="MUN8" s="7"/>
      <c r="MUO8" s="7"/>
      <c r="MUP8" s="7"/>
      <c r="MUQ8" s="7"/>
      <c r="MUR8" s="7"/>
      <c r="MUS8" s="7"/>
      <c r="MUT8" s="7"/>
      <c r="MUU8" s="7"/>
      <c r="MUV8" s="7"/>
      <c r="MUW8" s="7"/>
      <c r="MUX8" s="7"/>
      <c r="MUY8" s="7"/>
      <c r="MUZ8" s="7"/>
      <c r="MVA8" s="7"/>
      <c r="MVB8" s="7"/>
      <c r="MVC8" s="7"/>
      <c r="MVD8" s="7"/>
      <c r="MVE8" s="7"/>
      <c r="MVF8" s="7"/>
      <c r="MVG8" s="7"/>
      <c r="MVH8" s="7"/>
      <c r="MVI8" s="7"/>
      <c r="MVJ8" s="7"/>
      <c r="MVK8" s="7"/>
      <c r="MVL8" s="7"/>
      <c r="MVM8" s="7"/>
      <c r="MVN8" s="7"/>
      <c r="MVO8" s="7"/>
      <c r="MVP8" s="7"/>
      <c r="MVQ8" s="7"/>
      <c r="MVR8" s="7"/>
      <c r="MVS8" s="7"/>
      <c r="MVT8" s="7"/>
      <c r="MVU8" s="7"/>
      <c r="MVV8" s="7"/>
      <c r="MVW8" s="7"/>
      <c r="MVX8" s="7"/>
      <c r="MVY8" s="7"/>
      <c r="MVZ8" s="7"/>
      <c r="MWA8" s="7"/>
      <c r="MWB8" s="7"/>
      <c r="MWC8" s="7"/>
      <c r="MWD8" s="7"/>
      <c r="MWE8" s="7"/>
      <c r="MWF8" s="7"/>
      <c r="MWG8" s="7"/>
      <c r="MWH8" s="7"/>
      <c r="MWI8" s="7"/>
      <c r="MWJ8" s="7"/>
      <c r="MWK8" s="7"/>
      <c r="MWL8" s="7"/>
      <c r="MWM8" s="7"/>
      <c r="MWN8" s="7"/>
      <c r="MWO8" s="7"/>
      <c r="MWP8" s="7"/>
      <c r="MWQ8" s="7"/>
      <c r="MWR8" s="7"/>
      <c r="MWS8" s="7"/>
      <c r="MWT8" s="7"/>
      <c r="MWU8" s="7"/>
      <c r="MWV8" s="7"/>
      <c r="MWW8" s="7"/>
      <c r="MWX8" s="7"/>
      <c r="MWY8" s="7"/>
      <c r="MWZ8" s="7"/>
      <c r="MXA8" s="7"/>
      <c r="MXB8" s="7"/>
      <c r="MXC8" s="7"/>
      <c r="MXD8" s="7"/>
      <c r="MXE8" s="7"/>
      <c r="MXF8" s="7"/>
      <c r="MXG8" s="7"/>
      <c r="MXH8" s="7"/>
      <c r="MXI8" s="7"/>
      <c r="MXJ8" s="7"/>
      <c r="MXK8" s="7"/>
      <c r="MXL8" s="7"/>
      <c r="MXM8" s="7"/>
      <c r="MXN8" s="7"/>
      <c r="MXO8" s="7"/>
      <c r="MXP8" s="7"/>
      <c r="MXQ8" s="7"/>
      <c r="MXR8" s="7"/>
      <c r="MXS8" s="7"/>
      <c r="MXT8" s="7"/>
      <c r="MXU8" s="7"/>
      <c r="MXV8" s="7"/>
      <c r="MXW8" s="7"/>
      <c r="MXX8" s="7"/>
      <c r="MXY8" s="7"/>
      <c r="MXZ8" s="7"/>
      <c r="MYA8" s="7"/>
      <c r="MYB8" s="7"/>
      <c r="MYC8" s="7"/>
      <c r="MYD8" s="7"/>
      <c r="MYE8" s="7"/>
      <c r="MYF8" s="7"/>
      <c r="MYG8" s="7"/>
      <c r="MYH8" s="7"/>
      <c r="MYI8" s="7"/>
      <c r="MYJ8" s="7"/>
      <c r="MYK8" s="7"/>
      <c r="MYL8" s="7"/>
      <c r="MYM8" s="7"/>
      <c r="MYN8" s="7"/>
      <c r="MYO8" s="7"/>
      <c r="MYP8" s="7"/>
      <c r="MYQ8" s="7"/>
      <c r="MYR8" s="7"/>
      <c r="MYS8" s="7"/>
      <c r="MYT8" s="7"/>
      <c r="MYU8" s="7"/>
      <c r="MYV8" s="7"/>
      <c r="MYW8" s="7"/>
      <c r="MYX8" s="7"/>
      <c r="MYY8" s="7"/>
      <c r="MYZ8" s="7"/>
      <c r="MZA8" s="7"/>
      <c r="MZB8" s="7"/>
      <c r="MZC8" s="7"/>
      <c r="MZD8" s="7"/>
      <c r="MZE8" s="7"/>
      <c r="MZF8" s="7"/>
      <c r="MZG8" s="7"/>
      <c r="MZH8" s="7"/>
      <c r="MZI8" s="7"/>
      <c r="MZJ8" s="7"/>
      <c r="MZK8" s="7"/>
      <c r="MZL8" s="7"/>
      <c r="MZM8" s="7"/>
      <c r="MZN8" s="7"/>
      <c r="MZO8" s="7"/>
      <c r="MZP8" s="7"/>
      <c r="MZQ8" s="7"/>
      <c r="MZR8" s="7"/>
      <c r="MZS8" s="7"/>
      <c r="MZT8" s="7"/>
      <c r="MZU8" s="7"/>
      <c r="MZV8" s="7"/>
      <c r="MZW8" s="7"/>
      <c r="MZX8" s="7"/>
      <c r="MZY8" s="7"/>
      <c r="MZZ8" s="7"/>
      <c r="NAA8" s="7"/>
      <c r="NAB8" s="7"/>
      <c r="NAC8" s="7"/>
      <c r="NAD8" s="7"/>
      <c r="NAE8" s="7"/>
      <c r="NAF8" s="7"/>
      <c r="NAG8" s="7"/>
      <c r="NAH8" s="7"/>
      <c r="NAI8" s="7"/>
      <c r="NAJ8" s="7"/>
      <c r="NAK8" s="7"/>
      <c r="NAL8" s="7"/>
      <c r="NAM8" s="7"/>
      <c r="NAN8" s="7"/>
      <c r="NAO8" s="7"/>
      <c r="NAP8" s="7"/>
      <c r="NAQ8" s="7"/>
      <c r="NAR8" s="7"/>
      <c r="NAS8" s="7"/>
      <c r="NAT8" s="7"/>
      <c r="NAU8" s="7"/>
      <c r="NAV8" s="7"/>
      <c r="NAW8" s="7"/>
      <c r="NAX8" s="7"/>
      <c r="NAY8" s="7"/>
      <c r="NAZ8" s="7"/>
      <c r="NBA8" s="7"/>
      <c r="NBB8" s="7"/>
      <c r="NBC8" s="7"/>
      <c r="NBD8" s="7"/>
      <c r="NBE8" s="7"/>
      <c r="NBF8" s="7"/>
      <c r="NBG8" s="7"/>
      <c r="NBH8" s="7"/>
      <c r="NBI8" s="7"/>
      <c r="NBJ8" s="7"/>
      <c r="NBK8" s="7"/>
      <c r="NBL8" s="7"/>
      <c r="NBM8" s="7"/>
      <c r="NBN8" s="7"/>
      <c r="NBO8" s="7"/>
      <c r="NBP8" s="7"/>
      <c r="NBQ8" s="7"/>
      <c r="NBR8" s="7"/>
      <c r="NBS8" s="7"/>
      <c r="NBT8" s="7"/>
      <c r="NBU8" s="7"/>
      <c r="NBV8" s="7"/>
      <c r="NBW8" s="7"/>
      <c r="NBX8" s="7"/>
      <c r="NBY8" s="7"/>
      <c r="NBZ8" s="7"/>
      <c r="NCA8" s="7"/>
      <c r="NCB8" s="7"/>
      <c r="NCC8" s="7"/>
      <c r="NCD8" s="7"/>
      <c r="NCE8" s="7"/>
      <c r="NCF8" s="7"/>
      <c r="NCG8" s="7"/>
      <c r="NCH8" s="7"/>
      <c r="NCI8" s="7"/>
      <c r="NCJ8" s="7"/>
      <c r="NCK8" s="7"/>
      <c r="NCL8" s="7"/>
      <c r="NCM8" s="7"/>
      <c r="NCN8" s="7"/>
      <c r="NCO8" s="7"/>
      <c r="NCP8" s="7"/>
      <c r="NCQ8" s="7"/>
      <c r="NCR8" s="7"/>
      <c r="NCS8" s="7"/>
      <c r="NCT8" s="7"/>
      <c r="NCU8" s="7"/>
      <c r="NCV8" s="7"/>
      <c r="NCW8" s="7"/>
      <c r="NCX8" s="7"/>
      <c r="NCY8" s="7"/>
      <c r="NCZ8" s="7"/>
      <c r="NDA8" s="7"/>
      <c r="NDB8" s="7"/>
      <c r="NDC8" s="7"/>
      <c r="NDD8" s="7"/>
      <c r="NDE8" s="7"/>
      <c r="NDF8" s="7"/>
      <c r="NDG8" s="7"/>
      <c r="NDH8" s="7"/>
      <c r="NDI8" s="7"/>
      <c r="NDJ8" s="7"/>
      <c r="NDK8" s="7"/>
      <c r="NDL8" s="7"/>
      <c r="NDM8" s="7"/>
      <c r="NDN8" s="7"/>
      <c r="NDO8" s="7"/>
      <c r="NDP8" s="7"/>
      <c r="NDQ8" s="7"/>
      <c r="NDR8" s="7"/>
      <c r="NDS8" s="7"/>
      <c r="NDT8" s="7"/>
      <c r="NDU8" s="7"/>
      <c r="NDV8" s="7"/>
      <c r="NDW8" s="7"/>
      <c r="NDX8" s="7"/>
      <c r="NDY8" s="7"/>
      <c r="NDZ8" s="7"/>
      <c r="NEA8" s="7"/>
      <c r="NEB8" s="7"/>
      <c r="NEC8" s="7"/>
      <c r="NED8" s="7"/>
      <c r="NEE8" s="7"/>
      <c r="NEF8" s="7"/>
      <c r="NEG8" s="7"/>
      <c r="NEH8" s="7"/>
      <c r="NEI8" s="7"/>
      <c r="NEJ8" s="7"/>
      <c r="NEK8" s="7"/>
      <c r="NEL8" s="7"/>
      <c r="NEM8" s="7"/>
      <c r="NEN8" s="7"/>
      <c r="NEO8" s="7"/>
      <c r="NEP8" s="7"/>
      <c r="NEQ8" s="7"/>
      <c r="NER8" s="7"/>
      <c r="NES8" s="7"/>
      <c r="NET8" s="7"/>
      <c r="NEU8" s="7"/>
      <c r="NEV8" s="7"/>
      <c r="NEW8" s="7"/>
      <c r="NEX8" s="7"/>
      <c r="NEY8" s="7"/>
      <c r="NEZ8" s="7"/>
      <c r="NFA8" s="7"/>
      <c r="NFB8" s="7"/>
      <c r="NFC8" s="7"/>
      <c r="NFD8" s="7"/>
      <c r="NFE8" s="7"/>
      <c r="NFF8" s="7"/>
      <c r="NFG8" s="7"/>
      <c r="NFH8" s="7"/>
      <c r="NFI8" s="7"/>
      <c r="NFJ8" s="7"/>
      <c r="NFK8" s="7"/>
      <c r="NFL8" s="7"/>
      <c r="NFM8" s="7"/>
      <c r="NFN8" s="7"/>
      <c r="NFO8" s="7"/>
      <c r="NFP8" s="7"/>
      <c r="NFQ8" s="7"/>
      <c r="NFR8" s="7"/>
      <c r="NFS8" s="7"/>
      <c r="NFT8" s="7"/>
      <c r="NFU8" s="7"/>
      <c r="NFV8" s="7"/>
      <c r="NFW8" s="7"/>
      <c r="NFX8" s="7"/>
      <c r="NFY8" s="7"/>
      <c r="NFZ8" s="7"/>
      <c r="NGA8" s="7"/>
      <c r="NGB8" s="7"/>
      <c r="NGC8" s="7"/>
      <c r="NGD8" s="7"/>
      <c r="NGE8" s="7"/>
      <c r="NGF8" s="7"/>
      <c r="NGG8" s="7"/>
      <c r="NGH8" s="7"/>
      <c r="NGI8" s="7"/>
      <c r="NGJ8" s="7"/>
      <c r="NGK8" s="7"/>
      <c r="NGL8" s="7"/>
      <c r="NGM8" s="7"/>
      <c r="NGN8" s="7"/>
      <c r="NGO8" s="7"/>
      <c r="NGP8" s="7"/>
      <c r="NGQ8" s="7"/>
      <c r="NGR8" s="7"/>
      <c r="NGS8" s="7"/>
      <c r="NGT8" s="7"/>
      <c r="NGU8" s="7"/>
      <c r="NGV8" s="7"/>
      <c r="NGW8" s="7"/>
      <c r="NGX8" s="7"/>
      <c r="NGY8" s="7"/>
      <c r="NGZ8" s="7"/>
      <c r="NHA8" s="7"/>
      <c r="NHB8" s="7"/>
      <c r="NHC8" s="7"/>
      <c r="NHD8" s="7"/>
      <c r="NHE8" s="7"/>
      <c r="NHF8" s="7"/>
      <c r="NHG8" s="7"/>
      <c r="NHH8" s="7"/>
      <c r="NHI8" s="7"/>
      <c r="NHJ8" s="7"/>
      <c r="NHK8" s="7"/>
      <c r="NHL8" s="7"/>
      <c r="NHM8" s="7"/>
      <c r="NHN8" s="7"/>
      <c r="NHO8" s="7"/>
      <c r="NHP8" s="7"/>
      <c r="NHQ8" s="7"/>
      <c r="NHR8" s="7"/>
      <c r="NHS8" s="7"/>
      <c r="NHT8" s="7"/>
      <c r="NHU8" s="7"/>
      <c r="NHV8" s="7"/>
      <c r="NHW8" s="7"/>
      <c r="NHX8" s="7"/>
      <c r="NHY8" s="7"/>
      <c r="NHZ8" s="7"/>
      <c r="NIA8" s="7"/>
      <c r="NIB8" s="7"/>
      <c r="NIC8" s="7"/>
      <c r="NID8" s="7"/>
      <c r="NIE8" s="7"/>
      <c r="NIF8" s="7"/>
      <c r="NIG8" s="7"/>
      <c r="NIH8" s="7"/>
      <c r="NII8" s="7"/>
      <c r="NIJ8" s="7"/>
      <c r="NIK8" s="7"/>
      <c r="NIL8" s="7"/>
      <c r="NIM8" s="7"/>
      <c r="NIN8" s="7"/>
      <c r="NIO8" s="7"/>
      <c r="NIP8" s="7"/>
      <c r="NIQ8" s="7"/>
      <c r="NIR8" s="7"/>
      <c r="NIS8" s="7"/>
      <c r="NIT8" s="7"/>
      <c r="NIU8" s="7"/>
      <c r="NIV8" s="7"/>
      <c r="NIW8" s="7"/>
      <c r="NIX8" s="7"/>
      <c r="NIY8" s="7"/>
      <c r="NIZ8" s="7"/>
      <c r="NJA8" s="7"/>
      <c r="NJB8" s="7"/>
      <c r="NJC8" s="7"/>
      <c r="NJD8" s="7"/>
      <c r="NJE8" s="7"/>
      <c r="NJF8" s="7"/>
      <c r="NJG8" s="7"/>
      <c r="NJH8" s="7"/>
      <c r="NJI8" s="7"/>
      <c r="NJJ8" s="7"/>
      <c r="NJK8" s="7"/>
      <c r="NJL8" s="7"/>
      <c r="NJM8" s="7"/>
      <c r="NJN8" s="7"/>
      <c r="NJO8" s="7"/>
      <c r="NJP8" s="7"/>
      <c r="NJQ8" s="7"/>
      <c r="NJR8" s="7"/>
      <c r="NJS8" s="7"/>
      <c r="NJT8" s="7"/>
      <c r="NJU8" s="7"/>
      <c r="NJV8" s="7"/>
      <c r="NJW8" s="7"/>
      <c r="NJX8" s="7"/>
      <c r="NJY8" s="7"/>
      <c r="NJZ8" s="7"/>
      <c r="NKA8" s="7"/>
      <c r="NKB8" s="7"/>
      <c r="NKC8" s="7"/>
      <c r="NKD8" s="7"/>
      <c r="NKE8" s="7"/>
      <c r="NKF8" s="7"/>
      <c r="NKG8" s="7"/>
      <c r="NKH8" s="7"/>
      <c r="NKI8" s="7"/>
      <c r="NKJ8" s="7"/>
      <c r="NKK8" s="7"/>
      <c r="NKL8" s="7"/>
      <c r="NKM8" s="7"/>
      <c r="NKN8" s="7"/>
      <c r="NKO8" s="7"/>
      <c r="NKP8" s="7"/>
      <c r="NKQ8" s="7"/>
      <c r="NKR8" s="7"/>
      <c r="NKS8" s="7"/>
      <c r="NKT8" s="7"/>
      <c r="NKU8" s="7"/>
      <c r="NKV8" s="7"/>
      <c r="NKW8" s="7"/>
      <c r="NKX8" s="7"/>
      <c r="NKY8" s="7"/>
      <c r="NKZ8" s="7"/>
      <c r="NLA8" s="7"/>
      <c r="NLB8" s="7"/>
      <c r="NLC8" s="7"/>
      <c r="NLD8" s="7"/>
      <c r="NLE8" s="7"/>
      <c r="NLF8" s="7"/>
      <c r="NLG8" s="7"/>
      <c r="NLH8" s="7"/>
      <c r="NLI8" s="7"/>
      <c r="NLJ8" s="7"/>
      <c r="NLK8" s="7"/>
      <c r="NLL8" s="7"/>
      <c r="NLM8" s="7"/>
      <c r="NLN8" s="7"/>
      <c r="NLO8" s="7"/>
      <c r="NLP8" s="7"/>
      <c r="NLQ8" s="7"/>
      <c r="NLR8" s="7"/>
      <c r="NLS8" s="7"/>
      <c r="NLT8" s="7"/>
      <c r="NLU8" s="7"/>
      <c r="NLV8" s="7"/>
      <c r="NLW8" s="7"/>
      <c r="NLX8" s="7"/>
      <c r="NLY8" s="7"/>
      <c r="NLZ8" s="7"/>
      <c r="NMA8" s="7"/>
      <c r="NMB8" s="7"/>
      <c r="NMC8" s="7"/>
      <c r="NMD8" s="7"/>
      <c r="NME8" s="7"/>
      <c r="NMF8" s="7"/>
      <c r="NMG8" s="7"/>
      <c r="NMH8" s="7"/>
      <c r="NMI8" s="7"/>
      <c r="NMJ8" s="7"/>
      <c r="NMK8" s="7"/>
      <c r="NML8" s="7"/>
      <c r="NMM8" s="7"/>
      <c r="NMN8" s="7"/>
      <c r="NMO8" s="7"/>
      <c r="NMP8" s="7"/>
      <c r="NMQ8" s="7"/>
      <c r="NMR8" s="7"/>
      <c r="NMS8" s="7"/>
      <c r="NMT8" s="7"/>
      <c r="NMU8" s="7"/>
      <c r="NMV8" s="7"/>
      <c r="NMW8" s="7"/>
      <c r="NMX8" s="7"/>
      <c r="NMY8" s="7"/>
      <c r="NMZ8" s="7"/>
      <c r="NNA8" s="7"/>
      <c r="NNB8" s="7"/>
      <c r="NNC8" s="7"/>
      <c r="NND8" s="7"/>
      <c r="NNE8" s="7"/>
      <c r="NNF8" s="7"/>
      <c r="NNG8" s="7"/>
      <c r="NNH8" s="7"/>
      <c r="NNI8" s="7"/>
      <c r="NNJ8" s="7"/>
      <c r="NNK8" s="7"/>
      <c r="NNL8" s="7"/>
      <c r="NNM8" s="7"/>
      <c r="NNN8" s="7"/>
      <c r="NNO8" s="7"/>
      <c r="NNP8" s="7"/>
      <c r="NNQ8" s="7"/>
      <c r="NNR8" s="7"/>
      <c r="NNS8" s="7"/>
      <c r="NNT8" s="7"/>
      <c r="NNU8" s="7"/>
      <c r="NNV8" s="7"/>
      <c r="NNW8" s="7"/>
      <c r="NNX8" s="7"/>
      <c r="NNY8" s="7"/>
      <c r="NNZ8" s="7"/>
      <c r="NOA8" s="7"/>
      <c r="NOB8" s="7"/>
      <c r="NOC8" s="7"/>
      <c r="NOD8" s="7"/>
      <c r="NOE8" s="7"/>
      <c r="NOF8" s="7"/>
      <c r="NOG8" s="7"/>
      <c r="NOH8" s="7"/>
      <c r="NOI8" s="7"/>
      <c r="NOJ8" s="7"/>
      <c r="NOK8" s="7"/>
      <c r="NOL8" s="7"/>
      <c r="NOM8" s="7"/>
      <c r="NON8" s="7"/>
      <c r="NOO8" s="7"/>
      <c r="NOP8" s="7"/>
      <c r="NOQ8" s="7"/>
      <c r="NOR8" s="7"/>
      <c r="NOS8" s="7"/>
      <c r="NOT8" s="7"/>
      <c r="NOU8" s="7"/>
      <c r="NOV8" s="7"/>
      <c r="NOW8" s="7"/>
      <c r="NOX8" s="7"/>
      <c r="NOY8" s="7"/>
      <c r="NOZ8" s="7"/>
      <c r="NPA8" s="7"/>
      <c r="NPB8" s="7"/>
      <c r="NPC8" s="7"/>
      <c r="NPD8" s="7"/>
      <c r="NPE8" s="7"/>
      <c r="NPF8" s="7"/>
      <c r="NPG8" s="7"/>
      <c r="NPH8" s="7"/>
      <c r="NPI8" s="7"/>
      <c r="NPJ8" s="7"/>
      <c r="NPK8" s="7"/>
      <c r="NPL8" s="7"/>
      <c r="NPM8" s="7"/>
      <c r="NPN8" s="7"/>
      <c r="NPO8" s="7"/>
      <c r="NPP8" s="7"/>
      <c r="NPQ8" s="7"/>
      <c r="NPR8" s="7"/>
      <c r="NPS8" s="7"/>
      <c r="NPT8" s="7"/>
      <c r="NPU8" s="7"/>
      <c r="NPV8" s="7"/>
      <c r="NPW8" s="7"/>
      <c r="NPX8" s="7"/>
      <c r="NPY8" s="7"/>
      <c r="NPZ8" s="7"/>
      <c r="NQA8" s="7"/>
      <c r="NQB8" s="7"/>
      <c r="NQC8" s="7"/>
      <c r="NQD8" s="7"/>
      <c r="NQE8" s="7"/>
      <c r="NQF8" s="7"/>
      <c r="NQG8" s="7"/>
      <c r="NQH8" s="7"/>
      <c r="NQI8" s="7"/>
      <c r="NQJ8" s="7"/>
      <c r="NQK8" s="7"/>
      <c r="NQL8" s="7"/>
      <c r="NQM8" s="7"/>
      <c r="NQN8" s="7"/>
      <c r="NQO8" s="7"/>
      <c r="NQP8" s="7"/>
      <c r="NQQ8" s="7"/>
      <c r="NQR8" s="7"/>
      <c r="NQS8" s="7"/>
      <c r="NQT8" s="7"/>
      <c r="NQU8" s="7"/>
      <c r="NQV8" s="7"/>
      <c r="NQW8" s="7"/>
      <c r="NQX8" s="7"/>
      <c r="NQY8" s="7"/>
      <c r="NQZ8" s="7"/>
      <c r="NRA8" s="7"/>
      <c r="NRB8" s="7"/>
      <c r="NRC8" s="7"/>
      <c r="NRD8" s="7"/>
      <c r="NRE8" s="7"/>
      <c r="NRF8" s="7"/>
      <c r="NRG8" s="7"/>
      <c r="NRH8" s="7"/>
      <c r="NRI8" s="7"/>
      <c r="NRJ8" s="7"/>
      <c r="NRK8" s="7"/>
      <c r="NRL8" s="7"/>
      <c r="NRM8" s="7"/>
      <c r="NRN8" s="7"/>
      <c r="NRO8" s="7"/>
      <c r="NRP8" s="7"/>
      <c r="NRQ8" s="7"/>
      <c r="NRR8" s="7"/>
      <c r="NRS8" s="7"/>
      <c r="NRT8" s="7"/>
      <c r="NRU8" s="7"/>
      <c r="NRV8" s="7"/>
      <c r="NRW8" s="7"/>
      <c r="NRX8" s="7"/>
      <c r="NRY8" s="7"/>
      <c r="NRZ8" s="7"/>
      <c r="NSA8" s="7"/>
      <c r="NSB8" s="7"/>
      <c r="NSC8" s="7"/>
      <c r="NSD8" s="7"/>
      <c r="NSE8" s="7"/>
      <c r="NSF8" s="7"/>
      <c r="NSG8" s="7"/>
      <c r="NSH8" s="7"/>
      <c r="NSI8" s="7"/>
      <c r="NSJ8" s="7"/>
      <c r="NSK8" s="7"/>
      <c r="NSL8" s="7"/>
      <c r="NSM8" s="7"/>
      <c r="NSN8" s="7"/>
      <c r="NSO8" s="7"/>
      <c r="NSP8" s="7"/>
      <c r="NSQ8" s="7"/>
      <c r="NSR8" s="7"/>
      <c r="NSS8" s="7"/>
      <c r="NST8" s="7"/>
      <c r="NSU8" s="7"/>
      <c r="NSV8" s="7"/>
      <c r="NSW8" s="7"/>
      <c r="NSX8" s="7"/>
      <c r="NSY8" s="7"/>
      <c r="NSZ8" s="7"/>
      <c r="NTA8" s="7"/>
      <c r="NTB8" s="7"/>
      <c r="NTC8" s="7"/>
      <c r="NTD8" s="7"/>
      <c r="NTE8" s="7"/>
      <c r="NTF8" s="7"/>
      <c r="NTG8" s="7"/>
      <c r="NTH8" s="7"/>
      <c r="NTI8" s="7"/>
      <c r="NTJ8" s="7"/>
      <c r="NTK8" s="7"/>
      <c r="NTL8" s="7"/>
      <c r="NTM8" s="7"/>
      <c r="NTN8" s="7"/>
      <c r="NTO8" s="7"/>
      <c r="NTP8" s="7"/>
      <c r="NTQ8" s="7"/>
      <c r="NTR8" s="7"/>
      <c r="NTS8" s="7"/>
      <c r="NTT8" s="7"/>
      <c r="NTU8" s="7"/>
      <c r="NTV8" s="7"/>
      <c r="NTW8" s="7"/>
      <c r="NTX8" s="7"/>
      <c r="NTY8" s="7"/>
      <c r="NTZ8" s="7"/>
      <c r="NUA8" s="7"/>
      <c r="NUB8" s="7"/>
      <c r="NUC8" s="7"/>
      <c r="NUD8" s="7"/>
      <c r="NUE8" s="7"/>
      <c r="NUF8" s="7"/>
      <c r="NUG8" s="7"/>
      <c r="NUH8" s="7"/>
      <c r="NUI8" s="7"/>
      <c r="NUJ8" s="7"/>
      <c r="NUK8" s="7"/>
      <c r="NUL8" s="7"/>
      <c r="NUM8" s="7"/>
      <c r="NUN8" s="7"/>
      <c r="NUO8" s="7"/>
      <c r="NUP8" s="7"/>
      <c r="NUQ8" s="7"/>
      <c r="NUR8" s="7"/>
      <c r="NUS8" s="7"/>
      <c r="NUT8" s="7"/>
      <c r="NUU8" s="7"/>
      <c r="NUV8" s="7"/>
      <c r="NUW8" s="7"/>
      <c r="NUX8" s="7"/>
      <c r="NUY8" s="7"/>
      <c r="NUZ8" s="7"/>
      <c r="NVA8" s="7"/>
      <c r="NVB8" s="7"/>
      <c r="NVC8" s="7"/>
      <c r="NVD8" s="7"/>
      <c r="NVE8" s="7"/>
      <c r="NVF8" s="7"/>
      <c r="NVG8" s="7"/>
      <c r="NVH8" s="7"/>
      <c r="NVI8" s="7"/>
      <c r="NVJ8" s="7"/>
      <c r="NVK8" s="7"/>
      <c r="NVL8" s="7"/>
      <c r="NVM8" s="7"/>
      <c r="NVN8" s="7"/>
      <c r="NVO8" s="7"/>
      <c r="NVP8" s="7"/>
      <c r="NVQ8" s="7"/>
      <c r="NVR8" s="7"/>
      <c r="NVS8" s="7"/>
      <c r="NVT8" s="7"/>
      <c r="NVU8" s="7"/>
      <c r="NVV8" s="7"/>
      <c r="NVW8" s="7"/>
      <c r="NVX8" s="7"/>
      <c r="NVY8" s="7"/>
      <c r="NVZ8" s="7"/>
      <c r="NWA8" s="7"/>
      <c r="NWB8" s="7"/>
      <c r="NWC8" s="7"/>
      <c r="NWD8" s="7"/>
      <c r="NWE8" s="7"/>
      <c r="NWF8" s="7"/>
      <c r="NWG8" s="7"/>
      <c r="NWH8" s="7"/>
      <c r="NWI8" s="7"/>
      <c r="NWJ8" s="7"/>
      <c r="NWK8" s="7"/>
      <c r="NWL8" s="7"/>
      <c r="NWM8" s="7"/>
      <c r="NWN8" s="7"/>
      <c r="NWO8" s="7"/>
      <c r="NWP8" s="7"/>
      <c r="NWQ8" s="7"/>
      <c r="NWR8" s="7"/>
      <c r="NWS8" s="7"/>
      <c r="NWT8" s="7"/>
      <c r="NWU8" s="7"/>
      <c r="NWV8" s="7"/>
      <c r="NWW8" s="7"/>
      <c r="NWX8" s="7"/>
      <c r="NWY8" s="7"/>
      <c r="NWZ8" s="7"/>
      <c r="NXA8" s="7"/>
      <c r="NXB8" s="7"/>
      <c r="NXC8" s="7"/>
      <c r="NXD8" s="7"/>
      <c r="NXE8" s="7"/>
      <c r="NXF8" s="7"/>
      <c r="NXG8" s="7"/>
      <c r="NXH8" s="7"/>
      <c r="NXI8" s="7"/>
      <c r="NXJ8" s="7"/>
      <c r="NXK8" s="7"/>
      <c r="NXL8" s="7"/>
      <c r="NXM8" s="7"/>
      <c r="NXN8" s="7"/>
      <c r="NXO8" s="7"/>
      <c r="NXP8" s="7"/>
      <c r="NXQ8" s="7"/>
      <c r="NXR8" s="7"/>
      <c r="NXS8" s="7"/>
      <c r="NXT8" s="7"/>
      <c r="NXU8" s="7"/>
      <c r="NXV8" s="7"/>
      <c r="NXW8" s="7"/>
      <c r="NXX8" s="7"/>
      <c r="NXY8" s="7"/>
      <c r="NXZ8" s="7"/>
      <c r="NYA8" s="7"/>
      <c r="NYB8" s="7"/>
      <c r="NYC8" s="7"/>
      <c r="NYD8" s="7"/>
      <c r="NYE8" s="7"/>
      <c r="NYF8" s="7"/>
      <c r="NYG8" s="7"/>
      <c r="NYH8" s="7"/>
      <c r="NYI8" s="7"/>
      <c r="NYJ8" s="7"/>
      <c r="NYK8" s="7"/>
      <c r="NYL8" s="7"/>
      <c r="NYM8" s="7"/>
      <c r="NYN8" s="7"/>
      <c r="NYO8" s="7"/>
      <c r="NYP8" s="7"/>
      <c r="NYQ8" s="7"/>
      <c r="NYR8" s="7"/>
      <c r="NYS8" s="7"/>
      <c r="NYT8" s="7"/>
      <c r="NYU8" s="7"/>
      <c r="NYV8" s="7"/>
      <c r="NYW8" s="7"/>
      <c r="NYX8" s="7"/>
      <c r="NYY8" s="7"/>
      <c r="NYZ8" s="7"/>
      <c r="NZA8" s="7"/>
      <c r="NZB8" s="7"/>
      <c r="NZC8" s="7"/>
      <c r="NZD8" s="7"/>
      <c r="NZE8" s="7"/>
      <c r="NZF8" s="7"/>
      <c r="NZG8" s="7"/>
      <c r="NZH8" s="7"/>
      <c r="NZI8" s="7"/>
      <c r="NZJ8" s="7"/>
      <c r="NZK8" s="7"/>
      <c r="NZL8" s="7"/>
      <c r="NZM8" s="7"/>
      <c r="NZN8" s="7"/>
      <c r="NZO8" s="7"/>
      <c r="NZP8" s="7"/>
      <c r="NZQ8" s="7"/>
      <c r="NZR8" s="7"/>
      <c r="NZS8" s="7"/>
      <c r="NZT8" s="7"/>
      <c r="NZU8" s="7"/>
      <c r="NZV8" s="7"/>
      <c r="NZW8" s="7"/>
      <c r="NZX8" s="7"/>
      <c r="NZY8" s="7"/>
      <c r="NZZ8" s="7"/>
      <c r="OAA8" s="7"/>
      <c r="OAB8" s="7"/>
      <c r="OAC8" s="7"/>
      <c r="OAD8" s="7"/>
      <c r="OAE8" s="7"/>
      <c r="OAF8" s="7"/>
      <c r="OAG8" s="7"/>
      <c r="OAH8" s="7"/>
      <c r="OAI8" s="7"/>
      <c r="OAJ8" s="7"/>
      <c r="OAK8" s="7"/>
      <c r="OAL8" s="7"/>
      <c r="OAM8" s="7"/>
      <c r="OAN8" s="7"/>
      <c r="OAO8" s="7"/>
      <c r="OAP8" s="7"/>
      <c r="OAQ8" s="7"/>
      <c r="OAR8" s="7"/>
      <c r="OAS8" s="7"/>
      <c r="OAT8" s="7"/>
      <c r="OAU8" s="7"/>
      <c r="OAV8" s="7"/>
      <c r="OAW8" s="7"/>
      <c r="OAX8" s="7"/>
      <c r="OAY8" s="7"/>
      <c r="OAZ8" s="7"/>
      <c r="OBA8" s="7"/>
      <c r="OBB8" s="7"/>
      <c r="OBC8" s="7"/>
      <c r="OBD8" s="7"/>
      <c r="OBE8" s="7"/>
      <c r="OBF8" s="7"/>
      <c r="OBG8" s="7"/>
      <c r="OBH8" s="7"/>
      <c r="OBI8" s="7"/>
      <c r="OBJ8" s="7"/>
      <c r="OBK8" s="7"/>
      <c r="OBL8" s="7"/>
      <c r="OBM8" s="7"/>
      <c r="OBN8" s="7"/>
      <c r="OBO8" s="7"/>
      <c r="OBP8" s="7"/>
      <c r="OBQ8" s="7"/>
      <c r="OBR8" s="7"/>
      <c r="OBS8" s="7"/>
      <c r="OBT8" s="7"/>
      <c r="OBU8" s="7"/>
      <c r="OBV8" s="7"/>
      <c r="OBW8" s="7"/>
      <c r="OBX8" s="7"/>
      <c r="OBY8" s="7"/>
      <c r="OBZ8" s="7"/>
      <c r="OCA8" s="7"/>
      <c r="OCB8" s="7"/>
      <c r="OCC8" s="7"/>
      <c r="OCD8" s="7"/>
      <c r="OCE8" s="7"/>
      <c r="OCF8" s="7"/>
      <c r="OCG8" s="7"/>
      <c r="OCH8" s="7"/>
      <c r="OCI8" s="7"/>
      <c r="OCJ8" s="7"/>
      <c r="OCK8" s="7"/>
      <c r="OCL8" s="7"/>
      <c r="OCM8" s="7"/>
      <c r="OCN8" s="7"/>
      <c r="OCO8" s="7"/>
      <c r="OCP8" s="7"/>
      <c r="OCQ8" s="7"/>
      <c r="OCR8" s="7"/>
      <c r="OCS8" s="7"/>
      <c r="OCT8" s="7"/>
      <c r="OCU8" s="7"/>
      <c r="OCV8" s="7"/>
      <c r="OCW8" s="7"/>
      <c r="OCX8" s="7"/>
      <c r="OCY8" s="7"/>
      <c r="OCZ8" s="7"/>
      <c r="ODA8" s="7"/>
      <c r="ODB8" s="7"/>
      <c r="ODC8" s="7"/>
      <c r="ODD8" s="7"/>
      <c r="ODE8" s="7"/>
      <c r="ODF8" s="7"/>
      <c r="ODG8" s="7"/>
      <c r="ODH8" s="7"/>
      <c r="ODI8" s="7"/>
      <c r="ODJ8" s="7"/>
      <c r="ODK8" s="7"/>
      <c r="ODL8" s="7"/>
      <c r="ODM8" s="7"/>
      <c r="ODN8" s="7"/>
      <c r="ODO8" s="7"/>
      <c r="ODP8" s="7"/>
      <c r="ODQ8" s="7"/>
      <c r="ODR8" s="7"/>
      <c r="ODS8" s="7"/>
      <c r="ODT8" s="7"/>
      <c r="ODU8" s="7"/>
      <c r="ODV8" s="7"/>
      <c r="ODW8" s="7"/>
      <c r="ODX8" s="7"/>
      <c r="ODY8" s="7"/>
      <c r="ODZ8" s="7"/>
      <c r="OEA8" s="7"/>
      <c r="OEB8" s="7"/>
      <c r="OEC8" s="7"/>
      <c r="OED8" s="7"/>
      <c r="OEE8" s="7"/>
      <c r="OEF8" s="7"/>
      <c r="OEG8" s="7"/>
      <c r="OEH8" s="7"/>
      <c r="OEI8" s="7"/>
      <c r="OEJ8" s="7"/>
      <c r="OEK8" s="7"/>
      <c r="OEL8" s="7"/>
      <c r="OEM8" s="7"/>
      <c r="OEN8" s="7"/>
      <c r="OEO8" s="7"/>
      <c r="OEP8" s="7"/>
      <c r="OEQ8" s="7"/>
      <c r="OER8" s="7"/>
      <c r="OES8" s="7"/>
      <c r="OET8" s="7"/>
      <c r="OEU8" s="7"/>
      <c r="OEV8" s="7"/>
      <c r="OEW8" s="7"/>
      <c r="OEX8" s="7"/>
      <c r="OEY8" s="7"/>
      <c r="OEZ8" s="7"/>
      <c r="OFA8" s="7"/>
      <c r="OFB8" s="7"/>
      <c r="OFC8" s="7"/>
      <c r="OFD8" s="7"/>
      <c r="OFE8" s="7"/>
      <c r="OFF8" s="7"/>
      <c r="OFG8" s="7"/>
      <c r="OFH8" s="7"/>
      <c r="OFI8" s="7"/>
      <c r="OFJ8" s="7"/>
      <c r="OFK8" s="7"/>
      <c r="OFL8" s="7"/>
      <c r="OFM8" s="7"/>
      <c r="OFN8" s="7"/>
      <c r="OFO8" s="7"/>
      <c r="OFP8" s="7"/>
      <c r="OFQ8" s="7"/>
      <c r="OFR8" s="7"/>
      <c r="OFS8" s="7"/>
      <c r="OFT8" s="7"/>
      <c r="OFU8" s="7"/>
      <c r="OFV8" s="7"/>
      <c r="OFW8" s="7"/>
      <c r="OFX8" s="7"/>
      <c r="OFY8" s="7"/>
      <c r="OFZ8" s="7"/>
      <c r="OGA8" s="7"/>
      <c r="OGB8" s="7"/>
      <c r="OGC8" s="7"/>
      <c r="OGD8" s="7"/>
      <c r="OGE8" s="7"/>
      <c r="OGF8" s="7"/>
      <c r="OGG8" s="7"/>
      <c r="OGH8" s="7"/>
      <c r="OGI8" s="7"/>
      <c r="OGJ8" s="7"/>
      <c r="OGK8" s="7"/>
      <c r="OGL8" s="7"/>
      <c r="OGM8" s="7"/>
      <c r="OGN8" s="7"/>
      <c r="OGO8" s="7"/>
      <c r="OGP8" s="7"/>
      <c r="OGQ8" s="7"/>
      <c r="OGR8" s="7"/>
      <c r="OGS8" s="7"/>
      <c r="OGT8" s="7"/>
      <c r="OGU8" s="7"/>
      <c r="OGV8" s="7"/>
      <c r="OGW8" s="7"/>
      <c r="OGX8" s="7"/>
      <c r="OGY8" s="7"/>
      <c r="OGZ8" s="7"/>
      <c r="OHA8" s="7"/>
      <c r="OHB8" s="7"/>
      <c r="OHC8" s="7"/>
      <c r="OHD8" s="7"/>
      <c r="OHE8" s="7"/>
      <c r="OHF8" s="7"/>
      <c r="OHG8" s="7"/>
      <c r="OHH8" s="7"/>
      <c r="OHI8" s="7"/>
      <c r="OHJ8" s="7"/>
      <c r="OHK8" s="7"/>
      <c r="OHL8" s="7"/>
      <c r="OHM8" s="7"/>
      <c r="OHN8" s="7"/>
      <c r="OHO8" s="7"/>
      <c r="OHP8" s="7"/>
      <c r="OHQ8" s="7"/>
      <c r="OHR8" s="7"/>
      <c r="OHS8" s="7"/>
      <c r="OHT8" s="7"/>
      <c r="OHU8" s="7"/>
      <c r="OHV8" s="7"/>
      <c r="OHW8" s="7"/>
      <c r="OHX8" s="7"/>
      <c r="OHY8" s="7"/>
      <c r="OHZ8" s="7"/>
      <c r="OIA8" s="7"/>
      <c r="OIB8" s="7"/>
      <c r="OIC8" s="7"/>
      <c r="OID8" s="7"/>
      <c r="OIE8" s="7"/>
      <c r="OIF8" s="7"/>
      <c r="OIG8" s="7"/>
      <c r="OIH8" s="7"/>
      <c r="OII8" s="7"/>
      <c r="OIJ8" s="7"/>
      <c r="OIK8" s="7"/>
      <c r="OIL8" s="7"/>
      <c r="OIM8" s="7"/>
      <c r="OIN8" s="7"/>
      <c r="OIO8" s="7"/>
      <c r="OIP8" s="7"/>
      <c r="OIQ8" s="7"/>
      <c r="OIR8" s="7"/>
      <c r="OIS8" s="7"/>
      <c r="OIT8" s="7"/>
      <c r="OIU8" s="7"/>
      <c r="OIV8" s="7"/>
      <c r="OIW8" s="7"/>
      <c r="OIX8" s="7"/>
      <c r="OIY8" s="7"/>
      <c r="OIZ8" s="7"/>
      <c r="OJA8" s="7"/>
      <c r="OJB8" s="7"/>
      <c r="OJC8" s="7"/>
      <c r="OJD8" s="7"/>
      <c r="OJE8" s="7"/>
      <c r="OJF8" s="7"/>
      <c r="OJG8" s="7"/>
      <c r="OJH8" s="7"/>
      <c r="OJI8" s="7"/>
      <c r="OJJ8" s="7"/>
      <c r="OJK8" s="7"/>
      <c r="OJL8" s="7"/>
      <c r="OJM8" s="7"/>
      <c r="OJN8" s="7"/>
      <c r="OJO8" s="7"/>
      <c r="OJP8" s="7"/>
      <c r="OJQ8" s="7"/>
      <c r="OJR8" s="7"/>
      <c r="OJS8" s="7"/>
      <c r="OJT8" s="7"/>
      <c r="OJU8" s="7"/>
      <c r="OJV8" s="7"/>
      <c r="OJW8" s="7"/>
      <c r="OJX8" s="7"/>
      <c r="OJY8" s="7"/>
      <c r="OJZ8" s="7"/>
      <c r="OKA8" s="7"/>
      <c r="OKB8" s="7"/>
      <c r="OKC8" s="7"/>
      <c r="OKD8" s="7"/>
      <c r="OKE8" s="7"/>
      <c r="OKF8" s="7"/>
      <c r="OKG8" s="7"/>
      <c r="OKH8" s="7"/>
      <c r="OKI8" s="7"/>
      <c r="OKJ8" s="7"/>
      <c r="OKK8" s="7"/>
      <c r="OKL8" s="7"/>
      <c r="OKM8" s="7"/>
      <c r="OKN8" s="7"/>
      <c r="OKO8" s="7"/>
      <c r="OKP8" s="7"/>
      <c r="OKQ8" s="7"/>
      <c r="OKR8" s="7"/>
      <c r="OKS8" s="7"/>
      <c r="OKT8" s="7"/>
      <c r="OKU8" s="7"/>
      <c r="OKV8" s="7"/>
      <c r="OKW8" s="7"/>
      <c r="OKX8" s="7"/>
      <c r="OKY8" s="7"/>
      <c r="OKZ8" s="7"/>
      <c r="OLA8" s="7"/>
      <c r="OLB8" s="7"/>
      <c r="OLC8" s="7"/>
      <c r="OLD8" s="7"/>
      <c r="OLE8" s="7"/>
      <c r="OLF8" s="7"/>
      <c r="OLG8" s="7"/>
      <c r="OLH8" s="7"/>
      <c r="OLI8" s="7"/>
      <c r="OLJ8" s="7"/>
      <c r="OLK8" s="7"/>
      <c r="OLL8" s="7"/>
      <c r="OLM8" s="7"/>
      <c r="OLN8" s="7"/>
      <c r="OLO8" s="7"/>
      <c r="OLP8" s="7"/>
      <c r="OLQ8" s="7"/>
      <c r="OLR8" s="7"/>
      <c r="OLS8" s="7"/>
      <c r="OLT8" s="7"/>
      <c r="OLU8" s="7"/>
      <c r="OLV8" s="7"/>
      <c r="OLW8" s="7"/>
      <c r="OLX8" s="7"/>
      <c r="OLY8" s="7"/>
      <c r="OLZ8" s="7"/>
      <c r="OMA8" s="7"/>
      <c r="OMB8" s="7"/>
      <c r="OMC8" s="7"/>
      <c r="OMD8" s="7"/>
      <c r="OME8" s="7"/>
      <c r="OMF8" s="7"/>
      <c r="OMG8" s="7"/>
      <c r="OMH8" s="7"/>
      <c r="OMI8" s="7"/>
      <c r="OMJ8" s="7"/>
      <c r="OMK8" s="7"/>
      <c r="OML8" s="7"/>
      <c r="OMM8" s="7"/>
      <c r="OMN8" s="7"/>
      <c r="OMO8" s="7"/>
      <c r="OMP8" s="7"/>
      <c r="OMQ8" s="7"/>
      <c r="OMR8" s="7"/>
      <c r="OMS8" s="7"/>
      <c r="OMT8" s="7"/>
      <c r="OMU8" s="7"/>
      <c r="OMV8" s="7"/>
      <c r="OMW8" s="7"/>
      <c r="OMX8" s="7"/>
      <c r="OMY8" s="7"/>
      <c r="OMZ8" s="7"/>
      <c r="ONA8" s="7"/>
      <c r="ONB8" s="7"/>
      <c r="ONC8" s="7"/>
      <c r="OND8" s="7"/>
      <c r="ONE8" s="7"/>
      <c r="ONF8" s="7"/>
      <c r="ONG8" s="7"/>
      <c r="ONH8" s="7"/>
      <c r="ONI8" s="7"/>
      <c r="ONJ8" s="7"/>
      <c r="ONK8" s="7"/>
      <c r="ONL8" s="7"/>
      <c r="ONM8" s="7"/>
      <c r="ONN8" s="7"/>
      <c r="ONO8" s="7"/>
      <c r="ONP8" s="7"/>
      <c r="ONQ8" s="7"/>
      <c r="ONR8" s="7"/>
      <c r="ONS8" s="7"/>
      <c r="ONT8" s="7"/>
      <c r="ONU8" s="7"/>
      <c r="ONV8" s="7"/>
      <c r="ONW8" s="7"/>
      <c r="ONX8" s="7"/>
      <c r="ONY8" s="7"/>
      <c r="ONZ8" s="7"/>
      <c r="OOA8" s="7"/>
      <c r="OOB8" s="7"/>
      <c r="OOC8" s="7"/>
      <c r="OOD8" s="7"/>
      <c r="OOE8" s="7"/>
      <c r="OOF8" s="7"/>
      <c r="OOG8" s="7"/>
      <c r="OOH8" s="7"/>
      <c r="OOI8" s="7"/>
      <c r="OOJ8" s="7"/>
      <c r="OOK8" s="7"/>
      <c r="OOL8" s="7"/>
      <c r="OOM8" s="7"/>
      <c r="OON8" s="7"/>
      <c r="OOO8" s="7"/>
      <c r="OOP8" s="7"/>
      <c r="OOQ8" s="7"/>
      <c r="OOR8" s="7"/>
      <c r="OOS8" s="7"/>
      <c r="OOT8" s="7"/>
      <c r="OOU8" s="7"/>
      <c r="OOV8" s="7"/>
      <c r="OOW8" s="7"/>
      <c r="OOX8" s="7"/>
      <c r="OOY8" s="7"/>
      <c r="OOZ8" s="7"/>
      <c r="OPA8" s="7"/>
      <c r="OPB8" s="7"/>
      <c r="OPC8" s="7"/>
      <c r="OPD8" s="7"/>
      <c r="OPE8" s="7"/>
      <c r="OPF8" s="7"/>
      <c r="OPG8" s="7"/>
      <c r="OPH8" s="7"/>
      <c r="OPI8" s="7"/>
      <c r="OPJ8" s="7"/>
      <c r="OPK8" s="7"/>
      <c r="OPL8" s="7"/>
      <c r="OPM8" s="7"/>
      <c r="OPN8" s="7"/>
      <c r="OPO8" s="7"/>
      <c r="OPP8" s="7"/>
      <c r="OPQ8" s="7"/>
      <c r="OPR8" s="7"/>
      <c r="OPS8" s="7"/>
      <c r="OPT8" s="7"/>
      <c r="OPU8" s="7"/>
      <c r="OPV8" s="7"/>
      <c r="OPW8" s="7"/>
      <c r="OPX8" s="7"/>
      <c r="OPY8" s="7"/>
      <c r="OPZ8" s="7"/>
      <c r="OQA8" s="7"/>
      <c r="OQB8" s="7"/>
      <c r="OQC8" s="7"/>
      <c r="OQD8" s="7"/>
      <c r="OQE8" s="7"/>
      <c r="OQF8" s="7"/>
      <c r="OQG8" s="7"/>
      <c r="OQH8" s="7"/>
      <c r="OQI8" s="7"/>
      <c r="OQJ8" s="7"/>
      <c r="OQK8" s="7"/>
      <c r="OQL8" s="7"/>
      <c r="OQM8" s="7"/>
      <c r="OQN8" s="7"/>
      <c r="OQO8" s="7"/>
      <c r="OQP8" s="7"/>
      <c r="OQQ8" s="7"/>
      <c r="OQR8" s="7"/>
      <c r="OQS8" s="7"/>
      <c r="OQT8" s="7"/>
      <c r="OQU8" s="7"/>
      <c r="OQV8" s="7"/>
      <c r="OQW8" s="7"/>
      <c r="OQX8" s="7"/>
      <c r="OQY8" s="7"/>
      <c r="OQZ8" s="7"/>
      <c r="ORA8" s="7"/>
      <c r="ORB8" s="7"/>
      <c r="ORC8" s="7"/>
      <c r="ORD8" s="7"/>
      <c r="ORE8" s="7"/>
      <c r="ORF8" s="7"/>
      <c r="ORG8" s="7"/>
      <c r="ORH8" s="7"/>
      <c r="ORI8" s="7"/>
      <c r="ORJ8" s="7"/>
      <c r="ORK8" s="7"/>
      <c r="ORL8" s="7"/>
      <c r="ORM8" s="7"/>
      <c r="ORN8" s="7"/>
      <c r="ORO8" s="7"/>
      <c r="ORP8" s="7"/>
      <c r="ORQ8" s="7"/>
      <c r="ORR8" s="7"/>
      <c r="ORS8" s="7"/>
      <c r="ORT8" s="7"/>
      <c r="ORU8" s="7"/>
      <c r="ORV8" s="7"/>
      <c r="ORW8" s="7"/>
      <c r="ORX8" s="7"/>
      <c r="ORY8" s="7"/>
      <c r="ORZ8" s="7"/>
      <c r="OSA8" s="7"/>
      <c r="OSB8" s="7"/>
      <c r="OSC8" s="7"/>
      <c r="OSD8" s="7"/>
      <c r="OSE8" s="7"/>
      <c r="OSF8" s="7"/>
      <c r="OSG8" s="7"/>
      <c r="OSH8" s="7"/>
      <c r="OSI8" s="7"/>
      <c r="OSJ8" s="7"/>
      <c r="OSK8" s="7"/>
      <c r="OSL8" s="7"/>
      <c r="OSM8" s="7"/>
      <c r="OSN8" s="7"/>
      <c r="OSO8" s="7"/>
      <c r="OSP8" s="7"/>
      <c r="OSQ8" s="7"/>
      <c r="OSR8" s="7"/>
      <c r="OSS8" s="7"/>
      <c r="OST8" s="7"/>
      <c r="OSU8" s="7"/>
      <c r="OSV8" s="7"/>
      <c r="OSW8" s="7"/>
      <c r="OSX8" s="7"/>
      <c r="OSY8" s="7"/>
      <c r="OSZ8" s="7"/>
      <c r="OTA8" s="7"/>
      <c r="OTB8" s="7"/>
      <c r="OTC8" s="7"/>
      <c r="OTD8" s="7"/>
      <c r="OTE8" s="7"/>
      <c r="OTF8" s="7"/>
      <c r="OTG8" s="7"/>
      <c r="OTH8" s="7"/>
      <c r="OTI8" s="7"/>
      <c r="OTJ8" s="7"/>
      <c r="OTK8" s="7"/>
      <c r="OTL8" s="7"/>
      <c r="OTM8" s="7"/>
      <c r="OTN8" s="7"/>
      <c r="OTO8" s="7"/>
      <c r="OTP8" s="7"/>
      <c r="OTQ8" s="7"/>
      <c r="OTR8" s="7"/>
      <c r="OTS8" s="7"/>
      <c r="OTT8" s="7"/>
      <c r="OTU8" s="7"/>
      <c r="OTV8" s="7"/>
      <c r="OTW8" s="7"/>
      <c r="OTX8" s="7"/>
      <c r="OTY8" s="7"/>
      <c r="OTZ8" s="7"/>
      <c r="OUA8" s="7"/>
      <c r="OUB8" s="7"/>
      <c r="OUC8" s="7"/>
      <c r="OUD8" s="7"/>
      <c r="OUE8" s="7"/>
      <c r="OUF8" s="7"/>
      <c r="OUG8" s="7"/>
      <c r="OUH8" s="7"/>
      <c r="OUI8" s="7"/>
      <c r="OUJ8" s="7"/>
      <c r="OUK8" s="7"/>
      <c r="OUL8" s="7"/>
      <c r="OUM8" s="7"/>
      <c r="OUN8" s="7"/>
      <c r="OUO8" s="7"/>
      <c r="OUP8" s="7"/>
      <c r="OUQ8" s="7"/>
      <c r="OUR8" s="7"/>
      <c r="OUS8" s="7"/>
      <c r="OUT8" s="7"/>
      <c r="OUU8" s="7"/>
      <c r="OUV8" s="7"/>
      <c r="OUW8" s="7"/>
      <c r="OUX8" s="7"/>
      <c r="OUY8" s="7"/>
      <c r="OUZ8" s="7"/>
      <c r="OVA8" s="7"/>
      <c r="OVB8" s="7"/>
      <c r="OVC8" s="7"/>
      <c r="OVD8" s="7"/>
      <c r="OVE8" s="7"/>
      <c r="OVF8" s="7"/>
      <c r="OVG8" s="7"/>
      <c r="OVH8" s="7"/>
      <c r="OVI8" s="7"/>
      <c r="OVJ8" s="7"/>
      <c r="OVK8" s="7"/>
      <c r="OVL8" s="7"/>
      <c r="OVM8" s="7"/>
      <c r="OVN8" s="7"/>
      <c r="OVO8" s="7"/>
      <c r="OVP8" s="7"/>
      <c r="OVQ8" s="7"/>
      <c r="OVR8" s="7"/>
      <c r="OVS8" s="7"/>
      <c r="OVT8" s="7"/>
      <c r="OVU8" s="7"/>
      <c r="OVV8" s="7"/>
      <c r="OVW8" s="7"/>
      <c r="OVX8" s="7"/>
      <c r="OVY8" s="7"/>
      <c r="OVZ8" s="7"/>
      <c r="OWA8" s="7"/>
      <c r="OWB8" s="7"/>
      <c r="OWC8" s="7"/>
      <c r="OWD8" s="7"/>
      <c r="OWE8" s="7"/>
      <c r="OWF8" s="7"/>
      <c r="OWG8" s="7"/>
      <c r="OWH8" s="7"/>
      <c r="OWI8" s="7"/>
      <c r="OWJ8" s="7"/>
      <c r="OWK8" s="7"/>
      <c r="OWL8" s="7"/>
      <c r="OWM8" s="7"/>
      <c r="OWN8" s="7"/>
      <c r="OWO8" s="7"/>
      <c r="OWP8" s="7"/>
      <c r="OWQ8" s="7"/>
      <c r="OWR8" s="7"/>
      <c r="OWS8" s="7"/>
      <c r="OWT8" s="7"/>
      <c r="OWU8" s="7"/>
      <c r="OWV8" s="7"/>
      <c r="OWW8" s="7"/>
      <c r="OWX8" s="7"/>
      <c r="OWY8" s="7"/>
      <c r="OWZ8" s="7"/>
      <c r="OXA8" s="7"/>
      <c r="OXB8" s="7"/>
      <c r="OXC8" s="7"/>
      <c r="OXD8" s="7"/>
      <c r="OXE8" s="7"/>
      <c r="OXF8" s="7"/>
      <c r="OXG8" s="7"/>
      <c r="OXH8" s="7"/>
      <c r="OXI8" s="7"/>
      <c r="OXJ8" s="7"/>
      <c r="OXK8" s="7"/>
      <c r="OXL8" s="7"/>
      <c r="OXM8" s="7"/>
      <c r="OXN8" s="7"/>
      <c r="OXO8" s="7"/>
      <c r="OXP8" s="7"/>
      <c r="OXQ8" s="7"/>
      <c r="OXR8" s="7"/>
      <c r="OXS8" s="7"/>
      <c r="OXT8" s="7"/>
      <c r="OXU8" s="7"/>
      <c r="OXV8" s="7"/>
      <c r="OXW8" s="7"/>
      <c r="OXX8" s="7"/>
      <c r="OXY8" s="7"/>
      <c r="OXZ8" s="7"/>
      <c r="OYA8" s="7"/>
      <c r="OYB8" s="7"/>
      <c r="OYC8" s="7"/>
      <c r="OYD8" s="7"/>
      <c r="OYE8" s="7"/>
      <c r="OYF8" s="7"/>
      <c r="OYG8" s="7"/>
      <c r="OYH8" s="7"/>
      <c r="OYI8" s="7"/>
      <c r="OYJ8" s="7"/>
      <c r="OYK8" s="7"/>
      <c r="OYL8" s="7"/>
      <c r="OYM8" s="7"/>
      <c r="OYN8" s="7"/>
      <c r="OYO8" s="7"/>
      <c r="OYP8" s="7"/>
      <c r="OYQ8" s="7"/>
      <c r="OYR8" s="7"/>
      <c r="OYS8" s="7"/>
      <c r="OYT8" s="7"/>
      <c r="OYU8" s="7"/>
      <c r="OYV8" s="7"/>
      <c r="OYW8" s="7"/>
      <c r="OYX8" s="7"/>
      <c r="OYY8" s="7"/>
      <c r="OYZ8" s="7"/>
      <c r="OZA8" s="7"/>
      <c r="OZB8" s="7"/>
      <c r="OZC8" s="7"/>
      <c r="OZD8" s="7"/>
      <c r="OZE8" s="7"/>
      <c r="OZF8" s="7"/>
      <c r="OZG8" s="7"/>
      <c r="OZH8" s="7"/>
      <c r="OZI8" s="7"/>
      <c r="OZJ8" s="7"/>
      <c r="OZK8" s="7"/>
      <c r="OZL8" s="7"/>
      <c r="OZM8" s="7"/>
      <c r="OZN8" s="7"/>
      <c r="OZO8" s="7"/>
      <c r="OZP8" s="7"/>
      <c r="OZQ8" s="7"/>
      <c r="OZR8" s="7"/>
      <c r="OZS8" s="7"/>
      <c r="OZT8" s="7"/>
      <c r="OZU8" s="7"/>
      <c r="OZV8" s="7"/>
      <c r="OZW8" s="7"/>
      <c r="OZX8" s="7"/>
      <c r="OZY8" s="7"/>
      <c r="OZZ8" s="7"/>
      <c r="PAA8" s="7"/>
      <c r="PAB8" s="7"/>
      <c r="PAC8" s="7"/>
      <c r="PAD8" s="7"/>
      <c r="PAE8" s="7"/>
      <c r="PAF8" s="7"/>
      <c r="PAG8" s="7"/>
      <c r="PAH8" s="7"/>
      <c r="PAI8" s="7"/>
      <c r="PAJ8" s="7"/>
      <c r="PAK8" s="7"/>
      <c r="PAL8" s="7"/>
      <c r="PAM8" s="7"/>
      <c r="PAN8" s="7"/>
      <c r="PAO8" s="7"/>
      <c r="PAP8" s="7"/>
      <c r="PAQ8" s="7"/>
      <c r="PAR8" s="7"/>
      <c r="PAS8" s="7"/>
      <c r="PAT8" s="7"/>
      <c r="PAU8" s="7"/>
      <c r="PAV8" s="7"/>
      <c r="PAW8" s="7"/>
      <c r="PAX8" s="7"/>
      <c r="PAY8" s="7"/>
      <c r="PAZ8" s="7"/>
      <c r="PBA8" s="7"/>
      <c r="PBB8" s="7"/>
      <c r="PBC8" s="7"/>
      <c r="PBD8" s="7"/>
      <c r="PBE8" s="7"/>
      <c r="PBF8" s="7"/>
      <c r="PBG8" s="7"/>
      <c r="PBH8" s="7"/>
      <c r="PBI8" s="7"/>
      <c r="PBJ8" s="7"/>
      <c r="PBK8" s="7"/>
      <c r="PBL8" s="7"/>
      <c r="PBM8" s="7"/>
      <c r="PBN8" s="7"/>
      <c r="PBO8" s="7"/>
      <c r="PBP8" s="7"/>
      <c r="PBQ8" s="7"/>
      <c r="PBR8" s="7"/>
      <c r="PBS8" s="7"/>
      <c r="PBT8" s="7"/>
      <c r="PBU8" s="7"/>
      <c r="PBV8" s="7"/>
      <c r="PBW8" s="7"/>
      <c r="PBX8" s="7"/>
      <c r="PBY8" s="7"/>
      <c r="PBZ8" s="7"/>
      <c r="PCA8" s="7"/>
      <c r="PCB8" s="7"/>
      <c r="PCC8" s="7"/>
      <c r="PCD8" s="7"/>
      <c r="PCE8" s="7"/>
      <c r="PCF8" s="7"/>
      <c r="PCG8" s="7"/>
      <c r="PCH8" s="7"/>
      <c r="PCI8" s="7"/>
      <c r="PCJ8" s="7"/>
      <c r="PCK8" s="7"/>
      <c r="PCL8" s="7"/>
      <c r="PCM8" s="7"/>
      <c r="PCN8" s="7"/>
      <c r="PCO8" s="7"/>
      <c r="PCP8" s="7"/>
      <c r="PCQ8" s="7"/>
      <c r="PCR8" s="7"/>
      <c r="PCS8" s="7"/>
      <c r="PCT8" s="7"/>
      <c r="PCU8" s="7"/>
      <c r="PCV8" s="7"/>
      <c r="PCW8" s="7"/>
      <c r="PCX8" s="7"/>
      <c r="PCY8" s="7"/>
      <c r="PCZ8" s="7"/>
      <c r="PDA8" s="7"/>
      <c r="PDB8" s="7"/>
      <c r="PDC8" s="7"/>
      <c r="PDD8" s="7"/>
      <c r="PDE8" s="7"/>
      <c r="PDF8" s="7"/>
      <c r="PDG8" s="7"/>
      <c r="PDH8" s="7"/>
      <c r="PDI8" s="7"/>
      <c r="PDJ8" s="7"/>
      <c r="PDK8" s="7"/>
      <c r="PDL8" s="7"/>
      <c r="PDM8" s="7"/>
      <c r="PDN8" s="7"/>
      <c r="PDO8" s="7"/>
      <c r="PDP8" s="7"/>
      <c r="PDQ8" s="7"/>
      <c r="PDR8" s="7"/>
      <c r="PDS8" s="7"/>
      <c r="PDT8" s="7"/>
      <c r="PDU8" s="7"/>
      <c r="PDV8" s="7"/>
      <c r="PDW8" s="7"/>
      <c r="PDX8" s="7"/>
      <c r="PDY8" s="7"/>
      <c r="PDZ8" s="7"/>
      <c r="PEA8" s="7"/>
      <c r="PEB8" s="7"/>
      <c r="PEC8" s="7"/>
      <c r="PED8" s="7"/>
      <c r="PEE8" s="7"/>
      <c r="PEF8" s="7"/>
      <c r="PEG8" s="7"/>
      <c r="PEH8" s="7"/>
      <c r="PEI8" s="7"/>
      <c r="PEJ8" s="7"/>
      <c r="PEK8" s="7"/>
      <c r="PEL8" s="7"/>
      <c r="PEM8" s="7"/>
      <c r="PEN8" s="7"/>
      <c r="PEO8" s="7"/>
      <c r="PEP8" s="7"/>
      <c r="PEQ8" s="7"/>
      <c r="PER8" s="7"/>
      <c r="PES8" s="7"/>
      <c r="PET8" s="7"/>
      <c r="PEU8" s="7"/>
      <c r="PEV8" s="7"/>
      <c r="PEW8" s="7"/>
      <c r="PEX8" s="7"/>
      <c r="PEY8" s="7"/>
      <c r="PEZ8" s="7"/>
      <c r="PFA8" s="7"/>
      <c r="PFB8" s="7"/>
      <c r="PFC8" s="7"/>
      <c r="PFD8" s="7"/>
      <c r="PFE8" s="7"/>
      <c r="PFF8" s="7"/>
      <c r="PFG8" s="7"/>
      <c r="PFH8" s="7"/>
      <c r="PFI8" s="7"/>
      <c r="PFJ8" s="7"/>
      <c r="PFK8" s="7"/>
      <c r="PFL8" s="7"/>
      <c r="PFM8" s="7"/>
      <c r="PFN8" s="7"/>
      <c r="PFO8" s="7"/>
      <c r="PFP8" s="7"/>
      <c r="PFQ8" s="7"/>
      <c r="PFR8" s="7"/>
      <c r="PFS8" s="7"/>
      <c r="PFT8" s="7"/>
      <c r="PFU8" s="7"/>
      <c r="PFV8" s="7"/>
      <c r="PFW8" s="7"/>
      <c r="PFX8" s="7"/>
      <c r="PFY8" s="7"/>
      <c r="PFZ8" s="7"/>
      <c r="PGA8" s="7"/>
      <c r="PGB8" s="7"/>
      <c r="PGC8" s="7"/>
      <c r="PGD8" s="7"/>
      <c r="PGE8" s="7"/>
      <c r="PGF8" s="7"/>
      <c r="PGG8" s="7"/>
      <c r="PGH8" s="7"/>
      <c r="PGI8" s="7"/>
      <c r="PGJ8" s="7"/>
      <c r="PGK8" s="7"/>
      <c r="PGL8" s="7"/>
      <c r="PGM8" s="7"/>
      <c r="PGN8" s="7"/>
      <c r="PGO8" s="7"/>
      <c r="PGP8" s="7"/>
      <c r="PGQ8" s="7"/>
      <c r="PGR8" s="7"/>
      <c r="PGS8" s="7"/>
      <c r="PGT8" s="7"/>
      <c r="PGU8" s="7"/>
      <c r="PGV8" s="7"/>
      <c r="PGW8" s="7"/>
      <c r="PGX8" s="7"/>
      <c r="PGY8" s="7"/>
      <c r="PGZ8" s="7"/>
      <c r="PHA8" s="7"/>
      <c r="PHB8" s="7"/>
      <c r="PHC8" s="7"/>
      <c r="PHD8" s="7"/>
      <c r="PHE8" s="7"/>
      <c r="PHF8" s="7"/>
      <c r="PHG8" s="7"/>
      <c r="PHH8" s="7"/>
      <c r="PHI8" s="7"/>
      <c r="PHJ8" s="7"/>
      <c r="PHK8" s="7"/>
      <c r="PHL8" s="7"/>
      <c r="PHM8" s="7"/>
      <c r="PHN8" s="7"/>
      <c r="PHO8" s="7"/>
      <c r="PHP8" s="7"/>
      <c r="PHQ8" s="7"/>
      <c r="PHR8" s="7"/>
      <c r="PHS8" s="7"/>
      <c r="PHT8" s="7"/>
      <c r="PHU8" s="7"/>
      <c r="PHV8" s="7"/>
      <c r="PHW8" s="7"/>
      <c r="PHX8" s="7"/>
      <c r="PHY8" s="7"/>
      <c r="PHZ8" s="7"/>
      <c r="PIA8" s="7"/>
      <c r="PIB8" s="7"/>
      <c r="PIC8" s="7"/>
      <c r="PID8" s="7"/>
      <c r="PIE8" s="7"/>
      <c r="PIF8" s="7"/>
      <c r="PIG8" s="7"/>
      <c r="PIH8" s="7"/>
      <c r="PII8" s="7"/>
      <c r="PIJ8" s="7"/>
      <c r="PIK8" s="7"/>
      <c r="PIL8" s="7"/>
      <c r="PIM8" s="7"/>
      <c r="PIN8" s="7"/>
      <c r="PIO8" s="7"/>
      <c r="PIP8" s="7"/>
      <c r="PIQ8" s="7"/>
      <c r="PIR8" s="7"/>
      <c r="PIS8" s="7"/>
      <c r="PIT8" s="7"/>
      <c r="PIU8" s="7"/>
      <c r="PIV8" s="7"/>
      <c r="PIW8" s="7"/>
      <c r="PIX8" s="7"/>
      <c r="PIY8" s="7"/>
      <c r="PIZ8" s="7"/>
      <c r="PJA8" s="7"/>
      <c r="PJB8" s="7"/>
      <c r="PJC8" s="7"/>
      <c r="PJD8" s="7"/>
      <c r="PJE8" s="7"/>
      <c r="PJF8" s="7"/>
      <c r="PJG8" s="7"/>
      <c r="PJH8" s="7"/>
      <c r="PJI8" s="7"/>
      <c r="PJJ8" s="7"/>
      <c r="PJK8" s="7"/>
      <c r="PJL8" s="7"/>
      <c r="PJM8" s="7"/>
      <c r="PJN8" s="7"/>
      <c r="PJO8" s="7"/>
      <c r="PJP8" s="7"/>
      <c r="PJQ8" s="7"/>
      <c r="PJR8" s="7"/>
      <c r="PJS8" s="7"/>
      <c r="PJT8" s="7"/>
      <c r="PJU8" s="7"/>
      <c r="PJV8" s="7"/>
      <c r="PJW8" s="7"/>
      <c r="PJX8" s="7"/>
      <c r="PJY8" s="7"/>
      <c r="PJZ8" s="7"/>
      <c r="PKA8" s="7"/>
      <c r="PKB8" s="7"/>
      <c r="PKC8" s="7"/>
      <c r="PKD8" s="7"/>
      <c r="PKE8" s="7"/>
      <c r="PKF8" s="7"/>
      <c r="PKG8" s="7"/>
      <c r="PKH8" s="7"/>
      <c r="PKI8" s="7"/>
      <c r="PKJ8" s="7"/>
      <c r="PKK8" s="7"/>
      <c r="PKL8" s="7"/>
      <c r="PKM8" s="7"/>
      <c r="PKN8" s="7"/>
      <c r="PKO8" s="7"/>
      <c r="PKP8" s="7"/>
      <c r="PKQ8" s="7"/>
      <c r="PKR8" s="7"/>
      <c r="PKS8" s="7"/>
      <c r="PKT8" s="7"/>
      <c r="PKU8" s="7"/>
      <c r="PKV8" s="7"/>
      <c r="PKW8" s="7"/>
      <c r="PKX8" s="7"/>
      <c r="PKY8" s="7"/>
      <c r="PKZ8" s="7"/>
      <c r="PLA8" s="7"/>
      <c r="PLB8" s="7"/>
      <c r="PLC8" s="7"/>
      <c r="PLD8" s="7"/>
      <c r="PLE8" s="7"/>
      <c r="PLF8" s="7"/>
      <c r="PLG8" s="7"/>
      <c r="PLH8" s="7"/>
      <c r="PLI8" s="7"/>
      <c r="PLJ8" s="7"/>
      <c r="PLK8" s="7"/>
      <c r="PLL8" s="7"/>
      <c r="PLM8" s="7"/>
      <c r="PLN8" s="7"/>
      <c r="PLO8" s="7"/>
      <c r="PLP8" s="7"/>
      <c r="PLQ8" s="7"/>
      <c r="PLR8" s="7"/>
      <c r="PLS8" s="7"/>
      <c r="PLT8" s="7"/>
      <c r="PLU8" s="7"/>
      <c r="PLV8" s="7"/>
      <c r="PLW8" s="7"/>
      <c r="PLX8" s="7"/>
      <c r="PLY8" s="7"/>
      <c r="PLZ8" s="7"/>
      <c r="PMA8" s="7"/>
      <c r="PMB8" s="7"/>
      <c r="PMC8" s="7"/>
      <c r="PMD8" s="7"/>
      <c r="PME8" s="7"/>
      <c r="PMF8" s="7"/>
      <c r="PMG8" s="7"/>
      <c r="PMH8" s="7"/>
      <c r="PMI8" s="7"/>
      <c r="PMJ8" s="7"/>
      <c r="PMK8" s="7"/>
      <c r="PML8" s="7"/>
      <c r="PMM8" s="7"/>
      <c r="PMN8" s="7"/>
      <c r="PMO8" s="7"/>
      <c r="PMP8" s="7"/>
      <c r="PMQ8" s="7"/>
      <c r="PMR8" s="7"/>
      <c r="PMS8" s="7"/>
      <c r="PMT8" s="7"/>
      <c r="PMU8" s="7"/>
      <c r="PMV8" s="7"/>
      <c r="PMW8" s="7"/>
      <c r="PMX8" s="7"/>
      <c r="PMY8" s="7"/>
      <c r="PMZ8" s="7"/>
      <c r="PNA8" s="7"/>
      <c r="PNB8" s="7"/>
      <c r="PNC8" s="7"/>
      <c r="PND8" s="7"/>
      <c r="PNE8" s="7"/>
      <c r="PNF8" s="7"/>
      <c r="PNG8" s="7"/>
      <c r="PNH8" s="7"/>
      <c r="PNI8" s="7"/>
      <c r="PNJ8" s="7"/>
      <c r="PNK8" s="7"/>
      <c r="PNL8" s="7"/>
      <c r="PNM8" s="7"/>
      <c r="PNN8" s="7"/>
      <c r="PNO8" s="7"/>
      <c r="PNP8" s="7"/>
      <c r="PNQ8" s="7"/>
      <c r="PNR8" s="7"/>
      <c r="PNS8" s="7"/>
      <c r="PNT8" s="7"/>
      <c r="PNU8" s="7"/>
      <c r="PNV8" s="7"/>
      <c r="PNW8" s="7"/>
      <c r="PNX8" s="7"/>
      <c r="PNY8" s="7"/>
      <c r="PNZ8" s="7"/>
      <c r="POA8" s="7"/>
      <c r="POB8" s="7"/>
      <c r="POC8" s="7"/>
      <c r="POD8" s="7"/>
      <c r="POE8" s="7"/>
      <c r="POF8" s="7"/>
      <c r="POG8" s="7"/>
      <c r="POH8" s="7"/>
      <c r="POI8" s="7"/>
      <c r="POJ8" s="7"/>
      <c r="POK8" s="7"/>
      <c r="POL8" s="7"/>
      <c r="POM8" s="7"/>
      <c r="PON8" s="7"/>
      <c r="POO8" s="7"/>
      <c r="POP8" s="7"/>
      <c r="POQ8" s="7"/>
      <c r="POR8" s="7"/>
      <c r="POS8" s="7"/>
      <c r="POT8" s="7"/>
      <c r="POU8" s="7"/>
      <c r="POV8" s="7"/>
      <c r="POW8" s="7"/>
      <c r="POX8" s="7"/>
      <c r="POY8" s="7"/>
      <c r="POZ8" s="7"/>
      <c r="PPA8" s="7"/>
      <c r="PPB8" s="7"/>
      <c r="PPC8" s="7"/>
      <c r="PPD8" s="7"/>
      <c r="PPE8" s="7"/>
      <c r="PPF8" s="7"/>
      <c r="PPG8" s="7"/>
      <c r="PPH8" s="7"/>
      <c r="PPI8" s="7"/>
      <c r="PPJ8" s="7"/>
      <c r="PPK8" s="7"/>
      <c r="PPL8" s="7"/>
      <c r="PPM8" s="7"/>
      <c r="PPN8" s="7"/>
      <c r="PPO8" s="7"/>
      <c r="PPP8" s="7"/>
      <c r="PPQ8" s="7"/>
      <c r="PPR8" s="7"/>
      <c r="PPS8" s="7"/>
      <c r="PPT8" s="7"/>
      <c r="PPU8" s="7"/>
      <c r="PPV8" s="7"/>
      <c r="PPW8" s="7"/>
      <c r="PPX8" s="7"/>
      <c r="PPY8" s="7"/>
      <c r="PPZ8" s="7"/>
      <c r="PQA8" s="7"/>
      <c r="PQB8" s="7"/>
      <c r="PQC8" s="7"/>
      <c r="PQD8" s="7"/>
      <c r="PQE8" s="7"/>
      <c r="PQF8" s="7"/>
      <c r="PQG8" s="7"/>
      <c r="PQH8" s="7"/>
      <c r="PQI8" s="7"/>
      <c r="PQJ8" s="7"/>
      <c r="PQK8" s="7"/>
      <c r="PQL8" s="7"/>
      <c r="PQM8" s="7"/>
      <c r="PQN8" s="7"/>
      <c r="PQO8" s="7"/>
      <c r="PQP8" s="7"/>
      <c r="PQQ8" s="7"/>
      <c r="PQR8" s="7"/>
      <c r="PQS8" s="7"/>
      <c r="PQT8" s="7"/>
      <c r="PQU8" s="7"/>
      <c r="PQV8" s="7"/>
      <c r="PQW8" s="7"/>
      <c r="PQX8" s="7"/>
      <c r="PQY8" s="7"/>
      <c r="PQZ8" s="7"/>
      <c r="PRA8" s="7"/>
      <c r="PRB8" s="7"/>
      <c r="PRC8" s="7"/>
      <c r="PRD8" s="7"/>
      <c r="PRE8" s="7"/>
      <c r="PRF8" s="7"/>
      <c r="PRG8" s="7"/>
      <c r="PRH8" s="7"/>
      <c r="PRI8" s="7"/>
      <c r="PRJ8" s="7"/>
      <c r="PRK8" s="7"/>
      <c r="PRL8" s="7"/>
      <c r="PRM8" s="7"/>
      <c r="PRN8" s="7"/>
      <c r="PRO8" s="7"/>
      <c r="PRP8" s="7"/>
      <c r="PRQ8" s="7"/>
      <c r="PRR8" s="7"/>
      <c r="PRS8" s="7"/>
      <c r="PRT8" s="7"/>
      <c r="PRU8" s="7"/>
      <c r="PRV8" s="7"/>
      <c r="PRW8" s="7"/>
      <c r="PRX8" s="7"/>
      <c r="PRY8" s="7"/>
      <c r="PRZ8" s="7"/>
      <c r="PSA8" s="7"/>
      <c r="PSB8" s="7"/>
      <c r="PSC8" s="7"/>
      <c r="PSD8" s="7"/>
      <c r="PSE8" s="7"/>
      <c r="PSF8" s="7"/>
      <c r="PSG8" s="7"/>
      <c r="PSH8" s="7"/>
      <c r="PSI8" s="7"/>
      <c r="PSJ8" s="7"/>
      <c r="PSK8" s="7"/>
      <c r="PSL8" s="7"/>
      <c r="PSM8" s="7"/>
      <c r="PSN8" s="7"/>
      <c r="PSO8" s="7"/>
      <c r="PSP8" s="7"/>
      <c r="PSQ8" s="7"/>
      <c r="PSR8" s="7"/>
      <c r="PSS8" s="7"/>
      <c r="PST8" s="7"/>
      <c r="PSU8" s="7"/>
      <c r="PSV8" s="7"/>
      <c r="PSW8" s="7"/>
      <c r="PSX8" s="7"/>
      <c r="PSY8" s="7"/>
      <c r="PSZ8" s="7"/>
      <c r="PTA8" s="7"/>
      <c r="PTB8" s="7"/>
      <c r="PTC8" s="7"/>
      <c r="PTD8" s="7"/>
      <c r="PTE8" s="7"/>
      <c r="PTF8" s="7"/>
      <c r="PTG8" s="7"/>
      <c r="PTH8" s="7"/>
      <c r="PTI8" s="7"/>
      <c r="PTJ8" s="7"/>
      <c r="PTK8" s="7"/>
      <c r="PTL8" s="7"/>
      <c r="PTM8" s="7"/>
      <c r="PTN8" s="7"/>
      <c r="PTO8" s="7"/>
      <c r="PTP8" s="7"/>
      <c r="PTQ8" s="7"/>
      <c r="PTR8" s="7"/>
      <c r="PTS8" s="7"/>
      <c r="PTT8" s="7"/>
      <c r="PTU8" s="7"/>
      <c r="PTV8" s="7"/>
      <c r="PTW8" s="7"/>
      <c r="PTX8" s="7"/>
      <c r="PTY8" s="7"/>
      <c r="PTZ8" s="7"/>
      <c r="PUA8" s="7"/>
      <c r="PUB8" s="7"/>
      <c r="PUC8" s="7"/>
      <c r="PUD8" s="7"/>
      <c r="PUE8" s="7"/>
      <c r="PUF8" s="7"/>
      <c r="PUG8" s="7"/>
      <c r="PUH8" s="7"/>
      <c r="PUI8" s="7"/>
      <c r="PUJ8" s="7"/>
      <c r="PUK8" s="7"/>
      <c r="PUL8" s="7"/>
      <c r="PUM8" s="7"/>
      <c r="PUN8" s="7"/>
      <c r="PUO8" s="7"/>
      <c r="PUP8" s="7"/>
      <c r="PUQ8" s="7"/>
      <c r="PUR8" s="7"/>
      <c r="PUS8" s="7"/>
      <c r="PUT8" s="7"/>
      <c r="PUU8" s="7"/>
      <c r="PUV8" s="7"/>
      <c r="PUW8" s="7"/>
      <c r="PUX8" s="7"/>
      <c r="PUY8" s="7"/>
      <c r="PUZ8" s="7"/>
      <c r="PVA8" s="7"/>
      <c r="PVB8" s="7"/>
      <c r="PVC8" s="7"/>
      <c r="PVD8" s="7"/>
      <c r="PVE8" s="7"/>
      <c r="PVF8" s="7"/>
      <c r="PVG8" s="7"/>
      <c r="PVH8" s="7"/>
      <c r="PVI8" s="7"/>
      <c r="PVJ8" s="7"/>
      <c r="PVK8" s="7"/>
      <c r="PVL8" s="7"/>
      <c r="PVM8" s="7"/>
      <c r="PVN8" s="7"/>
      <c r="PVO8" s="7"/>
      <c r="PVP8" s="7"/>
      <c r="PVQ8" s="7"/>
      <c r="PVR8" s="7"/>
      <c r="PVS8" s="7"/>
      <c r="PVT8" s="7"/>
      <c r="PVU8" s="7"/>
      <c r="PVV8" s="7"/>
      <c r="PVW8" s="7"/>
      <c r="PVX8" s="7"/>
      <c r="PVY8" s="7"/>
      <c r="PVZ8" s="7"/>
      <c r="PWA8" s="7"/>
      <c r="PWB8" s="7"/>
      <c r="PWC8" s="7"/>
      <c r="PWD8" s="7"/>
      <c r="PWE8" s="7"/>
      <c r="PWF8" s="7"/>
      <c r="PWG8" s="7"/>
      <c r="PWH8" s="7"/>
      <c r="PWI8" s="7"/>
      <c r="PWJ8" s="7"/>
      <c r="PWK8" s="7"/>
      <c r="PWL8" s="7"/>
      <c r="PWM8" s="7"/>
      <c r="PWN8" s="7"/>
      <c r="PWO8" s="7"/>
      <c r="PWP8" s="7"/>
      <c r="PWQ8" s="7"/>
      <c r="PWR8" s="7"/>
      <c r="PWS8" s="7"/>
      <c r="PWT8" s="7"/>
      <c r="PWU8" s="7"/>
      <c r="PWV8" s="7"/>
      <c r="PWW8" s="7"/>
      <c r="PWX8" s="7"/>
      <c r="PWY8" s="7"/>
      <c r="PWZ8" s="7"/>
      <c r="PXA8" s="7"/>
      <c r="PXB8" s="7"/>
      <c r="PXC8" s="7"/>
      <c r="PXD8" s="7"/>
      <c r="PXE8" s="7"/>
      <c r="PXF8" s="7"/>
      <c r="PXG8" s="7"/>
      <c r="PXH8" s="7"/>
      <c r="PXI8" s="7"/>
      <c r="PXJ8" s="7"/>
      <c r="PXK8" s="7"/>
      <c r="PXL8" s="7"/>
      <c r="PXM8" s="7"/>
      <c r="PXN8" s="7"/>
      <c r="PXO8" s="7"/>
      <c r="PXP8" s="7"/>
      <c r="PXQ8" s="7"/>
      <c r="PXR8" s="7"/>
      <c r="PXS8" s="7"/>
      <c r="PXT8" s="7"/>
      <c r="PXU8" s="7"/>
      <c r="PXV8" s="7"/>
      <c r="PXW8" s="7"/>
      <c r="PXX8" s="7"/>
      <c r="PXY8" s="7"/>
      <c r="PXZ8" s="7"/>
      <c r="PYA8" s="7"/>
      <c r="PYB8" s="7"/>
      <c r="PYC8" s="7"/>
      <c r="PYD8" s="7"/>
      <c r="PYE8" s="7"/>
      <c r="PYF8" s="7"/>
      <c r="PYG8" s="7"/>
      <c r="PYH8" s="7"/>
      <c r="PYI8" s="7"/>
      <c r="PYJ8" s="7"/>
      <c r="PYK8" s="7"/>
      <c r="PYL8" s="7"/>
      <c r="PYM8" s="7"/>
      <c r="PYN8" s="7"/>
      <c r="PYO8" s="7"/>
      <c r="PYP8" s="7"/>
      <c r="PYQ8" s="7"/>
      <c r="PYR8" s="7"/>
      <c r="PYS8" s="7"/>
      <c r="PYT8" s="7"/>
      <c r="PYU8" s="7"/>
      <c r="PYV8" s="7"/>
      <c r="PYW8" s="7"/>
      <c r="PYX8" s="7"/>
      <c r="PYY8" s="7"/>
      <c r="PYZ8" s="7"/>
      <c r="PZA8" s="7"/>
      <c r="PZB8" s="7"/>
      <c r="PZC8" s="7"/>
      <c r="PZD8" s="7"/>
      <c r="PZE8" s="7"/>
      <c r="PZF8" s="7"/>
      <c r="PZG8" s="7"/>
      <c r="PZH8" s="7"/>
      <c r="PZI8" s="7"/>
      <c r="PZJ8" s="7"/>
      <c r="PZK8" s="7"/>
      <c r="PZL8" s="7"/>
      <c r="PZM8" s="7"/>
      <c r="PZN8" s="7"/>
      <c r="PZO8" s="7"/>
      <c r="PZP8" s="7"/>
      <c r="PZQ8" s="7"/>
      <c r="PZR8" s="7"/>
      <c r="PZS8" s="7"/>
      <c r="PZT8" s="7"/>
      <c r="PZU8" s="7"/>
      <c r="PZV8" s="7"/>
      <c r="PZW8" s="7"/>
      <c r="PZX8" s="7"/>
      <c r="PZY8" s="7"/>
      <c r="PZZ8" s="7"/>
      <c r="QAA8" s="7"/>
      <c r="QAB8" s="7"/>
      <c r="QAC8" s="7"/>
      <c r="QAD8" s="7"/>
      <c r="QAE8" s="7"/>
      <c r="QAF8" s="7"/>
      <c r="QAG8" s="7"/>
      <c r="QAH8" s="7"/>
      <c r="QAI8" s="7"/>
      <c r="QAJ8" s="7"/>
      <c r="QAK8" s="7"/>
      <c r="QAL8" s="7"/>
      <c r="QAM8" s="7"/>
      <c r="QAN8" s="7"/>
      <c r="QAO8" s="7"/>
      <c r="QAP8" s="7"/>
      <c r="QAQ8" s="7"/>
      <c r="QAR8" s="7"/>
      <c r="QAS8" s="7"/>
      <c r="QAT8" s="7"/>
      <c r="QAU8" s="7"/>
      <c r="QAV8" s="7"/>
      <c r="QAW8" s="7"/>
      <c r="QAX8" s="7"/>
      <c r="QAY8" s="7"/>
      <c r="QAZ8" s="7"/>
      <c r="QBA8" s="7"/>
      <c r="QBB8" s="7"/>
      <c r="QBC8" s="7"/>
      <c r="QBD8" s="7"/>
      <c r="QBE8" s="7"/>
      <c r="QBF8" s="7"/>
      <c r="QBG8" s="7"/>
      <c r="QBH8" s="7"/>
      <c r="QBI8" s="7"/>
      <c r="QBJ8" s="7"/>
      <c r="QBK8" s="7"/>
      <c r="QBL8" s="7"/>
      <c r="QBM8" s="7"/>
      <c r="QBN8" s="7"/>
      <c r="QBO8" s="7"/>
      <c r="QBP8" s="7"/>
      <c r="QBQ8" s="7"/>
      <c r="QBR8" s="7"/>
      <c r="QBS8" s="7"/>
      <c r="QBT8" s="7"/>
      <c r="QBU8" s="7"/>
      <c r="QBV8" s="7"/>
      <c r="QBW8" s="7"/>
      <c r="QBX8" s="7"/>
      <c r="QBY8" s="7"/>
      <c r="QBZ8" s="7"/>
      <c r="QCA8" s="7"/>
      <c r="QCB8" s="7"/>
      <c r="QCC8" s="7"/>
      <c r="QCD8" s="7"/>
      <c r="QCE8" s="7"/>
      <c r="QCF8" s="7"/>
      <c r="QCG8" s="7"/>
      <c r="QCH8" s="7"/>
      <c r="QCI8" s="7"/>
      <c r="QCJ8" s="7"/>
      <c r="QCK8" s="7"/>
      <c r="QCL8" s="7"/>
      <c r="QCM8" s="7"/>
      <c r="QCN8" s="7"/>
      <c r="QCO8" s="7"/>
      <c r="QCP8" s="7"/>
      <c r="QCQ8" s="7"/>
      <c r="QCR8" s="7"/>
      <c r="QCS8" s="7"/>
      <c r="QCT8" s="7"/>
      <c r="QCU8" s="7"/>
      <c r="QCV8" s="7"/>
      <c r="QCW8" s="7"/>
      <c r="QCX8" s="7"/>
      <c r="QCY8" s="7"/>
      <c r="QCZ8" s="7"/>
      <c r="QDA8" s="7"/>
      <c r="QDB8" s="7"/>
      <c r="QDC8" s="7"/>
      <c r="QDD8" s="7"/>
      <c r="QDE8" s="7"/>
      <c r="QDF8" s="7"/>
      <c r="QDG8" s="7"/>
      <c r="QDH8" s="7"/>
      <c r="QDI8" s="7"/>
      <c r="QDJ8" s="7"/>
      <c r="QDK8" s="7"/>
      <c r="QDL8" s="7"/>
      <c r="QDM8" s="7"/>
      <c r="QDN8" s="7"/>
      <c r="QDO8" s="7"/>
      <c r="QDP8" s="7"/>
      <c r="QDQ8" s="7"/>
      <c r="QDR8" s="7"/>
      <c r="QDS8" s="7"/>
      <c r="QDT8" s="7"/>
      <c r="QDU8" s="7"/>
      <c r="QDV8" s="7"/>
      <c r="QDW8" s="7"/>
      <c r="QDX8" s="7"/>
      <c r="QDY8" s="7"/>
      <c r="QDZ8" s="7"/>
      <c r="QEA8" s="7"/>
      <c r="QEB8" s="7"/>
      <c r="QEC8" s="7"/>
      <c r="QED8" s="7"/>
      <c r="QEE8" s="7"/>
      <c r="QEF8" s="7"/>
      <c r="QEG8" s="7"/>
      <c r="QEH8" s="7"/>
      <c r="QEI8" s="7"/>
      <c r="QEJ8" s="7"/>
      <c r="QEK8" s="7"/>
      <c r="QEL8" s="7"/>
      <c r="QEM8" s="7"/>
      <c r="QEN8" s="7"/>
      <c r="QEO8" s="7"/>
      <c r="QEP8" s="7"/>
      <c r="QEQ8" s="7"/>
      <c r="QER8" s="7"/>
      <c r="QES8" s="7"/>
      <c r="QET8" s="7"/>
      <c r="QEU8" s="7"/>
      <c r="QEV8" s="7"/>
      <c r="QEW8" s="7"/>
      <c r="QEX8" s="7"/>
      <c r="QEY8" s="7"/>
      <c r="QEZ8" s="7"/>
      <c r="QFA8" s="7"/>
      <c r="QFB8" s="7"/>
      <c r="QFC8" s="7"/>
      <c r="QFD8" s="7"/>
      <c r="QFE8" s="7"/>
      <c r="QFF8" s="7"/>
      <c r="QFG8" s="7"/>
      <c r="QFH8" s="7"/>
      <c r="QFI8" s="7"/>
      <c r="QFJ8" s="7"/>
      <c r="QFK8" s="7"/>
      <c r="QFL8" s="7"/>
      <c r="QFM8" s="7"/>
      <c r="QFN8" s="7"/>
      <c r="QFO8" s="7"/>
      <c r="QFP8" s="7"/>
      <c r="QFQ8" s="7"/>
      <c r="QFR8" s="7"/>
      <c r="QFS8" s="7"/>
      <c r="QFT8" s="7"/>
      <c r="QFU8" s="7"/>
      <c r="QFV8" s="7"/>
      <c r="QFW8" s="7"/>
      <c r="QFX8" s="7"/>
      <c r="QFY8" s="7"/>
      <c r="QFZ8" s="7"/>
      <c r="QGA8" s="7"/>
      <c r="QGB8" s="7"/>
      <c r="QGC8" s="7"/>
      <c r="QGD8" s="7"/>
      <c r="QGE8" s="7"/>
      <c r="QGF8" s="7"/>
      <c r="QGG8" s="7"/>
      <c r="QGH8" s="7"/>
      <c r="QGI8" s="7"/>
      <c r="QGJ8" s="7"/>
      <c r="QGK8" s="7"/>
      <c r="QGL8" s="7"/>
      <c r="QGM8" s="7"/>
      <c r="QGN8" s="7"/>
      <c r="QGO8" s="7"/>
      <c r="QGP8" s="7"/>
      <c r="QGQ8" s="7"/>
      <c r="QGR8" s="7"/>
      <c r="QGS8" s="7"/>
      <c r="QGT8" s="7"/>
      <c r="QGU8" s="7"/>
      <c r="QGV8" s="7"/>
      <c r="QGW8" s="7"/>
      <c r="QGX8" s="7"/>
      <c r="QGY8" s="7"/>
      <c r="QGZ8" s="7"/>
      <c r="QHA8" s="7"/>
      <c r="QHB8" s="7"/>
      <c r="QHC8" s="7"/>
      <c r="QHD8" s="7"/>
      <c r="QHE8" s="7"/>
      <c r="QHF8" s="7"/>
      <c r="QHG8" s="7"/>
      <c r="QHH8" s="7"/>
      <c r="QHI8" s="7"/>
      <c r="QHJ8" s="7"/>
      <c r="QHK8" s="7"/>
      <c r="QHL8" s="7"/>
      <c r="QHM8" s="7"/>
      <c r="QHN8" s="7"/>
      <c r="QHO8" s="7"/>
      <c r="QHP8" s="7"/>
      <c r="QHQ8" s="7"/>
      <c r="QHR8" s="7"/>
      <c r="QHS8" s="7"/>
      <c r="QHT8" s="7"/>
      <c r="QHU8" s="7"/>
      <c r="QHV8" s="7"/>
      <c r="QHW8" s="7"/>
      <c r="QHX8" s="7"/>
      <c r="QHY8" s="7"/>
      <c r="QHZ8" s="7"/>
      <c r="QIA8" s="7"/>
      <c r="QIB8" s="7"/>
      <c r="QIC8" s="7"/>
      <c r="QID8" s="7"/>
      <c r="QIE8" s="7"/>
      <c r="QIF8" s="7"/>
      <c r="QIG8" s="7"/>
      <c r="QIH8" s="7"/>
      <c r="QII8" s="7"/>
      <c r="QIJ8" s="7"/>
      <c r="QIK8" s="7"/>
      <c r="QIL8" s="7"/>
      <c r="QIM8" s="7"/>
      <c r="QIN8" s="7"/>
      <c r="QIO8" s="7"/>
      <c r="QIP8" s="7"/>
      <c r="QIQ8" s="7"/>
      <c r="QIR8" s="7"/>
      <c r="QIS8" s="7"/>
      <c r="QIT8" s="7"/>
      <c r="QIU8" s="7"/>
      <c r="QIV8" s="7"/>
      <c r="QIW8" s="7"/>
      <c r="QIX8" s="7"/>
      <c r="QIY8" s="7"/>
      <c r="QIZ8" s="7"/>
      <c r="QJA8" s="7"/>
      <c r="QJB8" s="7"/>
      <c r="QJC8" s="7"/>
      <c r="QJD8" s="7"/>
      <c r="QJE8" s="7"/>
      <c r="QJF8" s="7"/>
      <c r="QJG8" s="7"/>
      <c r="QJH8" s="7"/>
      <c r="QJI8" s="7"/>
      <c r="QJJ8" s="7"/>
      <c r="QJK8" s="7"/>
      <c r="QJL8" s="7"/>
      <c r="QJM8" s="7"/>
      <c r="QJN8" s="7"/>
      <c r="QJO8" s="7"/>
      <c r="QJP8" s="7"/>
      <c r="QJQ8" s="7"/>
      <c r="QJR8" s="7"/>
      <c r="QJS8" s="7"/>
      <c r="QJT8" s="7"/>
      <c r="QJU8" s="7"/>
      <c r="QJV8" s="7"/>
      <c r="QJW8" s="7"/>
      <c r="QJX8" s="7"/>
      <c r="QJY8" s="7"/>
      <c r="QJZ8" s="7"/>
      <c r="QKA8" s="7"/>
      <c r="QKB8" s="7"/>
      <c r="QKC8" s="7"/>
      <c r="QKD8" s="7"/>
      <c r="QKE8" s="7"/>
      <c r="QKF8" s="7"/>
      <c r="QKG8" s="7"/>
      <c r="QKH8" s="7"/>
      <c r="QKI8" s="7"/>
      <c r="QKJ8" s="7"/>
      <c r="QKK8" s="7"/>
      <c r="QKL8" s="7"/>
      <c r="QKM8" s="7"/>
      <c r="QKN8" s="7"/>
      <c r="QKO8" s="7"/>
      <c r="QKP8" s="7"/>
      <c r="QKQ8" s="7"/>
      <c r="QKR8" s="7"/>
      <c r="QKS8" s="7"/>
      <c r="QKT8" s="7"/>
      <c r="QKU8" s="7"/>
      <c r="QKV8" s="7"/>
      <c r="QKW8" s="7"/>
      <c r="QKX8" s="7"/>
      <c r="QKY8" s="7"/>
      <c r="QKZ8" s="7"/>
      <c r="QLA8" s="7"/>
      <c r="QLB8" s="7"/>
      <c r="QLC8" s="7"/>
      <c r="QLD8" s="7"/>
      <c r="QLE8" s="7"/>
      <c r="QLF8" s="7"/>
      <c r="QLG8" s="7"/>
      <c r="QLH8" s="7"/>
      <c r="QLI8" s="7"/>
      <c r="QLJ8" s="7"/>
      <c r="QLK8" s="7"/>
      <c r="QLL8" s="7"/>
      <c r="QLM8" s="7"/>
      <c r="QLN8" s="7"/>
      <c r="QLO8" s="7"/>
      <c r="QLP8" s="7"/>
      <c r="QLQ8" s="7"/>
      <c r="QLR8" s="7"/>
      <c r="QLS8" s="7"/>
      <c r="QLT8" s="7"/>
      <c r="QLU8" s="7"/>
      <c r="QLV8" s="7"/>
      <c r="QLW8" s="7"/>
      <c r="QLX8" s="7"/>
      <c r="QLY8" s="7"/>
      <c r="QLZ8" s="7"/>
      <c r="QMA8" s="7"/>
      <c r="QMB8" s="7"/>
      <c r="QMC8" s="7"/>
      <c r="QMD8" s="7"/>
      <c r="QME8" s="7"/>
      <c r="QMF8" s="7"/>
      <c r="QMG8" s="7"/>
      <c r="QMH8" s="7"/>
      <c r="QMI8" s="7"/>
      <c r="QMJ8" s="7"/>
      <c r="QMK8" s="7"/>
      <c r="QML8" s="7"/>
      <c r="QMM8" s="7"/>
      <c r="QMN8" s="7"/>
      <c r="QMO8" s="7"/>
      <c r="QMP8" s="7"/>
      <c r="QMQ8" s="7"/>
      <c r="QMR8" s="7"/>
      <c r="QMS8" s="7"/>
      <c r="QMT8" s="7"/>
      <c r="QMU8" s="7"/>
      <c r="QMV8" s="7"/>
      <c r="QMW8" s="7"/>
      <c r="QMX8" s="7"/>
      <c r="QMY8" s="7"/>
      <c r="QMZ8" s="7"/>
      <c r="QNA8" s="7"/>
      <c r="QNB8" s="7"/>
      <c r="QNC8" s="7"/>
      <c r="QND8" s="7"/>
      <c r="QNE8" s="7"/>
      <c r="QNF8" s="7"/>
      <c r="QNG8" s="7"/>
      <c r="QNH8" s="7"/>
      <c r="QNI8" s="7"/>
      <c r="QNJ8" s="7"/>
      <c r="QNK8" s="7"/>
      <c r="QNL8" s="7"/>
      <c r="QNM8" s="7"/>
      <c r="QNN8" s="7"/>
      <c r="QNO8" s="7"/>
      <c r="QNP8" s="7"/>
      <c r="QNQ8" s="7"/>
      <c r="QNR8" s="7"/>
      <c r="QNS8" s="7"/>
      <c r="QNT8" s="7"/>
      <c r="QNU8" s="7"/>
      <c r="QNV8" s="7"/>
      <c r="QNW8" s="7"/>
      <c r="QNX8" s="7"/>
      <c r="QNY8" s="7"/>
      <c r="QNZ8" s="7"/>
      <c r="QOA8" s="7"/>
      <c r="QOB8" s="7"/>
      <c r="QOC8" s="7"/>
      <c r="QOD8" s="7"/>
      <c r="QOE8" s="7"/>
      <c r="QOF8" s="7"/>
      <c r="QOG8" s="7"/>
      <c r="QOH8" s="7"/>
      <c r="QOI8" s="7"/>
      <c r="QOJ8" s="7"/>
      <c r="QOK8" s="7"/>
      <c r="QOL8" s="7"/>
      <c r="QOM8" s="7"/>
      <c r="QON8" s="7"/>
      <c r="QOO8" s="7"/>
      <c r="QOP8" s="7"/>
      <c r="QOQ8" s="7"/>
      <c r="QOR8" s="7"/>
      <c r="QOS8" s="7"/>
      <c r="QOT8" s="7"/>
      <c r="QOU8" s="7"/>
      <c r="QOV8" s="7"/>
      <c r="QOW8" s="7"/>
      <c r="QOX8" s="7"/>
      <c r="QOY8" s="7"/>
      <c r="QOZ8" s="7"/>
      <c r="QPA8" s="7"/>
      <c r="QPB8" s="7"/>
      <c r="QPC8" s="7"/>
      <c r="QPD8" s="7"/>
      <c r="QPE8" s="7"/>
      <c r="QPF8" s="7"/>
      <c r="QPG8" s="7"/>
      <c r="QPH8" s="7"/>
      <c r="QPI8" s="7"/>
      <c r="QPJ8" s="7"/>
      <c r="QPK8" s="7"/>
      <c r="QPL8" s="7"/>
      <c r="QPM8" s="7"/>
      <c r="QPN8" s="7"/>
      <c r="QPO8" s="7"/>
      <c r="QPP8" s="7"/>
      <c r="QPQ8" s="7"/>
      <c r="QPR8" s="7"/>
      <c r="QPS8" s="7"/>
      <c r="QPT8" s="7"/>
      <c r="QPU8" s="7"/>
      <c r="QPV8" s="7"/>
      <c r="QPW8" s="7"/>
      <c r="QPX8" s="7"/>
      <c r="QPY8" s="7"/>
      <c r="QPZ8" s="7"/>
      <c r="QQA8" s="7"/>
      <c r="QQB8" s="7"/>
      <c r="QQC8" s="7"/>
      <c r="QQD8" s="7"/>
      <c r="QQE8" s="7"/>
      <c r="QQF8" s="7"/>
      <c r="QQG8" s="7"/>
      <c r="QQH8" s="7"/>
      <c r="QQI8" s="7"/>
      <c r="QQJ8" s="7"/>
      <c r="QQK8" s="7"/>
      <c r="QQL8" s="7"/>
      <c r="QQM8" s="7"/>
      <c r="QQN8" s="7"/>
      <c r="QQO8" s="7"/>
      <c r="QQP8" s="7"/>
      <c r="QQQ8" s="7"/>
      <c r="QQR8" s="7"/>
      <c r="QQS8" s="7"/>
      <c r="QQT8" s="7"/>
      <c r="QQU8" s="7"/>
      <c r="QQV8" s="7"/>
      <c r="QQW8" s="7"/>
      <c r="QQX8" s="7"/>
      <c r="QQY8" s="7"/>
      <c r="QQZ8" s="7"/>
      <c r="QRA8" s="7"/>
      <c r="QRB8" s="7"/>
      <c r="QRC8" s="7"/>
      <c r="QRD8" s="7"/>
      <c r="QRE8" s="7"/>
      <c r="QRF8" s="7"/>
      <c r="QRG8" s="7"/>
      <c r="QRH8" s="7"/>
      <c r="QRI8" s="7"/>
      <c r="QRJ8" s="7"/>
      <c r="QRK8" s="7"/>
      <c r="QRL8" s="7"/>
      <c r="QRM8" s="7"/>
      <c r="QRN8" s="7"/>
      <c r="QRO8" s="7"/>
      <c r="QRP8" s="7"/>
      <c r="QRQ8" s="7"/>
      <c r="QRR8" s="7"/>
      <c r="QRS8" s="7"/>
      <c r="QRT8" s="7"/>
      <c r="QRU8" s="7"/>
      <c r="QRV8" s="7"/>
      <c r="QRW8" s="7"/>
      <c r="QRX8" s="7"/>
      <c r="QRY8" s="7"/>
      <c r="QRZ8" s="7"/>
      <c r="QSA8" s="7"/>
      <c r="QSB8" s="7"/>
      <c r="QSC8" s="7"/>
      <c r="QSD8" s="7"/>
      <c r="QSE8" s="7"/>
      <c r="QSF8" s="7"/>
      <c r="QSG8" s="7"/>
      <c r="QSH8" s="7"/>
      <c r="QSI8" s="7"/>
      <c r="QSJ8" s="7"/>
      <c r="QSK8" s="7"/>
      <c r="QSL8" s="7"/>
      <c r="QSM8" s="7"/>
      <c r="QSN8" s="7"/>
      <c r="QSO8" s="7"/>
      <c r="QSP8" s="7"/>
      <c r="QSQ8" s="7"/>
      <c r="QSR8" s="7"/>
      <c r="QSS8" s="7"/>
      <c r="QST8" s="7"/>
      <c r="QSU8" s="7"/>
      <c r="QSV8" s="7"/>
      <c r="QSW8" s="7"/>
      <c r="QSX8" s="7"/>
      <c r="QSY8" s="7"/>
      <c r="QSZ8" s="7"/>
      <c r="QTA8" s="7"/>
      <c r="QTB8" s="7"/>
      <c r="QTC8" s="7"/>
      <c r="QTD8" s="7"/>
      <c r="QTE8" s="7"/>
      <c r="QTF8" s="7"/>
      <c r="QTG8" s="7"/>
      <c r="QTH8" s="7"/>
      <c r="QTI8" s="7"/>
      <c r="QTJ8" s="7"/>
      <c r="QTK8" s="7"/>
      <c r="QTL8" s="7"/>
      <c r="QTM8" s="7"/>
      <c r="QTN8" s="7"/>
      <c r="QTO8" s="7"/>
      <c r="QTP8" s="7"/>
      <c r="QTQ8" s="7"/>
      <c r="QTR8" s="7"/>
      <c r="QTS8" s="7"/>
      <c r="QTT8" s="7"/>
      <c r="QTU8" s="7"/>
      <c r="QTV8" s="7"/>
      <c r="QTW8" s="7"/>
      <c r="QTX8" s="7"/>
      <c r="QTY8" s="7"/>
      <c r="QTZ8" s="7"/>
      <c r="QUA8" s="7"/>
      <c r="QUB8" s="7"/>
      <c r="QUC8" s="7"/>
      <c r="QUD8" s="7"/>
      <c r="QUE8" s="7"/>
      <c r="QUF8" s="7"/>
      <c r="QUG8" s="7"/>
      <c r="QUH8" s="7"/>
      <c r="QUI8" s="7"/>
      <c r="QUJ8" s="7"/>
      <c r="QUK8" s="7"/>
      <c r="QUL8" s="7"/>
      <c r="QUM8" s="7"/>
      <c r="QUN8" s="7"/>
      <c r="QUO8" s="7"/>
      <c r="QUP8" s="7"/>
      <c r="QUQ8" s="7"/>
      <c r="QUR8" s="7"/>
      <c r="QUS8" s="7"/>
      <c r="QUT8" s="7"/>
      <c r="QUU8" s="7"/>
      <c r="QUV8" s="7"/>
      <c r="QUW8" s="7"/>
      <c r="QUX8" s="7"/>
      <c r="QUY8" s="7"/>
      <c r="QUZ8" s="7"/>
      <c r="QVA8" s="7"/>
      <c r="QVB8" s="7"/>
      <c r="QVC8" s="7"/>
      <c r="QVD8" s="7"/>
      <c r="QVE8" s="7"/>
      <c r="QVF8" s="7"/>
      <c r="QVG8" s="7"/>
      <c r="QVH8" s="7"/>
      <c r="QVI8" s="7"/>
      <c r="QVJ8" s="7"/>
      <c r="QVK8" s="7"/>
      <c r="QVL8" s="7"/>
      <c r="QVM8" s="7"/>
      <c r="QVN8" s="7"/>
      <c r="QVO8" s="7"/>
      <c r="QVP8" s="7"/>
      <c r="QVQ8" s="7"/>
      <c r="QVR8" s="7"/>
      <c r="QVS8" s="7"/>
      <c r="QVT8" s="7"/>
      <c r="QVU8" s="7"/>
      <c r="QVV8" s="7"/>
      <c r="QVW8" s="7"/>
      <c r="QVX8" s="7"/>
      <c r="QVY8" s="7"/>
      <c r="QVZ8" s="7"/>
      <c r="QWA8" s="7"/>
      <c r="QWB8" s="7"/>
      <c r="QWC8" s="7"/>
      <c r="QWD8" s="7"/>
      <c r="QWE8" s="7"/>
      <c r="QWF8" s="7"/>
      <c r="QWG8" s="7"/>
      <c r="QWH8" s="7"/>
      <c r="QWI8" s="7"/>
      <c r="QWJ8" s="7"/>
      <c r="QWK8" s="7"/>
      <c r="QWL8" s="7"/>
      <c r="QWM8" s="7"/>
      <c r="QWN8" s="7"/>
      <c r="QWO8" s="7"/>
      <c r="QWP8" s="7"/>
      <c r="QWQ8" s="7"/>
      <c r="QWR8" s="7"/>
      <c r="QWS8" s="7"/>
      <c r="QWT8" s="7"/>
      <c r="QWU8" s="7"/>
      <c r="QWV8" s="7"/>
      <c r="QWW8" s="7"/>
      <c r="QWX8" s="7"/>
      <c r="QWY8" s="7"/>
      <c r="QWZ8" s="7"/>
      <c r="QXA8" s="7"/>
      <c r="QXB8" s="7"/>
      <c r="QXC8" s="7"/>
      <c r="QXD8" s="7"/>
      <c r="QXE8" s="7"/>
      <c r="QXF8" s="7"/>
      <c r="QXG8" s="7"/>
      <c r="QXH8" s="7"/>
      <c r="QXI8" s="7"/>
      <c r="QXJ8" s="7"/>
      <c r="QXK8" s="7"/>
      <c r="QXL8" s="7"/>
      <c r="QXM8" s="7"/>
      <c r="QXN8" s="7"/>
      <c r="QXO8" s="7"/>
      <c r="QXP8" s="7"/>
      <c r="QXQ8" s="7"/>
      <c r="QXR8" s="7"/>
      <c r="QXS8" s="7"/>
      <c r="QXT8" s="7"/>
      <c r="QXU8" s="7"/>
      <c r="QXV8" s="7"/>
      <c r="QXW8" s="7"/>
      <c r="QXX8" s="7"/>
      <c r="QXY8" s="7"/>
      <c r="QXZ8" s="7"/>
      <c r="QYA8" s="7"/>
      <c r="QYB8" s="7"/>
      <c r="QYC8" s="7"/>
      <c r="QYD8" s="7"/>
      <c r="QYE8" s="7"/>
      <c r="QYF8" s="7"/>
      <c r="QYG8" s="7"/>
      <c r="QYH8" s="7"/>
      <c r="QYI8" s="7"/>
      <c r="QYJ8" s="7"/>
      <c r="QYK8" s="7"/>
      <c r="QYL8" s="7"/>
      <c r="QYM8" s="7"/>
      <c r="QYN8" s="7"/>
      <c r="QYO8" s="7"/>
      <c r="QYP8" s="7"/>
      <c r="QYQ8" s="7"/>
      <c r="QYR8" s="7"/>
      <c r="QYS8" s="7"/>
      <c r="QYT8" s="7"/>
      <c r="QYU8" s="7"/>
      <c r="QYV8" s="7"/>
      <c r="QYW8" s="7"/>
      <c r="QYX8" s="7"/>
      <c r="QYY8" s="7"/>
      <c r="QYZ8" s="7"/>
      <c r="QZA8" s="7"/>
      <c r="QZB8" s="7"/>
      <c r="QZC8" s="7"/>
      <c r="QZD8" s="7"/>
      <c r="QZE8" s="7"/>
      <c r="QZF8" s="7"/>
      <c r="QZG8" s="7"/>
      <c r="QZH8" s="7"/>
      <c r="QZI8" s="7"/>
      <c r="QZJ8" s="7"/>
      <c r="QZK8" s="7"/>
      <c r="QZL8" s="7"/>
      <c r="QZM8" s="7"/>
      <c r="QZN8" s="7"/>
      <c r="QZO8" s="7"/>
      <c r="QZP8" s="7"/>
      <c r="QZQ8" s="7"/>
      <c r="QZR8" s="7"/>
      <c r="QZS8" s="7"/>
      <c r="QZT8" s="7"/>
      <c r="QZU8" s="7"/>
      <c r="QZV8" s="7"/>
      <c r="QZW8" s="7"/>
      <c r="QZX8" s="7"/>
      <c r="QZY8" s="7"/>
      <c r="QZZ8" s="7"/>
      <c r="RAA8" s="7"/>
      <c r="RAB8" s="7"/>
      <c r="RAC8" s="7"/>
      <c r="RAD8" s="7"/>
      <c r="RAE8" s="7"/>
      <c r="RAF8" s="7"/>
      <c r="RAG8" s="7"/>
      <c r="RAH8" s="7"/>
      <c r="RAI8" s="7"/>
      <c r="RAJ8" s="7"/>
      <c r="RAK8" s="7"/>
      <c r="RAL8" s="7"/>
      <c r="RAM8" s="7"/>
      <c r="RAN8" s="7"/>
      <c r="RAO8" s="7"/>
      <c r="RAP8" s="7"/>
      <c r="RAQ8" s="7"/>
      <c r="RAR8" s="7"/>
      <c r="RAS8" s="7"/>
      <c r="RAT8" s="7"/>
      <c r="RAU8" s="7"/>
      <c r="RAV8" s="7"/>
      <c r="RAW8" s="7"/>
      <c r="RAX8" s="7"/>
      <c r="RAY8" s="7"/>
      <c r="RAZ8" s="7"/>
      <c r="RBA8" s="7"/>
      <c r="RBB8" s="7"/>
      <c r="RBC8" s="7"/>
      <c r="RBD8" s="7"/>
      <c r="RBE8" s="7"/>
      <c r="RBF8" s="7"/>
      <c r="RBG8" s="7"/>
      <c r="RBH8" s="7"/>
      <c r="RBI8" s="7"/>
      <c r="RBJ8" s="7"/>
      <c r="RBK8" s="7"/>
      <c r="RBL8" s="7"/>
      <c r="RBM8" s="7"/>
      <c r="RBN8" s="7"/>
      <c r="RBO8" s="7"/>
      <c r="RBP8" s="7"/>
      <c r="RBQ8" s="7"/>
      <c r="RBR8" s="7"/>
      <c r="RBS8" s="7"/>
      <c r="RBT8" s="7"/>
      <c r="RBU8" s="7"/>
      <c r="RBV8" s="7"/>
      <c r="RBW8" s="7"/>
      <c r="RBX8" s="7"/>
      <c r="RBY8" s="7"/>
      <c r="RBZ8" s="7"/>
      <c r="RCA8" s="7"/>
      <c r="RCB8" s="7"/>
      <c r="RCC8" s="7"/>
      <c r="RCD8" s="7"/>
      <c r="RCE8" s="7"/>
      <c r="RCF8" s="7"/>
      <c r="RCG8" s="7"/>
      <c r="RCH8" s="7"/>
      <c r="RCI8" s="7"/>
      <c r="RCJ8" s="7"/>
      <c r="RCK8" s="7"/>
      <c r="RCL8" s="7"/>
      <c r="RCM8" s="7"/>
      <c r="RCN8" s="7"/>
      <c r="RCO8" s="7"/>
      <c r="RCP8" s="7"/>
      <c r="RCQ8" s="7"/>
      <c r="RCR8" s="7"/>
      <c r="RCS8" s="7"/>
      <c r="RCT8" s="7"/>
      <c r="RCU8" s="7"/>
      <c r="RCV8" s="7"/>
      <c r="RCW8" s="7"/>
      <c r="RCX8" s="7"/>
      <c r="RCY8" s="7"/>
      <c r="RCZ8" s="7"/>
      <c r="RDA8" s="7"/>
      <c r="RDB8" s="7"/>
      <c r="RDC8" s="7"/>
      <c r="RDD8" s="7"/>
      <c r="RDE8" s="7"/>
      <c r="RDF8" s="7"/>
      <c r="RDG8" s="7"/>
      <c r="RDH8" s="7"/>
      <c r="RDI8" s="7"/>
      <c r="RDJ8" s="7"/>
      <c r="RDK8" s="7"/>
      <c r="RDL8" s="7"/>
      <c r="RDM8" s="7"/>
      <c r="RDN8" s="7"/>
      <c r="RDO8" s="7"/>
      <c r="RDP8" s="7"/>
      <c r="RDQ8" s="7"/>
      <c r="RDR8" s="7"/>
      <c r="RDS8" s="7"/>
      <c r="RDT8" s="7"/>
      <c r="RDU8" s="7"/>
      <c r="RDV8" s="7"/>
      <c r="RDW8" s="7"/>
      <c r="RDX8" s="7"/>
      <c r="RDY8" s="7"/>
      <c r="RDZ8" s="7"/>
      <c r="REA8" s="7"/>
      <c r="REB8" s="7"/>
      <c r="REC8" s="7"/>
      <c r="RED8" s="7"/>
      <c r="REE8" s="7"/>
      <c r="REF8" s="7"/>
      <c r="REG8" s="7"/>
      <c r="REH8" s="7"/>
      <c r="REI8" s="7"/>
      <c r="REJ8" s="7"/>
      <c r="REK8" s="7"/>
      <c r="REL8" s="7"/>
      <c r="REM8" s="7"/>
      <c r="REN8" s="7"/>
      <c r="REO8" s="7"/>
      <c r="REP8" s="7"/>
      <c r="REQ8" s="7"/>
      <c r="RER8" s="7"/>
      <c r="RES8" s="7"/>
      <c r="RET8" s="7"/>
      <c r="REU8" s="7"/>
      <c r="REV8" s="7"/>
      <c r="REW8" s="7"/>
      <c r="REX8" s="7"/>
      <c r="REY8" s="7"/>
      <c r="REZ8" s="7"/>
      <c r="RFA8" s="7"/>
      <c r="RFB8" s="7"/>
      <c r="RFC8" s="7"/>
      <c r="RFD8" s="7"/>
      <c r="RFE8" s="7"/>
      <c r="RFF8" s="7"/>
      <c r="RFG8" s="7"/>
      <c r="RFH8" s="7"/>
      <c r="RFI8" s="7"/>
      <c r="RFJ8" s="7"/>
      <c r="RFK8" s="7"/>
      <c r="RFL8" s="7"/>
      <c r="RFM8" s="7"/>
      <c r="RFN8" s="7"/>
      <c r="RFO8" s="7"/>
      <c r="RFP8" s="7"/>
      <c r="RFQ8" s="7"/>
      <c r="RFR8" s="7"/>
      <c r="RFS8" s="7"/>
      <c r="RFT8" s="7"/>
      <c r="RFU8" s="7"/>
      <c r="RFV8" s="7"/>
      <c r="RFW8" s="7"/>
      <c r="RFX8" s="7"/>
      <c r="RFY8" s="7"/>
      <c r="RFZ8" s="7"/>
      <c r="RGA8" s="7"/>
      <c r="RGB8" s="7"/>
      <c r="RGC8" s="7"/>
      <c r="RGD8" s="7"/>
      <c r="RGE8" s="7"/>
      <c r="RGF8" s="7"/>
      <c r="RGG8" s="7"/>
      <c r="RGH8" s="7"/>
      <c r="RGI8" s="7"/>
      <c r="RGJ8" s="7"/>
      <c r="RGK8" s="7"/>
      <c r="RGL8" s="7"/>
      <c r="RGM8" s="7"/>
      <c r="RGN8" s="7"/>
      <c r="RGO8" s="7"/>
      <c r="RGP8" s="7"/>
      <c r="RGQ8" s="7"/>
      <c r="RGR8" s="7"/>
      <c r="RGS8" s="7"/>
      <c r="RGT8" s="7"/>
      <c r="RGU8" s="7"/>
      <c r="RGV8" s="7"/>
      <c r="RGW8" s="7"/>
      <c r="RGX8" s="7"/>
      <c r="RGY8" s="7"/>
      <c r="RGZ8" s="7"/>
      <c r="RHA8" s="7"/>
      <c r="RHB8" s="7"/>
      <c r="RHC8" s="7"/>
      <c r="RHD8" s="7"/>
      <c r="RHE8" s="7"/>
      <c r="RHF8" s="7"/>
      <c r="RHG8" s="7"/>
      <c r="RHH8" s="7"/>
      <c r="RHI8" s="7"/>
      <c r="RHJ8" s="7"/>
      <c r="RHK8" s="7"/>
      <c r="RHL8" s="7"/>
      <c r="RHM8" s="7"/>
      <c r="RHN8" s="7"/>
      <c r="RHO8" s="7"/>
      <c r="RHP8" s="7"/>
      <c r="RHQ8" s="7"/>
      <c r="RHR8" s="7"/>
      <c r="RHS8" s="7"/>
      <c r="RHT8" s="7"/>
      <c r="RHU8" s="7"/>
      <c r="RHV8" s="7"/>
      <c r="RHW8" s="7"/>
      <c r="RHX8" s="7"/>
      <c r="RHY8" s="7"/>
      <c r="RHZ8" s="7"/>
      <c r="RIA8" s="7"/>
      <c r="RIB8" s="7"/>
      <c r="RIC8" s="7"/>
      <c r="RID8" s="7"/>
      <c r="RIE8" s="7"/>
      <c r="RIF8" s="7"/>
      <c r="RIG8" s="7"/>
      <c r="RIH8" s="7"/>
      <c r="RII8" s="7"/>
      <c r="RIJ8" s="7"/>
      <c r="RIK8" s="7"/>
      <c r="RIL8" s="7"/>
      <c r="RIM8" s="7"/>
      <c r="RIN8" s="7"/>
      <c r="RIO8" s="7"/>
      <c r="RIP8" s="7"/>
      <c r="RIQ8" s="7"/>
      <c r="RIR8" s="7"/>
      <c r="RIS8" s="7"/>
      <c r="RIT8" s="7"/>
      <c r="RIU8" s="7"/>
      <c r="RIV8" s="7"/>
      <c r="RIW8" s="7"/>
      <c r="RIX8" s="7"/>
      <c r="RIY8" s="7"/>
      <c r="RIZ8" s="7"/>
      <c r="RJA8" s="7"/>
      <c r="RJB8" s="7"/>
      <c r="RJC8" s="7"/>
      <c r="RJD8" s="7"/>
      <c r="RJE8" s="7"/>
      <c r="RJF8" s="7"/>
      <c r="RJG8" s="7"/>
      <c r="RJH8" s="7"/>
      <c r="RJI8" s="7"/>
      <c r="RJJ8" s="7"/>
      <c r="RJK8" s="7"/>
      <c r="RJL8" s="7"/>
      <c r="RJM8" s="7"/>
      <c r="RJN8" s="7"/>
      <c r="RJO8" s="7"/>
      <c r="RJP8" s="7"/>
      <c r="RJQ8" s="7"/>
      <c r="RJR8" s="7"/>
      <c r="RJS8" s="7"/>
      <c r="RJT8" s="7"/>
      <c r="RJU8" s="7"/>
      <c r="RJV8" s="7"/>
      <c r="RJW8" s="7"/>
      <c r="RJX8" s="7"/>
      <c r="RJY8" s="7"/>
      <c r="RJZ8" s="7"/>
      <c r="RKA8" s="7"/>
      <c r="RKB8" s="7"/>
      <c r="RKC8" s="7"/>
      <c r="RKD8" s="7"/>
      <c r="RKE8" s="7"/>
      <c r="RKF8" s="7"/>
      <c r="RKG8" s="7"/>
      <c r="RKH8" s="7"/>
      <c r="RKI8" s="7"/>
      <c r="RKJ8" s="7"/>
      <c r="RKK8" s="7"/>
      <c r="RKL8" s="7"/>
      <c r="RKM8" s="7"/>
      <c r="RKN8" s="7"/>
      <c r="RKO8" s="7"/>
      <c r="RKP8" s="7"/>
      <c r="RKQ8" s="7"/>
      <c r="RKR8" s="7"/>
      <c r="RKS8" s="7"/>
      <c r="RKT8" s="7"/>
      <c r="RKU8" s="7"/>
      <c r="RKV8" s="7"/>
      <c r="RKW8" s="7"/>
      <c r="RKX8" s="7"/>
      <c r="RKY8" s="7"/>
      <c r="RKZ8" s="7"/>
      <c r="RLA8" s="7"/>
      <c r="RLB8" s="7"/>
      <c r="RLC8" s="7"/>
      <c r="RLD8" s="7"/>
      <c r="RLE8" s="7"/>
      <c r="RLF8" s="7"/>
      <c r="RLG8" s="7"/>
      <c r="RLH8" s="7"/>
      <c r="RLI8" s="7"/>
      <c r="RLJ8" s="7"/>
      <c r="RLK8" s="7"/>
      <c r="RLL8" s="7"/>
      <c r="RLM8" s="7"/>
      <c r="RLN8" s="7"/>
      <c r="RLO8" s="7"/>
      <c r="RLP8" s="7"/>
      <c r="RLQ8" s="7"/>
      <c r="RLR8" s="7"/>
      <c r="RLS8" s="7"/>
      <c r="RLT8" s="7"/>
      <c r="RLU8" s="7"/>
      <c r="RLV8" s="7"/>
      <c r="RLW8" s="7"/>
      <c r="RLX8" s="7"/>
      <c r="RLY8" s="7"/>
      <c r="RLZ8" s="7"/>
      <c r="RMA8" s="7"/>
      <c r="RMB8" s="7"/>
      <c r="RMC8" s="7"/>
      <c r="RMD8" s="7"/>
      <c r="RME8" s="7"/>
      <c r="RMF8" s="7"/>
      <c r="RMG8" s="7"/>
      <c r="RMH8" s="7"/>
      <c r="RMI8" s="7"/>
      <c r="RMJ8" s="7"/>
      <c r="RMK8" s="7"/>
      <c r="RML8" s="7"/>
      <c r="RMM8" s="7"/>
      <c r="RMN8" s="7"/>
      <c r="RMO8" s="7"/>
      <c r="RMP8" s="7"/>
      <c r="RMQ8" s="7"/>
      <c r="RMR8" s="7"/>
      <c r="RMS8" s="7"/>
      <c r="RMT8" s="7"/>
      <c r="RMU8" s="7"/>
      <c r="RMV8" s="7"/>
      <c r="RMW8" s="7"/>
      <c r="RMX8" s="7"/>
      <c r="RMY8" s="7"/>
      <c r="RMZ8" s="7"/>
      <c r="RNA8" s="7"/>
      <c r="RNB8" s="7"/>
      <c r="RNC8" s="7"/>
      <c r="RND8" s="7"/>
      <c r="RNE8" s="7"/>
      <c r="RNF8" s="7"/>
      <c r="RNG8" s="7"/>
      <c r="RNH8" s="7"/>
      <c r="RNI8" s="7"/>
      <c r="RNJ8" s="7"/>
      <c r="RNK8" s="7"/>
      <c r="RNL8" s="7"/>
      <c r="RNM8" s="7"/>
      <c r="RNN8" s="7"/>
      <c r="RNO8" s="7"/>
      <c r="RNP8" s="7"/>
      <c r="RNQ8" s="7"/>
      <c r="RNR8" s="7"/>
      <c r="RNS8" s="7"/>
      <c r="RNT8" s="7"/>
      <c r="RNU8" s="7"/>
      <c r="RNV8" s="7"/>
      <c r="RNW8" s="7"/>
      <c r="RNX8" s="7"/>
      <c r="RNY8" s="7"/>
      <c r="RNZ8" s="7"/>
      <c r="ROA8" s="7"/>
      <c r="ROB8" s="7"/>
      <c r="ROC8" s="7"/>
      <c r="ROD8" s="7"/>
      <c r="ROE8" s="7"/>
      <c r="ROF8" s="7"/>
      <c r="ROG8" s="7"/>
      <c r="ROH8" s="7"/>
      <c r="ROI8" s="7"/>
      <c r="ROJ8" s="7"/>
      <c r="ROK8" s="7"/>
      <c r="ROL8" s="7"/>
      <c r="ROM8" s="7"/>
      <c r="RON8" s="7"/>
      <c r="ROO8" s="7"/>
      <c r="ROP8" s="7"/>
      <c r="ROQ8" s="7"/>
      <c r="ROR8" s="7"/>
      <c r="ROS8" s="7"/>
      <c r="ROT8" s="7"/>
      <c r="ROU8" s="7"/>
      <c r="ROV8" s="7"/>
      <c r="ROW8" s="7"/>
      <c r="ROX8" s="7"/>
      <c r="ROY8" s="7"/>
      <c r="ROZ8" s="7"/>
      <c r="RPA8" s="7"/>
      <c r="RPB8" s="7"/>
      <c r="RPC8" s="7"/>
      <c r="RPD8" s="7"/>
      <c r="RPE8" s="7"/>
      <c r="RPF8" s="7"/>
      <c r="RPG8" s="7"/>
      <c r="RPH8" s="7"/>
      <c r="RPI8" s="7"/>
      <c r="RPJ8" s="7"/>
      <c r="RPK8" s="7"/>
      <c r="RPL8" s="7"/>
      <c r="RPM8" s="7"/>
      <c r="RPN8" s="7"/>
      <c r="RPO8" s="7"/>
      <c r="RPP8" s="7"/>
      <c r="RPQ8" s="7"/>
      <c r="RPR8" s="7"/>
      <c r="RPS8" s="7"/>
      <c r="RPT8" s="7"/>
      <c r="RPU8" s="7"/>
      <c r="RPV8" s="7"/>
      <c r="RPW8" s="7"/>
      <c r="RPX8" s="7"/>
      <c r="RPY8" s="7"/>
      <c r="RPZ8" s="7"/>
      <c r="RQA8" s="7"/>
      <c r="RQB8" s="7"/>
      <c r="RQC8" s="7"/>
      <c r="RQD8" s="7"/>
      <c r="RQE8" s="7"/>
      <c r="RQF8" s="7"/>
      <c r="RQG8" s="7"/>
      <c r="RQH8" s="7"/>
      <c r="RQI8" s="7"/>
      <c r="RQJ8" s="7"/>
      <c r="RQK8" s="7"/>
      <c r="RQL8" s="7"/>
      <c r="RQM8" s="7"/>
      <c r="RQN8" s="7"/>
      <c r="RQO8" s="7"/>
      <c r="RQP8" s="7"/>
      <c r="RQQ8" s="7"/>
      <c r="RQR8" s="7"/>
      <c r="RQS8" s="7"/>
      <c r="RQT8" s="7"/>
      <c r="RQU8" s="7"/>
      <c r="RQV8" s="7"/>
      <c r="RQW8" s="7"/>
      <c r="RQX8" s="7"/>
      <c r="RQY8" s="7"/>
      <c r="RQZ8" s="7"/>
      <c r="RRA8" s="7"/>
      <c r="RRB8" s="7"/>
      <c r="RRC8" s="7"/>
      <c r="RRD8" s="7"/>
      <c r="RRE8" s="7"/>
      <c r="RRF8" s="7"/>
      <c r="RRG8" s="7"/>
      <c r="RRH8" s="7"/>
      <c r="RRI8" s="7"/>
      <c r="RRJ8" s="7"/>
      <c r="RRK8" s="7"/>
      <c r="RRL8" s="7"/>
      <c r="RRM8" s="7"/>
      <c r="RRN8" s="7"/>
      <c r="RRO8" s="7"/>
      <c r="RRP8" s="7"/>
      <c r="RRQ8" s="7"/>
      <c r="RRR8" s="7"/>
      <c r="RRS8" s="7"/>
      <c r="RRT8" s="7"/>
      <c r="RRU8" s="7"/>
      <c r="RRV8" s="7"/>
      <c r="RRW8" s="7"/>
      <c r="RRX8" s="7"/>
      <c r="RRY8" s="7"/>
      <c r="RRZ8" s="7"/>
      <c r="RSA8" s="7"/>
      <c r="RSB8" s="7"/>
      <c r="RSC8" s="7"/>
      <c r="RSD8" s="7"/>
      <c r="RSE8" s="7"/>
      <c r="RSF8" s="7"/>
      <c r="RSG8" s="7"/>
      <c r="RSH8" s="7"/>
      <c r="RSI8" s="7"/>
      <c r="RSJ8" s="7"/>
      <c r="RSK8" s="7"/>
      <c r="RSL8" s="7"/>
      <c r="RSM8" s="7"/>
      <c r="RSN8" s="7"/>
      <c r="RSO8" s="7"/>
      <c r="RSP8" s="7"/>
      <c r="RSQ8" s="7"/>
      <c r="RSR8" s="7"/>
      <c r="RSS8" s="7"/>
      <c r="RST8" s="7"/>
      <c r="RSU8" s="7"/>
      <c r="RSV8" s="7"/>
      <c r="RSW8" s="7"/>
      <c r="RSX8" s="7"/>
      <c r="RSY8" s="7"/>
      <c r="RSZ8" s="7"/>
      <c r="RTA8" s="7"/>
      <c r="RTB8" s="7"/>
      <c r="RTC8" s="7"/>
      <c r="RTD8" s="7"/>
      <c r="RTE8" s="7"/>
      <c r="RTF8" s="7"/>
      <c r="RTG8" s="7"/>
      <c r="RTH8" s="7"/>
      <c r="RTI8" s="7"/>
      <c r="RTJ8" s="7"/>
      <c r="RTK8" s="7"/>
      <c r="RTL8" s="7"/>
      <c r="RTM8" s="7"/>
      <c r="RTN8" s="7"/>
      <c r="RTO8" s="7"/>
      <c r="RTP8" s="7"/>
      <c r="RTQ8" s="7"/>
      <c r="RTR8" s="7"/>
      <c r="RTS8" s="7"/>
      <c r="RTT8" s="7"/>
      <c r="RTU8" s="7"/>
      <c r="RTV8" s="7"/>
      <c r="RTW8" s="7"/>
      <c r="RTX8" s="7"/>
      <c r="RTY8" s="7"/>
      <c r="RTZ8" s="7"/>
      <c r="RUA8" s="7"/>
      <c r="RUB8" s="7"/>
      <c r="RUC8" s="7"/>
      <c r="RUD8" s="7"/>
      <c r="RUE8" s="7"/>
      <c r="RUF8" s="7"/>
      <c r="RUG8" s="7"/>
      <c r="RUH8" s="7"/>
      <c r="RUI8" s="7"/>
      <c r="RUJ8" s="7"/>
      <c r="RUK8" s="7"/>
      <c r="RUL8" s="7"/>
      <c r="RUM8" s="7"/>
      <c r="RUN8" s="7"/>
      <c r="RUO8" s="7"/>
      <c r="RUP8" s="7"/>
      <c r="RUQ8" s="7"/>
      <c r="RUR8" s="7"/>
      <c r="RUS8" s="7"/>
      <c r="RUT8" s="7"/>
      <c r="RUU8" s="7"/>
      <c r="RUV8" s="7"/>
      <c r="RUW8" s="7"/>
      <c r="RUX8" s="7"/>
      <c r="RUY8" s="7"/>
      <c r="RUZ8" s="7"/>
      <c r="RVA8" s="7"/>
      <c r="RVB8" s="7"/>
      <c r="RVC8" s="7"/>
      <c r="RVD8" s="7"/>
      <c r="RVE8" s="7"/>
      <c r="RVF8" s="7"/>
      <c r="RVG8" s="7"/>
      <c r="RVH8" s="7"/>
      <c r="RVI8" s="7"/>
      <c r="RVJ8" s="7"/>
      <c r="RVK8" s="7"/>
      <c r="RVL8" s="7"/>
      <c r="RVM8" s="7"/>
      <c r="RVN8" s="7"/>
      <c r="RVO8" s="7"/>
      <c r="RVP8" s="7"/>
      <c r="RVQ8" s="7"/>
      <c r="RVR8" s="7"/>
      <c r="RVS8" s="7"/>
      <c r="RVT8" s="7"/>
      <c r="RVU8" s="7"/>
      <c r="RVV8" s="7"/>
      <c r="RVW8" s="7"/>
      <c r="RVX8" s="7"/>
      <c r="RVY8" s="7"/>
      <c r="RVZ8" s="7"/>
      <c r="RWA8" s="7"/>
      <c r="RWB8" s="7"/>
      <c r="RWC8" s="7"/>
      <c r="RWD8" s="7"/>
      <c r="RWE8" s="7"/>
      <c r="RWF8" s="7"/>
      <c r="RWG8" s="7"/>
      <c r="RWH8" s="7"/>
      <c r="RWI8" s="7"/>
      <c r="RWJ8" s="7"/>
      <c r="RWK8" s="7"/>
      <c r="RWL8" s="7"/>
      <c r="RWM8" s="7"/>
      <c r="RWN8" s="7"/>
      <c r="RWO8" s="7"/>
      <c r="RWP8" s="7"/>
      <c r="RWQ8" s="7"/>
      <c r="RWR8" s="7"/>
      <c r="RWS8" s="7"/>
      <c r="RWT8" s="7"/>
      <c r="RWU8" s="7"/>
      <c r="RWV8" s="7"/>
      <c r="RWW8" s="7"/>
      <c r="RWX8" s="7"/>
      <c r="RWY8" s="7"/>
      <c r="RWZ8" s="7"/>
      <c r="RXA8" s="7"/>
      <c r="RXB8" s="7"/>
      <c r="RXC8" s="7"/>
      <c r="RXD8" s="7"/>
      <c r="RXE8" s="7"/>
      <c r="RXF8" s="7"/>
      <c r="RXG8" s="7"/>
      <c r="RXH8" s="7"/>
      <c r="RXI8" s="7"/>
      <c r="RXJ8" s="7"/>
      <c r="RXK8" s="7"/>
      <c r="RXL8" s="7"/>
      <c r="RXM8" s="7"/>
      <c r="RXN8" s="7"/>
      <c r="RXO8" s="7"/>
      <c r="RXP8" s="7"/>
      <c r="RXQ8" s="7"/>
      <c r="RXR8" s="7"/>
      <c r="RXS8" s="7"/>
      <c r="RXT8" s="7"/>
      <c r="RXU8" s="7"/>
      <c r="RXV8" s="7"/>
      <c r="RXW8" s="7"/>
      <c r="RXX8" s="7"/>
      <c r="RXY8" s="7"/>
      <c r="RXZ8" s="7"/>
      <c r="RYA8" s="7"/>
      <c r="RYB8" s="7"/>
      <c r="RYC8" s="7"/>
      <c r="RYD8" s="7"/>
      <c r="RYE8" s="7"/>
      <c r="RYF8" s="7"/>
      <c r="RYG8" s="7"/>
      <c r="RYH8" s="7"/>
      <c r="RYI8" s="7"/>
      <c r="RYJ8" s="7"/>
      <c r="RYK8" s="7"/>
      <c r="RYL8" s="7"/>
      <c r="RYM8" s="7"/>
      <c r="RYN8" s="7"/>
      <c r="RYO8" s="7"/>
      <c r="RYP8" s="7"/>
      <c r="RYQ8" s="7"/>
      <c r="RYR8" s="7"/>
      <c r="RYS8" s="7"/>
      <c r="RYT8" s="7"/>
      <c r="RYU8" s="7"/>
      <c r="RYV8" s="7"/>
      <c r="RYW8" s="7"/>
      <c r="RYX8" s="7"/>
      <c r="RYY8" s="7"/>
      <c r="RYZ8" s="7"/>
      <c r="RZA8" s="7"/>
      <c r="RZB8" s="7"/>
      <c r="RZC8" s="7"/>
      <c r="RZD8" s="7"/>
      <c r="RZE8" s="7"/>
      <c r="RZF8" s="7"/>
      <c r="RZG8" s="7"/>
      <c r="RZH8" s="7"/>
      <c r="RZI8" s="7"/>
      <c r="RZJ8" s="7"/>
      <c r="RZK8" s="7"/>
      <c r="RZL8" s="7"/>
      <c r="RZM8" s="7"/>
      <c r="RZN8" s="7"/>
      <c r="RZO8" s="7"/>
      <c r="RZP8" s="7"/>
      <c r="RZQ8" s="7"/>
      <c r="RZR8" s="7"/>
      <c r="RZS8" s="7"/>
      <c r="RZT8" s="7"/>
      <c r="RZU8" s="7"/>
      <c r="RZV8" s="7"/>
      <c r="RZW8" s="7"/>
      <c r="RZX8" s="7"/>
      <c r="RZY8" s="7"/>
      <c r="RZZ8" s="7"/>
      <c r="SAA8" s="7"/>
      <c r="SAB8" s="7"/>
      <c r="SAC8" s="7"/>
      <c r="SAD8" s="7"/>
      <c r="SAE8" s="7"/>
      <c r="SAF8" s="7"/>
      <c r="SAG8" s="7"/>
      <c r="SAH8" s="7"/>
      <c r="SAI8" s="7"/>
      <c r="SAJ8" s="7"/>
      <c r="SAK8" s="7"/>
      <c r="SAL8" s="7"/>
      <c r="SAM8" s="7"/>
      <c r="SAN8" s="7"/>
      <c r="SAO8" s="7"/>
      <c r="SAP8" s="7"/>
      <c r="SAQ8" s="7"/>
      <c r="SAR8" s="7"/>
      <c r="SAS8" s="7"/>
      <c r="SAT8" s="7"/>
      <c r="SAU8" s="7"/>
      <c r="SAV8" s="7"/>
      <c r="SAW8" s="7"/>
      <c r="SAX8" s="7"/>
      <c r="SAY8" s="7"/>
      <c r="SAZ8" s="7"/>
      <c r="SBA8" s="7"/>
      <c r="SBB8" s="7"/>
      <c r="SBC8" s="7"/>
      <c r="SBD8" s="7"/>
      <c r="SBE8" s="7"/>
      <c r="SBF8" s="7"/>
      <c r="SBG8" s="7"/>
      <c r="SBH8" s="7"/>
      <c r="SBI8" s="7"/>
      <c r="SBJ8" s="7"/>
      <c r="SBK8" s="7"/>
      <c r="SBL8" s="7"/>
      <c r="SBM8" s="7"/>
      <c r="SBN8" s="7"/>
      <c r="SBO8" s="7"/>
      <c r="SBP8" s="7"/>
      <c r="SBQ8" s="7"/>
      <c r="SBR8" s="7"/>
      <c r="SBS8" s="7"/>
      <c r="SBT8" s="7"/>
      <c r="SBU8" s="7"/>
      <c r="SBV8" s="7"/>
      <c r="SBW8" s="7"/>
      <c r="SBX8" s="7"/>
      <c r="SBY8" s="7"/>
      <c r="SBZ8" s="7"/>
      <c r="SCA8" s="7"/>
      <c r="SCB8" s="7"/>
      <c r="SCC8" s="7"/>
      <c r="SCD8" s="7"/>
      <c r="SCE8" s="7"/>
      <c r="SCF8" s="7"/>
      <c r="SCG8" s="7"/>
      <c r="SCH8" s="7"/>
      <c r="SCI8" s="7"/>
      <c r="SCJ8" s="7"/>
      <c r="SCK8" s="7"/>
      <c r="SCL8" s="7"/>
      <c r="SCM8" s="7"/>
      <c r="SCN8" s="7"/>
      <c r="SCO8" s="7"/>
      <c r="SCP8" s="7"/>
      <c r="SCQ8" s="7"/>
      <c r="SCR8" s="7"/>
      <c r="SCS8" s="7"/>
      <c r="SCT8" s="7"/>
      <c r="SCU8" s="7"/>
      <c r="SCV8" s="7"/>
      <c r="SCW8" s="7"/>
      <c r="SCX8" s="7"/>
      <c r="SCY8" s="7"/>
      <c r="SCZ8" s="7"/>
      <c r="SDA8" s="7"/>
      <c r="SDB8" s="7"/>
      <c r="SDC8" s="7"/>
      <c r="SDD8" s="7"/>
      <c r="SDE8" s="7"/>
      <c r="SDF8" s="7"/>
      <c r="SDG8" s="7"/>
      <c r="SDH8" s="7"/>
      <c r="SDI8" s="7"/>
      <c r="SDJ8" s="7"/>
      <c r="SDK8" s="7"/>
      <c r="SDL8" s="7"/>
      <c r="SDM8" s="7"/>
      <c r="SDN8" s="7"/>
      <c r="SDO8" s="7"/>
      <c r="SDP8" s="7"/>
      <c r="SDQ8" s="7"/>
      <c r="SDR8" s="7"/>
      <c r="SDS8" s="7"/>
      <c r="SDT8" s="7"/>
      <c r="SDU8" s="7"/>
      <c r="SDV8" s="7"/>
      <c r="SDW8" s="7"/>
      <c r="SDX8" s="7"/>
      <c r="SDY8" s="7"/>
      <c r="SDZ8" s="7"/>
      <c r="SEA8" s="7"/>
      <c r="SEB8" s="7"/>
      <c r="SEC8" s="7"/>
      <c r="SED8" s="7"/>
      <c r="SEE8" s="7"/>
      <c r="SEF8" s="7"/>
      <c r="SEG8" s="7"/>
      <c r="SEH8" s="7"/>
      <c r="SEI8" s="7"/>
      <c r="SEJ8" s="7"/>
      <c r="SEK8" s="7"/>
      <c r="SEL8" s="7"/>
      <c r="SEM8" s="7"/>
      <c r="SEN8" s="7"/>
      <c r="SEO8" s="7"/>
      <c r="SEP8" s="7"/>
      <c r="SEQ8" s="7"/>
      <c r="SER8" s="7"/>
      <c r="SES8" s="7"/>
      <c r="SET8" s="7"/>
      <c r="SEU8" s="7"/>
      <c r="SEV8" s="7"/>
      <c r="SEW8" s="7"/>
      <c r="SEX8" s="7"/>
      <c r="SEY8" s="7"/>
      <c r="SEZ8" s="7"/>
      <c r="SFA8" s="7"/>
      <c r="SFB8" s="7"/>
      <c r="SFC8" s="7"/>
      <c r="SFD8" s="7"/>
      <c r="SFE8" s="7"/>
      <c r="SFF8" s="7"/>
      <c r="SFG8" s="7"/>
      <c r="SFH8" s="7"/>
      <c r="SFI8" s="7"/>
      <c r="SFJ8" s="7"/>
      <c r="SFK8" s="7"/>
      <c r="SFL8" s="7"/>
      <c r="SFM8" s="7"/>
      <c r="SFN8" s="7"/>
      <c r="SFO8" s="7"/>
      <c r="SFP8" s="7"/>
      <c r="SFQ8" s="7"/>
      <c r="SFR8" s="7"/>
      <c r="SFS8" s="7"/>
      <c r="SFT8" s="7"/>
      <c r="SFU8" s="7"/>
      <c r="SFV8" s="7"/>
      <c r="SFW8" s="7"/>
      <c r="SFX8" s="7"/>
      <c r="SFY8" s="7"/>
      <c r="SFZ8" s="7"/>
      <c r="SGA8" s="7"/>
      <c r="SGB8" s="7"/>
      <c r="SGC8" s="7"/>
      <c r="SGD8" s="7"/>
      <c r="SGE8" s="7"/>
      <c r="SGF8" s="7"/>
      <c r="SGG8" s="7"/>
      <c r="SGH8" s="7"/>
      <c r="SGI8" s="7"/>
      <c r="SGJ8" s="7"/>
      <c r="SGK8" s="7"/>
      <c r="SGL8" s="7"/>
      <c r="SGM8" s="7"/>
      <c r="SGN8" s="7"/>
      <c r="SGO8" s="7"/>
      <c r="SGP8" s="7"/>
      <c r="SGQ8" s="7"/>
      <c r="SGR8" s="7"/>
      <c r="SGS8" s="7"/>
      <c r="SGT8" s="7"/>
      <c r="SGU8" s="7"/>
      <c r="SGV8" s="7"/>
      <c r="SGW8" s="7"/>
      <c r="SGX8" s="7"/>
      <c r="SGY8" s="7"/>
      <c r="SGZ8" s="7"/>
      <c r="SHA8" s="7"/>
      <c r="SHB8" s="7"/>
      <c r="SHC8" s="7"/>
      <c r="SHD8" s="7"/>
      <c r="SHE8" s="7"/>
      <c r="SHF8" s="7"/>
      <c r="SHG8" s="7"/>
      <c r="SHH8" s="7"/>
      <c r="SHI8" s="7"/>
      <c r="SHJ8" s="7"/>
      <c r="SHK8" s="7"/>
      <c r="SHL8" s="7"/>
      <c r="SHM8" s="7"/>
      <c r="SHN8" s="7"/>
      <c r="SHO8" s="7"/>
      <c r="SHP8" s="7"/>
      <c r="SHQ8" s="7"/>
      <c r="SHR8" s="7"/>
      <c r="SHS8" s="7"/>
      <c r="SHT8" s="7"/>
      <c r="SHU8" s="7"/>
      <c r="SHV8" s="7"/>
      <c r="SHW8" s="7"/>
      <c r="SHX8" s="7"/>
      <c r="SHY8" s="7"/>
      <c r="SHZ8" s="7"/>
      <c r="SIA8" s="7"/>
      <c r="SIB8" s="7"/>
      <c r="SIC8" s="7"/>
      <c r="SID8" s="7"/>
      <c r="SIE8" s="7"/>
      <c r="SIF8" s="7"/>
      <c r="SIG8" s="7"/>
      <c r="SIH8" s="7"/>
      <c r="SII8" s="7"/>
      <c r="SIJ8" s="7"/>
      <c r="SIK8" s="7"/>
      <c r="SIL8" s="7"/>
      <c r="SIM8" s="7"/>
      <c r="SIN8" s="7"/>
      <c r="SIO8" s="7"/>
      <c r="SIP8" s="7"/>
      <c r="SIQ8" s="7"/>
      <c r="SIR8" s="7"/>
      <c r="SIS8" s="7"/>
      <c r="SIT8" s="7"/>
      <c r="SIU8" s="7"/>
      <c r="SIV8" s="7"/>
      <c r="SIW8" s="7"/>
      <c r="SIX8" s="7"/>
      <c r="SIY8" s="7"/>
      <c r="SIZ8" s="7"/>
      <c r="SJA8" s="7"/>
      <c r="SJB8" s="7"/>
      <c r="SJC8" s="7"/>
      <c r="SJD8" s="7"/>
      <c r="SJE8" s="7"/>
      <c r="SJF8" s="7"/>
      <c r="SJG8" s="7"/>
      <c r="SJH8" s="7"/>
      <c r="SJI8" s="7"/>
      <c r="SJJ8" s="7"/>
      <c r="SJK8" s="7"/>
      <c r="SJL8" s="7"/>
      <c r="SJM8" s="7"/>
      <c r="SJN8" s="7"/>
      <c r="SJO8" s="7"/>
      <c r="SJP8" s="7"/>
      <c r="SJQ8" s="7"/>
      <c r="SJR8" s="7"/>
      <c r="SJS8" s="7"/>
      <c r="SJT8" s="7"/>
      <c r="SJU8" s="7"/>
      <c r="SJV8" s="7"/>
      <c r="SJW8" s="7"/>
      <c r="SJX8" s="7"/>
      <c r="SJY8" s="7"/>
      <c r="SJZ8" s="7"/>
      <c r="SKA8" s="7"/>
      <c r="SKB8" s="7"/>
      <c r="SKC8" s="7"/>
      <c r="SKD8" s="7"/>
      <c r="SKE8" s="7"/>
      <c r="SKF8" s="7"/>
      <c r="SKG8" s="7"/>
      <c r="SKH8" s="7"/>
      <c r="SKI8" s="7"/>
      <c r="SKJ8" s="7"/>
      <c r="SKK8" s="7"/>
      <c r="SKL8" s="7"/>
      <c r="SKM8" s="7"/>
      <c r="SKN8" s="7"/>
      <c r="SKO8" s="7"/>
      <c r="SKP8" s="7"/>
      <c r="SKQ8" s="7"/>
      <c r="SKR8" s="7"/>
      <c r="SKS8" s="7"/>
      <c r="SKT8" s="7"/>
      <c r="SKU8" s="7"/>
      <c r="SKV8" s="7"/>
      <c r="SKW8" s="7"/>
      <c r="SKX8" s="7"/>
      <c r="SKY8" s="7"/>
      <c r="SKZ8" s="7"/>
      <c r="SLA8" s="7"/>
      <c r="SLB8" s="7"/>
      <c r="SLC8" s="7"/>
      <c r="SLD8" s="7"/>
      <c r="SLE8" s="7"/>
      <c r="SLF8" s="7"/>
      <c r="SLG8" s="7"/>
      <c r="SLH8" s="7"/>
      <c r="SLI8" s="7"/>
      <c r="SLJ8" s="7"/>
      <c r="SLK8" s="7"/>
      <c r="SLL8" s="7"/>
      <c r="SLM8" s="7"/>
      <c r="SLN8" s="7"/>
      <c r="SLO8" s="7"/>
      <c r="SLP8" s="7"/>
      <c r="SLQ8" s="7"/>
      <c r="SLR8" s="7"/>
      <c r="SLS8" s="7"/>
      <c r="SLT8" s="7"/>
      <c r="SLU8" s="7"/>
      <c r="SLV8" s="7"/>
      <c r="SLW8" s="7"/>
      <c r="SLX8" s="7"/>
      <c r="SLY8" s="7"/>
      <c r="SLZ8" s="7"/>
      <c r="SMA8" s="7"/>
      <c r="SMB8" s="7"/>
      <c r="SMC8" s="7"/>
      <c r="SMD8" s="7"/>
      <c r="SME8" s="7"/>
      <c r="SMF8" s="7"/>
      <c r="SMG8" s="7"/>
      <c r="SMH8" s="7"/>
      <c r="SMI8" s="7"/>
      <c r="SMJ8" s="7"/>
      <c r="SMK8" s="7"/>
      <c r="SML8" s="7"/>
      <c r="SMM8" s="7"/>
      <c r="SMN8" s="7"/>
      <c r="SMO8" s="7"/>
      <c r="SMP8" s="7"/>
      <c r="SMQ8" s="7"/>
      <c r="SMR8" s="7"/>
      <c r="SMS8" s="7"/>
      <c r="SMT8" s="7"/>
      <c r="SMU8" s="7"/>
      <c r="SMV8" s="7"/>
      <c r="SMW8" s="7"/>
      <c r="SMX8" s="7"/>
      <c r="SMY8" s="7"/>
      <c r="SMZ8" s="7"/>
      <c r="SNA8" s="7"/>
      <c r="SNB8" s="7"/>
      <c r="SNC8" s="7"/>
      <c r="SND8" s="7"/>
      <c r="SNE8" s="7"/>
      <c r="SNF8" s="7"/>
      <c r="SNG8" s="7"/>
      <c r="SNH8" s="7"/>
      <c r="SNI8" s="7"/>
      <c r="SNJ8" s="7"/>
      <c r="SNK8" s="7"/>
      <c r="SNL8" s="7"/>
      <c r="SNM8" s="7"/>
      <c r="SNN8" s="7"/>
      <c r="SNO8" s="7"/>
      <c r="SNP8" s="7"/>
      <c r="SNQ8" s="7"/>
      <c r="SNR8" s="7"/>
      <c r="SNS8" s="7"/>
      <c r="SNT8" s="7"/>
      <c r="SNU8" s="7"/>
      <c r="SNV8" s="7"/>
      <c r="SNW8" s="7"/>
      <c r="SNX8" s="7"/>
      <c r="SNY8" s="7"/>
      <c r="SNZ8" s="7"/>
      <c r="SOA8" s="7"/>
      <c r="SOB8" s="7"/>
      <c r="SOC8" s="7"/>
      <c r="SOD8" s="7"/>
      <c r="SOE8" s="7"/>
      <c r="SOF8" s="7"/>
      <c r="SOG8" s="7"/>
      <c r="SOH8" s="7"/>
      <c r="SOI8" s="7"/>
      <c r="SOJ8" s="7"/>
      <c r="SOK8" s="7"/>
      <c r="SOL8" s="7"/>
      <c r="SOM8" s="7"/>
      <c r="SON8" s="7"/>
      <c r="SOO8" s="7"/>
      <c r="SOP8" s="7"/>
      <c r="SOQ8" s="7"/>
      <c r="SOR8" s="7"/>
      <c r="SOS8" s="7"/>
      <c r="SOT8" s="7"/>
      <c r="SOU8" s="7"/>
      <c r="SOV8" s="7"/>
      <c r="SOW8" s="7"/>
      <c r="SOX8" s="7"/>
      <c r="SOY8" s="7"/>
      <c r="SOZ8" s="7"/>
      <c r="SPA8" s="7"/>
      <c r="SPB8" s="7"/>
      <c r="SPC8" s="7"/>
      <c r="SPD8" s="7"/>
      <c r="SPE8" s="7"/>
      <c r="SPF8" s="7"/>
      <c r="SPG8" s="7"/>
      <c r="SPH8" s="7"/>
      <c r="SPI8" s="7"/>
      <c r="SPJ8" s="7"/>
      <c r="SPK8" s="7"/>
      <c r="SPL8" s="7"/>
      <c r="SPM8" s="7"/>
      <c r="SPN8" s="7"/>
      <c r="SPO8" s="7"/>
      <c r="SPP8" s="7"/>
      <c r="SPQ8" s="7"/>
      <c r="SPR8" s="7"/>
      <c r="SPS8" s="7"/>
      <c r="SPT8" s="7"/>
      <c r="SPU8" s="7"/>
      <c r="SPV8" s="7"/>
      <c r="SPW8" s="7"/>
      <c r="SPX8" s="7"/>
      <c r="SPY8" s="7"/>
      <c r="SPZ8" s="7"/>
      <c r="SQA8" s="7"/>
      <c r="SQB8" s="7"/>
      <c r="SQC8" s="7"/>
      <c r="SQD8" s="7"/>
      <c r="SQE8" s="7"/>
      <c r="SQF8" s="7"/>
      <c r="SQG8" s="7"/>
      <c r="SQH8" s="7"/>
      <c r="SQI8" s="7"/>
      <c r="SQJ8" s="7"/>
      <c r="SQK8" s="7"/>
      <c r="SQL8" s="7"/>
      <c r="SQM8" s="7"/>
      <c r="SQN8" s="7"/>
      <c r="SQO8" s="7"/>
      <c r="SQP8" s="7"/>
      <c r="SQQ8" s="7"/>
      <c r="SQR8" s="7"/>
      <c r="SQS8" s="7"/>
      <c r="SQT8" s="7"/>
      <c r="SQU8" s="7"/>
      <c r="SQV8" s="7"/>
      <c r="SQW8" s="7"/>
      <c r="SQX8" s="7"/>
      <c r="SQY8" s="7"/>
      <c r="SQZ8" s="7"/>
      <c r="SRA8" s="7"/>
      <c r="SRB8" s="7"/>
      <c r="SRC8" s="7"/>
      <c r="SRD8" s="7"/>
      <c r="SRE8" s="7"/>
      <c r="SRF8" s="7"/>
      <c r="SRG8" s="7"/>
      <c r="SRH8" s="7"/>
      <c r="SRI8" s="7"/>
      <c r="SRJ8" s="7"/>
      <c r="SRK8" s="7"/>
      <c r="SRL8" s="7"/>
      <c r="SRM8" s="7"/>
      <c r="SRN8" s="7"/>
      <c r="SRO8" s="7"/>
      <c r="SRP8" s="7"/>
      <c r="SRQ8" s="7"/>
      <c r="SRR8" s="7"/>
      <c r="SRS8" s="7"/>
      <c r="SRT8" s="7"/>
      <c r="SRU8" s="7"/>
      <c r="SRV8" s="7"/>
      <c r="SRW8" s="7"/>
      <c r="SRX8" s="7"/>
      <c r="SRY8" s="7"/>
      <c r="SRZ8" s="7"/>
      <c r="SSA8" s="7"/>
      <c r="SSB8" s="7"/>
      <c r="SSC8" s="7"/>
      <c r="SSD8" s="7"/>
      <c r="SSE8" s="7"/>
      <c r="SSF8" s="7"/>
      <c r="SSG8" s="7"/>
      <c r="SSH8" s="7"/>
      <c r="SSI8" s="7"/>
      <c r="SSJ8" s="7"/>
      <c r="SSK8" s="7"/>
      <c r="SSL8" s="7"/>
      <c r="SSM8" s="7"/>
      <c r="SSN8" s="7"/>
      <c r="SSO8" s="7"/>
      <c r="SSP8" s="7"/>
      <c r="SSQ8" s="7"/>
      <c r="SSR8" s="7"/>
      <c r="SSS8" s="7"/>
      <c r="SST8" s="7"/>
      <c r="SSU8" s="7"/>
      <c r="SSV8" s="7"/>
      <c r="SSW8" s="7"/>
      <c r="SSX8" s="7"/>
      <c r="SSY8" s="7"/>
      <c r="SSZ8" s="7"/>
      <c r="STA8" s="7"/>
      <c r="STB8" s="7"/>
      <c r="STC8" s="7"/>
      <c r="STD8" s="7"/>
      <c r="STE8" s="7"/>
      <c r="STF8" s="7"/>
      <c r="STG8" s="7"/>
      <c r="STH8" s="7"/>
      <c r="STI8" s="7"/>
      <c r="STJ8" s="7"/>
      <c r="STK8" s="7"/>
      <c r="STL8" s="7"/>
      <c r="STM8" s="7"/>
      <c r="STN8" s="7"/>
      <c r="STO8" s="7"/>
      <c r="STP8" s="7"/>
      <c r="STQ8" s="7"/>
      <c r="STR8" s="7"/>
      <c r="STS8" s="7"/>
      <c r="STT8" s="7"/>
      <c r="STU8" s="7"/>
      <c r="STV8" s="7"/>
      <c r="STW8" s="7"/>
      <c r="STX8" s="7"/>
      <c r="STY8" s="7"/>
      <c r="STZ8" s="7"/>
      <c r="SUA8" s="7"/>
      <c r="SUB8" s="7"/>
      <c r="SUC8" s="7"/>
      <c r="SUD8" s="7"/>
      <c r="SUE8" s="7"/>
      <c r="SUF8" s="7"/>
      <c r="SUG8" s="7"/>
      <c r="SUH8" s="7"/>
      <c r="SUI8" s="7"/>
      <c r="SUJ8" s="7"/>
      <c r="SUK8" s="7"/>
      <c r="SUL8" s="7"/>
      <c r="SUM8" s="7"/>
      <c r="SUN8" s="7"/>
      <c r="SUO8" s="7"/>
      <c r="SUP8" s="7"/>
      <c r="SUQ8" s="7"/>
      <c r="SUR8" s="7"/>
      <c r="SUS8" s="7"/>
      <c r="SUT8" s="7"/>
      <c r="SUU8" s="7"/>
      <c r="SUV8" s="7"/>
      <c r="SUW8" s="7"/>
      <c r="SUX8" s="7"/>
      <c r="SUY8" s="7"/>
      <c r="SUZ8" s="7"/>
      <c r="SVA8" s="7"/>
      <c r="SVB8" s="7"/>
      <c r="SVC8" s="7"/>
      <c r="SVD8" s="7"/>
      <c r="SVE8" s="7"/>
      <c r="SVF8" s="7"/>
      <c r="SVG8" s="7"/>
      <c r="SVH8" s="7"/>
      <c r="SVI8" s="7"/>
      <c r="SVJ8" s="7"/>
      <c r="SVK8" s="7"/>
      <c r="SVL8" s="7"/>
      <c r="SVM8" s="7"/>
      <c r="SVN8" s="7"/>
      <c r="SVO8" s="7"/>
      <c r="SVP8" s="7"/>
      <c r="SVQ8" s="7"/>
      <c r="SVR8" s="7"/>
      <c r="SVS8" s="7"/>
      <c r="SVT8" s="7"/>
      <c r="SVU8" s="7"/>
      <c r="SVV8" s="7"/>
      <c r="SVW8" s="7"/>
      <c r="SVX8" s="7"/>
      <c r="SVY8" s="7"/>
      <c r="SVZ8" s="7"/>
      <c r="SWA8" s="7"/>
      <c r="SWB8" s="7"/>
      <c r="SWC8" s="7"/>
      <c r="SWD8" s="7"/>
      <c r="SWE8" s="7"/>
      <c r="SWF8" s="7"/>
      <c r="SWG8" s="7"/>
      <c r="SWH8" s="7"/>
      <c r="SWI8" s="7"/>
      <c r="SWJ8" s="7"/>
      <c r="SWK8" s="7"/>
      <c r="SWL8" s="7"/>
      <c r="SWM8" s="7"/>
      <c r="SWN8" s="7"/>
      <c r="SWO8" s="7"/>
      <c r="SWP8" s="7"/>
      <c r="SWQ8" s="7"/>
      <c r="SWR8" s="7"/>
      <c r="SWS8" s="7"/>
      <c r="SWT8" s="7"/>
      <c r="SWU8" s="7"/>
      <c r="SWV8" s="7"/>
      <c r="SWW8" s="7"/>
      <c r="SWX8" s="7"/>
      <c r="SWY8" s="7"/>
      <c r="SWZ8" s="7"/>
      <c r="SXA8" s="7"/>
      <c r="SXB8" s="7"/>
      <c r="SXC8" s="7"/>
      <c r="SXD8" s="7"/>
      <c r="SXE8" s="7"/>
      <c r="SXF8" s="7"/>
      <c r="SXG8" s="7"/>
      <c r="SXH8" s="7"/>
      <c r="SXI8" s="7"/>
      <c r="SXJ8" s="7"/>
      <c r="SXK8" s="7"/>
      <c r="SXL8" s="7"/>
      <c r="SXM8" s="7"/>
      <c r="SXN8" s="7"/>
      <c r="SXO8" s="7"/>
      <c r="SXP8" s="7"/>
      <c r="SXQ8" s="7"/>
      <c r="SXR8" s="7"/>
      <c r="SXS8" s="7"/>
      <c r="SXT8" s="7"/>
      <c r="SXU8" s="7"/>
      <c r="SXV8" s="7"/>
      <c r="SXW8" s="7"/>
      <c r="SXX8" s="7"/>
      <c r="SXY8" s="7"/>
      <c r="SXZ8" s="7"/>
      <c r="SYA8" s="7"/>
      <c r="SYB8" s="7"/>
      <c r="SYC8" s="7"/>
      <c r="SYD8" s="7"/>
      <c r="SYE8" s="7"/>
      <c r="SYF8" s="7"/>
      <c r="SYG8" s="7"/>
      <c r="SYH8" s="7"/>
      <c r="SYI8" s="7"/>
      <c r="SYJ8" s="7"/>
      <c r="SYK8" s="7"/>
      <c r="SYL8" s="7"/>
      <c r="SYM8" s="7"/>
      <c r="SYN8" s="7"/>
      <c r="SYO8" s="7"/>
      <c r="SYP8" s="7"/>
      <c r="SYQ8" s="7"/>
      <c r="SYR8" s="7"/>
      <c r="SYS8" s="7"/>
      <c r="SYT8" s="7"/>
      <c r="SYU8" s="7"/>
      <c r="SYV8" s="7"/>
      <c r="SYW8" s="7"/>
      <c r="SYX8" s="7"/>
      <c r="SYY8" s="7"/>
      <c r="SYZ8" s="7"/>
      <c r="SZA8" s="7"/>
      <c r="SZB8" s="7"/>
      <c r="SZC8" s="7"/>
      <c r="SZD8" s="7"/>
      <c r="SZE8" s="7"/>
      <c r="SZF8" s="7"/>
      <c r="SZG8" s="7"/>
      <c r="SZH8" s="7"/>
      <c r="SZI8" s="7"/>
      <c r="SZJ8" s="7"/>
      <c r="SZK8" s="7"/>
      <c r="SZL8" s="7"/>
      <c r="SZM8" s="7"/>
      <c r="SZN8" s="7"/>
      <c r="SZO8" s="7"/>
      <c r="SZP8" s="7"/>
      <c r="SZQ8" s="7"/>
      <c r="SZR8" s="7"/>
      <c r="SZS8" s="7"/>
      <c r="SZT8" s="7"/>
      <c r="SZU8" s="7"/>
      <c r="SZV8" s="7"/>
      <c r="SZW8" s="7"/>
      <c r="SZX8" s="7"/>
      <c r="SZY8" s="7"/>
      <c r="SZZ8" s="7"/>
      <c r="TAA8" s="7"/>
      <c r="TAB8" s="7"/>
      <c r="TAC8" s="7"/>
      <c r="TAD8" s="7"/>
      <c r="TAE8" s="7"/>
      <c r="TAF8" s="7"/>
      <c r="TAG8" s="7"/>
      <c r="TAH8" s="7"/>
      <c r="TAI8" s="7"/>
      <c r="TAJ8" s="7"/>
      <c r="TAK8" s="7"/>
      <c r="TAL8" s="7"/>
      <c r="TAM8" s="7"/>
      <c r="TAN8" s="7"/>
      <c r="TAO8" s="7"/>
      <c r="TAP8" s="7"/>
      <c r="TAQ8" s="7"/>
      <c r="TAR8" s="7"/>
      <c r="TAS8" s="7"/>
      <c r="TAT8" s="7"/>
      <c r="TAU8" s="7"/>
      <c r="TAV8" s="7"/>
      <c r="TAW8" s="7"/>
      <c r="TAX8" s="7"/>
      <c r="TAY8" s="7"/>
      <c r="TAZ8" s="7"/>
      <c r="TBA8" s="7"/>
      <c r="TBB8" s="7"/>
      <c r="TBC8" s="7"/>
      <c r="TBD8" s="7"/>
      <c r="TBE8" s="7"/>
      <c r="TBF8" s="7"/>
      <c r="TBG8" s="7"/>
      <c r="TBH8" s="7"/>
      <c r="TBI8" s="7"/>
      <c r="TBJ8" s="7"/>
      <c r="TBK8" s="7"/>
      <c r="TBL8" s="7"/>
      <c r="TBM8" s="7"/>
      <c r="TBN8" s="7"/>
      <c r="TBO8" s="7"/>
      <c r="TBP8" s="7"/>
      <c r="TBQ8" s="7"/>
      <c r="TBR8" s="7"/>
      <c r="TBS8" s="7"/>
      <c r="TBT8" s="7"/>
      <c r="TBU8" s="7"/>
      <c r="TBV8" s="7"/>
      <c r="TBW8" s="7"/>
      <c r="TBX8" s="7"/>
      <c r="TBY8" s="7"/>
      <c r="TBZ8" s="7"/>
      <c r="TCA8" s="7"/>
      <c r="TCB8" s="7"/>
      <c r="TCC8" s="7"/>
      <c r="TCD8" s="7"/>
      <c r="TCE8" s="7"/>
      <c r="TCF8" s="7"/>
      <c r="TCG8" s="7"/>
      <c r="TCH8" s="7"/>
      <c r="TCI8" s="7"/>
      <c r="TCJ8" s="7"/>
      <c r="TCK8" s="7"/>
      <c r="TCL8" s="7"/>
      <c r="TCM8" s="7"/>
      <c r="TCN8" s="7"/>
      <c r="TCO8" s="7"/>
      <c r="TCP8" s="7"/>
      <c r="TCQ8" s="7"/>
      <c r="TCR8" s="7"/>
      <c r="TCS8" s="7"/>
      <c r="TCT8" s="7"/>
      <c r="TCU8" s="7"/>
      <c r="TCV8" s="7"/>
      <c r="TCW8" s="7"/>
      <c r="TCX8" s="7"/>
      <c r="TCY8" s="7"/>
      <c r="TCZ8" s="7"/>
      <c r="TDA8" s="7"/>
      <c r="TDB8" s="7"/>
      <c r="TDC8" s="7"/>
      <c r="TDD8" s="7"/>
      <c r="TDE8" s="7"/>
      <c r="TDF8" s="7"/>
      <c r="TDG8" s="7"/>
      <c r="TDH8" s="7"/>
      <c r="TDI8" s="7"/>
      <c r="TDJ8" s="7"/>
      <c r="TDK8" s="7"/>
      <c r="TDL8" s="7"/>
      <c r="TDM8" s="7"/>
      <c r="TDN8" s="7"/>
      <c r="TDO8" s="7"/>
      <c r="TDP8" s="7"/>
      <c r="TDQ8" s="7"/>
      <c r="TDR8" s="7"/>
      <c r="TDS8" s="7"/>
      <c r="TDT8" s="7"/>
      <c r="TDU8" s="7"/>
      <c r="TDV8" s="7"/>
      <c r="TDW8" s="7"/>
      <c r="TDX8" s="7"/>
      <c r="TDY8" s="7"/>
      <c r="TDZ8" s="7"/>
      <c r="TEA8" s="7"/>
      <c r="TEB8" s="7"/>
      <c r="TEC8" s="7"/>
      <c r="TED8" s="7"/>
      <c r="TEE8" s="7"/>
      <c r="TEF8" s="7"/>
      <c r="TEG8" s="7"/>
      <c r="TEH8" s="7"/>
      <c r="TEI8" s="7"/>
      <c r="TEJ8" s="7"/>
      <c r="TEK8" s="7"/>
      <c r="TEL8" s="7"/>
      <c r="TEM8" s="7"/>
      <c r="TEN8" s="7"/>
      <c r="TEO8" s="7"/>
      <c r="TEP8" s="7"/>
      <c r="TEQ8" s="7"/>
      <c r="TER8" s="7"/>
      <c r="TES8" s="7"/>
      <c r="TET8" s="7"/>
      <c r="TEU8" s="7"/>
      <c r="TEV8" s="7"/>
      <c r="TEW8" s="7"/>
      <c r="TEX8" s="7"/>
      <c r="TEY8" s="7"/>
      <c r="TEZ8" s="7"/>
      <c r="TFA8" s="7"/>
      <c r="TFB8" s="7"/>
      <c r="TFC8" s="7"/>
      <c r="TFD8" s="7"/>
      <c r="TFE8" s="7"/>
      <c r="TFF8" s="7"/>
      <c r="TFG8" s="7"/>
      <c r="TFH8" s="7"/>
      <c r="TFI8" s="7"/>
      <c r="TFJ8" s="7"/>
      <c r="TFK8" s="7"/>
      <c r="TFL8" s="7"/>
      <c r="TFM8" s="7"/>
      <c r="TFN8" s="7"/>
      <c r="TFO8" s="7"/>
      <c r="TFP8" s="7"/>
      <c r="TFQ8" s="7"/>
      <c r="TFR8" s="7"/>
      <c r="TFS8" s="7"/>
      <c r="TFT8" s="7"/>
      <c r="TFU8" s="7"/>
      <c r="TFV8" s="7"/>
      <c r="TFW8" s="7"/>
      <c r="TFX8" s="7"/>
      <c r="TFY8" s="7"/>
      <c r="TFZ8" s="7"/>
      <c r="TGA8" s="7"/>
      <c r="TGB8" s="7"/>
      <c r="TGC8" s="7"/>
      <c r="TGD8" s="7"/>
      <c r="TGE8" s="7"/>
      <c r="TGF8" s="7"/>
      <c r="TGG8" s="7"/>
      <c r="TGH8" s="7"/>
      <c r="TGI8" s="7"/>
      <c r="TGJ8" s="7"/>
      <c r="TGK8" s="7"/>
      <c r="TGL8" s="7"/>
      <c r="TGM8" s="7"/>
      <c r="TGN8" s="7"/>
      <c r="TGO8" s="7"/>
      <c r="TGP8" s="7"/>
      <c r="TGQ8" s="7"/>
      <c r="TGR8" s="7"/>
      <c r="TGS8" s="7"/>
      <c r="TGT8" s="7"/>
      <c r="TGU8" s="7"/>
      <c r="TGV8" s="7"/>
      <c r="TGW8" s="7"/>
      <c r="TGX8" s="7"/>
      <c r="TGY8" s="7"/>
      <c r="TGZ8" s="7"/>
      <c r="THA8" s="7"/>
      <c r="THB8" s="7"/>
      <c r="THC8" s="7"/>
      <c r="THD8" s="7"/>
      <c r="THE8" s="7"/>
      <c r="THF8" s="7"/>
      <c r="THG8" s="7"/>
      <c r="THH8" s="7"/>
      <c r="THI8" s="7"/>
      <c r="THJ8" s="7"/>
      <c r="THK8" s="7"/>
      <c r="THL8" s="7"/>
      <c r="THM8" s="7"/>
      <c r="THN8" s="7"/>
      <c r="THO8" s="7"/>
      <c r="THP8" s="7"/>
      <c r="THQ8" s="7"/>
      <c r="THR8" s="7"/>
      <c r="THS8" s="7"/>
      <c r="THT8" s="7"/>
      <c r="THU8" s="7"/>
      <c r="THV8" s="7"/>
      <c r="THW8" s="7"/>
      <c r="THX8" s="7"/>
      <c r="THY8" s="7"/>
      <c r="THZ8" s="7"/>
      <c r="TIA8" s="7"/>
      <c r="TIB8" s="7"/>
      <c r="TIC8" s="7"/>
      <c r="TID8" s="7"/>
      <c r="TIE8" s="7"/>
      <c r="TIF8" s="7"/>
      <c r="TIG8" s="7"/>
      <c r="TIH8" s="7"/>
      <c r="TII8" s="7"/>
      <c r="TIJ8" s="7"/>
      <c r="TIK8" s="7"/>
      <c r="TIL8" s="7"/>
      <c r="TIM8" s="7"/>
      <c r="TIN8" s="7"/>
      <c r="TIO8" s="7"/>
      <c r="TIP8" s="7"/>
      <c r="TIQ8" s="7"/>
      <c r="TIR8" s="7"/>
      <c r="TIS8" s="7"/>
      <c r="TIT8" s="7"/>
      <c r="TIU8" s="7"/>
      <c r="TIV8" s="7"/>
      <c r="TIW8" s="7"/>
      <c r="TIX8" s="7"/>
      <c r="TIY8" s="7"/>
      <c r="TIZ8" s="7"/>
      <c r="TJA8" s="7"/>
      <c r="TJB8" s="7"/>
      <c r="TJC8" s="7"/>
      <c r="TJD8" s="7"/>
      <c r="TJE8" s="7"/>
      <c r="TJF8" s="7"/>
      <c r="TJG8" s="7"/>
      <c r="TJH8" s="7"/>
      <c r="TJI8" s="7"/>
      <c r="TJJ8" s="7"/>
      <c r="TJK8" s="7"/>
      <c r="TJL8" s="7"/>
      <c r="TJM8" s="7"/>
      <c r="TJN8" s="7"/>
      <c r="TJO8" s="7"/>
      <c r="TJP8" s="7"/>
      <c r="TJQ8" s="7"/>
      <c r="TJR8" s="7"/>
      <c r="TJS8" s="7"/>
      <c r="TJT8" s="7"/>
      <c r="TJU8" s="7"/>
      <c r="TJV8" s="7"/>
      <c r="TJW8" s="7"/>
      <c r="TJX8" s="7"/>
      <c r="TJY8" s="7"/>
      <c r="TJZ8" s="7"/>
      <c r="TKA8" s="7"/>
      <c r="TKB8" s="7"/>
      <c r="TKC8" s="7"/>
      <c r="TKD8" s="7"/>
      <c r="TKE8" s="7"/>
      <c r="TKF8" s="7"/>
      <c r="TKG8" s="7"/>
      <c r="TKH8" s="7"/>
      <c r="TKI8" s="7"/>
      <c r="TKJ8" s="7"/>
      <c r="TKK8" s="7"/>
      <c r="TKL8" s="7"/>
      <c r="TKM8" s="7"/>
      <c r="TKN8" s="7"/>
      <c r="TKO8" s="7"/>
      <c r="TKP8" s="7"/>
      <c r="TKQ8" s="7"/>
      <c r="TKR8" s="7"/>
      <c r="TKS8" s="7"/>
      <c r="TKT8" s="7"/>
      <c r="TKU8" s="7"/>
      <c r="TKV8" s="7"/>
      <c r="TKW8" s="7"/>
      <c r="TKX8" s="7"/>
      <c r="TKY8" s="7"/>
      <c r="TKZ8" s="7"/>
      <c r="TLA8" s="7"/>
      <c r="TLB8" s="7"/>
      <c r="TLC8" s="7"/>
      <c r="TLD8" s="7"/>
      <c r="TLE8" s="7"/>
      <c r="TLF8" s="7"/>
      <c r="TLG8" s="7"/>
      <c r="TLH8" s="7"/>
      <c r="TLI8" s="7"/>
      <c r="TLJ8" s="7"/>
      <c r="TLK8" s="7"/>
      <c r="TLL8" s="7"/>
      <c r="TLM8" s="7"/>
      <c r="TLN8" s="7"/>
      <c r="TLO8" s="7"/>
      <c r="TLP8" s="7"/>
      <c r="TLQ8" s="7"/>
      <c r="TLR8" s="7"/>
      <c r="TLS8" s="7"/>
      <c r="TLT8" s="7"/>
      <c r="TLU8" s="7"/>
      <c r="TLV8" s="7"/>
      <c r="TLW8" s="7"/>
      <c r="TLX8" s="7"/>
      <c r="TLY8" s="7"/>
      <c r="TLZ8" s="7"/>
      <c r="TMA8" s="7"/>
      <c r="TMB8" s="7"/>
      <c r="TMC8" s="7"/>
      <c r="TMD8" s="7"/>
      <c r="TME8" s="7"/>
      <c r="TMF8" s="7"/>
      <c r="TMG8" s="7"/>
      <c r="TMH8" s="7"/>
      <c r="TMI8" s="7"/>
      <c r="TMJ8" s="7"/>
      <c r="TMK8" s="7"/>
      <c r="TML8" s="7"/>
      <c r="TMM8" s="7"/>
      <c r="TMN8" s="7"/>
      <c r="TMO8" s="7"/>
      <c r="TMP8" s="7"/>
      <c r="TMQ8" s="7"/>
      <c r="TMR8" s="7"/>
      <c r="TMS8" s="7"/>
      <c r="TMT8" s="7"/>
      <c r="TMU8" s="7"/>
      <c r="TMV8" s="7"/>
      <c r="TMW8" s="7"/>
      <c r="TMX8" s="7"/>
      <c r="TMY8" s="7"/>
      <c r="TMZ8" s="7"/>
      <c r="TNA8" s="7"/>
      <c r="TNB8" s="7"/>
      <c r="TNC8" s="7"/>
      <c r="TND8" s="7"/>
      <c r="TNE8" s="7"/>
      <c r="TNF8" s="7"/>
      <c r="TNG8" s="7"/>
      <c r="TNH8" s="7"/>
      <c r="TNI8" s="7"/>
      <c r="TNJ8" s="7"/>
      <c r="TNK8" s="7"/>
      <c r="TNL8" s="7"/>
      <c r="TNM8" s="7"/>
      <c r="TNN8" s="7"/>
      <c r="TNO8" s="7"/>
      <c r="TNP8" s="7"/>
      <c r="TNQ8" s="7"/>
      <c r="TNR8" s="7"/>
      <c r="TNS8" s="7"/>
      <c r="TNT8" s="7"/>
      <c r="TNU8" s="7"/>
      <c r="TNV8" s="7"/>
      <c r="TNW8" s="7"/>
      <c r="TNX8" s="7"/>
      <c r="TNY8" s="7"/>
      <c r="TNZ8" s="7"/>
      <c r="TOA8" s="7"/>
      <c r="TOB8" s="7"/>
      <c r="TOC8" s="7"/>
      <c r="TOD8" s="7"/>
      <c r="TOE8" s="7"/>
      <c r="TOF8" s="7"/>
      <c r="TOG8" s="7"/>
      <c r="TOH8" s="7"/>
      <c r="TOI8" s="7"/>
      <c r="TOJ8" s="7"/>
      <c r="TOK8" s="7"/>
      <c r="TOL8" s="7"/>
      <c r="TOM8" s="7"/>
      <c r="TON8" s="7"/>
      <c r="TOO8" s="7"/>
      <c r="TOP8" s="7"/>
      <c r="TOQ8" s="7"/>
      <c r="TOR8" s="7"/>
      <c r="TOS8" s="7"/>
      <c r="TOT8" s="7"/>
      <c r="TOU8" s="7"/>
      <c r="TOV8" s="7"/>
      <c r="TOW8" s="7"/>
      <c r="TOX8" s="7"/>
      <c r="TOY8" s="7"/>
      <c r="TOZ8" s="7"/>
      <c r="TPA8" s="7"/>
      <c r="TPB8" s="7"/>
      <c r="TPC8" s="7"/>
      <c r="TPD8" s="7"/>
      <c r="TPE8" s="7"/>
      <c r="TPF8" s="7"/>
      <c r="TPG8" s="7"/>
      <c r="TPH8" s="7"/>
      <c r="TPI8" s="7"/>
      <c r="TPJ8" s="7"/>
      <c r="TPK8" s="7"/>
      <c r="TPL8" s="7"/>
      <c r="TPM8" s="7"/>
      <c r="TPN8" s="7"/>
      <c r="TPO8" s="7"/>
      <c r="TPP8" s="7"/>
      <c r="TPQ8" s="7"/>
      <c r="TPR8" s="7"/>
      <c r="TPS8" s="7"/>
      <c r="TPT8" s="7"/>
      <c r="TPU8" s="7"/>
      <c r="TPV8" s="7"/>
      <c r="TPW8" s="7"/>
      <c r="TPX8" s="7"/>
      <c r="TPY8" s="7"/>
      <c r="TPZ8" s="7"/>
      <c r="TQA8" s="7"/>
      <c r="TQB8" s="7"/>
      <c r="TQC8" s="7"/>
      <c r="TQD8" s="7"/>
      <c r="TQE8" s="7"/>
      <c r="TQF8" s="7"/>
      <c r="TQG8" s="7"/>
      <c r="TQH8" s="7"/>
      <c r="TQI8" s="7"/>
      <c r="TQJ8" s="7"/>
      <c r="TQK8" s="7"/>
      <c r="TQL8" s="7"/>
      <c r="TQM8" s="7"/>
      <c r="TQN8" s="7"/>
      <c r="TQO8" s="7"/>
      <c r="TQP8" s="7"/>
      <c r="TQQ8" s="7"/>
      <c r="TQR8" s="7"/>
      <c r="TQS8" s="7"/>
      <c r="TQT8" s="7"/>
      <c r="TQU8" s="7"/>
      <c r="TQV8" s="7"/>
      <c r="TQW8" s="7"/>
      <c r="TQX8" s="7"/>
      <c r="TQY8" s="7"/>
      <c r="TQZ8" s="7"/>
      <c r="TRA8" s="7"/>
      <c r="TRB8" s="7"/>
      <c r="TRC8" s="7"/>
      <c r="TRD8" s="7"/>
      <c r="TRE8" s="7"/>
      <c r="TRF8" s="7"/>
      <c r="TRG8" s="7"/>
      <c r="TRH8" s="7"/>
      <c r="TRI8" s="7"/>
      <c r="TRJ8" s="7"/>
      <c r="TRK8" s="7"/>
      <c r="TRL8" s="7"/>
      <c r="TRM8" s="7"/>
      <c r="TRN8" s="7"/>
      <c r="TRO8" s="7"/>
      <c r="TRP8" s="7"/>
      <c r="TRQ8" s="7"/>
      <c r="TRR8" s="7"/>
      <c r="TRS8" s="7"/>
      <c r="TRT8" s="7"/>
      <c r="TRU8" s="7"/>
      <c r="TRV8" s="7"/>
      <c r="TRW8" s="7"/>
      <c r="TRX8" s="7"/>
      <c r="TRY8" s="7"/>
      <c r="TRZ8" s="7"/>
      <c r="TSA8" s="7"/>
      <c r="TSB8" s="7"/>
      <c r="TSC8" s="7"/>
      <c r="TSD8" s="7"/>
      <c r="TSE8" s="7"/>
      <c r="TSF8" s="7"/>
      <c r="TSG8" s="7"/>
      <c r="TSH8" s="7"/>
      <c r="TSI8" s="7"/>
      <c r="TSJ8" s="7"/>
      <c r="TSK8" s="7"/>
      <c r="TSL8" s="7"/>
      <c r="TSM8" s="7"/>
      <c r="TSN8" s="7"/>
      <c r="TSO8" s="7"/>
      <c r="TSP8" s="7"/>
      <c r="TSQ8" s="7"/>
      <c r="TSR8" s="7"/>
      <c r="TSS8" s="7"/>
      <c r="TST8" s="7"/>
      <c r="TSU8" s="7"/>
      <c r="TSV8" s="7"/>
      <c r="TSW8" s="7"/>
      <c r="TSX8" s="7"/>
      <c r="TSY8" s="7"/>
      <c r="TSZ8" s="7"/>
      <c r="TTA8" s="7"/>
      <c r="TTB8" s="7"/>
      <c r="TTC8" s="7"/>
      <c r="TTD8" s="7"/>
      <c r="TTE8" s="7"/>
      <c r="TTF8" s="7"/>
      <c r="TTG8" s="7"/>
      <c r="TTH8" s="7"/>
      <c r="TTI8" s="7"/>
      <c r="TTJ8" s="7"/>
      <c r="TTK8" s="7"/>
      <c r="TTL8" s="7"/>
      <c r="TTM8" s="7"/>
      <c r="TTN8" s="7"/>
      <c r="TTO8" s="7"/>
      <c r="TTP8" s="7"/>
      <c r="TTQ8" s="7"/>
      <c r="TTR8" s="7"/>
      <c r="TTS8" s="7"/>
      <c r="TTT8" s="7"/>
      <c r="TTU8" s="7"/>
      <c r="TTV8" s="7"/>
      <c r="TTW8" s="7"/>
      <c r="TTX8" s="7"/>
      <c r="TTY8" s="7"/>
      <c r="TTZ8" s="7"/>
      <c r="TUA8" s="7"/>
      <c r="TUB8" s="7"/>
      <c r="TUC8" s="7"/>
      <c r="TUD8" s="7"/>
      <c r="TUE8" s="7"/>
      <c r="TUF8" s="7"/>
      <c r="TUG8" s="7"/>
      <c r="TUH8" s="7"/>
      <c r="TUI8" s="7"/>
      <c r="TUJ8" s="7"/>
      <c r="TUK8" s="7"/>
      <c r="TUL8" s="7"/>
      <c r="TUM8" s="7"/>
      <c r="TUN8" s="7"/>
      <c r="TUO8" s="7"/>
      <c r="TUP8" s="7"/>
      <c r="TUQ8" s="7"/>
      <c r="TUR8" s="7"/>
      <c r="TUS8" s="7"/>
      <c r="TUT8" s="7"/>
      <c r="TUU8" s="7"/>
      <c r="TUV8" s="7"/>
      <c r="TUW8" s="7"/>
      <c r="TUX8" s="7"/>
      <c r="TUY8" s="7"/>
      <c r="TUZ8" s="7"/>
      <c r="TVA8" s="7"/>
      <c r="TVB8" s="7"/>
      <c r="TVC8" s="7"/>
      <c r="TVD8" s="7"/>
      <c r="TVE8" s="7"/>
      <c r="TVF8" s="7"/>
      <c r="TVG8" s="7"/>
      <c r="TVH8" s="7"/>
      <c r="TVI8" s="7"/>
      <c r="TVJ8" s="7"/>
      <c r="TVK8" s="7"/>
      <c r="TVL8" s="7"/>
      <c r="TVM8" s="7"/>
      <c r="TVN8" s="7"/>
      <c r="TVO8" s="7"/>
      <c r="TVP8" s="7"/>
      <c r="TVQ8" s="7"/>
      <c r="TVR8" s="7"/>
      <c r="TVS8" s="7"/>
      <c r="TVT8" s="7"/>
      <c r="TVU8" s="7"/>
      <c r="TVV8" s="7"/>
      <c r="TVW8" s="7"/>
      <c r="TVX8" s="7"/>
      <c r="TVY8" s="7"/>
      <c r="TVZ8" s="7"/>
      <c r="TWA8" s="7"/>
      <c r="TWB8" s="7"/>
      <c r="TWC8" s="7"/>
      <c r="TWD8" s="7"/>
      <c r="TWE8" s="7"/>
      <c r="TWF8" s="7"/>
      <c r="TWG8" s="7"/>
      <c r="TWH8" s="7"/>
      <c r="TWI8" s="7"/>
      <c r="TWJ8" s="7"/>
      <c r="TWK8" s="7"/>
      <c r="TWL8" s="7"/>
      <c r="TWM8" s="7"/>
      <c r="TWN8" s="7"/>
      <c r="TWO8" s="7"/>
      <c r="TWP8" s="7"/>
      <c r="TWQ8" s="7"/>
      <c r="TWR8" s="7"/>
      <c r="TWS8" s="7"/>
      <c r="TWT8" s="7"/>
      <c r="TWU8" s="7"/>
      <c r="TWV8" s="7"/>
      <c r="TWW8" s="7"/>
      <c r="TWX8" s="7"/>
      <c r="TWY8" s="7"/>
      <c r="TWZ8" s="7"/>
      <c r="TXA8" s="7"/>
      <c r="TXB8" s="7"/>
      <c r="TXC8" s="7"/>
      <c r="TXD8" s="7"/>
      <c r="TXE8" s="7"/>
      <c r="TXF8" s="7"/>
      <c r="TXG8" s="7"/>
      <c r="TXH8" s="7"/>
      <c r="TXI8" s="7"/>
      <c r="TXJ8" s="7"/>
      <c r="TXK8" s="7"/>
      <c r="TXL8" s="7"/>
      <c r="TXM8" s="7"/>
      <c r="TXN8" s="7"/>
      <c r="TXO8" s="7"/>
      <c r="TXP8" s="7"/>
      <c r="TXQ8" s="7"/>
      <c r="TXR8" s="7"/>
      <c r="TXS8" s="7"/>
      <c r="TXT8" s="7"/>
      <c r="TXU8" s="7"/>
      <c r="TXV8" s="7"/>
      <c r="TXW8" s="7"/>
      <c r="TXX8" s="7"/>
      <c r="TXY8" s="7"/>
      <c r="TXZ8" s="7"/>
      <c r="TYA8" s="7"/>
      <c r="TYB8" s="7"/>
      <c r="TYC8" s="7"/>
      <c r="TYD8" s="7"/>
      <c r="TYE8" s="7"/>
      <c r="TYF8" s="7"/>
      <c r="TYG8" s="7"/>
      <c r="TYH8" s="7"/>
      <c r="TYI8" s="7"/>
      <c r="TYJ8" s="7"/>
      <c r="TYK8" s="7"/>
      <c r="TYL8" s="7"/>
      <c r="TYM8" s="7"/>
      <c r="TYN8" s="7"/>
      <c r="TYO8" s="7"/>
      <c r="TYP8" s="7"/>
      <c r="TYQ8" s="7"/>
      <c r="TYR8" s="7"/>
      <c r="TYS8" s="7"/>
      <c r="TYT8" s="7"/>
      <c r="TYU8" s="7"/>
      <c r="TYV8" s="7"/>
      <c r="TYW8" s="7"/>
      <c r="TYX8" s="7"/>
      <c r="TYY8" s="7"/>
      <c r="TYZ8" s="7"/>
      <c r="TZA8" s="7"/>
      <c r="TZB8" s="7"/>
      <c r="TZC8" s="7"/>
      <c r="TZD8" s="7"/>
      <c r="TZE8" s="7"/>
      <c r="TZF8" s="7"/>
      <c r="TZG8" s="7"/>
      <c r="TZH8" s="7"/>
      <c r="TZI8" s="7"/>
      <c r="TZJ8" s="7"/>
      <c r="TZK8" s="7"/>
      <c r="TZL8" s="7"/>
      <c r="TZM8" s="7"/>
      <c r="TZN8" s="7"/>
      <c r="TZO8" s="7"/>
      <c r="TZP8" s="7"/>
      <c r="TZQ8" s="7"/>
      <c r="TZR8" s="7"/>
      <c r="TZS8" s="7"/>
      <c r="TZT8" s="7"/>
      <c r="TZU8" s="7"/>
      <c r="TZV8" s="7"/>
      <c r="TZW8" s="7"/>
      <c r="TZX8" s="7"/>
      <c r="TZY8" s="7"/>
      <c r="TZZ8" s="7"/>
      <c r="UAA8" s="7"/>
      <c r="UAB8" s="7"/>
      <c r="UAC8" s="7"/>
      <c r="UAD8" s="7"/>
      <c r="UAE8" s="7"/>
      <c r="UAF8" s="7"/>
      <c r="UAG8" s="7"/>
      <c r="UAH8" s="7"/>
      <c r="UAI8" s="7"/>
      <c r="UAJ8" s="7"/>
      <c r="UAK8" s="7"/>
      <c r="UAL8" s="7"/>
      <c r="UAM8" s="7"/>
      <c r="UAN8" s="7"/>
      <c r="UAO8" s="7"/>
      <c r="UAP8" s="7"/>
      <c r="UAQ8" s="7"/>
      <c r="UAR8" s="7"/>
      <c r="UAS8" s="7"/>
      <c r="UAT8" s="7"/>
      <c r="UAU8" s="7"/>
      <c r="UAV8" s="7"/>
      <c r="UAW8" s="7"/>
      <c r="UAX8" s="7"/>
      <c r="UAY8" s="7"/>
      <c r="UAZ8" s="7"/>
      <c r="UBA8" s="7"/>
      <c r="UBB8" s="7"/>
      <c r="UBC8" s="7"/>
      <c r="UBD8" s="7"/>
      <c r="UBE8" s="7"/>
      <c r="UBF8" s="7"/>
      <c r="UBG8" s="7"/>
      <c r="UBH8" s="7"/>
      <c r="UBI8" s="7"/>
      <c r="UBJ8" s="7"/>
      <c r="UBK8" s="7"/>
      <c r="UBL8" s="7"/>
      <c r="UBM8" s="7"/>
      <c r="UBN8" s="7"/>
      <c r="UBO8" s="7"/>
      <c r="UBP8" s="7"/>
      <c r="UBQ8" s="7"/>
      <c r="UBR8" s="7"/>
      <c r="UBS8" s="7"/>
      <c r="UBT8" s="7"/>
      <c r="UBU8" s="7"/>
      <c r="UBV8" s="7"/>
      <c r="UBW8" s="7"/>
      <c r="UBX8" s="7"/>
      <c r="UBY8" s="7"/>
      <c r="UBZ8" s="7"/>
      <c r="UCA8" s="7"/>
      <c r="UCB8" s="7"/>
      <c r="UCC8" s="7"/>
      <c r="UCD8" s="7"/>
      <c r="UCE8" s="7"/>
      <c r="UCF8" s="7"/>
      <c r="UCG8" s="7"/>
      <c r="UCH8" s="7"/>
      <c r="UCI8" s="7"/>
      <c r="UCJ8" s="7"/>
      <c r="UCK8" s="7"/>
      <c r="UCL8" s="7"/>
      <c r="UCM8" s="7"/>
      <c r="UCN8" s="7"/>
      <c r="UCO8" s="7"/>
      <c r="UCP8" s="7"/>
      <c r="UCQ8" s="7"/>
      <c r="UCR8" s="7"/>
      <c r="UCS8" s="7"/>
      <c r="UCT8" s="7"/>
      <c r="UCU8" s="7"/>
      <c r="UCV8" s="7"/>
      <c r="UCW8" s="7"/>
      <c r="UCX8" s="7"/>
      <c r="UCY8" s="7"/>
      <c r="UCZ8" s="7"/>
      <c r="UDA8" s="7"/>
      <c r="UDB8" s="7"/>
      <c r="UDC8" s="7"/>
      <c r="UDD8" s="7"/>
      <c r="UDE8" s="7"/>
      <c r="UDF8" s="7"/>
      <c r="UDG8" s="7"/>
      <c r="UDH8" s="7"/>
      <c r="UDI8" s="7"/>
      <c r="UDJ8" s="7"/>
      <c r="UDK8" s="7"/>
      <c r="UDL8" s="7"/>
      <c r="UDM8" s="7"/>
      <c r="UDN8" s="7"/>
      <c r="UDO8" s="7"/>
      <c r="UDP8" s="7"/>
      <c r="UDQ8" s="7"/>
      <c r="UDR8" s="7"/>
      <c r="UDS8" s="7"/>
      <c r="UDT8" s="7"/>
      <c r="UDU8" s="7"/>
      <c r="UDV8" s="7"/>
      <c r="UDW8" s="7"/>
      <c r="UDX8" s="7"/>
      <c r="UDY8" s="7"/>
      <c r="UDZ8" s="7"/>
      <c r="UEA8" s="7"/>
      <c r="UEB8" s="7"/>
      <c r="UEC8" s="7"/>
      <c r="UED8" s="7"/>
      <c r="UEE8" s="7"/>
      <c r="UEF8" s="7"/>
      <c r="UEG8" s="7"/>
      <c r="UEH8" s="7"/>
      <c r="UEI8" s="7"/>
      <c r="UEJ8" s="7"/>
      <c r="UEK8" s="7"/>
      <c r="UEL8" s="7"/>
      <c r="UEM8" s="7"/>
      <c r="UEN8" s="7"/>
      <c r="UEO8" s="7"/>
      <c r="UEP8" s="7"/>
      <c r="UEQ8" s="7"/>
      <c r="UER8" s="7"/>
      <c r="UES8" s="7"/>
      <c r="UET8" s="7"/>
      <c r="UEU8" s="7"/>
      <c r="UEV8" s="7"/>
      <c r="UEW8" s="7"/>
      <c r="UEX8" s="7"/>
      <c r="UEY8" s="7"/>
      <c r="UEZ8" s="7"/>
      <c r="UFA8" s="7"/>
      <c r="UFB8" s="7"/>
      <c r="UFC8" s="7"/>
      <c r="UFD8" s="7"/>
      <c r="UFE8" s="7"/>
      <c r="UFF8" s="7"/>
      <c r="UFG8" s="7"/>
      <c r="UFH8" s="7"/>
      <c r="UFI8" s="7"/>
      <c r="UFJ8" s="7"/>
      <c r="UFK8" s="7"/>
      <c r="UFL8" s="7"/>
      <c r="UFM8" s="7"/>
      <c r="UFN8" s="7"/>
      <c r="UFO8" s="7"/>
      <c r="UFP8" s="7"/>
      <c r="UFQ8" s="7"/>
      <c r="UFR8" s="7"/>
      <c r="UFS8" s="7"/>
      <c r="UFT8" s="7"/>
      <c r="UFU8" s="7"/>
      <c r="UFV8" s="7"/>
      <c r="UFW8" s="7"/>
      <c r="UFX8" s="7"/>
      <c r="UFY8" s="7"/>
      <c r="UFZ8" s="7"/>
      <c r="UGA8" s="7"/>
      <c r="UGB8" s="7"/>
      <c r="UGC8" s="7"/>
      <c r="UGD8" s="7"/>
      <c r="UGE8" s="7"/>
      <c r="UGF8" s="7"/>
      <c r="UGG8" s="7"/>
      <c r="UGH8" s="7"/>
      <c r="UGI8" s="7"/>
      <c r="UGJ8" s="7"/>
      <c r="UGK8" s="7"/>
      <c r="UGL8" s="7"/>
      <c r="UGM8" s="7"/>
      <c r="UGN8" s="7"/>
      <c r="UGO8" s="7"/>
      <c r="UGP8" s="7"/>
      <c r="UGQ8" s="7"/>
      <c r="UGR8" s="7"/>
      <c r="UGS8" s="7"/>
      <c r="UGT8" s="7"/>
      <c r="UGU8" s="7"/>
      <c r="UGV8" s="7"/>
      <c r="UGW8" s="7"/>
      <c r="UGX8" s="7"/>
      <c r="UGY8" s="7"/>
      <c r="UGZ8" s="7"/>
      <c r="UHA8" s="7"/>
      <c r="UHB8" s="7"/>
      <c r="UHC8" s="7"/>
      <c r="UHD8" s="7"/>
      <c r="UHE8" s="7"/>
      <c r="UHF8" s="7"/>
      <c r="UHG8" s="7"/>
      <c r="UHH8" s="7"/>
      <c r="UHI8" s="7"/>
      <c r="UHJ8" s="7"/>
      <c r="UHK8" s="7"/>
      <c r="UHL8" s="7"/>
      <c r="UHM8" s="7"/>
      <c r="UHN8" s="7"/>
      <c r="UHO8" s="7"/>
      <c r="UHP8" s="7"/>
      <c r="UHQ8" s="7"/>
      <c r="UHR8" s="7"/>
      <c r="UHS8" s="7"/>
      <c r="UHT8" s="7"/>
      <c r="UHU8" s="7"/>
      <c r="UHV8" s="7"/>
      <c r="UHW8" s="7"/>
      <c r="UHX8" s="7"/>
      <c r="UHY8" s="7"/>
      <c r="UHZ8" s="7"/>
      <c r="UIA8" s="7"/>
      <c r="UIB8" s="7"/>
      <c r="UIC8" s="7"/>
      <c r="UID8" s="7"/>
      <c r="UIE8" s="7"/>
      <c r="UIF8" s="7"/>
      <c r="UIG8" s="7"/>
      <c r="UIH8" s="7"/>
      <c r="UII8" s="7"/>
      <c r="UIJ8" s="7"/>
      <c r="UIK8" s="7"/>
      <c r="UIL8" s="7"/>
      <c r="UIM8" s="7"/>
      <c r="UIN8" s="7"/>
      <c r="UIO8" s="7"/>
      <c r="UIP8" s="7"/>
      <c r="UIQ8" s="7"/>
      <c r="UIR8" s="7"/>
      <c r="UIS8" s="7"/>
      <c r="UIT8" s="7"/>
      <c r="UIU8" s="7"/>
      <c r="UIV8" s="7"/>
      <c r="UIW8" s="7"/>
      <c r="UIX8" s="7"/>
      <c r="UIY8" s="7"/>
      <c r="UIZ8" s="7"/>
      <c r="UJA8" s="7"/>
      <c r="UJB8" s="7"/>
      <c r="UJC8" s="7"/>
      <c r="UJD8" s="7"/>
      <c r="UJE8" s="7"/>
      <c r="UJF8" s="7"/>
      <c r="UJG8" s="7"/>
      <c r="UJH8" s="7"/>
      <c r="UJI8" s="7"/>
      <c r="UJJ8" s="7"/>
      <c r="UJK8" s="7"/>
      <c r="UJL8" s="7"/>
      <c r="UJM8" s="7"/>
      <c r="UJN8" s="7"/>
      <c r="UJO8" s="7"/>
      <c r="UJP8" s="7"/>
      <c r="UJQ8" s="7"/>
      <c r="UJR8" s="7"/>
      <c r="UJS8" s="7"/>
      <c r="UJT8" s="7"/>
      <c r="UJU8" s="7"/>
      <c r="UJV8" s="7"/>
      <c r="UJW8" s="7"/>
      <c r="UJX8" s="7"/>
      <c r="UJY8" s="7"/>
      <c r="UJZ8" s="7"/>
      <c r="UKA8" s="7"/>
      <c r="UKB8" s="7"/>
      <c r="UKC8" s="7"/>
      <c r="UKD8" s="7"/>
      <c r="UKE8" s="7"/>
      <c r="UKF8" s="7"/>
      <c r="UKG8" s="7"/>
      <c r="UKH8" s="7"/>
      <c r="UKI8" s="7"/>
      <c r="UKJ8" s="7"/>
      <c r="UKK8" s="7"/>
      <c r="UKL8" s="7"/>
      <c r="UKM8" s="7"/>
      <c r="UKN8" s="7"/>
      <c r="UKO8" s="7"/>
      <c r="UKP8" s="7"/>
      <c r="UKQ8" s="7"/>
      <c r="UKR8" s="7"/>
      <c r="UKS8" s="7"/>
      <c r="UKT8" s="7"/>
      <c r="UKU8" s="7"/>
      <c r="UKV8" s="7"/>
      <c r="UKW8" s="7"/>
      <c r="UKX8" s="7"/>
      <c r="UKY8" s="7"/>
      <c r="UKZ8" s="7"/>
      <c r="ULA8" s="7"/>
      <c r="ULB8" s="7"/>
      <c r="ULC8" s="7"/>
      <c r="ULD8" s="7"/>
      <c r="ULE8" s="7"/>
      <c r="ULF8" s="7"/>
      <c r="ULG8" s="7"/>
      <c r="ULH8" s="7"/>
      <c r="ULI8" s="7"/>
      <c r="ULJ8" s="7"/>
      <c r="ULK8" s="7"/>
      <c r="ULL8" s="7"/>
      <c r="ULM8" s="7"/>
      <c r="ULN8" s="7"/>
      <c r="ULO8" s="7"/>
      <c r="ULP8" s="7"/>
      <c r="ULQ8" s="7"/>
      <c r="ULR8" s="7"/>
      <c r="ULS8" s="7"/>
      <c r="ULT8" s="7"/>
      <c r="ULU8" s="7"/>
      <c r="ULV8" s="7"/>
      <c r="ULW8" s="7"/>
      <c r="ULX8" s="7"/>
      <c r="ULY8" s="7"/>
      <c r="ULZ8" s="7"/>
      <c r="UMA8" s="7"/>
      <c r="UMB8" s="7"/>
      <c r="UMC8" s="7"/>
      <c r="UMD8" s="7"/>
      <c r="UME8" s="7"/>
      <c r="UMF8" s="7"/>
      <c r="UMG8" s="7"/>
      <c r="UMH8" s="7"/>
      <c r="UMI8" s="7"/>
      <c r="UMJ8" s="7"/>
      <c r="UMK8" s="7"/>
      <c r="UML8" s="7"/>
      <c r="UMM8" s="7"/>
      <c r="UMN8" s="7"/>
      <c r="UMO8" s="7"/>
      <c r="UMP8" s="7"/>
      <c r="UMQ8" s="7"/>
      <c r="UMR8" s="7"/>
      <c r="UMS8" s="7"/>
      <c r="UMT8" s="7"/>
      <c r="UMU8" s="7"/>
      <c r="UMV8" s="7"/>
      <c r="UMW8" s="7"/>
      <c r="UMX8" s="7"/>
      <c r="UMY8" s="7"/>
      <c r="UMZ8" s="7"/>
      <c r="UNA8" s="7"/>
      <c r="UNB8" s="7"/>
      <c r="UNC8" s="7"/>
      <c r="UND8" s="7"/>
      <c r="UNE8" s="7"/>
      <c r="UNF8" s="7"/>
      <c r="UNG8" s="7"/>
      <c r="UNH8" s="7"/>
      <c r="UNI8" s="7"/>
      <c r="UNJ8" s="7"/>
      <c r="UNK8" s="7"/>
      <c r="UNL8" s="7"/>
      <c r="UNM8" s="7"/>
      <c r="UNN8" s="7"/>
      <c r="UNO8" s="7"/>
      <c r="UNP8" s="7"/>
      <c r="UNQ8" s="7"/>
      <c r="UNR8" s="7"/>
      <c r="UNS8" s="7"/>
      <c r="UNT8" s="7"/>
      <c r="UNU8" s="7"/>
      <c r="UNV8" s="7"/>
      <c r="UNW8" s="7"/>
      <c r="UNX8" s="7"/>
      <c r="UNY8" s="7"/>
      <c r="UNZ8" s="7"/>
      <c r="UOA8" s="7"/>
      <c r="UOB8" s="7"/>
      <c r="UOC8" s="7"/>
      <c r="UOD8" s="7"/>
      <c r="UOE8" s="7"/>
      <c r="UOF8" s="7"/>
      <c r="UOG8" s="7"/>
      <c r="UOH8" s="7"/>
      <c r="UOI8" s="7"/>
      <c r="UOJ8" s="7"/>
      <c r="UOK8" s="7"/>
      <c r="UOL8" s="7"/>
      <c r="UOM8" s="7"/>
      <c r="UON8" s="7"/>
      <c r="UOO8" s="7"/>
      <c r="UOP8" s="7"/>
      <c r="UOQ8" s="7"/>
      <c r="UOR8" s="7"/>
      <c r="UOS8" s="7"/>
      <c r="UOT8" s="7"/>
      <c r="UOU8" s="7"/>
      <c r="UOV8" s="7"/>
      <c r="UOW8" s="7"/>
      <c r="UOX8" s="7"/>
      <c r="UOY8" s="7"/>
      <c r="UOZ8" s="7"/>
      <c r="UPA8" s="7"/>
      <c r="UPB8" s="7"/>
      <c r="UPC8" s="7"/>
      <c r="UPD8" s="7"/>
      <c r="UPE8" s="7"/>
      <c r="UPF8" s="7"/>
      <c r="UPG8" s="7"/>
      <c r="UPH8" s="7"/>
      <c r="UPI8" s="7"/>
      <c r="UPJ8" s="7"/>
      <c r="UPK8" s="7"/>
      <c r="UPL8" s="7"/>
      <c r="UPM8" s="7"/>
      <c r="UPN8" s="7"/>
      <c r="UPO8" s="7"/>
      <c r="UPP8" s="7"/>
      <c r="UPQ8" s="7"/>
      <c r="UPR8" s="7"/>
      <c r="UPS8" s="7"/>
      <c r="UPT8" s="7"/>
      <c r="UPU8" s="7"/>
      <c r="UPV8" s="7"/>
      <c r="UPW8" s="7"/>
      <c r="UPX8" s="7"/>
      <c r="UPY8" s="7"/>
      <c r="UPZ8" s="7"/>
      <c r="UQA8" s="7"/>
      <c r="UQB8" s="7"/>
      <c r="UQC8" s="7"/>
      <c r="UQD8" s="7"/>
      <c r="UQE8" s="7"/>
      <c r="UQF8" s="7"/>
      <c r="UQG8" s="7"/>
      <c r="UQH8" s="7"/>
      <c r="UQI8" s="7"/>
      <c r="UQJ8" s="7"/>
      <c r="UQK8" s="7"/>
      <c r="UQL8" s="7"/>
      <c r="UQM8" s="7"/>
      <c r="UQN8" s="7"/>
      <c r="UQO8" s="7"/>
      <c r="UQP8" s="7"/>
      <c r="UQQ8" s="7"/>
      <c r="UQR8" s="7"/>
      <c r="UQS8" s="7"/>
      <c r="UQT8" s="7"/>
      <c r="UQU8" s="7"/>
      <c r="UQV8" s="7"/>
      <c r="UQW8" s="7"/>
      <c r="UQX8" s="7"/>
      <c r="UQY8" s="7"/>
      <c r="UQZ8" s="7"/>
      <c r="URA8" s="7"/>
      <c r="URB8" s="7"/>
      <c r="URC8" s="7"/>
      <c r="URD8" s="7"/>
      <c r="URE8" s="7"/>
      <c r="URF8" s="7"/>
      <c r="URG8" s="7"/>
      <c r="URH8" s="7"/>
      <c r="URI8" s="7"/>
      <c r="URJ8" s="7"/>
      <c r="URK8" s="7"/>
      <c r="URL8" s="7"/>
      <c r="URM8" s="7"/>
      <c r="URN8" s="7"/>
      <c r="URO8" s="7"/>
      <c r="URP8" s="7"/>
      <c r="URQ8" s="7"/>
      <c r="URR8" s="7"/>
      <c r="URS8" s="7"/>
      <c r="URT8" s="7"/>
      <c r="URU8" s="7"/>
      <c r="URV8" s="7"/>
      <c r="URW8" s="7"/>
      <c r="URX8" s="7"/>
      <c r="URY8" s="7"/>
      <c r="URZ8" s="7"/>
      <c r="USA8" s="7"/>
      <c r="USB8" s="7"/>
      <c r="USC8" s="7"/>
      <c r="USD8" s="7"/>
      <c r="USE8" s="7"/>
      <c r="USF8" s="7"/>
      <c r="USG8" s="7"/>
      <c r="USH8" s="7"/>
      <c r="USI8" s="7"/>
      <c r="USJ8" s="7"/>
      <c r="USK8" s="7"/>
      <c r="USL8" s="7"/>
      <c r="USM8" s="7"/>
      <c r="USN8" s="7"/>
      <c r="USO8" s="7"/>
      <c r="USP8" s="7"/>
      <c r="USQ8" s="7"/>
      <c r="USR8" s="7"/>
      <c r="USS8" s="7"/>
      <c r="UST8" s="7"/>
      <c r="USU8" s="7"/>
      <c r="USV8" s="7"/>
      <c r="USW8" s="7"/>
      <c r="USX8" s="7"/>
      <c r="USY8" s="7"/>
      <c r="USZ8" s="7"/>
      <c r="UTA8" s="7"/>
      <c r="UTB8" s="7"/>
      <c r="UTC8" s="7"/>
      <c r="UTD8" s="7"/>
      <c r="UTE8" s="7"/>
      <c r="UTF8" s="7"/>
      <c r="UTG8" s="7"/>
      <c r="UTH8" s="7"/>
      <c r="UTI8" s="7"/>
      <c r="UTJ8" s="7"/>
      <c r="UTK8" s="7"/>
      <c r="UTL8" s="7"/>
      <c r="UTM8" s="7"/>
      <c r="UTN8" s="7"/>
      <c r="UTO8" s="7"/>
      <c r="UTP8" s="7"/>
      <c r="UTQ8" s="7"/>
      <c r="UTR8" s="7"/>
      <c r="UTS8" s="7"/>
      <c r="UTT8" s="7"/>
      <c r="UTU8" s="7"/>
      <c r="UTV8" s="7"/>
      <c r="UTW8" s="7"/>
      <c r="UTX8" s="7"/>
      <c r="UTY8" s="7"/>
      <c r="UTZ8" s="7"/>
      <c r="UUA8" s="7"/>
      <c r="UUB8" s="7"/>
      <c r="UUC8" s="7"/>
      <c r="UUD8" s="7"/>
      <c r="UUE8" s="7"/>
      <c r="UUF8" s="7"/>
      <c r="UUG8" s="7"/>
      <c r="UUH8" s="7"/>
      <c r="UUI8" s="7"/>
      <c r="UUJ8" s="7"/>
      <c r="UUK8" s="7"/>
      <c r="UUL8" s="7"/>
      <c r="UUM8" s="7"/>
      <c r="UUN8" s="7"/>
      <c r="UUO8" s="7"/>
      <c r="UUP8" s="7"/>
      <c r="UUQ8" s="7"/>
      <c r="UUR8" s="7"/>
      <c r="UUS8" s="7"/>
      <c r="UUT8" s="7"/>
      <c r="UUU8" s="7"/>
      <c r="UUV8" s="7"/>
      <c r="UUW8" s="7"/>
      <c r="UUX8" s="7"/>
      <c r="UUY8" s="7"/>
      <c r="UUZ8" s="7"/>
      <c r="UVA8" s="7"/>
      <c r="UVB8" s="7"/>
      <c r="UVC8" s="7"/>
      <c r="UVD8" s="7"/>
      <c r="UVE8" s="7"/>
      <c r="UVF8" s="7"/>
      <c r="UVG8" s="7"/>
      <c r="UVH8" s="7"/>
      <c r="UVI8" s="7"/>
      <c r="UVJ8" s="7"/>
      <c r="UVK8" s="7"/>
      <c r="UVL8" s="7"/>
      <c r="UVM8" s="7"/>
      <c r="UVN8" s="7"/>
      <c r="UVO8" s="7"/>
      <c r="UVP8" s="7"/>
      <c r="UVQ8" s="7"/>
      <c r="UVR8" s="7"/>
      <c r="UVS8" s="7"/>
      <c r="UVT8" s="7"/>
      <c r="UVU8" s="7"/>
      <c r="UVV8" s="7"/>
      <c r="UVW8" s="7"/>
      <c r="UVX8" s="7"/>
      <c r="UVY8" s="7"/>
      <c r="UVZ8" s="7"/>
      <c r="UWA8" s="7"/>
      <c r="UWB8" s="7"/>
      <c r="UWC8" s="7"/>
      <c r="UWD8" s="7"/>
      <c r="UWE8" s="7"/>
      <c r="UWF8" s="7"/>
      <c r="UWG8" s="7"/>
      <c r="UWH8" s="7"/>
      <c r="UWI8" s="7"/>
      <c r="UWJ8" s="7"/>
      <c r="UWK8" s="7"/>
      <c r="UWL8" s="7"/>
      <c r="UWM8" s="7"/>
      <c r="UWN8" s="7"/>
      <c r="UWO8" s="7"/>
      <c r="UWP8" s="7"/>
      <c r="UWQ8" s="7"/>
      <c r="UWR8" s="7"/>
      <c r="UWS8" s="7"/>
      <c r="UWT8" s="7"/>
      <c r="UWU8" s="7"/>
      <c r="UWV8" s="7"/>
      <c r="UWW8" s="7"/>
      <c r="UWX8" s="7"/>
      <c r="UWY8" s="7"/>
      <c r="UWZ8" s="7"/>
      <c r="UXA8" s="7"/>
      <c r="UXB8" s="7"/>
      <c r="UXC8" s="7"/>
      <c r="UXD8" s="7"/>
      <c r="UXE8" s="7"/>
      <c r="UXF8" s="7"/>
      <c r="UXG8" s="7"/>
      <c r="UXH8" s="7"/>
      <c r="UXI8" s="7"/>
      <c r="UXJ8" s="7"/>
      <c r="UXK8" s="7"/>
      <c r="UXL8" s="7"/>
      <c r="UXM8" s="7"/>
      <c r="UXN8" s="7"/>
      <c r="UXO8" s="7"/>
      <c r="UXP8" s="7"/>
      <c r="UXQ8" s="7"/>
      <c r="UXR8" s="7"/>
      <c r="UXS8" s="7"/>
      <c r="UXT8" s="7"/>
      <c r="UXU8" s="7"/>
      <c r="UXV8" s="7"/>
      <c r="UXW8" s="7"/>
      <c r="UXX8" s="7"/>
      <c r="UXY8" s="7"/>
      <c r="UXZ8" s="7"/>
      <c r="UYA8" s="7"/>
      <c r="UYB8" s="7"/>
      <c r="UYC8" s="7"/>
      <c r="UYD8" s="7"/>
      <c r="UYE8" s="7"/>
      <c r="UYF8" s="7"/>
      <c r="UYG8" s="7"/>
      <c r="UYH8" s="7"/>
      <c r="UYI8" s="7"/>
      <c r="UYJ8" s="7"/>
      <c r="UYK8" s="7"/>
      <c r="UYL8" s="7"/>
      <c r="UYM8" s="7"/>
      <c r="UYN8" s="7"/>
      <c r="UYO8" s="7"/>
      <c r="UYP8" s="7"/>
      <c r="UYQ8" s="7"/>
      <c r="UYR8" s="7"/>
      <c r="UYS8" s="7"/>
      <c r="UYT8" s="7"/>
      <c r="UYU8" s="7"/>
      <c r="UYV8" s="7"/>
      <c r="UYW8" s="7"/>
      <c r="UYX8" s="7"/>
      <c r="UYY8" s="7"/>
      <c r="UYZ8" s="7"/>
      <c r="UZA8" s="7"/>
      <c r="UZB8" s="7"/>
      <c r="UZC8" s="7"/>
      <c r="UZD8" s="7"/>
      <c r="UZE8" s="7"/>
      <c r="UZF8" s="7"/>
      <c r="UZG8" s="7"/>
      <c r="UZH8" s="7"/>
      <c r="UZI8" s="7"/>
      <c r="UZJ8" s="7"/>
      <c r="UZK8" s="7"/>
      <c r="UZL8" s="7"/>
      <c r="UZM8" s="7"/>
      <c r="UZN8" s="7"/>
      <c r="UZO8" s="7"/>
      <c r="UZP8" s="7"/>
      <c r="UZQ8" s="7"/>
      <c r="UZR8" s="7"/>
      <c r="UZS8" s="7"/>
      <c r="UZT8" s="7"/>
      <c r="UZU8" s="7"/>
      <c r="UZV8" s="7"/>
      <c r="UZW8" s="7"/>
      <c r="UZX8" s="7"/>
      <c r="UZY8" s="7"/>
      <c r="UZZ8" s="7"/>
      <c r="VAA8" s="7"/>
      <c r="VAB8" s="7"/>
      <c r="VAC8" s="7"/>
      <c r="VAD8" s="7"/>
      <c r="VAE8" s="7"/>
      <c r="VAF8" s="7"/>
      <c r="VAG8" s="7"/>
      <c r="VAH8" s="7"/>
      <c r="VAI8" s="7"/>
      <c r="VAJ8" s="7"/>
      <c r="VAK8" s="7"/>
      <c r="VAL8" s="7"/>
      <c r="VAM8" s="7"/>
      <c r="VAN8" s="7"/>
      <c r="VAO8" s="7"/>
      <c r="VAP8" s="7"/>
      <c r="VAQ8" s="7"/>
      <c r="VAR8" s="7"/>
      <c r="VAS8" s="7"/>
      <c r="VAT8" s="7"/>
      <c r="VAU8" s="7"/>
      <c r="VAV8" s="7"/>
      <c r="VAW8" s="7"/>
      <c r="VAX8" s="7"/>
      <c r="VAY8" s="7"/>
      <c r="VAZ8" s="7"/>
      <c r="VBA8" s="7"/>
      <c r="VBB8" s="7"/>
      <c r="VBC8" s="7"/>
      <c r="VBD8" s="7"/>
      <c r="VBE8" s="7"/>
      <c r="VBF8" s="7"/>
      <c r="VBG8" s="7"/>
      <c r="VBH8" s="7"/>
      <c r="VBI8" s="7"/>
      <c r="VBJ8" s="7"/>
      <c r="VBK8" s="7"/>
      <c r="VBL8" s="7"/>
      <c r="VBM8" s="7"/>
      <c r="VBN8" s="7"/>
      <c r="VBO8" s="7"/>
      <c r="VBP8" s="7"/>
      <c r="VBQ8" s="7"/>
      <c r="VBR8" s="7"/>
      <c r="VBS8" s="7"/>
      <c r="VBT8" s="7"/>
      <c r="VBU8" s="7"/>
      <c r="VBV8" s="7"/>
      <c r="VBW8" s="7"/>
      <c r="VBX8" s="7"/>
      <c r="VBY8" s="7"/>
      <c r="VBZ8" s="7"/>
      <c r="VCA8" s="7"/>
      <c r="VCB8" s="7"/>
      <c r="VCC8" s="7"/>
      <c r="VCD8" s="7"/>
      <c r="VCE8" s="7"/>
      <c r="VCF8" s="7"/>
      <c r="VCG8" s="7"/>
      <c r="VCH8" s="7"/>
      <c r="VCI8" s="7"/>
      <c r="VCJ8" s="7"/>
      <c r="VCK8" s="7"/>
      <c r="VCL8" s="7"/>
      <c r="VCM8" s="7"/>
      <c r="VCN8" s="7"/>
      <c r="VCO8" s="7"/>
      <c r="VCP8" s="7"/>
      <c r="VCQ8" s="7"/>
      <c r="VCR8" s="7"/>
      <c r="VCS8" s="7"/>
      <c r="VCT8" s="7"/>
      <c r="VCU8" s="7"/>
      <c r="VCV8" s="7"/>
      <c r="VCW8" s="7"/>
      <c r="VCX8" s="7"/>
      <c r="VCY8" s="7"/>
      <c r="VCZ8" s="7"/>
      <c r="VDA8" s="7"/>
      <c r="VDB8" s="7"/>
      <c r="VDC8" s="7"/>
      <c r="VDD8" s="7"/>
      <c r="VDE8" s="7"/>
      <c r="VDF8" s="7"/>
      <c r="VDG8" s="7"/>
      <c r="VDH8" s="7"/>
      <c r="VDI8" s="7"/>
      <c r="VDJ8" s="7"/>
      <c r="VDK8" s="7"/>
      <c r="VDL8" s="7"/>
      <c r="VDM8" s="7"/>
      <c r="VDN8" s="7"/>
      <c r="VDO8" s="7"/>
      <c r="VDP8" s="7"/>
      <c r="VDQ8" s="7"/>
      <c r="VDR8" s="7"/>
      <c r="VDS8" s="7"/>
      <c r="VDT8" s="7"/>
      <c r="VDU8" s="7"/>
      <c r="VDV8" s="7"/>
      <c r="VDW8" s="7"/>
      <c r="VDX8" s="7"/>
      <c r="VDY8" s="7"/>
      <c r="VDZ8" s="7"/>
      <c r="VEA8" s="7"/>
      <c r="VEB8" s="7"/>
      <c r="VEC8" s="7"/>
      <c r="VED8" s="7"/>
      <c r="VEE8" s="7"/>
      <c r="VEF8" s="7"/>
      <c r="VEG8" s="7"/>
      <c r="VEH8" s="7"/>
      <c r="VEI8" s="7"/>
      <c r="VEJ8" s="7"/>
      <c r="VEK8" s="7"/>
      <c r="VEL8" s="7"/>
      <c r="VEM8" s="7"/>
      <c r="VEN8" s="7"/>
      <c r="VEO8" s="7"/>
      <c r="VEP8" s="7"/>
      <c r="VEQ8" s="7"/>
      <c r="VER8" s="7"/>
      <c r="VES8" s="7"/>
      <c r="VET8" s="7"/>
      <c r="VEU8" s="7"/>
      <c r="VEV8" s="7"/>
      <c r="VEW8" s="7"/>
      <c r="VEX8" s="7"/>
      <c r="VEY8" s="7"/>
      <c r="VEZ8" s="7"/>
      <c r="VFA8" s="7"/>
      <c r="VFB8" s="7"/>
      <c r="VFC8" s="7"/>
      <c r="VFD8" s="7"/>
      <c r="VFE8" s="7"/>
      <c r="VFF8" s="7"/>
      <c r="VFG8" s="7"/>
      <c r="VFH8" s="7"/>
      <c r="VFI8" s="7"/>
      <c r="VFJ8" s="7"/>
      <c r="VFK8" s="7"/>
      <c r="VFL8" s="7"/>
      <c r="VFM8" s="7"/>
      <c r="VFN8" s="7"/>
      <c r="VFO8" s="7"/>
      <c r="VFP8" s="7"/>
      <c r="VFQ8" s="7"/>
      <c r="VFR8" s="7"/>
      <c r="VFS8" s="7"/>
      <c r="VFT8" s="7"/>
      <c r="VFU8" s="7"/>
      <c r="VFV8" s="7"/>
      <c r="VFW8" s="7"/>
      <c r="VFX8" s="7"/>
      <c r="VFY8" s="7"/>
      <c r="VFZ8" s="7"/>
      <c r="VGA8" s="7"/>
      <c r="VGB8" s="7"/>
      <c r="VGC8" s="7"/>
      <c r="VGD8" s="7"/>
      <c r="VGE8" s="7"/>
      <c r="VGF8" s="7"/>
      <c r="VGG8" s="7"/>
      <c r="VGH8" s="7"/>
      <c r="VGI8" s="7"/>
      <c r="VGJ8" s="7"/>
      <c r="VGK8" s="7"/>
      <c r="VGL8" s="7"/>
      <c r="VGM8" s="7"/>
      <c r="VGN8" s="7"/>
      <c r="VGO8" s="7"/>
      <c r="VGP8" s="7"/>
      <c r="VGQ8" s="7"/>
      <c r="VGR8" s="7"/>
      <c r="VGS8" s="7"/>
      <c r="VGT8" s="7"/>
      <c r="VGU8" s="7"/>
      <c r="VGV8" s="7"/>
      <c r="VGW8" s="7"/>
      <c r="VGX8" s="7"/>
      <c r="VGY8" s="7"/>
      <c r="VGZ8" s="7"/>
      <c r="VHA8" s="7"/>
      <c r="VHB8" s="7"/>
      <c r="VHC8" s="7"/>
      <c r="VHD8" s="7"/>
      <c r="VHE8" s="7"/>
      <c r="VHF8" s="7"/>
      <c r="VHG8" s="7"/>
      <c r="VHH8" s="7"/>
      <c r="VHI8" s="7"/>
      <c r="VHJ8" s="7"/>
      <c r="VHK8" s="7"/>
      <c r="VHL8" s="7"/>
      <c r="VHM8" s="7"/>
      <c r="VHN8" s="7"/>
      <c r="VHO8" s="7"/>
      <c r="VHP8" s="7"/>
      <c r="VHQ8" s="7"/>
      <c r="VHR8" s="7"/>
      <c r="VHS8" s="7"/>
      <c r="VHT8" s="7"/>
      <c r="VHU8" s="7"/>
      <c r="VHV8" s="7"/>
      <c r="VHW8" s="7"/>
      <c r="VHX8" s="7"/>
      <c r="VHY8" s="7"/>
      <c r="VHZ8" s="7"/>
      <c r="VIA8" s="7"/>
      <c r="VIB8" s="7"/>
      <c r="VIC8" s="7"/>
      <c r="VID8" s="7"/>
      <c r="VIE8" s="7"/>
      <c r="VIF8" s="7"/>
      <c r="VIG8" s="7"/>
      <c r="VIH8" s="7"/>
      <c r="VII8" s="7"/>
      <c r="VIJ8" s="7"/>
      <c r="VIK8" s="7"/>
      <c r="VIL8" s="7"/>
      <c r="VIM8" s="7"/>
      <c r="VIN8" s="7"/>
      <c r="VIO8" s="7"/>
      <c r="VIP8" s="7"/>
      <c r="VIQ8" s="7"/>
      <c r="VIR8" s="7"/>
      <c r="VIS8" s="7"/>
      <c r="VIT8" s="7"/>
      <c r="VIU8" s="7"/>
      <c r="VIV8" s="7"/>
      <c r="VIW8" s="7"/>
      <c r="VIX8" s="7"/>
      <c r="VIY8" s="7"/>
      <c r="VIZ8" s="7"/>
      <c r="VJA8" s="7"/>
      <c r="VJB8" s="7"/>
      <c r="VJC8" s="7"/>
      <c r="VJD8" s="7"/>
      <c r="VJE8" s="7"/>
      <c r="VJF8" s="7"/>
      <c r="VJG8" s="7"/>
      <c r="VJH8" s="7"/>
      <c r="VJI8" s="7"/>
      <c r="VJJ8" s="7"/>
      <c r="VJK8" s="7"/>
      <c r="VJL8" s="7"/>
      <c r="VJM8" s="7"/>
      <c r="VJN8" s="7"/>
      <c r="VJO8" s="7"/>
      <c r="VJP8" s="7"/>
      <c r="VJQ8" s="7"/>
      <c r="VJR8" s="7"/>
      <c r="VJS8" s="7"/>
      <c r="VJT8" s="7"/>
      <c r="VJU8" s="7"/>
      <c r="VJV8" s="7"/>
      <c r="VJW8" s="7"/>
      <c r="VJX8" s="7"/>
      <c r="VJY8" s="7"/>
      <c r="VJZ8" s="7"/>
      <c r="VKA8" s="7"/>
      <c r="VKB8" s="7"/>
      <c r="VKC8" s="7"/>
      <c r="VKD8" s="7"/>
      <c r="VKE8" s="7"/>
      <c r="VKF8" s="7"/>
      <c r="VKG8" s="7"/>
      <c r="VKH8" s="7"/>
      <c r="VKI8" s="7"/>
      <c r="VKJ8" s="7"/>
      <c r="VKK8" s="7"/>
      <c r="VKL8" s="7"/>
      <c r="VKM8" s="7"/>
      <c r="VKN8" s="7"/>
      <c r="VKO8" s="7"/>
      <c r="VKP8" s="7"/>
      <c r="VKQ8" s="7"/>
      <c r="VKR8" s="7"/>
      <c r="VKS8" s="7"/>
      <c r="VKT8" s="7"/>
      <c r="VKU8" s="7"/>
      <c r="VKV8" s="7"/>
      <c r="VKW8" s="7"/>
      <c r="VKX8" s="7"/>
      <c r="VKY8" s="7"/>
      <c r="VKZ8" s="7"/>
      <c r="VLA8" s="7"/>
      <c r="VLB8" s="7"/>
      <c r="VLC8" s="7"/>
      <c r="VLD8" s="7"/>
      <c r="VLE8" s="7"/>
      <c r="VLF8" s="7"/>
      <c r="VLG8" s="7"/>
      <c r="VLH8" s="7"/>
      <c r="VLI8" s="7"/>
      <c r="VLJ8" s="7"/>
      <c r="VLK8" s="7"/>
      <c r="VLL8" s="7"/>
      <c r="VLM8" s="7"/>
      <c r="VLN8" s="7"/>
      <c r="VLO8" s="7"/>
      <c r="VLP8" s="7"/>
      <c r="VLQ8" s="7"/>
      <c r="VLR8" s="7"/>
      <c r="VLS8" s="7"/>
      <c r="VLT8" s="7"/>
      <c r="VLU8" s="7"/>
      <c r="VLV8" s="7"/>
      <c r="VLW8" s="7"/>
      <c r="VLX8" s="7"/>
      <c r="VLY8" s="7"/>
      <c r="VLZ8" s="7"/>
      <c r="VMA8" s="7"/>
      <c r="VMB8" s="7"/>
      <c r="VMC8" s="7"/>
      <c r="VMD8" s="7"/>
      <c r="VME8" s="7"/>
      <c r="VMF8" s="7"/>
      <c r="VMG8" s="7"/>
      <c r="VMH8" s="7"/>
      <c r="VMI8" s="7"/>
      <c r="VMJ8" s="7"/>
      <c r="VMK8" s="7"/>
      <c r="VML8" s="7"/>
      <c r="VMM8" s="7"/>
      <c r="VMN8" s="7"/>
      <c r="VMO8" s="7"/>
      <c r="VMP8" s="7"/>
      <c r="VMQ8" s="7"/>
      <c r="VMR8" s="7"/>
      <c r="VMS8" s="7"/>
      <c r="VMT8" s="7"/>
      <c r="VMU8" s="7"/>
      <c r="VMV8" s="7"/>
      <c r="VMW8" s="7"/>
      <c r="VMX8" s="7"/>
      <c r="VMY8" s="7"/>
      <c r="VMZ8" s="7"/>
      <c r="VNA8" s="7"/>
      <c r="VNB8" s="7"/>
      <c r="VNC8" s="7"/>
      <c r="VND8" s="7"/>
      <c r="VNE8" s="7"/>
      <c r="VNF8" s="7"/>
      <c r="VNG8" s="7"/>
      <c r="VNH8" s="7"/>
      <c r="VNI8" s="7"/>
      <c r="VNJ8" s="7"/>
      <c r="VNK8" s="7"/>
      <c r="VNL8" s="7"/>
      <c r="VNM8" s="7"/>
      <c r="VNN8" s="7"/>
      <c r="VNO8" s="7"/>
      <c r="VNP8" s="7"/>
      <c r="VNQ8" s="7"/>
      <c r="VNR8" s="7"/>
      <c r="VNS8" s="7"/>
      <c r="VNT8" s="7"/>
      <c r="VNU8" s="7"/>
      <c r="VNV8" s="7"/>
      <c r="VNW8" s="7"/>
      <c r="VNX8" s="7"/>
      <c r="VNY8" s="7"/>
      <c r="VNZ8" s="7"/>
      <c r="VOA8" s="7"/>
      <c r="VOB8" s="7"/>
      <c r="VOC8" s="7"/>
      <c r="VOD8" s="7"/>
      <c r="VOE8" s="7"/>
      <c r="VOF8" s="7"/>
      <c r="VOG8" s="7"/>
      <c r="VOH8" s="7"/>
      <c r="VOI8" s="7"/>
      <c r="VOJ8" s="7"/>
      <c r="VOK8" s="7"/>
      <c r="VOL8" s="7"/>
      <c r="VOM8" s="7"/>
      <c r="VON8" s="7"/>
      <c r="VOO8" s="7"/>
      <c r="VOP8" s="7"/>
      <c r="VOQ8" s="7"/>
      <c r="VOR8" s="7"/>
      <c r="VOS8" s="7"/>
      <c r="VOT8" s="7"/>
      <c r="VOU8" s="7"/>
      <c r="VOV8" s="7"/>
      <c r="VOW8" s="7"/>
      <c r="VOX8" s="7"/>
      <c r="VOY8" s="7"/>
      <c r="VOZ8" s="7"/>
      <c r="VPA8" s="7"/>
      <c r="VPB8" s="7"/>
      <c r="VPC8" s="7"/>
      <c r="VPD8" s="7"/>
      <c r="VPE8" s="7"/>
      <c r="VPF8" s="7"/>
      <c r="VPG8" s="7"/>
      <c r="VPH8" s="7"/>
      <c r="VPI8" s="7"/>
      <c r="VPJ8" s="7"/>
      <c r="VPK8" s="7"/>
      <c r="VPL8" s="7"/>
      <c r="VPM8" s="7"/>
      <c r="VPN8" s="7"/>
      <c r="VPO8" s="7"/>
      <c r="VPP8" s="7"/>
      <c r="VPQ8" s="7"/>
      <c r="VPR8" s="7"/>
      <c r="VPS8" s="7"/>
      <c r="VPT8" s="7"/>
      <c r="VPU8" s="7"/>
      <c r="VPV8" s="7"/>
      <c r="VPW8" s="7"/>
      <c r="VPX8" s="7"/>
      <c r="VPY8" s="7"/>
      <c r="VPZ8" s="7"/>
      <c r="VQA8" s="7"/>
      <c r="VQB8" s="7"/>
      <c r="VQC8" s="7"/>
      <c r="VQD8" s="7"/>
      <c r="VQE8" s="7"/>
      <c r="VQF8" s="7"/>
      <c r="VQG8" s="7"/>
      <c r="VQH8" s="7"/>
      <c r="VQI8" s="7"/>
      <c r="VQJ8" s="7"/>
      <c r="VQK8" s="7"/>
      <c r="VQL8" s="7"/>
      <c r="VQM8" s="7"/>
      <c r="VQN8" s="7"/>
      <c r="VQO8" s="7"/>
      <c r="VQP8" s="7"/>
      <c r="VQQ8" s="7"/>
      <c r="VQR8" s="7"/>
      <c r="VQS8" s="7"/>
      <c r="VQT8" s="7"/>
      <c r="VQU8" s="7"/>
      <c r="VQV8" s="7"/>
      <c r="VQW8" s="7"/>
      <c r="VQX8" s="7"/>
      <c r="VQY8" s="7"/>
      <c r="VQZ8" s="7"/>
      <c r="VRA8" s="7"/>
      <c r="VRB8" s="7"/>
      <c r="VRC8" s="7"/>
      <c r="VRD8" s="7"/>
      <c r="VRE8" s="7"/>
      <c r="VRF8" s="7"/>
      <c r="VRG8" s="7"/>
      <c r="VRH8" s="7"/>
      <c r="VRI8" s="7"/>
      <c r="VRJ8" s="7"/>
      <c r="VRK8" s="7"/>
      <c r="VRL8" s="7"/>
      <c r="VRM8" s="7"/>
      <c r="VRN8" s="7"/>
      <c r="VRO8" s="7"/>
      <c r="VRP8" s="7"/>
      <c r="VRQ8" s="7"/>
      <c r="VRR8" s="7"/>
      <c r="VRS8" s="7"/>
      <c r="VRT8" s="7"/>
      <c r="VRU8" s="7"/>
      <c r="VRV8" s="7"/>
      <c r="VRW8" s="7"/>
      <c r="VRX8" s="7"/>
      <c r="VRY8" s="7"/>
      <c r="VRZ8" s="7"/>
      <c r="VSA8" s="7"/>
      <c r="VSB8" s="7"/>
      <c r="VSC8" s="7"/>
      <c r="VSD8" s="7"/>
      <c r="VSE8" s="7"/>
      <c r="VSF8" s="7"/>
      <c r="VSG8" s="7"/>
      <c r="VSH8" s="7"/>
      <c r="VSI8" s="7"/>
      <c r="VSJ8" s="7"/>
      <c r="VSK8" s="7"/>
      <c r="VSL8" s="7"/>
      <c r="VSM8" s="7"/>
      <c r="VSN8" s="7"/>
      <c r="VSO8" s="7"/>
      <c r="VSP8" s="7"/>
      <c r="VSQ8" s="7"/>
      <c r="VSR8" s="7"/>
      <c r="VSS8" s="7"/>
      <c r="VST8" s="7"/>
      <c r="VSU8" s="7"/>
      <c r="VSV8" s="7"/>
      <c r="VSW8" s="7"/>
      <c r="VSX8" s="7"/>
      <c r="VSY8" s="7"/>
      <c r="VSZ8" s="7"/>
      <c r="VTA8" s="7"/>
      <c r="VTB8" s="7"/>
      <c r="VTC8" s="7"/>
      <c r="VTD8" s="7"/>
      <c r="VTE8" s="7"/>
      <c r="VTF8" s="7"/>
      <c r="VTG8" s="7"/>
      <c r="VTH8" s="7"/>
      <c r="VTI8" s="7"/>
      <c r="VTJ8" s="7"/>
      <c r="VTK8" s="7"/>
      <c r="VTL8" s="7"/>
      <c r="VTM8" s="7"/>
      <c r="VTN8" s="7"/>
      <c r="VTO8" s="7"/>
      <c r="VTP8" s="7"/>
      <c r="VTQ8" s="7"/>
      <c r="VTR8" s="7"/>
      <c r="VTS8" s="7"/>
      <c r="VTT8" s="7"/>
      <c r="VTU8" s="7"/>
      <c r="VTV8" s="7"/>
      <c r="VTW8" s="7"/>
      <c r="VTX8" s="7"/>
      <c r="VTY8" s="7"/>
      <c r="VTZ8" s="7"/>
      <c r="VUA8" s="7"/>
      <c r="VUB8" s="7"/>
      <c r="VUC8" s="7"/>
      <c r="VUD8" s="7"/>
      <c r="VUE8" s="7"/>
      <c r="VUF8" s="7"/>
      <c r="VUG8" s="7"/>
      <c r="VUH8" s="7"/>
      <c r="VUI8" s="7"/>
      <c r="VUJ8" s="7"/>
      <c r="VUK8" s="7"/>
      <c r="VUL8" s="7"/>
      <c r="VUM8" s="7"/>
      <c r="VUN8" s="7"/>
      <c r="VUO8" s="7"/>
      <c r="VUP8" s="7"/>
      <c r="VUQ8" s="7"/>
      <c r="VUR8" s="7"/>
      <c r="VUS8" s="7"/>
      <c r="VUT8" s="7"/>
      <c r="VUU8" s="7"/>
      <c r="VUV8" s="7"/>
      <c r="VUW8" s="7"/>
      <c r="VUX8" s="7"/>
      <c r="VUY8" s="7"/>
      <c r="VUZ8" s="7"/>
      <c r="VVA8" s="7"/>
      <c r="VVB8" s="7"/>
      <c r="VVC8" s="7"/>
      <c r="VVD8" s="7"/>
      <c r="VVE8" s="7"/>
      <c r="VVF8" s="7"/>
      <c r="VVG8" s="7"/>
      <c r="VVH8" s="7"/>
      <c r="VVI8" s="7"/>
      <c r="VVJ8" s="7"/>
      <c r="VVK8" s="7"/>
      <c r="VVL8" s="7"/>
      <c r="VVM8" s="7"/>
      <c r="VVN8" s="7"/>
      <c r="VVO8" s="7"/>
      <c r="VVP8" s="7"/>
      <c r="VVQ8" s="7"/>
      <c r="VVR8" s="7"/>
      <c r="VVS8" s="7"/>
      <c r="VVT8" s="7"/>
      <c r="VVU8" s="7"/>
      <c r="VVV8" s="7"/>
      <c r="VVW8" s="7"/>
      <c r="VVX8" s="7"/>
      <c r="VVY8" s="7"/>
      <c r="VVZ8" s="7"/>
      <c r="VWA8" s="7"/>
      <c r="VWB8" s="7"/>
      <c r="VWC8" s="7"/>
      <c r="VWD8" s="7"/>
      <c r="VWE8" s="7"/>
      <c r="VWF8" s="7"/>
      <c r="VWG8" s="7"/>
      <c r="VWH8" s="7"/>
      <c r="VWI8" s="7"/>
      <c r="VWJ8" s="7"/>
      <c r="VWK8" s="7"/>
      <c r="VWL8" s="7"/>
      <c r="VWM8" s="7"/>
      <c r="VWN8" s="7"/>
      <c r="VWO8" s="7"/>
      <c r="VWP8" s="7"/>
      <c r="VWQ8" s="7"/>
      <c r="VWR8" s="7"/>
      <c r="VWS8" s="7"/>
      <c r="VWT8" s="7"/>
      <c r="VWU8" s="7"/>
      <c r="VWV8" s="7"/>
      <c r="VWW8" s="7"/>
      <c r="VWX8" s="7"/>
      <c r="VWY8" s="7"/>
      <c r="VWZ8" s="7"/>
      <c r="VXA8" s="7"/>
      <c r="VXB8" s="7"/>
      <c r="VXC8" s="7"/>
      <c r="VXD8" s="7"/>
      <c r="VXE8" s="7"/>
      <c r="VXF8" s="7"/>
      <c r="VXG8" s="7"/>
      <c r="VXH8" s="7"/>
      <c r="VXI8" s="7"/>
      <c r="VXJ8" s="7"/>
      <c r="VXK8" s="7"/>
      <c r="VXL8" s="7"/>
      <c r="VXM8" s="7"/>
      <c r="VXN8" s="7"/>
      <c r="VXO8" s="7"/>
      <c r="VXP8" s="7"/>
      <c r="VXQ8" s="7"/>
      <c r="VXR8" s="7"/>
      <c r="VXS8" s="7"/>
      <c r="VXT8" s="7"/>
      <c r="VXU8" s="7"/>
      <c r="VXV8" s="7"/>
      <c r="VXW8" s="7"/>
      <c r="VXX8" s="7"/>
      <c r="VXY8" s="7"/>
      <c r="VXZ8" s="7"/>
      <c r="VYA8" s="7"/>
      <c r="VYB8" s="7"/>
      <c r="VYC8" s="7"/>
      <c r="VYD8" s="7"/>
      <c r="VYE8" s="7"/>
      <c r="VYF8" s="7"/>
      <c r="VYG8" s="7"/>
      <c r="VYH8" s="7"/>
      <c r="VYI8" s="7"/>
      <c r="VYJ8" s="7"/>
      <c r="VYK8" s="7"/>
      <c r="VYL8" s="7"/>
      <c r="VYM8" s="7"/>
      <c r="VYN8" s="7"/>
      <c r="VYO8" s="7"/>
      <c r="VYP8" s="7"/>
      <c r="VYQ8" s="7"/>
      <c r="VYR8" s="7"/>
      <c r="VYS8" s="7"/>
      <c r="VYT8" s="7"/>
      <c r="VYU8" s="7"/>
      <c r="VYV8" s="7"/>
      <c r="VYW8" s="7"/>
      <c r="VYX8" s="7"/>
      <c r="VYY8" s="7"/>
      <c r="VYZ8" s="7"/>
      <c r="VZA8" s="7"/>
      <c r="VZB8" s="7"/>
      <c r="VZC8" s="7"/>
      <c r="VZD8" s="7"/>
      <c r="VZE8" s="7"/>
      <c r="VZF8" s="7"/>
      <c r="VZG8" s="7"/>
      <c r="VZH8" s="7"/>
      <c r="VZI8" s="7"/>
      <c r="VZJ8" s="7"/>
      <c r="VZK8" s="7"/>
      <c r="VZL8" s="7"/>
      <c r="VZM8" s="7"/>
      <c r="VZN8" s="7"/>
      <c r="VZO8" s="7"/>
      <c r="VZP8" s="7"/>
      <c r="VZQ8" s="7"/>
      <c r="VZR8" s="7"/>
      <c r="VZS8" s="7"/>
      <c r="VZT8" s="7"/>
      <c r="VZU8" s="7"/>
      <c r="VZV8" s="7"/>
      <c r="VZW8" s="7"/>
      <c r="VZX8" s="7"/>
      <c r="VZY8" s="7"/>
      <c r="VZZ8" s="7"/>
      <c r="WAA8" s="7"/>
      <c r="WAB8" s="7"/>
      <c r="WAC8" s="7"/>
      <c r="WAD8" s="7"/>
      <c r="WAE8" s="7"/>
      <c r="WAF8" s="7"/>
      <c r="WAG8" s="7"/>
      <c r="WAH8" s="7"/>
      <c r="WAI8" s="7"/>
      <c r="WAJ8" s="7"/>
      <c r="WAK8" s="7"/>
      <c r="WAL8" s="7"/>
      <c r="WAM8" s="7"/>
      <c r="WAN8" s="7"/>
      <c r="WAO8" s="7"/>
      <c r="WAP8" s="7"/>
      <c r="WAQ8" s="7"/>
      <c r="WAR8" s="7"/>
      <c r="WAS8" s="7"/>
      <c r="WAT8" s="7"/>
      <c r="WAU8" s="7"/>
      <c r="WAV8" s="7"/>
      <c r="WAW8" s="7"/>
      <c r="WAX8" s="7"/>
      <c r="WAY8" s="7"/>
      <c r="WAZ8" s="7"/>
      <c r="WBA8" s="7"/>
      <c r="WBB8" s="7"/>
      <c r="WBC8" s="7"/>
      <c r="WBD8" s="7"/>
      <c r="WBE8" s="7"/>
      <c r="WBF8" s="7"/>
      <c r="WBG8" s="7"/>
      <c r="WBH8" s="7"/>
      <c r="WBI8" s="7"/>
      <c r="WBJ8" s="7"/>
      <c r="WBK8" s="7"/>
      <c r="WBL8" s="7"/>
      <c r="WBM8" s="7"/>
      <c r="WBN8" s="7"/>
      <c r="WBO8" s="7"/>
      <c r="WBP8" s="7"/>
      <c r="WBQ8" s="7"/>
      <c r="WBR8" s="7"/>
      <c r="WBS8" s="7"/>
      <c r="WBT8" s="7"/>
      <c r="WBU8" s="7"/>
      <c r="WBV8" s="7"/>
      <c r="WBW8" s="7"/>
      <c r="WBX8" s="7"/>
      <c r="WBY8" s="7"/>
      <c r="WBZ8" s="7"/>
      <c r="WCA8" s="7"/>
      <c r="WCB8" s="7"/>
      <c r="WCC8" s="7"/>
      <c r="WCD8" s="7"/>
      <c r="WCE8" s="7"/>
      <c r="WCF8" s="7"/>
      <c r="WCG8" s="7"/>
      <c r="WCH8" s="7"/>
      <c r="WCI8" s="7"/>
      <c r="WCJ8" s="7"/>
      <c r="WCK8" s="7"/>
      <c r="WCL8" s="7"/>
      <c r="WCM8" s="7"/>
      <c r="WCN8" s="7"/>
      <c r="WCO8" s="7"/>
      <c r="WCP8" s="7"/>
      <c r="WCQ8" s="7"/>
      <c r="WCR8" s="7"/>
      <c r="WCS8" s="7"/>
      <c r="WCT8" s="7"/>
      <c r="WCU8" s="7"/>
      <c r="WCV8" s="7"/>
      <c r="WCW8" s="7"/>
      <c r="WCX8" s="7"/>
      <c r="WCY8" s="7"/>
      <c r="WCZ8" s="7"/>
      <c r="WDA8" s="7"/>
      <c r="WDB8" s="7"/>
      <c r="WDC8" s="7"/>
      <c r="WDD8" s="7"/>
      <c r="WDE8" s="7"/>
      <c r="WDF8" s="7"/>
      <c r="WDG8" s="7"/>
      <c r="WDH8" s="7"/>
      <c r="WDI8" s="7"/>
      <c r="WDJ8" s="7"/>
      <c r="WDK8" s="7"/>
      <c r="WDL8" s="7"/>
      <c r="WDM8" s="7"/>
      <c r="WDN8" s="7"/>
      <c r="WDO8" s="7"/>
      <c r="WDP8" s="7"/>
      <c r="WDQ8" s="7"/>
      <c r="WDR8" s="7"/>
      <c r="WDS8" s="7"/>
      <c r="WDT8" s="7"/>
      <c r="WDU8" s="7"/>
      <c r="WDV8" s="7"/>
      <c r="WDW8" s="7"/>
      <c r="WDX8" s="7"/>
      <c r="WDY8" s="7"/>
      <c r="WDZ8" s="7"/>
      <c r="WEA8" s="7"/>
      <c r="WEB8" s="7"/>
      <c r="WEC8" s="7"/>
      <c r="WED8" s="7"/>
      <c r="WEE8" s="7"/>
      <c r="WEF8" s="7"/>
      <c r="WEG8" s="7"/>
      <c r="WEH8" s="7"/>
      <c r="WEI8" s="7"/>
      <c r="WEJ8" s="7"/>
      <c r="WEK8" s="7"/>
      <c r="WEL8" s="7"/>
      <c r="WEM8" s="7"/>
      <c r="WEN8" s="7"/>
      <c r="WEO8" s="7"/>
      <c r="WEP8" s="7"/>
      <c r="WEQ8" s="7"/>
      <c r="WER8" s="7"/>
      <c r="WES8" s="7"/>
      <c r="WET8" s="7"/>
      <c r="WEU8" s="7"/>
      <c r="WEV8" s="7"/>
      <c r="WEW8" s="7"/>
      <c r="WEX8" s="7"/>
      <c r="WEY8" s="7"/>
      <c r="WEZ8" s="7"/>
      <c r="WFA8" s="7"/>
      <c r="WFB8" s="7"/>
      <c r="WFC8" s="7"/>
      <c r="WFD8" s="7"/>
      <c r="WFE8" s="7"/>
      <c r="WFF8" s="7"/>
      <c r="WFG8" s="7"/>
      <c r="WFH8" s="7"/>
      <c r="WFI8" s="7"/>
      <c r="WFJ8" s="7"/>
      <c r="WFK8" s="7"/>
      <c r="WFL8" s="7"/>
      <c r="WFM8" s="7"/>
      <c r="WFN8" s="7"/>
      <c r="WFO8" s="7"/>
      <c r="WFP8" s="7"/>
      <c r="WFQ8" s="7"/>
      <c r="WFR8" s="7"/>
      <c r="WFS8" s="7"/>
      <c r="WFT8" s="7"/>
      <c r="WFU8" s="7"/>
      <c r="WFV8" s="7"/>
      <c r="WFW8" s="7"/>
      <c r="WFX8" s="7"/>
      <c r="WFY8" s="7"/>
      <c r="WFZ8" s="7"/>
      <c r="WGA8" s="7"/>
      <c r="WGB8" s="7"/>
      <c r="WGC8" s="7"/>
      <c r="WGD8" s="7"/>
      <c r="WGE8" s="7"/>
      <c r="WGF8" s="7"/>
      <c r="WGG8" s="7"/>
      <c r="WGH8" s="7"/>
      <c r="WGI8" s="7"/>
      <c r="WGJ8" s="7"/>
      <c r="WGK8" s="7"/>
      <c r="WGL8" s="7"/>
      <c r="WGM8" s="7"/>
      <c r="WGN8" s="7"/>
      <c r="WGO8" s="7"/>
      <c r="WGP8" s="7"/>
      <c r="WGQ8" s="7"/>
      <c r="WGR8" s="7"/>
      <c r="WGS8" s="7"/>
      <c r="WGT8" s="7"/>
      <c r="WGU8" s="7"/>
      <c r="WGV8" s="7"/>
      <c r="WGW8" s="7"/>
      <c r="WGX8" s="7"/>
      <c r="WGY8" s="7"/>
      <c r="WGZ8" s="7"/>
      <c r="WHA8" s="7"/>
      <c r="WHB8" s="7"/>
      <c r="WHC8" s="7"/>
      <c r="WHD8" s="7"/>
      <c r="WHE8" s="7"/>
      <c r="WHF8" s="7"/>
      <c r="WHG8" s="7"/>
      <c r="WHH8" s="7"/>
      <c r="WHI8" s="7"/>
      <c r="WHJ8" s="7"/>
      <c r="WHK8" s="7"/>
      <c r="WHL8" s="7"/>
      <c r="WHM8" s="7"/>
      <c r="WHN8" s="7"/>
      <c r="WHO8" s="7"/>
      <c r="WHP8" s="7"/>
      <c r="WHQ8" s="7"/>
      <c r="WHR8" s="7"/>
      <c r="WHS8" s="7"/>
      <c r="WHT8" s="7"/>
      <c r="WHU8" s="7"/>
      <c r="WHV8" s="7"/>
      <c r="WHW8" s="7"/>
      <c r="WHX8" s="7"/>
      <c r="WHY8" s="7"/>
      <c r="WHZ8" s="7"/>
      <c r="WIA8" s="7"/>
      <c r="WIB8" s="7"/>
      <c r="WIC8" s="7"/>
      <c r="WID8" s="7"/>
      <c r="WIE8" s="7"/>
      <c r="WIF8" s="7"/>
      <c r="WIG8" s="7"/>
      <c r="WIH8" s="7"/>
      <c r="WII8" s="7"/>
      <c r="WIJ8" s="7"/>
      <c r="WIK8" s="7"/>
      <c r="WIL8" s="7"/>
      <c r="WIM8" s="7"/>
      <c r="WIN8" s="7"/>
      <c r="WIO8" s="7"/>
      <c r="WIP8" s="7"/>
      <c r="WIQ8" s="7"/>
      <c r="WIR8" s="7"/>
      <c r="WIS8" s="7"/>
      <c r="WIT8" s="7"/>
      <c r="WIU8" s="7"/>
      <c r="WIV8" s="7"/>
      <c r="WIW8" s="7"/>
      <c r="WIX8" s="7"/>
      <c r="WIY8" s="7"/>
      <c r="WIZ8" s="7"/>
      <c r="WJA8" s="7"/>
      <c r="WJB8" s="7"/>
      <c r="WJC8" s="7"/>
      <c r="WJD8" s="7"/>
      <c r="WJE8" s="7"/>
      <c r="WJF8" s="7"/>
      <c r="WJG8" s="7"/>
      <c r="WJH8" s="7"/>
      <c r="WJI8" s="7"/>
      <c r="WJJ8" s="7"/>
      <c r="WJK8" s="7"/>
      <c r="WJL8" s="7"/>
      <c r="WJM8" s="7"/>
      <c r="WJN8" s="7"/>
      <c r="WJO8" s="7"/>
      <c r="WJP8" s="7"/>
      <c r="WJQ8" s="7"/>
      <c r="WJR8" s="7"/>
      <c r="WJS8" s="7"/>
      <c r="WJT8" s="7"/>
      <c r="WJU8" s="7"/>
      <c r="WJV8" s="7"/>
      <c r="WJW8" s="7"/>
      <c r="WJX8" s="7"/>
      <c r="WJY8" s="7"/>
      <c r="WJZ8" s="7"/>
      <c r="WKA8" s="7"/>
      <c r="WKB8" s="7"/>
      <c r="WKC8" s="7"/>
      <c r="WKD8" s="7"/>
      <c r="WKE8" s="7"/>
      <c r="WKF8" s="7"/>
      <c r="WKG8" s="7"/>
      <c r="WKH8" s="7"/>
      <c r="WKI8" s="7"/>
      <c r="WKJ8" s="7"/>
      <c r="WKK8" s="7"/>
      <c r="WKL8" s="7"/>
      <c r="WKM8" s="7"/>
      <c r="WKN8" s="7"/>
      <c r="WKO8" s="7"/>
      <c r="WKP8" s="7"/>
      <c r="WKQ8" s="7"/>
      <c r="WKR8" s="7"/>
      <c r="WKS8" s="7"/>
      <c r="WKT8" s="7"/>
      <c r="WKU8" s="7"/>
      <c r="WKV8" s="7"/>
      <c r="WKW8" s="7"/>
      <c r="WKX8" s="7"/>
      <c r="WKY8" s="7"/>
      <c r="WKZ8" s="7"/>
      <c r="WLA8" s="7"/>
      <c r="WLB8" s="7"/>
      <c r="WLC8" s="7"/>
      <c r="WLD8" s="7"/>
      <c r="WLE8" s="7"/>
      <c r="WLF8" s="7"/>
      <c r="WLG8" s="7"/>
      <c r="WLH8" s="7"/>
      <c r="WLI8" s="7"/>
      <c r="WLJ8" s="7"/>
      <c r="WLK8" s="7"/>
      <c r="WLL8" s="7"/>
      <c r="WLM8" s="7"/>
      <c r="WLN8" s="7"/>
      <c r="WLO8" s="7"/>
      <c r="WLP8" s="7"/>
      <c r="WLQ8" s="7"/>
      <c r="WLR8" s="7"/>
      <c r="WLS8" s="7"/>
      <c r="WLT8" s="7"/>
      <c r="WLU8" s="7"/>
      <c r="WLV8" s="7"/>
      <c r="WLW8" s="7"/>
      <c r="WLX8" s="7"/>
      <c r="WLY8" s="7"/>
      <c r="WLZ8" s="7"/>
      <c r="WMA8" s="7"/>
      <c r="WMB8" s="7"/>
      <c r="WMC8" s="7"/>
      <c r="WMD8" s="7"/>
      <c r="WME8" s="7"/>
      <c r="WMF8" s="7"/>
      <c r="WMG8" s="7"/>
      <c r="WMH8" s="7"/>
      <c r="WMI8" s="7"/>
      <c r="WMJ8" s="7"/>
      <c r="WMK8" s="7"/>
      <c r="WML8" s="7"/>
      <c r="WMM8" s="7"/>
      <c r="WMN8" s="7"/>
      <c r="WMO8" s="7"/>
      <c r="WMP8" s="7"/>
      <c r="WMQ8" s="7"/>
      <c r="WMR8" s="7"/>
      <c r="WMS8" s="7"/>
      <c r="WMT8" s="7"/>
      <c r="WMU8" s="7"/>
      <c r="WMV8" s="7"/>
      <c r="WMW8" s="7"/>
      <c r="WMX8" s="7"/>
      <c r="WMY8" s="7"/>
      <c r="WMZ8" s="7"/>
      <c r="WNA8" s="7"/>
      <c r="WNB8" s="7"/>
      <c r="WNC8" s="7"/>
      <c r="WND8" s="7"/>
      <c r="WNE8" s="7"/>
      <c r="WNF8" s="7"/>
      <c r="WNG8" s="7"/>
      <c r="WNH8" s="7"/>
      <c r="WNI8" s="7"/>
      <c r="WNJ8" s="7"/>
      <c r="WNK8" s="7"/>
      <c r="WNL8" s="7"/>
      <c r="WNM8" s="7"/>
      <c r="WNN8" s="7"/>
      <c r="WNO8" s="7"/>
      <c r="WNP8" s="7"/>
      <c r="WNQ8" s="7"/>
      <c r="WNR8" s="7"/>
      <c r="WNS8" s="7"/>
      <c r="WNT8" s="7"/>
      <c r="WNU8" s="7"/>
      <c r="WNV8" s="7"/>
      <c r="WNW8" s="7"/>
      <c r="WNX8" s="7"/>
      <c r="WNY8" s="7"/>
      <c r="WNZ8" s="7"/>
      <c r="WOA8" s="7"/>
      <c r="WOB8" s="7"/>
      <c r="WOC8" s="7"/>
      <c r="WOD8" s="7"/>
      <c r="WOE8" s="7"/>
      <c r="WOF8" s="7"/>
      <c r="WOG8" s="7"/>
      <c r="WOH8" s="7"/>
      <c r="WOI8" s="7"/>
      <c r="WOJ8" s="7"/>
      <c r="WOK8" s="7"/>
      <c r="WOL8" s="7"/>
      <c r="WOM8" s="7"/>
      <c r="WON8" s="7"/>
      <c r="WOO8" s="7"/>
      <c r="WOP8" s="7"/>
      <c r="WOQ8" s="7"/>
      <c r="WOR8" s="7"/>
      <c r="WOS8" s="7"/>
      <c r="WOT8" s="7"/>
      <c r="WOU8" s="7"/>
      <c r="WOV8" s="7"/>
      <c r="WOW8" s="7"/>
      <c r="WOX8" s="7"/>
      <c r="WOY8" s="7"/>
      <c r="WOZ8" s="7"/>
      <c r="WPA8" s="7"/>
      <c r="WPB8" s="7"/>
      <c r="WPC8" s="7"/>
      <c r="WPD8" s="7"/>
      <c r="WPE8" s="7"/>
      <c r="WPF8" s="7"/>
      <c r="WPG8" s="7"/>
      <c r="WPH8" s="7"/>
      <c r="WPI8" s="7"/>
      <c r="WPJ8" s="7"/>
      <c r="WPK8" s="7"/>
      <c r="WPL8" s="7"/>
      <c r="WPM8" s="7"/>
      <c r="WPN8" s="7"/>
      <c r="WPO8" s="7"/>
      <c r="WPP8" s="7"/>
      <c r="WPQ8" s="7"/>
      <c r="WPR8" s="7"/>
      <c r="WPS8" s="7"/>
      <c r="WPT8" s="7"/>
      <c r="WPU8" s="7"/>
      <c r="WPV8" s="7"/>
      <c r="WPW8" s="7"/>
      <c r="WPX8" s="7"/>
      <c r="WPY8" s="7"/>
      <c r="WPZ8" s="7"/>
      <c r="WQA8" s="7"/>
      <c r="WQB8" s="7"/>
      <c r="WQC8" s="7"/>
      <c r="WQD8" s="7"/>
      <c r="WQE8" s="7"/>
      <c r="WQF8" s="7"/>
      <c r="WQG8" s="7"/>
      <c r="WQH8" s="7"/>
      <c r="WQI8" s="7"/>
      <c r="WQJ8" s="7"/>
      <c r="WQK8" s="7"/>
      <c r="WQL8" s="7"/>
      <c r="WQM8" s="7"/>
      <c r="WQN8" s="7"/>
      <c r="WQO8" s="7"/>
      <c r="WQP8" s="7"/>
      <c r="WQQ8" s="7"/>
      <c r="WQR8" s="7"/>
      <c r="WQS8" s="7"/>
      <c r="WQT8" s="7"/>
      <c r="WQU8" s="7"/>
      <c r="WQV8" s="7"/>
      <c r="WQW8" s="7"/>
      <c r="WQX8" s="7"/>
      <c r="WQY8" s="7"/>
      <c r="WQZ8" s="7"/>
      <c r="WRA8" s="7"/>
      <c r="WRB8" s="7"/>
      <c r="WRC8" s="7"/>
      <c r="WRD8" s="7"/>
      <c r="WRE8" s="7"/>
      <c r="WRF8" s="7"/>
      <c r="WRG8" s="7"/>
      <c r="WRH8" s="7"/>
      <c r="WRI8" s="7"/>
      <c r="WRJ8" s="7"/>
      <c r="WRK8" s="7"/>
      <c r="WRL8" s="7"/>
      <c r="WRM8" s="7"/>
      <c r="WRN8" s="7"/>
      <c r="WRO8" s="7"/>
      <c r="WRP8" s="7"/>
      <c r="WRQ8" s="7"/>
      <c r="WRR8" s="7"/>
      <c r="WRS8" s="7"/>
      <c r="WRT8" s="7"/>
      <c r="WRU8" s="7"/>
      <c r="WRV8" s="7"/>
      <c r="WRW8" s="7"/>
      <c r="WRX8" s="7"/>
      <c r="WRY8" s="7"/>
      <c r="WRZ8" s="7"/>
      <c r="WSA8" s="7"/>
      <c r="WSB8" s="7"/>
      <c r="WSC8" s="7"/>
      <c r="WSD8" s="7"/>
      <c r="WSE8" s="7"/>
      <c r="WSF8" s="7"/>
      <c r="WSG8" s="7"/>
      <c r="WSH8" s="7"/>
      <c r="WSI8" s="7"/>
      <c r="WSJ8" s="7"/>
      <c r="WSK8" s="7"/>
      <c r="WSL8" s="7"/>
      <c r="WSM8" s="7"/>
      <c r="WSN8" s="7"/>
      <c r="WSO8" s="7"/>
      <c r="WSP8" s="7"/>
      <c r="WSQ8" s="7"/>
      <c r="WSR8" s="7"/>
      <c r="WSS8" s="7"/>
      <c r="WST8" s="7"/>
      <c r="WSU8" s="7"/>
      <c r="WSV8" s="7"/>
      <c r="WSW8" s="7"/>
      <c r="WSX8" s="7"/>
      <c r="WSY8" s="7"/>
      <c r="WSZ8" s="7"/>
      <c r="WTA8" s="7"/>
      <c r="WTB8" s="7"/>
      <c r="WTC8" s="7"/>
      <c r="WTD8" s="7"/>
      <c r="WTE8" s="7"/>
      <c r="WTF8" s="7"/>
      <c r="WTG8" s="7"/>
      <c r="WTH8" s="7"/>
      <c r="WTI8" s="7"/>
      <c r="WTJ8" s="7"/>
      <c r="WTK8" s="7"/>
      <c r="WTL8" s="7"/>
      <c r="WTM8" s="7"/>
      <c r="WTN8" s="7"/>
      <c r="WTO8" s="7"/>
      <c r="WTP8" s="7"/>
      <c r="WTQ8" s="7"/>
      <c r="WTR8" s="7"/>
      <c r="WTS8" s="7"/>
      <c r="WTT8" s="7"/>
      <c r="WTU8" s="7"/>
      <c r="WTV8" s="7"/>
      <c r="WTW8" s="7"/>
      <c r="WTX8" s="7"/>
      <c r="WTY8" s="7"/>
      <c r="WTZ8" s="7"/>
      <c r="WUA8" s="7"/>
      <c r="WUB8" s="7"/>
      <c r="WUC8" s="7"/>
      <c r="WUD8" s="7"/>
      <c r="WUE8" s="7"/>
      <c r="WUF8" s="7"/>
      <c r="WUG8" s="7"/>
      <c r="WUH8" s="7"/>
      <c r="WUI8" s="7"/>
      <c r="WUJ8" s="7"/>
      <c r="WUK8" s="7"/>
      <c r="WUL8" s="7"/>
      <c r="WUM8" s="7"/>
      <c r="WUN8" s="7"/>
      <c r="WUO8" s="7"/>
      <c r="WUP8" s="7"/>
      <c r="WUQ8" s="7"/>
      <c r="WUR8" s="7"/>
      <c r="WUS8" s="7"/>
      <c r="WUT8" s="7"/>
      <c r="WUU8" s="7"/>
      <c r="WUV8" s="7"/>
      <c r="WUW8" s="7"/>
      <c r="WUX8" s="7"/>
      <c r="WUY8" s="7"/>
      <c r="WUZ8" s="7"/>
      <c r="WVA8" s="7"/>
      <c r="WVB8" s="7"/>
      <c r="WVC8" s="7"/>
      <c r="WVD8" s="7"/>
      <c r="WVE8" s="7"/>
      <c r="WVF8" s="7"/>
      <c r="WVG8" s="7"/>
      <c r="WVH8" s="7"/>
      <c r="WVI8" s="7"/>
      <c r="WVJ8" s="7"/>
      <c r="WVK8" s="7"/>
      <c r="WVL8" s="7"/>
      <c r="WVM8" s="7"/>
      <c r="WVN8" s="7"/>
      <c r="WVO8" s="7"/>
      <c r="WVP8" s="7"/>
      <c r="WVQ8" s="7"/>
      <c r="WVR8" s="7"/>
      <c r="WVS8" s="7"/>
      <c r="WVT8" s="7"/>
      <c r="WVU8" s="7"/>
      <c r="WVV8" s="7"/>
      <c r="WVW8" s="7"/>
      <c r="WVX8" s="7"/>
      <c r="WVY8" s="7"/>
      <c r="WVZ8" s="7"/>
      <c r="WWA8" s="7"/>
      <c r="WWB8" s="7"/>
      <c r="WWC8" s="7"/>
      <c r="WWD8" s="7"/>
      <c r="WWE8" s="7"/>
      <c r="WWF8" s="7"/>
      <c r="WWG8" s="7"/>
      <c r="WWH8" s="7"/>
      <c r="WWI8" s="7"/>
      <c r="WWJ8" s="7"/>
      <c r="WWK8" s="7"/>
      <c r="WWL8" s="7"/>
      <c r="WWM8" s="7"/>
      <c r="WWN8" s="7"/>
      <c r="WWO8" s="7"/>
      <c r="WWP8" s="7"/>
      <c r="WWQ8" s="7"/>
      <c r="WWR8" s="7"/>
      <c r="WWS8" s="7"/>
      <c r="WWT8" s="7"/>
      <c r="WWU8" s="7"/>
      <c r="WWV8" s="7"/>
      <c r="WWW8" s="7"/>
      <c r="WWX8" s="7"/>
      <c r="WWY8" s="7"/>
      <c r="WWZ8" s="7"/>
      <c r="WXA8" s="7"/>
      <c r="WXB8" s="7"/>
      <c r="WXC8" s="7"/>
      <c r="WXD8" s="7"/>
      <c r="WXE8" s="7"/>
      <c r="WXF8" s="7"/>
      <c r="WXG8" s="7"/>
      <c r="WXH8" s="7"/>
      <c r="WXI8" s="7"/>
      <c r="WXJ8" s="7"/>
      <c r="WXK8" s="7"/>
      <c r="WXL8" s="7"/>
      <c r="WXM8" s="7"/>
      <c r="WXN8" s="7"/>
      <c r="WXO8" s="7"/>
      <c r="WXP8" s="7"/>
      <c r="WXQ8" s="7"/>
      <c r="WXR8" s="7"/>
      <c r="WXS8" s="7"/>
      <c r="WXT8" s="7"/>
      <c r="WXU8" s="7"/>
      <c r="WXV8" s="7"/>
      <c r="WXW8" s="7"/>
      <c r="WXX8" s="7"/>
      <c r="WXY8" s="7"/>
      <c r="WXZ8" s="7"/>
      <c r="WYA8" s="7"/>
      <c r="WYB8" s="7"/>
      <c r="WYC8" s="7"/>
      <c r="WYD8" s="7"/>
      <c r="WYE8" s="7"/>
      <c r="WYF8" s="7"/>
      <c r="WYG8" s="7"/>
      <c r="WYH8" s="7"/>
      <c r="WYI8" s="7"/>
      <c r="WYJ8" s="7"/>
      <c r="WYK8" s="7"/>
      <c r="WYL8" s="7"/>
      <c r="WYM8" s="7"/>
      <c r="WYN8" s="7"/>
      <c r="WYO8" s="7"/>
      <c r="WYP8" s="7"/>
      <c r="WYQ8" s="7"/>
      <c r="WYR8" s="7"/>
      <c r="WYS8" s="7"/>
      <c r="WYT8" s="7"/>
      <c r="WYU8" s="7"/>
      <c r="WYV8" s="7"/>
      <c r="WYW8" s="7"/>
      <c r="WYX8" s="7"/>
      <c r="WYY8" s="7"/>
      <c r="WYZ8" s="7"/>
      <c r="WZA8" s="7"/>
      <c r="WZB8" s="7"/>
      <c r="WZC8" s="7"/>
      <c r="WZD8" s="7"/>
      <c r="WZE8" s="7"/>
      <c r="WZF8" s="7"/>
      <c r="WZG8" s="7"/>
      <c r="WZH8" s="7"/>
      <c r="WZI8" s="7"/>
      <c r="WZJ8" s="7"/>
      <c r="WZK8" s="7"/>
      <c r="WZL8" s="7"/>
      <c r="WZM8" s="7"/>
      <c r="WZN8" s="7"/>
      <c r="WZO8" s="7"/>
      <c r="WZP8" s="7"/>
      <c r="WZQ8" s="7"/>
      <c r="WZR8" s="7"/>
      <c r="WZS8" s="7"/>
      <c r="WZT8" s="7"/>
      <c r="WZU8" s="7"/>
      <c r="WZV8" s="7"/>
      <c r="WZW8" s="7"/>
      <c r="WZX8" s="7"/>
      <c r="WZY8" s="7"/>
      <c r="WZZ8" s="7"/>
      <c r="XAA8" s="7"/>
      <c r="XAB8" s="7"/>
      <c r="XAC8" s="7"/>
      <c r="XAD8" s="7"/>
      <c r="XAE8" s="7"/>
      <c r="XAF8" s="7"/>
      <c r="XAG8" s="7"/>
      <c r="XAH8" s="7"/>
      <c r="XAI8" s="7"/>
      <c r="XAJ8" s="7"/>
      <c r="XAK8" s="7"/>
      <c r="XAL8" s="7"/>
      <c r="XAM8" s="7"/>
      <c r="XAN8" s="7"/>
      <c r="XAO8" s="7"/>
      <c r="XAP8" s="7"/>
      <c r="XAQ8" s="7"/>
      <c r="XAR8" s="7"/>
      <c r="XAS8" s="7"/>
      <c r="XAT8" s="7"/>
      <c r="XAU8" s="7"/>
      <c r="XAV8" s="7"/>
      <c r="XAW8" s="7"/>
      <c r="XAX8" s="7"/>
      <c r="XAY8" s="7"/>
      <c r="XAZ8" s="7"/>
      <c r="XBA8" s="7"/>
      <c r="XBB8" s="7"/>
      <c r="XBC8" s="7"/>
      <c r="XBD8" s="7"/>
      <c r="XBE8" s="7"/>
      <c r="XBF8" s="7"/>
      <c r="XBG8" s="7"/>
      <c r="XBH8" s="7"/>
      <c r="XBI8" s="7"/>
      <c r="XBJ8" s="7"/>
      <c r="XBK8" s="7"/>
      <c r="XBL8" s="7"/>
      <c r="XBM8" s="7"/>
      <c r="XBN8" s="7"/>
      <c r="XBO8" s="7"/>
      <c r="XBP8" s="7"/>
      <c r="XBQ8" s="7"/>
      <c r="XBR8" s="7"/>
      <c r="XBS8" s="7"/>
      <c r="XBT8" s="7"/>
      <c r="XBU8" s="7"/>
      <c r="XBV8" s="7"/>
      <c r="XBW8" s="7"/>
      <c r="XBX8" s="7"/>
      <c r="XBY8" s="7"/>
      <c r="XBZ8" s="7"/>
      <c r="XCA8" s="7"/>
      <c r="XCB8" s="7"/>
      <c r="XCC8" s="7"/>
      <c r="XCD8" s="7"/>
      <c r="XCE8" s="7"/>
      <c r="XCF8" s="7"/>
      <c r="XCG8" s="7"/>
      <c r="XCH8" s="7"/>
      <c r="XCI8" s="7"/>
      <c r="XCJ8" s="7"/>
      <c r="XCK8" s="7"/>
      <c r="XCL8" s="7"/>
      <c r="XCM8" s="7"/>
      <c r="XCN8" s="7"/>
      <c r="XCO8" s="7"/>
      <c r="XCP8" s="7"/>
      <c r="XCQ8" s="7"/>
      <c r="XCR8" s="7"/>
      <c r="XCS8" s="7"/>
      <c r="XCT8" s="7"/>
      <c r="XCU8" s="7"/>
      <c r="XCV8" s="7"/>
      <c r="XCW8" s="7"/>
      <c r="XCX8" s="7"/>
      <c r="XCY8" s="7"/>
      <c r="XCZ8" s="7"/>
      <c r="XDA8" s="7"/>
      <c r="XDB8" s="7"/>
      <c r="XDC8" s="7"/>
      <c r="XDD8" s="7"/>
      <c r="XDE8" s="7"/>
      <c r="XDF8" s="7"/>
      <c r="XDG8" s="7"/>
      <c r="XDH8" s="7"/>
      <c r="XDI8" s="7"/>
      <c r="XDJ8" s="7"/>
      <c r="XDK8" s="7"/>
      <c r="XDL8" s="7"/>
      <c r="XDM8" s="7"/>
      <c r="XDN8" s="7"/>
      <c r="XDO8" s="7"/>
      <c r="XDP8" s="7"/>
      <c r="XDQ8" s="7"/>
      <c r="XDR8" s="7"/>
      <c r="XDS8" s="7"/>
      <c r="XDT8" s="7"/>
      <c r="XDU8" s="7"/>
      <c r="XDV8" s="7"/>
      <c r="XDW8" s="7"/>
      <c r="XDX8" s="7"/>
      <c r="XDY8" s="7"/>
      <c r="XDZ8" s="7"/>
      <c r="XEA8" s="7"/>
      <c r="XEB8" s="7"/>
      <c r="XEC8" s="7"/>
      <c r="XED8" s="7"/>
      <c r="XEE8" s="7"/>
      <c r="XEF8" s="7"/>
      <c r="XEG8" s="7"/>
      <c r="XEH8" s="7"/>
      <c r="XEI8" s="7"/>
      <c r="XEJ8" s="7"/>
      <c r="XEK8" s="7"/>
      <c r="XEL8" s="7"/>
      <c r="XEM8" s="7"/>
      <c r="XEN8" s="7"/>
      <c r="XEO8" s="7"/>
      <c r="XEP8" s="7"/>
      <c r="XEQ8" s="7"/>
      <c r="XER8" s="7"/>
      <c r="XES8" s="7"/>
      <c r="XET8" s="7"/>
      <c r="XEU8" s="7"/>
      <c r="XEV8" s="7"/>
      <c r="XEW8" s="7"/>
      <c r="XEX8" s="7"/>
      <c r="XEY8" s="7"/>
      <c r="XEZ8" s="7"/>
      <c r="XFA8" s="7"/>
      <c r="XFB8" s="7"/>
      <c r="XFC8" s="7"/>
      <c r="XFD8" s="7"/>
    </row>
    <row r="9" spans="2:16384">
      <c r="B9" t="s">
        <v>805</v>
      </c>
      <c r="C9" s="164">
        <v>0</v>
      </c>
      <c r="D9" s="7">
        <f ca="1">'2BedFlat'!$E$133-'2BedFlat'!$E$135</f>
        <v>119.63695333153029</v>
      </c>
      <c r="E9" s="7">
        <f ca="1">'2BedFlat'!$E$133-'2BedFlat'!$E$135</f>
        <v>119.63695333153029</v>
      </c>
      <c r="F9" s="7">
        <f ca="1">'2BedFlat'!$E$133-'2BedFlat'!$E$135</f>
        <v>119.63695333153029</v>
      </c>
      <c r="G9" s="7">
        <f ca="1">'2BedFlat'!$E$133-'2BedFlat'!$E$135</f>
        <v>119.63695333153029</v>
      </c>
      <c r="H9" s="7">
        <f ca="1">'2BedFlat'!$E$133-'2BedFlat'!$E$135</f>
        <v>119.63695333153029</v>
      </c>
      <c r="I9" s="7">
        <f ca="1">'2BedFlat'!$E$133-'2BedFlat'!$E$135</f>
        <v>119.63695333153029</v>
      </c>
      <c r="J9" s="7">
        <f ca="1">'2BedFlat'!$E$133-'2BedFlat'!$E$135</f>
        <v>119.63695333153029</v>
      </c>
      <c r="K9" s="7">
        <f ca="1">'2BedFlat'!$E$133-'2BedFlat'!$E$135</f>
        <v>119.63695333153029</v>
      </c>
      <c r="L9" s="7">
        <f ca="1">'2BedFlat'!$E$133-'2BedFlat'!$E$135</f>
        <v>119.63695333153029</v>
      </c>
      <c r="M9" s="7">
        <f ca="1">'2BedFlat'!$E$133-'2BedFlat'!$E$135</f>
        <v>119.63695333153029</v>
      </c>
      <c r="N9" s="7">
        <f ca="1">'2BedFlat'!$E$133-'2BedFlat'!$E$135</f>
        <v>119.63695333153029</v>
      </c>
      <c r="O9" s="7">
        <f ca="1">'2BedFlat'!$E$133-'2BedFlat'!$E$135</f>
        <v>119.63695333153029</v>
      </c>
      <c r="P9" s="7">
        <f ca="1">'2BedFlat'!$E$133-'2BedFlat'!$E$135</f>
        <v>119.63695333153029</v>
      </c>
      <c r="Q9" s="7">
        <f ca="1">'2BedFlat'!$E$133-'2BedFlat'!$E$135</f>
        <v>119.63695333153029</v>
      </c>
      <c r="R9" s="7">
        <f ca="1">'2BedFlat'!$E$133-'2BedFlat'!$E$135</f>
        <v>119.63695333153029</v>
      </c>
      <c r="S9" s="7">
        <f ca="1">'2BedFlat'!$E$133-'2BedFlat'!$E$135</f>
        <v>119.63695333153029</v>
      </c>
      <c r="T9" s="7">
        <f ca="1">'2BedFlat'!$E$133-'2BedFlat'!$E$135</f>
        <v>119.63695333153029</v>
      </c>
      <c r="U9" s="7">
        <f ca="1">'2BedFlat'!$E$133-'2BedFlat'!$E$135</f>
        <v>119.63695333153029</v>
      </c>
      <c r="V9" s="7">
        <f ca="1">'2BedFlat'!$E$133-'2BedFlat'!$E$135</f>
        <v>119.63695333153029</v>
      </c>
      <c r="W9" s="7">
        <f ca="1">'2BedFlat'!$E$133-'2BedFlat'!$E$135</f>
        <v>119.63695333153029</v>
      </c>
      <c r="X9" s="173">
        <f ca="1">IF('2BedFlat'!$C$129="ASHP",'2BedFlat'!$E$133-'2BedFlat'!$E$135,'2BedFlat'!$E$133-'2BedFlat'!$E$135+'2BedFlat'!$E$143)</f>
        <v>119.63695333153029</v>
      </c>
      <c r="Y9" s="7">
        <f ca="1">IF('2BedFlat'!$C$129="ASHP",'2BedFlat'!$E$133-'2BedFlat'!$E$135,'2BedFlat'!$E$133-'2BedFlat'!$E$135+'2BedFlat'!$E$143)</f>
        <v>119.63695333153029</v>
      </c>
      <c r="Z9" s="7">
        <f ca="1">IF('2BedFlat'!$C$129="ASHP",'2BedFlat'!$E$133-'2BedFlat'!$E$135,'2BedFlat'!$E$133-'2BedFlat'!$E$135+'2BedFlat'!$E$143)</f>
        <v>119.63695333153029</v>
      </c>
      <c r="AA9" s="7">
        <f ca="1">IF('2BedFlat'!$C$129="ASHP",'2BedFlat'!$E$133-'2BedFlat'!$E$135,'2BedFlat'!$E$133-'2BedFlat'!$E$135+'2BedFlat'!$E$143)</f>
        <v>119.63695333153029</v>
      </c>
      <c r="AB9" s="7">
        <f ca="1">IF('2BedFlat'!$C$129="ASHP",'2BedFlat'!$E$133-'2BedFlat'!$E$135,'2BedFlat'!$E$133-'2BedFlat'!$E$135+'2BedFlat'!$E$143)</f>
        <v>119.63695333153029</v>
      </c>
      <c r="AC9" s="7">
        <f ca="1">IF('2BedFlat'!$C$129="ASHP",'2BedFlat'!$E$133-'2BedFlat'!$E$135,'2BedFlat'!$E$133-'2BedFlat'!$E$135+'2BedFlat'!$E$143)</f>
        <v>119.63695333153029</v>
      </c>
      <c r="AD9" s="7">
        <f ca="1">IF('2BedFlat'!$C$129="ASHP",'2BedFlat'!$E$133-'2BedFlat'!$E$135,'2BedFlat'!$E$133-'2BedFlat'!$E$135+'2BedFlat'!$E$143)</f>
        <v>119.63695333153029</v>
      </c>
      <c r="AE9" s="7">
        <f ca="1">IF('2BedFlat'!$C$129="ASHP",'2BedFlat'!$E$133-'2BedFlat'!$E$135,'2BedFlat'!$E$133-'2BedFlat'!$E$135+'2BedFlat'!$E$143)</f>
        <v>119.63695333153029</v>
      </c>
      <c r="AF9" s="7">
        <f ca="1">IF('2BedFlat'!$C$129="ASHP",'2BedFlat'!$E$133-'2BedFlat'!$E$135,'2BedFlat'!$E$133-'2BedFlat'!$E$135+'2BedFlat'!$E$143)</f>
        <v>119.63695333153029</v>
      </c>
      <c r="AG9" s="7">
        <f ca="1">IF('2BedFlat'!$C$129="ASHP",'2BedFlat'!$E$133-'2BedFlat'!$E$135,'2BedFlat'!$E$133-'2BedFlat'!$E$135+'2BedFlat'!$E$143)</f>
        <v>119.63695333153029</v>
      </c>
      <c r="AH9" s="7">
        <f ca="1">IF('2BedFlat'!$C$129="ASHP",'2BedFlat'!$E$133-'2BedFlat'!$E$135,'2BedFlat'!$E$133-'2BedFlat'!$E$135+'2BedFlat'!$E$143)</f>
        <v>119.63695333153029</v>
      </c>
      <c r="AI9" s="7">
        <f ca="1">IF('2BedFlat'!$C$129="ASHP",'2BedFlat'!$E$133-'2BedFlat'!$E$135,'2BedFlat'!$E$133-'2BedFlat'!$E$135+'2BedFlat'!$E$143)</f>
        <v>119.63695333153029</v>
      </c>
      <c r="AJ9" s="7">
        <f ca="1">IF('2BedFlat'!$C$129="ASHP",'2BedFlat'!$E$133-'2BedFlat'!$E$135,'2BedFlat'!$E$133-'2BedFlat'!$E$135+'2BedFlat'!$E$143)</f>
        <v>119.63695333153029</v>
      </c>
      <c r="AK9" s="7">
        <f ca="1">IF('2BedFlat'!$C$129="ASHP",'2BedFlat'!$E$133-'2BedFlat'!$E$135,'2BedFlat'!$E$133-'2BedFlat'!$E$135+'2BedFlat'!$E$143)</f>
        <v>119.63695333153029</v>
      </c>
      <c r="AL9" s="7">
        <f ca="1">IF('2BedFlat'!$C$129="ASHP",'2BedFlat'!$E$133-'2BedFlat'!$E$135,'2BedFlat'!$E$133-'2BedFlat'!$E$135+'2BedFlat'!$E$143)</f>
        <v>119.63695333153029</v>
      </c>
      <c r="AM9" s="7">
        <f ca="1">IF('2BedFlat'!$C$129="ASHP",'2BedFlat'!$E$133-'2BedFlat'!$E$135,'2BedFlat'!$E$133-'2BedFlat'!$E$135+'2BedFlat'!$E$143)</f>
        <v>119.63695333153029</v>
      </c>
      <c r="AN9" s="7">
        <f ca="1">IF('2BedFlat'!$C$129="ASHP",'2BedFlat'!$E$133-'2BedFlat'!$E$135,'2BedFlat'!$E$133-'2BedFlat'!$E$135+'2BedFlat'!$E$143)</f>
        <v>119.63695333153029</v>
      </c>
      <c r="AO9" s="7">
        <f ca="1">IF('2BedFlat'!$C$129="ASHP",'2BedFlat'!$E$133-'2BedFlat'!$E$135,'2BedFlat'!$E$133-'2BedFlat'!$E$135+'2BedFlat'!$E$143)</f>
        <v>119.63695333153029</v>
      </c>
      <c r="AP9" s="7">
        <f ca="1">IF('2BedFlat'!$C$129="ASHP",'2BedFlat'!$E$133-'2BedFlat'!$E$135,'2BedFlat'!$E$133-'2BedFlat'!$E$135+'2BedFlat'!$E$143)</f>
        <v>119.63695333153029</v>
      </c>
      <c r="AQ9" s="7">
        <f ca="1">IF('2BedFlat'!$C$129="ASHP",'2BedFlat'!$E$133-'2BedFlat'!$E$135,'2BedFlat'!$E$133-'2BedFlat'!$E$135+'2BedFlat'!$E$143)</f>
        <v>119.63695333153029</v>
      </c>
      <c r="AR9" s="7">
        <f ca="1">IF('2BedFlat'!$C$129="ASHP",'2BedFlat'!$E$133-'2BedFlat'!$E$135,'2BedFlat'!$E$133-'2BedFlat'!$E$135+'2BedFlat'!$E$143)</f>
        <v>119.63695333153029</v>
      </c>
      <c r="AS9" s="7">
        <f ca="1">IF('2BedFlat'!$C$129="ASHP",'2BedFlat'!$E$133-'2BedFlat'!$E$135,'2BedFlat'!$E$133-'2BedFlat'!$E$135+'2BedFlat'!$E$143)</f>
        <v>119.63695333153029</v>
      </c>
      <c r="AT9" s="7">
        <f ca="1">IF('2BedFlat'!$C$129="ASHP",'2BedFlat'!$E$133-'2BedFlat'!$E$135,'2BedFlat'!$E$133-'2BedFlat'!$E$135+'2BedFlat'!$E$143)</f>
        <v>119.63695333153029</v>
      </c>
      <c r="AU9" s="7">
        <f ca="1">IF('2BedFlat'!$C$129="ASHP",'2BedFlat'!$E$133-'2BedFlat'!$E$135,'2BedFlat'!$E$133-'2BedFlat'!$E$135+'2BedFlat'!$E$143)</f>
        <v>119.63695333153029</v>
      </c>
      <c r="AV9" s="7">
        <f ca="1">IF('2BedFlat'!$C$129="ASHP",'2BedFlat'!$E$133-'2BedFlat'!$E$135,'2BedFlat'!$E$133-'2BedFlat'!$E$135+'2BedFlat'!$E$143)</f>
        <v>119.63695333153029</v>
      </c>
      <c r="AW9" s="7">
        <f ca="1">IF('2BedFlat'!$C$129="ASHP",'2BedFlat'!$E$133-'2BedFlat'!$E$135,'2BedFlat'!$E$133-'2BedFlat'!$E$135+'2BedFlat'!$E$143)</f>
        <v>119.63695333153029</v>
      </c>
      <c r="AX9" s="7">
        <f ca="1">IF('2BedFlat'!$C$129="ASHP",'2BedFlat'!$E$133-'2BedFlat'!$E$135,'2BedFlat'!$E$133-'2BedFlat'!$E$135+'2BedFlat'!$E$143)</f>
        <v>119.63695333153029</v>
      </c>
      <c r="AY9" s="7">
        <f ca="1">IF('2BedFlat'!$C$129="ASHP",'2BedFlat'!$E$133-'2BedFlat'!$E$135,'2BedFlat'!$E$133-'2BedFlat'!$E$135+'2BedFlat'!$E$143)</f>
        <v>119.63695333153029</v>
      </c>
      <c r="AZ9" s="7">
        <f ca="1">IF('2BedFlat'!$C$129="ASHP",'2BedFlat'!$E$133-'2BedFlat'!$E$135,'2BedFlat'!$E$133-'2BedFlat'!$E$135+'2BedFlat'!$E$143)</f>
        <v>119.63695333153029</v>
      </c>
      <c r="BA9" s="7">
        <f ca="1">IF('2BedFlat'!$C$129="ASHP",'2BedFlat'!$E$133-'2BedFlat'!$E$135,'2BedFlat'!$E$133-'2BedFlat'!$E$135+'2BedFlat'!$E$143)</f>
        <v>119.63695333153029</v>
      </c>
      <c r="BB9" s="7">
        <f ca="1">IF('2BedFlat'!$C$129="ASHP",'2BedFlat'!$E$133-'2BedFlat'!$E$135,'2BedFlat'!$E$133-'2BedFlat'!$E$135+'2BedFlat'!$E$143)</f>
        <v>119.63695333153029</v>
      </c>
      <c r="BC9" s="7">
        <f ca="1">IF('2BedFlat'!$C$129="ASHP",'2BedFlat'!$E$133-'2BedFlat'!$E$135,'2BedFlat'!$E$133-'2BedFlat'!$E$135+'2BedFlat'!$E$143)</f>
        <v>119.63695333153029</v>
      </c>
      <c r="BD9" s="7">
        <f ca="1">IF('2BedFlat'!$C$129="ASHP",'2BedFlat'!$E$133-'2BedFlat'!$E$135,'2BedFlat'!$E$133-'2BedFlat'!$E$135+'2BedFlat'!$E$143)</f>
        <v>119.63695333153029</v>
      </c>
      <c r="BE9" s="7">
        <f ca="1">IF('2BedFlat'!$C$129="ASHP",'2BedFlat'!$E$133-'2BedFlat'!$E$135,'2BedFlat'!$E$133-'2BedFlat'!$E$135+'2BedFlat'!$E$143)</f>
        <v>119.63695333153029</v>
      </c>
      <c r="BF9" s="7">
        <f ca="1">IF('2BedFlat'!$C$129="ASHP",'2BedFlat'!$E$133-'2BedFlat'!$E$135,'2BedFlat'!$E$133-'2BedFlat'!$E$135+'2BedFlat'!$E$143)</f>
        <v>119.63695333153029</v>
      </c>
      <c r="BG9" s="7">
        <f ca="1">IF('2BedFlat'!$C$129="ASHP",'2BedFlat'!$E$133-'2BedFlat'!$E$135,'2BedFlat'!$E$133-'2BedFlat'!$E$135+'2BedFlat'!$E$143)</f>
        <v>119.63695333153029</v>
      </c>
      <c r="BH9" s="7">
        <f ca="1">IF('2BedFlat'!$C$129="ASHP",'2BedFlat'!$E$133-'2BedFlat'!$E$135,'2BedFlat'!$E$133-'2BedFlat'!$E$135+'2BedFlat'!$E$143)</f>
        <v>119.63695333153029</v>
      </c>
      <c r="BI9" s="7">
        <f ca="1">IF('2BedFlat'!$C$129="ASHP",'2BedFlat'!$E$133-'2BedFlat'!$E$135,'2BedFlat'!$E$133-'2BedFlat'!$E$135+'2BedFlat'!$E$143)</f>
        <v>119.63695333153029</v>
      </c>
      <c r="BJ9" s="7">
        <f ca="1">IF('2BedFlat'!$C$129="ASHP",'2BedFlat'!$E$133-'2BedFlat'!$E$135,'2BedFlat'!$E$133-'2BedFlat'!$E$135+'2BedFlat'!$E$143)</f>
        <v>119.63695333153029</v>
      </c>
      <c r="BK9" s="7">
        <f ca="1">IF('2BedFlat'!$C$129="ASHP",'2BedFlat'!$E$133-'2BedFlat'!$E$135,'2BedFlat'!$E$133-'2BedFlat'!$E$135+'2BedFlat'!$E$143)</f>
        <v>119.63695333153029</v>
      </c>
      <c r="BL9" s="7">
        <f t="shared" ca="1" si="1"/>
        <v>7178.2171998918093</v>
      </c>
      <c r="BM9" s="172"/>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c r="WVN9" s="7"/>
      <c r="WVO9" s="7"/>
      <c r="WVP9" s="7"/>
      <c r="WVQ9" s="7"/>
      <c r="WVR9" s="7"/>
      <c r="WVS9" s="7"/>
      <c r="WVT9" s="7"/>
      <c r="WVU9" s="7"/>
      <c r="WVV9" s="7"/>
      <c r="WVW9" s="7"/>
      <c r="WVX9" s="7"/>
      <c r="WVY9" s="7"/>
      <c r="WVZ9" s="7"/>
      <c r="WWA9" s="7"/>
      <c r="WWB9" s="7"/>
      <c r="WWC9" s="7"/>
      <c r="WWD9" s="7"/>
      <c r="WWE9" s="7"/>
      <c r="WWF9" s="7"/>
      <c r="WWG9" s="7"/>
      <c r="WWH9" s="7"/>
      <c r="WWI9" s="7"/>
      <c r="WWJ9" s="7"/>
      <c r="WWK9" s="7"/>
      <c r="WWL9" s="7"/>
      <c r="WWM9" s="7"/>
      <c r="WWN9" s="7"/>
      <c r="WWO9" s="7"/>
      <c r="WWP9" s="7"/>
      <c r="WWQ9" s="7"/>
      <c r="WWR9" s="7"/>
      <c r="WWS9" s="7"/>
      <c r="WWT9" s="7"/>
      <c r="WWU9" s="7"/>
      <c r="WWV9" s="7"/>
      <c r="WWW9" s="7"/>
      <c r="WWX9" s="7"/>
      <c r="WWY9" s="7"/>
      <c r="WWZ9" s="7"/>
      <c r="WXA9" s="7"/>
      <c r="WXB9" s="7"/>
      <c r="WXC9" s="7"/>
      <c r="WXD9" s="7"/>
      <c r="WXE9" s="7"/>
      <c r="WXF9" s="7"/>
      <c r="WXG9" s="7"/>
      <c r="WXH9" s="7"/>
      <c r="WXI9" s="7"/>
      <c r="WXJ9" s="7"/>
      <c r="WXK9" s="7"/>
      <c r="WXL9" s="7"/>
      <c r="WXM9" s="7"/>
      <c r="WXN9" s="7"/>
      <c r="WXO9" s="7"/>
      <c r="WXP9" s="7"/>
      <c r="WXQ9" s="7"/>
      <c r="WXR9" s="7"/>
      <c r="WXS9" s="7"/>
      <c r="WXT9" s="7"/>
      <c r="WXU9" s="7"/>
      <c r="WXV9" s="7"/>
      <c r="WXW9" s="7"/>
      <c r="WXX9" s="7"/>
      <c r="WXY9" s="7"/>
      <c r="WXZ9" s="7"/>
      <c r="WYA9" s="7"/>
      <c r="WYB9" s="7"/>
      <c r="WYC9" s="7"/>
      <c r="WYD9" s="7"/>
      <c r="WYE9" s="7"/>
      <c r="WYF9" s="7"/>
      <c r="WYG9" s="7"/>
      <c r="WYH9" s="7"/>
      <c r="WYI9" s="7"/>
      <c r="WYJ9" s="7"/>
      <c r="WYK9" s="7"/>
      <c r="WYL9" s="7"/>
      <c r="WYM9" s="7"/>
      <c r="WYN9" s="7"/>
      <c r="WYO9" s="7"/>
      <c r="WYP9" s="7"/>
      <c r="WYQ9" s="7"/>
      <c r="WYR9" s="7"/>
      <c r="WYS9" s="7"/>
      <c r="WYT9" s="7"/>
      <c r="WYU9" s="7"/>
      <c r="WYV9" s="7"/>
      <c r="WYW9" s="7"/>
      <c r="WYX9" s="7"/>
      <c r="WYY9" s="7"/>
      <c r="WYZ9" s="7"/>
      <c r="WZA9" s="7"/>
      <c r="WZB9" s="7"/>
      <c r="WZC9" s="7"/>
      <c r="WZD9" s="7"/>
      <c r="WZE9" s="7"/>
      <c r="WZF9" s="7"/>
      <c r="WZG9" s="7"/>
      <c r="WZH9" s="7"/>
      <c r="WZI9" s="7"/>
      <c r="WZJ9" s="7"/>
      <c r="WZK9" s="7"/>
      <c r="WZL9" s="7"/>
      <c r="WZM9" s="7"/>
      <c r="WZN9" s="7"/>
      <c r="WZO9" s="7"/>
      <c r="WZP9" s="7"/>
      <c r="WZQ9" s="7"/>
      <c r="WZR9" s="7"/>
      <c r="WZS9" s="7"/>
      <c r="WZT9" s="7"/>
      <c r="WZU9" s="7"/>
      <c r="WZV9" s="7"/>
      <c r="WZW9" s="7"/>
      <c r="WZX9" s="7"/>
      <c r="WZY9" s="7"/>
      <c r="WZZ9" s="7"/>
      <c r="XAA9" s="7"/>
      <c r="XAB9" s="7"/>
      <c r="XAC9" s="7"/>
      <c r="XAD9" s="7"/>
      <c r="XAE9" s="7"/>
      <c r="XAF9" s="7"/>
      <c r="XAG9" s="7"/>
      <c r="XAH9" s="7"/>
      <c r="XAI9" s="7"/>
      <c r="XAJ9" s="7"/>
      <c r="XAK9" s="7"/>
      <c r="XAL9" s="7"/>
      <c r="XAM9" s="7"/>
      <c r="XAN9" s="7"/>
      <c r="XAO9" s="7"/>
      <c r="XAP9" s="7"/>
      <c r="XAQ9" s="7"/>
      <c r="XAR9" s="7"/>
      <c r="XAS9" s="7"/>
      <c r="XAT9" s="7"/>
      <c r="XAU9" s="7"/>
      <c r="XAV9" s="7"/>
      <c r="XAW9" s="7"/>
      <c r="XAX9" s="7"/>
      <c r="XAY9" s="7"/>
      <c r="XAZ9" s="7"/>
      <c r="XBA9" s="7"/>
      <c r="XBB9" s="7"/>
      <c r="XBC9" s="7"/>
      <c r="XBD9" s="7"/>
      <c r="XBE9" s="7"/>
      <c r="XBF9" s="7"/>
      <c r="XBG9" s="7"/>
      <c r="XBH9" s="7"/>
      <c r="XBI9" s="7"/>
      <c r="XBJ9" s="7"/>
      <c r="XBK9" s="7"/>
      <c r="XBL9" s="7"/>
      <c r="XBM9" s="7"/>
      <c r="XBN9" s="7"/>
      <c r="XBO9" s="7"/>
      <c r="XBP9" s="7"/>
      <c r="XBQ9" s="7"/>
      <c r="XBR9" s="7"/>
      <c r="XBS9" s="7"/>
      <c r="XBT9" s="7"/>
      <c r="XBU9" s="7"/>
      <c r="XBV9" s="7"/>
      <c r="XBW9" s="7"/>
      <c r="XBX9" s="7"/>
      <c r="XBY9" s="7"/>
      <c r="XBZ9" s="7"/>
      <c r="XCA9" s="7"/>
      <c r="XCB9" s="7"/>
      <c r="XCC9" s="7"/>
      <c r="XCD9" s="7"/>
      <c r="XCE9" s="7"/>
      <c r="XCF9" s="7"/>
      <c r="XCG9" s="7"/>
      <c r="XCH9" s="7"/>
      <c r="XCI9" s="7"/>
      <c r="XCJ9" s="7"/>
      <c r="XCK9" s="7"/>
      <c r="XCL9" s="7"/>
      <c r="XCM9" s="7"/>
      <c r="XCN9" s="7"/>
      <c r="XCO9" s="7"/>
      <c r="XCP9" s="7"/>
      <c r="XCQ9" s="7"/>
      <c r="XCR9" s="7"/>
      <c r="XCS9" s="7"/>
      <c r="XCT9" s="7"/>
      <c r="XCU9" s="7"/>
      <c r="XCV9" s="7"/>
      <c r="XCW9" s="7"/>
      <c r="XCX9" s="7"/>
      <c r="XCY9" s="7"/>
      <c r="XCZ9" s="7"/>
      <c r="XDA9" s="7"/>
      <c r="XDB9" s="7"/>
      <c r="XDC9" s="7"/>
      <c r="XDD9" s="7"/>
      <c r="XDE9" s="7"/>
      <c r="XDF9" s="7"/>
      <c r="XDG9" s="7"/>
      <c r="XDH9" s="7"/>
      <c r="XDI9" s="7"/>
      <c r="XDJ9" s="7"/>
      <c r="XDK9" s="7"/>
      <c r="XDL9" s="7"/>
      <c r="XDM9" s="7"/>
      <c r="XDN9" s="7"/>
      <c r="XDO9" s="7"/>
      <c r="XDP9" s="7"/>
      <c r="XDQ9" s="7"/>
      <c r="XDR9" s="7"/>
      <c r="XDS9" s="7"/>
      <c r="XDT9" s="7"/>
      <c r="XDU9" s="7"/>
      <c r="XDV9" s="7"/>
      <c r="XDW9" s="7"/>
      <c r="XDX9" s="7"/>
      <c r="XDY9" s="7"/>
      <c r="XDZ9" s="7"/>
      <c r="XEA9" s="7"/>
      <c r="XEB9" s="7"/>
      <c r="XEC9" s="7"/>
      <c r="XED9" s="7"/>
      <c r="XEE9" s="7"/>
      <c r="XEF9" s="7"/>
      <c r="XEG9" s="7"/>
      <c r="XEH9" s="7"/>
      <c r="XEI9" s="7"/>
      <c r="XEJ9" s="7"/>
      <c r="XEK9" s="7"/>
      <c r="XEL9" s="7"/>
      <c r="XEM9" s="7"/>
      <c r="XEN9" s="7"/>
      <c r="XEO9" s="7"/>
      <c r="XEP9" s="7"/>
      <c r="XEQ9" s="7"/>
      <c r="XER9" s="7"/>
      <c r="XES9" s="7"/>
      <c r="XET9" s="7"/>
      <c r="XEU9" s="7"/>
      <c r="XEV9" s="7"/>
      <c r="XEW9" s="7"/>
      <c r="XEX9" s="7"/>
      <c r="XEY9" s="7"/>
      <c r="XEZ9" s="7"/>
      <c r="XFA9" s="7"/>
      <c r="XFB9" s="7"/>
      <c r="XFC9" s="7"/>
      <c r="XFD9" s="7"/>
    </row>
    <row r="10" spans="2:16384">
      <c r="B10" t="s">
        <v>806</v>
      </c>
      <c r="C10" s="164">
        <f>SUM(C6:C9)</f>
        <v>0</v>
      </c>
      <c r="D10" s="7">
        <f ca="1">SUM(D6:D9)</f>
        <v>1635.5147266600241</v>
      </c>
      <c r="E10" s="7">
        <f t="shared" ref="E10:BK10" ca="1" si="2">SUM(E6:E9)</f>
        <v>1635.5147266600241</v>
      </c>
      <c r="F10" s="7">
        <f t="shared" ca="1" si="2"/>
        <v>1635.5147266600241</v>
      </c>
      <c r="G10" s="7">
        <f t="shared" ca="1" si="2"/>
        <v>1635.5147266600241</v>
      </c>
      <c r="H10" s="7">
        <f t="shared" ca="1" si="2"/>
        <v>1635.5147266600241</v>
      </c>
      <c r="I10" s="7">
        <f t="shared" ca="1" si="2"/>
        <v>1635.5147266600241</v>
      </c>
      <c r="J10" s="7">
        <f t="shared" ca="1" si="2"/>
        <v>1635.5147266600241</v>
      </c>
      <c r="K10" s="7">
        <f t="shared" ca="1" si="2"/>
        <v>1635.5147266600241</v>
      </c>
      <c r="L10" s="7">
        <f t="shared" ca="1" si="2"/>
        <v>1635.5147266600241</v>
      </c>
      <c r="M10" s="7">
        <f t="shared" ca="1" si="2"/>
        <v>1635.5147266600241</v>
      </c>
      <c r="N10" s="7">
        <f t="shared" ca="1" si="2"/>
        <v>1635.5147266600241</v>
      </c>
      <c r="O10" s="7">
        <f t="shared" ca="1" si="2"/>
        <v>1635.5147266600241</v>
      </c>
      <c r="P10" s="7">
        <f t="shared" ca="1" si="2"/>
        <v>1635.5147266600241</v>
      </c>
      <c r="Q10" s="7">
        <f t="shared" ca="1" si="2"/>
        <v>1635.5147266600241</v>
      </c>
      <c r="R10" s="7">
        <f t="shared" ca="1" si="2"/>
        <v>1635.5147266600241</v>
      </c>
      <c r="S10" s="7">
        <f t="shared" ca="1" si="2"/>
        <v>1635.5147266600241</v>
      </c>
      <c r="T10" s="7">
        <f t="shared" ca="1" si="2"/>
        <v>1635.5147266600241</v>
      </c>
      <c r="U10" s="7">
        <f t="shared" ca="1" si="2"/>
        <v>1635.5147266600241</v>
      </c>
      <c r="V10" s="7">
        <f t="shared" ca="1" si="2"/>
        <v>1635.5147266600241</v>
      </c>
      <c r="W10" s="7">
        <f t="shared" ca="1" si="2"/>
        <v>1635.5147266600241</v>
      </c>
      <c r="X10" s="173">
        <f t="shared" ca="1" si="2"/>
        <v>1635.5147266600241</v>
      </c>
      <c r="Y10" s="7">
        <f t="shared" ca="1" si="2"/>
        <v>1635.5147266600241</v>
      </c>
      <c r="Z10" s="7">
        <f t="shared" ca="1" si="2"/>
        <v>1635.5147266600241</v>
      </c>
      <c r="AA10" s="7">
        <f t="shared" ca="1" si="2"/>
        <v>1635.5147266600241</v>
      </c>
      <c r="AB10" s="7">
        <f t="shared" ca="1" si="2"/>
        <v>1635.5147266600241</v>
      </c>
      <c r="AC10" s="7">
        <f t="shared" ca="1" si="2"/>
        <v>1635.5147266600241</v>
      </c>
      <c r="AD10" s="7">
        <f t="shared" ca="1" si="2"/>
        <v>1635.5147266600241</v>
      </c>
      <c r="AE10" s="7">
        <f t="shared" ca="1" si="2"/>
        <v>1635.5147266600241</v>
      </c>
      <c r="AF10" s="7">
        <f t="shared" ca="1" si="2"/>
        <v>1635.5147266600241</v>
      </c>
      <c r="AG10" s="7">
        <f t="shared" ca="1" si="2"/>
        <v>1635.5147266600241</v>
      </c>
      <c r="AH10" s="7">
        <f t="shared" ca="1" si="2"/>
        <v>1635.5147266600241</v>
      </c>
      <c r="AI10" s="7">
        <f t="shared" ca="1" si="2"/>
        <v>1635.5147266600241</v>
      </c>
      <c r="AJ10" s="7">
        <f t="shared" ca="1" si="2"/>
        <v>1635.5147266600241</v>
      </c>
      <c r="AK10" s="7">
        <f t="shared" ca="1" si="2"/>
        <v>1635.5147266600241</v>
      </c>
      <c r="AL10" s="7">
        <f t="shared" ca="1" si="2"/>
        <v>1635.5147266600241</v>
      </c>
      <c r="AM10" s="7">
        <f t="shared" ca="1" si="2"/>
        <v>1635.5147266600241</v>
      </c>
      <c r="AN10" s="7">
        <f t="shared" ca="1" si="2"/>
        <v>1635.5147266600241</v>
      </c>
      <c r="AO10" s="7">
        <f t="shared" ca="1" si="2"/>
        <v>1635.5147266600241</v>
      </c>
      <c r="AP10" s="7">
        <f t="shared" ca="1" si="2"/>
        <v>1635.5147266600241</v>
      </c>
      <c r="AQ10" s="7">
        <f t="shared" ca="1" si="2"/>
        <v>1635.5147266600241</v>
      </c>
      <c r="AR10" s="7">
        <f t="shared" ca="1" si="2"/>
        <v>1635.5147266600241</v>
      </c>
      <c r="AS10" s="7">
        <f t="shared" ca="1" si="2"/>
        <v>1635.5147266600241</v>
      </c>
      <c r="AT10" s="7">
        <f t="shared" ca="1" si="2"/>
        <v>1635.5147266600241</v>
      </c>
      <c r="AU10" s="7">
        <f t="shared" ca="1" si="2"/>
        <v>1635.5147266600241</v>
      </c>
      <c r="AV10" s="7">
        <f t="shared" ca="1" si="2"/>
        <v>1635.5147266600241</v>
      </c>
      <c r="AW10" s="7">
        <f t="shared" ca="1" si="2"/>
        <v>1635.5147266600241</v>
      </c>
      <c r="AX10" s="7">
        <f t="shared" ca="1" si="2"/>
        <v>1635.5147266600241</v>
      </c>
      <c r="AY10" s="7">
        <f t="shared" ca="1" si="2"/>
        <v>1635.5147266600241</v>
      </c>
      <c r="AZ10" s="7">
        <f t="shared" ca="1" si="2"/>
        <v>1635.5147266600241</v>
      </c>
      <c r="BA10" s="7">
        <f t="shared" ca="1" si="2"/>
        <v>1635.5147266600241</v>
      </c>
      <c r="BB10" s="7">
        <f t="shared" ca="1" si="2"/>
        <v>1635.5147266600241</v>
      </c>
      <c r="BC10" s="7">
        <f t="shared" ca="1" si="2"/>
        <v>1635.5147266600241</v>
      </c>
      <c r="BD10" s="7">
        <f t="shared" ca="1" si="2"/>
        <v>1635.5147266600241</v>
      </c>
      <c r="BE10" s="7">
        <f t="shared" ca="1" si="2"/>
        <v>1635.5147266600241</v>
      </c>
      <c r="BF10" s="7">
        <f t="shared" ca="1" si="2"/>
        <v>1635.5147266600241</v>
      </c>
      <c r="BG10" s="7">
        <f t="shared" ca="1" si="2"/>
        <v>1635.5147266600241</v>
      </c>
      <c r="BH10" s="7">
        <f t="shared" ca="1" si="2"/>
        <v>1635.5147266600241</v>
      </c>
      <c r="BI10" s="7">
        <f t="shared" ca="1" si="2"/>
        <v>1635.5147266600241</v>
      </c>
      <c r="BJ10" s="7">
        <f t="shared" ca="1" si="2"/>
        <v>1635.5147266600241</v>
      </c>
      <c r="BK10" s="7">
        <f t="shared" ca="1" si="2"/>
        <v>1635.5147266600241</v>
      </c>
      <c r="BL10" s="7">
        <f t="shared" ca="1" si="1"/>
        <v>98130.883599601497</v>
      </c>
      <c r="BM10" s="45"/>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7"/>
      <c r="AGC10" s="7"/>
      <c r="AGD10" s="7"/>
      <c r="AGE10" s="7"/>
      <c r="AGF10" s="7"/>
      <c r="AGG10" s="7"/>
      <c r="AGH10" s="7"/>
      <c r="AGI10" s="7"/>
      <c r="AGJ10" s="7"/>
      <c r="AGK10" s="7"/>
      <c r="AGL10" s="7"/>
      <c r="AGM10" s="7"/>
      <c r="AGN10" s="7"/>
      <c r="AGO10" s="7"/>
      <c r="AGP10" s="7"/>
      <c r="AGQ10" s="7"/>
      <c r="AGR10" s="7"/>
      <c r="AGS10" s="7"/>
      <c r="AGT10" s="7"/>
      <c r="AGU10" s="7"/>
      <c r="AGV10" s="7"/>
      <c r="AGW10" s="7"/>
      <c r="AGX10" s="7"/>
      <c r="AGY10" s="7"/>
      <c r="AGZ10" s="7"/>
      <c r="AHA10" s="7"/>
      <c r="AHB10" s="7"/>
      <c r="AHC10" s="7"/>
      <c r="AHD10" s="7"/>
      <c r="AHE10" s="7"/>
      <c r="AHF10" s="7"/>
      <c r="AHG10" s="7"/>
      <c r="AHH10" s="7"/>
      <c r="AHI10" s="7"/>
      <c r="AHJ10" s="7"/>
      <c r="AHK10" s="7"/>
      <c r="AHL10" s="7"/>
      <c r="AHM10" s="7"/>
      <c r="AHN10" s="7"/>
      <c r="AHO10" s="7"/>
      <c r="AHP10" s="7"/>
      <c r="AHQ10" s="7"/>
      <c r="AHR10" s="7"/>
      <c r="AHS10" s="7"/>
      <c r="AHT10" s="7"/>
      <c r="AHU10" s="7"/>
      <c r="AHV10" s="7"/>
      <c r="AHW10" s="7"/>
      <c r="AHX10" s="7"/>
      <c r="AHY10" s="7"/>
      <c r="AHZ10" s="7"/>
      <c r="AIA10" s="7"/>
      <c r="AIB10" s="7"/>
      <c r="AIC10" s="7"/>
      <c r="AID10" s="7"/>
      <c r="AIE10" s="7"/>
      <c r="AIF10" s="7"/>
      <c r="AIG10" s="7"/>
      <c r="AIH10" s="7"/>
      <c r="AII10" s="7"/>
      <c r="AIJ10" s="7"/>
      <c r="AIK10" s="7"/>
      <c r="AIL10" s="7"/>
      <c r="AIM10" s="7"/>
      <c r="AIN10" s="7"/>
      <c r="AIO10" s="7"/>
      <c r="AIP10" s="7"/>
      <c r="AIQ10" s="7"/>
      <c r="AIR10" s="7"/>
      <c r="AIS10" s="7"/>
      <c r="AIT10" s="7"/>
      <c r="AIU10" s="7"/>
      <c r="AIV10" s="7"/>
      <c r="AIW10" s="7"/>
      <c r="AIX10" s="7"/>
      <c r="AIY10" s="7"/>
      <c r="AIZ10" s="7"/>
      <c r="AJA10" s="7"/>
      <c r="AJB10" s="7"/>
      <c r="AJC10" s="7"/>
      <c r="AJD10" s="7"/>
      <c r="AJE10" s="7"/>
      <c r="AJF10" s="7"/>
      <c r="AJG10" s="7"/>
      <c r="AJH10" s="7"/>
      <c r="AJI10" s="7"/>
      <c r="AJJ10" s="7"/>
      <c r="AJK10" s="7"/>
      <c r="AJL10" s="7"/>
      <c r="AJM10" s="7"/>
      <c r="AJN10" s="7"/>
      <c r="AJO10" s="7"/>
      <c r="AJP10" s="7"/>
      <c r="AJQ10" s="7"/>
      <c r="AJR10" s="7"/>
      <c r="AJS10" s="7"/>
      <c r="AJT10" s="7"/>
      <c r="AJU10" s="7"/>
      <c r="AJV10" s="7"/>
      <c r="AJW10" s="7"/>
      <c r="AJX10" s="7"/>
      <c r="AJY10" s="7"/>
      <c r="AJZ10" s="7"/>
      <c r="AKA10" s="7"/>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c r="ALY10" s="7"/>
      <c r="ALZ10" s="7"/>
      <c r="AMA10" s="7"/>
      <c r="AMB10" s="7"/>
      <c r="AMC10" s="7"/>
      <c r="AMD10" s="7"/>
      <c r="AME10" s="7"/>
      <c r="AMF10" s="7"/>
      <c r="AMG10" s="7"/>
      <c r="AMH10" s="7"/>
      <c r="AMI10" s="7"/>
      <c r="AMJ10" s="7"/>
      <c r="AMK10" s="7"/>
      <c r="AML10" s="7"/>
      <c r="AMM10" s="7"/>
      <c r="AMN10" s="7"/>
      <c r="AMO10" s="7"/>
      <c r="AMP10" s="7"/>
      <c r="AMQ10" s="7"/>
      <c r="AMR10" s="7"/>
      <c r="AMS10" s="7"/>
      <c r="AMT10" s="7"/>
      <c r="AMU10" s="7"/>
      <c r="AMV10" s="7"/>
      <c r="AMW10" s="7"/>
      <c r="AMX10" s="7"/>
      <c r="AMY10" s="7"/>
      <c r="AMZ10" s="7"/>
      <c r="ANA10" s="7"/>
      <c r="ANB10" s="7"/>
      <c r="ANC10" s="7"/>
      <c r="AND10" s="7"/>
      <c r="ANE10" s="7"/>
      <c r="ANF10" s="7"/>
      <c r="ANG10" s="7"/>
      <c r="ANH10" s="7"/>
      <c r="ANI10" s="7"/>
      <c r="ANJ10" s="7"/>
      <c r="ANK10" s="7"/>
      <c r="ANL10" s="7"/>
      <c r="ANM10" s="7"/>
      <c r="ANN10" s="7"/>
      <c r="ANO10" s="7"/>
      <c r="ANP10" s="7"/>
      <c r="ANQ10" s="7"/>
      <c r="ANR10" s="7"/>
      <c r="ANS10" s="7"/>
      <c r="ANT10" s="7"/>
      <c r="ANU10" s="7"/>
      <c r="ANV10" s="7"/>
      <c r="ANW10" s="7"/>
      <c r="ANX10" s="7"/>
      <c r="ANY10" s="7"/>
      <c r="ANZ10" s="7"/>
      <c r="AOA10" s="7"/>
      <c r="AOB10" s="7"/>
      <c r="AOC10" s="7"/>
      <c r="AOD10" s="7"/>
      <c r="AOE10" s="7"/>
      <c r="AOF10" s="7"/>
      <c r="AOG10" s="7"/>
      <c r="AOH10" s="7"/>
      <c r="AOI10" s="7"/>
      <c r="AOJ10" s="7"/>
      <c r="AOK10" s="7"/>
      <c r="AOL10" s="7"/>
      <c r="AOM10" s="7"/>
      <c r="AON10" s="7"/>
      <c r="AOO10" s="7"/>
      <c r="AOP10" s="7"/>
      <c r="AOQ10" s="7"/>
      <c r="AOR10" s="7"/>
      <c r="AOS10" s="7"/>
      <c r="AOT10" s="7"/>
      <c r="AOU10" s="7"/>
      <c r="AOV10" s="7"/>
      <c r="AOW10" s="7"/>
      <c r="AOX10" s="7"/>
      <c r="AOY10" s="7"/>
      <c r="AOZ10" s="7"/>
      <c r="APA10" s="7"/>
      <c r="APB10" s="7"/>
      <c r="APC10" s="7"/>
      <c r="APD10" s="7"/>
      <c r="APE10" s="7"/>
      <c r="APF10" s="7"/>
      <c r="APG10" s="7"/>
      <c r="APH10" s="7"/>
      <c r="API10" s="7"/>
      <c r="APJ10" s="7"/>
      <c r="APK10" s="7"/>
      <c r="APL10" s="7"/>
      <c r="APM10" s="7"/>
      <c r="APN10" s="7"/>
      <c r="APO10" s="7"/>
      <c r="APP10" s="7"/>
      <c r="APQ10" s="7"/>
      <c r="APR10" s="7"/>
      <c r="APS10" s="7"/>
      <c r="APT10" s="7"/>
      <c r="APU10" s="7"/>
      <c r="APV10" s="7"/>
      <c r="APW10" s="7"/>
      <c r="APX10" s="7"/>
      <c r="APY10" s="7"/>
      <c r="APZ10" s="7"/>
      <c r="AQA10" s="7"/>
      <c r="AQB10" s="7"/>
      <c r="AQC10" s="7"/>
      <c r="AQD10" s="7"/>
      <c r="AQE10" s="7"/>
      <c r="AQF10" s="7"/>
      <c r="AQG10" s="7"/>
      <c r="AQH10" s="7"/>
      <c r="AQI10" s="7"/>
      <c r="AQJ10" s="7"/>
      <c r="AQK10" s="7"/>
      <c r="AQL10" s="7"/>
      <c r="AQM10" s="7"/>
      <c r="AQN10" s="7"/>
      <c r="AQO10" s="7"/>
      <c r="AQP10" s="7"/>
      <c r="AQQ10" s="7"/>
      <c r="AQR10" s="7"/>
      <c r="AQS10" s="7"/>
      <c r="AQT10" s="7"/>
      <c r="AQU10" s="7"/>
      <c r="AQV10" s="7"/>
      <c r="AQW10" s="7"/>
      <c r="AQX10" s="7"/>
      <c r="AQY10" s="7"/>
      <c r="AQZ10" s="7"/>
      <c r="ARA10" s="7"/>
      <c r="ARB10" s="7"/>
      <c r="ARC10" s="7"/>
      <c r="ARD10" s="7"/>
      <c r="ARE10" s="7"/>
      <c r="ARF10" s="7"/>
      <c r="ARG10" s="7"/>
      <c r="ARH10" s="7"/>
      <c r="ARI10" s="7"/>
      <c r="ARJ10" s="7"/>
      <c r="ARK10" s="7"/>
      <c r="ARL10" s="7"/>
      <c r="ARM10" s="7"/>
      <c r="ARN10" s="7"/>
      <c r="ARO10" s="7"/>
      <c r="ARP10" s="7"/>
      <c r="ARQ10" s="7"/>
      <c r="ARR10" s="7"/>
      <c r="ARS10" s="7"/>
      <c r="ART10" s="7"/>
      <c r="ARU10" s="7"/>
      <c r="ARV10" s="7"/>
      <c r="ARW10" s="7"/>
      <c r="ARX10" s="7"/>
      <c r="ARY10" s="7"/>
      <c r="ARZ10" s="7"/>
      <c r="ASA10" s="7"/>
      <c r="ASB10" s="7"/>
      <c r="ASC10" s="7"/>
      <c r="ASD10" s="7"/>
      <c r="ASE10" s="7"/>
      <c r="ASF10" s="7"/>
      <c r="ASG10" s="7"/>
      <c r="ASH10" s="7"/>
      <c r="ASI10" s="7"/>
      <c r="ASJ10" s="7"/>
      <c r="ASK10" s="7"/>
      <c r="ASL10" s="7"/>
      <c r="ASM10" s="7"/>
      <c r="ASN10" s="7"/>
      <c r="ASO10" s="7"/>
      <c r="ASP10" s="7"/>
      <c r="ASQ10" s="7"/>
      <c r="ASR10" s="7"/>
      <c r="ASS10" s="7"/>
      <c r="AST10" s="7"/>
      <c r="ASU10" s="7"/>
      <c r="ASV10" s="7"/>
      <c r="ASW10" s="7"/>
      <c r="ASX10" s="7"/>
      <c r="ASY10" s="7"/>
      <c r="ASZ10" s="7"/>
      <c r="ATA10" s="7"/>
      <c r="ATB10" s="7"/>
      <c r="ATC10" s="7"/>
      <c r="ATD10" s="7"/>
      <c r="ATE10" s="7"/>
      <c r="ATF10" s="7"/>
      <c r="ATG10" s="7"/>
      <c r="ATH10" s="7"/>
      <c r="ATI10" s="7"/>
      <c r="ATJ10" s="7"/>
      <c r="ATK10" s="7"/>
      <c r="ATL10" s="7"/>
      <c r="ATM10" s="7"/>
      <c r="ATN10" s="7"/>
      <c r="ATO10" s="7"/>
      <c r="ATP10" s="7"/>
      <c r="ATQ10" s="7"/>
      <c r="ATR10" s="7"/>
      <c r="ATS10" s="7"/>
      <c r="ATT10" s="7"/>
      <c r="ATU10" s="7"/>
      <c r="ATV10" s="7"/>
      <c r="ATW10" s="7"/>
      <c r="ATX10" s="7"/>
      <c r="ATY10" s="7"/>
      <c r="ATZ10" s="7"/>
      <c r="AUA10" s="7"/>
      <c r="AUB10" s="7"/>
      <c r="AUC10" s="7"/>
      <c r="AUD10" s="7"/>
      <c r="AUE10" s="7"/>
      <c r="AUF10" s="7"/>
      <c r="AUG10" s="7"/>
      <c r="AUH10" s="7"/>
      <c r="AUI10" s="7"/>
      <c r="AUJ10" s="7"/>
      <c r="AUK10" s="7"/>
      <c r="AUL10" s="7"/>
      <c r="AUM10" s="7"/>
      <c r="AUN10" s="7"/>
      <c r="AUO10" s="7"/>
      <c r="AUP10" s="7"/>
      <c r="AUQ10" s="7"/>
      <c r="AUR10" s="7"/>
      <c r="AUS10" s="7"/>
      <c r="AUT10" s="7"/>
      <c r="AUU10" s="7"/>
      <c r="AUV10" s="7"/>
      <c r="AUW10" s="7"/>
      <c r="AUX10" s="7"/>
      <c r="AUY10" s="7"/>
      <c r="AUZ10" s="7"/>
      <c r="AVA10" s="7"/>
      <c r="AVB10" s="7"/>
      <c r="AVC10" s="7"/>
      <c r="AVD10" s="7"/>
      <c r="AVE10" s="7"/>
      <c r="AVF10" s="7"/>
      <c r="AVG10" s="7"/>
      <c r="AVH10" s="7"/>
      <c r="AVI10" s="7"/>
      <c r="AVJ10" s="7"/>
      <c r="AVK10" s="7"/>
      <c r="AVL10" s="7"/>
      <c r="AVM10" s="7"/>
      <c r="AVN10" s="7"/>
      <c r="AVO10" s="7"/>
      <c r="AVP10" s="7"/>
      <c r="AVQ10" s="7"/>
      <c r="AVR10" s="7"/>
      <c r="AVS10" s="7"/>
      <c r="AVT10" s="7"/>
      <c r="AVU10" s="7"/>
      <c r="AVV10" s="7"/>
      <c r="AVW10" s="7"/>
      <c r="AVX10" s="7"/>
      <c r="AVY10" s="7"/>
      <c r="AVZ10" s="7"/>
      <c r="AWA10" s="7"/>
      <c r="AWB10" s="7"/>
      <c r="AWC10" s="7"/>
      <c r="AWD10" s="7"/>
      <c r="AWE10" s="7"/>
      <c r="AWF10" s="7"/>
      <c r="AWG10" s="7"/>
      <c r="AWH10" s="7"/>
      <c r="AWI10" s="7"/>
      <c r="AWJ10" s="7"/>
      <c r="AWK10" s="7"/>
      <c r="AWL10" s="7"/>
      <c r="AWM10" s="7"/>
      <c r="AWN10" s="7"/>
      <c r="AWO10" s="7"/>
      <c r="AWP10" s="7"/>
      <c r="AWQ10" s="7"/>
      <c r="AWR10" s="7"/>
      <c r="AWS10" s="7"/>
      <c r="AWT10" s="7"/>
      <c r="AWU10" s="7"/>
      <c r="AWV10" s="7"/>
      <c r="AWW10" s="7"/>
      <c r="AWX10" s="7"/>
      <c r="AWY10" s="7"/>
      <c r="AWZ10" s="7"/>
      <c r="AXA10" s="7"/>
      <c r="AXB10" s="7"/>
      <c r="AXC10" s="7"/>
      <c r="AXD10" s="7"/>
      <c r="AXE10" s="7"/>
      <c r="AXF10" s="7"/>
      <c r="AXG10" s="7"/>
      <c r="AXH10" s="7"/>
      <c r="AXI10" s="7"/>
      <c r="AXJ10" s="7"/>
      <c r="AXK10" s="7"/>
      <c r="AXL10" s="7"/>
      <c r="AXM10" s="7"/>
      <c r="AXN10" s="7"/>
      <c r="AXO10" s="7"/>
      <c r="AXP10" s="7"/>
      <c r="AXQ10" s="7"/>
      <c r="AXR10" s="7"/>
      <c r="AXS10" s="7"/>
      <c r="AXT10" s="7"/>
      <c r="AXU10" s="7"/>
      <c r="AXV10" s="7"/>
      <c r="AXW10" s="7"/>
      <c r="AXX10" s="7"/>
      <c r="AXY10" s="7"/>
      <c r="AXZ10" s="7"/>
      <c r="AYA10" s="7"/>
      <c r="AYB10" s="7"/>
      <c r="AYC10" s="7"/>
      <c r="AYD10" s="7"/>
      <c r="AYE10" s="7"/>
      <c r="AYF10" s="7"/>
      <c r="AYG10" s="7"/>
      <c r="AYH10" s="7"/>
      <c r="AYI10" s="7"/>
      <c r="AYJ10" s="7"/>
      <c r="AYK10" s="7"/>
      <c r="AYL10" s="7"/>
      <c r="AYM10" s="7"/>
      <c r="AYN10" s="7"/>
      <c r="AYO10" s="7"/>
      <c r="AYP10" s="7"/>
      <c r="AYQ10" s="7"/>
      <c r="AYR10" s="7"/>
      <c r="AYS10" s="7"/>
      <c r="AYT10" s="7"/>
      <c r="AYU10" s="7"/>
      <c r="AYV10" s="7"/>
      <c r="AYW10" s="7"/>
      <c r="AYX10" s="7"/>
      <c r="AYY10" s="7"/>
      <c r="AYZ10" s="7"/>
      <c r="AZA10" s="7"/>
      <c r="AZB10" s="7"/>
      <c r="AZC10" s="7"/>
      <c r="AZD10" s="7"/>
      <c r="AZE10" s="7"/>
      <c r="AZF10" s="7"/>
      <c r="AZG10" s="7"/>
      <c r="AZH10" s="7"/>
      <c r="AZI10" s="7"/>
      <c r="AZJ10" s="7"/>
      <c r="AZK10" s="7"/>
      <c r="AZL10" s="7"/>
      <c r="AZM10" s="7"/>
      <c r="AZN10" s="7"/>
      <c r="AZO10" s="7"/>
      <c r="AZP10" s="7"/>
      <c r="AZQ10" s="7"/>
      <c r="AZR10" s="7"/>
      <c r="AZS10" s="7"/>
      <c r="AZT10" s="7"/>
      <c r="AZU10" s="7"/>
      <c r="AZV10" s="7"/>
      <c r="AZW10" s="7"/>
      <c r="AZX10" s="7"/>
      <c r="AZY10" s="7"/>
      <c r="AZZ10" s="7"/>
      <c r="BAA10" s="7"/>
      <c r="BAB10" s="7"/>
      <c r="BAC10" s="7"/>
      <c r="BAD10" s="7"/>
      <c r="BAE10" s="7"/>
      <c r="BAF10" s="7"/>
      <c r="BAG10" s="7"/>
      <c r="BAH10" s="7"/>
      <c r="BAI10" s="7"/>
      <c r="BAJ10" s="7"/>
      <c r="BAK10" s="7"/>
      <c r="BAL10" s="7"/>
      <c r="BAM10" s="7"/>
      <c r="BAN10" s="7"/>
      <c r="BAO10" s="7"/>
      <c r="BAP10" s="7"/>
      <c r="BAQ10" s="7"/>
      <c r="BAR10" s="7"/>
      <c r="BAS10" s="7"/>
      <c r="BAT10" s="7"/>
      <c r="BAU10" s="7"/>
      <c r="BAV10" s="7"/>
      <c r="BAW10" s="7"/>
      <c r="BAX10" s="7"/>
      <c r="BAY10" s="7"/>
      <c r="BAZ10" s="7"/>
      <c r="BBA10" s="7"/>
      <c r="BBB10" s="7"/>
      <c r="BBC10" s="7"/>
      <c r="BBD10" s="7"/>
      <c r="BBE10" s="7"/>
      <c r="BBF10" s="7"/>
      <c r="BBG10" s="7"/>
      <c r="BBH10" s="7"/>
      <c r="BBI10" s="7"/>
      <c r="BBJ10" s="7"/>
      <c r="BBK10" s="7"/>
      <c r="BBL10" s="7"/>
      <c r="BBM10" s="7"/>
      <c r="BBN10" s="7"/>
      <c r="BBO10" s="7"/>
      <c r="BBP10" s="7"/>
      <c r="BBQ10" s="7"/>
      <c r="BBR10" s="7"/>
      <c r="BBS10" s="7"/>
      <c r="BBT10" s="7"/>
      <c r="BBU10" s="7"/>
      <c r="BBV10" s="7"/>
      <c r="BBW10" s="7"/>
      <c r="BBX10" s="7"/>
      <c r="BBY10" s="7"/>
      <c r="BBZ10" s="7"/>
      <c r="BCA10" s="7"/>
      <c r="BCB10" s="7"/>
      <c r="BCC10" s="7"/>
      <c r="BCD10" s="7"/>
      <c r="BCE10" s="7"/>
      <c r="BCF10" s="7"/>
      <c r="BCG10" s="7"/>
      <c r="BCH10" s="7"/>
      <c r="BCI10" s="7"/>
      <c r="BCJ10" s="7"/>
      <c r="BCK10" s="7"/>
      <c r="BCL10" s="7"/>
      <c r="BCM10" s="7"/>
      <c r="BCN10" s="7"/>
      <c r="BCO10" s="7"/>
      <c r="BCP10" s="7"/>
      <c r="BCQ10" s="7"/>
      <c r="BCR10" s="7"/>
      <c r="BCS10" s="7"/>
      <c r="BCT10" s="7"/>
      <c r="BCU10" s="7"/>
      <c r="BCV10" s="7"/>
      <c r="BCW10" s="7"/>
      <c r="BCX10" s="7"/>
      <c r="BCY10" s="7"/>
      <c r="BCZ10" s="7"/>
      <c r="BDA10" s="7"/>
      <c r="BDB10" s="7"/>
      <c r="BDC10" s="7"/>
      <c r="BDD10" s="7"/>
      <c r="BDE10" s="7"/>
      <c r="BDF10" s="7"/>
      <c r="BDG10" s="7"/>
      <c r="BDH10" s="7"/>
      <c r="BDI10" s="7"/>
      <c r="BDJ10" s="7"/>
      <c r="BDK10" s="7"/>
      <c r="BDL10" s="7"/>
      <c r="BDM10" s="7"/>
      <c r="BDN10" s="7"/>
      <c r="BDO10" s="7"/>
      <c r="BDP10" s="7"/>
      <c r="BDQ10" s="7"/>
      <c r="BDR10" s="7"/>
      <c r="BDS10" s="7"/>
      <c r="BDT10" s="7"/>
      <c r="BDU10" s="7"/>
      <c r="BDV10" s="7"/>
      <c r="BDW10" s="7"/>
      <c r="BDX10" s="7"/>
      <c r="BDY10" s="7"/>
      <c r="BDZ10" s="7"/>
      <c r="BEA10" s="7"/>
      <c r="BEB10" s="7"/>
      <c r="BEC10" s="7"/>
      <c r="BED10" s="7"/>
      <c r="BEE10" s="7"/>
      <c r="BEF10" s="7"/>
      <c r="BEG10" s="7"/>
      <c r="BEH10" s="7"/>
      <c r="BEI10" s="7"/>
      <c r="BEJ10" s="7"/>
      <c r="BEK10" s="7"/>
      <c r="BEL10" s="7"/>
      <c r="BEM10" s="7"/>
      <c r="BEN10" s="7"/>
      <c r="BEO10" s="7"/>
      <c r="BEP10" s="7"/>
      <c r="BEQ10" s="7"/>
      <c r="BER10" s="7"/>
      <c r="BES10" s="7"/>
      <c r="BET10" s="7"/>
      <c r="BEU10" s="7"/>
      <c r="BEV10" s="7"/>
      <c r="BEW10" s="7"/>
      <c r="BEX10" s="7"/>
      <c r="BEY10" s="7"/>
      <c r="BEZ10" s="7"/>
      <c r="BFA10" s="7"/>
      <c r="BFB10" s="7"/>
      <c r="BFC10" s="7"/>
      <c r="BFD10" s="7"/>
      <c r="BFE10" s="7"/>
      <c r="BFF10" s="7"/>
      <c r="BFG10" s="7"/>
      <c r="BFH10" s="7"/>
      <c r="BFI10" s="7"/>
      <c r="BFJ10" s="7"/>
      <c r="BFK10" s="7"/>
      <c r="BFL10" s="7"/>
      <c r="BFM10" s="7"/>
      <c r="BFN10" s="7"/>
      <c r="BFO10" s="7"/>
      <c r="BFP10" s="7"/>
      <c r="BFQ10" s="7"/>
      <c r="BFR10" s="7"/>
      <c r="BFS10" s="7"/>
      <c r="BFT10" s="7"/>
      <c r="BFU10" s="7"/>
      <c r="BFV10" s="7"/>
      <c r="BFW10" s="7"/>
      <c r="BFX10" s="7"/>
      <c r="BFY10" s="7"/>
      <c r="BFZ10" s="7"/>
      <c r="BGA10" s="7"/>
      <c r="BGB10" s="7"/>
      <c r="BGC10" s="7"/>
      <c r="BGD10" s="7"/>
      <c r="BGE10" s="7"/>
      <c r="BGF10" s="7"/>
      <c r="BGG10" s="7"/>
      <c r="BGH10" s="7"/>
      <c r="BGI10" s="7"/>
      <c r="BGJ10" s="7"/>
      <c r="BGK10" s="7"/>
      <c r="BGL10" s="7"/>
      <c r="BGM10" s="7"/>
      <c r="BGN10" s="7"/>
      <c r="BGO10" s="7"/>
      <c r="BGP10" s="7"/>
      <c r="BGQ10" s="7"/>
      <c r="BGR10" s="7"/>
      <c r="BGS10" s="7"/>
      <c r="BGT10" s="7"/>
      <c r="BGU10" s="7"/>
      <c r="BGV10" s="7"/>
      <c r="BGW10" s="7"/>
      <c r="BGX10" s="7"/>
      <c r="BGY10" s="7"/>
      <c r="BGZ10" s="7"/>
      <c r="BHA10" s="7"/>
      <c r="BHB10" s="7"/>
      <c r="BHC10" s="7"/>
      <c r="BHD10" s="7"/>
      <c r="BHE10" s="7"/>
      <c r="BHF10" s="7"/>
      <c r="BHG10" s="7"/>
      <c r="BHH10" s="7"/>
      <c r="BHI10" s="7"/>
      <c r="BHJ10" s="7"/>
      <c r="BHK10" s="7"/>
      <c r="BHL10" s="7"/>
      <c r="BHM10" s="7"/>
      <c r="BHN10" s="7"/>
      <c r="BHO10" s="7"/>
      <c r="BHP10" s="7"/>
      <c r="BHQ10" s="7"/>
      <c r="BHR10" s="7"/>
      <c r="BHS10" s="7"/>
      <c r="BHT10" s="7"/>
      <c r="BHU10" s="7"/>
      <c r="BHV10" s="7"/>
      <c r="BHW10" s="7"/>
      <c r="BHX10" s="7"/>
      <c r="BHY10" s="7"/>
      <c r="BHZ10" s="7"/>
      <c r="BIA10" s="7"/>
      <c r="BIB10" s="7"/>
      <c r="BIC10" s="7"/>
      <c r="BID10" s="7"/>
      <c r="BIE10" s="7"/>
      <c r="BIF10" s="7"/>
      <c r="BIG10" s="7"/>
      <c r="BIH10" s="7"/>
      <c r="BII10" s="7"/>
      <c r="BIJ10" s="7"/>
      <c r="BIK10" s="7"/>
      <c r="BIL10" s="7"/>
      <c r="BIM10" s="7"/>
      <c r="BIN10" s="7"/>
      <c r="BIO10" s="7"/>
      <c r="BIP10" s="7"/>
      <c r="BIQ10" s="7"/>
      <c r="BIR10" s="7"/>
      <c r="BIS10" s="7"/>
      <c r="BIT10" s="7"/>
      <c r="BIU10" s="7"/>
      <c r="BIV10" s="7"/>
      <c r="BIW10" s="7"/>
      <c r="BIX10" s="7"/>
      <c r="BIY10" s="7"/>
      <c r="BIZ10" s="7"/>
      <c r="BJA10" s="7"/>
      <c r="BJB10" s="7"/>
      <c r="BJC10" s="7"/>
      <c r="BJD10" s="7"/>
      <c r="BJE10" s="7"/>
      <c r="BJF10" s="7"/>
      <c r="BJG10" s="7"/>
      <c r="BJH10" s="7"/>
      <c r="BJI10" s="7"/>
      <c r="BJJ10" s="7"/>
      <c r="BJK10" s="7"/>
      <c r="BJL10" s="7"/>
      <c r="BJM10" s="7"/>
      <c r="BJN10" s="7"/>
      <c r="BJO10" s="7"/>
      <c r="BJP10" s="7"/>
      <c r="BJQ10" s="7"/>
      <c r="BJR10" s="7"/>
      <c r="BJS10" s="7"/>
      <c r="BJT10" s="7"/>
      <c r="BJU10" s="7"/>
      <c r="BJV10" s="7"/>
      <c r="BJW10" s="7"/>
      <c r="BJX10" s="7"/>
      <c r="BJY10" s="7"/>
      <c r="BJZ10" s="7"/>
      <c r="BKA10" s="7"/>
      <c r="BKB10" s="7"/>
      <c r="BKC10" s="7"/>
      <c r="BKD10" s="7"/>
      <c r="BKE10" s="7"/>
      <c r="BKF10" s="7"/>
      <c r="BKG10" s="7"/>
      <c r="BKH10" s="7"/>
      <c r="BKI10" s="7"/>
      <c r="BKJ10" s="7"/>
      <c r="BKK10" s="7"/>
      <c r="BKL10" s="7"/>
      <c r="BKM10" s="7"/>
      <c r="BKN10" s="7"/>
      <c r="BKO10" s="7"/>
      <c r="BKP10" s="7"/>
      <c r="BKQ10" s="7"/>
      <c r="BKR10" s="7"/>
      <c r="BKS10" s="7"/>
      <c r="BKT10" s="7"/>
      <c r="BKU10" s="7"/>
      <c r="BKV10" s="7"/>
      <c r="BKW10" s="7"/>
      <c r="BKX10" s="7"/>
      <c r="BKY10" s="7"/>
      <c r="BKZ10" s="7"/>
      <c r="BLA10" s="7"/>
      <c r="BLB10" s="7"/>
      <c r="BLC10" s="7"/>
      <c r="BLD10" s="7"/>
      <c r="BLE10" s="7"/>
      <c r="BLF10" s="7"/>
      <c r="BLG10" s="7"/>
      <c r="BLH10" s="7"/>
      <c r="BLI10" s="7"/>
      <c r="BLJ10" s="7"/>
      <c r="BLK10" s="7"/>
      <c r="BLL10" s="7"/>
      <c r="BLM10" s="7"/>
      <c r="BLN10" s="7"/>
      <c r="BLO10" s="7"/>
      <c r="BLP10" s="7"/>
      <c r="BLQ10" s="7"/>
      <c r="BLR10" s="7"/>
      <c r="BLS10" s="7"/>
      <c r="BLT10" s="7"/>
      <c r="BLU10" s="7"/>
      <c r="BLV10" s="7"/>
      <c r="BLW10" s="7"/>
      <c r="BLX10" s="7"/>
      <c r="BLY10" s="7"/>
      <c r="BLZ10" s="7"/>
      <c r="BMA10" s="7"/>
      <c r="BMB10" s="7"/>
      <c r="BMC10" s="7"/>
      <c r="BMD10" s="7"/>
      <c r="BME10" s="7"/>
      <c r="BMF10" s="7"/>
      <c r="BMG10" s="7"/>
      <c r="BMH10" s="7"/>
      <c r="BMI10" s="7"/>
      <c r="BMJ10" s="7"/>
      <c r="BMK10" s="7"/>
      <c r="BML10" s="7"/>
      <c r="BMM10" s="7"/>
      <c r="BMN10" s="7"/>
      <c r="BMO10" s="7"/>
      <c r="BMP10" s="7"/>
      <c r="BMQ10" s="7"/>
      <c r="BMR10" s="7"/>
      <c r="BMS10" s="7"/>
      <c r="BMT10" s="7"/>
      <c r="BMU10" s="7"/>
      <c r="BMV10" s="7"/>
      <c r="BMW10" s="7"/>
      <c r="BMX10" s="7"/>
      <c r="BMY10" s="7"/>
      <c r="BMZ10" s="7"/>
      <c r="BNA10" s="7"/>
      <c r="BNB10" s="7"/>
      <c r="BNC10" s="7"/>
      <c r="BND10" s="7"/>
      <c r="BNE10" s="7"/>
      <c r="BNF10" s="7"/>
      <c r="BNG10" s="7"/>
      <c r="BNH10" s="7"/>
      <c r="BNI10" s="7"/>
      <c r="BNJ10" s="7"/>
      <c r="BNK10" s="7"/>
      <c r="BNL10" s="7"/>
      <c r="BNM10" s="7"/>
      <c r="BNN10" s="7"/>
      <c r="BNO10" s="7"/>
      <c r="BNP10" s="7"/>
      <c r="BNQ10" s="7"/>
      <c r="BNR10" s="7"/>
      <c r="BNS10" s="7"/>
      <c r="BNT10" s="7"/>
      <c r="BNU10" s="7"/>
      <c r="BNV10" s="7"/>
      <c r="BNW10" s="7"/>
      <c r="BNX10" s="7"/>
      <c r="BNY10" s="7"/>
      <c r="BNZ10" s="7"/>
      <c r="BOA10" s="7"/>
      <c r="BOB10" s="7"/>
      <c r="BOC10" s="7"/>
      <c r="BOD10" s="7"/>
      <c r="BOE10" s="7"/>
      <c r="BOF10" s="7"/>
      <c r="BOG10" s="7"/>
      <c r="BOH10" s="7"/>
      <c r="BOI10" s="7"/>
      <c r="BOJ10" s="7"/>
      <c r="BOK10" s="7"/>
      <c r="BOL10" s="7"/>
      <c r="BOM10" s="7"/>
      <c r="BON10" s="7"/>
      <c r="BOO10" s="7"/>
      <c r="BOP10" s="7"/>
      <c r="BOQ10" s="7"/>
      <c r="BOR10" s="7"/>
      <c r="BOS10" s="7"/>
      <c r="BOT10" s="7"/>
      <c r="BOU10" s="7"/>
      <c r="BOV10" s="7"/>
      <c r="BOW10" s="7"/>
      <c r="BOX10" s="7"/>
      <c r="BOY10" s="7"/>
      <c r="BOZ10" s="7"/>
      <c r="BPA10" s="7"/>
      <c r="BPB10" s="7"/>
      <c r="BPC10" s="7"/>
      <c r="BPD10" s="7"/>
      <c r="BPE10" s="7"/>
      <c r="BPF10" s="7"/>
      <c r="BPG10" s="7"/>
      <c r="BPH10" s="7"/>
      <c r="BPI10" s="7"/>
      <c r="BPJ10" s="7"/>
      <c r="BPK10" s="7"/>
      <c r="BPL10" s="7"/>
      <c r="BPM10" s="7"/>
      <c r="BPN10" s="7"/>
      <c r="BPO10" s="7"/>
      <c r="BPP10" s="7"/>
      <c r="BPQ10" s="7"/>
      <c r="BPR10" s="7"/>
      <c r="BPS10" s="7"/>
      <c r="BPT10" s="7"/>
      <c r="BPU10" s="7"/>
      <c r="BPV10" s="7"/>
      <c r="BPW10" s="7"/>
      <c r="BPX10" s="7"/>
      <c r="BPY10" s="7"/>
      <c r="BPZ10" s="7"/>
      <c r="BQA10" s="7"/>
      <c r="BQB10" s="7"/>
      <c r="BQC10" s="7"/>
      <c r="BQD10" s="7"/>
      <c r="BQE10" s="7"/>
      <c r="BQF10" s="7"/>
      <c r="BQG10" s="7"/>
      <c r="BQH10" s="7"/>
      <c r="BQI10" s="7"/>
      <c r="BQJ10" s="7"/>
      <c r="BQK10" s="7"/>
      <c r="BQL10" s="7"/>
      <c r="BQM10" s="7"/>
      <c r="BQN10" s="7"/>
      <c r="BQO10" s="7"/>
      <c r="BQP10" s="7"/>
      <c r="BQQ10" s="7"/>
      <c r="BQR10" s="7"/>
      <c r="BQS10" s="7"/>
      <c r="BQT10" s="7"/>
      <c r="BQU10" s="7"/>
      <c r="BQV10" s="7"/>
      <c r="BQW10" s="7"/>
      <c r="BQX10" s="7"/>
      <c r="BQY10" s="7"/>
      <c r="BQZ10" s="7"/>
      <c r="BRA10" s="7"/>
      <c r="BRB10" s="7"/>
      <c r="BRC10" s="7"/>
      <c r="BRD10" s="7"/>
      <c r="BRE10" s="7"/>
      <c r="BRF10" s="7"/>
      <c r="BRG10" s="7"/>
      <c r="BRH10" s="7"/>
      <c r="BRI10" s="7"/>
      <c r="BRJ10" s="7"/>
      <c r="BRK10" s="7"/>
      <c r="BRL10" s="7"/>
      <c r="BRM10" s="7"/>
      <c r="BRN10" s="7"/>
      <c r="BRO10" s="7"/>
      <c r="BRP10" s="7"/>
      <c r="BRQ10" s="7"/>
      <c r="BRR10" s="7"/>
      <c r="BRS10" s="7"/>
      <c r="BRT10" s="7"/>
      <c r="BRU10" s="7"/>
      <c r="BRV10" s="7"/>
      <c r="BRW10" s="7"/>
      <c r="BRX10" s="7"/>
      <c r="BRY10" s="7"/>
      <c r="BRZ10" s="7"/>
      <c r="BSA10" s="7"/>
      <c r="BSB10" s="7"/>
      <c r="BSC10" s="7"/>
      <c r="BSD10" s="7"/>
      <c r="BSE10" s="7"/>
      <c r="BSF10" s="7"/>
      <c r="BSG10" s="7"/>
      <c r="BSH10" s="7"/>
      <c r="BSI10" s="7"/>
      <c r="BSJ10" s="7"/>
      <c r="BSK10" s="7"/>
      <c r="BSL10" s="7"/>
      <c r="BSM10" s="7"/>
      <c r="BSN10" s="7"/>
      <c r="BSO10" s="7"/>
      <c r="BSP10" s="7"/>
      <c r="BSQ10" s="7"/>
      <c r="BSR10" s="7"/>
      <c r="BSS10" s="7"/>
      <c r="BST10" s="7"/>
      <c r="BSU10" s="7"/>
      <c r="BSV10" s="7"/>
      <c r="BSW10" s="7"/>
      <c r="BSX10" s="7"/>
      <c r="BSY10" s="7"/>
      <c r="BSZ10" s="7"/>
      <c r="BTA10" s="7"/>
      <c r="BTB10" s="7"/>
      <c r="BTC10" s="7"/>
      <c r="BTD10" s="7"/>
      <c r="BTE10" s="7"/>
      <c r="BTF10" s="7"/>
      <c r="BTG10" s="7"/>
      <c r="BTH10" s="7"/>
      <c r="BTI10" s="7"/>
      <c r="BTJ10" s="7"/>
      <c r="BTK10" s="7"/>
      <c r="BTL10" s="7"/>
      <c r="BTM10" s="7"/>
      <c r="BTN10" s="7"/>
      <c r="BTO10" s="7"/>
      <c r="BTP10" s="7"/>
      <c r="BTQ10" s="7"/>
      <c r="BTR10" s="7"/>
      <c r="BTS10" s="7"/>
      <c r="BTT10" s="7"/>
      <c r="BTU10" s="7"/>
      <c r="BTV10" s="7"/>
      <c r="BTW10" s="7"/>
      <c r="BTX10" s="7"/>
      <c r="BTY10" s="7"/>
      <c r="BTZ10" s="7"/>
      <c r="BUA10" s="7"/>
      <c r="BUB10" s="7"/>
      <c r="BUC10" s="7"/>
      <c r="BUD10" s="7"/>
      <c r="BUE10" s="7"/>
      <c r="BUF10" s="7"/>
      <c r="BUG10" s="7"/>
      <c r="BUH10" s="7"/>
      <c r="BUI10" s="7"/>
      <c r="BUJ10" s="7"/>
      <c r="BUK10" s="7"/>
      <c r="BUL10" s="7"/>
      <c r="BUM10" s="7"/>
      <c r="BUN10" s="7"/>
      <c r="BUO10" s="7"/>
      <c r="BUP10" s="7"/>
      <c r="BUQ10" s="7"/>
      <c r="BUR10" s="7"/>
      <c r="BUS10" s="7"/>
      <c r="BUT10" s="7"/>
      <c r="BUU10" s="7"/>
      <c r="BUV10" s="7"/>
      <c r="BUW10" s="7"/>
      <c r="BUX10" s="7"/>
      <c r="BUY10" s="7"/>
      <c r="BUZ10" s="7"/>
      <c r="BVA10" s="7"/>
      <c r="BVB10" s="7"/>
      <c r="BVC10" s="7"/>
      <c r="BVD10" s="7"/>
      <c r="BVE10" s="7"/>
      <c r="BVF10" s="7"/>
      <c r="BVG10" s="7"/>
      <c r="BVH10" s="7"/>
      <c r="BVI10" s="7"/>
      <c r="BVJ10" s="7"/>
      <c r="BVK10" s="7"/>
      <c r="BVL10" s="7"/>
      <c r="BVM10" s="7"/>
      <c r="BVN10" s="7"/>
      <c r="BVO10" s="7"/>
      <c r="BVP10" s="7"/>
      <c r="BVQ10" s="7"/>
      <c r="BVR10" s="7"/>
      <c r="BVS10" s="7"/>
      <c r="BVT10" s="7"/>
      <c r="BVU10" s="7"/>
      <c r="BVV10" s="7"/>
      <c r="BVW10" s="7"/>
      <c r="BVX10" s="7"/>
      <c r="BVY10" s="7"/>
      <c r="BVZ10" s="7"/>
      <c r="BWA10" s="7"/>
      <c r="BWB10" s="7"/>
      <c r="BWC10" s="7"/>
      <c r="BWD10" s="7"/>
      <c r="BWE10" s="7"/>
      <c r="BWF10" s="7"/>
      <c r="BWG10" s="7"/>
      <c r="BWH10" s="7"/>
      <c r="BWI10" s="7"/>
      <c r="BWJ10" s="7"/>
      <c r="BWK10" s="7"/>
      <c r="BWL10" s="7"/>
      <c r="BWM10" s="7"/>
      <c r="BWN10" s="7"/>
      <c r="BWO10" s="7"/>
      <c r="BWP10" s="7"/>
      <c r="BWQ10" s="7"/>
      <c r="BWR10" s="7"/>
      <c r="BWS10" s="7"/>
      <c r="BWT10" s="7"/>
      <c r="BWU10" s="7"/>
      <c r="BWV10" s="7"/>
      <c r="BWW10" s="7"/>
      <c r="BWX10" s="7"/>
      <c r="BWY10" s="7"/>
      <c r="BWZ10" s="7"/>
      <c r="BXA10" s="7"/>
      <c r="BXB10" s="7"/>
      <c r="BXC10" s="7"/>
      <c r="BXD10" s="7"/>
      <c r="BXE10" s="7"/>
      <c r="BXF10" s="7"/>
      <c r="BXG10" s="7"/>
      <c r="BXH10" s="7"/>
      <c r="BXI10" s="7"/>
      <c r="BXJ10" s="7"/>
      <c r="BXK10" s="7"/>
      <c r="BXL10" s="7"/>
      <c r="BXM10" s="7"/>
      <c r="BXN10" s="7"/>
      <c r="BXO10" s="7"/>
      <c r="BXP10" s="7"/>
      <c r="BXQ10" s="7"/>
      <c r="BXR10" s="7"/>
      <c r="BXS10" s="7"/>
      <c r="BXT10" s="7"/>
      <c r="BXU10" s="7"/>
      <c r="BXV10" s="7"/>
      <c r="BXW10" s="7"/>
      <c r="BXX10" s="7"/>
      <c r="BXY10" s="7"/>
      <c r="BXZ10" s="7"/>
      <c r="BYA10" s="7"/>
      <c r="BYB10" s="7"/>
      <c r="BYC10" s="7"/>
      <c r="BYD10" s="7"/>
      <c r="BYE10" s="7"/>
      <c r="BYF10" s="7"/>
      <c r="BYG10" s="7"/>
      <c r="BYH10" s="7"/>
      <c r="BYI10" s="7"/>
      <c r="BYJ10" s="7"/>
      <c r="BYK10" s="7"/>
      <c r="BYL10" s="7"/>
      <c r="BYM10" s="7"/>
      <c r="BYN10" s="7"/>
      <c r="BYO10" s="7"/>
      <c r="BYP10" s="7"/>
      <c r="BYQ10" s="7"/>
      <c r="BYR10" s="7"/>
      <c r="BYS10" s="7"/>
      <c r="BYT10" s="7"/>
      <c r="BYU10" s="7"/>
      <c r="BYV10" s="7"/>
      <c r="BYW10" s="7"/>
      <c r="BYX10" s="7"/>
      <c r="BYY10" s="7"/>
      <c r="BYZ10" s="7"/>
      <c r="BZA10" s="7"/>
      <c r="BZB10" s="7"/>
      <c r="BZC10" s="7"/>
      <c r="BZD10" s="7"/>
      <c r="BZE10" s="7"/>
      <c r="BZF10" s="7"/>
      <c r="BZG10" s="7"/>
      <c r="BZH10" s="7"/>
      <c r="BZI10" s="7"/>
      <c r="BZJ10" s="7"/>
      <c r="BZK10" s="7"/>
      <c r="BZL10" s="7"/>
      <c r="BZM10" s="7"/>
      <c r="BZN10" s="7"/>
      <c r="BZO10" s="7"/>
      <c r="BZP10" s="7"/>
      <c r="BZQ10" s="7"/>
      <c r="BZR10" s="7"/>
      <c r="BZS10" s="7"/>
      <c r="BZT10" s="7"/>
      <c r="BZU10" s="7"/>
      <c r="BZV10" s="7"/>
      <c r="BZW10" s="7"/>
      <c r="BZX10" s="7"/>
      <c r="BZY10" s="7"/>
      <c r="BZZ10" s="7"/>
      <c r="CAA10" s="7"/>
      <c r="CAB10" s="7"/>
      <c r="CAC10" s="7"/>
      <c r="CAD10" s="7"/>
      <c r="CAE10" s="7"/>
      <c r="CAF10" s="7"/>
      <c r="CAG10" s="7"/>
      <c r="CAH10" s="7"/>
      <c r="CAI10" s="7"/>
      <c r="CAJ10" s="7"/>
      <c r="CAK10" s="7"/>
      <c r="CAL10" s="7"/>
      <c r="CAM10" s="7"/>
      <c r="CAN10" s="7"/>
      <c r="CAO10" s="7"/>
      <c r="CAP10" s="7"/>
      <c r="CAQ10" s="7"/>
      <c r="CAR10" s="7"/>
      <c r="CAS10" s="7"/>
      <c r="CAT10" s="7"/>
      <c r="CAU10" s="7"/>
      <c r="CAV10" s="7"/>
      <c r="CAW10" s="7"/>
      <c r="CAX10" s="7"/>
      <c r="CAY10" s="7"/>
      <c r="CAZ10" s="7"/>
      <c r="CBA10" s="7"/>
      <c r="CBB10" s="7"/>
      <c r="CBC10" s="7"/>
      <c r="CBD10" s="7"/>
      <c r="CBE10" s="7"/>
      <c r="CBF10" s="7"/>
      <c r="CBG10" s="7"/>
      <c r="CBH10" s="7"/>
      <c r="CBI10" s="7"/>
      <c r="CBJ10" s="7"/>
      <c r="CBK10" s="7"/>
      <c r="CBL10" s="7"/>
      <c r="CBM10" s="7"/>
      <c r="CBN10" s="7"/>
      <c r="CBO10" s="7"/>
      <c r="CBP10" s="7"/>
      <c r="CBQ10" s="7"/>
      <c r="CBR10" s="7"/>
      <c r="CBS10" s="7"/>
      <c r="CBT10" s="7"/>
      <c r="CBU10" s="7"/>
      <c r="CBV10" s="7"/>
      <c r="CBW10" s="7"/>
      <c r="CBX10" s="7"/>
      <c r="CBY10" s="7"/>
      <c r="CBZ10" s="7"/>
      <c r="CCA10" s="7"/>
      <c r="CCB10" s="7"/>
      <c r="CCC10" s="7"/>
      <c r="CCD10" s="7"/>
      <c r="CCE10" s="7"/>
      <c r="CCF10" s="7"/>
      <c r="CCG10" s="7"/>
      <c r="CCH10" s="7"/>
      <c r="CCI10" s="7"/>
      <c r="CCJ10" s="7"/>
      <c r="CCK10" s="7"/>
      <c r="CCL10" s="7"/>
      <c r="CCM10" s="7"/>
      <c r="CCN10" s="7"/>
      <c r="CCO10" s="7"/>
      <c r="CCP10" s="7"/>
      <c r="CCQ10" s="7"/>
      <c r="CCR10" s="7"/>
      <c r="CCS10" s="7"/>
      <c r="CCT10" s="7"/>
      <c r="CCU10" s="7"/>
      <c r="CCV10" s="7"/>
      <c r="CCW10" s="7"/>
      <c r="CCX10" s="7"/>
      <c r="CCY10" s="7"/>
      <c r="CCZ10" s="7"/>
      <c r="CDA10" s="7"/>
      <c r="CDB10" s="7"/>
      <c r="CDC10" s="7"/>
      <c r="CDD10" s="7"/>
      <c r="CDE10" s="7"/>
      <c r="CDF10" s="7"/>
      <c r="CDG10" s="7"/>
      <c r="CDH10" s="7"/>
      <c r="CDI10" s="7"/>
      <c r="CDJ10" s="7"/>
      <c r="CDK10" s="7"/>
      <c r="CDL10" s="7"/>
      <c r="CDM10" s="7"/>
      <c r="CDN10" s="7"/>
      <c r="CDO10" s="7"/>
      <c r="CDP10" s="7"/>
      <c r="CDQ10" s="7"/>
      <c r="CDR10" s="7"/>
      <c r="CDS10" s="7"/>
      <c r="CDT10" s="7"/>
      <c r="CDU10" s="7"/>
      <c r="CDV10" s="7"/>
      <c r="CDW10" s="7"/>
      <c r="CDX10" s="7"/>
      <c r="CDY10" s="7"/>
      <c r="CDZ10" s="7"/>
      <c r="CEA10" s="7"/>
      <c r="CEB10" s="7"/>
      <c r="CEC10" s="7"/>
      <c r="CED10" s="7"/>
      <c r="CEE10" s="7"/>
      <c r="CEF10" s="7"/>
      <c r="CEG10" s="7"/>
      <c r="CEH10" s="7"/>
      <c r="CEI10" s="7"/>
      <c r="CEJ10" s="7"/>
      <c r="CEK10" s="7"/>
      <c r="CEL10" s="7"/>
      <c r="CEM10" s="7"/>
      <c r="CEN10" s="7"/>
      <c r="CEO10" s="7"/>
      <c r="CEP10" s="7"/>
      <c r="CEQ10" s="7"/>
      <c r="CER10" s="7"/>
      <c r="CES10" s="7"/>
      <c r="CET10" s="7"/>
      <c r="CEU10" s="7"/>
      <c r="CEV10" s="7"/>
      <c r="CEW10" s="7"/>
      <c r="CEX10" s="7"/>
      <c r="CEY10" s="7"/>
      <c r="CEZ10" s="7"/>
      <c r="CFA10" s="7"/>
      <c r="CFB10" s="7"/>
      <c r="CFC10" s="7"/>
      <c r="CFD10" s="7"/>
      <c r="CFE10" s="7"/>
      <c r="CFF10" s="7"/>
      <c r="CFG10" s="7"/>
      <c r="CFH10" s="7"/>
      <c r="CFI10" s="7"/>
      <c r="CFJ10" s="7"/>
      <c r="CFK10" s="7"/>
      <c r="CFL10" s="7"/>
      <c r="CFM10" s="7"/>
      <c r="CFN10" s="7"/>
      <c r="CFO10" s="7"/>
      <c r="CFP10" s="7"/>
      <c r="CFQ10" s="7"/>
      <c r="CFR10" s="7"/>
      <c r="CFS10" s="7"/>
      <c r="CFT10" s="7"/>
      <c r="CFU10" s="7"/>
      <c r="CFV10" s="7"/>
      <c r="CFW10" s="7"/>
      <c r="CFX10" s="7"/>
      <c r="CFY10" s="7"/>
      <c r="CFZ10" s="7"/>
      <c r="CGA10" s="7"/>
      <c r="CGB10" s="7"/>
      <c r="CGC10" s="7"/>
      <c r="CGD10" s="7"/>
      <c r="CGE10" s="7"/>
      <c r="CGF10" s="7"/>
      <c r="CGG10" s="7"/>
      <c r="CGH10" s="7"/>
      <c r="CGI10" s="7"/>
      <c r="CGJ10" s="7"/>
      <c r="CGK10" s="7"/>
      <c r="CGL10" s="7"/>
      <c r="CGM10" s="7"/>
      <c r="CGN10" s="7"/>
      <c r="CGO10" s="7"/>
      <c r="CGP10" s="7"/>
      <c r="CGQ10" s="7"/>
      <c r="CGR10" s="7"/>
      <c r="CGS10" s="7"/>
      <c r="CGT10" s="7"/>
      <c r="CGU10" s="7"/>
      <c r="CGV10" s="7"/>
      <c r="CGW10" s="7"/>
      <c r="CGX10" s="7"/>
      <c r="CGY10" s="7"/>
      <c r="CGZ10" s="7"/>
      <c r="CHA10" s="7"/>
      <c r="CHB10" s="7"/>
      <c r="CHC10" s="7"/>
      <c r="CHD10" s="7"/>
      <c r="CHE10" s="7"/>
      <c r="CHF10" s="7"/>
      <c r="CHG10" s="7"/>
      <c r="CHH10" s="7"/>
      <c r="CHI10" s="7"/>
      <c r="CHJ10" s="7"/>
      <c r="CHK10" s="7"/>
      <c r="CHL10" s="7"/>
      <c r="CHM10" s="7"/>
      <c r="CHN10" s="7"/>
      <c r="CHO10" s="7"/>
      <c r="CHP10" s="7"/>
      <c r="CHQ10" s="7"/>
      <c r="CHR10" s="7"/>
      <c r="CHS10" s="7"/>
      <c r="CHT10" s="7"/>
      <c r="CHU10" s="7"/>
      <c r="CHV10" s="7"/>
      <c r="CHW10" s="7"/>
      <c r="CHX10" s="7"/>
      <c r="CHY10" s="7"/>
      <c r="CHZ10" s="7"/>
      <c r="CIA10" s="7"/>
      <c r="CIB10" s="7"/>
      <c r="CIC10" s="7"/>
      <c r="CID10" s="7"/>
      <c r="CIE10" s="7"/>
      <c r="CIF10" s="7"/>
      <c r="CIG10" s="7"/>
      <c r="CIH10" s="7"/>
      <c r="CII10" s="7"/>
      <c r="CIJ10" s="7"/>
      <c r="CIK10" s="7"/>
      <c r="CIL10" s="7"/>
      <c r="CIM10" s="7"/>
      <c r="CIN10" s="7"/>
      <c r="CIO10" s="7"/>
      <c r="CIP10" s="7"/>
      <c r="CIQ10" s="7"/>
      <c r="CIR10" s="7"/>
      <c r="CIS10" s="7"/>
      <c r="CIT10" s="7"/>
      <c r="CIU10" s="7"/>
      <c r="CIV10" s="7"/>
      <c r="CIW10" s="7"/>
      <c r="CIX10" s="7"/>
      <c r="CIY10" s="7"/>
      <c r="CIZ10" s="7"/>
      <c r="CJA10" s="7"/>
      <c r="CJB10" s="7"/>
      <c r="CJC10" s="7"/>
      <c r="CJD10" s="7"/>
      <c r="CJE10" s="7"/>
      <c r="CJF10" s="7"/>
      <c r="CJG10" s="7"/>
      <c r="CJH10" s="7"/>
      <c r="CJI10" s="7"/>
      <c r="CJJ10" s="7"/>
      <c r="CJK10" s="7"/>
      <c r="CJL10" s="7"/>
      <c r="CJM10" s="7"/>
      <c r="CJN10" s="7"/>
      <c r="CJO10" s="7"/>
      <c r="CJP10" s="7"/>
      <c r="CJQ10" s="7"/>
      <c r="CJR10" s="7"/>
      <c r="CJS10" s="7"/>
      <c r="CJT10" s="7"/>
      <c r="CJU10" s="7"/>
      <c r="CJV10" s="7"/>
      <c r="CJW10" s="7"/>
      <c r="CJX10" s="7"/>
      <c r="CJY10" s="7"/>
      <c r="CJZ10" s="7"/>
      <c r="CKA10" s="7"/>
      <c r="CKB10" s="7"/>
      <c r="CKC10" s="7"/>
      <c r="CKD10" s="7"/>
      <c r="CKE10" s="7"/>
      <c r="CKF10" s="7"/>
      <c r="CKG10" s="7"/>
      <c r="CKH10" s="7"/>
      <c r="CKI10" s="7"/>
      <c r="CKJ10" s="7"/>
      <c r="CKK10" s="7"/>
      <c r="CKL10" s="7"/>
      <c r="CKM10" s="7"/>
      <c r="CKN10" s="7"/>
      <c r="CKO10" s="7"/>
      <c r="CKP10" s="7"/>
      <c r="CKQ10" s="7"/>
      <c r="CKR10" s="7"/>
      <c r="CKS10" s="7"/>
      <c r="CKT10" s="7"/>
      <c r="CKU10" s="7"/>
      <c r="CKV10" s="7"/>
      <c r="CKW10" s="7"/>
      <c r="CKX10" s="7"/>
      <c r="CKY10" s="7"/>
      <c r="CKZ10" s="7"/>
      <c r="CLA10" s="7"/>
      <c r="CLB10" s="7"/>
      <c r="CLC10" s="7"/>
      <c r="CLD10" s="7"/>
      <c r="CLE10" s="7"/>
      <c r="CLF10" s="7"/>
      <c r="CLG10" s="7"/>
      <c r="CLH10" s="7"/>
      <c r="CLI10" s="7"/>
      <c r="CLJ10" s="7"/>
      <c r="CLK10" s="7"/>
      <c r="CLL10" s="7"/>
      <c r="CLM10" s="7"/>
      <c r="CLN10" s="7"/>
      <c r="CLO10" s="7"/>
      <c r="CLP10" s="7"/>
      <c r="CLQ10" s="7"/>
      <c r="CLR10" s="7"/>
      <c r="CLS10" s="7"/>
      <c r="CLT10" s="7"/>
      <c r="CLU10" s="7"/>
      <c r="CLV10" s="7"/>
      <c r="CLW10" s="7"/>
      <c r="CLX10" s="7"/>
      <c r="CLY10" s="7"/>
      <c r="CLZ10" s="7"/>
      <c r="CMA10" s="7"/>
      <c r="CMB10" s="7"/>
      <c r="CMC10" s="7"/>
      <c r="CMD10" s="7"/>
      <c r="CME10" s="7"/>
      <c r="CMF10" s="7"/>
      <c r="CMG10" s="7"/>
      <c r="CMH10" s="7"/>
      <c r="CMI10" s="7"/>
      <c r="CMJ10" s="7"/>
      <c r="CMK10" s="7"/>
      <c r="CML10" s="7"/>
      <c r="CMM10" s="7"/>
      <c r="CMN10" s="7"/>
      <c r="CMO10" s="7"/>
      <c r="CMP10" s="7"/>
      <c r="CMQ10" s="7"/>
      <c r="CMR10" s="7"/>
      <c r="CMS10" s="7"/>
      <c r="CMT10" s="7"/>
      <c r="CMU10" s="7"/>
      <c r="CMV10" s="7"/>
      <c r="CMW10" s="7"/>
      <c r="CMX10" s="7"/>
      <c r="CMY10" s="7"/>
      <c r="CMZ10" s="7"/>
      <c r="CNA10" s="7"/>
      <c r="CNB10" s="7"/>
      <c r="CNC10" s="7"/>
      <c r="CND10" s="7"/>
      <c r="CNE10" s="7"/>
      <c r="CNF10" s="7"/>
      <c r="CNG10" s="7"/>
      <c r="CNH10" s="7"/>
      <c r="CNI10" s="7"/>
      <c r="CNJ10" s="7"/>
      <c r="CNK10" s="7"/>
      <c r="CNL10" s="7"/>
      <c r="CNM10" s="7"/>
      <c r="CNN10" s="7"/>
      <c r="CNO10" s="7"/>
      <c r="CNP10" s="7"/>
      <c r="CNQ10" s="7"/>
      <c r="CNR10" s="7"/>
      <c r="CNS10" s="7"/>
      <c r="CNT10" s="7"/>
      <c r="CNU10" s="7"/>
      <c r="CNV10" s="7"/>
      <c r="CNW10" s="7"/>
      <c r="CNX10" s="7"/>
      <c r="CNY10" s="7"/>
      <c r="CNZ10" s="7"/>
      <c r="COA10" s="7"/>
      <c r="COB10" s="7"/>
      <c r="COC10" s="7"/>
      <c r="COD10" s="7"/>
      <c r="COE10" s="7"/>
      <c r="COF10" s="7"/>
      <c r="COG10" s="7"/>
      <c r="COH10" s="7"/>
      <c r="COI10" s="7"/>
      <c r="COJ10" s="7"/>
      <c r="COK10" s="7"/>
      <c r="COL10" s="7"/>
      <c r="COM10" s="7"/>
      <c r="CON10" s="7"/>
      <c r="COO10" s="7"/>
      <c r="COP10" s="7"/>
      <c r="COQ10" s="7"/>
      <c r="COR10" s="7"/>
      <c r="COS10" s="7"/>
      <c r="COT10" s="7"/>
      <c r="COU10" s="7"/>
      <c r="COV10" s="7"/>
      <c r="COW10" s="7"/>
      <c r="COX10" s="7"/>
      <c r="COY10" s="7"/>
      <c r="COZ10" s="7"/>
      <c r="CPA10" s="7"/>
      <c r="CPB10" s="7"/>
      <c r="CPC10" s="7"/>
      <c r="CPD10" s="7"/>
      <c r="CPE10" s="7"/>
      <c r="CPF10" s="7"/>
      <c r="CPG10" s="7"/>
      <c r="CPH10" s="7"/>
      <c r="CPI10" s="7"/>
      <c r="CPJ10" s="7"/>
      <c r="CPK10" s="7"/>
      <c r="CPL10" s="7"/>
      <c r="CPM10" s="7"/>
      <c r="CPN10" s="7"/>
      <c r="CPO10" s="7"/>
      <c r="CPP10" s="7"/>
      <c r="CPQ10" s="7"/>
      <c r="CPR10" s="7"/>
      <c r="CPS10" s="7"/>
      <c r="CPT10" s="7"/>
      <c r="CPU10" s="7"/>
      <c r="CPV10" s="7"/>
      <c r="CPW10" s="7"/>
      <c r="CPX10" s="7"/>
      <c r="CPY10" s="7"/>
      <c r="CPZ10" s="7"/>
      <c r="CQA10" s="7"/>
      <c r="CQB10" s="7"/>
      <c r="CQC10" s="7"/>
      <c r="CQD10" s="7"/>
      <c r="CQE10" s="7"/>
      <c r="CQF10" s="7"/>
      <c r="CQG10" s="7"/>
      <c r="CQH10" s="7"/>
      <c r="CQI10" s="7"/>
      <c r="CQJ10" s="7"/>
      <c r="CQK10" s="7"/>
      <c r="CQL10" s="7"/>
      <c r="CQM10" s="7"/>
      <c r="CQN10" s="7"/>
      <c r="CQO10" s="7"/>
      <c r="CQP10" s="7"/>
      <c r="CQQ10" s="7"/>
      <c r="CQR10" s="7"/>
      <c r="CQS10" s="7"/>
      <c r="CQT10" s="7"/>
      <c r="CQU10" s="7"/>
      <c r="CQV10" s="7"/>
      <c r="CQW10" s="7"/>
      <c r="CQX10" s="7"/>
      <c r="CQY10" s="7"/>
      <c r="CQZ10" s="7"/>
      <c r="CRA10" s="7"/>
      <c r="CRB10" s="7"/>
      <c r="CRC10" s="7"/>
      <c r="CRD10" s="7"/>
      <c r="CRE10" s="7"/>
      <c r="CRF10" s="7"/>
      <c r="CRG10" s="7"/>
      <c r="CRH10" s="7"/>
      <c r="CRI10" s="7"/>
      <c r="CRJ10" s="7"/>
      <c r="CRK10" s="7"/>
      <c r="CRL10" s="7"/>
      <c r="CRM10" s="7"/>
      <c r="CRN10" s="7"/>
      <c r="CRO10" s="7"/>
      <c r="CRP10" s="7"/>
      <c r="CRQ10" s="7"/>
      <c r="CRR10" s="7"/>
      <c r="CRS10" s="7"/>
      <c r="CRT10" s="7"/>
      <c r="CRU10" s="7"/>
      <c r="CRV10" s="7"/>
      <c r="CRW10" s="7"/>
      <c r="CRX10" s="7"/>
      <c r="CRY10" s="7"/>
      <c r="CRZ10" s="7"/>
      <c r="CSA10" s="7"/>
      <c r="CSB10" s="7"/>
      <c r="CSC10" s="7"/>
      <c r="CSD10" s="7"/>
      <c r="CSE10" s="7"/>
      <c r="CSF10" s="7"/>
      <c r="CSG10" s="7"/>
      <c r="CSH10" s="7"/>
      <c r="CSI10" s="7"/>
      <c r="CSJ10" s="7"/>
      <c r="CSK10" s="7"/>
      <c r="CSL10" s="7"/>
      <c r="CSM10" s="7"/>
      <c r="CSN10" s="7"/>
      <c r="CSO10" s="7"/>
      <c r="CSP10" s="7"/>
      <c r="CSQ10" s="7"/>
      <c r="CSR10" s="7"/>
      <c r="CSS10" s="7"/>
      <c r="CST10" s="7"/>
      <c r="CSU10" s="7"/>
      <c r="CSV10" s="7"/>
      <c r="CSW10" s="7"/>
      <c r="CSX10" s="7"/>
      <c r="CSY10" s="7"/>
      <c r="CSZ10" s="7"/>
      <c r="CTA10" s="7"/>
      <c r="CTB10" s="7"/>
      <c r="CTC10" s="7"/>
      <c r="CTD10" s="7"/>
      <c r="CTE10" s="7"/>
      <c r="CTF10" s="7"/>
      <c r="CTG10" s="7"/>
      <c r="CTH10" s="7"/>
      <c r="CTI10" s="7"/>
      <c r="CTJ10" s="7"/>
      <c r="CTK10" s="7"/>
      <c r="CTL10" s="7"/>
      <c r="CTM10" s="7"/>
      <c r="CTN10" s="7"/>
      <c r="CTO10" s="7"/>
      <c r="CTP10" s="7"/>
      <c r="CTQ10" s="7"/>
      <c r="CTR10" s="7"/>
      <c r="CTS10" s="7"/>
      <c r="CTT10" s="7"/>
      <c r="CTU10" s="7"/>
      <c r="CTV10" s="7"/>
      <c r="CTW10" s="7"/>
      <c r="CTX10" s="7"/>
      <c r="CTY10" s="7"/>
      <c r="CTZ10" s="7"/>
      <c r="CUA10" s="7"/>
      <c r="CUB10" s="7"/>
      <c r="CUC10" s="7"/>
      <c r="CUD10" s="7"/>
      <c r="CUE10" s="7"/>
      <c r="CUF10" s="7"/>
      <c r="CUG10" s="7"/>
      <c r="CUH10" s="7"/>
      <c r="CUI10" s="7"/>
      <c r="CUJ10" s="7"/>
      <c r="CUK10" s="7"/>
      <c r="CUL10" s="7"/>
      <c r="CUM10" s="7"/>
      <c r="CUN10" s="7"/>
      <c r="CUO10" s="7"/>
      <c r="CUP10" s="7"/>
      <c r="CUQ10" s="7"/>
      <c r="CUR10" s="7"/>
      <c r="CUS10" s="7"/>
      <c r="CUT10" s="7"/>
      <c r="CUU10" s="7"/>
      <c r="CUV10" s="7"/>
      <c r="CUW10" s="7"/>
      <c r="CUX10" s="7"/>
      <c r="CUY10" s="7"/>
      <c r="CUZ10" s="7"/>
      <c r="CVA10" s="7"/>
      <c r="CVB10" s="7"/>
      <c r="CVC10" s="7"/>
      <c r="CVD10" s="7"/>
      <c r="CVE10" s="7"/>
      <c r="CVF10" s="7"/>
      <c r="CVG10" s="7"/>
      <c r="CVH10" s="7"/>
      <c r="CVI10" s="7"/>
      <c r="CVJ10" s="7"/>
      <c r="CVK10" s="7"/>
      <c r="CVL10" s="7"/>
      <c r="CVM10" s="7"/>
      <c r="CVN10" s="7"/>
      <c r="CVO10" s="7"/>
      <c r="CVP10" s="7"/>
      <c r="CVQ10" s="7"/>
      <c r="CVR10" s="7"/>
      <c r="CVS10" s="7"/>
      <c r="CVT10" s="7"/>
      <c r="CVU10" s="7"/>
      <c r="CVV10" s="7"/>
      <c r="CVW10" s="7"/>
      <c r="CVX10" s="7"/>
      <c r="CVY10" s="7"/>
      <c r="CVZ10" s="7"/>
      <c r="CWA10" s="7"/>
      <c r="CWB10" s="7"/>
      <c r="CWC10" s="7"/>
      <c r="CWD10" s="7"/>
      <c r="CWE10" s="7"/>
      <c r="CWF10" s="7"/>
      <c r="CWG10" s="7"/>
      <c r="CWH10" s="7"/>
      <c r="CWI10" s="7"/>
      <c r="CWJ10" s="7"/>
      <c r="CWK10" s="7"/>
      <c r="CWL10" s="7"/>
      <c r="CWM10" s="7"/>
      <c r="CWN10" s="7"/>
      <c r="CWO10" s="7"/>
      <c r="CWP10" s="7"/>
      <c r="CWQ10" s="7"/>
      <c r="CWR10" s="7"/>
      <c r="CWS10" s="7"/>
      <c r="CWT10" s="7"/>
      <c r="CWU10" s="7"/>
      <c r="CWV10" s="7"/>
      <c r="CWW10" s="7"/>
      <c r="CWX10" s="7"/>
      <c r="CWY10" s="7"/>
      <c r="CWZ10" s="7"/>
      <c r="CXA10" s="7"/>
      <c r="CXB10" s="7"/>
      <c r="CXC10" s="7"/>
      <c r="CXD10" s="7"/>
      <c r="CXE10" s="7"/>
      <c r="CXF10" s="7"/>
      <c r="CXG10" s="7"/>
      <c r="CXH10" s="7"/>
      <c r="CXI10" s="7"/>
      <c r="CXJ10" s="7"/>
      <c r="CXK10" s="7"/>
      <c r="CXL10" s="7"/>
      <c r="CXM10" s="7"/>
      <c r="CXN10" s="7"/>
      <c r="CXO10" s="7"/>
      <c r="CXP10" s="7"/>
      <c r="CXQ10" s="7"/>
      <c r="CXR10" s="7"/>
      <c r="CXS10" s="7"/>
      <c r="CXT10" s="7"/>
      <c r="CXU10" s="7"/>
      <c r="CXV10" s="7"/>
      <c r="CXW10" s="7"/>
      <c r="CXX10" s="7"/>
      <c r="CXY10" s="7"/>
      <c r="CXZ10" s="7"/>
      <c r="CYA10" s="7"/>
      <c r="CYB10" s="7"/>
      <c r="CYC10" s="7"/>
      <c r="CYD10" s="7"/>
      <c r="CYE10" s="7"/>
      <c r="CYF10" s="7"/>
      <c r="CYG10" s="7"/>
      <c r="CYH10" s="7"/>
      <c r="CYI10" s="7"/>
      <c r="CYJ10" s="7"/>
      <c r="CYK10" s="7"/>
      <c r="CYL10" s="7"/>
      <c r="CYM10" s="7"/>
      <c r="CYN10" s="7"/>
      <c r="CYO10" s="7"/>
      <c r="CYP10" s="7"/>
      <c r="CYQ10" s="7"/>
      <c r="CYR10" s="7"/>
      <c r="CYS10" s="7"/>
      <c r="CYT10" s="7"/>
      <c r="CYU10" s="7"/>
      <c r="CYV10" s="7"/>
      <c r="CYW10" s="7"/>
      <c r="CYX10" s="7"/>
      <c r="CYY10" s="7"/>
      <c r="CYZ10" s="7"/>
      <c r="CZA10" s="7"/>
      <c r="CZB10" s="7"/>
      <c r="CZC10" s="7"/>
      <c r="CZD10" s="7"/>
      <c r="CZE10" s="7"/>
      <c r="CZF10" s="7"/>
      <c r="CZG10" s="7"/>
      <c r="CZH10" s="7"/>
      <c r="CZI10" s="7"/>
      <c r="CZJ10" s="7"/>
      <c r="CZK10" s="7"/>
      <c r="CZL10" s="7"/>
      <c r="CZM10" s="7"/>
      <c r="CZN10" s="7"/>
      <c r="CZO10" s="7"/>
      <c r="CZP10" s="7"/>
      <c r="CZQ10" s="7"/>
      <c r="CZR10" s="7"/>
      <c r="CZS10" s="7"/>
      <c r="CZT10" s="7"/>
      <c r="CZU10" s="7"/>
      <c r="CZV10" s="7"/>
      <c r="CZW10" s="7"/>
      <c r="CZX10" s="7"/>
      <c r="CZY10" s="7"/>
      <c r="CZZ10" s="7"/>
      <c r="DAA10" s="7"/>
      <c r="DAB10" s="7"/>
      <c r="DAC10" s="7"/>
      <c r="DAD10" s="7"/>
      <c r="DAE10" s="7"/>
      <c r="DAF10" s="7"/>
      <c r="DAG10" s="7"/>
      <c r="DAH10" s="7"/>
      <c r="DAI10" s="7"/>
      <c r="DAJ10" s="7"/>
      <c r="DAK10" s="7"/>
      <c r="DAL10" s="7"/>
      <c r="DAM10" s="7"/>
      <c r="DAN10" s="7"/>
      <c r="DAO10" s="7"/>
      <c r="DAP10" s="7"/>
      <c r="DAQ10" s="7"/>
      <c r="DAR10" s="7"/>
      <c r="DAS10" s="7"/>
      <c r="DAT10" s="7"/>
      <c r="DAU10" s="7"/>
      <c r="DAV10" s="7"/>
      <c r="DAW10" s="7"/>
      <c r="DAX10" s="7"/>
      <c r="DAY10" s="7"/>
      <c r="DAZ10" s="7"/>
      <c r="DBA10" s="7"/>
      <c r="DBB10" s="7"/>
      <c r="DBC10" s="7"/>
      <c r="DBD10" s="7"/>
      <c r="DBE10" s="7"/>
      <c r="DBF10" s="7"/>
      <c r="DBG10" s="7"/>
      <c r="DBH10" s="7"/>
      <c r="DBI10" s="7"/>
      <c r="DBJ10" s="7"/>
      <c r="DBK10" s="7"/>
      <c r="DBL10" s="7"/>
      <c r="DBM10" s="7"/>
      <c r="DBN10" s="7"/>
      <c r="DBO10" s="7"/>
      <c r="DBP10" s="7"/>
      <c r="DBQ10" s="7"/>
      <c r="DBR10" s="7"/>
      <c r="DBS10" s="7"/>
      <c r="DBT10" s="7"/>
      <c r="DBU10" s="7"/>
      <c r="DBV10" s="7"/>
      <c r="DBW10" s="7"/>
      <c r="DBX10" s="7"/>
      <c r="DBY10" s="7"/>
      <c r="DBZ10" s="7"/>
      <c r="DCA10" s="7"/>
      <c r="DCB10" s="7"/>
      <c r="DCC10" s="7"/>
      <c r="DCD10" s="7"/>
      <c r="DCE10" s="7"/>
      <c r="DCF10" s="7"/>
      <c r="DCG10" s="7"/>
      <c r="DCH10" s="7"/>
      <c r="DCI10" s="7"/>
      <c r="DCJ10" s="7"/>
      <c r="DCK10" s="7"/>
      <c r="DCL10" s="7"/>
      <c r="DCM10" s="7"/>
      <c r="DCN10" s="7"/>
      <c r="DCO10" s="7"/>
      <c r="DCP10" s="7"/>
      <c r="DCQ10" s="7"/>
      <c r="DCR10" s="7"/>
      <c r="DCS10" s="7"/>
      <c r="DCT10" s="7"/>
      <c r="DCU10" s="7"/>
      <c r="DCV10" s="7"/>
      <c r="DCW10" s="7"/>
      <c r="DCX10" s="7"/>
      <c r="DCY10" s="7"/>
      <c r="DCZ10" s="7"/>
      <c r="DDA10" s="7"/>
      <c r="DDB10" s="7"/>
      <c r="DDC10" s="7"/>
      <c r="DDD10" s="7"/>
      <c r="DDE10" s="7"/>
      <c r="DDF10" s="7"/>
      <c r="DDG10" s="7"/>
      <c r="DDH10" s="7"/>
      <c r="DDI10" s="7"/>
      <c r="DDJ10" s="7"/>
      <c r="DDK10" s="7"/>
      <c r="DDL10" s="7"/>
      <c r="DDM10" s="7"/>
      <c r="DDN10" s="7"/>
      <c r="DDO10" s="7"/>
      <c r="DDP10" s="7"/>
      <c r="DDQ10" s="7"/>
      <c r="DDR10" s="7"/>
      <c r="DDS10" s="7"/>
      <c r="DDT10" s="7"/>
      <c r="DDU10" s="7"/>
      <c r="DDV10" s="7"/>
      <c r="DDW10" s="7"/>
      <c r="DDX10" s="7"/>
      <c r="DDY10" s="7"/>
      <c r="DDZ10" s="7"/>
      <c r="DEA10" s="7"/>
      <c r="DEB10" s="7"/>
      <c r="DEC10" s="7"/>
      <c r="DED10" s="7"/>
      <c r="DEE10" s="7"/>
      <c r="DEF10" s="7"/>
      <c r="DEG10" s="7"/>
      <c r="DEH10" s="7"/>
      <c r="DEI10" s="7"/>
      <c r="DEJ10" s="7"/>
      <c r="DEK10" s="7"/>
      <c r="DEL10" s="7"/>
      <c r="DEM10" s="7"/>
      <c r="DEN10" s="7"/>
      <c r="DEO10" s="7"/>
      <c r="DEP10" s="7"/>
      <c r="DEQ10" s="7"/>
      <c r="DER10" s="7"/>
      <c r="DES10" s="7"/>
      <c r="DET10" s="7"/>
      <c r="DEU10" s="7"/>
      <c r="DEV10" s="7"/>
      <c r="DEW10" s="7"/>
      <c r="DEX10" s="7"/>
      <c r="DEY10" s="7"/>
      <c r="DEZ10" s="7"/>
      <c r="DFA10" s="7"/>
      <c r="DFB10" s="7"/>
      <c r="DFC10" s="7"/>
      <c r="DFD10" s="7"/>
      <c r="DFE10" s="7"/>
      <c r="DFF10" s="7"/>
      <c r="DFG10" s="7"/>
      <c r="DFH10" s="7"/>
      <c r="DFI10" s="7"/>
      <c r="DFJ10" s="7"/>
      <c r="DFK10" s="7"/>
      <c r="DFL10" s="7"/>
      <c r="DFM10" s="7"/>
      <c r="DFN10" s="7"/>
      <c r="DFO10" s="7"/>
      <c r="DFP10" s="7"/>
      <c r="DFQ10" s="7"/>
      <c r="DFR10" s="7"/>
      <c r="DFS10" s="7"/>
      <c r="DFT10" s="7"/>
      <c r="DFU10" s="7"/>
      <c r="DFV10" s="7"/>
      <c r="DFW10" s="7"/>
      <c r="DFX10" s="7"/>
      <c r="DFY10" s="7"/>
      <c r="DFZ10" s="7"/>
      <c r="DGA10" s="7"/>
      <c r="DGB10" s="7"/>
      <c r="DGC10" s="7"/>
      <c r="DGD10" s="7"/>
      <c r="DGE10" s="7"/>
      <c r="DGF10" s="7"/>
      <c r="DGG10" s="7"/>
      <c r="DGH10" s="7"/>
      <c r="DGI10" s="7"/>
      <c r="DGJ10" s="7"/>
      <c r="DGK10" s="7"/>
      <c r="DGL10" s="7"/>
      <c r="DGM10" s="7"/>
      <c r="DGN10" s="7"/>
      <c r="DGO10" s="7"/>
      <c r="DGP10" s="7"/>
      <c r="DGQ10" s="7"/>
      <c r="DGR10" s="7"/>
      <c r="DGS10" s="7"/>
      <c r="DGT10" s="7"/>
      <c r="DGU10" s="7"/>
      <c r="DGV10" s="7"/>
      <c r="DGW10" s="7"/>
      <c r="DGX10" s="7"/>
      <c r="DGY10" s="7"/>
      <c r="DGZ10" s="7"/>
      <c r="DHA10" s="7"/>
      <c r="DHB10" s="7"/>
      <c r="DHC10" s="7"/>
      <c r="DHD10" s="7"/>
      <c r="DHE10" s="7"/>
      <c r="DHF10" s="7"/>
      <c r="DHG10" s="7"/>
      <c r="DHH10" s="7"/>
      <c r="DHI10" s="7"/>
      <c r="DHJ10" s="7"/>
      <c r="DHK10" s="7"/>
      <c r="DHL10" s="7"/>
      <c r="DHM10" s="7"/>
      <c r="DHN10" s="7"/>
      <c r="DHO10" s="7"/>
      <c r="DHP10" s="7"/>
      <c r="DHQ10" s="7"/>
      <c r="DHR10" s="7"/>
      <c r="DHS10" s="7"/>
      <c r="DHT10" s="7"/>
      <c r="DHU10" s="7"/>
      <c r="DHV10" s="7"/>
      <c r="DHW10" s="7"/>
      <c r="DHX10" s="7"/>
      <c r="DHY10" s="7"/>
      <c r="DHZ10" s="7"/>
      <c r="DIA10" s="7"/>
      <c r="DIB10" s="7"/>
      <c r="DIC10" s="7"/>
      <c r="DID10" s="7"/>
      <c r="DIE10" s="7"/>
      <c r="DIF10" s="7"/>
      <c r="DIG10" s="7"/>
      <c r="DIH10" s="7"/>
      <c r="DII10" s="7"/>
      <c r="DIJ10" s="7"/>
      <c r="DIK10" s="7"/>
      <c r="DIL10" s="7"/>
      <c r="DIM10" s="7"/>
      <c r="DIN10" s="7"/>
      <c r="DIO10" s="7"/>
      <c r="DIP10" s="7"/>
      <c r="DIQ10" s="7"/>
      <c r="DIR10" s="7"/>
      <c r="DIS10" s="7"/>
      <c r="DIT10" s="7"/>
      <c r="DIU10" s="7"/>
      <c r="DIV10" s="7"/>
      <c r="DIW10" s="7"/>
      <c r="DIX10" s="7"/>
      <c r="DIY10" s="7"/>
      <c r="DIZ10" s="7"/>
      <c r="DJA10" s="7"/>
      <c r="DJB10" s="7"/>
      <c r="DJC10" s="7"/>
      <c r="DJD10" s="7"/>
      <c r="DJE10" s="7"/>
      <c r="DJF10" s="7"/>
      <c r="DJG10" s="7"/>
      <c r="DJH10" s="7"/>
      <c r="DJI10" s="7"/>
      <c r="DJJ10" s="7"/>
      <c r="DJK10" s="7"/>
      <c r="DJL10" s="7"/>
      <c r="DJM10" s="7"/>
      <c r="DJN10" s="7"/>
      <c r="DJO10" s="7"/>
      <c r="DJP10" s="7"/>
      <c r="DJQ10" s="7"/>
      <c r="DJR10" s="7"/>
      <c r="DJS10" s="7"/>
      <c r="DJT10" s="7"/>
      <c r="DJU10" s="7"/>
      <c r="DJV10" s="7"/>
      <c r="DJW10" s="7"/>
      <c r="DJX10" s="7"/>
      <c r="DJY10" s="7"/>
      <c r="DJZ10" s="7"/>
      <c r="DKA10" s="7"/>
      <c r="DKB10" s="7"/>
      <c r="DKC10" s="7"/>
      <c r="DKD10" s="7"/>
      <c r="DKE10" s="7"/>
      <c r="DKF10" s="7"/>
      <c r="DKG10" s="7"/>
      <c r="DKH10" s="7"/>
      <c r="DKI10" s="7"/>
      <c r="DKJ10" s="7"/>
      <c r="DKK10" s="7"/>
      <c r="DKL10" s="7"/>
      <c r="DKM10" s="7"/>
      <c r="DKN10" s="7"/>
      <c r="DKO10" s="7"/>
      <c r="DKP10" s="7"/>
      <c r="DKQ10" s="7"/>
      <c r="DKR10" s="7"/>
      <c r="DKS10" s="7"/>
      <c r="DKT10" s="7"/>
      <c r="DKU10" s="7"/>
      <c r="DKV10" s="7"/>
      <c r="DKW10" s="7"/>
      <c r="DKX10" s="7"/>
      <c r="DKY10" s="7"/>
      <c r="DKZ10" s="7"/>
      <c r="DLA10" s="7"/>
      <c r="DLB10" s="7"/>
      <c r="DLC10" s="7"/>
      <c r="DLD10" s="7"/>
      <c r="DLE10" s="7"/>
      <c r="DLF10" s="7"/>
      <c r="DLG10" s="7"/>
      <c r="DLH10" s="7"/>
      <c r="DLI10" s="7"/>
      <c r="DLJ10" s="7"/>
      <c r="DLK10" s="7"/>
      <c r="DLL10" s="7"/>
      <c r="DLM10" s="7"/>
      <c r="DLN10" s="7"/>
      <c r="DLO10" s="7"/>
      <c r="DLP10" s="7"/>
      <c r="DLQ10" s="7"/>
      <c r="DLR10" s="7"/>
      <c r="DLS10" s="7"/>
      <c r="DLT10" s="7"/>
      <c r="DLU10" s="7"/>
      <c r="DLV10" s="7"/>
      <c r="DLW10" s="7"/>
      <c r="DLX10" s="7"/>
      <c r="DLY10" s="7"/>
      <c r="DLZ10" s="7"/>
      <c r="DMA10" s="7"/>
      <c r="DMB10" s="7"/>
      <c r="DMC10" s="7"/>
      <c r="DMD10" s="7"/>
      <c r="DME10" s="7"/>
      <c r="DMF10" s="7"/>
      <c r="DMG10" s="7"/>
      <c r="DMH10" s="7"/>
      <c r="DMI10" s="7"/>
      <c r="DMJ10" s="7"/>
      <c r="DMK10" s="7"/>
      <c r="DML10" s="7"/>
      <c r="DMM10" s="7"/>
      <c r="DMN10" s="7"/>
      <c r="DMO10" s="7"/>
      <c r="DMP10" s="7"/>
      <c r="DMQ10" s="7"/>
      <c r="DMR10" s="7"/>
      <c r="DMS10" s="7"/>
      <c r="DMT10" s="7"/>
      <c r="DMU10" s="7"/>
      <c r="DMV10" s="7"/>
      <c r="DMW10" s="7"/>
      <c r="DMX10" s="7"/>
      <c r="DMY10" s="7"/>
      <c r="DMZ10" s="7"/>
      <c r="DNA10" s="7"/>
      <c r="DNB10" s="7"/>
      <c r="DNC10" s="7"/>
      <c r="DND10" s="7"/>
      <c r="DNE10" s="7"/>
      <c r="DNF10" s="7"/>
      <c r="DNG10" s="7"/>
      <c r="DNH10" s="7"/>
      <c r="DNI10" s="7"/>
      <c r="DNJ10" s="7"/>
      <c r="DNK10" s="7"/>
      <c r="DNL10" s="7"/>
      <c r="DNM10" s="7"/>
      <c r="DNN10" s="7"/>
      <c r="DNO10" s="7"/>
      <c r="DNP10" s="7"/>
      <c r="DNQ10" s="7"/>
      <c r="DNR10" s="7"/>
      <c r="DNS10" s="7"/>
      <c r="DNT10" s="7"/>
      <c r="DNU10" s="7"/>
      <c r="DNV10" s="7"/>
      <c r="DNW10" s="7"/>
      <c r="DNX10" s="7"/>
      <c r="DNY10" s="7"/>
      <c r="DNZ10" s="7"/>
      <c r="DOA10" s="7"/>
      <c r="DOB10" s="7"/>
      <c r="DOC10" s="7"/>
      <c r="DOD10" s="7"/>
      <c r="DOE10" s="7"/>
      <c r="DOF10" s="7"/>
      <c r="DOG10" s="7"/>
      <c r="DOH10" s="7"/>
      <c r="DOI10" s="7"/>
      <c r="DOJ10" s="7"/>
      <c r="DOK10" s="7"/>
      <c r="DOL10" s="7"/>
      <c r="DOM10" s="7"/>
      <c r="DON10" s="7"/>
      <c r="DOO10" s="7"/>
      <c r="DOP10" s="7"/>
      <c r="DOQ10" s="7"/>
      <c r="DOR10" s="7"/>
      <c r="DOS10" s="7"/>
      <c r="DOT10" s="7"/>
      <c r="DOU10" s="7"/>
      <c r="DOV10" s="7"/>
      <c r="DOW10" s="7"/>
      <c r="DOX10" s="7"/>
      <c r="DOY10" s="7"/>
      <c r="DOZ10" s="7"/>
      <c r="DPA10" s="7"/>
      <c r="DPB10" s="7"/>
      <c r="DPC10" s="7"/>
      <c r="DPD10" s="7"/>
      <c r="DPE10" s="7"/>
      <c r="DPF10" s="7"/>
      <c r="DPG10" s="7"/>
      <c r="DPH10" s="7"/>
      <c r="DPI10" s="7"/>
      <c r="DPJ10" s="7"/>
      <c r="DPK10" s="7"/>
      <c r="DPL10" s="7"/>
      <c r="DPM10" s="7"/>
      <c r="DPN10" s="7"/>
      <c r="DPO10" s="7"/>
      <c r="DPP10" s="7"/>
      <c r="DPQ10" s="7"/>
      <c r="DPR10" s="7"/>
      <c r="DPS10" s="7"/>
      <c r="DPT10" s="7"/>
      <c r="DPU10" s="7"/>
      <c r="DPV10" s="7"/>
      <c r="DPW10" s="7"/>
      <c r="DPX10" s="7"/>
      <c r="DPY10" s="7"/>
      <c r="DPZ10" s="7"/>
      <c r="DQA10" s="7"/>
      <c r="DQB10" s="7"/>
      <c r="DQC10" s="7"/>
      <c r="DQD10" s="7"/>
      <c r="DQE10" s="7"/>
      <c r="DQF10" s="7"/>
      <c r="DQG10" s="7"/>
      <c r="DQH10" s="7"/>
      <c r="DQI10" s="7"/>
      <c r="DQJ10" s="7"/>
      <c r="DQK10" s="7"/>
      <c r="DQL10" s="7"/>
      <c r="DQM10" s="7"/>
      <c r="DQN10" s="7"/>
      <c r="DQO10" s="7"/>
      <c r="DQP10" s="7"/>
      <c r="DQQ10" s="7"/>
      <c r="DQR10" s="7"/>
      <c r="DQS10" s="7"/>
      <c r="DQT10" s="7"/>
      <c r="DQU10" s="7"/>
      <c r="DQV10" s="7"/>
      <c r="DQW10" s="7"/>
      <c r="DQX10" s="7"/>
      <c r="DQY10" s="7"/>
      <c r="DQZ10" s="7"/>
      <c r="DRA10" s="7"/>
      <c r="DRB10" s="7"/>
      <c r="DRC10" s="7"/>
      <c r="DRD10" s="7"/>
      <c r="DRE10" s="7"/>
      <c r="DRF10" s="7"/>
      <c r="DRG10" s="7"/>
      <c r="DRH10" s="7"/>
      <c r="DRI10" s="7"/>
      <c r="DRJ10" s="7"/>
      <c r="DRK10" s="7"/>
      <c r="DRL10" s="7"/>
      <c r="DRM10" s="7"/>
      <c r="DRN10" s="7"/>
      <c r="DRO10" s="7"/>
      <c r="DRP10" s="7"/>
      <c r="DRQ10" s="7"/>
      <c r="DRR10" s="7"/>
      <c r="DRS10" s="7"/>
      <c r="DRT10" s="7"/>
      <c r="DRU10" s="7"/>
      <c r="DRV10" s="7"/>
      <c r="DRW10" s="7"/>
      <c r="DRX10" s="7"/>
      <c r="DRY10" s="7"/>
      <c r="DRZ10" s="7"/>
      <c r="DSA10" s="7"/>
      <c r="DSB10" s="7"/>
      <c r="DSC10" s="7"/>
      <c r="DSD10" s="7"/>
      <c r="DSE10" s="7"/>
      <c r="DSF10" s="7"/>
      <c r="DSG10" s="7"/>
      <c r="DSH10" s="7"/>
      <c r="DSI10" s="7"/>
      <c r="DSJ10" s="7"/>
      <c r="DSK10" s="7"/>
      <c r="DSL10" s="7"/>
      <c r="DSM10" s="7"/>
      <c r="DSN10" s="7"/>
      <c r="DSO10" s="7"/>
      <c r="DSP10" s="7"/>
      <c r="DSQ10" s="7"/>
      <c r="DSR10" s="7"/>
      <c r="DSS10" s="7"/>
      <c r="DST10" s="7"/>
      <c r="DSU10" s="7"/>
      <c r="DSV10" s="7"/>
      <c r="DSW10" s="7"/>
      <c r="DSX10" s="7"/>
      <c r="DSY10" s="7"/>
      <c r="DSZ10" s="7"/>
      <c r="DTA10" s="7"/>
      <c r="DTB10" s="7"/>
      <c r="DTC10" s="7"/>
      <c r="DTD10" s="7"/>
      <c r="DTE10" s="7"/>
      <c r="DTF10" s="7"/>
      <c r="DTG10" s="7"/>
      <c r="DTH10" s="7"/>
      <c r="DTI10" s="7"/>
      <c r="DTJ10" s="7"/>
      <c r="DTK10" s="7"/>
      <c r="DTL10" s="7"/>
      <c r="DTM10" s="7"/>
      <c r="DTN10" s="7"/>
      <c r="DTO10" s="7"/>
      <c r="DTP10" s="7"/>
      <c r="DTQ10" s="7"/>
      <c r="DTR10" s="7"/>
      <c r="DTS10" s="7"/>
      <c r="DTT10" s="7"/>
      <c r="DTU10" s="7"/>
      <c r="DTV10" s="7"/>
      <c r="DTW10" s="7"/>
      <c r="DTX10" s="7"/>
      <c r="DTY10" s="7"/>
      <c r="DTZ10" s="7"/>
      <c r="DUA10" s="7"/>
      <c r="DUB10" s="7"/>
      <c r="DUC10" s="7"/>
      <c r="DUD10" s="7"/>
      <c r="DUE10" s="7"/>
      <c r="DUF10" s="7"/>
      <c r="DUG10" s="7"/>
      <c r="DUH10" s="7"/>
      <c r="DUI10" s="7"/>
      <c r="DUJ10" s="7"/>
      <c r="DUK10" s="7"/>
      <c r="DUL10" s="7"/>
      <c r="DUM10" s="7"/>
      <c r="DUN10" s="7"/>
      <c r="DUO10" s="7"/>
      <c r="DUP10" s="7"/>
      <c r="DUQ10" s="7"/>
      <c r="DUR10" s="7"/>
      <c r="DUS10" s="7"/>
      <c r="DUT10" s="7"/>
      <c r="DUU10" s="7"/>
      <c r="DUV10" s="7"/>
      <c r="DUW10" s="7"/>
      <c r="DUX10" s="7"/>
      <c r="DUY10" s="7"/>
      <c r="DUZ10" s="7"/>
      <c r="DVA10" s="7"/>
      <c r="DVB10" s="7"/>
      <c r="DVC10" s="7"/>
      <c r="DVD10" s="7"/>
      <c r="DVE10" s="7"/>
      <c r="DVF10" s="7"/>
      <c r="DVG10" s="7"/>
      <c r="DVH10" s="7"/>
      <c r="DVI10" s="7"/>
      <c r="DVJ10" s="7"/>
      <c r="DVK10" s="7"/>
      <c r="DVL10" s="7"/>
      <c r="DVM10" s="7"/>
      <c r="DVN10" s="7"/>
      <c r="DVO10" s="7"/>
      <c r="DVP10" s="7"/>
      <c r="DVQ10" s="7"/>
      <c r="DVR10" s="7"/>
      <c r="DVS10" s="7"/>
      <c r="DVT10" s="7"/>
      <c r="DVU10" s="7"/>
      <c r="DVV10" s="7"/>
      <c r="DVW10" s="7"/>
      <c r="DVX10" s="7"/>
      <c r="DVY10" s="7"/>
      <c r="DVZ10" s="7"/>
      <c r="DWA10" s="7"/>
      <c r="DWB10" s="7"/>
      <c r="DWC10" s="7"/>
      <c r="DWD10" s="7"/>
      <c r="DWE10" s="7"/>
      <c r="DWF10" s="7"/>
      <c r="DWG10" s="7"/>
      <c r="DWH10" s="7"/>
      <c r="DWI10" s="7"/>
      <c r="DWJ10" s="7"/>
      <c r="DWK10" s="7"/>
      <c r="DWL10" s="7"/>
      <c r="DWM10" s="7"/>
      <c r="DWN10" s="7"/>
      <c r="DWO10" s="7"/>
      <c r="DWP10" s="7"/>
      <c r="DWQ10" s="7"/>
      <c r="DWR10" s="7"/>
      <c r="DWS10" s="7"/>
      <c r="DWT10" s="7"/>
      <c r="DWU10" s="7"/>
      <c r="DWV10" s="7"/>
      <c r="DWW10" s="7"/>
      <c r="DWX10" s="7"/>
      <c r="DWY10" s="7"/>
      <c r="DWZ10" s="7"/>
      <c r="DXA10" s="7"/>
      <c r="DXB10" s="7"/>
      <c r="DXC10" s="7"/>
      <c r="DXD10" s="7"/>
      <c r="DXE10" s="7"/>
      <c r="DXF10" s="7"/>
      <c r="DXG10" s="7"/>
      <c r="DXH10" s="7"/>
      <c r="DXI10" s="7"/>
      <c r="DXJ10" s="7"/>
      <c r="DXK10" s="7"/>
      <c r="DXL10" s="7"/>
      <c r="DXM10" s="7"/>
      <c r="DXN10" s="7"/>
      <c r="DXO10" s="7"/>
      <c r="DXP10" s="7"/>
      <c r="DXQ10" s="7"/>
      <c r="DXR10" s="7"/>
      <c r="DXS10" s="7"/>
      <c r="DXT10" s="7"/>
      <c r="DXU10" s="7"/>
      <c r="DXV10" s="7"/>
      <c r="DXW10" s="7"/>
      <c r="DXX10" s="7"/>
      <c r="DXY10" s="7"/>
      <c r="DXZ10" s="7"/>
      <c r="DYA10" s="7"/>
      <c r="DYB10" s="7"/>
      <c r="DYC10" s="7"/>
      <c r="DYD10" s="7"/>
      <c r="DYE10" s="7"/>
      <c r="DYF10" s="7"/>
      <c r="DYG10" s="7"/>
      <c r="DYH10" s="7"/>
      <c r="DYI10" s="7"/>
      <c r="DYJ10" s="7"/>
      <c r="DYK10" s="7"/>
      <c r="DYL10" s="7"/>
      <c r="DYM10" s="7"/>
      <c r="DYN10" s="7"/>
      <c r="DYO10" s="7"/>
      <c r="DYP10" s="7"/>
      <c r="DYQ10" s="7"/>
      <c r="DYR10" s="7"/>
      <c r="DYS10" s="7"/>
      <c r="DYT10" s="7"/>
      <c r="DYU10" s="7"/>
      <c r="DYV10" s="7"/>
      <c r="DYW10" s="7"/>
      <c r="DYX10" s="7"/>
      <c r="DYY10" s="7"/>
      <c r="DYZ10" s="7"/>
      <c r="DZA10" s="7"/>
      <c r="DZB10" s="7"/>
      <c r="DZC10" s="7"/>
      <c r="DZD10" s="7"/>
      <c r="DZE10" s="7"/>
      <c r="DZF10" s="7"/>
      <c r="DZG10" s="7"/>
      <c r="DZH10" s="7"/>
      <c r="DZI10" s="7"/>
      <c r="DZJ10" s="7"/>
      <c r="DZK10" s="7"/>
      <c r="DZL10" s="7"/>
      <c r="DZM10" s="7"/>
      <c r="DZN10" s="7"/>
      <c r="DZO10" s="7"/>
      <c r="DZP10" s="7"/>
      <c r="DZQ10" s="7"/>
      <c r="DZR10" s="7"/>
      <c r="DZS10" s="7"/>
      <c r="DZT10" s="7"/>
      <c r="DZU10" s="7"/>
      <c r="DZV10" s="7"/>
      <c r="DZW10" s="7"/>
      <c r="DZX10" s="7"/>
      <c r="DZY10" s="7"/>
      <c r="DZZ10" s="7"/>
      <c r="EAA10" s="7"/>
      <c r="EAB10" s="7"/>
      <c r="EAC10" s="7"/>
      <c r="EAD10" s="7"/>
      <c r="EAE10" s="7"/>
      <c r="EAF10" s="7"/>
      <c r="EAG10" s="7"/>
      <c r="EAH10" s="7"/>
      <c r="EAI10" s="7"/>
      <c r="EAJ10" s="7"/>
      <c r="EAK10" s="7"/>
      <c r="EAL10" s="7"/>
      <c r="EAM10" s="7"/>
      <c r="EAN10" s="7"/>
      <c r="EAO10" s="7"/>
      <c r="EAP10" s="7"/>
      <c r="EAQ10" s="7"/>
      <c r="EAR10" s="7"/>
      <c r="EAS10" s="7"/>
      <c r="EAT10" s="7"/>
      <c r="EAU10" s="7"/>
      <c r="EAV10" s="7"/>
      <c r="EAW10" s="7"/>
      <c r="EAX10" s="7"/>
      <c r="EAY10" s="7"/>
      <c r="EAZ10" s="7"/>
      <c r="EBA10" s="7"/>
      <c r="EBB10" s="7"/>
      <c r="EBC10" s="7"/>
      <c r="EBD10" s="7"/>
      <c r="EBE10" s="7"/>
      <c r="EBF10" s="7"/>
      <c r="EBG10" s="7"/>
      <c r="EBH10" s="7"/>
      <c r="EBI10" s="7"/>
      <c r="EBJ10" s="7"/>
      <c r="EBK10" s="7"/>
      <c r="EBL10" s="7"/>
      <c r="EBM10" s="7"/>
      <c r="EBN10" s="7"/>
      <c r="EBO10" s="7"/>
      <c r="EBP10" s="7"/>
      <c r="EBQ10" s="7"/>
      <c r="EBR10" s="7"/>
      <c r="EBS10" s="7"/>
      <c r="EBT10" s="7"/>
      <c r="EBU10" s="7"/>
      <c r="EBV10" s="7"/>
      <c r="EBW10" s="7"/>
      <c r="EBX10" s="7"/>
      <c r="EBY10" s="7"/>
      <c r="EBZ10" s="7"/>
      <c r="ECA10" s="7"/>
      <c r="ECB10" s="7"/>
      <c r="ECC10" s="7"/>
      <c r="ECD10" s="7"/>
      <c r="ECE10" s="7"/>
      <c r="ECF10" s="7"/>
      <c r="ECG10" s="7"/>
      <c r="ECH10" s="7"/>
      <c r="ECI10" s="7"/>
      <c r="ECJ10" s="7"/>
      <c r="ECK10" s="7"/>
      <c r="ECL10" s="7"/>
      <c r="ECM10" s="7"/>
      <c r="ECN10" s="7"/>
      <c r="ECO10" s="7"/>
      <c r="ECP10" s="7"/>
      <c r="ECQ10" s="7"/>
      <c r="ECR10" s="7"/>
      <c r="ECS10" s="7"/>
      <c r="ECT10" s="7"/>
      <c r="ECU10" s="7"/>
      <c r="ECV10" s="7"/>
      <c r="ECW10" s="7"/>
      <c r="ECX10" s="7"/>
      <c r="ECY10" s="7"/>
      <c r="ECZ10" s="7"/>
      <c r="EDA10" s="7"/>
      <c r="EDB10" s="7"/>
      <c r="EDC10" s="7"/>
      <c r="EDD10" s="7"/>
      <c r="EDE10" s="7"/>
      <c r="EDF10" s="7"/>
      <c r="EDG10" s="7"/>
      <c r="EDH10" s="7"/>
      <c r="EDI10" s="7"/>
      <c r="EDJ10" s="7"/>
      <c r="EDK10" s="7"/>
      <c r="EDL10" s="7"/>
      <c r="EDM10" s="7"/>
      <c r="EDN10" s="7"/>
      <c r="EDO10" s="7"/>
      <c r="EDP10" s="7"/>
      <c r="EDQ10" s="7"/>
      <c r="EDR10" s="7"/>
      <c r="EDS10" s="7"/>
      <c r="EDT10" s="7"/>
      <c r="EDU10" s="7"/>
      <c r="EDV10" s="7"/>
      <c r="EDW10" s="7"/>
      <c r="EDX10" s="7"/>
      <c r="EDY10" s="7"/>
      <c r="EDZ10" s="7"/>
      <c r="EEA10" s="7"/>
      <c r="EEB10" s="7"/>
      <c r="EEC10" s="7"/>
      <c r="EED10" s="7"/>
      <c r="EEE10" s="7"/>
      <c r="EEF10" s="7"/>
      <c r="EEG10" s="7"/>
      <c r="EEH10" s="7"/>
      <c r="EEI10" s="7"/>
      <c r="EEJ10" s="7"/>
      <c r="EEK10" s="7"/>
      <c r="EEL10" s="7"/>
      <c r="EEM10" s="7"/>
      <c r="EEN10" s="7"/>
      <c r="EEO10" s="7"/>
      <c r="EEP10" s="7"/>
      <c r="EEQ10" s="7"/>
      <c r="EER10" s="7"/>
      <c r="EES10" s="7"/>
      <c r="EET10" s="7"/>
      <c r="EEU10" s="7"/>
      <c r="EEV10" s="7"/>
      <c r="EEW10" s="7"/>
      <c r="EEX10" s="7"/>
      <c r="EEY10" s="7"/>
      <c r="EEZ10" s="7"/>
      <c r="EFA10" s="7"/>
      <c r="EFB10" s="7"/>
      <c r="EFC10" s="7"/>
      <c r="EFD10" s="7"/>
      <c r="EFE10" s="7"/>
      <c r="EFF10" s="7"/>
      <c r="EFG10" s="7"/>
      <c r="EFH10" s="7"/>
      <c r="EFI10" s="7"/>
      <c r="EFJ10" s="7"/>
      <c r="EFK10" s="7"/>
      <c r="EFL10" s="7"/>
      <c r="EFM10" s="7"/>
      <c r="EFN10" s="7"/>
      <c r="EFO10" s="7"/>
      <c r="EFP10" s="7"/>
      <c r="EFQ10" s="7"/>
      <c r="EFR10" s="7"/>
      <c r="EFS10" s="7"/>
      <c r="EFT10" s="7"/>
      <c r="EFU10" s="7"/>
      <c r="EFV10" s="7"/>
      <c r="EFW10" s="7"/>
      <c r="EFX10" s="7"/>
      <c r="EFY10" s="7"/>
      <c r="EFZ10" s="7"/>
      <c r="EGA10" s="7"/>
      <c r="EGB10" s="7"/>
      <c r="EGC10" s="7"/>
      <c r="EGD10" s="7"/>
      <c r="EGE10" s="7"/>
      <c r="EGF10" s="7"/>
      <c r="EGG10" s="7"/>
      <c r="EGH10" s="7"/>
      <c r="EGI10" s="7"/>
      <c r="EGJ10" s="7"/>
      <c r="EGK10" s="7"/>
      <c r="EGL10" s="7"/>
      <c r="EGM10" s="7"/>
      <c r="EGN10" s="7"/>
      <c r="EGO10" s="7"/>
      <c r="EGP10" s="7"/>
      <c r="EGQ10" s="7"/>
      <c r="EGR10" s="7"/>
      <c r="EGS10" s="7"/>
      <c r="EGT10" s="7"/>
      <c r="EGU10" s="7"/>
      <c r="EGV10" s="7"/>
      <c r="EGW10" s="7"/>
      <c r="EGX10" s="7"/>
      <c r="EGY10" s="7"/>
      <c r="EGZ10" s="7"/>
      <c r="EHA10" s="7"/>
      <c r="EHB10" s="7"/>
      <c r="EHC10" s="7"/>
      <c r="EHD10" s="7"/>
      <c r="EHE10" s="7"/>
      <c r="EHF10" s="7"/>
      <c r="EHG10" s="7"/>
      <c r="EHH10" s="7"/>
      <c r="EHI10" s="7"/>
      <c r="EHJ10" s="7"/>
      <c r="EHK10" s="7"/>
      <c r="EHL10" s="7"/>
      <c r="EHM10" s="7"/>
      <c r="EHN10" s="7"/>
      <c r="EHO10" s="7"/>
      <c r="EHP10" s="7"/>
      <c r="EHQ10" s="7"/>
      <c r="EHR10" s="7"/>
      <c r="EHS10" s="7"/>
      <c r="EHT10" s="7"/>
      <c r="EHU10" s="7"/>
      <c r="EHV10" s="7"/>
      <c r="EHW10" s="7"/>
      <c r="EHX10" s="7"/>
      <c r="EHY10" s="7"/>
      <c r="EHZ10" s="7"/>
      <c r="EIA10" s="7"/>
      <c r="EIB10" s="7"/>
      <c r="EIC10" s="7"/>
      <c r="EID10" s="7"/>
      <c r="EIE10" s="7"/>
      <c r="EIF10" s="7"/>
      <c r="EIG10" s="7"/>
      <c r="EIH10" s="7"/>
      <c r="EII10" s="7"/>
      <c r="EIJ10" s="7"/>
      <c r="EIK10" s="7"/>
      <c r="EIL10" s="7"/>
      <c r="EIM10" s="7"/>
      <c r="EIN10" s="7"/>
      <c r="EIO10" s="7"/>
      <c r="EIP10" s="7"/>
      <c r="EIQ10" s="7"/>
      <c r="EIR10" s="7"/>
      <c r="EIS10" s="7"/>
      <c r="EIT10" s="7"/>
      <c r="EIU10" s="7"/>
      <c r="EIV10" s="7"/>
      <c r="EIW10" s="7"/>
      <c r="EIX10" s="7"/>
      <c r="EIY10" s="7"/>
      <c r="EIZ10" s="7"/>
      <c r="EJA10" s="7"/>
      <c r="EJB10" s="7"/>
      <c r="EJC10" s="7"/>
      <c r="EJD10" s="7"/>
      <c r="EJE10" s="7"/>
      <c r="EJF10" s="7"/>
      <c r="EJG10" s="7"/>
      <c r="EJH10" s="7"/>
      <c r="EJI10" s="7"/>
      <c r="EJJ10" s="7"/>
      <c r="EJK10" s="7"/>
      <c r="EJL10" s="7"/>
      <c r="EJM10" s="7"/>
      <c r="EJN10" s="7"/>
      <c r="EJO10" s="7"/>
      <c r="EJP10" s="7"/>
      <c r="EJQ10" s="7"/>
      <c r="EJR10" s="7"/>
      <c r="EJS10" s="7"/>
      <c r="EJT10" s="7"/>
      <c r="EJU10" s="7"/>
      <c r="EJV10" s="7"/>
      <c r="EJW10" s="7"/>
      <c r="EJX10" s="7"/>
      <c r="EJY10" s="7"/>
      <c r="EJZ10" s="7"/>
      <c r="EKA10" s="7"/>
      <c r="EKB10" s="7"/>
      <c r="EKC10" s="7"/>
      <c r="EKD10" s="7"/>
      <c r="EKE10" s="7"/>
      <c r="EKF10" s="7"/>
      <c r="EKG10" s="7"/>
      <c r="EKH10" s="7"/>
      <c r="EKI10" s="7"/>
      <c r="EKJ10" s="7"/>
      <c r="EKK10" s="7"/>
      <c r="EKL10" s="7"/>
      <c r="EKM10" s="7"/>
      <c r="EKN10" s="7"/>
      <c r="EKO10" s="7"/>
      <c r="EKP10" s="7"/>
      <c r="EKQ10" s="7"/>
      <c r="EKR10" s="7"/>
      <c r="EKS10" s="7"/>
      <c r="EKT10" s="7"/>
      <c r="EKU10" s="7"/>
      <c r="EKV10" s="7"/>
      <c r="EKW10" s="7"/>
      <c r="EKX10" s="7"/>
      <c r="EKY10" s="7"/>
      <c r="EKZ10" s="7"/>
      <c r="ELA10" s="7"/>
      <c r="ELB10" s="7"/>
      <c r="ELC10" s="7"/>
      <c r="ELD10" s="7"/>
      <c r="ELE10" s="7"/>
      <c r="ELF10" s="7"/>
      <c r="ELG10" s="7"/>
      <c r="ELH10" s="7"/>
      <c r="ELI10" s="7"/>
      <c r="ELJ10" s="7"/>
      <c r="ELK10" s="7"/>
      <c r="ELL10" s="7"/>
      <c r="ELM10" s="7"/>
      <c r="ELN10" s="7"/>
      <c r="ELO10" s="7"/>
      <c r="ELP10" s="7"/>
      <c r="ELQ10" s="7"/>
      <c r="ELR10" s="7"/>
      <c r="ELS10" s="7"/>
      <c r="ELT10" s="7"/>
      <c r="ELU10" s="7"/>
      <c r="ELV10" s="7"/>
      <c r="ELW10" s="7"/>
      <c r="ELX10" s="7"/>
      <c r="ELY10" s="7"/>
      <c r="ELZ10" s="7"/>
      <c r="EMA10" s="7"/>
      <c r="EMB10" s="7"/>
      <c r="EMC10" s="7"/>
      <c r="EMD10" s="7"/>
      <c r="EME10" s="7"/>
      <c r="EMF10" s="7"/>
      <c r="EMG10" s="7"/>
      <c r="EMH10" s="7"/>
      <c r="EMI10" s="7"/>
      <c r="EMJ10" s="7"/>
      <c r="EMK10" s="7"/>
      <c r="EML10" s="7"/>
      <c r="EMM10" s="7"/>
      <c r="EMN10" s="7"/>
      <c r="EMO10" s="7"/>
      <c r="EMP10" s="7"/>
      <c r="EMQ10" s="7"/>
      <c r="EMR10" s="7"/>
      <c r="EMS10" s="7"/>
      <c r="EMT10" s="7"/>
      <c r="EMU10" s="7"/>
      <c r="EMV10" s="7"/>
      <c r="EMW10" s="7"/>
      <c r="EMX10" s="7"/>
      <c r="EMY10" s="7"/>
      <c r="EMZ10" s="7"/>
      <c r="ENA10" s="7"/>
      <c r="ENB10" s="7"/>
      <c r="ENC10" s="7"/>
      <c r="END10" s="7"/>
      <c r="ENE10" s="7"/>
      <c r="ENF10" s="7"/>
      <c r="ENG10" s="7"/>
      <c r="ENH10" s="7"/>
      <c r="ENI10" s="7"/>
      <c r="ENJ10" s="7"/>
      <c r="ENK10" s="7"/>
      <c r="ENL10" s="7"/>
      <c r="ENM10" s="7"/>
      <c r="ENN10" s="7"/>
      <c r="ENO10" s="7"/>
      <c r="ENP10" s="7"/>
      <c r="ENQ10" s="7"/>
      <c r="ENR10" s="7"/>
      <c r="ENS10" s="7"/>
      <c r="ENT10" s="7"/>
      <c r="ENU10" s="7"/>
      <c r="ENV10" s="7"/>
      <c r="ENW10" s="7"/>
      <c r="ENX10" s="7"/>
      <c r="ENY10" s="7"/>
      <c r="ENZ10" s="7"/>
      <c r="EOA10" s="7"/>
      <c r="EOB10" s="7"/>
      <c r="EOC10" s="7"/>
      <c r="EOD10" s="7"/>
      <c r="EOE10" s="7"/>
      <c r="EOF10" s="7"/>
      <c r="EOG10" s="7"/>
      <c r="EOH10" s="7"/>
      <c r="EOI10" s="7"/>
      <c r="EOJ10" s="7"/>
      <c r="EOK10" s="7"/>
      <c r="EOL10" s="7"/>
      <c r="EOM10" s="7"/>
      <c r="EON10" s="7"/>
      <c r="EOO10" s="7"/>
      <c r="EOP10" s="7"/>
      <c r="EOQ10" s="7"/>
      <c r="EOR10" s="7"/>
      <c r="EOS10" s="7"/>
      <c r="EOT10" s="7"/>
      <c r="EOU10" s="7"/>
      <c r="EOV10" s="7"/>
      <c r="EOW10" s="7"/>
      <c r="EOX10" s="7"/>
      <c r="EOY10" s="7"/>
      <c r="EOZ10" s="7"/>
      <c r="EPA10" s="7"/>
      <c r="EPB10" s="7"/>
      <c r="EPC10" s="7"/>
      <c r="EPD10" s="7"/>
      <c r="EPE10" s="7"/>
      <c r="EPF10" s="7"/>
      <c r="EPG10" s="7"/>
      <c r="EPH10" s="7"/>
      <c r="EPI10" s="7"/>
      <c r="EPJ10" s="7"/>
      <c r="EPK10" s="7"/>
      <c r="EPL10" s="7"/>
      <c r="EPM10" s="7"/>
      <c r="EPN10" s="7"/>
      <c r="EPO10" s="7"/>
      <c r="EPP10" s="7"/>
      <c r="EPQ10" s="7"/>
      <c r="EPR10" s="7"/>
      <c r="EPS10" s="7"/>
      <c r="EPT10" s="7"/>
      <c r="EPU10" s="7"/>
      <c r="EPV10" s="7"/>
      <c r="EPW10" s="7"/>
      <c r="EPX10" s="7"/>
      <c r="EPY10" s="7"/>
      <c r="EPZ10" s="7"/>
      <c r="EQA10" s="7"/>
      <c r="EQB10" s="7"/>
      <c r="EQC10" s="7"/>
      <c r="EQD10" s="7"/>
      <c r="EQE10" s="7"/>
      <c r="EQF10" s="7"/>
      <c r="EQG10" s="7"/>
      <c r="EQH10" s="7"/>
      <c r="EQI10" s="7"/>
      <c r="EQJ10" s="7"/>
      <c r="EQK10" s="7"/>
      <c r="EQL10" s="7"/>
      <c r="EQM10" s="7"/>
      <c r="EQN10" s="7"/>
      <c r="EQO10" s="7"/>
      <c r="EQP10" s="7"/>
      <c r="EQQ10" s="7"/>
      <c r="EQR10" s="7"/>
      <c r="EQS10" s="7"/>
      <c r="EQT10" s="7"/>
      <c r="EQU10" s="7"/>
      <c r="EQV10" s="7"/>
      <c r="EQW10" s="7"/>
      <c r="EQX10" s="7"/>
      <c r="EQY10" s="7"/>
      <c r="EQZ10" s="7"/>
      <c r="ERA10" s="7"/>
      <c r="ERB10" s="7"/>
      <c r="ERC10" s="7"/>
      <c r="ERD10" s="7"/>
      <c r="ERE10" s="7"/>
      <c r="ERF10" s="7"/>
      <c r="ERG10" s="7"/>
      <c r="ERH10" s="7"/>
      <c r="ERI10" s="7"/>
      <c r="ERJ10" s="7"/>
      <c r="ERK10" s="7"/>
      <c r="ERL10" s="7"/>
      <c r="ERM10" s="7"/>
      <c r="ERN10" s="7"/>
      <c r="ERO10" s="7"/>
      <c r="ERP10" s="7"/>
      <c r="ERQ10" s="7"/>
      <c r="ERR10" s="7"/>
      <c r="ERS10" s="7"/>
      <c r="ERT10" s="7"/>
      <c r="ERU10" s="7"/>
      <c r="ERV10" s="7"/>
      <c r="ERW10" s="7"/>
      <c r="ERX10" s="7"/>
      <c r="ERY10" s="7"/>
      <c r="ERZ10" s="7"/>
      <c r="ESA10" s="7"/>
      <c r="ESB10" s="7"/>
      <c r="ESC10" s="7"/>
      <c r="ESD10" s="7"/>
      <c r="ESE10" s="7"/>
      <c r="ESF10" s="7"/>
      <c r="ESG10" s="7"/>
      <c r="ESH10" s="7"/>
      <c r="ESI10" s="7"/>
      <c r="ESJ10" s="7"/>
      <c r="ESK10" s="7"/>
      <c r="ESL10" s="7"/>
      <c r="ESM10" s="7"/>
      <c r="ESN10" s="7"/>
      <c r="ESO10" s="7"/>
      <c r="ESP10" s="7"/>
      <c r="ESQ10" s="7"/>
      <c r="ESR10" s="7"/>
      <c r="ESS10" s="7"/>
      <c r="EST10" s="7"/>
      <c r="ESU10" s="7"/>
      <c r="ESV10" s="7"/>
      <c r="ESW10" s="7"/>
      <c r="ESX10" s="7"/>
      <c r="ESY10" s="7"/>
      <c r="ESZ10" s="7"/>
      <c r="ETA10" s="7"/>
      <c r="ETB10" s="7"/>
      <c r="ETC10" s="7"/>
      <c r="ETD10" s="7"/>
      <c r="ETE10" s="7"/>
      <c r="ETF10" s="7"/>
      <c r="ETG10" s="7"/>
      <c r="ETH10" s="7"/>
      <c r="ETI10" s="7"/>
      <c r="ETJ10" s="7"/>
      <c r="ETK10" s="7"/>
      <c r="ETL10" s="7"/>
      <c r="ETM10" s="7"/>
      <c r="ETN10" s="7"/>
      <c r="ETO10" s="7"/>
      <c r="ETP10" s="7"/>
      <c r="ETQ10" s="7"/>
      <c r="ETR10" s="7"/>
      <c r="ETS10" s="7"/>
      <c r="ETT10" s="7"/>
      <c r="ETU10" s="7"/>
      <c r="ETV10" s="7"/>
      <c r="ETW10" s="7"/>
      <c r="ETX10" s="7"/>
      <c r="ETY10" s="7"/>
      <c r="ETZ10" s="7"/>
      <c r="EUA10" s="7"/>
      <c r="EUB10" s="7"/>
      <c r="EUC10" s="7"/>
      <c r="EUD10" s="7"/>
      <c r="EUE10" s="7"/>
      <c r="EUF10" s="7"/>
      <c r="EUG10" s="7"/>
      <c r="EUH10" s="7"/>
      <c r="EUI10" s="7"/>
      <c r="EUJ10" s="7"/>
      <c r="EUK10" s="7"/>
      <c r="EUL10" s="7"/>
      <c r="EUM10" s="7"/>
      <c r="EUN10" s="7"/>
      <c r="EUO10" s="7"/>
      <c r="EUP10" s="7"/>
      <c r="EUQ10" s="7"/>
      <c r="EUR10" s="7"/>
      <c r="EUS10" s="7"/>
      <c r="EUT10" s="7"/>
      <c r="EUU10" s="7"/>
      <c r="EUV10" s="7"/>
      <c r="EUW10" s="7"/>
      <c r="EUX10" s="7"/>
      <c r="EUY10" s="7"/>
      <c r="EUZ10" s="7"/>
      <c r="EVA10" s="7"/>
      <c r="EVB10" s="7"/>
      <c r="EVC10" s="7"/>
      <c r="EVD10" s="7"/>
      <c r="EVE10" s="7"/>
      <c r="EVF10" s="7"/>
      <c r="EVG10" s="7"/>
      <c r="EVH10" s="7"/>
      <c r="EVI10" s="7"/>
      <c r="EVJ10" s="7"/>
      <c r="EVK10" s="7"/>
      <c r="EVL10" s="7"/>
      <c r="EVM10" s="7"/>
      <c r="EVN10" s="7"/>
      <c r="EVO10" s="7"/>
      <c r="EVP10" s="7"/>
      <c r="EVQ10" s="7"/>
      <c r="EVR10" s="7"/>
      <c r="EVS10" s="7"/>
      <c r="EVT10" s="7"/>
      <c r="EVU10" s="7"/>
      <c r="EVV10" s="7"/>
      <c r="EVW10" s="7"/>
      <c r="EVX10" s="7"/>
      <c r="EVY10" s="7"/>
      <c r="EVZ10" s="7"/>
      <c r="EWA10" s="7"/>
      <c r="EWB10" s="7"/>
      <c r="EWC10" s="7"/>
      <c r="EWD10" s="7"/>
      <c r="EWE10" s="7"/>
      <c r="EWF10" s="7"/>
      <c r="EWG10" s="7"/>
      <c r="EWH10" s="7"/>
      <c r="EWI10" s="7"/>
      <c r="EWJ10" s="7"/>
      <c r="EWK10" s="7"/>
      <c r="EWL10" s="7"/>
      <c r="EWM10" s="7"/>
      <c r="EWN10" s="7"/>
      <c r="EWO10" s="7"/>
      <c r="EWP10" s="7"/>
      <c r="EWQ10" s="7"/>
      <c r="EWR10" s="7"/>
      <c r="EWS10" s="7"/>
      <c r="EWT10" s="7"/>
      <c r="EWU10" s="7"/>
      <c r="EWV10" s="7"/>
      <c r="EWW10" s="7"/>
      <c r="EWX10" s="7"/>
      <c r="EWY10" s="7"/>
      <c r="EWZ10" s="7"/>
      <c r="EXA10" s="7"/>
      <c r="EXB10" s="7"/>
      <c r="EXC10" s="7"/>
      <c r="EXD10" s="7"/>
      <c r="EXE10" s="7"/>
      <c r="EXF10" s="7"/>
      <c r="EXG10" s="7"/>
      <c r="EXH10" s="7"/>
      <c r="EXI10" s="7"/>
      <c r="EXJ10" s="7"/>
      <c r="EXK10" s="7"/>
      <c r="EXL10" s="7"/>
      <c r="EXM10" s="7"/>
      <c r="EXN10" s="7"/>
      <c r="EXO10" s="7"/>
      <c r="EXP10" s="7"/>
      <c r="EXQ10" s="7"/>
      <c r="EXR10" s="7"/>
      <c r="EXS10" s="7"/>
      <c r="EXT10" s="7"/>
      <c r="EXU10" s="7"/>
      <c r="EXV10" s="7"/>
      <c r="EXW10" s="7"/>
      <c r="EXX10" s="7"/>
      <c r="EXY10" s="7"/>
      <c r="EXZ10" s="7"/>
      <c r="EYA10" s="7"/>
      <c r="EYB10" s="7"/>
      <c r="EYC10" s="7"/>
      <c r="EYD10" s="7"/>
      <c r="EYE10" s="7"/>
      <c r="EYF10" s="7"/>
      <c r="EYG10" s="7"/>
      <c r="EYH10" s="7"/>
      <c r="EYI10" s="7"/>
      <c r="EYJ10" s="7"/>
      <c r="EYK10" s="7"/>
      <c r="EYL10" s="7"/>
      <c r="EYM10" s="7"/>
      <c r="EYN10" s="7"/>
      <c r="EYO10" s="7"/>
      <c r="EYP10" s="7"/>
      <c r="EYQ10" s="7"/>
      <c r="EYR10" s="7"/>
      <c r="EYS10" s="7"/>
      <c r="EYT10" s="7"/>
      <c r="EYU10" s="7"/>
      <c r="EYV10" s="7"/>
      <c r="EYW10" s="7"/>
      <c r="EYX10" s="7"/>
      <c r="EYY10" s="7"/>
      <c r="EYZ10" s="7"/>
      <c r="EZA10" s="7"/>
      <c r="EZB10" s="7"/>
      <c r="EZC10" s="7"/>
      <c r="EZD10" s="7"/>
      <c r="EZE10" s="7"/>
      <c r="EZF10" s="7"/>
      <c r="EZG10" s="7"/>
      <c r="EZH10" s="7"/>
      <c r="EZI10" s="7"/>
      <c r="EZJ10" s="7"/>
      <c r="EZK10" s="7"/>
      <c r="EZL10" s="7"/>
      <c r="EZM10" s="7"/>
      <c r="EZN10" s="7"/>
      <c r="EZO10" s="7"/>
      <c r="EZP10" s="7"/>
      <c r="EZQ10" s="7"/>
      <c r="EZR10" s="7"/>
      <c r="EZS10" s="7"/>
      <c r="EZT10" s="7"/>
      <c r="EZU10" s="7"/>
      <c r="EZV10" s="7"/>
      <c r="EZW10" s="7"/>
      <c r="EZX10" s="7"/>
      <c r="EZY10" s="7"/>
      <c r="EZZ10" s="7"/>
      <c r="FAA10" s="7"/>
      <c r="FAB10" s="7"/>
      <c r="FAC10" s="7"/>
      <c r="FAD10" s="7"/>
      <c r="FAE10" s="7"/>
      <c r="FAF10" s="7"/>
      <c r="FAG10" s="7"/>
      <c r="FAH10" s="7"/>
      <c r="FAI10" s="7"/>
      <c r="FAJ10" s="7"/>
      <c r="FAK10" s="7"/>
      <c r="FAL10" s="7"/>
      <c r="FAM10" s="7"/>
      <c r="FAN10" s="7"/>
      <c r="FAO10" s="7"/>
      <c r="FAP10" s="7"/>
      <c r="FAQ10" s="7"/>
      <c r="FAR10" s="7"/>
      <c r="FAS10" s="7"/>
      <c r="FAT10" s="7"/>
      <c r="FAU10" s="7"/>
      <c r="FAV10" s="7"/>
      <c r="FAW10" s="7"/>
      <c r="FAX10" s="7"/>
      <c r="FAY10" s="7"/>
      <c r="FAZ10" s="7"/>
      <c r="FBA10" s="7"/>
      <c r="FBB10" s="7"/>
      <c r="FBC10" s="7"/>
      <c r="FBD10" s="7"/>
      <c r="FBE10" s="7"/>
      <c r="FBF10" s="7"/>
      <c r="FBG10" s="7"/>
      <c r="FBH10" s="7"/>
      <c r="FBI10" s="7"/>
      <c r="FBJ10" s="7"/>
      <c r="FBK10" s="7"/>
      <c r="FBL10" s="7"/>
      <c r="FBM10" s="7"/>
      <c r="FBN10" s="7"/>
      <c r="FBO10" s="7"/>
      <c r="FBP10" s="7"/>
      <c r="FBQ10" s="7"/>
      <c r="FBR10" s="7"/>
      <c r="FBS10" s="7"/>
      <c r="FBT10" s="7"/>
      <c r="FBU10" s="7"/>
      <c r="FBV10" s="7"/>
      <c r="FBW10" s="7"/>
      <c r="FBX10" s="7"/>
      <c r="FBY10" s="7"/>
      <c r="FBZ10" s="7"/>
      <c r="FCA10" s="7"/>
      <c r="FCB10" s="7"/>
      <c r="FCC10" s="7"/>
      <c r="FCD10" s="7"/>
      <c r="FCE10" s="7"/>
      <c r="FCF10" s="7"/>
      <c r="FCG10" s="7"/>
      <c r="FCH10" s="7"/>
      <c r="FCI10" s="7"/>
      <c r="FCJ10" s="7"/>
      <c r="FCK10" s="7"/>
      <c r="FCL10" s="7"/>
      <c r="FCM10" s="7"/>
      <c r="FCN10" s="7"/>
      <c r="FCO10" s="7"/>
      <c r="FCP10" s="7"/>
      <c r="FCQ10" s="7"/>
      <c r="FCR10" s="7"/>
      <c r="FCS10" s="7"/>
      <c r="FCT10" s="7"/>
      <c r="FCU10" s="7"/>
      <c r="FCV10" s="7"/>
      <c r="FCW10" s="7"/>
      <c r="FCX10" s="7"/>
      <c r="FCY10" s="7"/>
      <c r="FCZ10" s="7"/>
      <c r="FDA10" s="7"/>
      <c r="FDB10" s="7"/>
      <c r="FDC10" s="7"/>
      <c r="FDD10" s="7"/>
      <c r="FDE10" s="7"/>
      <c r="FDF10" s="7"/>
      <c r="FDG10" s="7"/>
      <c r="FDH10" s="7"/>
      <c r="FDI10" s="7"/>
      <c r="FDJ10" s="7"/>
      <c r="FDK10" s="7"/>
      <c r="FDL10" s="7"/>
      <c r="FDM10" s="7"/>
      <c r="FDN10" s="7"/>
      <c r="FDO10" s="7"/>
      <c r="FDP10" s="7"/>
      <c r="FDQ10" s="7"/>
      <c r="FDR10" s="7"/>
      <c r="FDS10" s="7"/>
      <c r="FDT10" s="7"/>
      <c r="FDU10" s="7"/>
      <c r="FDV10" s="7"/>
      <c r="FDW10" s="7"/>
      <c r="FDX10" s="7"/>
      <c r="FDY10" s="7"/>
      <c r="FDZ10" s="7"/>
      <c r="FEA10" s="7"/>
      <c r="FEB10" s="7"/>
      <c r="FEC10" s="7"/>
      <c r="FED10" s="7"/>
      <c r="FEE10" s="7"/>
      <c r="FEF10" s="7"/>
      <c r="FEG10" s="7"/>
      <c r="FEH10" s="7"/>
      <c r="FEI10" s="7"/>
      <c r="FEJ10" s="7"/>
      <c r="FEK10" s="7"/>
      <c r="FEL10" s="7"/>
      <c r="FEM10" s="7"/>
      <c r="FEN10" s="7"/>
      <c r="FEO10" s="7"/>
      <c r="FEP10" s="7"/>
      <c r="FEQ10" s="7"/>
      <c r="FER10" s="7"/>
      <c r="FES10" s="7"/>
      <c r="FET10" s="7"/>
      <c r="FEU10" s="7"/>
      <c r="FEV10" s="7"/>
      <c r="FEW10" s="7"/>
      <c r="FEX10" s="7"/>
      <c r="FEY10" s="7"/>
      <c r="FEZ10" s="7"/>
      <c r="FFA10" s="7"/>
      <c r="FFB10" s="7"/>
      <c r="FFC10" s="7"/>
      <c r="FFD10" s="7"/>
      <c r="FFE10" s="7"/>
      <c r="FFF10" s="7"/>
      <c r="FFG10" s="7"/>
      <c r="FFH10" s="7"/>
      <c r="FFI10" s="7"/>
      <c r="FFJ10" s="7"/>
      <c r="FFK10" s="7"/>
      <c r="FFL10" s="7"/>
      <c r="FFM10" s="7"/>
      <c r="FFN10" s="7"/>
      <c r="FFO10" s="7"/>
      <c r="FFP10" s="7"/>
      <c r="FFQ10" s="7"/>
      <c r="FFR10" s="7"/>
      <c r="FFS10" s="7"/>
      <c r="FFT10" s="7"/>
      <c r="FFU10" s="7"/>
      <c r="FFV10" s="7"/>
      <c r="FFW10" s="7"/>
      <c r="FFX10" s="7"/>
      <c r="FFY10" s="7"/>
      <c r="FFZ10" s="7"/>
      <c r="FGA10" s="7"/>
      <c r="FGB10" s="7"/>
      <c r="FGC10" s="7"/>
      <c r="FGD10" s="7"/>
      <c r="FGE10" s="7"/>
      <c r="FGF10" s="7"/>
      <c r="FGG10" s="7"/>
      <c r="FGH10" s="7"/>
      <c r="FGI10" s="7"/>
      <c r="FGJ10" s="7"/>
      <c r="FGK10" s="7"/>
      <c r="FGL10" s="7"/>
      <c r="FGM10" s="7"/>
      <c r="FGN10" s="7"/>
      <c r="FGO10" s="7"/>
      <c r="FGP10" s="7"/>
      <c r="FGQ10" s="7"/>
      <c r="FGR10" s="7"/>
      <c r="FGS10" s="7"/>
      <c r="FGT10" s="7"/>
      <c r="FGU10" s="7"/>
      <c r="FGV10" s="7"/>
      <c r="FGW10" s="7"/>
      <c r="FGX10" s="7"/>
      <c r="FGY10" s="7"/>
      <c r="FGZ10" s="7"/>
      <c r="FHA10" s="7"/>
      <c r="FHB10" s="7"/>
      <c r="FHC10" s="7"/>
      <c r="FHD10" s="7"/>
      <c r="FHE10" s="7"/>
      <c r="FHF10" s="7"/>
      <c r="FHG10" s="7"/>
      <c r="FHH10" s="7"/>
      <c r="FHI10" s="7"/>
      <c r="FHJ10" s="7"/>
      <c r="FHK10" s="7"/>
      <c r="FHL10" s="7"/>
      <c r="FHM10" s="7"/>
      <c r="FHN10" s="7"/>
      <c r="FHO10" s="7"/>
      <c r="FHP10" s="7"/>
      <c r="FHQ10" s="7"/>
      <c r="FHR10" s="7"/>
      <c r="FHS10" s="7"/>
      <c r="FHT10" s="7"/>
      <c r="FHU10" s="7"/>
      <c r="FHV10" s="7"/>
      <c r="FHW10" s="7"/>
      <c r="FHX10" s="7"/>
      <c r="FHY10" s="7"/>
      <c r="FHZ10" s="7"/>
      <c r="FIA10" s="7"/>
      <c r="FIB10" s="7"/>
      <c r="FIC10" s="7"/>
      <c r="FID10" s="7"/>
      <c r="FIE10" s="7"/>
      <c r="FIF10" s="7"/>
      <c r="FIG10" s="7"/>
      <c r="FIH10" s="7"/>
      <c r="FII10" s="7"/>
      <c r="FIJ10" s="7"/>
      <c r="FIK10" s="7"/>
      <c r="FIL10" s="7"/>
      <c r="FIM10" s="7"/>
      <c r="FIN10" s="7"/>
      <c r="FIO10" s="7"/>
      <c r="FIP10" s="7"/>
      <c r="FIQ10" s="7"/>
      <c r="FIR10" s="7"/>
      <c r="FIS10" s="7"/>
      <c r="FIT10" s="7"/>
      <c r="FIU10" s="7"/>
      <c r="FIV10" s="7"/>
      <c r="FIW10" s="7"/>
      <c r="FIX10" s="7"/>
      <c r="FIY10" s="7"/>
      <c r="FIZ10" s="7"/>
      <c r="FJA10" s="7"/>
      <c r="FJB10" s="7"/>
      <c r="FJC10" s="7"/>
      <c r="FJD10" s="7"/>
      <c r="FJE10" s="7"/>
      <c r="FJF10" s="7"/>
      <c r="FJG10" s="7"/>
      <c r="FJH10" s="7"/>
      <c r="FJI10" s="7"/>
      <c r="FJJ10" s="7"/>
      <c r="FJK10" s="7"/>
      <c r="FJL10" s="7"/>
      <c r="FJM10" s="7"/>
      <c r="FJN10" s="7"/>
      <c r="FJO10" s="7"/>
      <c r="FJP10" s="7"/>
      <c r="FJQ10" s="7"/>
      <c r="FJR10" s="7"/>
      <c r="FJS10" s="7"/>
      <c r="FJT10" s="7"/>
      <c r="FJU10" s="7"/>
      <c r="FJV10" s="7"/>
      <c r="FJW10" s="7"/>
      <c r="FJX10" s="7"/>
      <c r="FJY10" s="7"/>
      <c r="FJZ10" s="7"/>
      <c r="FKA10" s="7"/>
      <c r="FKB10" s="7"/>
      <c r="FKC10" s="7"/>
      <c r="FKD10" s="7"/>
      <c r="FKE10" s="7"/>
      <c r="FKF10" s="7"/>
      <c r="FKG10" s="7"/>
      <c r="FKH10" s="7"/>
      <c r="FKI10" s="7"/>
      <c r="FKJ10" s="7"/>
      <c r="FKK10" s="7"/>
      <c r="FKL10" s="7"/>
      <c r="FKM10" s="7"/>
      <c r="FKN10" s="7"/>
      <c r="FKO10" s="7"/>
      <c r="FKP10" s="7"/>
      <c r="FKQ10" s="7"/>
      <c r="FKR10" s="7"/>
      <c r="FKS10" s="7"/>
      <c r="FKT10" s="7"/>
      <c r="FKU10" s="7"/>
      <c r="FKV10" s="7"/>
      <c r="FKW10" s="7"/>
      <c r="FKX10" s="7"/>
      <c r="FKY10" s="7"/>
      <c r="FKZ10" s="7"/>
      <c r="FLA10" s="7"/>
      <c r="FLB10" s="7"/>
      <c r="FLC10" s="7"/>
      <c r="FLD10" s="7"/>
      <c r="FLE10" s="7"/>
      <c r="FLF10" s="7"/>
      <c r="FLG10" s="7"/>
      <c r="FLH10" s="7"/>
      <c r="FLI10" s="7"/>
      <c r="FLJ10" s="7"/>
      <c r="FLK10" s="7"/>
      <c r="FLL10" s="7"/>
      <c r="FLM10" s="7"/>
      <c r="FLN10" s="7"/>
      <c r="FLO10" s="7"/>
      <c r="FLP10" s="7"/>
      <c r="FLQ10" s="7"/>
      <c r="FLR10" s="7"/>
      <c r="FLS10" s="7"/>
      <c r="FLT10" s="7"/>
      <c r="FLU10" s="7"/>
      <c r="FLV10" s="7"/>
      <c r="FLW10" s="7"/>
      <c r="FLX10" s="7"/>
      <c r="FLY10" s="7"/>
      <c r="FLZ10" s="7"/>
      <c r="FMA10" s="7"/>
      <c r="FMB10" s="7"/>
      <c r="FMC10" s="7"/>
      <c r="FMD10" s="7"/>
      <c r="FME10" s="7"/>
      <c r="FMF10" s="7"/>
      <c r="FMG10" s="7"/>
      <c r="FMH10" s="7"/>
      <c r="FMI10" s="7"/>
      <c r="FMJ10" s="7"/>
      <c r="FMK10" s="7"/>
      <c r="FML10" s="7"/>
      <c r="FMM10" s="7"/>
      <c r="FMN10" s="7"/>
      <c r="FMO10" s="7"/>
      <c r="FMP10" s="7"/>
      <c r="FMQ10" s="7"/>
      <c r="FMR10" s="7"/>
      <c r="FMS10" s="7"/>
      <c r="FMT10" s="7"/>
      <c r="FMU10" s="7"/>
      <c r="FMV10" s="7"/>
      <c r="FMW10" s="7"/>
      <c r="FMX10" s="7"/>
      <c r="FMY10" s="7"/>
      <c r="FMZ10" s="7"/>
      <c r="FNA10" s="7"/>
      <c r="FNB10" s="7"/>
      <c r="FNC10" s="7"/>
      <c r="FND10" s="7"/>
      <c r="FNE10" s="7"/>
      <c r="FNF10" s="7"/>
      <c r="FNG10" s="7"/>
      <c r="FNH10" s="7"/>
      <c r="FNI10" s="7"/>
      <c r="FNJ10" s="7"/>
      <c r="FNK10" s="7"/>
      <c r="FNL10" s="7"/>
      <c r="FNM10" s="7"/>
      <c r="FNN10" s="7"/>
      <c r="FNO10" s="7"/>
      <c r="FNP10" s="7"/>
      <c r="FNQ10" s="7"/>
      <c r="FNR10" s="7"/>
      <c r="FNS10" s="7"/>
      <c r="FNT10" s="7"/>
      <c r="FNU10" s="7"/>
      <c r="FNV10" s="7"/>
      <c r="FNW10" s="7"/>
      <c r="FNX10" s="7"/>
      <c r="FNY10" s="7"/>
      <c r="FNZ10" s="7"/>
      <c r="FOA10" s="7"/>
      <c r="FOB10" s="7"/>
      <c r="FOC10" s="7"/>
      <c r="FOD10" s="7"/>
      <c r="FOE10" s="7"/>
      <c r="FOF10" s="7"/>
      <c r="FOG10" s="7"/>
      <c r="FOH10" s="7"/>
      <c r="FOI10" s="7"/>
      <c r="FOJ10" s="7"/>
      <c r="FOK10" s="7"/>
      <c r="FOL10" s="7"/>
      <c r="FOM10" s="7"/>
      <c r="FON10" s="7"/>
      <c r="FOO10" s="7"/>
      <c r="FOP10" s="7"/>
      <c r="FOQ10" s="7"/>
      <c r="FOR10" s="7"/>
      <c r="FOS10" s="7"/>
      <c r="FOT10" s="7"/>
      <c r="FOU10" s="7"/>
      <c r="FOV10" s="7"/>
      <c r="FOW10" s="7"/>
      <c r="FOX10" s="7"/>
      <c r="FOY10" s="7"/>
      <c r="FOZ10" s="7"/>
      <c r="FPA10" s="7"/>
      <c r="FPB10" s="7"/>
      <c r="FPC10" s="7"/>
      <c r="FPD10" s="7"/>
      <c r="FPE10" s="7"/>
      <c r="FPF10" s="7"/>
      <c r="FPG10" s="7"/>
      <c r="FPH10" s="7"/>
      <c r="FPI10" s="7"/>
      <c r="FPJ10" s="7"/>
      <c r="FPK10" s="7"/>
      <c r="FPL10" s="7"/>
      <c r="FPM10" s="7"/>
      <c r="FPN10" s="7"/>
      <c r="FPO10" s="7"/>
      <c r="FPP10" s="7"/>
      <c r="FPQ10" s="7"/>
      <c r="FPR10" s="7"/>
      <c r="FPS10" s="7"/>
      <c r="FPT10" s="7"/>
      <c r="FPU10" s="7"/>
      <c r="FPV10" s="7"/>
      <c r="FPW10" s="7"/>
      <c r="FPX10" s="7"/>
      <c r="FPY10" s="7"/>
      <c r="FPZ10" s="7"/>
      <c r="FQA10" s="7"/>
      <c r="FQB10" s="7"/>
      <c r="FQC10" s="7"/>
      <c r="FQD10" s="7"/>
      <c r="FQE10" s="7"/>
      <c r="FQF10" s="7"/>
      <c r="FQG10" s="7"/>
      <c r="FQH10" s="7"/>
      <c r="FQI10" s="7"/>
      <c r="FQJ10" s="7"/>
      <c r="FQK10" s="7"/>
      <c r="FQL10" s="7"/>
      <c r="FQM10" s="7"/>
      <c r="FQN10" s="7"/>
      <c r="FQO10" s="7"/>
      <c r="FQP10" s="7"/>
      <c r="FQQ10" s="7"/>
      <c r="FQR10" s="7"/>
      <c r="FQS10" s="7"/>
      <c r="FQT10" s="7"/>
      <c r="FQU10" s="7"/>
      <c r="FQV10" s="7"/>
      <c r="FQW10" s="7"/>
      <c r="FQX10" s="7"/>
      <c r="FQY10" s="7"/>
      <c r="FQZ10" s="7"/>
      <c r="FRA10" s="7"/>
      <c r="FRB10" s="7"/>
      <c r="FRC10" s="7"/>
      <c r="FRD10" s="7"/>
      <c r="FRE10" s="7"/>
      <c r="FRF10" s="7"/>
      <c r="FRG10" s="7"/>
      <c r="FRH10" s="7"/>
      <c r="FRI10" s="7"/>
      <c r="FRJ10" s="7"/>
      <c r="FRK10" s="7"/>
      <c r="FRL10" s="7"/>
      <c r="FRM10" s="7"/>
      <c r="FRN10" s="7"/>
      <c r="FRO10" s="7"/>
      <c r="FRP10" s="7"/>
      <c r="FRQ10" s="7"/>
      <c r="FRR10" s="7"/>
      <c r="FRS10" s="7"/>
      <c r="FRT10" s="7"/>
      <c r="FRU10" s="7"/>
      <c r="FRV10" s="7"/>
      <c r="FRW10" s="7"/>
      <c r="FRX10" s="7"/>
      <c r="FRY10" s="7"/>
      <c r="FRZ10" s="7"/>
      <c r="FSA10" s="7"/>
      <c r="FSB10" s="7"/>
      <c r="FSC10" s="7"/>
      <c r="FSD10" s="7"/>
      <c r="FSE10" s="7"/>
      <c r="FSF10" s="7"/>
      <c r="FSG10" s="7"/>
      <c r="FSH10" s="7"/>
      <c r="FSI10" s="7"/>
      <c r="FSJ10" s="7"/>
      <c r="FSK10" s="7"/>
      <c r="FSL10" s="7"/>
      <c r="FSM10" s="7"/>
      <c r="FSN10" s="7"/>
      <c r="FSO10" s="7"/>
      <c r="FSP10" s="7"/>
      <c r="FSQ10" s="7"/>
      <c r="FSR10" s="7"/>
      <c r="FSS10" s="7"/>
      <c r="FST10" s="7"/>
      <c r="FSU10" s="7"/>
      <c r="FSV10" s="7"/>
      <c r="FSW10" s="7"/>
      <c r="FSX10" s="7"/>
      <c r="FSY10" s="7"/>
      <c r="FSZ10" s="7"/>
      <c r="FTA10" s="7"/>
      <c r="FTB10" s="7"/>
      <c r="FTC10" s="7"/>
      <c r="FTD10" s="7"/>
      <c r="FTE10" s="7"/>
      <c r="FTF10" s="7"/>
      <c r="FTG10" s="7"/>
      <c r="FTH10" s="7"/>
      <c r="FTI10" s="7"/>
      <c r="FTJ10" s="7"/>
      <c r="FTK10" s="7"/>
      <c r="FTL10" s="7"/>
      <c r="FTM10" s="7"/>
      <c r="FTN10" s="7"/>
      <c r="FTO10" s="7"/>
      <c r="FTP10" s="7"/>
      <c r="FTQ10" s="7"/>
      <c r="FTR10" s="7"/>
      <c r="FTS10" s="7"/>
      <c r="FTT10" s="7"/>
      <c r="FTU10" s="7"/>
      <c r="FTV10" s="7"/>
      <c r="FTW10" s="7"/>
      <c r="FTX10" s="7"/>
      <c r="FTY10" s="7"/>
      <c r="FTZ10" s="7"/>
      <c r="FUA10" s="7"/>
      <c r="FUB10" s="7"/>
      <c r="FUC10" s="7"/>
      <c r="FUD10" s="7"/>
      <c r="FUE10" s="7"/>
      <c r="FUF10" s="7"/>
      <c r="FUG10" s="7"/>
      <c r="FUH10" s="7"/>
      <c r="FUI10" s="7"/>
      <c r="FUJ10" s="7"/>
      <c r="FUK10" s="7"/>
      <c r="FUL10" s="7"/>
      <c r="FUM10" s="7"/>
      <c r="FUN10" s="7"/>
      <c r="FUO10" s="7"/>
      <c r="FUP10" s="7"/>
      <c r="FUQ10" s="7"/>
      <c r="FUR10" s="7"/>
      <c r="FUS10" s="7"/>
      <c r="FUT10" s="7"/>
      <c r="FUU10" s="7"/>
      <c r="FUV10" s="7"/>
      <c r="FUW10" s="7"/>
      <c r="FUX10" s="7"/>
      <c r="FUY10" s="7"/>
      <c r="FUZ10" s="7"/>
      <c r="FVA10" s="7"/>
      <c r="FVB10" s="7"/>
      <c r="FVC10" s="7"/>
      <c r="FVD10" s="7"/>
      <c r="FVE10" s="7"/>
      <c r="FVF10" s="7"/>
      <c r="FVG10" s="7"/>
      <c r="FVH10" s="7"/>
      <c r="FVI10" s="7"/>
      <c r="FVJ10" s="7"/>
      <c r="FVK10" s="7"/>
      <c r="FVL10" s="7"/>
      <c r="FVM10" s="7"/>
      <c r="FVN10" s="7"/>
      <c r="FVO10" s="7"/>
      <c r="FVP10" s="7"/>
      <c r="FVQ10" s="7"/>
      <c r="FVR10" s="7"/>
      <c r="FVS10" s="7"/>
      <c r="FVT10" s="7"/>
      <c r="FVU10" s="7"/>
      <c r="FVV10" s="7"/>
      <c r="FVW10" s="7"/>
      <c r="FVX10" s="7"/>
      <c r="FVY10" s="7"/>
      <c r="FVZ10" s="7"/>
      <c r="FWA10" s="7"/>
      <c r="FWB10" s="7"/>
      <c r="FWC10" s="7"/>
      <c r="FWD10" s="7"/>
      <c r="FWE10" s="7"/>
      <c r="FWF10" s="7"/>
      <c r="FWG10" s="7"/>
      <c r="FWH10" s="7"/>
      <c r="FWI10" s="7"/>
      <c r="FWJ10" s="7"/>
      <c r="FWK10" s="7"/>
      <c r="FWL10" s="7"/>
      <c r="FWM10" s="7"/>
      <c r="FWN10" s="7"/>
      <c r="FWO10" s="7"/>
      <c r="FWP10" s="7"/>
      <c r="FWQ10" s="7"/>
      <c r="FWR10" s="7"/>
      <c r="FWS10" s="7"/>
      <c r="FWT10" s="7"/>
      <c r="FWU10" s="7"/>
      <c r="FWV10" s="7"/>
      <c r="FWW10" s="7"/>
      <c r="FWX10" s="7"/>
      <c r="FWY10" s="7"/>
      <c r="FWZ10" s="7"/>
      <c r="FXA10" s="7"/>
      <c r="FXB10" s="7"/>
      <c r="FXC10" s="7"/>
      <c r="FXD10" s="7"/>
      <c r="FXE10" s="7"/>
      <c r="FXF10" s="7"/>
      <c r="FXG10" s="7"/>
      <c r="FXH10" s="7"/>
      <c r="FXI10" s="7"/>
      <c r="FXJ10" s="7"/>
      <c r="FXK10" s="7"/>
      <c r="FXL10" s="7"/>
      <c r="FXM10" s="7"/>
      <c r="FXN10" s="7"/>
      <c r="FXO10" s="7"/>
      <c r="FXP10" s="7"/>
      <c r="FXQ10" s="7"/>
      <c r="FXR10" s="7"/>
      <c r="FXS10" s="7"/>
      <c r="FXT10" s="7"/>
      <c r="FXU10" s="7"/>
      <c r="FXV10" s="7"/>
      <c r="FXW10" s="7"/>
      <c r="FXX10" s="7"/>
      <c r="FXY10" s="7"/>
      <c r="FXZ10" s="7"/>
      <c r="FYA10" s="7"/>
      <c r="FYB10" s="7"/>
      <c r="FYC10" s="7"/>
      <c r="FYD10" s="7"/>
      <c r="FYE10" s="7"/>
      <c r="FYF10" s="7"/>
      <c r="FYG10" s="7"/>
      <c r="FYH10" s="7"/>
      <c r="FYI10" s="7"/>
      <c r="FYJ10" s="7"/>
      <c r="FYK10" s="7"/>
      <c r="FYL10" s="7"/>
      <c r="FYM10" s="7"/>
      <c r="FYN10" s="7"/>
      <c r="FYO10" s="7"/>
      <c r="FYP10" s="7"/>
      <c r="FYQ10" s="7"/>
      <c r="FYR10" s="7"/>
      <c r="FYS10" s="7"/>
      <c r="FYT10" s="7"/>
      <c r="FYU10" s="7"/>
      <c r="FYV10" s="7"/>
      <c r="FYW10" s="7"/>
      <c r="FYX10" s="7"/>
      <c r="FYY10" s="7"/>
      <c r="FYZ10" s="7"/>
      <c r="FZA10" s="7"/>
      <c r="FZB10" s="7"/>
      <c r="FZC10" s="7"/>
      <c r="FZD10" s="7"/>
      <c r="FZE10" s="7"/>
      <c r="FZF10" s="7"/>
      <c r="FZG10" s="7"/>
      <c r="FZH10" s="7"/>
      <c r="FZI10" s="7"/>
      <c r="FZJ10" s="7"/>
      <c r="FZK10" s="7"/>
      <c r="FZL10" s="7"/>
      <c r="FZM10" s="7"/>
      <c r="FZN10" s="7"/>
      <c r="FZO10" s="7"/>
      <c r="FZP10" s="7"/>
      <c r="FZQ10" s="7"/>
      <c r="FZR10" s="7"/>
      <c r="FZS10" s="7"/>
      <c r="FZT10" s="7"/>
      <c r="FZU10" s="7"/>
      <c r="FZV10" s="7"/>
      <c r="FZW10" s="7"/>
      <c r="FZX10" s="7"/>
      <c r="FZY10" s="7"/>
      <c r="FZZ10" s="7"/>
      <c r="GAA10" s="7"/>
      <c r="GAB10" s="7"/>
      <c r="GAC10" s="7"/>
      <c r="GAD10" s="7"/>
      <c r="GAE10" s="7"/>
      <c r="GAF10" s="7"/>
      <c r="GAG10" s="7"/>
      <c r="GAH10" s="7"/>
      <c r="GAI10" s="7"/>
      <c r="GAJ10" s="7"/>
      <c r="GAK10" s="7"/>
      <c r="GAL10" s="7"/>
      <c r="GAM10" s="7"/>
      <c r="GAN10" s="7"/>
      <c r="GAO10" s="7"/>
      <c r="GAP10" s="7"/>
      <c r="GAQ10" s="7"/>
      <c r="GAR10" s="7"/>
      <c r="GAS10" s="7"/>
      <c r="GAT10" s="7"/>
      <c r="GAU10" s="7"/>
      <c r="GAV10" s="7"/>
      <c r="GAW10" s="7"/>
      <c r="GAX10" s="7"/>
      <c r="GAY10" s="7"/>
      <c r="GAZ10" s="7"/>
      <c r="GBA10" s="7"/>
      <c r="GBB10" s="7"/>
      <c r="GBC10" s="7"/>
      <c r="GBD10" s="7"/>
      <c r="GBE10" s="7"/>
      <c r="GBF10" s="7"/>
      <c r="GBG10" s="7"/>
      <c r="GBH10" s="7"/>
      <c r="GBI10" s="7"/>
      <c r="GBJ10" s="7"/>
      <c r="GBK10" s="7"/>
      <c r="GBL10" s="7"/>
      <c r="GBM10" s="7"/>
      <c r="GBN10" s="7"/>
      <c r="GBO10" s="7"/>
      <c r="GBP10" s="7"/>
      <c r="GBQ10" s="7"/>
      <c r="GBR10" s="7"/>
      <c r="GBS10" s="7"/>
      <c r="GBT10" s="7"/>
      <c r="GBU10" s="7"/>
      <c r="GBV10" s="7"/>
      <c r="GBW10" s="7"/>
      <c r="GBX10" s="7"/>
      <c r="GBY10" s="7"/>
      <c r="GBZ10" s="7"/>
      <c r="GCA10" s="7"/>
      <c r="GCB10" s="7"/>
      <c r="GCC10" s="7"/>
      <c r="GCD10" s="7"/>
      <c r="GCE10" s="7"/>
      <c r="GCF10" s="7"/>
      <c r="GCG10" s="7"/>
      <c r="GCH10" s="7"/>
      <c r="GCI10" s="7"/>
      <c r="GCJ10" s="7"/>
      <c r="GCK10" s="7"/>
      <c r="GCL10" s="7"/>
      <c r="GCM10" s="7"/>
      <c r="GCN10" s="7"/>
      <c r="GCO10" s="7"/>
      <c r="GCP10" s="7"/>
      <c r="GCQ10" s="7"/>
      <c r="GCR10" s="7"/>
      <c r="GCS10" s="7"/>
      <c r="GCT10" s="7"/>
      <c r="GCU10" s="7"/>
      <c r="GCV10" s="7"/>
      <c r="GCW10" s="7"/>
      <c r="GCX10" s="7"/>
      <c r="GCY10" s="7"/>
      <c r="GCZ10" s="7"/>
      <c r="GDA10" s="7"/>
      <c r="GDB10" s="7"/>
      <c r="GDC10" s="7"/>
      <c r="GDD10" s="7"/>
      <c r="GDE10" s="7"/>
      <c r="GDF10" s="7"/>
      <c r="GDG10" s="7"/>
      <c r="GDH10" s="7"/>
      <c r="GDI10" s="7"/>
      <c r="GDJ10" s="7"/>
      <c r="GDK10" s="7"/>
      <c r="GDL10" s="7"/>
      <c r="GDM10" s="7"/>
      <c r="GDN10" s="7"/>
      <c r="GDO10" s="7"/>
      <c r="GDP10" s="7"/>
      <c r="GDQ10" s="7"/>
      <c r="GDR10" s="7"/>
      <c r="GDS10" s="7"/>
      <c r="GDT10" s="7"/>
      <c r="GDU10" s="7"/>
      <c r="GDV10" s="7"/>
      <c r="GDW10" s="7"/>
      <c r="GDX10" s="7"/>
      <c r="GDY10" s="7"/>
      <c r="GDZ10" s="7"/>
      <c r="GEA10" s="7"/>
      <c r="GEB10" s="7"/>
      <c r="GEC10" s="7"/>
      <c r="GED10" s="7"/>
      <c r="GEE10" s="7"/>
      <c r="GEF10" s="7"/>
      <c r="GEG10" s="7"/>
      <c r="GEH10" s="7"/>
      <c r="GEI10" s="7"/>
      <c r="GEJ10" s="7"/>
      <c r="GEK10" s="7"/>
      <c r="GEL10" s="7"/>
      <c r="GEM10" s="7"/>
      <c r="GEN10" s="7"/>
      <c r="GEO10" s="7"/>
      <c r="GEP10" s="7"/>
      <c r="GEQ10" s="7"/>
      <c r="GER10" s="7"/>
      <c r="GES10" s="7"/>
      <c r="GET10" s="7"/>
      <c r="GEU10" s="7"/>
      <c r="GEV10" s="7"/>
      <c r="GEW10" s="7"/>
      <c r="GEX10" s="7"/>
      <c r="GEY10" s="7"/>
      <c r="GEZ10" s="7"/>
      <c r="GFA10" s="7"/>
      <c r="GFB10" s="7"/>
      <c r="GFC10" s="7"/>
      <c r="GFD10" s="7"/>
      <c r="GFE10" s="7"/>
      <c r="GFF10" s="7"/>
      <c r="GFG10" s="7"/>
      <c r="GFH10" s="7"/>
      <c r="GFI10" s="7"/>
      <c r="GFJ10" s="7"/>
      <c r="GFK10" s="7"/>
      <c r="GFL10" s="7"/>
      <c r="GFM10" s="7"/>
      <c r="GFN10" s="7"/>
      <c r="GFO10" s="7"/>
      <c r="GFP10" s="7"/>
      <c r="GFQ10" s="7"/>
      <c r="GFR10" s="7"/>
      <c r="GFS10" s="7"/>
      <c r="GFT10" s="7"/>
      <c r="GFU10" s="7"/>
      <c r="GFV10" s="7"/>
      <c r="GFW10" s="7"/>
      <c r="GFX10" s="7"/>
      <c r="GFY10" s="7"/>
      <c r="GFZ10" s="7"/>
      <c r="GGA10" s="7"/>
      <c r="GGB10" s="7"/>
      <c r="GGC10" s="7"/>
      <c r="GGD10" s="7"/>
      <c r="GGE10" s="7"/>
      <c r="GGF10" s="7"/>
      <c r="GGG10" s="7"/>
      <c r="GGH10" s="7"/>
      <c r="GGI10" s="7"/>
      <c r="GGJ10" s="7"/>
      <c r="GGK10" s="7"/>
      <c r="GGL10" s="7"/>
      <c r="GGM10" s="7"/>
      <c r="GGN10" s="7"/>
      <c r="GGO10" s="7"/>
      <c r="GGP10" s="7"/>
      <c r="GGQ10" s="7"/>
      <c r="GGR10" s="7"/>
      <c r="GGS10" s="7"/>
      <c r="GGT10" s="7"/>
      <c r="GGU10" s="7"/>
      <c r="GGV10" s="7"/>
      <c r="GGW10" s="7"/>
      <c r="GGX10" s="7"/>
      <c r="GGY10" s="7"/>
      <c r="GGZ10" s="7"/>
      <c r="GHA10" s="7"/>
      <c r="GHB10" s="7"/>
      <c r="GHC10" s="7"/>
      <c r="GHD10" s="7"/>
      <c r="GHE10" s="7"/>
      <c r="GHF10" s="7"/>
      <c r="GHG10" s="7"/>
      <c r="GHH10" s="7"/>
      <c r="GHI10" s="7"/>
      <c r="GHJ10" s="7"/>
      <c r="GHK10" s="7"/>
      <c r="GHL10" s="7"/>
      <c r="GHM10" s="7"/>
      <c r="GHN10" s="7"/>
      <c r="GHO10" s="7"/>
      <c r="GHP10" s="7"/>
      <c r="GHQ10" s="7"/>
      <c r="GHR10" s="7"/>
      <c r="GHS10" s="7"/>
      <c r="GHT10" s="7"/>
      <c r="GHU10" s="7"/>
      <c r="GHV10" s="7"/>
      <c r="GHW10" s="7"/>
      <c r="GHX10" s="7"/>
      <c r="GHY10" s="7"/>
      <c r="GHZ10" s="7"/>
      <c r="GIA10" s="7"/>
      <c r="GIB10" s="7"/>
      <c r="GIC10" s="7"/>
      <c r="GID10" s="7"/>
      <c r="GIE10" s="7"/>
      <c r="GIF10" s="7"/>
      <c r="GIG10" s="7"/>
      <c r="GIH10" s="7"/>
      <c r="GII10" s="7"/>
      <c r="GIJ10" s="7"/>
      <c r="GIK10" s="7"/>
      <c r="GIL10" s="7"/>
      <c r="GIM10" s="7"/>
      <c r="GIN10" s="7"/>
      <c r="GIO10" s="7"/>
      <c r="GIP10" s="7"/>
      <c r="GIQ10" s="7"/>
      <c r="GIR10" s="7"/>
      <c r="GIS10" s="7"/>
      <c r="GIT10" s="7"/>
      <c r="GIU10" s="7"/>
      <c r="GIV10" s="7"/>
      <c r="GIW10" s="7"/>
      <c r="GIX10" s="7"/>
      <c r="GIY10" s="7"/>
      <c r="GIZ10" s="7"/>
      <c r="GJA10" s="7"/>
      <c r="GJB10" s="7"/>
      <c r="GJC10" s="7"/>
      <c r="GJD10" s="7"/>
      <c r="GJE10" s="7"/>
      <c r="GJF10" s="7"/>
      <c r="GJG10" s="7"/>
      <c r="GJH10" s="7"/>
      <c r="GJI10" s="7"/>
      <c r="GJJ10" s="7"/>
      <c r="GJK10" s="7"/>
      <c r="GJL10" s="7"/>
      <c r="GJM10" s="7"/>
      <c r="GJN10" s="7"/>
      <c r="GJO10" s="7"/>
      <c r="GJP10" s="7"/>
      <c r="GJQ10" s="7"/>
      <c r="GJR10" s="7"/>
      <c r="GJS10" s="7"/>
      <c r="GJT10" s="7"/>
      <c r="GJU10" s="7"/>
      <c r="GJV10" s="7"/>
      <c r="GJW10" s="7"/>
      <c r="GJX10" s="7"/>
      <c r="GJY10" s="7"/>
      <c r="GJZ10" s="7"/>
      <c r="GKA10" s="7"/>
      <c r="GKB10" s="7"/>
      <c r="GKC10" s="7"/>
      <c r="GKD10" s="7"/>
      <c r="GKE10" s="7"/>
      <c r="GKF10" s="7"/>
      <c r="GKG10" s="7"/>
      <c r="GKH10" s="7"/>
      <c r="GKI10" s="7"/>
      <c r="GKJ10" s="7"/>
      <c r="GKK10" s="7"/>
      <c r="GKL10" s="7"/>
      <c r="GKM10" s="7"/>
      <c r="GKN10" s="7"/>
      <c r="GKO10" s="7"/>
      <c r="GKP10" s="7"/>
      <c r="GKQ10" s="7"/>
      <c r="GKR10" s="7"/>
      <c r="GKS10" s="7"/>
      <c r="GKT10" s="7"/>
      <c r="GKU10" s="7"/>
      <c r="GKV10" s="7"/>
      <c r="GKW10" s="7"/>
      <c r="GKX10" s="7"/>
      <c r="GKY10" s="7"/>
      <c r="GKZ10" s="7"/>
      <c r="GLA10" s="7"/>
      <c r="GLB10" s="7"/>
      <c r="GLC10" s="7"/>
      <c r="GLD10" s="7"/>
      <c r="GLE10" s="7"/>
      <c r="GLF10" s="7"/>
      <c r="GLG10" s="7"/>
      <c r="GLH10" s="7"/>
      <c r="GLI10" s="7"/>
      <c r="GLJ10" s="7"/>
      <c r="GLK10" s="7"/>
      <c r="GLL10" s="7"/>
      <c r="GLM10" s="7"/>
      <c r="GLN10" s="7"/>
      <c r="GLO10" s="7"/>
      <c r="GLP10" s="7"/>
      <c r="GLQ10" s="7"/>
      <c r="GLR10" s="7"/>
      <c r="GLS10" s="7"/>
      <c r="GLT10" s="7"/>
      <c r="GLU10" s="7"/>
      <c r="GLV10" s="7"/>
      <c r="GLW10" s="7"/>
      <c r="GLX10" s="7"/>
      <c r="GLY10" s="7"/>
      <c r="GLZ10" s="7"/>
      <c r="GMA10" s="7"/>
      <c r="GMB10" s="7"/>
      <c r="GMC10" s="7"/>
      <c r="GMD10" s="7"/>
      <c r="GME10" s="7"/>
      <c r="GMF10" s="7"/>
      <c r="GMG10" s="7"/>
      <c r="GMH10" s="7"/>
      <c r="GMI10" s="7"/>
      <c r="GMJ10" s="7"/>
      <c r="GMK10" s="7"/>
      <c r="GML10" s="7"/>
      <c r="GMM10" s="7"/>
      <c r="GMN10" s="7"/>
      <c r="GMO10" s="7"/>
      <c r="GMP10" s="7"/>
      <c r="GMQ10" s="7"/>
      <c r="GMR10" s="7"/>
      <c r="GMS10" s="7"/>
      <c r="GMT10" s="7"/>
      <c r="GMU10" s="7"/>
      <c r="GMV10" s="7"/>
      <c r="GMW10" s="7"/>
      <c r="GMX10" s="7"/>
      <c r="GMY10" s="7"/>
      <c r="GMZ10" s="7"/>
      <c r="GNA10" s="7"/>
      <c r="GNB10" s="7"/>
      <c r="GNC10" s="7"/>
      <c r="GND10" s="7"/>
      <c r="GNE10" s="7"/>
      <c r="GNF10" s="7"/>
      <c r="GNG10" s="7"/>
      <c r="GNH10" s="7"/>
      <c r="GNI10" s="7"/>
      <c r="GNJ10" s="7"/>
      <c r="GNK10" s="7"/>
      <c r="GNL10" s="7"/>
      <c r="GNM10" s="7"/>
      <c r="GNN10" s="7"/>
      <c r="GNO10" s="7"/>
      <c r="GNP10" s="7"/>
      <c r="GNQ10" s="7"/>
      <c r="GNR10" s="7"/>
      <c r="GNS10" s="7"/>
      <c r="GNT10" s="7"/>
      <c r="GNU10" s="7"/>
      <c r="GNV10" s="7"/>
      <c r="GNW10" s="7"/>
      <c r="GNX10" s="7"/>
      <c r="GNY10" s="7"/>
      <c r="GNZ10" s="7"/>
      <c r="GOA10" s="7"/>
      <c r="GOB10" s="7"/>
      <c r="GOC10" s="7"/>
      <c r="GOD10" s="7"/>
      <c r="GOE10" s="7"/>
      <c r="GOF10" s="7"/>
      <c r="GOG10" s="7"/>
      <c r="GOH10" s="7"/>
      <c r="GOI10" s="7"/>
      <c r="GOJ10" s="7"/>
      <c r="GOK10" s="7"/>
      <c r="GOL10" s="7"/>
      <c r="GOM10" s="7"/>
      <c r="GON10" s="7"/>
      <c r="GOO10" s="7"/>
      <c r="GOP10" s="7"/>
      <c r="GOQ10" s="7"/>
      <c r="GOR10" s="7"/>
      <c r="GOS10" s="7"/>
      <c r="GOT10" s="7"/>
      <c r="GOU10" s="7"/>
      <c r="GOV10" s="7"/>
      <c r="GOW10" s="7"/>
      <c r="GOX10" s="7"/>
      <c r="GOY10" s="7"/>
      <c r="GOZ10" s="7"/>
      <c r="GPA10" s="7"/>
      <c r="GPB10" s="7"/>
      <c r="GPC10" s="7"/>
      <c r="GPD10" s="7"/>
      <c r="GPE10" s="7"/>
      <c r="GPF10" s="7"/>
      <c r="GPG10" s="7"/>
      <c r="GPH10" s="7"/>
      <c r="GPI10" s="7"/>
      <c r="GPJ10" s="7"/>
      <c r="GPK10" s="7"/>
      <c r="GPL10" s="7"/>
      <c r="GPM10" s="7"/>
      <c r="GPN10" s="7"/>
      <c r="GPO10" s="7"/>
      <c r="GPP10" s="7"/>
      <c r="GPQ10" s="7"/>
      <c r="GPR10" s="7"/>
      <c r="GPS10" s="7"/>
      <c r="GPT10" s="7"/>
      <c r="GPU10" s="7"/>
      <c r="GPV10" s="7"/>
      <c r="GPW10" s="7"/>
      <c r="GPX10" s="7"/>
      <c r="GPY10" s="7"/>
      <c r="GPZ10" s="7"/>
      <c r="GQA10" s="7"/>
      <c r="GQB10" s="7"/>
      <c r="GQC10" s="7"/>
      <c r="GQD10" s="7"/>
      <c r="GQE10" s="7"/>
      <c r="GQF10" s="7"/>
      <c r="GQG10" s="7"/>
      <c r="GQH10" s="7"/>
      <c r="GQI10" s="7"/>
      <c r="GQJ10" s="7"/>
      <c r="GQK10" s="7"/>
      <c r="GQL10" s="7"/>
      <c r="GQM10" s="7"/>
      <c r="GQN10" s="7"/>
      <c r="GQO10" s="7"/>
      <c r="GQP10" s="7"/>
      <c r="GQQ10" s="7"/>
      <c r="GQR10" s="7"/>
      <c r="GQS10" s="7"/>
      <c r="GQT10" s="7"/>
      <c r="GQU10" s="7"/>
      <c r="GQV10" s="7"/>
      <c r="GQW10" s="7"/>
      <c r="GQX10" s="7"/>
      <c r="GQY10" s="7"/>
      <c r="GQZ10" s="7"/>
      <c r="GRA10" s="7"/>
      <c r="GRB10" s="7"/>
      <c r="GRC10" s="7"/>
      <c r="GRD10" s="7"/>
      <c r="GRE10" s="7"/>
      <c r="GRF10" s="7"/>
      <c r="GRG10" s="7"/>
      <c r="GRH10" s="7"/>
      <c r="GRI10" s="7"/>
      <c r="GRJ10" s="7"/>
      <c r="GRK10" s="7"/>
      <c r="GRL10" s="7"/>
      <c r="GRM10" s="7"/>
      <c r="GRN10" s="7"/>
      <c r="GRO10" s="7"/>
      <c r="GRP10" s="7"/>
      <c r="GRQ10" s="7"/>
      <c r="GRR10" s="7"/>
      <c r="GRS10" s="7"/>
      <c r="GRT10" s="7"/>
      <c r="GRU10" s="7"/>
      <c r="GRV10" s="7"/>
      <c r="GRW10" s="7"/>
      <c r="GRX10" s="7"/>
      <c r="GRY10" s="7"/>
      <c r="GRZ10" s="7"/>
      <c r="GSA10" s="7"/>
      <c r="GSB10" s="7"/>
      <c r="GSC10" s="7"/>
      <c r="GSD10" s="7"/>
      <c r="GSE10" s="7"/>
      <c r="GSF10" s="7"/>
      <c r="GSG10" s="7"/>
      <c r="GSH10" s="7"/>
      <c r="GSI10" s="7"/>
      <c r="GSJ10" s="7"/>
      <c r="GSK10" s="7"/>
      <c r="GSL10" s="7"/>
      <c r="GSM10" s="7"/>
      <c r="GSN10" s="7"/>
      <c r="GSO10" s="7"/>
      <c r="GSP10" s="7"/>
      <c r="GSQ10" s="7"/>
      <c r="GSR10" s="7"/>
      <c r="GSS10" s="7"/>
      <c r="GST10" s="7"/>
      <c r="GSU10" s="7"/>
      <c r="GSV10" s="7"/>
      <c r="GSW10" s="7"/>
      <c r="GSX10" s="7"/>
      <c r="GSY10" s="7"/>
      <c r="GSZ10" s="7"/>
      <c r="GTA10" s="7"/>
      <c r="GTB10" s="7"/>
      <c r="GTC10" s="7"/>
      <c r="GTD10" s="7"/>
      <c r="GTE10" s="7"/>
      <c r="GTF10" s="7"/>
      <c r="GTG10" s="7"/>
      <c r="GTH10" s="7"/>
      <c r="GTI10" s="7"/>
      <c r="GTJ10" s="7"/>
      <c r="GTK10" s="7"/>
      <c r="GTL10" s="7"/>
      <c r="GTM10" s="7"/>
      <c r="GTN10" s="7"/>
      <c r="GTO10" s="7"/>
      <c r="GTP10" s="7"/>
      <c r="GTQ10" s="7"/>
      <c r="GTR10" s="7"/>
      <c r="GTS10" s="7"/>
      <c r="GTT10" s="7"/>
      <c r="GTU10" s="7"/>
      <c r="GTV10" s="7"/>
      <c r="GTW10" s="7"/>
      <c r="GTX10" s="7"/>
      <c r="GTY10" s="7"/>
      <c r="GTZ10" s="7"/>
      <c r="GUA10" s="7"/>
      <c r="GUB10" s="7"/>
      <c r="GUC10" s="7"/>
      <c r="GUD10" s="7"/>
      <c r="GUE10" s="7"/>
      <c r="GUF10" s="7"/>
      <c r="GUG10" s="7"/>
      <c r="GUH10" s="7"/>
      <c r="GUI10" s="7"/>
      <c r="GUJ10" s="7"/>
      <c r="GUK10" s="7"/>
      <c r="GUL10" s="7"/>
      <c r="GUM10" s="7"/>
      <c r="GUN10" s="7"/>
      <c r="GUO10" s="7"/>
      <c r="GUP10" s="7"/>
      <c r="GUQ10" s="7"/>
      <c r="GUR10" s="7"/>
      <c r="GUS10" s="7"/>
      <c r="GUT10" s="7"/>
      <c r="GUU10" s="7"/>
      <c r="GUV10" s="7"/>
      <c r="GUW10" s="7"/>
      <c r="GUX10" s="7"/>
      <c r="GUY10" s="7"/>
      <c r="GUZ10" s="7"/>
      <c r="GVA10" s="7"/>
      <c r="GVB10" s="7"/>
      <c r="GVC10" s="7"/>
      <c r="GVD10" s="7"/>
      <c r="GVE10" s="7"/>
      <c r="GVF10" s="7"/>
      <c r="GVG10" s="7"/>
      <c r="GVH10" s="7"/>
      <c r="GVI10" s="7"/>
      <c r="GVJ10" s="7"/>
      <c r="GVK10" s="7"/>
      <c r="GVL10" s="7"/>
      <c r="GVM10" s="7"/>
      <c r="GVN10" s="7"/>
      <c r="GVO10" s="7"/>
      <c r="GVP10" s="7"/>
      <c r="GVQ10" s="7"/>
      <c r="GVR10" s="7"/>
      <c r="GVS10" s="7"/>
      <c r="GVT10" s="7"/>
      <c r="GVU10" s="7"/>
      <c r="GVV10" s="7"/>
      <c r="GVW10" s="7"/>
      <c r="GVX10" s="7"/>
      <c r="GVY10" s="7"/>
      <c r="GVZ10" s="7"/>
      <c r="GWA10" s="7"/>
      <c r="GWB10" s="7"/>
      <c r="GWC10" s="7"/>
      <c r="GWD10" s="7"/>
      <c r="GWE10" s="7"/>
      <c r="GWF10" s="7"/>
      <c r="GWG10" s="7"/>
      <c r="GWH10" s="7"/>
      <c r="GWI10" s="7"/>
      <c r="GWJ10" s="7"/>
      <c r="GWK10" s="7"/>
      <c r="GWL10" s="7"/>
      <c r="GWM10" s="7"/>
      <c r="GWN10" s="7"/>
      <c r="GWO10" s="7"/>
      <c r="GWP10" s="7"/>
      <c r="GWQ10" s="7"/>
      <c r="GWR10" s="7"/>
      <c r="GWS10" s="7"/>
      <c r="GWT10" s="7"/>
      <c r="GWU10" s="7"/>
      <c r="GWV10" s="7"/>
      <c r="GWW10" s="7"/>
      <c r="GWX10" s="7"/>
      <c r="GWY10" s="7"/>
      <c r="GWZ10" s="7"/>
      <c r="GXA10" s="7"/>
      <c r="GXB10" s="7"/>
      <c r="GXC10" s="7"/>
      <c r="GXD10" s="7"/>
      <c r="GXE10" s="7"/>
      <c r="GXF10" s="7"/>
      <c r="GXG10" s="7"/>
      <c r="GXH10" s="7"/>
      <c r="GXI10" s="7"/>
      <c r="GXJ10" s="7"/>
      <c r="GXK10" s="7"/>
      <c r="GXL10" s="7"/>
      <c r="GXM10" s="7"/>
      <c r="GXN10" s="7"/>
      <c r="GXO10" s="7"/>
      <c r="GXP10" s="7"/>
      <c r="GXQ10" s="7"/>
      <c r="GXR10" s="7"/>
      <c r="GXS10" s="7"/>
      <c r="GXT10" s="7"/>
      <c r="GXU10" s="7"/>
      <c r="GXV10" s="7"/>
      <c r="GXW10" s="7"/>
      <c r="GXX10" s="7"/>
      <c r="GXY10" s="7"/>
      <c r="GXZ10" s="7"/>
      <c r="GYA10" s="7"/>
      <c r="GYB10" s="7"/>
      <c r="GYC10" s="7"/>
      <c r="GYD10" s="7"/>
      <c r="GYE10" s="7"/>
      <c r="GYF10" s="7"/>
      <c r="GYG10" s="7"/>
      <c r="GYH10" s="7"/>
      <c r="GYI10" s="7"/>
      <c r="GYJ10" s="7"/>
      <c r="GYK10" s="7"/>
      <c r="GYL10" s="7"/>
      <c r="GYM10" s="7"/>
      <c r="GYN10" s="7"/>
      <c r="GYO10" s="7"/>
      <c r="GYP10" s="7"/>
      <c r="GYQ10" s="7"/>
      <c r="GYR10" s="7"/>
      <c r="GYS10" s="7"/>
      <c r="GYT10" s="7"/>
      <c r="GYU10" s="7"/>
      <c r="GYV10" s="7"/>
      <c r="GYW10" s="7"/>
      <c r="GYX10" s="7"/>
      <c r="GYY10" s="7"/>
      <c r="GYZ10" s="7"/>
      <c r="GZA10" s="7"/>
      <c r="GZB10" s="7"/>
      <c r="GZC10" s="7"/>
      <c r="GZD10" s="7"/>
      <c r="GZE10" s="7"/>
      <c r="GZF10" s="7"/>
      <c r="GZG10" s="7"/>
      <c r="GZH10" s="7"/>
      <c r="GZI10" s="7"/>
      <c r="GZJ10" s="7"/>
      <c r="GZK10" s="7"/>
      <c r="GZL10" s="7"/>
      <c r="GZM10" s="7"/>
      <c r="GZN10" s="7"/>
      <c r="GZO10" s="7"/>
      <c r="GZP10" s="7"/>
      <c r="GZQ10" s="7"/>
      <c r="GZR10" s="7"/>
      <c r="GZS10" s="7"/>
      <c r="GZT10" s="7"/>
      <c r="GZU10" s="7"/>
      <c r="GZV10" s="7"/>
      <c r="GZW10" s="7"/>
      <c r="GZX10" s="7"/>
      <c r="GZY10" s="7"/>
      <c r="GZZ10" s="7"/>
      <c r="HAA10" s="7"/>
      <c r="HAB10" s="7"/>
      <c r="HAC10" s="7"/>
      <c r="HAD10" s="7"/>
      <c r="HAE10" s="7"/>
      <c r="HAF10" s="7"/>
      <c r="HAG10" s="7"/>
      <c r="HAH10" s="7"/>
      <c r="HAI10" s="7"/>
      <c r="HAJ10" s="7"/>
      <c r="HAK10" s="7"/>
      <c r="HAL10" s="7"/>
      <c r="HAM10" s="7"/>
      <c r="HAN10" s="7"/>
      <c r="HAO10" s="7"/>
      <c r="HAP10" s="7"/>
      <c r="HAQ10" s="7"/>
      <c r="HAR10" s="7"/>
      <c r="HAS10" s="7"/>
      <c r="HAT10" s="7"/>
      <c r="HAU10" s="7"/>
      <c r="HAV10" s="7"/>
      <c r="HAW10" s="7"/>
      <c r="HAX10" s="7"/>
      <c r="HAY10" s="7"/>
      <c r="HAZ10" s="7"/>
      <c r="HBA10" s="7"/>
      <c r="HBB10" s="7"/>
      <c r="HBC10" s="7"/>
      <c r="HBD10" s="7"/>
      <c r="HBE10" s="7"/>
      <c r="HBF10" s="7"/>
      <c r="HBG10" s="7"/>
      <c r="HBH10" s="7"/>
      <c r="HBI10" s="7"/>
      <c r="HBJ10" s="7"/>
      <c r="HBK10" s="7"/>
      <c r="HBL10" s="7"/>
      <c r="HBM10" s="7"/>
      <c r="HBN10" s="7"/>
      <c r="HBO10" s="7"/>
      <c r="HBP10" s="7"/>
      <c r="HBQ10" s="7"/>
      <c r="HBR10" s="7"/>
      <c r="HBS10" s="7"/>
      <c r="HBT10" s="7"/>
      <c r="HBU10" s="7"/>
      <c r="HBV10" s="7"/>
      <c r="HBW10" s="7"/>
      <c r="HBX10" s="7"/>
      <c r="HBY10" s="7"/>
      <c r="HBZ10" s="7"/>
      <c r="HCA10" s="7"/>
      <c r="HCB10" s="7"/>
      <c r="HCC10" s="7"/>
      <c r="HCD10" s="7"/>
      <c r="HCE10" s="7"/>
      <c r="HCF10" s="7"/>
      <c r="HCG10" s="7"/>
      <c r="HCH10" s="7"/>
      <c r="HCI10" s="7"/>
      <c r="HCJ10" s="7"/>
      <c r="HCK10" s="7"/>
      <c r="HCL10" s="7"/>
      <c r="HCM10" s="7"/>
      <c r="HCN10" s="7"/>
      <c r="HCO10" s="7"/>
      <c r="HCP10" s="7"/>
      <c r="HCQ10" s="7"/>
      <c r="HCR10" s="7"/>
      <c r="HCS10" s="7"/>
      <c r="HCT10" s="7"/>
      <c r="HCU10" s="7"/>
      <c r="HCV10" s="7"/>
      <c r="HCW10" s="7"/>
      <c r="HCX10" s="7"/>
      <c r="HCY10" s="7"/>
      <c r="HCZ10" s="7"/>
      <c r="HDA10" s="7"/>
      <c r="HDB10" s="7"/>
      <c r="HDC10" s="7"/>
      <c r="HDD10" s="7"/>
      <c r="HDE10" s="7"/>
      <c r="HDF10" s="7"/>
      <c r="HDG10" s="7"/>
      <c r="HDH10" s="7"/>
      <c r="HDI10" s="7"/>
      <c r="HDJ10" s="7"/>
      <c r="HDK10" s="7"/>
      <c r="HDL10" s="7"/>
      <c r="HDM10" s="7"/>
      <c r="HDN10" s="7"/>
      <c r="HDO10" s="7"/>
      <c r="HDP10" s="7"/>
      <c r="HDQ10" s="7"/>
      <c r="HDR10" s="7"/>
      <c r="HDS10" s="7"/>
      <c r="HDT10" s="7"/>
      <c r="HDU10" s="7"/>
      <c r="HDV10" s="7"/>
      <c r="HDW10" s="7"/>
      <c r="HDX10" s="7"/>
      <c r="HDY10" s="7"/>
      <c r="HDZ10" s="7"/>
      <c r="HEA10" s="7"/>
      <c r="HEB10" s="7"/>
      <c r="HEC10" s="7"/>
      <c r="HED10" s="7"/>
      <c r="HEE10" s="7"/>
      <c r="HEF10" s="7"/>
      <c r="HEG10" s="7"/>
      <c r="HEH10" s="7"/>
      <c r="HEI10" s="7"/>
      <c r="HEJ10" s="7"/>
      <c r="HEK10" s="7"/>
      <c r="HEL10" s="7"/>
      <c r="HEM10" s="7"/>
      <c r="HEN10" s="7"/>
      <c r="HEO10" s="7"/>
      <c r="HEP10" s="7"/>
      <c r="HEQ10" s="7"/>
      <c r="HER10" s="7"/>
      <c r="HES10" s="7"/>
      <c r="HET10" s="7"/>
      <c r="HEU10" s="7"/>
      <c r="HEV10" s="7"/>
      <c r="HEW10" s="7"/>
      <c r="HEX10" s="7"/>
      <c r="HEY10" s="7"/>
      <c r="HEZ10" s="7"/>
      <c r="HFA10" s="7"/>
      <c r="HFB10" s="7"/>
      <c r="HFC10" s="7"/>
      <c r="HFD10" s="7"/>
      <c r="HFE10" s="7"/>
      <c r="HFF10" s="7"/>
      <c r="HFG10" s="7"/>
      <c r="HFH10" s="7"/>
      <c r="HFI10" s="7"/>
      <c r="HFJ10" s="7"/>
      <c r="HFK10" s="7"/>
      <c r="HFL10" s="7"/>
      <c r="HFM10" s="7"/>
      <c r="HFN10" s="7"/>
      <c r="HFO10" s="7"/>
      <c r="HFP10" s="7"/>
      <c r="HFQ10" s="7"/>
      <c r="HFR10" s="7"/>
      <c r="HFS10" s="7"/>
      <c r="HFT10" s="7"/>
      <c r="HFU10" s="7"/>
      <c r="HFV10" s="7"/>
      <c r="HFW10" s="7"/>
      <c r="HFX10" s="7"/>
      <c r="HFY10" s="7"/>
      <c r="HFZ10" s="7"/>
      <c r="HGA10" s="7"/>
      <c r="HGB10" s="7"/>
      <c r="HGC10" s="7"/>
      <c r="HGD10" s="7"/>
      <c r="HGE10" s="7"/>
      <c r="HGF10" s="7"/>
      <c r="HGG10" s="7"/>
      <c r="HGH10" s="7"/>
      <c r="HGI10" s="7"/>
      <c r="HGJ10" s="7"/>
      <c r="HGK10" s="7"/>
      <c r="HGL10" s="7"/>
      <c r="HGM10" s="7"/>
      <c r="HGN10" s="7"/>
      <c r="HGO10" s="7"/>
      <c r="HGP10" s="7"/>
      <c r="HGQ10" s="7"/>
      <c r="HGR10" s="7"/>
      <c r="HGS10" s="7"/>
      <c r="HGT10" s="7"/>
      <c r="HGU10" s="7"/>
      <c r="HGV10" s="7"/>
      <c r="HGW10" s="7"/>
      <c r="HGX10" s="7"/>
      <c r="HGY10" s="7"/>
      <c r="HGZ10" s="7"/>
      <c r="HHA10" s="7"/>
      <c r="HHB10" s="7"/>
      <c r="HHC10" s="7"/>
      <c r="HHD10" s="7"/>
      <c r="HHE10" s="7"/>
      <c r="HHF10" s="7"/>
      <c r="HHG10" s="7"/>
      <c r="HHH10" s="7"/>
      <c r="HHI10" s="7"/>
      <c r="HHJ10" s="7"/>
      <c r="HHK10" s="7"/>
      <c r="HHL10" s="7"/>
      <c r="HHM10" s="7"/>
      <c r="HHN10" s="7"/>
      <c r="HHO10" s="7"/>
      <c r="HHP10" s="7"/>
      <c r="HHQ10" s="7"/>
      <c r="HHR10" s="7"/>
      <c r="HHS10" s="7"/>
      <c r="HHT10" s="7"/>
      <c r="HHU10" s="7"/>
      <c r="HHV10" s="7"/>
      <c r="HHW10" s="7"/>
      <c r="HHX10" s="7"/>
      <c r="HHY10" s="7"/>
      <c r="HHZ10" s="7"/>
      <c r="HIA10" s="7"/>
      <c r="HIB10" s="7"/>
      <c r="HIC10" s="7"/>
      <c r="HID10" s="7"/>
      <c r="HIE10" s="7"/>
      <c r="HIF10" s="7"/>
      <c r="HIG10" s="7"/>
      <c r="HIH10" s="7"/>
      <c r="HII10" s="7"/>
      <c r="HIJ10" s="7"/>
      <c r="HIK10" s="7"/>
      <c r="HIL10" s="7"/>
      <c r="HIM10" s="7"/>
      <c r="HIN10" s="7"/>
      <c r="HIO10" s="7"/>
      <c r="HIP10" s="7"/>
      <c r="HIQ10" s="7"/>
      <c r="HIR10" s="7"/>
      <c r="HIS10" s="7"/>
      <c r="HIT10" s="7"/>
      <c r="HIU10" s="7"/>
      <c r="HIV10" s="7"/>
      <c r="HIW10" s="7"/>
      <c r="HIX10" s="7"/>
      <c r="HIY10" s="7"/>
      <c r="HIZ10" s="7"/>
      <c r="HJA10" s="7"/>
      <c r="HJB10" s="7"/>
      <c r="HJC10" s="7"/>
      <c r="HJD10" s="7"/>
      <c r="HJE10" s="7"/>
      <c r="HJF10" s="7"/>
      <c r="HJG10" s="7"/>
      <c r="HJH10" s="7"/>
      <c r="HJI10" s="7"/>
      <c r="HJJ10" s="7"/>
      <c r="HJK10" s="7"/>
      <c r="HJL10" s="7"/>
      <c r="HJM10" s="7"/>
      <c r="HJN10" s="7"/>
      <c r="HJO10" s="7"/>
      <c r="HJP10" s="7"/>
      <c r="HJQ10" s="7"/>
      <c r="HJR10" s="7"/>
      <c r="HJS10" s="7"/>
      <c r="HJT10" s="7"/>
      <c r="HJU10" s="7"/>
      <c r="HJV10" s="7"/>
      <c r="HJW10" s="7"/>
      <c r="HJX10" s="7"/>
      <c r="HJY10" s="7"/>
      <c r="HJZ10" s="7"/>
      <c r="HKA10" s="7"/>
      <c r="HKB10" s="7"/>
      <c r="HKC10" s="7"/>
      <c r="HKD10" s="7"/>
      <c r="HKE10" s="7"/>
      <c r="HKF10" s="7"/>
      <c r="HKG10" s="7"/>
      <c r="HKH10" s="7"/>
      <c r="HKI10" s="7"/>
      <c r="HKJ10" s="7"/>
      <c r="HKK10" s="7"/>
      <c r="HKL10" s="7"/>
      <c r="HKM10" s="7"/>
      <c r="HKN10" s="7"/>
      <c r="HKO10" s="7"/>
      <c r="HKP10" s="7"/>
      <c r="HKQ10" s="7"/>
      <c r="HKR10" s="7"/>
      <c r="HKS10" s="7"/>
      <c r="HKT10" s="7"/>
      <c r="HKU10" s="7"/>
      <c r="HKV10" s="7"/>
      <c r="HKW10" s="7"/>
      <c r="HKX10" s="7"/>
      <c r="HKY10" s="7"/>
      <c r="HKZ10" s="7"/>
      <c r="HLA10" s="7"/>
      <c r="HLB10" s="7"/>
      <c r="HLC10" s="7"/>
      <c r="HLD10" s="7"/>
      <c r="HLE10" s="7"/>
      <c r="HLF10" s="7"/>
      <c r="HLG10" s="7"/>
      <c r="HLH10" s="7"/>
      <c r="HLI10" s="7"/>
      <c r="HLJ10" s="7"/>
      <c r="HLK10" s="7"/>
      <c r="HLL10" s="7"/>
      <c r="HLM10" s="7"/>
      <c r="HLN10" s="7"/>
      <c r="HLO10" s="7"/>
      <c r="HLP10" s="7"/>
      <c r="HLQ10" s="7"/>
      <c r="HLR10" s="7"/>
      <c r="HLS10" s="7"/>
      <c r="HLT10" s="7"/>
      <c r="HLU10" s="7"/>
      <c r="HLV10" s="7"/>
      <c r="HLW10" s="7"/>
      <c r="HLX10" s="7"/>
      <c r="HLY10" s="7"/>
      <c r="HLZ10" s="7"/>
      <c r="HMA10" s="7"/>
      <c r="HMB10" s="7"/>
      <c r="HMC10" s="7"/>
      <c r="HMD10" s="7"/>
      <c r="HME10" s="7"/>
      <c r="HMF10" s="7"/>
      <c r="HMG10" s="7"/>
      <c r="HMH10" s="7"/>
      <c r="HMI10" s="7"/>
      <c r="HMJ10" s="7"/>
      <c r="HMK10" s="7"/>
      <c r="HML10" s="7"/>
      <c r="HMM10" s="7"/>
      <c r="HMN10" s="7"/>
      <c r="HMO10" s="7"/>
      <c r="HMP10" s="7"/>
      <c r="HMQ10" s="7"/>
      <c r="HMR10" s="7"/>
      <c r="HMS10" s="7"/>
      <c r="HMT10" s="7"/>
      <c r="HMU10" s="7"/>
      <c r="HMV10" s="7"/>
      <c r="HMW10" s="7"/>
      <c r="HMX10" s="7"/>
      <c r="HMY10" s="7"/>
      <c r="HMZ10" s="7"/>
      <c r="HNA10" s="7"/>
      <c r="HNB10" s="7"/>
      <c r="HNC10" s="7"/>
      <c r="HND10" s="7"/>
      <c r="HNE10" s="7"/>
      <c r="HNF10" s="7"/>
      <c r="HNG10" s="7"/>
      <c r="HNH10" s="7"/>
      <c r="HNI10" s="7"/>
      <c r="HNJ10" s="7"/>
      <c r="HNK10" s="7"/>
      <c r="HNL10" s="7"/>
      <c r="HNM10" s="7"/>
      <c r="HNN10" s="7"/>
      <c r="HNO10" s="7"/>
      <c r="HNP10" s="7"/>
      <c r="HNQ10" s="7"/>
      <c r="HNR10" s="7"/>
      <c r="HNS10" s="7"/>
      <c r="HNT10" s="7"/>
      <c r="HNU10" s="7"/>
      <c r="HNV10" s="7"/>
      <c r="HNW10" s="7"/>
      <c r="HNX10" s="7"/>
      <c r="HNY10" s="7"/>
      <c r="HNZ10" s="7"/>
      <c r="HOA10" s="7"/>
      <c r="HOB10" s="7"/>
      <c r="HOC10" s="7"/>
      <c r="HOD10" s="7"/>
      <c r="HOE10" s="7"/>
      <c r="HOF10" s="7"/>
      <c r="HOG10" s="7"/>
      <c r="HOH10" s="7"/>
      <c r="HOI10" s="7"/>
      <c r="HOJ10" s="7"/>
      <c r="HOK10" s="7"/>
      <c r="HOL10" s="7"/>
      <c r="HOM10" s="7"/>
      <c r="HON10" s="7"/>
      <c r="HOO10" s="7"/>
      <c r="HOP10" s="7"/>
      <c r="HOQ10" s="7"/>
      <c r="HOR10" s="7"/>
      <c r="HOS10" s="7"/>
      <c r="HOT10" s="7"/>
      <c r="HOU10" s="7"/>
      <c r="HOV10" s="7"/>
      <c r="HOW10" s="7"/>
      <c r="HOX10" s="7"/>
      <c r="HOY10" s="7"/>
      <c r="HOZ10" s="7"/>
      <c r="HPA10" s="7"/>
      <c r="HPB10" s="7"/>
      <c r="HPC10" s="7"/>
      <c r="HPD10" s="7"/>
      <c r="HPE10" s="7"/>
      <c r="HPF10" s="7"/>
      <c r="HPG10" s="7"/>
      <c r="HPH10" s="7"/>
      <c r="HPI10" s="7"/>
      <c r="HPJ10" s="7"/>
      <c r="HPK10" s="7"/>
      <c r="HPL10" s="7"/>
      <c r="HPM10" s="7"/>
      <c r="HPN10" s="7"/>
      <c r="HPO10" s="7"/>
      <c r="HPP10" s="7"/>
      <c r="HPQ10" s="7"/>
      <c r="HPR10" s="7"/>
      <c r="HPS10" s="7"/>
      <c r="HPT10" s="7"/>
      <c r="HPU10" s="7"/>
      <c r="HPV10" s="7"/>
      <c r="HPW10" s="7"/>
      <c r="HPX10" s="7"/>
      <c r="HPY10" s="7"/>
      <c r="HPZ10" s="7"/>
      <c r="HQA10" s="7"/>
      <c r="HQB10" s="7"/>
      <c r="HQC10" s="7"/>
      <c r="HQD10" s="7"/>
      <c r="HQE10" s="7"/>
      <c r="HQF10" s="7"/>
      <c r="HQG10" s="7"/>
      <c r="HQH10" s="7"/>
      <c r="HQI10" s="7"/>
      <c r="HQJ10" s="7"/>
      <c r="HQK10" s="7"/>
      <c r="HQL10" s="7"/>
      <c r="HQM10" s="7"/>
      <c r="HQN10" s="7"/>
      <c r="HQO10" s="7"/>
      <c r="HQP10" s="7"/>
      <c r="HQQ10" s="7"/>
      <c r="HQR10" s="7"/>
      <c r="HQS10" s="7"/>
      <c r="HQT10" s="7"/>
      <c r="HQU10" s="7"/>
      <c r="HQV10" s="7"/>
      <c r="HQW10" s="7"/>
      <c r="HQX10" s="7"/>
      <c r="HQY10" s="7"/>
      <c r="HQZ10" s="7"/>
      <c r="HRA10" s="7"/>
      <c r="HRB10" s="7"/>
      <c r="HRC10" s="7"/>
      <c r="HRD10" s="7"/>
      <c r="HRE10" s="7"/>
      <c r="HRF10" s="7"/>
      <c r="HRG10" s="7"/>
      <c r="HRH10" s="7"/>
      <c r="HRI10" s="7"/>
      <c r="HRJ10" s="7"/>
      <c r="HRK10" s="7"/>
      <c r="HRL10" s="7"/>
      <c r="HRM10" s="7"/>
      <c r="HRN10" s="7"/>
      <c r="HRO10" s="7"/>
      <c r="HRP10" s="7"/>
      <c r="HRQ10" s="7"/>
      <c r="HRR10" s="7"/>
      <c r="HRS10" s="7"/>
      <c r="HRT10" s="7"/>
      <c r="HRU10" s="7"/>
      <c r="HRV10" s="7"/>
      <c r="HRW10" s="7"/>
      <c r="HRX10" s="7"/>
      <c r="HRY10" s="7"/>
      <c r="HRZ10" s="7"/>
      <c r="HSA10" s="7"/>
      <c r="HSB10" s="7"/>
      <c r="HSC10" s="7"/>
      <c r="HSD10" s="7"/>
      <c r="HSE10" s="7"/>
      <c r="HSF10" s="7"/>
      <c r="HSG10" s="7"/>
      <c r="HSH10" s="7"/>
      <c r="HSI10" s="7"/>
      <c r="HSJ10" s="7"/>
      <c r="HSK10" s="7"/>
      <c r="HSL10" s="7"/>
      <c r="HSM10" s="7"/>
      <c r="HSN10" s="7"/>
      <c r="HSO10" s="7"/>
      <c r="HSP10" s="7"/>
      <c r="HSQ10" s="7"/>
      <c r="HSR10" s="7"/>
      <c r="HSS10" s="7"/>
      <c r="HST10" s="7"/>
      <c r="HSU10" s="7"/>
      <c r="HSV10" s="7"/>
      <c r="HSW10" s="7"/>
      <c r="HSX10" s="7"/>
      <c r="HSY10" s="7"/>
      <c r="HSZ10" s="7"/>
      <c r="HTA10" s="7"/>
      <c r="HTB10" s="7"/>
      <c r="HTC10" s="7"/>
      <c r="HTD10" s="7"/>
      <c r="HTE10" s="7"/>
      <c r="HTF10" s="7"/>
      <c r="HTG10" s="7"/>
      <c r="HTH10" s="7"/>
      <c r="HTI10" s="7"/>
      <c r="HTJ10" s="7"/>
      <c r="HTK10" s="7"/>
      <c r="HTL10" s="7"/>
      <c r="HTM10" s="7"/>
      <c r="HTN10" s="7"/>
      <c r="HTO10" s="7"/>
      <c r="HTP10" s="7"/>
      <c r="HTQ10" s="7"/>
      <c r="HTR10" s="7"/>
      <c r="HTS10" s="7"/>
      <c r="HTT10" s="7"/>
      <c r="HTU10" s="7"/>
      <c r="HTV10" s="7"/>
      <c r="HTW10" s="7"/>
      <c r="HTX10" s="7"/>
      <c r="HTY10" s="7"/>
      <c r="HTZ10" s="7"/>
      <c r="HUA10" s="7"/>
      <c r="HUB10" s="7"/>
      <c r="HUC10" s="7"/>
      <c r="HUD10" s="7"/>
      <c r="HUE10" s="7"/>
      <c r="HUF10" s="7"/>
      <c r="HUG10" s="7"/>
      <c r="HUH10" s="7"/>
      <c r="HUI10" s="7"/>
      <c r="HUJ10" s="7"/>
      <c r="HUK10" s="7"/>
      <c r="HUL10" s="7"/>
      <c r="HUM10" s="7"/>
      <c r="HUN10" s="7"/>
      <c r="HUO10" s="7"/>
      <c r="HUP10" s="7"/>
      <c r="HUQ10" s="7"/>
      <c r="HUR10" s="7"/>
      <c r="HUS10" s="7"/>
      <c r="HUT10" s="7"/>
      <c r="HUU10" s="7"/>
      <c r="HUV10" s="7"/>
      <c r="HUW10" s="7"/>
      <c r="HUX10" s="7"/>
      <c r="HUY10" s="7"/>
      <c r="HUZ10" s="7"/>
      <c r="HVA10" s="7"/>
      <c r="HVB10" s="7"/>
      <c r="HVC10" s="7"/>
      <c r="HVD10" s="7"/>
      <c r="HVE10" s="7"/>
      <c r="HVF10" s="7"/>
      <c r="HVG10" s="7"/>
      <c r="HVH10" s="7"/>
      <c r="HVI10" s="7"/>
      <c r="HVJ10" s="7"/>
      <c r="HVK10" s="7"/>
      <c r="HVL10" s="7"/>
      <c r="HVM10" s="7"/>
      <c r="HVN10" s="7"/>
      <c r="HVO10" s="7"/>
      <c r="HVP10" s="7"/>
      <c r="HVQ10" s="7"/>
      <c r="HVR10" s="7"/>
      <c r="HVS10" s="7"/>
      <c r="HVT10" s="7"/>
      <c r="HVU10" s="7"/>
      <c r="HVV10" s="7"/>
      <c r="HVW10" s="7"/>
      <c r="HVX10" s="7"/>
      <c r="HVY10" s="7"/>
      <c r="HVZ10" s="7"/>
      <c r="HWA10" s="7"/>
      <c r="HWB10" s="7"/>
      <c r="HWC10" s="7"/>
      <c r="HWD10" s="7"/>
      <c r="HWE10" s="7"/>
      <c r="HWF10" s="7"/>
      <c r="HWG10" s="7"/>
      <c r="HWH10" s="7"/>
      <c r="HWI10" s="7"/>
      <c r="HWJ10" s="7"/>
      <c r="HWK10" s="7"/>
      <c r="HWL10" s="7"/>
      <c r="HWM10" s="7"/>
      <c r="HWN10" s="7"/>
      <c r="HWO10" s="7"/>
      <c r="HWP10" s="7"/>
      <c r="HWQ10" s="7"/>
      <c r="HWR10" s="7"/>
      <c r="HWS10" s="7"/>
      <c r="HWT10" s="7"/>
      <c r="HWU10" s="7"/>
      <c r="HWV10" s="7"/>
      <c r="HWW10" s="7"/>
      <c r="HWX10" s="7"/>
      <c r="HWY10" s="7"/>
      <c r="HWZ10" s="7"/>
      <c r="HXA10" s="7"/>
      <c r="HXB10" s="7"/>
      <c r="HXC10" s="7"/>
      <c r="HXD10" s="7"/>
      <c r="HXE10" s="7"/>
      <c r="HXF10" s="7"/>
      <c r="HXG10" s="7"/>
      <c r="HXH10" s="7"/>
      <c r="HXI10" s="7"/>
      <c r="HXJ10" s="7"/>
      <c r="HXK10" s="7"/>
      <c r="HXL10" s="7"/>
      <c r="HXM10" s="7"/>
      <c r="HXN10" s="7"/>
      <c r="HXO10" s="7"/>
      <c r="HXP10" s="7"/>
      <c r="HXQ10" s="7"/>
      <c r="HXR10" s="7"/>
      <c r="HXS10" s="7"/>
      <c r="HXT10" s="7"/>
      <c r="HXU10" s="7"/>
      <c r="HXV10" s="7"/>
      <c r="HXW10" s="7"/>
      <c r="HXX10" s="7"/>
      <c r="HXY10" s="7"/>
      <c r="HXZ10" s="7"/>
      <c r="HYA10" s="7"/>
      <c r="HYB10" s="7"/>
      <c r="HYC10" s="7"/>
      <c r="HYD10" s="7"/>
      <c r="HYE10" s="7"/>
      <c r="HYF10" s="7"/>
      <c r="HYG10" s="7"/>
      <c r="HYH10" s="7"/>
      <c r="HYI10" s="7"/>
      <c r="HYJ10" s="7"/>
      <c r="HYK10" s="7"/>
      <c r="HYL10" s="7"/>
      <c r="HYM10" s="7"/>
      <c r="HYN10" s="7"/>
      <c r="HYO10" s="7"/>
      <c r="HYP10" s="7"/>
      <c r="HYQ10" s="7"/>
      <c r="HYR10" s="7"/>
      <c r="HYS10" s="7"/>
      <c r="HYT10" s="7"/>
      <c r="HYU10" s="7"/>
      <c r="HYV10" s="7"/>
      <c r="HYW10" s="7"/>
      <c r="HYX10" s="7"/>
      <c r="HYY10" s="7"/>
      <c r="HYZ10" s="7"/>
      <c r="HZA10" s="7"/>
      <c r="HZB10" s="7"/>
      <c r="HZC10" s="7"/>
      <c r="HZD10" s="7"/>
      <c r="HZE10" s="7"/>
      <c r="HZF10" s="7"/>
      <c r="HZG10" s="7"/>
      <c r="HZH10" s="7"/>
      <c r="HZI10" s="7"/>
      <c r="HZJ10" s="7"/>
      <c r="HZK10" s="7"/>
      <c r="HZL10" s="7"/>
      <c r="HZM10" s="7"/>
      <c r="HZN10" s="7"/>
      <c r="HZO10" s="7"/>
      <c r="HZP10" s="7"/>
      <c r="HZQ10" s="7"/>
      <c r="HZR10" s="7"/>
      <c r="HZS10" s="7"/>
      <c r="HZT10" s="7"/>
      <c r="HZU10" s="7"/>
      <c r="HZV10" s="7"/>
      <c r="HZW10" s="7"/>
      <c r="HZX10" s="7"/>
      <c r="HZY10" s="7"/>
      <c r="HZZ10" s="7"/>
      <c r="IAA10" s="7"/>
      <c r="IAB10" s="7"/>
      <c r="IAC10" s="7"/>
      <c r="IAD10" s="7"/>
      <c r="IAE10" s="7"/>
      <c r="IAF10" s="7"/>
      <c r="IAG10" s="7"/>
      <c r="IAH10" s="7"/>
      <c r="IAI10" s="7"/>
      <c r="IAJ10" s="7"/>
      <c r="IAK10" s="7"/>
      <c r="IAL10" s="7"/>
      <c r="IAM10" s="7"/>
      <c r="IAN10" s="7"/>
      <c r="IAO10" s="7"/>
      <c r="IAP10" s="7"/>
      <c r="IAQ10" s="7"/>
      <c r="IAR10" s="7"/>
      <c r="IAS10" s="7"/>
      <c r="IAT10" s="7"/>
      <c r="IAU10" s="7"/>
      <c r="IAV10" s="7"/>
      <c r="IAW10" s="7"/>
      <c r="IAX10" s="7"/>
      <c r="IAY10" s="7"/>
      <c r="IAZ10" s="7"/>
      <c r="IBA10" s="7"/>
      <c r="IBB10" s="7"/>
      <c r="IBC10" s="7"/>
      <c r="IBD10" s="7"/>
      <c r="IBE10" s="7"/>
      <c r="IBF10" s="7"/>
      <c r="IBG10" s="7"/>
      <c r="IBH10" s="7"/>
      <c r="IBI10" s="7"/>
      <c r="IBJ10" s="7"/>
      <c r="IBK10" s="7"/>
      <c r="IBL10" s="7"/>
      <c r="IBM10" s="7"/>
      <c r="IBN10" s="7"/>
      <c r="IBO10" s="7"/>
      <c r="IBP10" s="7"/>
      <c r="IBQ10" s="7"/>
      <c r="IBR10" s="7"/>
      <c r="IBS10" s="7"/>
      <c r="IBT10" s="7"/>
      <c r="IBU10" s="7"/>
      <c r="IBV10" s="7"/>
      <c r="IBW10" s="7"/>
      <c r="IBX10" s="7"/>
      <c r="IBY10" s="7"/>
      <c r="IBZ10" s="7"/>
      <c r="ICA10" s="7"/>
      <c r="ICB10" s="7"/>
      <c r="ICC10" s="7"/>
      <c r="ICD10" s="7"/>
      <c r="ICE10" s="7"/>
      <c r="ICF10" s="7"/>
      <c r="ICG10" s="7"/>
      <c r="ICH10" s="7"/>
      <c r="ICI10" s="7"/>
      <c r="ICJ10" s="7"/>
      <c r="ICK10" s="7"/>
      <c r="ICL10" s="7"/>
      <c r="ICM10" s="7"/>
      <c r="ICN10" s="7"/>
      <c r="ICO10" s="7"/>
      <c r="ICP10" s="7"/>
      <c r="ICQ10" s="7"/>
      <c r="ICR10" s="7"/>
      <c r="ICS10" s="7"/>
      <c r="ICT10" s="7"/>
      <c r="ICU10" s="7"/>
      <c r="ICV10" s="7"/>
      <c r="ICW10" s="7"/>
      <c r="ICX10" s="7"/>
      <c r="ICY10" s="7"/>
      <c r="ICZ10" s="7"/>
      <c r="IDA10" s="7"/>
      <c r="IDB10" s="7"/>
      <c r="IDC10" s="7"/>
      <c r="IDD10" s="7"/>
      <c r="IDE10" s="7"/>
      <c r="IDF10" s="7"/>
      <c r="IDG10" s="7"/>
      <c r="IDH10" s="7"/>
      <c r="IDI10" s="7"/>
      <c r="IDJ10" s="7"/>
      <c r="IDK10" s="7"/>
      <c r="IDL10" s="7"/>
      <c r="IDM10" s="7"/>
      <c r="IDN10" s="7"/>
      <c r="IDO10" s="7"/>
      <c r="IDP10" s="7"/>
      <c r="IDQ10" s="7"/>
      <c r="IDR10" s="7"/>
      <c r="IDS10" s="7"/>
      <c r="IDT10" s="7"/>
      <c r="IDU10" s="7"/>
      <c r="IDV10" s="7"/>
      <c r="IDW10" s="7"/>
      <c r="IDX10" s="7"/>
      <c r="IDY10" s="7"/>
      <c r="IDZ10" s="7"/>
      <c r="IEA10" s="7"/>
      <c r="IEB10" s="7"/>
      <c r="IEC10" s="7"/>
      <c r="IED10" s="7"/>
      <c r="IEE10" s="7"/>
      <c r="IEF10" s="7"/>
      <c r="IEG10" s="7"/>
      <c r="IEH10" s="7"/>
      <c r="IEI10" s="7"/>
      <c r="IEJ10" s="7"/>
      <c r="IEK10" s="7"/>
      <c r="IEL10" s="7"/>
      <c r="IEM10" s="7"/>
      <c r="IEN10" s="7"/>
      <c r="IEO10" s="7"/>
      <c r="IEP10" s="7"/>
      <c r="IEQ10" s="7"/>
      <c r="IER10" s="7"/>
      <c r="IES10" s="7"/>
      <c r="IET10" s="7"/>
      <c r="IEU10" s="7"/>
      <c r="IEV10" s="7"/>
      <c r="IEW10" s="7"/>
      <c r="IEX10" s="7"/>
      <c r="IEY10" s="7"/>
      <c r="IEZ10" s="7"/>
      <c r="IFA10" s="7"/>
      <c r="IFB10" s="7"/>
      <c r="IFC10" s="7"/>
      <c r="IFD10" s="7"/>
      <c r="IFE10" s="7"/>
      <c r="IFF10" s="7"/>
      <c r="IFG10" s="7"/>
      <c r="IFH10" s="7"/>
      <c r="IFI10" s="7"/>
      <c r="IFJ10" s="7"/>
      <c r="IFK10" s="7"/>
      <c r="IFL10" s="7"/>
      <c r="IFM10" s="7"/>
      <c r="IFN10" s="7"/>
      <c r="IFO10" s="7"/>
      <c r="IFP10" s="7"/>
      <c r="IFQ10" s="7"/>
      <c r="IFR10" s="7"/>
      <c r="IFS10" s="7"/>
      <c r="IFT10" s="7"/>
      <c r="IFU10" s="7"/>
      <c r="IFV10" s="7"/>
      <c r="IFW10" s="7"/>
      <c r="IFX10" s="7"/>
      <c r="IFY10" s="7"/>
      <c r="IFZ10" s="7"/>
      <c r="IGA10" s="7"/>
      <c r="IGB10" s="7"/>
      <c r="IGC10" s="7"/>
      <c r="IGD10" s="7"/>
      <c r="IGE10" s="7"/>
      <c r="IGF10" s="7"/>
      <c r="IGG10" s="7"/>
      <c r="IGH10" s="7"/>
      <c r="IGI10" s="7"/>
      <c r="IGJ10" s="7"/>
      <c r="IGK10" s="7"/>
      <c r="IGL10" s="7"/>
      <c r="IGM10" s="7"/>
      <c r="IGN10" s="7"/>
      <c r="IGO10" s="7"/>
      <c r="IGP10" s="7"/>
      <c r="IGQ10" s="7"/>
      <c r="IGR10" s="7"/>
      <c r="IGS10" s="7"/>
      <c r="IGT10" s="7"/>
      <c r="IGU10" s="7"/>
      <c r="IGV10" s="7"/>
      <c r="IGW10" s="7"/>
      <c r="IGX10" s="7"/>
      <c r="IGY10" s="7"/>
      <c r="IGZ10" s="7"/>
      <c r="IHA10" s="7"/>
      <c r="IHB10" s="7"/>
      <c r="IHC10" s="7"/>
      <c r="IHD10" s="7"/>
      <c r="IHE10" s="7"/>
      <c r="IHF10" s="7"/>
      <c r="IHG10" s="7"/>
      <c r="IHH10" s="7"/>
      <c r="IHI10" s="7"/>
      <c r="IHJ10" s="7"/>
      <c r="IHK10" s="7"/>
      <c r="IHL10" s="7"/>
      <c r="IHM10" s="7"/>
      <c r="IHN10" s="7"/>
      <c r="IHO10" s="7"/>
      <c r="IHP10" s="7"/>
      <c r="IHQ10" s="7"/>
      <c r="IHR10" s="7"/>
      <c r="IHS10" s="7"/>
      <c r="IHT10" s="7"/>
      <c r="IHU10" s="7"/>
      <c r="IHV10" s="7"/>
      <c r="IHW10" s="7"/>
      <c r="IHX10" s="7"/>
      <c r="IHY10" s="7"/>
      <c r="IHZ10" s="7"/>
      <c r="IIA10" s="7"/>
      <c r="IIB10" s="7"/>
      <c r="IIC10" s="7"/>
      <c r="IID10" s="7"/>
      <c r="IIE10" s="7"/>
      <c r="IIF10" s="7"/>
      <c r="IIG10" s="7"/>
      <c r="IIH10" s="7"/>
      <c r="III10" s="7"/>
      <c r="IIJ10" s="7"/>
      <c r="IIK10" s="7"/>
      <c r="IIL10" s="7"/>
      <c r="IIM10" s="7"/>
      <c r="IIN10" s="7"/>
      <c r="IIO10" s="7"/>
      <c r="IIP10" s="7"/>
      <c r="IIQ10" s="7"/>
      <c r="IIR10" s="7"/>
      <c r="IIS10" s="7"/>
      <c r="IIT10" s="7"/>
      <c r="IIU10" s="7"/>
      <c r="IIV10" s="7"/>
      <c r="IIW10" s="7"/>
      <c r="IIX10" s="7"/>
      <c r="IIY10" s="7"/>
      <c r="IIZ10" s="7"/>
      <c r="IJA10" s="7"/>
      <c r="IJB10" s="7"/>
      <c r="IJC10" s="7"/>
      <c r="IJD10" s="7"/>
      <c r="IJE10" s="7"/>
      <c r="IJF10" s="7"/>
      <c r="IJG10" s="7"/>
      <c r="IJH10" s="7"/>
      <c r="IJI10" s="7"/>
      <c r="IJJ10" s="7"/>
      <c r="IJK10" s="7"/>
      <c r="IJL10" s="7"/>
      <c r="IJM10" s="7"/>
      <c r="IJN10" s="7"/>
      <c r="IJO10" s="7"/>
      <c r="IJP10" s="7"/>
      <c r="IJQ10" s="7"/>
      <c r="IJR10" s="7"/>
      <c r="IJS10" s="7"/>
      <c r="IJT10" s="7"/>
      <c r="IJU10" s="7"/>
      <c r="IJV10" s="7"/>
      <c r="IJW10" s="7"/>
      <c r="IJX10" s="7"/>
      <c r="IJY10" s="7"/>
      <c r="IJZ10" s="7"/>
      <c r="IKA10" s="7"/>
      <c r="IKB10" s="7"/>
      <c r="IKC10" s="7"/>
      <c r="IKD10" s="7"/>
      <c r="IKE10" s="7"/>
      <c r="IKF10" s="7"/>
      <c r="IKG10" s="7"/>
      <c r="IKH10" s="7"/>
      <c r="IKI10" s="7"/>
      <c r="IKJ10" s="7"/>
      <c r="IKK10" s="7"/>
      <c r="IKL10" s="7"/>
      <c r="IKM10" s="7"/>
      <c r="IKN10" s="7"/>
      <c r="IKO10" s="7"/>
      <c r="IKP10" s="7"/>
      <c r="IKQ10" s="7"/>
      <c r="IKR10" s="7"/>
      <c r="IKS10" s="7"/>
      <c r="IKT10" s="7"/>
      <c r="IKU10" s="7"/>
      <c r="IKV10" s="7"/>
      <c r="IKW10" s="7"/>
      <c r="IKX10" s="7"/>
      <c r="IKY10" s="7"/>
      <c r="IKZ10" s="7"/>
      <c r="ILA10" s="7"/>
      <c r="ILB10" s="7"/>
      <c r="ILC10" s="7"/>
      <c r="ILD10" s="7"/>
      <c r="ILE10" s="7"/>
      <c r="ILF10" s="7"/>
      <c r="ILG10" s="7"/>
      <c r="ILH10" s="7"/>
      <c r="ILI10" s="7"/>
      <c r="ILJ10" s="7"/>
      <c r="ILK10" s="7"/>
      <c r="ILL10" s="7"/>
      <c r="ILM10" s="7"/>
      <c r="ILN10" s="7"/>
      <c r="ILO10" s="7"/>
      <c r="ILP10" s="7"/>
      <c r="ILQ10" s="7"/>
      <c r="ILR10" s="7"/>
      <c r="ILS10" s="7"/>
      <c r="ILT10" s="7"/>
      <c r="ILU10" s="7"/>
      <c r="ILV10" s="7"/>
      <c r="ILW10" s="7"/>
      <c r="ILX10" s="7"/>
      <c r="ILY10" s="7"/>
      <c r="ILZ10" s="7"/>
      <c r="IMA10" s="7"/>
      <c r="IMB10" s="7"/>
      <c r="IMC10" s="7"/>
      <c r="IMD10" s="7"/>
      <c r="IME10" s="7"/>
      <c r="IMF10" s="7"/>
      <c r="IMG10" s="7"/>
      <c r="IMH10" s="7"/>
      <c r="IMI10" s="7"/>
      <c r="IMJ10" s="7"/>
      <c r="IMK10" s="7"/>
      <c r="IML10" s="7"/>
      <c r="IMM10" s="7"/>
      <c r="IMN10" s="7"/>
      <c r="IMO10" s="7"/>
      <c r="IMP10" s="7"/>
      <c r="IMQ10" s="7"/>
      <c r="IMR10" s="7"/>
      <c r="IMS10" s="7"/>
      <c r="IMT10" s="7"/>
      <c r="IMU10" s="7"/>
      <c r="IMV10" s="7"/>
      <c r="IMW10" s="7"/>
      <c r="IMX10" s="7"/>
      <c r="IMY10" s="7"/>
      <c r="IMZ10" s="7"/>
      <c r="INA10" s="7"/>
      <c r="INB10" s="7"/>
      <c r="INC10" s="7"/>
      <c r="IND10" s="7"/>
      <c r="INE10" s="7"/>
      <c r="INF10" s="7"/>
      <c r="ING10" s="7"/>
      <c r="INH10" s="7"/>
      <c r="INI10" s="7"/>
      <c r="INJ10" s="7"/>
      <c r="INK10" s="7"/>
      <c r="INL10" s="7"/>
      <c r="INM10" s="7"/>
      <c r="INN10" s="7"/>
      <c r="INO10" s="7"/>
      <c r="INP10" s="7"/>
      <c r="INQ10" s="7"/>
      <c r="INR10" s="7"/>
      <c r="INS10" s="7"/>
      <c r="INT10" s="7"/>
      <c r="INU10" s="7"/>
      <c r="INV10" s="7"/>
      <c r="INW10" s="7"/>
      <c r="INX10" s="7"/>
      <c r="INY10" s="7"/>
      <c r="INZ10" s="7"/>
      <c r="IOA10" s="7"/>
      <c r="IOB10" s="7"/>
      <c r="IOC10" s="7"/>
      <c r="IOD10" s="7"/>
      <c r="IOE10" s="7"/>
      <c r="IOF10" s="7"/>
      <c r="IOG10" s="7"/>
      <c r="IOH10" s="7"/>
      <c r="IOI10" s="7"/>
      <c r="IOJ10" s="7"/>
      <c r="IOK10" s="7"/>
      <c r="IOL10" s="7"/>
      <c r="IOM10" s="7"/>
      <c r="ION10" s="7"/>
      <c r="IOO10" s="7"/>
      <c r="IOP10" s="7"/>
      <c r="IOQ10" s="7"/>
      <c r="IOR10" s="7"/>
      <c r="IOS10" s="7"/>
      <c r="IOT10" s="7"/>
      <c r="IOU10" s="7"/>
      <c r="IOV10" s="7"/>
      <c r="IOW10" s="7"/>
      <c r="IOX10" s="7"/>
      <c r="IOY10" s="7"/>
      <c r="IOZ10" s="7"/>
      <c r="IPA10" s="7"/>
      <c r="IPB10" s="7"/>
      <c r="IPC10" s="7"/>
      <c r="IPD10" s="7"/>
      <c r="IPE10" s="7"/>
      <c r="IPF10" s="7"/>
      <c r="IPG10" s="7"/>
      <c r="IPH10" s="7"/>
      <c r="IPI10" s="7"/>
      <c r="IPJ10" s="7"/>
      <c r="IPK10" s="7"/>
      <c r="IPL10" s="7"/>
      <c r="IPM10" s="7"/>
      <c r="IPN10" s="7"/>
      <c r="IPO10" s="7"/>
      <c r="IPP10" s="7"/>
      <c r="IPQ10" s="7"/>
      <c r="IPR10" s="7"/>
      <c r="IPS10" s="7"/>
      <c r="IPT10" s="7"/>
      <c r="IPU10" s="7"/>
      <c r="IPV10" s="7"/>
      <c r="IPW10" s="7"/>
      <c r="IPX10" s="7"/>
      <c r="IPY10" s="7"/>
      <c r="IPZ10" s="7"/>
      <c r="IQA10" s="7"/>
      <c r="IQB10" s="7"/>
      <c r="IQC10" s="7"/>
      <c r="IQD10" s="7"/>
      <c r="IQE10" s="7"/>
      <c r="IQF10" s="7"/>
      <c r="IQG10" s="7"/>
      <c r="IQH10" s="7"/>
      <c r="IQI10" s="7"/>
      <c r="IQJ10" s="7"/>
      <c r="IQK10" s="7"/>
      <c r="IQL10" s="7"/>
      <c r="IQM10" s="7"/>
      <c r="IQN10" s="7"/>
      <c r="IQO10" s="7"/>
      <c r="IQP10" s="7"/>
      <c r="IQQ10" s="7"/>
      <c r="IQR10" s="7"/>
      <c r="IQS10" s="7"/>
      <c r="IQT10" s="7"/>
      <c r="IQU10" s="7"/>
      <c r="IQV10" s="7"/>
      <c r="IQW10" s="7"/>
      <c r="IQX10" s="7"/>
      <c r="IQY10" s="7"/>
      <c r="IQZ10" s="7"/>
      <c r="IRA10" s="7"/>
      <c r="IRB10" s="7"/>
      <c r="IRC10" s="7"/>
      <c r="IRD10" s="7"/>
      <c r="IRE10" s="7"/>
      <c r="IRF10" s="7"/>
      <c r="IRG10" s="7"/>
      <c r="IRH10" s="7"/>
      <c r="IRI10" s="7"/>
      <c r="IRJ10" s="7"/>
      <c r="IRK10" s="7"/>
      <c r="IRL10" s="7"/>
      <c r="IRM10" s="7"/>
      <c r="IRN10" s="7"/>
      <c r="IRO10" s="7"/>
      <c r="IRP10" s="7"/>
      <c r="IRQ10" s="7"/>
      <c r="IRR10" s="7"/>
      <c r="IRS10" s="7"/>
      <c r="IRT10" s="7"/>
      <c r="IRU10" s="7"/>
      <c r="IRV10" s="7"/>
      <c r="IRW10" s="7"/>
      <c r="IRX10" s="7"/>
      <c r="IRY10" s="7"/>
      <c r="IRZ10" s="7"/>
      <c r="ISA10" s="7"/>
      <c r="ISB10" s="7"/>
      <c r="ISC10" s="7"/>
      <c r="ISD10" s="7"/>
      <c r="ISE10" s="7"/>
      <c r="ISF10" s="7"/>
      <c r="ISG10" s="7"/>
      <c r="ISH10" s="7"/>
      <c r="ISI10" s="7"/>
      <c r="ISJ10" s="7"/>
      <c r="ISK10" s="7"/>
      <c r="ISL10" s="7"/>
      <c r="ISM10" s="7"/>
      <c r="ISN10" s="7"/>
      <c r="ISO10" s="7"/>
      <c r="ISP10" s="7"/>
      <c r="ISQ10" s="7"/>
      <c r="ISR10" s="7"/>
      <c r="ISS10" s="7"/>
      <c r="IST10" s="7"/>
      <c r="ISU10" s="7"/>
      <c r="ISV10" s="7"/>
      <c r="ISW10" s="7"/>
      <c r="ISX10" s="7"/>
      <c r="ISY10" s="7"/>
      <c r="ISZ10" s="7"/>
      <c r="ITA10" s="7"/>
      <c r="ITB10" s="7"/>
      <c r="ITC10" s="7"/>
      <c r="ITD10" s="7"/>
      <c r="ITE10" s="7"/>
      <c r="ITF10" s="7"/>
      <c r="ITG10" s="7"/>
      <c r="ITH10" s="7"/>
      <c r="ITI10" s="7"/>
      <c r="ITJ10" s="7"/>
      <c r="ITK10" s="7"/>
      <c r="ITL10" s="7"/>
      <c r="ITM10" s="7"/>
      <c r="ITN10" s="7"/>
      <c r="ITO10" s="7"/>
      <c r="ITP10" s="7"/>
      <c r="ITQ10" s="7"/>
      <c r="ITR10" s="7"/>
      <c r="ITS10" s="7"/>
      <c r="ITT10" s="7"/>
      <c r="ITU10" s="7"/>
      <c r="ITV10" s="7"/>
      <c r="ITW10" s="7"/>
      <c r="ITX10" s="7"/>
      <c r="ITY10" s="7"/>
      <c r="ITZ10" s="7"/>
      <c r="IUA10" s="7"/>
      <c r="IUB10" s="7"/>
      <c r="IUC10" s="7"/>
      <c r="IUD10" s="7"/>
      <c r="IUE10" s="7"/>
      <c r="IUF10" s="7"/>
      <c r="IUG10" s="7"/>
      <c r="IUH10" s="7"/>
      <c r="IUI10" s="7"/>
      <c r="IUJ10" s="7"/>
      <c r="IUK10" s="7"/>
      <c r="IUL10" s="7"/>
      <c r="IUM10" s="7"/>
      <c r="IUN10" s="7"/>
      <c r="IUO10" s="7"/>
      <c r="IUP10" s="7"/>
      <c r="IUQ10" s="7"/>
      <c r="IUR10" s="7"/>
      <c r="IUS10" s="7"/>
      <c r="IUT10" s="7"/>
      <c r="IUU10" s="7"/>
      <c r="IUV10" s="7"/>
      <c r="IUW10" s="7"/>
      <c r="IUX10" s="7"/>
      <c r="IUY10" s="7"/>
      <c r="IUZ10" s="7"/>
      <c r="IVA10" s="7"/>
      <c r="IVB10" s="7"/>
      <c r="IVC10" s="7"/>
      <c r="IVD10" s="7"/>
      <c r="IVE10" s="7"/>
      <c r="IVF10" s="7"/>
      <c r="IVG10" s="7"/>
      <c r="IVH10" s="7"/>
      <c r="IVI10" s="7"/>
      <c r="IVJ10" s="7"/>
      <c r="IVK10" s="7"/>
      <c r="IVL10" s="7"/>
      <c r="IVM10" s="7"/>
      <c r="IVN10" s="7"/>
      <c r="IVO10" s="7"/>
      <c r="IVP10" s="7"/>
      <c r="IVQ10" s="7"/>
      <c r="IVR10" s="7"/>
      <c r="IVS10" s="7"/>
      <c r="IVT10" s="7"/>
      <c r="IVU10" s="7"/>
      <c r="IVV10" s="7"/>
      <c r="IVW10" s="7"/>
      <c r="IVX10" s="7"/>
      <c r="IVY10" s="7"/>
      <c r="IVZ10" s="7"/>
      <c r="IWA10" s="7"/>
      <c r="IWB10" s="7"/>
      <c r="IWC10" s="7"/>
      <c r="IWD10" s="7"/>
      <c r="IWE10" s="7"/>
      <c r="IWF10" s="7"/>
      <c r="IWG10" s="7"/>
      <c r="IWH10" s="7"/>
      <c r="IWI10" s="7"/>
      <c r="IWJ10" s="7"/>
      <c r="IWK10" s="7"/>
      <c r="IWL10" s="7"/>
      <c r="IWM10" s="7"/>
      <c r="IWN10" s="7"/>
      <c r="IWO10" s="7"/>
      <c r="IWP10" s="7"/>
      <c r="IWQ10" s="7"/>
      <c r="IWR10" s="7"/>
      <c r="IWS10" s="7"/>
      <c r="IWT10" s="7"/>
      <c r="IWU10" s="7"/>
      <c r="IWV10" s="7"/>
      <c r="IWW10" s="7"/>
      <c r="IWX10" s="7"/>
      <c r="IWY10" s="7"/>
      <c r="IWZ10" s="7"/>
      <c r="IXA10" s="7"/>
      <c r="IXB10" s="7"/>
      <c r="IXC10" s="7"/>
      <c r="IXD10" s="7"/>
      <c r="IXE10" s="7"/>
      <c r="IXF10" s="7"/>
      <c r="IXG10" s="7"/>
      <c r="IXH10" s="7"/>
      <c r="IXI10" s="7"/>
      <c r="IXJ10" s="7"/>
      <c r="IXK10" s="7"/>
      <c r="IXL10" s="7"/>
      <c r="IXM10" s="7"/>
      <c r="IXN10" s="7"/>
      <c r="IXO10" s="7"/>
      <c r="IXP10" s="7"/>
      <c r="IXQ10" s="7"/>
      <c r="IXR10" s="7"/>
      <c r="IXS10" s="7"/>
      <c r="IXT10" s="7"/>
      <c r="IXU10" s="7"/>
      <c r="IXV10" s="7"/>
      <c r="IXW10" s="7"/>
      <c r="IXX10" s="7"/>
      <c r="IXY10" s="7"/>
      <c r="IXZ10" s="7"/>
      <c r="IYA10" s="7"/>
      <c r="IYB10" s="7"/>
      <c r="IYC10" s="7"/>
      <c r="IYD10" s="7"/>
      <c r="IYE10" s="7"/>
      <c r="IYF10" s="7"/>
      <c r="IYG10" s="7"/>
      <c r="IYH10" s="7"/>
      <c r="IYI10" s="7"/>
      <c r="IYJ10" s="7"/>
      <c r="IYK10" s="7"/>
      <c r="IYL10" s="7"/>
      <c r="IYM10" s="7"/>
      <c r="IYN10" s="7"/>
      <c r="IYO10" s="7"/>
      <c r="IYP10" s="7"/>
      <c r="IYQ10" s="7"/>
      <c r="IYR10" s="7"/>
      <c r="IYS10" s="7"/>
      <c r="IYT10" s="7"/>
      <c r="IYU10" s="7"/>
      <c r="IYV10" s="7"/>
      <c r="IYW10" s="7"/>
      <c r="IYX10" s="7"/>
      <c r="IYY10" s="7"/>
      <c r="IYZ10" s="7"/>
      <c r="IZA10" s="7"/>
      <c r="IZB10" s="7"/>
      <c r="IZC10" s="7"/>
      <c r="IZD10" s="7"/>
      <c r="IZE10" s="7"/>
      <c r="IZF10" s="7"/>
      <c r="IZG10" s="7"/>
      <c r="IZH10" s="7"/>
      <c r="IZI10" s="7"/>
      <c r="IZJ10" s="7"/>
      <c r="IZK10" s="7"/>
      <c r="IZL10" s="7"/>
      <c r="IZM10" s="7"/>
      <c r="IZN10" s="7"/>
      <c r="IZO10" s="7"/>
      <c r="IZP10" s="7"/>
      <c r="IZQ10" s="7"/>
      <c r="IZR10" s="7"/>
      <c r="IZS10" s="7"/>
      <c r="IZT10" s="7"/>
      <c r="IZU10" s="7"/>
      <c r="IZV10" s="7"/>
      <c r="IZW10" s="7"/>
      <c r="IZX10" s="7"/>
      <c r="IZY10" s="7"/>
      <c r="IZZ10" s="7"/>
      <c r="JAA10" s="7"/>
      <c r="JAB10" s="7"/>
      <c r="JAC10" s="7"/>
      <c r="JAD10" s="7"/>
      <c r="JAE10" s="7"/>
      <c r="JAF10" s="7"/>
      <c r="JAG10" s="7"/>
      <c r="JAH10" s="7"/>
      <c r="JAI10" s="7"/>
      <c r="JAJ10" s="7"/>
      <c r="JAK10" s="7"/>
      <c r="JAL10" s="7"/>
      <c r="JAM10" s="7"/>
      <c r="JAN10" s="7"/>
      <c r="JAO10" s="7"/>
      <c r="JAP10" s="7"/>
      <c r="JAQ10" s="7"/>
      <c r="JAR10" s="7"/>
      <c r="JAS10" s="7"/>
      <c r="JAT10" s="7"/>
      <c r="JAU10" s="7"/>
      <c r="JAV10" s="7"/>
      <c r="JAW10" s="7"/>
      <c r="JAX10" s="7"/>
      <c r="JAY10" s="7"/>
      <c r="JAZ10" s="7"/>
      <c r="JBA10" s="7"/>
      <c r="JBB10" s="7"/>
      <c r="JBC10" s="7"/>
      <c r="JBD10" s="7"/>
      <c r="JBE10" s="7"/>
      <c r="JBF10" s="7"/>
      <c r="JBG10" s="7"/>
      <c r="JBH10" s="7"/>
      <c r="JBI10" s="7"/>
      <c r="JBJ10" s="7"/>
      <c r="JBK10" s="7"/>
      <c r="JBL10" s="7"/>
      <c r="JBM10" s="7"/>
      <c r="JBN10" s="7"/>
      <c r="JBO10" s="7"/>
      <c r="JBP10" s="7"/>
      <c r="JBQ10" s="7"/>
      <c r="JBR10" s="7"/>
      <c r="JBS10" s="7"/>
      <c r="JBT10" s="7"/>
      <c r="JBU10" s="7"/>
      <c r="JBV10" s="7"/>
      <c r="JBW10" s="7"/>
      <c r="JBX10" s="7"/>
      <c r="JBY10" s="7"/>
      <c r="JBZ10" s="7"/>
      <c r="JCA10" s="7"/>
      <c r="JCB10" s="7"/>
      <c r="JCC10" s="7"/>
      <c r="JCD10" s="7"/>
      <c r="JCE10" s="7"/>
      <c r="JCF10" s="7"/>
      <c r="JCG10" s="7"/>
      <c r="JCH10" s="7"/>
      <c r="JCI10" s="7"/>
      <c r="JCJ10" s="7"/>
      <c r="JCK10" s="7"/>
      <c r="JCL10" s="7"/>
      <c r="JCM10" s="7"/>
      <c r="JCN10" s="7"/>
      <c r="JCO10" s="7"/>
      <c r="JCP10" s="7"/>
      <c r="JCQ10" s="7"/>
      <c r="JCR10" s="7"/>
      <c r="JCS10" s="7"/>
      <c r="JCT10" s="7"/>
      <c r="JCU10" s="7"/>
      <c r="JCV10" s="7"/>
      <c r="JCW10" s="7"/>
      <c r="JCX10" s="7"/>
      <c r="JCY10" s="7"/>
      <c r="JCZ10" s="7"/>
      <c r="JDA10" s="7"/>
      <c r="JDB10" s="7"/>
      <c r="JDC10" s="7"/>
      <c r="JDD10" s="7"/>
      <c r="JDE10" s="7"/>
      <c r="JDF10" s="7"/>
      <c r="JDG10" s="7"/>
      <c r="JDH10" s="7"/>
      <c r="JDI10" s="7"/>
      <c r="JDJ10" s="7"/>
      <c r="JDK10" s="7"/>
      <c r="JDL10" s="7"/>
      <c r="JDM10" s="7"/>
      <c r="JDN10" s="7"/>
      <c r="JDO10" s="7"/>
      <c r="JDP10" s="7"/>
      <c r="JDQ10" s="7"/>
      <c r="JDR10" s="7"/>
      <c r="JDS10" s="7"/>
      <c r="JDT10" s="7"/>
      <c r="JDU10" s="7"/>
      <c r="JDV10" s="7"/>
      <c r="JDW10" s="7"/>
      <c r="JDX10" s="7"/>
      <c r="JDY10" s="7"/>
      <c r="JDZ10" s="7"/>
      <c r="JEA10" s="7"/>
      <c r="JEB10" s="7"/>
      <c r="JEC10" s="7"/>
      <c r="JED10" s="7"/>
      <c r="JEE10" s="7"/>
      <c r="JEF10" s="7"/>
      <c r="JEG10" s="7"/>
      <c r="JEH10" s="7"/>
      <c r="JEI10" s="7"/>
      <c r="JEJ10" s="7"/>
      <c r="JEK10" s="7"/>
      <c r="JEL10" s="7"/>
      <c r="JEM10" s="7"/>
      <c r="JEN10" s="7"/>
      <c r="JEO10" s="7"/>
      <c r="JEP10" s="7"/>
      <c r="JEQ10" s="7"/>
      <c r="JER10" s="7"/>
      <c r="JES10" s="7"/>
      <c r="JET10" s="7"/>
      <c r="JEU10" s="7"/>
      <c r="JEV10" s="7"/>
      <c r="JEW10" s="7"/>
      <c r="JEX10" s="7"/>
      <c r="JEY10" s="7"/>
      <c r="JEZ10" s="7"/>
      <c r="JFA10" s="7"/>
      <c r="JFB10" s="7"/>
      <c r="JFC10" s="7"/>
      <c r="JFD10" s="7"/>
      <c r="JFE10" s="7"/>
      <c r="JFF10" s="7"/>
      <c r="JFG10" s="7"/>
      <c r="JFH10" s="7"/>
      <c r="JFI10" s="7"/>
      <c r="JFJ10" s="7"/>
      <c r="JFK10" s="7"/>
      <c r="JFL10" s="7"/>
      <c r="JFM10" s="7"/>
      <c r="JFN10" s="7"/>
      <c r="JFO10" s="7"/>
      <c r="JFP10" s="7"/>
      <c r="JFQ10" s="7"/>
      <c r="JFR10" s="7"/>
      <c r="JFS10" s="7"/>
      <c r="JFT10" s="7"/>
      <c r="JFU10" s="7"/>
      <c r="JFV10" s="7"/>
      <c r="JFW10" s="7"/>
      <c r="JFX10" s="7"/>
      <c r="JFY10" s="7"/>
      <c r="JFZ10" s="7"/>
      <c r="JGA10" s="7"/>
      <c r="JGB10" s="7"/>
      <c r="JGC10" s="7"/>
      <c r="JGD10" s="7"/>
      <c r="JGE10" s="7"/>
      <c r="JGF10" s="7"/>
      <c r="JGG10" s="7"/>
      <c r="JGH10" s="7"/>
      <c r="JGI10" s="7"/>
      <c r="JGJ10" s="7"/>
      <c r="JGK10" s="7"/>
      <c r="JGL10" s="7"/>
      <c r="JGM10" s="7"/>
      <c r="JGN10" s="7"/>
      <c r="JGO10" s="7"/>
      <c r="JGP10" s="7"/>
      <c r="JGQ10" s="7"/>
      <c r="JGR10" s="7"/>
      <c r="JGS10" s="7"/>
      <c r="JGT10" s="7"/>
      <c r="JGU10" s="7"/>
      <c r="JGV10" s="7"/>
      <c r="JGW10" s="7"/>
      <c r="JGX10" s="7"/>
      <c r="JGY10" s="7"/>
      <c r="JGZ10" s="7"/>
      <c r="JHA10" s="7"/>
      <c r="JHB10" s="7"/>
      <c r="JHC10" s="7"/>
      <c r="JHD10" s="7"/>
      <c r="JHE10" s="7"/>
      <c r="JHF10" s="7"/>
      <c r="JHG10" s="7"/>
      <c r="JHH10" s="7"/>
      <c r="JHI10" s="7"/>
      <c r="JHJ10" s="7"/>
      <c r="JHK10" s="7"/>
      <c r="JHL10" s="7"/>
      <c r="JHM10" s="7"/>
      <c r="JHN10" s="7"/>
      <c r="JHO10" s="7"/>
      <c r="JHP10" s="7"/>
      <c r="JHQ10" s="7"/>
      <c r="JHR10" s="7"/>
      <c r="JHS10" s="7"/>
      <c r="JHT10" s="7"/>
      <c r="JHU10" s="7"/>
      <c r="JHV10" s="7"/>
      <c r="JHW10" s="7"/>
      <c r="JHX10" s="7"/>
      <c r="JHY10" s="7"/>
      <c r="JHZ10" s="7"/>
      <c r="JIA10" s="7"/>
      <c r="JIB10" s="7"/>
      <c r="JIC10" s="7"/>
      <c r="JID10" s="7"/>
      <c r="JIE10" s="7"/>
      <c r="JIF10" s="7"/>
      <c r="JIG10" s="7"/>
      <c r="JIH10" s="7"/>
      <c r="JII10" s="7"/>
      <c r="JIJ10" s="7"/>
      <c r="JIK10" s="7"/>
      <c r="JIL10" s="7"/>
      <c r="JIM10" s="7"/>
      <c r="JIN10" s="7"/>
      <c r="JIO10" s="7"/>
      <c r="JIP10" s="7"/>
      <c r="JIQ10" s="7"/>
      <c r="JIR10" s="7"/>
      <c r="JIS10" s="7"/>
      <c r="JIT10" s="7"/>
      <c r="JIU10" s="7"/>
      <c r="JIV10" s="7"/>
      <c r="JIW10" s="7"/>
      <c r="JIX10" s="7"/>
      <c r="JIY10" s="7"/>
      <c r="JIZ10" s="7"/>
      <c r="JJA10" s="7"/>
      <c r="JJB10" s="7"/>
      <c r="JJC10" s="7"/>
      <c r="JJD10" s="7"/>
      <c r="JJE10" s="7"/>
      <c r="JJF10" s="7"/>
      <c r="JJG10" s="7"/>
      <c r="JJH10" s="7"/>
      <c r="JJI10" s="7"/>
      <c r="JJJ10" s="7"/>
      <c r="JJK10" s="7"/>
      <c r="JJL10" s="7"/>
      <c r="JJM10" s="7"/>
      <c r="JJN10" s="7"/>
      <c r="JJO10" s="7"/>
      <c r="JJP10" s="7"/>
      <c r="JJQ10" s="7"/>
      <c r="JJR10" s="7"/>
      <c r="JJS10" s="7"/>
      <c r="JJT10" s="7"/>
      <c r="JJU10" s="7"/>
      <c r="JJV10" s="7"/>
      <c r="JJW10" s="7"/>
      <c r="JJX10" s="7"/>
      <c r="JJY10" s="7"/>
      <c r="JJZ10" s="7"/>
      <c r="JKA10" s="7"/>
      <c r="JKB10" s="7"/>
      <c r="JKC10" s="7"/>
      <c r="JKD10" s="7"/>
      <c r="JKE10" s="7"/>
      <c r="JKF10" s="7"/>
      <c r="JKG10" s="7"/>
      <c r="JKH10" s="7"/>
      <c r="JKI10" s="7"/>
      <c r="JKJ10" s="7"/>
      <c r="JKK10" s="7"/>
      <c r="JKL10" s="7"/>
      <c r="JKM10" s="7"/>
      <c r="JKN10" s="7"/>
      <c r="JKO10" s="7"/>
      <c r="JKP10" s="7"/>
      <c r="JKQ10" s="7"/>
      <c r="JKR10" s="7"/>
      <c r="JKS10" s="7"/>
      <c r="JKT10" s="7"/>
      <c r="JKU10" s="7"/>
      <c r="JKV10" s="7"/>
      <c r="JKW10" s="7"/>
      <c r="JKX10" s="7"/>
      <c r="JKY10" s="7"/>
      <c r="JKZ10" s="7"/>
      <c r="JLA10" s="7"/>
      <c r="JLB10" s="7"/>
      <c r="JLC10" s="7"/>
      <c r="JLD10" s="7"/>
      <c r="JLE10" s="7"/>
      <c r="JLF10" s="7"/>
      <c r="JLG10" s="7"/>
      <c r="JLH10" s="7"/>
      <c r="JLI10" s="7"/>
      <c r="JLJ10" s="7"/>
      <c r="JLK10" s="7"/>
      <c r="JLL10" s="7"/>
      <c r="JLM10" s="7"/>
      <c r="JLN10" s="7"/>
      <c r="JLO10" s="7"/>
      <c r="JLP10" s="7"/>
      <c r="JLQ10" s="7"/>
      <c r="JLR10" s="7"/>
      <c r="JLS10" s="7"/>
      <c r="JLT10" s="7"/>
      <c r="JLU10" s="7"/>
      <c r="JLV10" s="7"/>
      <c r="JLW10" s="7"/>
      <c r="JLX10" s="7"/>
      <c r="JLY10" s="7"/>
      <c r="JLZ10" s="7"/>
      <c r="JMA10" s="7"/>
      <c r="JMB10" s="7"/>
      <c r="JMC10" s="7"/>
      <c r="JMD10" s="7"/>
      <c r="JME10" s="7"/>
      <c r="JMF10" s="7"/>
      <c r="JMG10" s="7"/>
      <c r="JMH10" s="7"/>
      <c r="JMI10" s="7"/>
      <c r="JMJ10" s="7"/>
      <c r="JMK10" s="7"/>
      <c r="JML10" s="7"/>
      <c r="JMM10" s="7"/>
      <c r="JMN10" s="7"/>
      <c r="JMO10" s="7"/>
      <c r="JMP10" s="7"/>
      <c r="JMQ10" s="7"/>
      <c r="JMR10" s="7"/>
      <c r="JMS10" s="7"/>
      <c r="JMT10" s="7"/>
      <c r="JMU10" s="7"/>
      <c r="JMV10" s="7"/>
      <c r="JMW10" s="7"/>
      <c r="JMX10" s="7"/>
      <c r="JMY10" s="7"/>
      <c r="JMZ10" s="7"/>
      <c r="JNA10" s="7"/>
      <c r="JNB10" s="7"/>
      <c r="JNC10" s="7"/>
      <c r="JND10" s="7"/>
      <c r="JNE10" s="7"/>
      <c r="JNF10" s="7"/>
      <c r="JNG10" s="7"/>
      <c r="JNH10" s="7"/>
      <c r="JNI10" s="7"/>
      <c r="JNJ10" s="7"/>
      <c r="JNK10" s="7"/>
      <c r="JNL10" s="7"/>
      <c r="JNM10" s="7"/>
      <c r="JNN10" s="7"/>
      <c r="JNO10" s="7"/>
      <c r="JNP10" s="7"/>
      <c r="JNQ10" s="7"/>
      <c r="JNR10" s="7"/>
      <c r="JNS10" s="7"/>
      <c r="JNT10" s="7"/>
      <c r="JNU10" s="7"/>
      <c r="JNV10" s="7"/>
      <c r="JNW10" s="7"/>
      <c r="JNX10" s="7"/>
      <c r="JNY10" s="7"/>
      <c r="JNZ10" s="7"/>
      <c r="JOA10" s="7"/>
      <c r="JOB10" s="7"/>
      <c r="JOC10" s="7"/>
      <c r="JOD10" s="7"/>
      <c r="JOE10" s="7"/>
      <c r="JOF10" s="7"/>
      <c r="JOG10" s="7"/>
      <c r="JOH10" s="7"/>
      <c r="JOI10" s="7"/>
      <c r="JOJ10" s="7"/>
      <c r="JOK10" s="7"/>
      <c r="JOL10" s="7"/>
      <c r="JOM10" s="7"/>
      <c r="JON10" s="7"/>
      <c r="JOO10" s="7"/>
      <c r="JOP10" s="7"/>
      <c r="JOQ10" s="7"/>
      <c r="JOR10" s="7"/>
      <c r="JOS10" s="7"/>
      <c r="JOT10" s="7"/>
      <c r="JOU10" s="7"/>
      <c r="JOV10" s="7"/>
      <c r="JOW10" s="7"/>
      <c r="JOX10" s="7"/>
      <c r="JOY10" s="7"/>
      <c r="JOZ10" s="7"/>
      <c r="JPA10" s="7"/>
      <c r="JPB10" s="7"/>
      <c r="JPC10" s="7"/>
      <c r="JPD10" s="7"/>
      <c r="JPE10" s="7"/>
      <c r="JPF10" s="7"/>
      <c r="JPG10" s="7"/>
      <c r="JPH10" s="7"/>
      <c r="JPI10" s="7"/>
      <c r="JPJ10" s="7"/>
      <c r="JPK10" s="7"/>
      <c r="JPL10" s="7"/>
      <c r="JPM10" s="7"/>
      <c r="JPN10" s="7"/>
      <c r="JPO10" s="7"/>
      <c r="JPP10" s="7"/>
      <c r="JPQ10" s="7"/>
      <c r="JPR10" s="7"/>
      <c r="JPS10" s="7"/>
      <c r="JPT10" s="7"/>
      <c r="JPU10" s="7"/>
      <c r="JPV10" s="7"/>
      <c r="JPW10" s="7"/>
      <c r="JPX10" s="7"/>
      <c r="JPY10" s="7"/>
      <c r="JPZ10" s="7"/>
      <c r="JQA10" s="7"/>
      <c r="JQB10" s="7"/>
      <c r="JQC10" s="7"/>
      <c r="JQD10" s="7"/>
      <c r="JQE10" s="7"/>
      <c r="JQF10" s="7"/>
      <c r="JQG10" s="7"/>
      <c r="JQH10" s="7"/>
      <c r="JQI10" s="7"/>
      <c r="JQJ10" s="7"/>
      <c r="JQK10" s="7"/>
      <c r="JQL10" s="7"/>
      <c r="JQM10" s="7"/>
      <c r="JQN10" s="7"/>
      <c r="JQO10" s="7"/>
      <c r="JQP10" s="7"/>
      <c r="JQQ10" s="7"/>
      <c r="JQR10" s="7"/>
      <c r="JQS10" s="7"/>
      <c r="JQT10" s="7"/>
      <c r="JQU10" s="7"/>
      <c r="JQV10" s="7"/>
      <c r="JQW10" s="7"/>
      <c r="JQX10" s="7"/>
      <c r="JQY10" s="7"/>
      <c r="JQZ10" s="7"/>
      <c r="JRA10" s="7"/>
      <c r="JRB10" s="7"/>
      <c r="JRC10" s="7"/>
      <c r="JRD10" s="7"/>
      <c r="JRE10" s="7"/>
      <c r="JRF10" s="7"/>
      <c r="JRG10" s="7"/>
      <c r="JRH10" s="7"/>
      <c r="JRI10" s="7"/>
      <c r="JRJ10" s="7"/>
      <c r="JRK10" s="7"/>
      <c r="JRL10" s="7"/>
      <c r="JRM10" s="7"/>
      <c r="JRN10" s="7"/>
      <c r="JRO10" s="7"/>
      <c r="JRP10" s="7"/>
      <c r="JRQ10" s="7"/>
      <c r="JRR10" s="7"/>
      <c r="JRS10" s="7"/>
      <c r="JRT10" s="7"/>
      <c r="JRU10" s="7"/>
      <c r="JRV10" s="7"/>
      <c r="JRW10" s="7"/>
      <c r="JRX10" s="7"/>
      <c r="JRY10" s="7"/>
      <c r="JRZ10" s="7"/>
      <c r="JSA10" s="7"/>
      <c r="JSB10" s="7"/>
      <c r="JSC10" s="7"/>
      <c r="JSD10" s="7"/>
      <c r="JSE10" s="7"/>
      <c r="JSF10" s="7"/>
      <c r="JSG10" s="7"/>
      <c r="JSH10" s="7"/>
      <c r="JSI10" s="7"/>
      <c r="JSJ10" s="7"/>
      <c r="JSK10" s="7"/>
      <c r="JSL10" s="7"/>
      <c r="JSM10" s="7"/>
      <c r="JSN10" s="7"/>
      <c r="JSO10" s="7"/>
      <c r="JSP10" s="7"/>
      <c r="JSQ10" s="7"/>
      <c r="JSR10" s="7"/>
      <c r="JSS10" s="7"/>
      <c r="JST10" s="7"/>
      <c r="JSU10" s="7"/>
      <c r="JSV10" s="7"/>
      <c r="JSW10" s="7"/>
      <c r="JSX10" s="7"/>
      <c r="JSY10" s="7"/>
      <c r="JSZ10" s="7"/>
      <c r="JTA10" s="7"/>
      <c r="JTB10" s="7"/>
      <c r="JTC10" s="7"/>
      <c r="JTD10" s="7"/>
      <c r="JTE10" s="7"/>
      <c r="JTF10" s="7"/>
      <c r="JTG10" s="7"/>
      <c r="JTH10" s="7"/>
      <c r="JTI10" s="7"/>
      <c r="JTJ10" s="7"/>
      <c r="JTK10" s="7"/>
      <c r="JTL10" s="7"/>
      <c r="JTM10" s="7"/>
      <c r="JTN10" s="7"/>
      <c r="JTO10" s="7"/>
      <c r="JTP10" s="7"/>
      <c r="JTQ10" s="7"/>
      <c r="JTR10" s="7"/>
      <c r="JTS10" s="7"/>
      <c r="JTT10" s="7"/>
      <c r="JTU10" s="7"/>
      <c r="JTV10" s="7"/>
      <c r="JTW10" s="7"/>
      <c r="JTX10" s="7"/>
      <c r="JTY10" s="7"/>
      <c r="JTZ10" s="7"/>
      <c r="JUA10" s="7"/>
      <c r="JUB10" s="7"/>
      <c r="JUC10" s="7"/>
      <c r="JUD10" s="7"/>
      <c r="JUE10" s="7"/>
      <c r="JUF10" s="7"/>
      <c r="JUG10" s="7"/>
      <c r="JUH10" s="7"/>
      <c r="JUI10" s="7"/>
      <c r="JUJ10" s="7"/>
      <c r="JUK10" s="7"/>
      <c r="JUL10" s="7"/>
      <c r="JUM10" s="7"/>
      <c r="JUN10" s="7"/>
      <c r="JUO10" s="7"/>
      <c r="JUP10" s="7"/>
      <c r="JUQ10" s="7"/>
      <c r="JUR10" s="7"/>
      <c r="JUS10" s="7"/>
      <c r="JUT10" s="7"/>
      <c r="JUU10" s="7"/>
      <c r="JUV10" s="7"/>
      <c r="JUW10" s="7"/>
      <c r="JUX10" s="7"/>
      <c r="JUY10" s="7"/>
      <c r="JUZ10" s="7"/>
      <c r="JVA10" s="7"/>
      <c r="JVB10" s="7"/>
      <c r="JVC10" s="7"/>
      <c r="JVD10" s="7"/>
      <c r="JVE10" s="7"/>
      <c r="JVF10" s="7"/>
      <c r="JVG10" s="7"/>
      <c r="JVH10" s="7"/>
      <c r="JVI10" s="7"/>
      <c r="JVJ10" s="7"/>
      <c r="JVK10" s="7"/>
      <c r="JVL10" s="7"/>
      <c r="JVM10" s="7"/>
      <c r="JVN10" s="7"/>
      <c r="JVO10" s="7"/>
      <c r="JVP10" s="7"/>
      <c r="JVQ10" s="7"/>
      <c r="JVR10" s="7"/>
      <c r="JVS10" s="7"/>
      <c r="JVT10" s="7"/>
      <c r="JVU10" s="7"/>
      <c r="JVV10" s="7"/>
      <c r="JVW10" s="7"/>
      <c r="JVX10" s="7"/>
      <c r="JVY10" s="7"/>
      <c r="JVZ10" s="7"/>
      <c r="JWA10" s="7"/>
      <c r="JWB10" s="7"/>
      <c r="JWC10" s="7"/>
      <c r="JWD10" s="7"/>
      <c r="JWE10" s="7"/>
      <c r="JWF10" s="7"/>
      <c r="JWG10" s="7"/>
      <c r="JWH10" s="7"/>
      <c r="JWI10" s="7"/>
      <c r="JWJ10" s="7"/>
      <c r="JWK10" s="7"/>
      <c r="JWL10" s="7"/>
      <c r="JWM10" s="7"/>
      <c r="JWN10" s="7"/>
      <c r="JWO10" s="7"/>
      <c r="JWP10" s="7"/>
      <c r="JWQ10" s="7"/>
      <c r="JWR10" s="7"/>
      <c r="JWS10" s="7"/>
      <c r="JWT10" s="7"/>
      <c r="JWU10" s="7"/>
      <c r="JWV10" s="7"/>
      <c r="JWW10" s="7"/>
      <c r="JWX10" s="7"/>
      <c r="JWY10" s="7"/>
      <c r="JWZ10" s="7"/>
      <c r="JXA10" s="7"/>
      <c r="JXB10" s="7"/>
      <c r="JXC10" s="7"/>
      <c r="JXD10" s="7"/>
      <c r="JXE10" s="7"/>
      <c r="JXF10" s="7"/>
      <c r="JXG10" s="7"/>
      <c r="JXH10" s="7"/>
      <c r="JXI10" s="7"/>
      <c r="JXJ10" s="7"/>
      <c r="JXK10" s="7"/>
      <c r="JXL10" s="7"/>
      <c r="JXM10" s="7"/>
      <c r="JXN10" s="7"/>
      <c r="JXO10" s="7"/>
      <c r="JXP10" s="7"/>
      <c r="JXQ10" s="7"/>
      <c r="JXR10" s="7"/>
      <c r="JXS10" s="7"/>
      <c r="JXT10" s="7"/>
      <c r="JXU10" s="7"/>
      <c r="JXV10" s="7"/>
      <c r="JXW10" s="7"/>
      <c r="JXX10" s="7"/>
      <c r="JXY10" s="7"/>
      <c r="JXZ10" s="7"/>
      <c r="JYA10" s="7"/>
      <c r="JYB10" s="7"/>
      <c r="JYC10" s="7"/>
      <c r="JYD10" s="7"/>
      <c r="JYE10" s="7"/>
      <c r="JYF10" s="7"/>
      <c r="JYG10" s="7"/>
      <c r="JYH10" s="7"/>
      <c r="JYI10" s="7"/>
      <c r="JYJ10" s="7"/>
      <c r="JYK10" s="7"/>
      <c r="JYL10" s="7"/>
      <c r="JYM10" s="7"/>
      <c r="JYN10" s="7"/>
      <c r="JYO10" s="7"/>
      <c r="JYP10" s="7"/>
      <c r="JYQ10" s="7"/>
      <c r="JYR10" s="7"/>
      <c r="JYS10" s="7"/>
      <c r="JYT10" s="7"/>
      <c r="JYU10" s="7"/>
      <c r="JYV10" s="7"/>
      <c r="JYW10" s="7"/>
      <c r="JYX10" s="7"/>
      <c r="JYY10" s="7"/>
      <c r="JYZ10" s="7"/>
      <c r="JZA10" s="7"/>
      <c r="JZB10" s="7"/>
      <c r="JZC10" s="7"/>
      <c r="JZD10" s="7"/>
      <c r="JZE10" s="7"/>
      <c r="JZF10" s="7"/>
      <c r="JZG10" s="7"/>
      <c r="JZH10" s="7"/>
      <c r="JZI10" s="7"/>
      <c r="JZJ10" s="7"/>
      <c r="JZK10" s="7"/>
      <c r="JZL10" s="7"/>
      <c r="JZM10" s="7"/>
      <c r="JZN10" s="7"/>
      <c r="JZO10" s="7"/>
      <c r="JZP10" s="7"/>
      <c r="JZQ10" s="7"/>
      <c r="JZR10" s="7"/>
      <c r="JZS10" s="7"/>
      <c r="JZT10" s="7"/>
      <c r="JZU10" s="7"/>
      <c r="JZV10" s="7"/>
      <c r="JZW10" s="7"/>
      <c r="JZX10" s="7"/>
      <c r="JZY10" s="7"/>
      <c r="JZZ10" s="7"/>
      <c r="KAA10" s="7"/>
      <c r="KAB10" s="7"/>
      <c r="KAC10" s="7"/>
      <c r="KAD10" s="7"/>
      <c r="KAE10" s="7"/>
      <c r="KAF10" s="7"/>
      <c r="KAG10" s="7"/>
      <c r="KAH10" s="7"/>
      <c r="KAI10" s="7"/>
      <c r="KAJ10" s="7"/>
      <c r="KAK10" s="7"/>
      <c r="KAL10" s="7"/>
      <c r="KAM10" s="7"/>
      <c r="KAN10" s="7"/>
      <c r="KAO10" s="7"/>
      <c r="KAP10" s="7"/>
      <c r="KAQ10" s="7"/>
      <c r="KAR10" s="7"/>
      <c r="KAS10" s="7"/>
      <c r="KAT10" s="7"/>
      <c r="KAU10" s="7"/>
      <c r="KAV10" s="7"/>
      <c r="KAW10" s="7"/>
      <c r="KAX10" s="7"/>
      <c r="KAY10" s="7"/>
      <c r="KAZ10" s="7"/>
      <c r="KBA10" s="7"/>
      <c r="KBB10" s="7"/>
      <c r="KBC10" s="7"/>
      <c r="KBD10" s="7"/>
      <c r="KBE10" s="7"/>
      <c r="KBF10" s="7"/>
      <c r="KBG10" s="7"/>
      <c r="KBH10" s="7"/>
      <c r="KBI10" s="7"/>
      <c r="KBJ10" s="7"/>
      <c r="KBK10" s="7"/>
      <c r="KBL10" s="7"/>
      <c r="KBM10" s="7"/>
      <c r="KBN10" s="7"/>
      <c r="KBO10" s="7"/>
      <c r="KBP10" s="7"/>
      <c r="KBQ10" s="7"/>
      <c r="KBR10" s="7"/>
      <c r="KBS10" s="7"/>
      <c r="KBT10" s="7"/>
      <c r="KBU10" s="7"/>
      <c r="KBV10" s="7"/>
      <c r="KBW10" s="7"/>
      <c r="KBX10" s="7"/>
      <c r="KBY10" s="7"/>
      <c r="KBZ10" s="7"/>
      <c r="KCA10" s="7"/>
      <c r="KCB10" s="7"/>
      <c r="KCC10" s="7"/>
      <c r="KCD10" s="7"/>
      <c r="KCE10" s="7"/>
      <c r="KCF10" s="7"/>
      <c r="KCG10" s="7"/>
      <c r="KCH10" s="7"/>
      <c r="KCI10" s="7"/>
      <c r="KCJ10" s="7"/>
      <c r="KCK10" s="7"/>
      <c r="KCL10" s="7"/>
      <c r="KCM10" s="7"/>
      <c r="KCN10" s="7"/>
      <c r="KCO10" s="7"/>
      <c r="KCP10" s="7"/>
      <c r="KCQ10" s="7"/>
      <c r="KCR10" s="7"/>
      <c r="KCS10" s="7"/>
      <c r="KCT10" s="7"/>
      <c r="KCU10" s="7"/>
      <c r="KCV10" s="7"/>
      <c r="KCW10" s="7"/>
      <c r="KCX10" s="7"/>
      <c r="KCY10" s="7"/>
      <c r="KCZ10" s="7"/>
      <c r="KDA10" s="7"/>
      <c r="KDB10" s="7"/>
      <c r="KDC10" s="7"/>
      <c r="KDD10" s="7"/>
      <c r="KDE10" s="7"/>
      <c r="KDF10" s="7"/>
      <c r="KDG10" s="7"/>
      <c r="KDH10" s="7"/>
      <c r="KDI10" s="7"/>
      <c r="KDJ10" s="7"/>
      <c r="KDK10" s="7"/>
      <c r="KDL10" s="7"/>
      <c r="KDM10" s="7"/>
      <c r="KDN10" s="7"/>
      <c r="KDO10" s="7"/>
      <c r="KDP10" s="7"/>
      <c r="KDQ10" s="7"/>
      <c r="KDR10" s="7"/>
      <c r="KDS10" s="7"/>
      <c r="KDT10" s="7"/>
      <c r="KDU10" s="7"/>
      <c r="KDV10" s="7"/>
      <c r="KDW10" s="7"/>
      <c r="KDX10" s="7"/>
      <c r="KDY10" s="7"/>
      <c r="KDZ10" s="7"/>
      <c r="KEA10" s="7"/>
      <c r="KEB10" s="7"/>
      <c r="KEC10" s="7"/>
      <c r="KED10" s="7"/>
      <c r="KEE10" s="7"/>
      <c r="KEF10" s="7"/>
      <c r="KEG10" s="7"/>
      <c r="KEH10" s="7"/>
      <c r="KEI10" s="7"/>
      <c r="KEJ10" s="7"/>
      <c r="KEK10" s="7"/>
      <c r="KEL10" s="7"/>
      <c r="KEM10" s="7"/>
      <c r="KEN10" s="7"/>
      <c r="KEO10" s="7"/>
      <c r="KEP10" s="7"/>
      <c r="KEQ10" s="7"/>
      <c r="KER10" s="7"/>
      <c r="KES10" s="7"/>
      <c r="KET10" s="7"/>
      <c r="KEU10" s="7"/>
      <c r="KEV10" s="7"/>
      <c r="KEW10" s="7"/>
      <c r="KEX10" s="7"/>
      <c r="KEY10" s="7"/>
      <c r="KEZ10" s="7"/>
      <c r="KFA10" s="7"/>
      <c r="KFB10" s="7"/>
      <c r="KFC10" s="7"/>
      <c r="KFD10" s="7"/>
      <c r="KFE10" s="7"/>
      <c r="KFF10" s="7"/>
      <c r="KFG10" s="7"/>
      <c r="KFH10" s="7"/>
      <c r="KFI10" s="7"/>
      <c r="KFJ10" s="7"/>
      <c r="KFK10" s="7"/>
      <c r="KFL10" s="7"/>
      <c r="KFM10" s="7"/>
      <c r="KFN10" s="7"/>
      <c r="KFO10" s="7"/>
      <c r="KFP10" s="7"/>
      <c r="KFQ10" s="7"/>
      <c r="KFR10" s="7"/>
      <c r="KFS10" s="7"/>
      <c r="KFT10" s="7"/>
      <c r="KFU10" s="7"/>
      <c r="KFV10" s="7"/>
      <c r="KFW10" s="7"/>
      <c r="KFX10" s="7"/>
      <c r="KFY10" s="7"/>
      <c r="KFZ10" s="7"/>
      <c r="KGA10" s="7"/>
      <c r="KGB10" s="7"/>
      <c r="KGC10" s="7"/>
      <c r="KGD10" s="7"/>
      <c r="KGE10" s="7"/>
      <c r="KGF10" s="7"/>
      <c r="KGG10" s="7"/>
      <c r="KGH10" s="7"/>
      <c r="KGI10" s="7"/>
      <c r="KGJ10" s="7"/>
      <c r="KGK10" s="7"/>
      <c r="KGL10" s="7"/>
      <c r="KGM10" s="7"/>
      <c r="KGN10" s="7"/>
      <c r="KGO10" s="7"/>
      <c r="KGP10" s="7"/>
      <c r="KGQ10" s="7"/>
      <c r="KGR10" s="7"/>
      <c r="KGS10" s="7"/>
      <c r="KGT10" s="7"/>
      <c r="KGU10" s="7"/>
      <c r="KGV10" s="7"/>
      <c r="KGW10" s="7"/>
      <c r="KGX10" s="7"/>
      <c r="KGY10" s="7"/>
      <c r="KGZ10" s="7"/>
      <c r="KHA10" s="7"/>
      <c r="KHB10" s="7"/>
      <c r="KHC10" s="7"/>
      <c r="KHD10" s="7"/>
      <c r="KHE10" s="7"/>
      <c r="KHF10" s="7"/>
      <c r="KHG10" s="7"/>
      <c r="KHH10" s="7"/>
      <c r="KHI10" s="7"/>
      <c r="KHJ10" s="7"/>
      <c r="KHK10" s="7"/>
      <c r="KHL10" s="7"/>
      <c r="KHM10" s="7"/>
      <c r="KHN10" s="7"/>
      <c r="KHO10" s="7"/>
      <c r="KHP10" s="7"/>
      <c r="KHQ10" s="7"/>
      <c r="KHR10" s="7"/>
      <c r="KHS10" s="7"/>
      <c r="KHT10" s="7"/>
      <c r="KHU10" s="7"/>
      <c r="KHV10" s="7"/>
      <c r="KHW10" s="7"/>
      <c r="KHX10" s="7"/>
      <c r="KHY10" s="7"/>
      <c r="KHZ10" s="7"/>
      <c r="KIA10" s="7"/>
      <c r="KIB10" s="7"/>
      <c r="KIC10" s="7"/>
      <c r="KID10" s="7"/>
      <c r="KIE10" s="7"/>
      <c r="KIF10" s="7"/>
      <c r="KIG10" s="7"/>
      <c r="KIH10" s="7"/>
      <c r="KII10" s="7"/>
      <c r="KIJ10" s="7"/>
      <c r="KIK10" s="7"/>
      <c r="KIL10" s="7"/>
      <c r="KIM10" s="7"/>
      <c r="KIN10" s="7"/>
      <c r="KIO10" s="7"/>
      <c r="KIP10" s="7"/>
      <c r="KIQ10" s="7"/>
      <c r="KIR10" s="7"/>
      <c r="KIS10" s="7"/>
      <c r="KIT10" s="7"/>
      <c r="KIU10" s="7"/>
      <c r="KIV10" s="7"/>
      <c r="KIW10" s="7"/>
      <c r="KIX10" s="7"/>
      <c r="KIY10" s="7"/>
      <c r="KIZ10" s="7"/>
      <c r="KJA10" s="7"/>
      <c r="KJB10" s="7"/>
      <c r="KJC10" s="7"/>
      <c r="KJD10" s="7"/>
      <c r="KJE10" s="7"/>
      <c r="KJF10" s="7"/>
      <c r="KJG10" s="7"/>
      <c r="KJH10" s="7"/>
      <c r="KJI10" s="7"/>
      <c r="KJJ10" s="7"/>
      <c r="KJK10" s="7"/>
      <c r="KJL10" s="7"/>
      <c r="KJM10" s="7"/>
      <c r="KJN10" s="7"/>
      <c r="KJO10" s="7"/>
      <c r="KJP10" s="7"/>
      <c r="KJQ10" s="7"/>
      <c r="KJR10" s="7"/>
      <c r="KJS10" s="7"/>
      <c r="KJT10" s="7"/>
      <c r="KJU10" s="7"/>
      <c r="KJV10" s="7"/>
      <c r="KJW10" s="7"/>
      <c r="KJX10" s="7"/>
      <c r="KJY10" s="7"/>
      <c r="KJZ10" s="7"/>
      <c r="KKA10" s="7"/>
      <c r="KKB10" s="7"/>
      <c r="KKC10" s="7"/>
      <c r="KKD10" s="7"/>
      <c r="KKE10" s="7"/>
      <c r="KKF10" s="7"/>
      <c r="KKG10" s="7"/>
      <c r="KKH10" s="7"/>
      <c r="KKI10" s="7"/>
      <c r="KKJ10" s="7"/>
      <c r="KKK10" s="7"/>
      <c r="KKL10" s="7"/>
      <c r="KKM10" s="7"/>
      <c r="KKN10" s="7"/>
      <c r="KKO10" s="7"/>
      <c r="KKP10" s="7"/>
      <c r="KKQ10" s="7"/>
      <c r="KKR10" s="7"/>
      <c r="KKS10" s="7"/>
      <c r="KKT10" s="7"/>
      <c r="KKU10" s="7"/>
      <c r="KKV10" s="7"/>
      <c r="KKW10" s="7"/>
      <c r="KKX10" s="7"/>
      <c r="KKY10" s="7"/>
      <c r="KKZ10" s="7"/>
      <c r="KLA10" s="7"/>
      <c r="KLB10" s="7"/>
      <c r="KLC10" s="7"/>
      <c r="KLD10" s="7"/>
      <c r="KLE10" s="7"/>
      <c r="KLF10" s="7"/>
      <c r="KLG10" s="7"/>
      <c r="KLH10" s="7"/>
      <c r="KLI10" s="7"/>
      <c r="KLJ10" s="7"/>
      <c r="KLK10" s="7"/>
      <c r="KLL10" s="7"/>
      <c r="KLM10" s="7"/>
      <c r="KLN10" s="7"/>
      <c r="KLO10" s="7"/>
      <c r="KLP10" s="7"/>
      <c r="KLQ10" s="7"/>
      <c r="KLR10" s="7"/>
      <c r="KLS10" s="7"/>
      <c r="KLT10" s="7"/>
      <c r="KLU10" s="7"/>
      <c r="KLV10" s="7"/>
      <c r="KLW10" s="7"/>
      <c r="KLX10" s="7"/>
      <c r="KLY10" s="7"/>
      <c r="KLZ10" s="7"/>
      <c r="KMA10" s="7"/>
      <c r="KMB10" s="7"/>
      <c r="KMC10" s="7"/>
      <c r="KMD10" s="7"/>
      <c r="KME10" s="7"/>
      <c r="KMF10" s="7"/>
      <c r="KMG10" s="7"/>
      <c r="KMH10" s="7"/>
      <c r="KMI10" s="7"/>
      <c r="KMJ10" s="7"/>
      <c r="KMK10" s="7"/>
      <c r="KML10" s="7"/>
      <c r="KMM10" s="7"/>
      <c r="KMN10" s="7"/>
      <c r="KMO10" s="7"/>
      <c r="KMP10" s="7"/>
      <c r="KMQ10" s="7"/>
      <c r="KMR10" s="7"/>
      <c r="KMS10" s="7"/>
      <c r="KMT10" s="7"/>
      <c r="KMU10" s="7"/>
      <c r="KMV10" s="7"/>
      <c r="KMW10" s="7"/>
      <c r="KMX10" s="7"/>
      <c r="KMY10" s="7"/>
      <c r="KMZ10" s="7"/>
      <c r="KNA10" s="7"/>
      <c r="KNB10" s="7"/>
      <c r="KNC10" s="7"/>
      <c r="KND10" s="7"/>
      <c r="KNE10" s="7"/>
      <c r="KNF10" s="7"/>
      <c r="KNG10" s="7"/>
      <c r="KNH10" s="7"/>
      <c r="KNI10" s="7"/>
      <c r="KNJ10" s="7"/>
      <c r="KNK10" s="7"/>
      <c r="KNL10" s="7"/>
      <c r="KNM10" s="7"/>
      <c r="KNN10" s="7"/>
      <c r="KNO10" s="7"/>
      <c r="KNP10" s="7"/>
      <c r="KNQ10" s="7"/>
      <c r="KNR10" s="7"/>
      <c r="KNS10" s="7"/>
      <c r="KNT10" s="7"/>
      <c r="KNU10" s="7"/>
      <c r="KNV10" s="7"/>
      <c r="KNW10" s="7"/>
      <c r="KNX10" s="7"/>
      <c r="KNY10" s="7"/>
      <c r="KNZ10" s="7"/>
      <c r="KOA10" s="7"/>
      <c r="KOB10" s="7"/>
      <c r="KOC10" s="7"/>
      <c r="KOD10" s="7"/>
      <c r="KOE10" s="7"/>
      <c r="KOF10" s="7"/>
      <c r="KOG10" s="7"/>
      <c r="KOH10" s="7"/>
      <c r="KOI10" s="7"/>
      <c r="KOJ10" s="7"/>
      <c r="KOK10" s="7"/>
      <c r="KOL10" s="7"/>
      <c r="KOM10" s="7"/>
      <c r="KON10" s="7"/>
      <c r="KOO10" s="7"/>
      <c r="KOP10" s="7"/>
      <c r="KOQ10" s="7"/>
      <c r="KOR10" s="7"/>
      <c r="KOS10" s="7"/>
      <c r="KOT10" s="7"/>
      <c r="KOU10" s="7"/>
      <c r="KOV10" s="7"/>
      <c r="KOW10" s="7"/>
      <c r="KOX10" s="7"/>
      <c r="KOY10" s="7"/>
      <c r="KOZ10" s="7"/>
      <c r="KPA10" s="7"/>
      <c r="KPB10" s="7"/>
      <c r="KPC10" s="7"/>
      <c r="KPD10" s="7"/>
      <c r="KPE10" s="7"/>
      <c r="KPF10" s="7"/>
      <c r="KPG10" s="7"/>
      <c r="KPH10" s="7"/>
      <c r="KPI10" s="7"/>
      <c r="KPJ10" s="7"/>
      <c r="KPK10" s="7"/>
      <c r="KPL10" s="7"/>
      <c r="KPM10" s="7"/>
      <c r="KPN10" s="7"/>
      <c r="KPO10" s="7"/>
      <c r="KPP10" s="7"/>
      <c r="KPQ10" s="7"/>
      <c r="KPR10" s="7"/>
      <c r="KPS10" s="7"/>
      <c r="KPT10" s="7"/>
      <c r="KPU10" s="7"/>
      <c r="KPV10" s="7"/>
      <c r="KPW10" s="7"/>
      <c r="KPX10" s="7"/>
      <c r="KPY10" s="7"/>
      <c r="KPZ10" s="7"/>
      <c r="KQA10" s="7"/>
      <c r="KQB10" s="7"/>
      <c r="KQC10" s="7"/>
      <c r="KQD10" s="7"/>
      <c r="KQE10" s="7"/>
      <c r="KQF10" s="7"/>
      <c r="KQG10" s="7"/>
      <c r="KQH10" s="7"/>
      <c r="KQI10" s="7"/>
      <c r="KQJ10" s="7"/>
      <c r="KQK10" s="7"/>
      <c r="KQL10" s="7"/>
      <c r="KQM10" s="7"/>
      <c r="KQN10" s="7"/>
      <c r="KQO10" s="7"/>
      <c r="KQP10" s="7"/>
      <c r="KQQ10" s="7"/>
      <c r="KQR10" s="7"/>
      <c r="KQS10" s="7"/>
      <c r="KQT10" s="7"/>
      <c r="KQU10" s="7"/>
      <c r="KQV10" s="7"/>
      <c r="KQW10" s="7"/>
      <c r="KQX10" s="7"/>
      <c r="KQY10" s="7"/>
      <c r="KQZ10" s="7"/>
      <c r="KRA10" s="7"/>
      <c r="KRB10" s="7"/>
      <c r="KRC10" s="7"/>
      <c r="KRD10" s="7"/>
      <c r="KRE10" s="7"/>
      <c r="KRF10" s="7"/>
      <c r="KRG10" s="7"/>
      <c r="KRH10" s="7"/>
      <c r="KRI10" s="7"/>
      <c r="KRJ10" s="7"/>
      <c r="KRK10" s="7"/>
      <c r="KRL10" s="7"/>
      <c r="KRM10" s="7"/>
      <c r="KRN10" s="7"/>
      <c r="KRO10" s="7"/>
      <c r="KRP10" s="7"/>
      <c r="KRQ10" s="7"/>
      <c r="KRR10" s="7"/>
      <c r="KRS10" s="7"/>
      <c r="KRT10" s="7"/>
      <c r="KRU10" s="7"/>
      <c r="KRV10" s="7"/>
      <c r="KRW10" s="7"/>
      <c r="KRX10" s="7"/>
      <c r="KRY10" s="7"/>
      <c r="KRZ10" s="7"/>
      <c r="KSA10" s="7"/>
      <c r="KSB10" s="7"/>
      <c r="KSC10" s="7"/>
      <c r="KSD10" s="7"/>
      <c r="KSE10" s="7"/>
      <c r="KSF10" s="7"/>
      <c r="KSG10" s="7"/>
      <c r="KSH10" s="7"/>
      <c r="KSI10" s="7"/>
      <c r="KSJ10" s="7"/>
      <c r="KSK10" s="7"/>
      <c r="KSL10" s="7"/>
      <c r="KSM10" s="7"/>
      <c r="KSN10" s="7"/>
      <c r="KSO10" s="7"/>
      <c r="KSP10" s="7"/>
      <c r="KSQ10" s="7"/>
      <c r="KSR10" s="7"/>
      <c r="KSS10" s="7"/>
      <c r="KST10" s="7"/>
      <c r="KSU10" s="7"/>
      <c r="KSV10" s="7"/>
      <c r="KSW10" s="7"/>
      <c r="KSX10" s="7"/>
      <c r="KSY10" s="7"/>
      <c r="KSZ10" s="7"/>
      <c r="KTA10" s="7"/>
      <c r="KTB10" s="7"/>
      <c r="KTC10" s="7"/>
      <c r="KTD10" s="7"/>
      <c r="KTE10" s="7"/>
      <c r="KTF10" s="7"/>
      <c r="KTG10" s="7"/>
      <c r="KTH10" s="7"/>
      <c r="KTI10" s="7"/>
      <c r="KTJ10" s="7"/>
      <c r="KTK10" s="7"/>
      <c r="KTL10" s="7"/>
      <c r="KTM10" s="7"/>
      <c r="KTN10" s="7"/>
      <c r="KTO10" s="7"/>
      <c r="KTP10" s="7"/>
      <c r="KTQ10" s="7"/>
      <c r="KTR10" s="7"/>
      <c r="KTS10" s="7"/>
      <c r="KTT10" s="7"/>
      <c r="KTU10" s="7"/>
      <c r="KTV10" s="7"/>
      <c r="KTW10" s="7"/>
      <c r="KTX10" s="7"/>
      <c r="KTY10" s="7"/>
      <c r="KTZ10" s="7"/>
      <c r="KUA10" s="7"/>
      <c r="KUB10" s="7"/>
      <c r="KUC10" s="7"/>
      <c r="KUD10" s="7"/>
      <c r="KUE10" s="7"/>
      <c r="KUF10" s="7"/>
      <c r="KUG10" s="7"/>
      <c r="KUH10" s="7"/>
      <c r="KUI10" s="7"/>
      <c r="KUJ10" s="7"/>
      <c r="KUK10" s="7"/>
      <c r="KUL10" s="7"/>
      <c r="KUM10" s="7"/>
      <c r="KUN10" s="7"/>
      <c r="KUO10" s="7"/>
      <c r="KUP10" s="7"/>
      <c r="KUQ10" s="7"/>
      <c r="KUR10" s="7"/>
      <c r="KUS10" s="7"/>
      <c r="KUT10" s="7"/>
      <c r="KUU10" s="7"/>
      <c r="KUV10" s="7"/>
      <c r="KUW10" s="7"/>
      <c r="KUX10" s="7"/>
      <c r="KUY10" s="7"/>
      <c r="KUZ10" s="7"/>
      <c r="KVA10" s="7"/>
      <c r="KVB10" s="7"/>
      <c r="KVC10" s="7"/>
      <c r="KVD10" s="7"/>
      <c r="KVE10" s="7"/>
      <c r="KVF10" s="7"/>
      <c r="KVG10" s="7"/>
      <c r="KVH10" s="7"/>
      <c r="KVI10" s="7"/>
      <c r="KVJ10" s="7"/>
      <c r="KVK10" s="7"/>
      <c r="KVL10" s="7"/>
      <c r="KVM10" s="7"/>
      <c r="KVN10" s="7"/>
      <c r="KVO10" s="7"/>
      <c r="KVP10" s="7"/>
      <c r="KVQ10" s="7"/>
      <c r="KVR10" s="7"/>
      <c r="KVS10" s="7"/>
      <c r="KVT10" s="7"/>
      <c r="KVU10" s="7"/>
      <c r="KVV10" s="7"/>
      <c r="KVW10" s="7"/>
      <c r="KVX10" s="7"/>
      <c r="KVY10" s="7"/>
      <c r="KVZ10" s="7"/>
      <c r="KWA10" s="7"/>
      <c r="KWB10" s="7"/>
      <c r="KWC10" s="7"/>
      <c r="KWD10" s="7"/>
      <c r="KWE10" s="7"/>
      <c r="KWF10" s="7"/>
      <c r="KWG10" s="7"/>
      <c r="KWH10" s="7"/>
      <c r="KWI10" s="7"/>
      <c r="KWJ10" s="7"/>
      <c r="KWK10" s="7"/>
      <c r="KWL10" s="7"/>
      <c r="KWM10" s="7"/>
      <c r="KWN10" s="7"/>
      <c r="KWO10" s="7"/>
      <c r="KWP10" s="7"/>
      <c r="KWQ10" s="7"/>
      <c r="KWR10" s="7"/>
      <c r="KWS10" s="7"/>
      <c r="KWT10" s="7"/>
      <c r="KWU10" s="7"/>
      <c r="KWV10" s="7"/>
      <c r="KWW10" s="7"/>
      <c r="KWX10" s="7"/>
      <c r="KWY10" s="7"/>
      <c r="KWZ10" s="7"/>
      <c r="KXA10" s="7"/>
      <c r="KXB10" s="7"/>
      <c r="KXC10" s="7"/>
      <c r="KXD10" s="7"/>
      <c r="KXE10" s="7"/>
      <c r="KXF10" s="7"/>
      <c r="KXG10" s="7"/>
      <c r="KXH10" s="7"/>
      <c r="KXI10" s="7"/>
      <c r="KXJ10" s="7"/>
      <c r="KXK10" s="7"/>
      <c r="KXL10" s="7"/>
      <c r="KXM10" s="7"/>
      <c r="KXN10" s="7"/>
      <c r="KXO10" s="7"/>
      <c r="KXP10" s="7"/>
      <c r="KXQ10" s="7"/>
      <c r="KXR10" s="7"/>
      <c r="KXS10" s="7"/>
      <c r="KXT10" s="7"/>
      <c r="KXU10" s="7"/>
      <c r="KXV10" s="7"/>
      <c r="KXW10" s="7"/>
      <c r="KXX10" s="7"/>
      <c r="KXY10" s="7"/>
      <c r="KXZ10" s="7"/>
      <c r="KYA10" s="7"/>
      <c r="KYB10" s="7"/>
      <c r="KYC10" s="7"/>
      <c r="KYD10" s="7"/>
      <c r="KYE10" s="7"/>
      <c r="KYF10" s="7"/>
      <c r="KYG10" s="7"/>
      <c r="KYH10" s="7"/>
      <c r="KYI10" s="7"/>
      <c r="KYJ10" s="7"/>
      <c r="KYK10" s="7"/>
      <c r="KYL10" s="7"/>
      <c r="KYM10" s="7"/>
      <c r="KYN10" s="7"/>
      <c r="KYO10" s="7"/>
      <c r="KYP10" s="7"/>
      <c r="KYQ10" s="7"/>
      <c r="KYR10" s="7"/>
      <c r="KYS10" s="7"/>
      <c r="KYT10" s="7"/>
      <c r="KYU10" s="7"/>
      <c r="KYV10" s="7"/>
      <c r="KYW10" s="7"/>
      <c r="KYX10" s="7"/>
      <c r="KYY10" s="7"/>
      <c r="KYZ10" s="7"/>
      <c r="KZA10" s="7"/>
      <c r="KZB10" s="7"/>
      <c r="KZC10" s="7"/>
      <c r="KZD10" s="7"/>
      <c r="KZE10" s="7"/>
      <c r="KZF10" s="7"/>
      <c r="KZG10" s="7"/>
      <c r="KZH10" s="7"/>
      <c r="KZI10" s="7"/>
      <c r="KZJ10" s="7"/>
      <c r="KZK10" s="7"/>
      <c r="KZL10" s="7"/>
      <c r="KZM10" s="7"/>
      <c r="KZN10" s="7"/>
      <c r="KZO10" s="7"/>
      <c r="KZP10" s="7"/>
      <c r="KZQ10" s="7"/>
      <c r="KZR10" s="7"/>
      <c r="KZS10" s="7"/>
      <c r="KZT10" s="7"/>
      <c r="KZU10" s="7"/>
      <c r="KZV10" s="7"/>
      <c r="KZW10" s="7"/>
      <c r="KZX10" s="7"/>
      <c r="KZY10" s="7"/>
      <c r="KZZ10" s="7"/>
      <c r="LAA10" s="7"/>
      <c r="LAB10" s="7"/>
      <c r="LAC10" s="7"/>
      <c r="LAD10" s="7"/>
      <c r="LAE10" s="7"/>
      <c r="LAF10" s="7"/>
      <c r="LAG10" s="7"/>
      <c r="LAH10" s="7"/>
      <c r="LAI10" s="7"/>
      <c r="LAJ10" s="7"/>
      <c r="LAK10" s="7"/>
      <c r="LAL10" s="7"/>
      <c r="LAM10" s="7"/>
      <c r="LAN10" s="7"/>
      <c r="LAO10" s="7"/>
      <c r="LAP10" s="7"/>
      <c r="LAQ10" s="7"/>
      <c r="LAR10" s="7"/>
      <c r="LAS10" s="7"/>
      <c r="LAT10" s="7"/>
      <c r="LAU10" s="7"/>
      <c r="LAV10" s="7"/>
      <c r="LAW10" s="7"/>
      <c r="LAX10" s="7"/>
      <c r="LAY10" s="7"/>
      <c r="LAZ10" s="7"/>
      <c r="LBA10" s="7"/>
      <c r="LBB10" s="7"/>
      <c r="LBC10" s="7"/>
      <c r="LBD10" s="7"/>
      <c r="LBE10" s="7"/>
      <c r="LBF10" s="7"/>
      <c r="LBG10" s="7"/>
      <c r="LBH10" s="7"/>
      <c r="LBI10" s="7"/>
      <c r="LBJ10" s="7"/>
      <c r="LBK10" s="7"/>
      <c r="LBL10" s="7"/>
      <c r="LBM10" s="7"/>
      <c r="LBN10" s="7"/>
      <c r="LBO10" s="7"/>
      <c r="LBP10" s="7"/>
      <c r="LBQ10" s="7"/>
      <c r="LBR10" s="7"/>
      <c r="LBS10" s="7"/>
      <c r="LBT10" s="7"/>
      <c r="LBU10" s="7"/>
      <c r="LBV10" s="7"/>
      <c r="LBW10" s="7"/>
      <c r="LBX10" s="7"/>
      <c r="LBY10" s="7"/>
      <c r="LBZ10" s="7"/>
      <c r="LCA10" s="7"/>
      <c r="LCB10" s="7"/>
      <c r="LCC10" s="7"/>
      <c r="LCD10" s="7"/>
      <c r="LCE10" s="7"/>
      <c r="LCF10" s="7"/>
      <c r="LCG10" s="7"/>
      <c r="LCH10" s="7"/>
      <c r="LCI10" s="7"/>
      <c r="LCJ10" s="7"/>
      <c r="LCK10" s="7"/>
      <c r="LCL10" s="7"/>
      <c r="LCM10" s="7"/>
      <c r="LCN10" s="7"/>
      <c r="LCO10" s="7"/>
      <c r="LCP10" s="7"/>
      <c r="LCQ10" s="7"/>
      <c r="LCR10" s="7"/>
      <c r="LCS10" s="7"/>
      <c r="LCT10" s="7"/>
      <c r="LCU10" s="7"/>
      <c r="LCV10" s="7"/>
      <c r="LCW10" s="7"/>
      <c r="LCX10" s="7"/>
      <c r="LCY10" s="7"/>
      <c r="LCZ10" s="7"/>
      <c r="LDA10" s="7"/>
      <c r="LDB10" s="7"/>
      <c r="LDC10" s="7"/>
      <c r="LDD10" s="7"/>
      <c r="LDE10" s="7"/>
      <c r="LDF10" s="7"/>
      <c r="LDG10" s="7"/>
      <c r="LDH10" s="7"/>
      <c r="LDI10" s="7"/>
      <c r="LDJ10" s="7"/>
      <c r="LDK10" s="7"/>
      <c r="LDL10" s="7"/>
      <c r="LDM10" s="7"/>
      <c r="LDN10" s="7"/>
      <c r="LDO10" s="7"/>
      <c r="LDP10" s="7"/>
      <c r="LDQ10" s="7"/>
      <c r="LDR10" s="7"/>
      <c r="LDS10" s="7"/>
      <c r="LDT10" s="7"/>
      <c r="LDU10" s="7"/>
      <c r="LDV10" s="7"/>
      <c r="LDW10" s="7"/>
      <c r="LDX10" s="7"/>
      <c r="LDY10" s="7"/>
      <c r="LDZ10" s="7"/>
      <c r="LEA10" s="7"/>
      <c r="LEB10" s="7"/>
      <c r="LEC10" s="7"/>
      <c r="LED10" s="7"/>
      <c r="LEE10" s="7"/>
      <c r="LEF10" s="7"/>
      <c r="LEG10" s="7"/>
      <c r="LEH10" s="7"/>
      <c r="LEI10" s="7"/>
      <c r="LEJ10" s="7"/>
      <c r="LEK10" s="7"/>
      <c r="LEL10" s="7"/>
      <c r="LEM10" s="7"/>
      <c r="LEN10" s="7"/>
      <c r="LEO10" s="7"/>
      <c r="LEP10" s="7"/>
      <c r="LEQ10" s="7"/>
      <c r="LER10" s="7"/>
      <c r="LES10" s="7"/>
      <c r="LET10" s="7"/>
      <c r="LEU10" s="7"/>
      <c r="LEV10" s="7"/>
      <c r="LEW10" s="7"/>
      <c r="LEX10" s="7"/>
      <c r="LEY10" s="7"/>
      <c r="LEZ10" s="7"/>
      <c r="LFA10" s="7"/>
      <c r="LFB10" s="7"/>
      <c r="LFC10" s="7"/>
      <c r="LFD10" s="7"/>
      <c r="LFE10" s="7"/>
      <c r="LFF10" s="7"/>
      <c r="LFG10" s="7"/>
      <c r="LFH10" s="7"/>
      <c r="LFI10" s="7"/>
      <c r="LFJ10" s="7"/>
      <c r="LFK10" s="7"/>
      <c r="LFL10" s="7"/>
      <c r="LFM10" s="7"/>
      <c r="LFN10" s="7"/>
      <c r="LFO10" s="7"/>
      <c r="LFP10" s="7"/>
      <c r="LFQ10" s="7"/>
      <c r="LFR10" s="7"/>
      <c r="LFS10" s="7"/>
      <c r="LFT10" s="7"/>
      <c r="LFU10" s="7"/>
      <c r="LFV10" s="7"/>
      <c r="LFW10" s="7"/>
      <c r="LFX10" s="7"/>
      <c r="LFY10" s="7"/>
      <c r="LFZ10" s="7"/>
      <c r="LGA10" s="7"/>
      <c r="LGB10" s="7"/>
      <c r="LGC10" s="7"/>
      <c r="LGD10" s="7"/>
      <c r="LGE10" s="7"/>
      <c r="LGF10" s="7"/>
      <c r="LGG10" s="7"/>
      <c r="LGH10" s="7"/>
      <c r="LGI10" s="7"/>
      <c r="LGJ10" s="7"/>
      <c r="LGK10" s="7"/>
      <c r="LGL10" s="7"/>
      <c r="LGM10" s="7"/>
      <c r="LGN10" s="7"/>
      <c r="LGO10" s="7"/>
      <c r="LGP10" s="7"/>
      <c r="LGQ10" s="7"/>
      <c r="LGR10" s="7"/>
      <c r="LGS10" s="7"/>
      <c r="LGT10" s="7"/>
      <c r="LGU10" s="7"/>
      <c r="LGV10" s="7"/>
      <c r="LGW10" s="7"/>
      <c r="LGX10" s="7"/>
      <c r="LGY10" s="7"/>
      <c r="LGZ10" s="7"/>
      <c r="LHA10" s="7"/>
      <c r="LHB10" s="7"/>
      <c r="LHC10" s="7"/>
      <c r="LHD10" s="7"/>
      <c r="LHE10" s="7"/>
      <c r="LHF10" s="7"/>
      <c r="LHG10" s="7"/>
      <c r="LHH10" s="7"/>
      <c r="LHI10" s="7"/>
      <c r="LHJ10" s="7"/>
      <c r="LHK10" s="7"/>
      <c r="LHL10" s="7"/>
      <c r="LHM10" s="7"/>
      <c r="LHN10" s="7"/>
      <c r="LHO10" s="7"/>
      <c r="LHP10" s="7"/>
      <c r="LHQ10" s="7"/>
      <c r="LHR10" s="7"/>
      <c r="LHS10" s="7"/>
      <c r="LHT10" s="7"/>
      <c r="LHU10" s="7"/>
      <c r="LHV10" s="7"/>
      <c r="LHW10" s="7"/>
      <c r="LHX10" s="7"/>
      <c r="LHY10" s="7"/>
      <c r="LHZ10" s="7"/>
      <c r="LIA10" s="7"/>
      <c r="LIB10" s="7"/>
      <c r="LIC10" s="7"/>
      <c r="LID10" s="7"/>
      <c r="LIE10" s="7"/>
      <c r="LIF10" s="7"/>
      <c r="LIG10" s="7"/>
      <c r="LIH10" s="7"/>
      <c r="LII10" s="7"/>
      <c r="LIJ10" s="7"/>
      <c r="LIK10" s="7"/>
      <c r="LIL10" s="7"/>
      <c r="LIM10" s="7"/>
      <c r="LIN10" s="7"/>
      <c r="LIO10" s="7"/>
      <c r="LIP10" s="7"/>
      <c r="LIQ10" s="7"/>
      <c r="LIR10" s="7"/>
      <c r="LIS10" s="7"/>
      <c r="LIT10" s="7"/>
      <c r="LIU10" s="7"/>
      <c r="LIV10" s="7"/>
      <c r="LIW10" s="7"/>
      <c r="LIX10" s="7"/>
      <c r="LIY10" s="7"/>
      <c r="LIZ10" s="7"/>
      <c r="LJA10" s="7"/>
      <c r="LJB10" s="7"/>
      <c r="LJC10" s="7"/>
      <c r="LJD10" s="7"/>
      <c r="LJE10" s="7"/>
      <c r="LJF10" s="7"/>
      <c r="LJG10" s="7"/>
      <c r="LJH10" s="7"/>
      <c r="LJI10" s="7"/>
      <c r="LJJ10" s="7"/>
      <c r="LJK10" s="7"/>
      <c r="LJL10" s="7"/>
      <c r="LJM10" s="7"/>
      <c r="LJN10" s="7"/>
      <c r="LJO10" s="7"/>
      <c r="LJP10" s="7"/>
      <c r="LJQ10" s="7"/>
      <c r="LJR10" s="7"/>
      <c r="LJS10" s="7"/>
      <c r="LJT10" s="7"/>
      <c r="LJU10" s="7"/>
      <c r="LJV10" s="7"/>
      <c r="LJW10" s="7"/>
      <c r="LJX10" s="7"/>
      <c r="LJY10" s="7"/>
      <c r="LJZ10" s="7"/>
      <c r="LKA10" s="7"/>
      <c r="LKB10" s="7"/>
      <c r="LKC10" s="7"/>
      <c r="LKD10" s="7"/>
      <c r="LKE10" s="7"/>
      <c r="LKF10" s="7"/>
      <c r="LKG10" s="7"/>
      <c r="LKH10" s="7"/>
      <c r="LKI10" s="7"/>
      <c r="LKJ10" s="7"/>
      <c r="LKK10" s="7"/>
      <c r="LKL10" s="7"/>
      <c r="LKM10" s="7"/>
      <c r="LKN10" s="7"/>
      <c r="LKO10" s="7"/>
      <c r="LKP10" s="7"/>
      <c r="LKQ10" s="7"/>
      <c r="LKR10" s="7"/>
      <c r="LKS10" s="7"/>
      <c r="LKT10" s="7"/>
      <c r="LKU10" s="7"/>
      <c r="LKV10" s="7"/>
      <c r="LKW10" s="7"/>
      <c r="LKX10" s="7"/>
      <c r="LKY10" s="7"/>
      <c r="LKZ10" s="7"/>
      <c r="LLA10" s="7"/>
      <c r="LLB10" s="7"/>
      <c r="LLC10" s="7"/>
      <c r="LLD10" s="7"/>
      <c r="LLE10" s="7"/>
      <c r="LLF10" s="7"/>
      <c r="LLG10" s="7"/>
      <c r="LLH10" s="7"/>
      <c r="LLI10" s="7"/>
      <c r="LLJ10" s="7"/>
      <c r="LLK10" s="7"/>
      <c r="LLL10" s="7"/>
      <c r="LLM10" s="7"/>
      <c r="LLN10" s="7"/>
      <c r="LLO10" s="7"/>
      <c r="LLP10" s="7"/>
      <c r="LLQ10" s="7"/>
      <c r="LLR10" s="7"/>
      <c r="LLS10" s="7"/>
      <c r="LLT10" s="7"/>
      <c r="LLU10" s="7"/>
      <c r="LLV10" s="7"/>
      <c r="LLW10" s="7"/>
      <c r="LLX10" s="7"/>
      <c r="LLY10" s="7"/>
      <c r="LLZ10" s="7"/>
      <c r="LMA10" s="7"/>
      <c r="LMB10" s="7"/>
      <c r="LMC10" s="7"/>
      <c r="LMD10" s="7"/>
      <c r="LME10" s="7"/>
      <c r="LMF10" s="7"/>
      <c r="LMG10" s="7"/>
      <c r="LMH10" s="7"/>
      <c r="LMI10" s="7"/>
      <c r="LMJ10" s="7"/>
      <c r="LMK10" s="7"/>
      <c r="LML10" s="7"/>
      <c r="LMM10" s="7"/>
      <c r="LMN10" s="7"/>
      <c r="LMO10" s="7"/>
      <c r="LMP10" s="7"/>
      <c r="LMQ10" s="7"/>
      <c r="LMR10" s="7"/>
      <c r="LMS10" s="7"/>
      <c r="LMT10" s="7"/>
      <c r="LMU10" s="7"/>
      <c r="LMV10" s="7"/>
      <c r="LMW10" s="7"/>
      <c r="LMX10" s="7"/>
      <c r="LMY10" s="7"/>
      <c r="LMZ10" s="7"/>
      <c r="LNA10" s="7"/>
      <c r="LNB10" s="7"/>
      <c r="LNC10" s="7"/>
      <c r="LND10" s="7"/>
      <c r="LNE10" s="7"/>
      <c r="LNF10" s="7"/>
      <c r="LNG10" s="7"/>
      <c r="LNH10" s="7"/>
      <c r="LNI10" s="7"/>
      <c r="LNJ10" s="7"/>
      <c r="LNK10" s="7"/>
      <c r="LNL10" s="7"/>
      <c r="LNM10" s="7"/>
      <c r="LNN10" s="7"/>
      <c r="LNO10" s="7"/>
      <c r="LNP10" s="7"/>
      <c r="LNQ10" s="7"/>
      <c r="LNR10" s="7"/>
      <c r="LNS10" s="7"/>
      <c r="LNT10" s="7"/>
      <c r="LNU10" s="7"/>
      <c r="LNV10" s="7"/>
      <c r="LNW10" s="7"/>
      <c r="LNX10" s="7"/>
      <c r="LNY10" s="7"/>
      <c r="LNZ10" s="7"/>
      <c r="LOA10" s="7"/>
      <c r="LOB10" s="7"/>
      <c r="LOC10" s="7"/>
      <c r="LOD10" s="7"/>
      <c r="LOE10" s="7"/>
      <c r="LOF10" s="7"/>
      <c r="LOG10" s="7"/>
      <c r="LOH10" s="7"/>
      <c r="LOI10" s="7"/>
      <c r="LOJ10" s="7"/>
      <c r="LOK10" s="7"/>
      <c r="LOL10" s="7"/>
      <c r="LOM10" s="7"/>
      <c r="LON10" s="7"/>
      <c r="LOO10" s="7"/>
      <c r="LOP10" s="7"/>
      <c r="LOQ10" s="7"/>
      <c r="LOR10" s="7"/>
      <c r="LOS10" s="7"/>
      <c r="LOT10" s="7"/>
      <c r="LOU10" s="7"/>
      <c r="LOV10" s="7"/>
      <c r="LOW10" s="7"/>
      <c r="LOX10" s="7"/>
      <c r="LOY10" s="7"/>
      <c r="LOZ10" s="7"/>
      <c r="LPA10" s="7"/>
      <c r="LPB10" s="7"/>
      <c r="LPC10" s="7"/>
      <c r="LPD10" s="7"/>
      <c r="LPE10" s="7"/>
      <c r="LPF10" s="7"/>
      <c r="LPG10" s="7"/>
      <c r="LPH10" s="7"/>
      <c r="LPI10" s="7"/>
      <c r="LPJ10" s="7"/>
      <c r="LPK10" s="7"/>
      <c r="LPL10" s="7"/>
      <c r="LPM10" s="7"/>
      <c r="LPN10" s="7"/>
      <c r="LPO10" s="7"/>
      <c r="LPP10" s="7"/>
      <c r="LPQ10" s="7"/>
      <c r="LPR10" s="7"/>
      <c r="LPS10" s="7"/>
      <c r="LPT10" s="7"/>
      <c r="LPU10" s="7"/>
      <c r="LPV10" s="7"/>
      <c r="LPW10" s="7"/>
      <c r="LPX10" s="7"/>
      <c r="LPY10" s="7"/>
      <c r="LPZ10" s="7"/>
      <c r="LQA10" s="7"/>
      <c r="LQB10" s="7"/>
      <c r="LQC10" s="7"/>
      <c r="LQD10" s="7"/>
      <c r="LQE10" s="7"/>
      <c r="LQF10" s="7"/>
      <c r="LQG10" s="7"/>
      <c r="LQH10" s="7"/>
      <c r="LQI10" s="7"/>
      <c r="LQJ10" s="7"/>
      <c r="LQK10" s="7"/>
      <c r="LQL10" s="7"/>
      <c r="LQM10" s="7"/>
      <c r="LQN10" s="7"/>
      <c r="LQO10" s="7"/>
      <c r="LQP10" s="7"/>
      <c r="LQQ10" s="7"/>
      <c r="LQR10" s="7"/>
      <c r="LQS10" s="7"/>
      <c r="LQT10" s="7"/>
      <c r="LQU10" s="7"/>
      <c r="LQV10" s="7"/>
      <c r="LQW10" s="7"/>
      <c r="LQX10" s="7"/>
      <c r="LQY10" s="7"/>
      <c r="LQZ10" s="7"/>
      <c r="LRA10" s="7"/>
      <c r="LRB10" s="7"/>
      <c r="LRC10" s="7"/>
      <c r="LRD10" s="7"/>
      <c r="LRE10" s="7"/>
      <c r="LRF10" s="7"/>
      <c r="LRG10" s="7"/>
      <c r="LRH10" s="7"/>
      <c r="LRI10" s="7"/>
      <c r="LRJ10" s="7"/>
      <c r="LRK10" s="7"/>
      <c r="LRL10" s="7"/>
      <c r="LRM10" s="7"/>
      <c r="LRN10" s="7"/>
      <c r="LRO10" s="7"/>
      <c r="LRP10" s="7"/>
      <c r="LRQ10" s="7"/>
      <c r="LRR10" s="7"/>
      <c r="LRS10" s="7"/>
      <c r="LRT10" s="7"/>
      <c r="LRU10" s="7"/>
      <c r="LRV10" s="7"/>
      <c r="LRW10" s="7"/>
      <c r="LRX10" s="7"/>
      <c r="LRY10" s="7"/>
      <c r="LRZ10" s="7"/>
      <c r="LSA10" s="7"/>
      <c r="LSB10" s="7"/>
      <c r="LSC10" s="7"/>
      <c r="LSD10" s="7"/>
      <c r="LSE10" s="7"/>
      <c r="LSF10" s="7"/>
      <c r="LSG10" s="7"/>
      <c r="LSH10" s="7"/>
      <c r="LSI10" s="7"/>
      <c r="LSJ10" s="7"/>
      <c r="LSK10" s="7"/>
      <c r="LSL10" s="7"/>
      <c r="LSM10" s="7"/>
      <c r="LSN10" s="7"/>
      <c r="LSO10" s="7"/>
      <c r="LSP10" s="7"/>
      <c r="LSQ10" s="7"/>
      <c r="LSR10" s="7"/>
      <c r="LSS10" s="7"/>
      <c r="LST10" s="7"/>
      <c r="LSU10" s="7"/>
      <c r="LSV10" s="7"/>
      <c r="LSW10" s="7"/>
      <c r="LSX10" s="7"/>
      <c r="LSY10" s="7"/>
      <c r="LSZ10" s="7"/>
      <c r="LTA10" s="7"/>
      <c r="LTB10" s="7"/>
      <c r="LTC10" s="7"/>
      <c r="LTD10" s="7"/>
      <c r="LTE10" s="7"/>
      <c r="LTF10" s="7"/>
      <c r="LTG10" s="7"/>
      <c r="LTH10" s="7"/>
      <c r="LTI10" s="7"/>
      <c r="LTJ10" s="7"/>
      <c r="LTK10" s="7"/>
      <c r="LTL10" s="7"/>
      <c r="LTM10" s="7"/>
      <c r="LTN10" s="7"/>
      <c r="LTO10" s="7"/>
      <c r="LTP10" s="7"/>
      <c r="LTQ10" s="7"/>
      <c r="LTR10" s="7"/>
      <c r="LTS10" s="7"/>
      <c r="LTT10" s="7"/>
      <c r="LTU10" s="7"/>
      <c r="LTV10" s="7"/>
      <c r="LTW10" s="7"/>
      <c r="LTX10" s="7"/>
      <c r="LTY10" s="7"/>
      <c r="LTZ10" s="7"/>
      <c r="LUA10" s="7"/>
      <c r="LUB10" s="7"/>
      <c r="LUC10" s="7"/>
      <c r="LUD10" s="7"/>
      <c r="LUE10" s="7"/>
      <c r="LUF10" s="7"/>
      <c r="LUG10" s="7"/>
      <c r="LUH10" s="7"/>
      <c r="LUI10" s="7"/>
      <c r="LUJ10" s="7"/>
      <c r="LUK10" s="7"/>
      <c r="LUL10" s="7"/>
      <c r="LUM10" s="7"/>
      <c r="LUN10" s="7"/>
      <c r="LUO10" s="7"/>
      <c r="LUP10" s="7"/>
      <c r="LUQ10" s="7"/>
      <c r="LUR10" s="7"/>
      <c r="LUS10" s="7"/>
      <c r="LUT10" s="7"/>
      <c r="LUU10" s="7"/>
      <c r="LUV10" s="7"/>
      <c r="LUW10" s="7"/>
      <c r="LUX10" s="7"/>
      <c r="LUY10" s="7"/>
      <c r="LUZ10" s="7"/>
      <c r="LVA10" s="7"/>
      <c r="LVB10" s="7"/>
      <c r="LVC10" s="7"/>
      <c r="LVD10" s="7"/>
      <c r="LVE10" s="7"/>
      <c r="LVF10" s="7"/>
      <c r="LVG10" s="7"/>
      <c r="LVH10" s="7"/>
      <c r="LVI10" s="7"/>
      <c r="LVJ10" s="7"/>
      <c r="LVK10" s="7"/>
      <c r="LVL10" s="7"/>
      <c r="LVM10" s="7"/>
      <c r="LVN10" s="7"/>
      <c r="LVO10" s="7"/>
      <c r="LVP10" s="7"/>
      <c r="LVQ10" s="7"/>
      <c r="LVR10" s="7"/>
      <c r="LVS10" s="7"/>
      <c r="LVT10" s="7"/>
      <c r="LVU10" s="7"/>
      <c r="LVV10" s="7"/>
      <c r="LVW10" s="7"/>
      <c r="LVX10" s="7"/>
      <c r="LVY10" s="7"/>
      <c r="LVZ10" s="7"/>
      <c r="LWA10" s="7"/>
      <c r="LWB10" s="7"/>
      <c r="LWC10" s="7"/>
      <c r="LWD10" s="7"/>
      <c r="LWE10" s="7"/>
      <c r="LWF10" s="7"/>
      <c r="LWG10" s="7"/>
      <c r="LWH10" s="7"/>
      <c r="LWI10" s="7"/>
      <c r="LWJ10" s="7"/>
      <c r="LWK10" s="7"/>
      <c r="LWL10" s="7"/>
      <c r="LWM10" s="7"/>
      <c r="LWN10" s="7"/>
      <c r="LWO10" s="7"/>
      <c r="LWP10" s="7"/>
      <c r="LWQ10" s="7"/>
      <c r="LWR10" s="7"/>
      <c r="LWS10" s="7"/>
      <c r="LWT10" s="7"/>
      <c r="LWU10" s="7"/>
      <c r="LWV10" s="7"/>
      <c r="LWW10" s="7"/>
      <c r="LWX10" s="7"/>
      <c r="LWY10" s="7"/>
      <c r="LWZ10" s="7"/>
      <c r="LXA10" s="7"/>
      <c r="LXB10" s="7"/>
      <c r="LXC10" s="7"/>
      <c r="LXD10" s="7"/>
      <c r="LXE10" s="7"/>
      <c r="LXF10" s="7"/>
      <c r="LXG10" s="7"/>
      <c r="LXH10" s="7"/>
      <c r="LXI10" s="7"/>
      <c r="LXJ10" s="7"/>
      <c r="LXK10" s="7"/>
      <c r="LXL10" s="7"/>
      <c r="LXM10" s="7"/>
      <c r="LXN10" s="7"/>
      <c r="LXO10" s="7"/>
      <c r="LXP10" s="7"/>
      <c r="LXQ10" s="7"/>
      <c r="LXR10" s="7"/>
      <c r="LXS10" s="7"/>
      <c r="LXT10" s="7"/>
      <c r="LXU10" s="7"/>
      <c r="LXV10" s="7"/>
      <c r="LXW10" s="7"/>
      <c r="LXX10" s="7"/>
      <c r="LXY10" s="7"/>
      <c r="LXZ10" s="7"/>
      <c r="LYA10" s="7"/>
      <c r="LYB10" s="7"/>
      <c r="LYC10" s="7"/>
      <c r="LYD10" s="7"/>
      <c r="LYE10" s="7"/>
      <c r="LYF10" s="7"/>
      <c r="LYG10" s="7"/>
      <c r="LYH10" s="7"/>
      <c r="LYI10" s="7"/>
      <c r="LYJ10" s="7"/>
      <c r="LYK10" s="7"/>
      <c r="LYL10" s="7"/>
      <c r="LYM10" s="7"/>
      <c r="LYN10" s="7"/>
      <c r="LYO10" s="7"/>
      <c r="LYP10" s="7"/>
      <c r="LYQ10" s="7"/>
      <c r="LYR10" s="7"/>
      <c r="LYS10" s="7"/>
      <c r="LYT10" s="7"/>
      <c r="LYU10" s="7"/>
      <c r="LYV10" s="7"/>
      <c r="LYW10" s="7"/>
      <c r="LYX10" s="7"/>
      <c r="LYY10" s="7"/>
      <c r="LYZ10" s="7"/>
      <c r="LZA10" s="7"/>
      <c r="LZB10" s="7"/>
      <c r="LZC10" s="7"/>
      <c r="LZD10" s="7"/>
      <c r="LZE10" s="7"/>
      <c r="LZF10" s="7"/>
      <c r="LZG10" s="7"/>
      <c r="LZH10" s="7"/>
      <c r="LZI10" s="7"/>
      <c r="LZJ10" s="7"/>
      <c r="LZK10" s="7"/>
      <c r="LZL10" s="7"/>
      <c r="LZM10" s="7"/>
      <c r="LZN10" s="7"/>
      <c r="LZO10" s="7"/>
      <c r="LZP10" s="7"/>
      <c r="LZQ10" s="7"/>
      <c r="LZR10" s="7"/>
      <c r="LZS10" s="7"/>
      <c r="LZT10" s="7"/>
      <c r="LZU10" s="7"/>
      <c r="LZV10" s="7"/>
      <c r="LZW10" s="7"/>
      <c r="LZX10" s="7"/>
      <c r="LZY10" s="7"/>
      <c r="LZZ10" s="7"/>
      <c r="MAA10" s="7"/>
      <c r="MAB10" s="7"/>
      <c r="MAC10" s="7"/>
      <c r="MAD10" s="7"/>
      <c r="MAE10" s="7"/>
      <c r="MAF10" s="7"/>
      <c r="MAG10" s="7"/>
      <c r="MAH10" s="7"/>
      <c r="MAI10" s="7"/>
      <c r="MAJ10" s="7"/>
      <c r="MAK10" s="7"/>
      <c r="MAL10" s="7"/>
      <c r="MAM10" s="7"/>
      <c r="MAN10" s="7"/>
      <c r="MAO10" s="7"/>
      <c r="MAP10" s="7"/>
      <c r="MAQ10" s="7"/>
      <c r="MAR10" s="7"/>
      <c r="MAS10" s="7"/>
      <c r="MAT10" s="7"/>
      <c r="MAU10" s="7"/>
      <c r="MAV10" s="7"/>
      <c r="MAW10" s="7"/>
      <c r="MAX10" s="7"/>
      <c r="MAY10" s="7"/>
      <c r="MAZ10" s="7"/>
      <c r="MBA10" s="7"/>
      <c r="MBB10" s="7"/>
      <c r="MBC10" s="7"/>
      <c r="MBD10" s="7"/>
      <c r="MBE10" s="7"/>
      <c r="MBF10" s="7"/>
      <c r="MBG10" s="7"/>
      <c r="MBH10" s="7"/>
      <c r="MBI10" s="7"/>
      <c r="MBJ10" s="7"/>
      <c r="MBK10" s="7"/>
      <c r="MBL10" s="7"/>
      <c r="MBM10" s="7"/>
      <c r="MBN10" s="7"/>
      <c r="MBO10" s="7"/>
      <c r="MBP10" s="7"/>
      <c r="MBQ10" s="7"/>
      <c r="MBR10" s="7"/>
      <c r="MBS10" s="7"/>
      <c r="MBT10" s="7"/>
      <c r="MBU10" s="7"/>
      <c r="MBV10" s="7"/>
      <c r="MBW10" s="7"/>
      <c r="MBX10" s="7"/>
      <c r="MBY10" s="7"/>
      <c r="MBZ10" s="7"/>
      <c r="MCA10" s="7"/>
      <c r="MCB10" s="7"/>
      <c r="MCC10" s="7"/>
      <c r="MCD10" s="7"/>
      <c r="MCE10" s="7"/>
      <c r="MCF10" s="7"/>
      <c r="MCG10" s="7"/>
      <c r="MCH10" s="7"/>
      <c r="MCI10" s="7"/>
      <c r="MCJ10" s="7"/>
      <c r="MCK10" s="7"/>
      <c r="MCL10" s="7"/>
      <c r="MCM10" s="7"/>
      <c r="MCN10" s="7"/>
      <c r="MCO10" s="7"/>
      <c r="MCP10" s="7"/>
      <c r="MCQ10" s="7"/>
      <c r="MCR10" s="7"/>
      <c r="MCS10" s="7"/>
      <c r="MCT10" s="7"/>
      <c r="MCU10" s="7"/>
      <c r="MCV10" s="7"/>
      <c r="MCW10" s="7"/>
      <c r="MCX10" s="7"/>
      <c r="MCY10" s="7"/>
      <c r="MCZ10" s="7"/>
      <c r="MDA10" s="7"/>
      <c r="MDB10" s="7"/>
      <c r="MDC10" s="7"/>
      <c r="MDD10" s="7"/>
      <c r="MDE10" s="7"/>
      <c r="MDF10" s="7"/>
      <c r="MDG10" s="7"/>
      <c r="MDH10" s="7"/>
      <c r="MDI10" s="7"/>
      <c r="MDJ10" s="7"/>
      <c r="MDK10" s="7"/>
      <c r="MDL10" s="7"/>
      <c r="MDM10" s="7"/>
      <c r="MDN10" s="7"/>
      <c r="MDO10" s="7"/>
      <c r="MDP10" s="7"/>
      <c r="MDQ10" s="7"/>
      <c r="MDR10" s="7"/>
      <c r="MDS10" s="7"/>
      <c r="MDT10" s="7"/>
      <c r="MDU10" s="7"/>
      <c r="MDV10" s="7"/>
      <c r="MDW10" s="7"/>
      <c r="MDX10" s="7"/>
      <c r="MDY10" s="7"/>
      <c r="MDZ10" s="7"/>
      <c r="MEA10" s="7"/>
      <c r="MEB10" s="7"/>
      <c r="MEC10" s="7"/>
      <c r="MED10" s="7"/>
      <c r="MEE10" s="7"/>
      <c r="MEF10" s="7"/>
      <c r="MEG10" s="7"/>
      <c r="MEH10" s="7"/>
      <c r="MEI10" s="7"/>
      <c r="MEJ10" s="7"/>
      <c r="MEK10" s="7"/>
      <c r="MEL10" s="7"/>
      <c r="MEM10" s="7"/>
      <c r="MEN10" s="7"/>
      <c r="MEO10" s="7"/>
      <c r="MEP10" s="7"/>
      <c r="MEQ10" s="7"/>
      <c r="MER10" s="7"/>
      <c r="MES10" s="7"/>
      <c r="MET10" s="7"/>
      <c r="MEU10" s="7"/>
      <c r="MEV10" s="7"/>
      <c r="MEW10" s="7"/>
      <c r="MEX10" s="7"/>
      <c r="MEY10" s="7"/>
      <c r="MEZ10" s="7"/>
      <c r="MFA10" s="7"/>
      <c r="MFB10" s="7"/>
      <c r="MFC10" s="7"/>
      <c r="MFD10" s="7"/>
      <c r="MFE10" s="7"/>
      <c r="MFF10" s="7"/>
      <c r="MFG10" s="7"/>
      <c r="MFH10" s="7"/>
      <c r="MFI10" s="7"/>
      <c r="MFJ10" s="7"/>
      <c r="MFK10" s="7"/>
      <c r="MFL10" s="7"/>
      <c r="MFM10" s="7"/>
      <c r="MFN10" s="7"/>
      <c r="MFO10" s="7"/>
      <c r="MFP10" s="7"/>
      <c r="MFQ10" s="7"/>
      <c r="MFR10" s="7"/>
      <c r="MFS10" s="7"/>
      <c r="MFT10" s="7"/>
      <c r="MFU10" s="7"/>
      <c r="MFV10" s="7"/>
      <c r="MFW10" s="7"/>
      <c r="MFX10" s="7"/>
      <c r="MFY10" s="7"/>
      <c r="MFZ10" s="7"/>
      <c r="MGA10" s="7"/>
      <c r="MGB10" s="7"/>
      <c r="MGC10" s="7"/>
      <c r="MGD10" s="7"/>
      <c r="MGE10" s="7"/>
      <c r="MGF10" s="7"/>
      <c r="MGG10" s="7"/>
      <c r="MGH10" s="7"/>
      <c r="MGI10" s="7"/>
      <c r="MGJ10" s="7"/>
      <c r="MGK10" s="7"/>
      <c r="MGL10" s="7"/>
      <c r="MGM10" s="7"/>
      <c r="MGN10" s="7"/>
      <c r="MGO10" s="7"/>
      <c r="MGP10" s="7"/>
      <c r="MGQ10" s="7"/>
      <c r="MGR10" s="7"/>
      <c r="MGS10" s="7"/>
      <c r="MGT10" s="7"/>
      <c r="MGU10" s="7"/>
      <c r="MGV10" s="7"/>
      <c r="MGW10" s="7"/>
      <c r="MGX10" s="7"/>
      <c r="MGY10" s="7"/>
      <c r="MGZ10" s="7"/>
      <c r="MHA10" s="7"/>
      <c r="MHB10" s="7"/>
      <c r="MHC10" s="7"/>
      <c r="MHD10" s="7"/>
      <c r="MHE10" s="7"/>
      <c r="MHF10" s="7"/>
      <c r="MHG10" s="7"/>
      <c r="MHH10" s="7"/>
      <c r="MHI10" s="7"/>
      <c r="MHJ10" s="7"/>
      <c r="MHK10" s="7"/>
      <c r="MHL10" s="7"/>
      <c r="MHM10" s="7"/>
      <c r="MHN10" s="7"/>
      <c r="MHO10" s="7"/>
      <c r="MHP10" s="7"/>
      <c r="MHQ10" s="7"/>
      <c r="MHR10" s="7"/>
      <c r="MHS10" s="7"/>
      <c r="MHT10" s="7"/>
      <c r="MHU10" s="7"/>
      <c r="MHV10" s="7"/>
      <c r="MHW10" s="7"/>
      <c r="MHX10" s="7"/>
      <c r="MHY10" s="7"/>
      <c r="MHZ10" s="7"/>
      <c r="MIA10" s="7"/>
      <c r="MIB10" s="7"/>
      <c r="MIC10" s="7"/>
      <c r="MID10" s="7"/>
      <c r="MIE10" s="7"/>
      <c r="MIF10" s="7"/>
      <c r="MIG10" s="7"/>
      <c r="MIH10" s="7"/>
      <c r="MII10" s="7"/>
      <c r="MIJ10" s="7"/>
      <c r="MIK10" s="7"/>
      <c r="MIL10" s="7"/>
      <c r="MIM10" s="7"/>
      <c r="MIN10" s="7"/>
      <c r="MIO10" s="7"/>
      <c r="MIP10" s="7"/>
      <c r="MIQ10" s="7"/>
      <c r="MIR10" s="7"/>
      <c r="MIS10" s="7"/>
      <c r="MIT10" s="7"/>
      <c r="MIU10" s="7"/>
      <c r="MIV10" s="7"/>
      <c r="MIW10" s="7"/>
      <c r="MIX10" s="7"/>
      <c r="MIY10" s="7"/>
      <c r="MIZ10" s="7"/>
      <c r="MJA10" s="7"/>
      <c r="MJB10" s="7"/>
      <c r="MJC10" s="7"/>
      <c r="MJD10" s="7"/>
      <c r="MJE10" s="7"/>
      <c r="MJF10" s="7"/>
      <c r="MJG10" s="7"/>
      <c r="MJH10" s="7"/>
      <c r="MJI10" s="7"/>
      <c r="MJJ10" s="7"/>
      <c r="MJK10" s="7"/>
      <c r="MJL10" s="7"/>
      <c r="MJM10" s="7"/>
      <c r="MJN10" s="7"/>
      <c r="MJO10" s="7"/>
      <c r="MJP10" s="7"/>
      <c r="MJQ10" s="7"/>
      <c r="MJR10" s="7"/>
      <c r="MJS10" s="7"/>
      <c r="MJT10" s="7"/>
      <c r="MJU10" s="7"/>
      <c r="MJV10" s="7"/>
      <c r="MJW10" s="7"/>
      <c r="MJX10" s="7"/>
      <c r="MJY10" s="7"/>
      <c r="MJZ10" s="7"/>
      <c r="MKA10" s="7"/>
      <c r="MKB10" s="7"/>
      <c r="MKC10" s="7"/>
      <c r="MKD10" s="7"/>
      <c r="MKE10" s="7"/>
      <c r="MKF10" s="7"/>
      <c r="MKG10" s="7"/>
      <c r="MKH10" s="7"/>
      <c r="MKI10" s="7"/>
      <c r="MKJ10" s="7"/>
      <c r="MKK10" s="7"/>
      <c r="MKL10" s="7"/>
      <c r="MKM10" s="7"/>
      <c r="MKN10" s="7"/>
      <c r="MKO10" s="7"/>
      <c r="MKP10" s="7"/>
      <c r="MKQ10" s="7"/>
      <c r="MKR10" s="7"/>
      <c r="MKS10" s="7"/>
      <c r="MKT10" s="7"/>
      <c r="MKU10" s="7"/>
      <c r="MKV10" s="7"/>
      <c r="MKW10" s="7"/>
      <c r="MKX10" s="7"/>
      <c r="MKY10" s="7"/>
      <c r="MKZ10" s="7"/>
      <c r="MLA10" s="7"/>
      <c r="MLB10" s="7"/>
      <c r="MLC10" s="7"/>
      <c r="MLD10" s="7"/>
      <c r="MLE10" s="7"/>
      <c r="MLF10" s="7"/>
      <c r="MLG10" s="7"/>
      <c r="MLH10" s="7"/>
      <c r="MLI10" s="7"/>
      <c r="MLJ10" s="7"/>
      <c r="MLK10" s="7"/>
      <c r="MLL10" s="7"/>
      <c r="MLM10" s="7"/>
      <c r="MLN10" s="7"/>
      <c r="MLO10" s="7"/>
      <c r="MLP10" s="7"/>
      <c r="MLQ10" s="7"/>
      <c r="MLR10" s="7"/>
      <c r="MLS10" s="7"/>
      <c r="MLT10" s="7"/>
      <c r="MLU10" s="7"/>
      <c r="MLV10" s="7"/>
      <c r="MLW10" s="7"/>
      <c r="MLX10" s="7"/>
      <c r="MLY10" s="7"/>
      <c r="MLZ10" s="7"/>
      <c r="MMA10" s="7"/>
      <c r="MMB10" s="7"/>
      <c r="MMC10" s="7"/>
      <c r="MMD10" s="7"/>
      <c r="MME10" s="7"/>
      <c r="MMF10" s="7"/>
      <c r="MMG10" s="7"/>
      <c r="MMH10" s="7"/>
      <c r="MMI10" s="7"/>
      <c r="MMJ10" s="7"/>
      <c r="MMK10" s="7"/>
      <c r="MML10" s="7"/>
      <c r="MMM10" s="7"/>
      <c r="MMN10" s="7"/>
      <c r="MMO10" s="7"/>
      <c r="MMP10" s="7"/>
      <c r="MMQ10" s="7"/>
      <c r="MMR10" s="7"/>
      <c r="MMS10" s="7"/>
      <c r="MMT10" s="7"/>
      <c r="MMU10" s="7"/>
      <c r="MMV10" s="7"/>
      <c r="MMW10" s="7"/>
      <c r="MMX10" s="7"/>
      <c r="MMY10" s="7"/>
      <c r="MMZ10" s="7"/>
      <c r="MNA10" s="7"/>
      <c r="MNB10" s="7"/>
      <c r="MNC10" s="7"/>
      <c r="MND10" s="7"/>
      <c r="MNE10" s="7"/>
      <c r="MNF10" s="7"/>
      <c r="MNG10" s="7"/>
      <c r="MNH10" s="7"/>
      <c r="MNI10" s="7"/>
      <c r="MNJ10" s="7"/>
      <c r="MNK10" s="7"/>
      <c r="MNL10" s="7"/>
      <c r="MNM10" s="7"/>
      <c r="MNN10" s="7"/>
      <c r="MNO10" s="7"/>
      <c r="MNP10" s="7"/>
      <c r="MNQ10" s="7"/>
      <c r="MNR10" s="7"/>
      <c r="MNS10" s="7"/>
      <c r="MNT10" s="7"/>
      <c r="MNU10" s="7"/>
      <c r="MNV10" s="7"/>
      <c r="MNW10" s="7"/>
      <c r="MNX10" s="7"/>
      <c r="MNY10" s="7"/>
      <c r="MNZ10" s="7"/>
      <c r="MOA10" s="7"/>
      <c r="MOB10" s="7"/>
      <c r="MOC10" s="7"/>
      <c r="MOD10" s="7"/>
      <c r="MOE10" s="7"/>
      <c r="MOF10" s="7"/>
      <c r="MOG10" s="7"/>
      <c r="MOH10" s="7"/>
      <c r="MOI10" s="7"/>
      <c r="MOJ10" s="7"/>
      <c r="MOK10" s="7"/>
      <c r="MOL10" s="7"/>
      <c r="MOM10" s="7"/>
      <c r="MON10" s="7"/>
      <c r="MOO10" s="7"/>
      <c r="MOP10" s="7"/>
      <c r="MOQ10" s="7"/>
      <c r="MOR10" s="7"/>
      <c r="MOS10" s="7"/>
      <c r="MOT10" s="7"/>
      <c r="MOU10" s="7"/>
      <c r="MOV10" s="7"/>
      <c r="MOW10" s="7"/>
      <c r="MOX10" s="7"/>
      <c r="MOY10" s="7"/>
      <c r="MOZ10" s="7"/>
      <c r="MPA10" s="7"/>
      <c r="MPB10" s="7"/>
      <c r="MPC10" s="7"/>
      <c r="MPD10" s="7"/>
      <c r="MPE10" s="7"/>
      <c r="MPF10" s="7"/>
      <c r="MPG10" s="7"/>
      <c r="MPH10" s="7"/>
      <c r="MPI10" s="7"/>
      <c r="MPJ10" s="7"/>
      <c r="MPK10" s="7"/>
      <c r="MPL10" s="7"/>
      <c r="MPM10" s="7"/>
      <c r="MPN10" s="7"/>
      <c r="MPO10" s="7"/>
      <c r="MPP10" s="7"/>
      <c r="MPQ10" s="7"/>
      <c r="MPR10" s="7"/>
      <c r="MPS10" s="7"/>
      <c r="MPT10" s="7"/>
      <c r="MPU10" s="7"/>
      <c r="MPV10" s="7"/>
      <c r="MPW10" s="7"/>
      <c r="MPX10" s="7"/>
      <c r="MPY10" s="7"/>
      <c r="MPZ10" s="7"/>
      <c r="MQA10" s="7"/>
      <c r="MQB10" s="7"/>
      <c r="MQC10" s="7"/>
      <c r="MQD10" s="7"/>
      <c r="MQE10" s="7"/>
      <c r="MQF10" s="7"/>
      <c r="MQG10" s="7"/>
      <c r="MQH10" s="7"/>
      <c r="MQI10" s="7"/>
      <c r="MQJ10" s="7"/>
      <c r="MQK10" s="7"/>
      <c r="MQL10" s="7"/>
      <c r="MQM10" s="7"/>
      <c r="MQN10" s="7"/>
      <c r="MQO10" s="7"/>
      <c r="MQP10" s="7"/>
      <c r="MQQ10" s="7"/>
      <c r="MQR10" s="7"/>
      <c r="MQS10" s="7"/>
      <c r="MQT10" s="7"/>
      <c r="MQU10" s="7"/>
      <c r="MQV10" s="7"/>
      <c r="MQW10" s="7"/>
      <c r="MQX10" s="7"/>
      <c r="MQY10" s="7"/>
      <c r="MQZ10" s="7"/>
      <c r="MRA10" s="7"/>
      <c r="MRB10" s="7"/>
      <c r="MRC10" s="7"/>
      <c r="MRD10" s="7"/>
      <c r="MRE10" s="7"/>
      <c r="MRF10" s="7"/>
      <c r="MRG10" s="7"/>
      <c r="MRH10" s="7"/>
      <c r="MRI10" s="7"/>
      <c r="MRJ10" s="7"/>
      <c r="MRK10" s="7"/>
      <c r="MRL10" s="7"/>
      <c r="MRM10" s="7"/>
      <c r="MRN10" s="7"/>
      <c r="MRO10" s="7"/>
      <c r="MRP10" s="7"/>
      <c r="MRQ10" s="7"/>
      <c r="MRR10" s="7"/>
      <c r="MRS10" s="7"/>
      <c r="MRT10" s="7"/>
      <c r="MRU10" s="7"/>
      <c r="MRV10" s="7"/>
      <c r="MRW10" s="7"/>
      <c r="MRX10" s="7"/>
      <c r="MRY10" s="7"/>
      <c r="MRZ10" s="7"/>
      <c r="MSA10" s="7"/>
      <c r="MSB10" s="7"/>
      <c r="MSC10" s="7"/>
      <c r="MSD10" s="7"/>
      <c r="MSE10" s="7"/>
      <c r="MSF10" s="7"/>
      <c r="MSG10" s="7"/>
      <c r="MSH10" s="7"/>
      <c r="MSI10" s="7"/>
      <c r="MSJ10" s="7"/>
      <c r="MSK10" s="7"/>
      <c r="MSL10" s="7"/>
      <c r="MSM10" s="7"/>
      <c r="MSN10" s="7"/>
      <c r="MSO10" s="7"/>
      <c r="MSP10" s="7"/>
      <c r="MSQ10" s="7"/>
      <c r="MSR10" s="7"/>
      <c r="MSS10" s="7"/>
      <c r="MST10" s="7"/>
      <c r="MSU10" s="7"/>
      <c r="MSV10" s="7"/>
      <c r="MSW10" s="7"/>
      <c r="MSX10" s="7"/>
      <c r="MSY10" s="7"/>
      <c r="MSZ10" s="7"/>
      <c r="MTA10" s="7"/>
      <c r="MTB10" s="7"/>
      <c r="MTC10" s="7"/>
      <c r="MTD10" s="7"/>
      <c r="MTE10" s="7"/>
      <c r="MTF10" s="7"/>
      <c r="MTG10" s="7"/>
      <c r="MTH10" s="7"/>
      <c r="MTI10" s="7"/>
      <c r="MTJ10" s="7"/>
      <c r="MTK10" s="7"/>
      <c r="MTL10" s="7"/>
      <c r="MTM10" s="7"/>
      <c r="MTN10" s="7"/>
      <c r="MTO10" s="7"/>
      <c r="MTP10" s="7"/>
      <c r="MTQ10" s="7"/>
      <c r="MTR10" s="7"/>
      <c r="MTS10" s="7"/>
      <c r="MTT10" s="7"/>
      <c r="MTU10" s="7"/>
      <c r="MTV10" s="7"/>
      <c r="MTW10" s="7"/>
      <c r="MTX10" s="7"/>
      <c r="MTY10" s="7"/>
      <c r="MTZ10" s="7"/>
      <c r="MUA10" s="7"/>
      <c r="MUB10" s="7"/>
      <c r="MUC10" s="7"/>
      <c r="MUD10" s="7"/>
      <c r="MUE10" s="7"/>
      <c r="MUF10" s="7"/>
      <c r="MUG10" s="7"/>
      <c r="MUH10" s="7"/>
      <c r="MUI10" s="7"/>
      <c r="MUJ10" s="7"/>
      <c r="MUK10" s="7"/>
      <c r="MUL10" s="7"/>
      <c r="MUM10" s="7"/>
      <c r="MUN10" s="7"/>
      <c r="MUO10" s="7"/>
      <c r="MUP10" s="7"/>
      <c r="MUQ10" s="7"/>
      <c r="MUR10" s="7"/>
      <c r="MUS10" s="7"/>
      <c r="MUT10" s="7"/>
      <c r="MUU10" s="7"/>
      <c r="MUV10" s="7"/>
      <c r="MUW10" s="7"/>
      <c r="MUX10" s="7"/>
      <c r="MUY10" s="7"/>
      <c r="MUZ10" s="7"/>
      <c r="MVA10" s="7"/>
      <c r="MVB10" s="7"/>
      <c r="MVC10" s="7"/>
      <c r="MVD10" s="7"/>
      <c r="MVE10" s="7"/>
      <c r="MVF10" s="7"/>
      <c r="MVG10" s="7"/>
      <c r="MVH10" s="7"/>
      <c r="MVI10" s="7"/>
      <c r="MVJ10" s="7"/>
      <c r="MVK10" s="7"/>
      <c r="MVL10" s="7"/>
      <c r="MVM10" s="7"/>
      <c r="MVN10" s="7"/>
      <c r="MVO10" s="7"/>
      <c r="MVP10" s="7"/>
      <c r="MVQ10" s="7"/>
      <c r="MVR10" s="7"/>
      <c r="MVS10" s="7"/>
      <c r="MVT10" s="7"/>
      <c r="MVU10" s="7"/>
      <c r="MVV10" s="7"/>
      <c r="MVW10" s="7"/>
      <c r="MVX10" s="7"/>
      <c r="MVY10" s="7"/>
      <c r="MVZ10" s="7"/>
      <c r="MWA10" s="7"/>
      <c r="MWB10" s="7"/>
      <c r="MWC10" s="7"/>
      <c r="MWD10" s="7"/>
      <c r="MWE10" s="7"/>
      <c r="MWF10" s="7"/>
      <c r="MWG10" s="7"/>
      <c r="MWH10" s="7"/>
      <c r="MWI10" s="7"/>
      <c r="MWJ10" s="7"/>
      <c r="MWK10" s="7"/>
      <c r="MWL10" s="7"/>
      <c r="MWM10" s="7"/>
      <c r="MWN10" s="7"/>
      <c r="MWO10" s="7"/>
      <c r="MWP10" s="7"/>
      <c r="MWQ10" s="7"/>
      <c r="MWR10" s="7"/>
      <c r="MWS10" s="7"/>
      <c r="MWT10" s="7"/>
      <c r="MWU10" s="7"/>
      <c r="MWV10" s="7"/>
      <c r="MWW10" s="7"/>
      <c r="MWX10" s="7"/>
      <c r="MWY10" s="7"/>
      <c r="MWZ10" s="7"/>
      <c r="MXA10" s="7"/>
      <c r="MXB10" s="7"/>
      <c r="MXC10" s="7"/>
      <c r="MXD10" s="7"/>
      <c r="MXE10" s="7"/>
      <c r="MXF10" s="7"/>
      <c r="MXG10" s="7"/>
      <c r="MXH10" s="7"/>
      <c r="MXI10" s="7"/>
      <c r="MXJ10" s="7"/>
      <c r="MXK10" s="7"/>
      <c r="MXL10" s="7"/>
      <c r="MXM10" s="7"/>
      <c r="MXN10" s="7"/>
      <c r="MXO10" s="7"/>
      <c r="MXP10" s="7"/>
      <c r="MXQ10" s="7"/>
      <c r="MXR10" s="7"/>
      <c r="MXS10" s="7"/>
      <c r="MXT10" s="7"/>
      <c r="MXU10" s="7"/>
      <c r="MXV10" s="7"/>
      <c r="MXW10" s="7"/>
      <c r="MXX10" s="7"/>
      <c r="MXY10" s="7"/>
      <c r="MXZ10" s="7"/>
      <c r="MYA10" s="7"/>
      <c r="MYB10" s="7"/>
      <c r="MYC10" s="7"/>
      <c r="MYD10" s="7"/>
      <c r="MYE10" s="7"/>
      <c r="MYF10" s="7"/>
      <c r="MYG10" s="7"/>
      <c r="MYH10" s="7"/>
      <c r="MYI10" s="7"/>
      <c r="MYJ10" s="7"/>
      <c r="MYK10" s="7"/>
      <c r="MYL10" s="7"/>
      <c r="MYM10" s="7"/>
      <c r="MYN10" s="7"/>
      <c r="MYO10" s="7"/>
      <c r="MYP10" s="7"/>
      <c r="MYQ10" s="7"/>
      <c r="MYR10" s="7"/>
      <c r="MYS10" s="7"/>
      <c r="MYT10" s="7"/>
      <c r="MYU10" s="7"/>
      <c r="MYV10" s="7"/>
      <c r="MYW10" s="7"/>
      <c r="MYX10" s="7"/>
      <c r="MYY10" s="7"/>
      <c r="MYZ10" s="7"/>
      <c r="MZA10" s="7"/>
      <c r="MZB10" s="7"/>
      <c r="MZC10" s="7"/>
      <c r="MZD10" s="7"/>
      <c r="MZE10" s="7"/>
      <c r="MZF10" s="7"/>
      <c r="MZG10" s="7"/>
      <c r="MZH10" s="7"/>
      <c r="MZI10" s="7"/>
      <c r="MZJ10" s="7"/>
      <c r="MZK10" s="7"/>
      <c r="MZL10" s="7"/>
      <c r="MZM10" s="7"/>
      <c r="MZN10" s="7"/>
      <c r="MZO10" s="7"/>
      <c r="MZP10" s="7"/>
      <c r="MZQ10" s="7"/>
      <c r="MZR10" s="7"/>
      <c r="MZS10" s="7"/>
      <c r="MZT10" s="7"/>
      <c r="MZU10" s="7"/>
      <c r="MZV10" s="7"/>
      <c r="MZW10" s="7"/>
      <c r="MZX10" s="7"/>
      <c r="MZY10" s="7"/>
      <c r="MZZ10" s="7"/>
      <c r="NAA10" s="7"/>
      <c r="NAB10" s="7"/>
      <c r="NAC10" s="7"/>
      <c r="NAD10" s="7"/>
      <c r="NAE10" s="7"/>
      <c r="NAF10" s="7"/>
      <c r="NAG10" s="7"/>
      <c r="NAH10" s="7"/>
      <c r="NAI10" s="7"/>
      <c r="NAJ10" s="7"/>
      <c r="NAK10" s="7"/>
      <c r="NAL10" s="7"/>
      <c r="NAM10" s="7"/>
      <c r="NAN10" s="7"/>
      <c r="NAO10" s="7"/>
      <c r="NAP10" s="7"/>
      <c r="NAQ10" s="7"/>
      <c r="NAR10" s="7"/>
      <c r="NAS10" s="7"/>
      <c r="NAT10" s="7"/>
      <c r="NAU10" s="7"/>
      <c r="NAV10" s="7"/>
      <c r="NAW10" s="7"/>
      <c r="NAX10" s="7"/>
      <c r="NAY10" s="7"/>
      <c r="NAZ10" s="7"/>
      <c r="NBA10" s="7"/>
      <c r="NBB10" s="7"/>
      <c r="NBC10" s="7"/>
      <c r="NBD10" s="7"/>
      <c r="NBE10" s="7"/>
      <c r="NBF10" s="7"/>
      <c r="NBG10" s="7"/>
      <c r="NBH10" s="7"/>
      <c r="NBI10" s="7"/>
      <c r="NBJ10" s="7"/>
      <c r="NBK10" s="7"/>
      <c r="NBL10" s="7"/>
      <c r="NBM10" s="7"/>
      <c r="NBN10" s="7"/>
      <c r="NBO10" s="7"/>
      <c r="NBP10" s="7"/>
      <c r="NBQ10" s="7"/>
      <c r="NBR10" s="7"/>
      <c r="NBS10" s="7"/>
      <c r="NBT10" s="7"/>
      <c r="NBU10" s="7"/>
      <c r="NBV10" s="7"/>
      <c r="NBW10" s="7"/>
      <c r="NBX10" s="7"/>
      <c r="NBY10" s="7"/>
      <c r="NBZ10" s="7"/>
      <c r="NCA10" s="7"/>
      <c r="NCB10" s="7"/>
      <c r="NCC10" s="7"/>
      <c r="NCD10" s="7"/>
      <c r="NCE10" s="7"/>
      <c r="NCF10" s="7"/>
      <c r="NCG10" s="7"/>
      <c r="NCH10" s="7"/>
      <c r="NCI10" s="7"/>
      <c r="NCJ10" s="7"/>
      <c r="NCK10" s="7"/>
      <c r="NCL10" s="7"/>
      <c r="NCM10" s="7"/>
      <c r="NCN10" s="7"/>
      <c r="NCO10" s="7"/>
      <c r="NCP10" s="7"/>
      <c r="NCQ10" s="7"/>
      <c r="NCR10" s="7"/>
      <c r="NCS10" s="7"/>
      <c r="NCT10" s="7"/>
      <c r="NCU10" s="7"/>
      <c r="NCV10" s="7"/>
      <c r="NCW10" s="7"/>
      <c r="NCX10" s="7"/>
      <c r="NCY10" s="7"/>
      <c r="NCZ10" s="7"/>
      <c r="NDA10" s="7"/>
      <c r="NDB10" s="7"/>
      <c r="NDC10" s="7"/>
      <c r="NDD10" s="7"/>
      <c r="NDE10" s="7"/>
      <c r="NDF10" s="7"/>
      <c r="NDG10" s="7"/>
      <c r="NDH10" s="7"/>
      <c r="NDI10" s="7"/>
      <c r="NDJ10" s="7"/>
      <c r="NDK10" s="7"/>
      <c r="NDL10" s="7"/>
      <c r="NDM10" s="7"/>
      <c r="NDN10" s="7"/>
      <c r="NDO10" s="7"/>
      <c r="NDP10" s="7"/>
      <c r="NDQ10" s="7"/>
      <c r="NDR10" s="7"/>
      <c r="NDS10" s="7"/>
      <c r="NDT10" s="7"/>
      <c r="NDU10" s="7"/>
      <c r="NDV10" s="7"/>
      <c r="NDW10" s="7"/>
      <c r="NDX10" s="7"/>
      <c r="NDY10" s="7"/>
      <c r="NDZ10" s="7"/>
      <c r="NEA10" s="7"/>
      <c r="NEB10" s="7"/>
      <c r="NEC10" s="7"/>
      <c r="NED10" s="7"/>
      <c r="NEE10" s="7"/>
      <c r="NEF10" s="7"/>
      <c r="NEG10" s="7"/>
      <c r="NEH10" s="7"/>
      <c r="NEI10" s="7"/>
      <c r="NEJ10" s="7"/>
      <c r="NEK10" s="7"/>
      <c r="NEL10" s="7"/>
      <c r="NEM10" s="7"/>
      <c r="NEN10" s="7"/>
      <c r="NEO10" s="7"/>
      <c r="NEP10" s="7"/>
      <c r="NEQ10" s="7"/>
      <c r="NER10" s="7"/>
      <c r="NES10" s="7"/>
      <c r="NET10" s="7"/>
      <c r="NEU10" s="7"/>
      <c r="NEV10" s="7"/>
      <c r="NEW10" s="7"/>
      <c r="NEX10" s="7"/>
      <c r="NEY10" s="7"/>
      <c r="NEZ10" s="7"/>
      <c r="NFA10" s="7"/>
      <c r="NFB10" s="7"/>
      <c r="NFC10" s="7"/>
      <c r="NFD10" s="7"/>
      <c r="NFE10" s="7"/>
      <c r="NFF10" s="7"/>
      <c r="NFG10" s="7"/>
      <c r="NFH10" s="7"/>
      <c r="NFI10" s="7"/>
      <c r="NFJ10" s="7"/>
      <c r="NFK10" s="7"/>
      <c r="NFL10" s="7"/>
      <c r="NFM10" s="7"/>
      <c r="NFN10" s="7"/>
      <c r="NFO10" s="7"/>
      <c r="NFP10" s="7"/>
      <c r="NFQ10" s="7"/>
      <c r="NFR10" s="7"/>
      <c r="NFS10" s="7"/>
      <c r="NFT10" s="7"/>
      <c r="NFU10" s="7"/>
      <c r="NFV10" s="7"/>
      <c r="NFW10" s="7"/>
      <c r="NFX10" s="7"/>
      <c r="NFY10" s="7"/>
      <c r="NFZ10" s="7"/>
      <c r="NGA10" s="7"/>
      <c r="NGB10" s="7"/>
      <c r="NGC10" s="7"/>
      <c r="NGD10" s="7"/>
      <c r="NGE10" s="7"/>
      <c r="NGF10" s="7"/>
      <c r="NGG10" s="7"/>
      <c r="NGH10" s="7"/>
      <c r="NGI10" s="7"/>
      <c r="NGJ10" s="7"/>
      <c r="NGK10" s="7"/>
      <c r="NGL10" s="7"/>
      <c r="NGM10" s="7"/>
      <c r="NGN10" s="7"/>
      <c r="NGO10" s="7"/>
      <c r="NGP10" s="7"/>
      <c r="NGQ10" s="7"/>
      <c r="NGR10" s="7"/>
      <c r="NGS10" s="7"/>
      <c r="NGT10" s="7"/>
      <c r="NGU10" s="7"/>
      <c r="NGV10" s="7"/>
      <c r="NGW10" s="7"/>
      <c r="NGX10" s="7"/>
      <c r="NGY10" s="7"/>
      <c r="NGZ10" s="7"/>
      <c r="NHA10" s="7"/>
      <c r="NHB10" s="7"/>
      <c r="NHC10" s="7"/>
      <c r="NHD10" s="7"/>
      <c r="NHE10" s="7"/>
      <c r="NHF10" s="7"/>
      <c r="NHG10" s="7"/>
      <c r="NHH10" s="7"/>
      <c r="NHI10" s="7"/>
      <c r="NHJ10" s="7"/>
      <c r="NHK10" s="7"/>
      <c r="NHL10" s="7"/>
      <c r="NHM10" s="7"/>
      <c r="NHN10" s="7"/>
      <c r="NHO10" s="7"/>
      <c r="NHP10" s="7"/>
      <c r="NHQ10" s="7"/>
      <c r="NHR10" s="7"/>
      <c r="NHS10" s="7"/>
      <c r="NHT10" s="7"/>
      <c r="NHU10" s="7"/>
      <c r="NHV10" s="7"/>
      <c r="NHW10" s="7"/>
      <c r="NHX10" s="7"/>
      <c r="NHY10" s="7"/>
      <c r="NHZ10" s="7"/>
      <c r="NIA10" s="7"/>
      <c r="NIB10" s="7"/>
      <c r="NIC10" s="7"/>
      <c r="NID10" s="7"/>
      <c r="NIE10" s="7"/>
      <c r="NIF10" s="7"/>
      <c r="NIG10" s="7"/>
      <c r="NIH10" s="7"/>
      <c r="NII10" s="7"/>
      <c r="NIJ10" s="7"/>
      <c r="NIK10" s="7"/>
      <c r="NIL10" s="7"/>
      <c r="NIM10" s="7"/>
      <c r="NIN10" s="7"/>
      <c r="NIO10" s="7"/>
      <c r="NIP10" s="7"/>
      <c r="NIQ10" s="7"/>
      <c r="NIR10" s="7"/>
      <c r="NIS10" s="7"/>
      <c r="NIT10" s="7"/>
      <c r="NIU10" s="7"/>
      <c r="NIV10" s="7"/>
      <c r="NIW10" s="7"/>
      <c r="NIX10" s="7"/>
      <c r="NIY10" s="7"/>
      <c r="NIZ10" s="7"/>
      <c r="NJA10" s="7"/>
      <c r="NJB10" s="7"/>
      <c r="NJC10" s="7"/>
      <c r="NJD10" s="7"/>
      <c r="NJE10" s="7"/>
      <c r="NJF10" s="7"/>
      <c r="NJG10" s="7"/>
      <c r="NJH10" s="7"/>
      <c r="NJI10" s="7"/>
      <c r="NJJ10" s="7"/>
      <c r="NJK10" s="7"/>
      <c r="NJL10" s="7"/>
      <c r="NJM10" s="7"/>
      <c r="NJN10" s="7"/>
      <c r="NJO10" s="7"/>
      <c r="NJP10" s="7"/>
      <c r="NJQ10" s="7"/>
      <c r="NJR10" s="7"/>
      <c r="NJS10" s="7"/>
      <c r="NJT10" s="7"/>
      <c r="NJU10" s="7"/>
      <c r="NJV10" s="7"/>
      <c r="NJW10" s="7"/>
      <c r="NJX10" s="7"/>
      <c r="NJY10" s="7"/>
      <c r="NJZ10" s="7"/>
      <c r="NKA10" s="7"/>
      <c r="NKB10" s="7"/>
      <c r="NKC10" s="7"/>
      <c r="NKD10" s="7"/>
      <c r="NKE10" s="7"/>
      <c r="NKF10" s="7"/>
      <c r="NKG10" s="7"/>
      <c r="NKH10" s="7"/>
      <c r="NKI10" s="7"/>
      <c r="NKJ10" s="7"/>
      <c r="NKK10" s="7"/>
      <c r="NKL10" s="7"/>
      <c r="NKM10" s="7"/>
      <c r="NKN10" s="7"/>
      <c r="NKO10" s="7"/>
      <c r="NKP10" s="7"/>
      <c r="NKQ10" s="7"/>
      <c r="NKR10" s="7"/>
      <c r="NKS10" s="7"/>
      <c r="NKT10" s="7"/>
      <c r="NKU10" s="7"/>
      <c r="NKV10" s="7"/>
      <c r="NKW10" s="7"/>
      <c r="NKX10" s="7"/>
      <c r="NKY10" s="7"/>
      <c r="NKZ10" s="7"/>
      <c r="NLA10" s="7"/>
      <c r="NLB10" s="7"/>
      <c r="NLC10" s="7"/>
      <c r="NLD10" s="7"/>
      <c r="NLE10" s="7"/>
      <c r="NLF10" s="7"/>
      <c r="NLG10" s="7"/>
      <c r="NLH10" s="7"/>
      <c r="NLI10" s="7"/>
      <c r="NLJ10" s="7"/>
      <c r="NLK10" s="7"/>
      <c r="NLL10" s="7"/>
      <c r="NLM10" s="7"/>
      <c r="NLN10" s="7"/>
      <c r="NLO10" s="7"/>
      <c r="NLP10" s="7"/>
      <c r="NLQ10" s="7"/>
      <c r="NLR10" s="7"/>
      <c r="NLS10" s="7"/>
      <c r="NLT10" s="7"/>
      <c r="NLU10" s="7"/>
      <c r="NLV10" s="7"/>
      <c r="NLW10" s="7"/>
      <c r="NLX10" s="7"/>
      <c r="NLY10" s="7"/>
      <c r="NLZ10" s="7"/>
      <c r="NMA10" s="7"/>
      <c r="NMB10" s="7"/>
      <c r="NMC10" s="7"/>
      <c r="NMD10" s="7"/>
      <c r="NME10" s="7"/>
      <c r="NMF10" s="7"/>
      <c r="NMG10" s="7"/>
      <c r="NMH10" s="7"/>
      <c r="NMI10" s="7"/>
      <c r="NMJ10" s="7"/>
      <c r="NMK10" s="7"/>
      <c r="NML10" s="7"/>
      <c r="NMM10" s="7"/>
      <c r="NMN10" s="7"/>
      <c r="NMO10" s="7"/>
      <c r="NMP10" s="7"/>
      <c r="NMQ10" s="7"/>
      <c r="NMR10" s="7"/>
      <c r="NMS10" s="7"/>
      <c r="NMT10" s="7"/>
      <c r="NMU10" s="7"/>
      <c r="NMV10" s="7"/>
      <c r="NMW10" s="7"/>
      <c r="NMX10" s="7"/>
      <c r="NMY10" s="7"/>
      <c r="NMZ10" s="7"/>
      <c r="NNA10" s="7"/>
      <c r="NNB10" s="7"/>
      <c r="NNC10" s="7"/>
      <c r="NND10" s="7"/>
      <c r="NNE10" s="7"/>
      <c r="NNF10" s="7"/>
      <c r="NNG10" s="7"/>
      <c r="NNH10" s="7"/>
      <c r="NNI10" s="7"/>
      <c r="NNJ10" s="7"/>
      <c r="NNK10" s="7"/>
      <c r="NNL10" s="7"/>
      <c r="NNM10" s="7"/>
      <c r="NNN10" s="7"/>
      <c r="NNO10" s="7"/>
      <c r="NNP10" s="7"/>
      <c r="NNQ10" s="7"/>
      <c r="NNR10" s="7"/>
      <c r="NNS10" s="7"/>
      <c r="NNT10" s="7"/>
      <c r="NNU10" s="7"/>
      <c r="NNV10" s="7"/>
      <c r="NNW10" s="7"/>
      <c r="NNX10" s="7"/>
      <c r="NNY10" s="7"/>
      <c r="NNZ10" s="7"/>
      <c r="NOA10" s="7"/>
      <c r="NOB10" s="7"/>
      <c r="NOC10" s="7"/>
      <c r="NOD10" s="7"/>
      <c r="NOE10" s="7"/>
      <c r="NOF10" s="7"/>
      <c r="NOG10" s="7"/>
      <c r="NOH10" s="7"/>
      <c r="NOI10" s="7"/>
      <c r="NOJ10" s="7"/>
      <c r="NOK10" s="7"/>
      <c r="NOL10" s="7"/>
      <c r="NOM10" s="7"/>
      <c r="NON10" s="7"/>
      <c r="NOO10" s="7"/>
      <c r="NOP10" s="7"/>
      <c r="NOQ10" s="7"/>
      <c r="NOR10" s="7"/>
      <c r="NOS10" s="7"/>
      <c r="NOT10" s="7"/>
      <c r="NOU10" s="7"/>
      <c r="NOV10" s="7"/>
      <c r="NOW10" s="7"/>
      <c r="NOX10" s="7"/>
      <c r="NOY10" s="7"/>
      <c r="NOZ10" s="7"/>
      <c r="NPA10" s="7"/>
      <c r="NPB10" s="7"/>
      <c r="NPC10" s="7"/>
      <c r="NPD10" s="7"/>
      <c r="NPE10" s="7"/>
      <c r="NPF10" s="7"/>
      <c r="NPG10" s="7"/>
      <c r="NPH10" s="7"/>
      <c r="NPI10" s="7"/>
      <c r="NPJ10" s="7"/>
      <c r="NPK10" s="7"/>
      <c r="NPL10" s="7"/>
      <c r="NPM10" s="7"/>
      <c r="NPN10" s="7"/>
      <c r="NPO10" s="7"/>
      <c r="NPP10" s="7"/>
      <c r="NPQ10" s="7"/>
      <c r="NPR10" s="7"/>
      <c r="NPS10" s="7"/>
      <c r="NPT10" s="7"/>
      <c r="NPU10" s="7"/>
      <c r="NPV10" s="7"/>
      <c r="NPW10" s="7"/>
      <c r="NPX10" s="7"/>
      <c r="NPY10" s="7"/>
      <c r="NPZ10" s="7"/>
      <c r="NQA10" s="7"/>
      <c r="NQB10" s="7"/>
      <c r="NQC10" s="7"/>
      <c r="NQD10" s="7"/>
      <c r="NQE10" s="7"/>
      <c r="NQF10" s="7"/>
      <c r="NQG10" s="7"/>
      <c r="NQH10" s="7"/>
      <c r="NQI10" s="7"/>
      <c r="NQJ10" s="7"/>
      <c r="NQK10" s="7"/>
      <c r="NQL10" s="7"/>
      <c r="NQM10" s="7"/>
      <c r="NQN10" s="7"/>
      <c r="NQO10" s="7"/>
      <c r="NQP10" s="7"/>
      <c r="NQQ10" s="7"/>
      <c r="NQR10" s="7"/>
      <c r="NQS10" s="7"/>
      <c r="NQT10" s="7"/>
      <c r="NQU10" s="7"/>
      <c r="NQV10" s="7"/>
      <c r="NQW10" s="7"/>
      <c r="NQX10" s="7"/>
      <c r="NQY10" s="7"/>
      <c r="NQZ10" s="7"/>
      <c r="NRA10" s="7"/>
      <c r="NRB10" s="7"/>
      <c r="NRC10" s="7"/>
      <c r="NRD10" s="7"/>
      <c r="NRE10" s="7"/>
      <c r="NRF10" s="7"/>
      <c r="NRG10" s="7"/>
      <c r="NRH10" s="7"/>
      <c r="NRI10" s="7"/>
      <c r="NRJ10" s="7"/>
      <c r="NRK10" s="7"/>
      <c r="NRL10" s="7"/>
      <c r="NRM10" s="7"/>
      <c r="NRN10" s="7"/>
      <c r="NRO10" s="7"/>
      <c r="NRP10" s="7"/>
      <c r="NRQ10" s="7"/>
      <c r="NRR10" s="7"/>
      <c r="NRS10" s="7"/>
      <c r="NRT10" s="7"/>
      <c r="NRU10" s="7"/>
      <c r="NRV10" s="7"/>
      <c r="NRW10" s="7"/>
      <c r="NRX10" s="7"/>
      <c r="NRY10" s="7"/>
      <c r="NRZ10" s="7"/>
      <c r="NSA10" s="7"/>
      <c r="NSB10" s="7"/>
      <c r="NSC10" s="7"/>
      <c r="NSD10" s="7"/>
      <c r="NSE10" s="7"/>
      <c r="NSF10" s="7"/>
      <c r="NSG10" s="7"/>
      <c r="NSH10" s="7"/>
      <c r="NSI10" s="7"/>
      <c r="NSJ10" s="7"/>
      <c r="NSK10" s="7"/>
      <c r="NSL10" s="7"/>
      <c r="NSM10" s="7"/>
      <c r="NSN10" s="7"/>
      <c r="NSO10" s="7"/>
      <c r="NSP10" s="7"/>
      <c r="NSQ10" s="7"/>
      <c r="NSR10" s="7"/>
      <c r="NSS10" s="7"/>
      <c r="NST10" s="7"/>
      <c r="NSU10" s="7"/>
      <c r="NSV10" s="7"/>
      <c r="NSW10" s="7"/>
      <c r="NSX10" s="7"/>
      <c r="NSY10" s="7"/>
      <c r="NSZ10" s="7"/>
      <c r="NTA10" s="7"/>
      <c r="NTB10" s="7"/>
      <c r="NTC10" s="7"/>
      <c r="NTD10" s="7"/>
      <c r="NTE10" s="7"/>
      <c r="NTF10" s="7"/>
      <c r="NTG10" s="7"/>
      <c r="NTH10" s="7"/>
      <c r="NTI10" s="7"/>
      <c r="NTJ10" s="7"/>
      <c r="NTK10" s="7"/>
      <c r="NTL10" s="7"/>
      <c r="NTM10" s="7"/>
      <c r="NTN10" s="7"/>
      <c r="NTO10" s="7"/>
      <c r="NTP10" s="7"/>
      <c r="NTQ10" s="7"/>
      <c r="NTR10" s="7"/>
      <c r="NTS10" s="7"/>
      <c r="NTT10" s="7"/>
      <c r="NTU10" s="7"/>
      <c r="NTV10" s="7"/>
      <c r="NTW10" s="7"/>
      <c r="NTX10" s="7"/>
      <c r="NTY10" s="7"/>
      <c r="NTZ10" s="7"/>
      <c r="NUA10" s="7"/>
      <c r="NUB10" s="7"/>
      <c r="NUC10" s="7"/>
      <c r="NUD10" s="7"/>
      <c r="NUE10" s="7"/>
      <c r="NUF10" s="7"/>
      <c r="NUG10" s="7"/>
      <c r="NUH10" s="7"/>
      <c r="NUI10" s="7"/>
      <c r="NUJ10" s="7"/>
      <c r="NUK10" s="7"/>
      <c r="NUL10" s="7"/>
      <c r="NUM10" s="7"/>
      <c r="NUN10" s="7"/>
      <c r="NUO10" s="7"/>
      <c r="NUP10" s="7"/>
      <c r="NUQ10" s="7"/>
      <c r="NUR10" s="7"/>
      <c r="NUS10" s="7"/>
      <c r="NUT10" s="7"/>
      <c r="NUU10" s="7"/>
      <c r="NUV10" s="7"/>
      <c r="NUW10" s="7"/>
      <c r="NUX10" s="7"/>
      <c r="NUY10" s="7"/>
      <c r="NUZ10" s="7"/>
      <c r="NVA10" s="7"/>
      <c r="NVB10" s="7"/>
      <c r="NVC10" s="7"/>
      <c r="NVD10" s="7"/>
      <c r="NVE10" s="7"/>
      <c r="NVF10" s="7"/>
      <c r="NVG10" s="7"/>
      <c r="NVH10" s="7"/>
      <c r="NVI10" s="7"/>
      <c r="NVJ10" s="7"/>
      <c r="NVK10" s="7"/>
      <c r="NVL10" s="7"/>
      <c r="NVM10" s="7"/>
      <c r="NVN10" s="7"/>
      <c r="NVO10" s="7"/>
      <c r="NVP10" s="7"/>
      <c r="NVQ10" s="7"/>
      <c r="NVR10" s="7"/>
      <c r="NVS10" s="7"/>
      <c r="NVT10" s="7"/>
      <c r="NVU10" s="7"/>
      <c r="NVV10" s="7"/>
      <c r="NVW10" s="7"/>
      <c r="NVX10" s="7"/>
      <c r="NVY10" s="7"/>
      <c r="NVZ10" s="7"/>
      <c r="NWA10" s="7"/>
      <c r="NWB10" s="7"/>
      <c r="NWC10" s="7"/>
      <c r="NWD10" s="7"/>
      <c r="NWE10" s="7"/>
      <c r="NWF10" s="7"/>
      <c r="NWG10" s="7"/>
      <c r="NWH10" s="7"/>
      <c r="NWI10" s="7"/>
      <c r="NWJ10" s="7"/>
      <c r="NWK10" s="7"/>
      <c r="NWL10" s="7"/>
      <c r="NWM10" s="7"/>
      <c r="NWN10" s="7"/>
      <c r="NWO10" s="7"/>
      <c r="NWP10" s="7"/>
      <c r="NWQ10" s="7"/>
      <c r="NWR10" s="7"/>
      <c r="NWS10" s="7"/>
      <c r="NWT10" s="7"/>
      <c r="NWU10" s="7"/>
      <c r="NWV10" s="7"/>
      <c r="NWW10" s="7"/>
      <c r="NWX10" s="7"/>
      <c r="NWY10" s="7"/>
      <c r="NWZ10" s="7"/>
      <c r="NXA10" s="7"/>
      <c r="NXB10" s="7"/>
      <c r="NXC10" s="7"/>
      <c r="NXD10" s="7"/>
      <c r="NXE10" s="7"/>
      <c r="NXF10" s="7"/>
      <c r="NXG10" s="7"/>
      <c r="NXH10" s="7"/>
      <c r="NXI10" s="7"/>
      <c r="NXJ10" s="7"/>
      <c r="NXK10" s="7"/>
      <c r="NXL10" s="7"/>
      <c r="NXM10" s="7"/>
      <c r="NXN10" s="7"/>
      <c r="NXO10" s="7"/>
      <c r="NXP10" s="7"/>
      <c r="NXQ10" s="7"/>
      <c r="NXR10" s="7"/>
      <c r="NXS10" s="7"/>
      <c r="NXT10" s="7"/>
      <c r="NXU10" s="7"/>
      <c r="NXV10" s="7"/>
      <c r="NXW10" s="7"/>
      <c r="NXX10" s="7"/>
      <c r="NXY10" s="7"/>
      <c r="NXZ10" s="7"/>
      <c r="NYA10" s="7"/>
      <c r="NYB10" s="7"/>
      <c r="NYC10" s="7"/>
      <c r="NYD10" s="7"/>
      <c r="NYE10" s="7"/>
      <c r="NYF10" s="7"/>
      <c r="NYG10" s="7"/>
      <c r="NYH10" s="7"/>
      <c r="NYI10" s="7"/>
      <c r="NYJ10" s="7"/>
      <c r="NYK10" s="7"/>
      <c r="NYL10" s="7"/>
      <c r="NYM10" s="7"/>
      <c r="NYN10" s="7"/>
      <c r="NYO10" s="7"/>
      <c r="NYP10" s="7"/>
      <c r="NYQ10" s="7"/>
      <c r="NYR10" s="7"/>
      <c r="NYS10" s="7"/>
      <c r="NYT10" s="7"/>
      <c r="NYU10" s="7"/>
      <c r="NYV10" s="7"/>
      <c r="NYW10" s="7"/>
      <c r="NYX10" s="7"/>
      <c r="NYY10" s="7"/>
      <c r="NYZ10" s="7"/>
      <c r="NZA10" s="7"/>
      <c r="NZB10" s="7"/>
      <c r="NZC10" s="7"/>
      <c r="NZD10" s="7"/>
      <c r="NZE10" s="7"/>
      <c r="NZF10" s="7"/>
      <c r="NZG10" s="7"/>
      <c r="NZH10" s="7"/>
      <c r="NZI10" s="7"/>
      <c r="NZJ10" s="7"/>
      <c r="NZK10" s="7"/>
      <c r="NZL10" s="7"/>
      <c r="NZM10" s="7"/>
      <c r="NZN10" s="7"/>
      <c r="NZO10" s="7"/>
      <c r="NZP10" s="7"/>
      <c r="NZQ10" s="7"/>
      <c r="NZR10" s="7"/>
      <c r="NZS10" s="7"/>
      <c r="NZT10" s="7"/>
      <c r="NZU10" s="7"/>
      <c r="NZV10" s="7"/>
      <c r="NZW10" s="7"/>
      <c r="NZX10" s="7"/>
      <c r="NZY10" s="7"/>
      <c r="NZZ10" s="7"/>
      <c r="OAA10" s="7"/>
      <c r="OAB10" s="7"/>
      <c r="OAC10" s="7"/>
      <c r="OAD10" s="7"/>
      <c r="OAE10" s="7"/>
      <c r="OAF10" s="7"/>
      <c r="OAG10" s="7"/>
      <c r="OAH10" s="7"/>
      <c r="OAI10" s="7"/>
      <c r="OAJ10" s="7"/>
      <c r="OAK10" s="7"/>
      <c r="OAL10" s="7"/>
      <c r="OAM10" s="7"/>
      <c r="OAN10" s="7"/>
      <c r="OAO10" s="7"/>
      <c r="OAP10" s="7"/>
      <c r="OAQ10" s="7"/>
      <c r="OAR10" s="7"/>
      <c r="OAS10" s="7"/>
      <c r="OAT10" s="7"/>
      <c r="OAU10" s="7"/>
      <c r="OAV10" s="7"/>
      <c r="OAW10" s="7"/>
      <c r="OAX10" s="7"/>
      <c r="OAY10" s="7"/>
      <c r="OAZ10" s="7"/>
      <c r="OBA10" s="7"/>
      <c r="OBB10" s="7"/>
      <c r="OBC10" s="7"/>
      <c r="OBD10" s="7"/>
      <c r="OBE10" s="7"/>
      <c r="OBF10" s="7"/>
      <c r="OBG10" s="7"/>
      <c r="OBH10" s="7"/>
      <c r="OBI10" s="7"/>
      <c r="OBJ10" s="7"/>
      <c r="OBK10" s="7"/>
      <c r="OBL10" s="7"/>
      <c r="OBM10" s="7"/>
      <c r="OBN10" s="7"/>
      <c r="OBO10" s="7"/>
      <c r="OBP10" s="7"/>
      <c r="OBQ10" s="7"/>
      <c r="OBR10" s="7"/>
      <c r="OBS10" s="7"/>
      <c r="OBT10" s="7"/>
      <c r="OBU10" s="7"/>
      <c r="OBV10" s="7"/>
      <c r="OBW10" s="7"/>
      <c r="OBX10" s="7"/>
      <c r="OBY10" s="7"/>
      <c r="OBZ10" s="7"/>
      <c r="OCA10" s="7"/>
      <c r="OCB10" s="7"/>
      <c r="OCC10" s="7"/>
      <c r="OCD10" s="7"/>
      <c r="OCE10" s="7"/>
      <c r="OCF10" s="7"/>
      <c r="OCG10" s="7"/>
      <c r="OCH10" s="7"/>
      <c r="OCI10" s="7"/>
      <c r="OCJ10" s="7"/>
      <c r="OCK10" s="7"/>
      <c r="OCL10" s="7"/>
      <c r="OCM10" s="7"/>
      <c r="OCN10" s="7"/>
      <c r="OCO10" s="7"/>
      <c r="OCP10" s="7"/>
      <c r="OCQ10" s="7"/>
      <c r="OCR10" s="7"/>
      <c r="OCS10" s="7"/>
      <c r="OCT10" s="7"/>
      <c r="OCU10" s="7"/>
      <c r="OCV10" s="7"/>
      <c r="OCW10" s="7"/>
      <c r="OCX10" s="7"/>
      <c r="OCY10" s="7"/>
      <c r="OCZ10" s="7"/>
      <c r="ODA10" s="7"/>
      <c r="ODB10" s="7"/>
      <c r="ODC10" s="7"/>
      <c r="ODD10" s="7"/>
      <c r="ODE10" s="7"/>
      <c r="ODF10" s="7"/>
      <c r="ODG10" s="7"/>
      <c r="ODH10" s="7"/>
      <c r="ODI10" s="7"/>
      <c r="ODJ10" s="7"/>
      <c r="ODK10" s="7"/>
      <c r="ODL10" s="7"/>
      <c r="ODM10" s="7"/>
      <c r="ODN10" s="7"/>
      <c r="ODO10" s="7"/>
      <c r="ODP10" s="7"/>
      <c r="ODQ10" s="7"/>
      <c r="ODR10" s="7"/>
      <c r="ODS10" s="7"/>
      <c r="ODT10" s="7"/>
      <c r="ODU10" s="7"/>
      <c r="ODV10" s="7"/>
      <c r="ODW10" s="7"/>
      <c r="ODX10" s="7"/>
      <c r="ODY10" s="7"/>
      <c r="ODZ10" s="7"/>
      <c r="OEA10" s="7"/>
      <c r="OEB10" s="7"/>
      <c r="OEC10" s="7"/>
      <c r="OED10" s="7"/>
      <c r="OEE10" s="7"/>
      <c r="OEF10" s="7"/>
      <c r="OEG10" s="7"/>
      <c r="OEH10" s="7"/>
      <c r="OEI10" s="7"/>
      <c r="OEJ10" s="7"/>
      <c r="OEK10" s="7"/>
      <c r="OEL10" s="7"/>
      <c r="OEM10" s="7"/>
      <c r="OEN10" s="7"/>
      <c r="OEO10" s="7"/>
      <c r="OEP10" s="7"/>
      <c r="OEQ10" s="7"/>
      <c r="OER10" s="7"/>
      <c r="OES10" s="7"/>
      <c r="OET10" s="7"/>
      <c r="OEU10" s="7"/>
      <c r="OEV10" s="7"/>
      <c r="OEW10" s="7"/>
      <c r="OEX10" s="7"/>
      <c r="OEY10" s="7"/>
      <c r="OEZ10" s="7"/>
      <c r="OFA10" s="7"/>
      <c r="OFB10" s="7"/>
      <c r="OFC10" s="7"/>
      <c r="OFD10" s="7"/>
      <c r="OFE10" s="7"/>
      <c r="OFF10" s="7"/>
      <c r="OFG10" s="7"/>
      <c r="OFH10" s="7"/>
      <c r="OFI10" s="7"/>
      <c r="OFJ10" s="7"/>
      <c r="OFK10" s="7"/>
      <c r="OFL10" s="7"/>
      <c r="OFM10" s="7"/>
      <c r="OFN10" s="7"/>
      <c r="OFO10" s="7"/>
      <c r="OFP10" s="7"/>
      <c r="OFQ10" s="7"/>
      <c r="OFR10" s="7"/>
      <c r="OFS10" s="7"/>
      <c r="OFT10" s="7"/>
      <c r="OFU10" s="7"/>
      <c r="OFV10" s="7"/>
      <c r="OFW10" s="7"/>
      <c r="OFX10" s="7"/>
      <c r="OFY10" s="7"/>
      <c r="OFZ10" s="7"/>
      <c r="OGA10" s="7"/>
      <c r="OGB10" s="7"/>
      <c r="OGC10" s="7"/>
      <c r="OGD10" s="7"/>
      <c r="OGE10" s="7"/>
      <c r="OGF10" s="7"/>
      <c r="OGG10" s="7"/>
      <c r="OGH10" s="7"/>
      <c r="OGI10" s="7"/>
      <c r="OGJ10" s="7"/>
      <c r="OGK10" s="7"/>
      <c r="OGL10" s="7"/>
      <c r="OGM10" s="7"/>
      <c r="OGN10" s="7"/>
      <c r="OGO10" s="7"/>
      <c r="OGP10" s="7"/>
      <c r="OGQ10" s="7"/>
      <c r="OGR10" s="7"/>
      <c r="OGS10" s="7"/>
      <c r="OGT10" s="7"/>
      <c r="OGU10" s="7"/>
      <c r="OGV10" s="7"/>
      <c r="OGW10" s="7"/>
      <c r="OGX10" s="7"/>
      <c r="OGY10" s="7"/>
      <c r="OGZ10" s="7"/>
      <c r="OHA10" s="7"/>
      <c r="OHB10" s="7"/>
      <c r="OHC10" s="7"/>
      <c r="OHD10" s="7"/>
      <c r="OHE10" s="7"/>
      <c r="OHF10" s="7"/>
      <c r="OHG10" s="7"/>
      <c r="OHH10" s="7"/>
      <c r="OHI10" s="7"/>
      <c r="OHJ10" s="7"/>
      <c r="OHK10" s="7"/>
      <c r="OHL10" s="7"/>
      <c r="OHM10" s="7"/>
      <c r="OHN10" s="7"/>
      <c r="OHO10" s="7"/>
      <c r="OHP10" s="7"/>
      <c r="OHQ10" s="7"/>
      <c r="OHR10" s="7"/>
      <c r="OHS10" s="7"/>
      <c r="OHT10" s="7"/>
      <c r="OHU10" s="7"/>
      <c r="OHV10" s="7"/>
      <c r="OHW10" s="7"/>
      <c r="OHX10" s="7"/>
      <c r="OHY10" s="7"/>
      <c r="OHZ10" s="7"/>
      <c r="OIA10" s="7"/>
      <c r="OIB10" s="7"/>
      <c r="OIC10" s="7"/>
      <c r="OID10" s="7"/>
      <c r="OIE10" s="7"/>
      <c r="OIF10" s="7"/>
      <c r="OIG10" s="7"/>
      <c r="OIH10" s="7"/>
      <c r="OII10" s="7"/>
      <c r="OIJ10" s="7"/>
      <c r="OIK10" s="7"/>
      <c r="OIL10" s="7"/>
      <c r="OIM10" s="7"/>
      <c r="OIN10" s="7"/>
      <c r="OIO10" s="7"/>
      <c r="OIP10" s="7"/>
      <c r="OIQ10" s="7"/>
      <c r="OIR10" s="7"/>
      <c r="OIS10" s="7"/>
      <c r="OIT10" s="7"/>
      <c r="OIU10" s="7"/>
      <c r="OIV10" s="7"/>
      <c r="OIW10" s="7"/>
      <c r="OIX10" s="7"/>
      <c r="OIY10" s="7"/>
      <c r="OIZ10" s="7"/>
      <c r="OJA10" s="7"/>
      <c r="OJB10" s="7"/>
      <c r="OJC10" s="7"/>
      <c r="OJD10" s="7"/>
      <c r="OJE10" s="7"/>
      <c r="OJF10" s="7"/>
      <c r="OJG10" s="7"/>
      <c r="OJH10" s="7"/>
      <c r="OJI10" s="7"/>
      <c r="OJJ10" s="7"/>
      <c r="OJK10" s="7"/>
      <c r="OJL10" s="7"/>
      <c r="OJM10" s="7"/>
      <c r="OJN10" s="7"/>
      <c r="OJO10" s="7"/>
      <c r="OJP10" s="7"/>
      <c r="OJQ10" s="7"/>
      <c r="OJR10" s="7"/>
      <c r="OJS10" s="7"/>
      <c r="OJT10" s="7"/>
      <c r="OJU10" s="7"/>
      <c r="OJV10" s="7"/>
      <c r="OJW10" s="7"/>
      <c r="OJX10" s="7"/>
      <c r="OJY10" s="7"/>
      <c r="OJZ10" s="7"/>
      <c r="OKA10" s="7"/>
      <c r="OKB10" s="7"/>
      <c r="OKC10" s="7"/>
      <c r="OKD10" s="7"/>
      <c r="OKE10" s="7"/>
      <c r="OKF10" s="7"/>
      <c r="OKG10" s="7"/>
      <c r="OKH10" s="7"/>
      <c r="OKI10" s="7"/>
      <c r="OKJ10" s="7"/>
      <c r="OKK10" s="7"/>
      <c r="OKL10" s="7"/>
      <c r="OKM10" s="7"/>
      <c r="OKN10" s="7"/>
      <c r="OKO10" s="7"/>
      <c r="OKP10" s="7"/>
      <c r="OKQ10" s="7"/>
      <c r="OKR10" s="7"/>
      <c r="OKS10" s="7"/>
      <c r="OKT10" s="7"/>
      <c r="OKU10" s="7"/>
      <c r="OKV10" s="7"/>
      <c r="OKW10" s="7"/>
      <c r="OKX10" s="7"/>
      <c r="OKY10" s="7"/>
      <c r="OKZ10" s="7"/>
      <c r="OLA10" s="7"/>
      <c r="OLB10" s="7"/>
      <c r="OLC10" s="7"/>
      <c r="OLD10" s="7"/>
      <c r="OLE10" s="7"/>
      <c r="OLF10" s="7"/>
      <c r="OLG10" s="7"/>
      <c r="OLH10" s="7"/>
      <c r="OLI10" s="7"/>
      <c r="OLJ10" s="7"/>
      <c r="OLK10" s="7"/>
      <c r="OLL10" s="7"/>
      <c r="OLM10" s="7"/>
      <c r="OLN10" s="7"/>
      <c r="OLO10" s="7"/>
      <c r="OLP10" s="7"/>
      <c r="OLQ10" s="7"/>
      <c r="OLR10" s="7"/>
      <c r="OLS10" s="7"/>
      <c r="OLT10" s="7"/>
      <c r="OLU10" s="7"/>
      <c r="OLV10" s="7"/>
      <c r="OLW10" s="7"/>
      <c r="OLX10" s="7"/>
      <c r="OLY10" s="7"/>
      <c r="OLZ10" s="7"/>
      <c r="OMA10" s="7"/>
      <c r="OMB10" s="7"/>
      <c r="OMC10" s="7"/>
      <c r="OMD10" s="7"/>
      <c r="OME10" s="7"/>
      <c r="OMF10" s="7"/>
      <c r="OMG10" s="7"/>
      <c r="OMH10" s="7"/>
      <c r="OMI10" s="7"/>
      <c r="OMJ10" s="7"/>
      <c r="OMK10" s="7"/>
      <c r="OML10" s="7"/>
      <c r="OMM10" s="7"/>
      <c r="OMN10" s="7"/>
      <c r="OMO10" s="7"/>
      <c r="OMP10" s="7"/>
      <c r="OMQ10" s="7"/>
      <c r="OMR10" s="7"/>
      <c r="OMS10" s="7"/>
      <c r="OMT10" s="7"/>
      <c r="OMU10" s="7"/>
      <c r="OMV10" s="7"/>
      <c r="OMW10" s="7"/>
      <c r="OMX10" s="7"/>
      <c r="OMY10" s="7"/>
      <c r="OMZ10" s="7"/>
      <c r="ONA10" s="7"/>
      <c r="ONB10" s="7"/>
      <c r="ONC10" s="7"/>
      <c r="OND10" s="7"/>
      <c r="ONE10" s="7"/>
      <c r="ONF10" s="7"/>
      <c r="ONG10" s="7"/>
      <c r="ONH10" s="7"/>
      <c r="ONI10" s="7"/>
      <c r="ONJ10" s="7"/>
      <c r="ONK10" s="7"/>
      <c r="ONL10" s="7"/>
      <c r="ONM10" s="7"/>
      <c r="ONN10" s="7"/>
      <c r="ONO10" s="7"/>
      <c r="ONP10" s="7"/>
      <c r="ONQ10" s="7"/>
      <c r="ONR10" s="7"/>
      <c r="ONS10" s="7"/>
      <c r="ONT10" s="7"/>
      <c r="ONU10" s="7"/>
      <c r="ONV10" s="7"/>
      <c r="ONW10" s="7"/>
      <c r="ONX10" s="7"/>
      <c r="ONY10" s="7"/>
      <c r="ONZ10" s="7"/>
      <c r="OOA10" s="7"/>
      <c r="OOB10" s="7"/>
      <c r="OOC10" s="7"/>
      <c r="OOD10" s="7"/>
      <c r="OOE10" s="7"/>
      <c r="OOF10" s="7"/>
      <c r="OOG10" s="7"/>
      <c r="OOH10" s="7"/>
      <c r="OOI10" s="7"/>
      <c r="OOJ10" s="7"/>
      <c r="OOK10" s="7"/>
      <c r="OOL10" s="7"/>
      <c r="OOM10" s="7"/>
      <c r="OON10" s="7"/>
      <c r="OOO10" s="7"/>
      <c r="OOP10" s="7"/>
      <c r="OOQ10" s="7"/>
      <c r="OOR10" s="7"/>
      <c r="OOS10" s="7"/>
      <c r="OOT10" s="7"/>
      <c r="OOU10" s="7"/>
      <c r="OOV10" s="7"/>
      <c r="OOW10" s="7"/>
      <c r="OOX10" s="7"/>
      <c r="OOY10" s="7"/>
      <c r="OOZ10" s="7"/>
      <c r="OPA10" s="7"/>
      <c r="OPB10" s="7"/>
      <c r="OPC10" s="7"/>
      <c r="OPD10" s="7"/>
      <c r="OPE10" s="7"/>
      <c r="OPF10" s="7"/>
      <c r="OPG10" s="7"/>
      <c r="OPH10" s="7"/>
      <c r="OPI10" s="7"/>
      <c r="OPJ10" s="7"/>
      <c r="OPK10" s="7"/>
      <c r="OPL10" s="7"/>
      <c r="OPM10" s="7"/>
      <c r="OPN10" s="7"/>
      <c r="OPO10" s="7"/>
      <c r="OPP10" s="7"/>
      <c r="OPQ10" s="7"/>
      <c r="OPR10" s="7"/>
      <c r="OPS10" s="7"/>
      <c r="OPT10" s="7"/>
      <c r="OPU10" s="7"/>
      <c r="OPV10" s="7"/>
      <c r="OPW10" s="7"/>
      <c r="OPX10" s="7"/>
      <c r="OPY10" s="7"/>
      <c r="OPZ10" s="7"/>
      <c r="OQA10" s="7"/>
      <c r="OQB10" s="7"/>
      <c r="OQC10" s="7"/>
      <c r="OQD10" s="7"/>
      <c r="OQE10" s="7"/>
      <c r="OQF10" s="7"/>
      <c r="OQG10" s="7"/>
      <c r="OQH10" s="7"/>
      <c r="OQI10" s="7"/>
      <c r="OQJ10" s="7"/>
      <c r="OQK10" s="7"/>
      <c r="OQL10" s="7"/>
      <c r="OQM10" s="7"/>
      <c r="OQN10" s="7"/>
      <c r="OQO10" s="7"/>
      <c r="OQP10" s="7"/>
      <c r="OQQ10" s="7"/>
      <c r="OQR10" s="7"/>
      <c r="OQS10" s="7"/>
      <c r="OQT10" s="7"/>
      <c r="OQU10" s="7"/>
      <c r="OQV10" s="7"/>
      <c r="OQW10" s="7"/>
      <c r="OQX10" s="7"/>
      <c r="OQY10" s="7"/>
      <c r="OQZ10" s="7"/>
      <c r="ORA10" s="7"/>
      <c r="ORB10" s="7"/>
      <c r="ORC10" s="7"/>
      <c r="ORD10" s="7"/>
      <c r="ORE10" s="7"/>
      <c r="ORF10" s="7"/>
      <c r="ORG10" s="7"/>
      <c r="ORH10" s="7"/>
      <c r="ORI10" s="7"/>
      <c r="ORJ10" s="7"/>
      <c r="ORK10" s="7"/>
      <c r="ORL10" s="7"/>
      <c r="ORM10" s="7"/>
      <c r="ORN10" s="7"/>
      <c r="ORO10" s="7"/>
      <c r="ORP10" s="7"/>
      <c r="ORQ10" s="7"/>
      <c r="ORR10" s="7"/>
      <c r="ORS10" s="7"/>
      <c r="ORT10" s="7"/>
      <c r="ORU10" s="7"/>
      <c r="ORV10" s="7"/>
      <c r="ORW10" s="7"/>
      <c r="ORX10" s="7"/>
      <c r="ORY10" s="7"/>
      <c r="ORZ10" s="7"/>
      <c r="OSA10" s="7"/>
      <c r="OSB10" s="7"/>
      <c r="OSC10" s="7"/>
      <c r="OSD10" s="7"/>
      <c r="OSE10" s="7"/>
      <c r="OSF10" s="7"/>
      <c r="OSG10" s="7"/>
      <c r="OSH10" s="7"/>
      <c r="OSI10" s="7"/>
      <c r="OSJ10" s="7"/>
      <c r="OSK10" s="7"/>
      <c r="OSL10" s="7"/>
      <c r="OSM10" s="7"/>
      <c r="OSN10" s="7"/>
      <c r="OSO10" s="7"/>
      <c r="OSP10" s="7"/>
      <c r="OSQ10" s="7"/>
      <c r="OSR10" s="7"/>
      <c r="OSS10" s="7"/>
      <c r="OST10" s="7"/>
      <c r="OSU10" s="7"/>
      <c r="OSV10" s="7"/>
      <c r="OSW10" s="7"/>
      <c r="OSX10" s="7"/>
      <c r="OSY10" s="7"/>
      <c r="OSZ10" s="7"/>
      <c r="OTA10" s="7"/>
      <c r="OTB10" s="7"/>
      <c r="OTC10" s="7"/>
      <c r="OTD10" s="7"/>
      <c r="OTE10" s="7"/>
      <c r="OTF10" s="7"/>
      <c r="OTG10" s="7"/>
      <c r="OTH10" s="7"/>
      <c r="OTI10" s="7"/>
      <c r="OTJ10" s="7"/>
      <c r="OTK10" s="7"/>
      <c r="OTL10" s="7"/>
      <c r="OTM10" s="7"/>
      <c r="OTN10" s="7"/>
      <c r="OTO10" s="7"/>
      <c r="OTP10" s="7"/>
      <c r="OTQ10" s="7"/>
      <c r="OTR10" s="7"/>
      <c r="OTS10" s="7"/>
      <c r="OTT10" s="7"/>
      <c r="OTU10" s="7"/>
      <c r="OTV10" s="7"/>
      <c r="OTW10" s="7"/>
      <c r="OTX10" s="7"/>
      <c r="OTY10" s="7"/>
      <c r="OTZ10" s="7"/>
      <c r="OUA10" s="7"/>
      <c r="OUB10" s="7"/>
      <c r="OUC10" s="7"/>
      <c r="OUD10" s="7"/>
      <c r="OUE10" s="7"/>
      <c r="OUF10" s="7"/>
      <c r="OUG10" s="7"/>
      <c r="OUH10" s="7"/>
      <c r="OUI10" s="7"/>
      <c r="OUJ10" s="7"/>
      <c r="OUK10" s="7"/>
      <c r="OUL10" s="7"/>
      <c r="OUM10" s="7"/>
      <c r="OUN10" s="7"/>
      <c r="OUO10" s="7"/>
      <c r="OUP10" s="7"/>
      <c r="OUQ10" s="7"/>
      <c r="OUR10" s="7"/>
      <c r="OUS10" s="7"/>
      <c r="OUT10" s="7"/>
      <c r="OUU10" s="7"/>
      <c r="OUV10" s="7"/>
      <c r="OUW10" s="7"/>
      <c r="OUX10" s="7"/>
      <c r="OUY10" s="7"/>
      <c r="OUZ10" s="7"/>
      <c r="OVA10" s="7"/>
      <c r="OVB10" s="7"/>
      <c r="OVC10" s="7"/>
      <c r="OVD10" s="7"/>
      <c r="OVE10" s="7"/>
      <c r="OVF10" s="7"/>
      <c r="OVG10" s="7"/>
      <c r="OVH10" s="7"/>
      <c r="OVI10" s="7"/>
      <c r="OVJ10" s="7"/>
      <c r="OVK10" s="7"/>
      <c r="OVL10" s="7"/>
      <c r="OVM10" s="7"/>
      <c r="OVN10" s="7"/>
      <c r="OVO10" s="7"/>
      <c r="OVP10" s="7"/>
      <c r="OVQ10" s="7"/>
      <c r="OVR10" s="7"/>
      <c r="OVS10" s="7"/>
      <c r="OVT10" s="7"/>
      <c r="OVU10" s="7"/>
      <c r="OVV10" s="7"/>
      <c r="OVW10" s="7"/>
      <c r="OVX10" s="7"/>
      <c r="OVY10" s="7"/>
      <c r="OVZ10" s="7"/>
      <c r="OWA10" s="7"/>
      <c r="OWB10" s="7"/>
      <c r="OWC10" s="7"/>
      <c r="OWD10" s="7"/>
      <c r="OWE10" s="7"/>
      <c r="OWF10" s="7"/>
      <c r="OWG10" s="7"/>
      <c r="OWH10" s="7"/>
      <c r="OWI10" s="7"/>
      <c r="OWJ10" s="7"/>
      <c r="OWK10" s="7"/>
      <c r="OWL10" s="7"/>
      <c r="OWM10" s="7"/>
      <c r="OWN10" s="7"/>
      <c r="OWO10" s="7"/>
      <c r="OWP10" s="7"/>
      <c r="OWQ10" s="7"/>
      <c r="OWR10" s="7"/>
      <c r="OWS10" s="7"/>
      <c r="OWT10" s="7"/>
      <c r="OWU10" s="7"/>
      <c r="OWV10" s="7"/>
      <c r="OWW10" s="7"/>
      <c r="OWX10" s="7"/>
      <c r="OWY10" s="7"/>
      <c r="OWZ10" s="7"/>
      <c r="OXA10" s="7"/>
      <c r="OXB10" s="7"/>
      <c r="OXC10" s="7"/>
      <c r="OXD10" s="7"/>
      <c r="OXE10" s="7"/>
      <c r="OXF10" s="7"/>
      <c r="OXG10" s="7"/>
      <c r="OXH10" s="7"/>
      <c r="OXI10" s="7"/>
      <c r="OXJ10" s="7"/>
      <c r="OXK10" s="7"/>
      <c r="OXL10" s="7"/>
      <c r="OXM10" s="7"/>
      <c r="OXN10" s="7"/>
      <c r="OXO10" s="7"/>
      <c r="OXP10" s="7"/>
      <c r="OXQ10" s="7"/>
      <c r="OXR10" s="7"/>
      <c r="OXS10" s="7"/>
      <c r="OXT10" s="7"/>
      <c r="OXU10" s="7"/>
      <c r="OXV10" s="7"/>
      <c r="OXW10" s="7"/>
      <c r="OXX10" s="7"/>
      <c r="OXY10" s="7"/>
      <c r="OXZ10" s="7"/>
      <c r="OYA10" s="7"/>
      <c r="OYB10" s="7"/>
      <c r="OYC10" s="7"/>
      <c r="OYD10" s="7"/>
      <c r="OYE10" s="7"/>
      <c r="OYF10" s="7"/>
      <c r="OYG10" s="7"/>
      <c r="OYH10" s="7"/>
      <c r="OYI10" s="7"/>
      <c r="OYJ10" s="7"/>
      <c r="OYK10" s="7"/>
      <c r="OYL10" s="7"/>
      <c r="OYM10" s="7"/>
      <c r="OYN10" s="7"/>
      <c r="OYO10" s="7"/>
      <c r="OYP10" s="7"/>
      <c r="OYQ10" s="7"/>
      <c r="OYR10" s="7"/>
      <c r="OYS10" s="7"/>
      <c r="OYT10" s="7"/>
      <c r="OYU10" s="7"/>
      <c r="OYV10" s="7"/>
      <c r="OYW10" s="7"/>
      <c r="OYX10" s="7"/>
      <c r="OYY10" s="7"/>
      <c r="OYZ10" s="7"/>
      <c r="OZA10" s="7"/>
      <c r="OZB10" s="7"/>
      <c r="OZC10" s="7"/>
      <c r="OZD10" s="7"/>
      <c r="OZE10" s="7"/>
      <c r="OZF10" s="7"/>
      <c r="OZG10" s="7"/>
      <c r="OZH10" s="7"/>
      <c r="OZI10" s="7"/>
      <c r="OZJ10" s="7"/>
      <c r="OZK10" s="7"/>
      <c r="OZL10" s="7"/>
      <c r="OZM10" s="7"/>
      <c r="OZN10" s="7"/>
      <c r="OZO10" s="7"/>
      <c r="OZP10" s="7"/>
      <c r="OZQ10" s="7"/>
      <c r="OZR10" s="7"/>
      <c r="OZS10" s="7"/>
      <c r="OZT10" s="7"/>
      <c r="OZU10" s="7"/>
      <c r="OZV10" s="7"/>
      <c r="OZW10" s="7"/>
      <c r="OZX10" s="7"/>
      <c r="OZY10" s="7"/>
      <c r="OZZ10" s="7"/>
      <c r="PAA10" s="7"/>
      <c r="PAB10" s="7"/>
      <c r="PAC10" s="7"/>
      <c r="PAD10" s="7"/>
      <c r="PAE10" s="7"/>
      <c r="PAF10" s="7"/>
      <c r="PAG10" s="7"/>
      <c r="PAH10" s="7"/>
      <c r="PAI10" s="7"/>
      <c r="PAJ10" s="7"/>
      <c r="PAK10" s="7"/>
      <c r="PAL10" s="7"/>
      <c r="PAM10" s="7"/>
      <c r="PAN10" s="7"/>
      <c r="PAO10" s="7"/>
      <c r="PAP10" s="7"/>
      <c r="PAQ10" s="7"/>
      <c r="PAR10" s="7"/>
      <c r="PAS10" s="7"/>
      <c r="PAT10" s="7"/>
      <c r="PAU10" s="7"/>
      <c r="PAV10" s="7"/>
      <c r="PAW10" s="7"/>
      <c r="PAX10" s="7"/>
      <c r="PAY10" s="7"/>
      <c r="PAZ10" s="7"/>
      <c r="PBA10" s="7"/>
      <c r="PBB10" s="7"/>
      <c r="PBC10" s="7"/>
      <c r="PBD10" s="7"/>
      <c r="PBE10" s="7"/>
      <c r="PBF10" s="7"/>
      <c r="PBG10" s="7"/>
      <c r="PBH10" s="7"/>
      <c r="PBI10" s="7"/>
      <c r="PBJ10" s="7"/>
      <c r="PBK10" s="7"/>
      <c r="PBL10" s="7"/>
      <c r="PBM10" s="7"/>
      <c r="PBN10" s="7"/>
      <c r="PBO10" s="7"/>
      <c r="PBP10" s="7"/>
      <c r="PBQ10" s="7"/>
      <c r="PBR10" s="7"/>
      <c r="PBS10" s="7"/>
      <c r="PBT10" s="7"/>
      <c r="PBU10" s="7"/>
      <c r="PBV10" s="7"/>
      <c r="PBW10" s="7"/>
      <c r="PBX10" s="7"/>
      <c r="PBY10" s="7"/>
      <c r="PBZ10" s="7"/>
      <c r="PCA10" s="7"/>
      <c r="PCB10" s="7"/>
      <c r="PCC10" s="7"/>
      <c r="PCD10" s="7"/>
      <c r="PCE10" s="7"/>
      <c r="PCF10" s="7"/>
      <c r="PCG10" s="7"/>
      <c r="PCH10" s="7"/>
      <c r="PCI10" s="7"/>
      <c r="PCJ10" s="7"/>
      <c r="PCK10" s="7"/>
      <c r="PCL10" s="7"/>
      <c r="PCM10" s="7"/>
      <c r="PCN10" s="7"/>
      <c r="PCO10" s="7"/>
      <c r="PCP10" s="7"/>
      <c r="PCQ10" s="7"/>
      <c r="PCR10" s="7"/>
      <c r="PCS10" s="7"/>
      <c r="PCT10" s="7"/>
      <c r="PCU10" s="7"/>
      <c r="PCV10" s="7"/>
      <c r="PCW10" s="7"/>
      <c r="PCX10" s="7"/>
      <c r="PCY10" s="7"/>
      <c r="PCZ10" s="7"/>
      <c r="PDA10" s="7"/>
      <c r="PDB10" s="7"/>
      <c r="PDC10" s="7"/>
      <c r="PDD10" s="7"/>
      <c r="PDE10" s="7"/>
      <c r="PDF10" s="7"/>
      <c r="PDG10" s="7"/>
      <c r="PDH10" s="7"/>
      <c r="PDI10" s="7"/>
      <c r="PDJ10" s="7"/>
      <c r="PDK10" s="7"/>
      <c r="PDL10" s="7"/>
      <c r="PDM10" s="7"/>
      <c r="PDN10" s="7"/>
      <c r="PDO10" s="7"/>
      <c r="PDP10" s="7"/>
      <c r="PDQ10" s="7"/>
      <c r="PDR10" s="7"/>
      <c r="PDS10" s="7"/>
      <c r="PDT10" s="7"/>
      <c r="PDU10" s="7"/>
      <c r="PDV10" s="7"/>
      <c r="PDW10" s="7"/>
      <c r="PDX10" s="7"/>
      <c r="PDY10" s="7"/>
      <c r="PDZ10" s="7"/>
      <c r="PEA10" s="7"/>
      <c r="PEB10" s="7"/>
      <c r="PEC10" s="7"/>
      <c r="PED10" s="7"/>
      <c r="PEE10" s="7"/>
      <c r="PEF10" s="7"/>
      <c r="PEG10" s="7"/>
      <c r="PEH10" s="7"/>
      <c r="PEI10" s="7"/>
      <c r="PEJ10" s="7"/>
      <c r="PEK10" s="7"/>
      <c r="PEL10" s="7"/>
      <c r="PEM10" s="7"/>
      <c r="PEN10" s="7"/>
      <c r="PEO10" s="7"/>
      <c r="PEP10" s="7"/>
      <c r="PEQ10" s="7"/>
      <c r="PER10" s="7"/>
      <c r="PES10" s="7"/>
      <c r="PET10" s="7"/>
      <c r="PEU10" s="7"/>
      <c r="PEV10" s="7"/>
      <c r="PEW10" s="7"/>
      <c r="PEX10" s="7"/>
      <c r="PEY10" s="7"/>
      <c r="PEZ10" s="7"/>
      <c r="PFA10" s="7"/>
      <c r="PFB10" s="7"/>
      <c r="PFC10" s="7"/>
      <c r="PFD10" s="7"/>
      <c r="PFE10" s="7"/>
      <c r="PFF10" s="7"/>
      <c r="PFG10" s="7"/>
      <c r="PFH10" s="7"/>
      <c r="PFI10" s="7"/>
      <c r="PFJ10" s="7"/>
      <c r="PFK10" s="7"/>
      <c r="PFL10" s="7"/>
      <c r="PFM10" s="7"/>
      <c r="PFN10" s="7"/>
      <c r="PFO10" s="7"/>
      <c r="PFP10" s="7"/>
      <c r="PFQ10" s="7"/>
      <c r="PFR10" s="7"/>
      <c r="PFS10" s="7"/>
      <c r="PFT10" s="7"/>
      <c r="PFU10" s="7"/>
      <c r="PFV10" s="7"/>
      <c r="PFW10" s="7"/>
      <c r="PFX10" s="7"/>
      <c r="PFY10" s="7"/>
      <c r="PFZ10" s="7"/>
      <c r="PGA10" s="7"/>
      <c r="PGB10" s="7"/>
      <c r="PGC10" s="7"/>
      <c r="PGD10" s="7"/>
      <c r="PGE10" s="7"/>
      <c r="PGF10" s="7"/>
      <c r="PGG10" s="7"/>
      <c r="PGH10" s="7"/>
      <c r="PGI10" s="7"/>
      <c r="PGJ10" s="7"/>
      <c r="PGK10" s="7"/>
      <c r="PGL10" s="7"/>
      <c r="PGM10" s="7"/>
      <c r="PGN10" s="7"/>
      <c r="PGO10" s="7"/>
      <c r="PGP10" s="7"/>
      <c r="PGQ10" s="7"/>
      <c r="PGR10" s="7"/>
      <c r="PGS10" s="7"/>
      <c r="PGT10" s="7"/>
      <c r="PGU10" s="7"/>
      <c r="PGV10" s="7"/>
      <c r="PGW10" s="7"/>
      <c r="PGX10" s="7"/>
      <c r="PGY10" s="7"/>
      <c r="PGZ10" s="7"/>
      <c r="PHA10" s="7"/>
      <c r="PHB10" s="7"/>
      <c r="PHC10" s="7"/>
      <c r="PHD10" s="7"/>
      <c r="PHE10" s="7"/>
      <c r="PHF10" s="7"/>
      <c r="PHG10" s="7"/>
      <c r="PHH10" s="7"/>
      <c r="PHI10" s="7"/>
      <c r="PHJ10" s="7"/>
      <c r="PHK10" s="7"/>
      <c r="PHL10" s="7"/>
      <c r="PHM10" s="7"/>
      <c r="PHN10" s="7"/>
      <c r="PHO10" s="7"/>
      <c r="PHP10" s="7"/>
      <c r="PHQ10" s="7"/>
      <c r="PHR10" s="7"/>
      <c r="PHS10" s="7"/>
      <c r="PHT10" s="7"/>
      <c r="PHU10" s="7"/>
      <c r="PHV10" s="7"/>
      <c r="PHW10" s="7"/>
      <c r="PHX10" s="7"/>
      <c r="PHY10" s="7"/>
      <c r="PHZ10" s="7"/>
      <c r="PIA10" s="7"/>
      <c r="PIB10" s="7"/>
      <c r="PIC10" s="7"/>
      <c r="PID10" s="7"/>
      <c r="PIE10" s="7"/>
      <c r="PIF10" s="7"/>
      <c r="PIG10" s="7"/>
      <c r="PIH10" s="7"/>
      <c r="PII10" s="7"/>
      <c r="PIJ10" s="7"/>
      <c r="PIK10" s="7"/>
      <c r="PIL10" s="7"/>
      <c r="PIM10" s="7"/>
      <c r="PIN10" s="7"/>
      <c r="PIO10" s="7"/>
      <c r="PIP10" s="7"/>
      <c r="PIQ10" s="7"/>
      <c r="PIR10" s="7"/>
      <c r="PIS10" s="7"/>
      <c r="PIT10" s="7"/>
      <c r="PIU10" s="7"/>
      <c r="PIV10" s="7"/>
      <c r="PIW10" s="7"/>
      <c r="PIX10" s="7"/>
      <c r="PIY10" s="7"/>
      <c r="PIZ10" s="7"/>
      <c r="PJA10" s="7"/>
      <c r="PJB10" s="7"/>
      <c r="PJC10" s="7"/>
      <c r="PJD10" s="7"/>
      <c r="PJE10" s="7"/>
      <c r="PJF10" s="7"/>
      <c r="PJG10" s="7"/>
      <c r="PJH10" s="7"/>
      <c r="PJI10" s="7"/>
      <c r="PJJ10" s="7"/>
      <c r="PJK10" s="7"/>
      <c r="PJL10" s="7"/>
      <c r="PJM10" s="7"/>
      <c r="PJN10" s="7"/>
      <c r="PJO10" s="7"/>
      <c r="PJP10" s="7"/>
      <c r="PJQ10" s="7"/>
      <c r="PJR10" s="7"/>
      <c r="PJS10" s="7"/>
      <c r="PJT10" s="7"/>
      <c r="PJU10" s="7"/>
      <c r="PJV10" s="7"/>
      <c r="PJW10" s="7"/>
      <c r="PJX10" s="7"/>
      <c r="PJY10" s="7"/>
      <c r="PJZ10" s="7"/>
      <c r="PKA10" s="7"/>
      <c r="PKB10" s="7"/>
      <c r="PKC10" s="7"/>
      <c r="PKD10" s="7"/>
      <c r="PKE10" s="7"/>
      <c r="PKF10" s="7"/>
      <c r="PKG10" s="7"/>
      <c r="PKH10" s="7"/>
      <c r="PKI10" s="7"/>
      <c r="PKJ10" s="7"/>
      <c r="PKK10" s="7"/>
      <c r="PKL10" s="7"/>
      <c r="PKM10" s="7"/>
      <c r="PKN10" s="7"/>
      <c r="PKO10" s="7"/>
      <c r="PKP10" s="7"/>
      <c r="PKQ10" s="7"/>
      <c r="PKR10" s="7"/>
      <c r="PKS10" s="7"/>
      <c r="PKT10" s="7"/>
      <c r="PKU10" s="7"/>
      <c r="PKV10" s="7"/>
      <c r="PKW10" s="7"/>
      <c r="PKX10" s="7"/>
      <c r="PKY10" s="7"/>
      <c r="PKZ10" s="7"/>
      <c r="PLA10" s="7"/>
      <c r="PLB10" s="7"/>
      <c r="PLC10" s="7"/>
      <c r="PLD10" s="7"/>
      <c r="PLE10" s="7"/>
      <c r="PLF10" s="7"/>
      <c r="PLG10" s="7"/>
      <c r="PLH10" s="7"/>
      <c r="PLI10" s="7"/>
      <c r="PLJ10" s="7"/>
      <c r="PLK10" s="7"/>
      <c r="PLL10" s="7"/>
      <c r="PLM10" s="7"/>
      <c r="PLN10" s="7"/>
      <c r="PLO10" s="7"/>
      <c r="PLP10" s="7"/>
      <c r="PLQ10" s="7"/>
      <c r="PLR10" s="7"/>
      <c r="PLS10" s="7"/>
      <c r="PLT10" s="7"/>
      <c r="PLU10" s="7"/>
      <c r="PLV10" s="7"/>
      <c r="PLW10" s="7"/>
      <c r="PLX10" s="7"/>
      <c r="PLY10" s="7"/>
      <c r="PLZ10" s="7"/>
      <c r="PMA10" s="7"/>
      <c r="PMB10" s="7"/>
      <c r="PMC10" s="7"/>
      <c r="PMD10" s="7"/>
      <c r="PME10" s="7"/>
      <c r="PMF10" s="7"/>
      <c r="PMG10" s="7"/>
      <c r="PMH10" s="7"/>
      <c r="PMI10" s="7"/>
      <c r="PMJ10" s="7"/>
      <c r="PMK10" s="7"/>
      <c r="PML10" s="7"/>
      <c r="PMM10" s="7"/>
      <c r="PMN10" s="7"/>
      <c r="PMO10" s="7"/>
      <c r="PMP10" s="7"/>
      <c r="PMQ10" s="7"/>
      <c r="PMR10" s="7"/>
      <c r="PMS10" s="7"/>
      <c r="PMT10" s="7"/>
      <c r="PMU10" s="7"/>
      <c r="PMV10" s="7"/>
      <c r="PMW10" s="7"/>
      <c r="PMX10" s="7"/>
      <c r="PMY10" s="7"/>
      <c r="PMZ10" s="7"/>
      <c r="PNA10" s="7"/>
      <c r="PNB10" s="7"/>
      <c r="PNC10" s="7"/>
      <c r="PND10" s="7"/>
      <c r="PNE10" s="7"/>
      <c r="PNF10" s="7"/>
      <c r="PNG10" s="7"/>
      <c r="PNH10" s="7"/>
      <c r="PNI10" s="7"/>
      <c r="PNJ10" s="7"/>
      <c r="PNK10" s="7"/>
      <c r="PNL10" s="7"/>
      <c r="PNM10" s="7"/>
      <c r="PNN10" s="7"/>
      <c r="PNO10" s="7"/>
      <c r="PNP10" s="7"/>
      <c r="PNQ10" s="7"/>
      <c r="PNR10" s="7"/>
      <c r="PNS10" s="7"/>
      <c r="PNT10" s="7"/>
      <c r="PNU10" s="7"/>
      <c r="PNV10" s="7"/>
      <c r="PNW10" s="7"/>
      <c r="PNX10" s="7"/>
      <c r="PNY10" s="7"/>
      <c r="PNZ10" s="7"/>
      <c r="POA10" s="7"/>
      <c r="POB10" s="7"/>
      <c r="POC10" s="7"/>
      <c r="POD10" s="7"/>
      <c r="POE10" s="7"/>
      <c r="POF10" s="7"/>
      <c r="POG10" s="7"/>
      <c r="POH10" s="7"/>
      <c r="POI10" s="7"/>
      <c r="POJ10" s="7"/>
      <c r="POK10" s="7"/>
      <c r="POL10" s="7"/>
      <c r="POM10" s="7"/>
      <c r="PON10" s="7"/>
      <c r="POO10" s="7"/>
      <c r="POP10" s="7"/>
      <c r="POQ10" s="7"/>
      <c r="POR10" s="7"/>
      <c r="POS10" s="7"/>
      <c r="POT10" s="7"/>
      <c r="POU10" s="7"/>
      <c r="POV10" s="7"/>
      <c r="POW10" s="7"/>
      <c r="POX10" s="7"/>
      <c r="POY10" s="7"/>
      <c r="POZ10" s="7"/>
      <c r="PPA10" s="7"/>
      <c r="PPB10" s="7"/>
      <c r="PPC10" s="7"/>
      <c r="PPD10" s="7"/>
      <c r="PPE10" s="7"/>
      <c r="PPF10" s="7"/>
      <c r="PPG10" s="7"/>
      <c r="PPH10" s="7"/>
      <c r="PPI10" s="7"/>
      <c r="PPJ10" s="7"/>
      <c r="PPK10" s="7"/>
      <c r="PPL10" s="7"/>
      <c r="PPM10" s="7"/>
      <c r="PPN10" s="7"/>
      <c r="PPO10" s="7"/>
      <c r="PPP10" s="7"/>
      <c r="PPQ10" s="7"/>
      <c r="PPR10" s="7"/>
      <c r="PPS10" s="7"/>
      <c r="PPT10" s="7"/>
      <c r="PPU10" s="7"/>
      <c r="PPV10" s="7"/>
      <c r="PPW10" s="7"/>
      <c r="PPX10" s="7"/>
      <c r="PPY10" s="7"/>
      <c r="PPZ10" s="7"/>
      <c r="PQA10" s="7"/>
      <c r="PQB10" s="7"/>
      <c r="PQC10" s="7"/>
      <c r="PQD10" s="7"/>
      <c r="PQE10" s="7"/>
      <c r="PQF10" s="7"/>
      <c r="PQG10" s="7"/>
      <c r="PQH10" s="7"/>
      <c r="PQI10" s="7"/>
      <c r="PQJ10" s="7"/>
      <c r="PQK10" s="7"/>
      <c r="PQL10" s="7"/>
      <c r="PQM10" s="7"/>
      <c r="PQN10" s="7"/>
      <c r="PQO10" s="7"/>
      <c r="PQP10" s="7"/>
      <c r="PQQ10" s="7"/>
      <c r="PQR10" s="7"/>
      <c r="PQS10" s="7"/>
      <c r="PQT10" s="7"/>
      <c r="PQU10" s="7"/>
      <c r="PQV10" s="7"/>
      <c r="PQW10" s="7"/>
      <c r="PQX10" s="7"/>
      <c r="PQY10" s="7"/>
      <c r="PQZ10" s="7"/>
      <c r="PRA10" s="7"/>
      <c r="PRB10" s="7"/>
      <c r="PRC10" s="7"/>
      <c r="PRD10" s="7"/>
      <c r="PRE10" s="7"/>
      <c r="PRF10" s="7"/>
      <c r="PRG10" s="7"/>
      <c r="PRH10" s="7"/>
      <c r="PRI10" s="7"/>
      <c r="PRJ10" s="7"/>
      <c r="PRK10" s="7"/>
      <c r="PRL10" s="7"/>
      <c r="PRM10" s="7"/>
      <c r="PRN10" s="7"/>
      <c r="PRO10" s="7"/>
      <c r="PRP10" s="7"/>
      <c r="PRQ10" s="7"/>
      <c r="PRR10" s="7"/>
      <c r="PRS10" s="7"/>
      <c r="PRT10" s="7"/>
      <c r="PRU10" s="7"/>
      <c r="PRV10" s="7"/>
      <c r="PRW10" s="7"/>
      <c r="PRX10" s="7"/>
      <c r="PRY10" s="7"/>
      <c r="PRZ10" s="7"/>
      <c r="PSA10" s="7"/>
      <c r="PSB10" s="7"/>
      <c r="PSC10" s="7"/>
      <c r="PSD10" s="7"/>
      <c r="PSE10" s="7"/>
      <c r="PSF10" s="7"/>
      <c r="PSG10" s="7"/>
      <c r="PSH10" s="7"/>
      <c r="PSI10" s="7"/>
      <c r="PSJ10" s="7"/>
      <c r="PSK10" s="7"/>
      <c r="PSL10" s="7"/>
      <c r="PSM10" s="7"/>
      <c r="PSN10" s="7"/>
      <c r="PSO10" s="7"/>
      <c r="PSP10" s="7"/>
      <c r="PSQ10" s="7"/>
      <c r="PSR10" s="7"/>
      <c r="PSS10" s="7"/>
      <c r="PST10" s="7"/>
      <c r="PSU10" s="7"/>
      <c r="PSV10" s="7"/>
      <c r="PSW10" s="7"/>
      <c r="PSX10" s="7"/>
      <c r="PSY10" s="7"/>
      <c r="PSZ10" s="7"/>
      <c r="PTA10" s="7"/>
      <c r="PTB10" s="7"/>
      <c r="PTC10" s="7"/>
      <c r="PTD10" s="7"/>
      <c r="PTE10" s="7"/>
      <c r="PTF10" s="7"/>
      <c r="PTG10" s="7"/>
      <c r="PTH10" s="7"/>
      <c r="PTI10" s="7"/>
      <c r="PTJ10" s="7"/>
      <c r="PTK10" s="7"/>
      <c r="PTL10" s="7"/>
      <c r="PTM10" s="7"/>
      <c r="PTN10" s="7"/>
      <c r="PTO10" s="7"/>
      <c r="PTP10" s="7"/>
      <c r="PTQ10" s="7"/>
      <c r="PTR10" s="7"/>
      <c r="PTS10" s="7"/>
      <c r="PTT10" s="7"/>
      <c r="PTU10" s="7"/>
      <c r="PTV10" s="7"/>
      <c r="PTW10" s="7"/>
      <c r="PTX10" s="7"/>
      <c r="PTY10" s="7"/>
      <c r="PTZ10" s="7"/>
      <c r="PUA10" s="7"/>
      <c r="PUB10" s="7"/>
      <c r="PUC10" s="7"/>
      <c r="PUD10" s="7"/>
      <c r="PUE10" s="7"/>
      <c r="PUF10" s="7"/>
      <c r="PUG10" s="7"/>
      <c r="PUH10" s="7"/>
      <c r="PUI10" s="7"/>
      <c r="PUJ10" s="7"/>
      <c r="PUK10" s="7"/>
      <c r="PUL10" s="7"/>
      <c r="PUM10" s="7"/>
      <c r="PUN10" s="7"/>
      <c r="PUO10" s="7"/>
      <c r="PUP10" s="7"/>
      <c r="PUQ10" s="7"/>
      <c r="PUR10" s="7"/>
      <c r="PUS10" s="7"/>
      <c r="PUT10" s="7"/>
      <c r="PUU10" s="7"/>
      <c r="PUV10" s="7"/>
      <c r="PUW10" s="7"/>
      <c r="PUX10" s="7"/>
      <c r="PUY10" s="7"/>
      <c r="PUZ10" s="7"/>
      <c r="PVA10" s="7"/>
      <c r="PVB10" s="7"/>
      <c r="PVC10" s="7"/>
      <c r="PVD10" s="7"/>
      <c r="PVE10" s="7"/>
      <c r="PVF10" s="7"/>
      <c r="PVG10" s="7"/>
      <c r="PVH10" s="7"/>
      <c r="PVI10" s="7"/>
      <c r="PVJ10" s="7"/>
      <c r="PVK10" s="7"/>
      <c r="PVL10" s="7"/>
      <c r="PVM10" s="7"/>
      <c r="PVN10" s="7"/>
      <c r="PVO10" s="7"/>
      <c r="PVP10" s="7"/>
      <c r="PVQ10" s="7"/>
      <c r="PVR10" s="7"/>
      <c r="PVS10" s="7"/>
      <c r="PVT10" s="7"/>
      <c r="PVU10" s="7"/>
      <c r="PVV10" s="7"/>
      <c r="PVW10" s="7"/>
      <c r="PVX10" s="7"/>
      <c r="PVY10" s="7"/>
      <c r="PVZ10" s="7"/>
      <c r="PWA10" s="7"/>
      <c r="PWB10" s="7"/>
      <c r="PWC10" s="7"/>
      <c r="PWD10" s="7"/>
      <c r="PWE10" s="7"/>
      <c r="PWF10" s="7"/>
      <c r="PWG10" s="7"/>
      <c r="PWH10" s="7"/>
      <c r="PWI10" s="7"/>
      <c r="PWJ10" s="7"/>
      <c r="PWK10" s="7"/>
      <c r="PWL10" s="7"/>
      <c r="PWM10" s="7"/>
      <c r="PWN10" s="7"/>
      <c r="PWO10" s="7"/>
      <c r="PWP10" s="7"/>
      <c r="PWQ10" s="7"/>
      <c r="PWR10" s="7"/>
      <c r="PWS10" s="7"/>
      <c r="PWT10" s="7"/>
      <c r="PWU10" s="7"/>
      <c r="PWV10" s="7"/>
      <c r="PWW10" s="7"/>
      <c r="PWX10" s="7"/>
      <c r="PWY10" s="7"/>
      <c r="PWZ10" s="7"/>
      <c r="PXA10" s="7"/>
      <c r="PXB10" s="7"/>
      <c r="PXC10" s="7"/>
      <c r="PXD10" s="7"/>
      <c r="PXE10" s="7"/>
      <c r="PXF10" s="7"/>
      <c r="PXG10" s="7"/>
      <c r="PXH10" s="7"/>
      <c r="PXI10" s="7"/>
      <c r="PXJ10" s="7"/>
      <c r="PXK10" s="7"/>
      <c r="PXL10" s="7"/>
      <c r="PXM10" s="7"/>
      <c r="PXN10" s="7"/>
      <c r="PXO10" s="7"/>
      <c r="PXP10" s="7"/>
      <c r="PXQ10" s="7"/>
      <c r="PXR10" s="7"/>
      <c r="PXS10" s="7"/>
      <c r="PXT10" s="7"/>
      <c r="PXU10" s="7"/>
      <c r="PXV10" s="7"/>
      <c r="PXW10" s="7"/>
      <c r="PXX10" s="7"/>
      <c r="PXY10" s="7"/>
      <c r="PXZ10" s="7"/>
      <c r="PYA10" s="7"/>
      <c r="PYB10" s="7"/>
      <c r="PYC10" s="7"/>
      <c r="PYD10" s="7"/>
      <c r="PYE10" s="7"/>
      <c r="PYF10" s="7"/>
      <c r="PYG10" s="7"/>
      <c r="PYH10" s="7"/>
      <c r="PYI10" s="7"/>
      <c r="PYJ10" s="7"/>
      <c r="PYK10" s="7"/>
      <c r="PYL10" s="7"/>
      <c r="PYM10" s="7"/>
      <c r="PYN10" s="7"/>
      <c r="PYO10" s="7"/>
      <c r="PYP10" s="7"/>
      <c r="PYQ10" s="7"/>
      <c r="PYR10" s="7"/>
      <c r="PYS10" s="7"/>
      <c r="PYT10" s="7"/>
      <c r="PYU10" s="7"/>
      <c r="PYV10" s="7"/>
      <c r="PYW10" s="7"/>
      <c r="PYX10" s="7"/>
      <c r="PYY10" s="7"/>
      <c r="PYZ10" s="7"/>
      <c r="PZA10" s="7"/>
      <c r="PZB10" s="7"/>
      <c r="PZC10" s="7"/>
      <c r="PZD10" s="7"/>
      <c r="PZE10" s="7"/>
      <c r="PZF10" s="7"/>
      <c r="PZG10" s="7"/>
      <c r="PZH10" s="7"/>
      <c r="PZI10" s="7"/>
      <c r="PZJ10" s="7"/>
      <c r="PZK10" s="7"/>
      <c r="PZL10" s="7"/>
      <c r="PZM10" s="7"/>
      <c r="PZN10" s="7"/>
      <c r="PZO10" s="7"/>
      <c r="PZP10" s="7"/>
      <c r="PZQ10" s="7"/>
      <c r="PZR10" s="7"/>
      <c r="PZS10" s="7"/>
      <c r="PZT10" s="7"/>
      <c r="PZU10" s="7"/>
      <c r="PZV10" s="7"/>
      <c r="PZW10" s="7"/>
      <c r="PZX10" s="7"/>
      <c r="PZY10" s="7"/>
      <c r="PZZ10" s="7"/>
      <c r="QAA10" s="7"/>
      <c r="QAB10" s="7"/>
      <c r="QAC10" s="7"/>
      <c r="QAD10" s="7"/>
      <c r="QAE10" s="7"/>
      <c r="QAF10" s="7"/>
      <c r="QAG10" s="7"/>
      <c r="QAH10" s="7"/>
      <c r="QAI10" s="7"/>
      <c r="QAJ10" s="7"/>
      <c r="QAK10" s="7"/>
      <c r="QAL10" s="7"/>
      <c r="QAM10" s="7"/>
      <c r="QAN10" s="7"/>
      <c r="QAO10" s="7"/>
      <c r="QAP10" s="7"/>
      <c r="QAQ10" s="7"/>
      <c r="QAR10" s="7"/>
      <c r="QAS10" s="7"/>
      <c r="QAT10" s="7"/>
      <c r="QAU10" s="7"/>
      <c r="QAV10" s="7"/>
      <c r="QAW10" s="7"/>
      <c r="QAX10" s="7"/>
      <c r="QAY10" s="7"/>
      <c r="QAZ10" s="7"/>
      <c r="QBA10" s="7"/>
      <c r="QBB10" s="7"/>
      <c r="QBC10" s="7"/>
      <c r="QBD10" s="7"/>
      <c r="QBE10" s="7"/>
      <c r="QBF10" s="7"/>
      <c r="QBG10" s="7"/>
      <c r="QBH10" s="7"/>
      <c r="QBI10" s="7"/>
      <c r="QBJ10" s="7"/>
      <c r="QBK10" s="7"/>
      <c r="QBL10" s="7"/>
      <c r="QBM10" s="7"/>
      <c r="QBN10" s="7"/>
      <c r="QBO10" s="7"/>
      <c r="QBP10" s="7"/>
      <c r="QBQ10" s="7"/>
      <c r="QBR10" s="7"/>
      <c r="QBS10" s="7"/>
      <c r="QBT10" s="7"/>
      <c r="QBU10" s="7"/>
      <c r="QBV10" s="7"/>
      <c r="QBW10" s="7"/>
      <c r="QBX10" s="7"/>
      <c r="QBY10" s="7"/>
      <c r="QBZ10" s="7"/>
      <c r="QCA10" s="7"/>
      <c r="QCB10" s="7"/>
      <c r="QCC10" s="7"/>
      <c r="QCD10" s="7"/>
      <c r="QCE10" s="7"/>
      <c r="QCF10" s="7"/>
      <c r="QCG10" s="7"/>
      <c r="QCH10" s="7"/>
      <c r="QCI10" s="7"/>
      <c r="QCJ10" s="7"/>
      <c r="QCK10" s="7"/>
      <c r="QCL10" s="7"/>
      <c r="QCM10" s="7"/>
      <c r="QCN10" s="7"/>
      <c r="QCO10" s="7"/>
      <c r="QCP10" s="7"/>
      <c r="QCQ10" s="7"/>
      <c r="QCR10" s="7"/>
      <c r="QCS10" s="7"/>
      <c r="QCT10" s="7"/>
      <c r="QCU10" s="7"/>
      <c r="QCV10" s="7"/>
      <c r="QCW10" s="7"/>
      <c r="QCX10" s="7"/>
      <c r="QCY10" s="7"/>
      <c r="QCZ10" s="7"/>
      <c r="QDA10" s="7"/>
      <c r="QDB10" s="7"/>
      <c r="QDC10" s="7"/>
      <c r="QDD10" s="7"/>
      <c r="QDE10" s="7"/>
      <c r="QDF10" s="7"/>
      <c r="QDG10" s="7"/>
      <c r="QDH10" s="7"/>
      <c r="QDI10" s="7"/>
      <c r="QDJ10" s="7"/>
      <c r="QDK10" s="7"/>
      <c r="QDL10" s="7"/>
      <c r="QDM10" s="7"/>
      <c r="QDN10" s="7"/>
      <c r="QDO10" s="7"/>
      <c r="QDP10" s="7"/>
      <c r="QDQ10" s="7"/>
      <c r="QDR10" s="7"/>
      <c r="QDS10" s="7"/>
      <c r="QDT10" s="7"/>
      <c r="QDU10" s="7"/>
      <c r="QDV10" s="7"/>
      <c r="QDW10" s="7"/>
      <c r="QDX10" s="7"/>
      <c r="QDY10" s="7"/>
      <c r="QDZ10" s="7"/>
      <c r="QEA10" s="7"/>
      <c r="QEB10" s="7"/>
      <c r="QEC10" s="7"/>
      <c r="QED10" s="7"/>
      <c r="QEE10" s="7"/>
      <c r="QEF10" s="7"/>
      <c r="QEG10" s="7"/>
      <c r="QEH10" s="7"/>
      <c r="QEI10" s="7"/>
      <c r="QEJ10" s="7"/>
      <c r="QEK10" s="7"/>
      <c r="QEL10" s="7"/>
      <c r="QEM10" s="7"/>
      <c r="QEN10" s="7"/>
      <c r="QEO10" s="7"/>
      <c r="QEP10" s="7"/>
      <c r="QEQ10" s="7"/>
      <c r="QER10" s="7"/>
      <c r="QES10" s="7"/>
      <c r="QET10" s="7"/>
      <c r="QEU10" s="7"/>
      <c r="QEV10" s="7"/>
      <c r="QEW10" s="7"/>
      <c r="QEX10" s="7"/>
      <c r="QEY10" s="7"/>
      <c r="QEZ10" s="7"/>
      <c r="QFA10" s="7"/>
      <c r="QFB10" s="7"/>
      <c r="QFC10" s="7"/>
      <c r="QFD10" s="7"/>
      <c r="QFE10" s="7"/>
      <c r="QFF10" s="7"/>
      <c r="QFG10" s="7"/>
      <c r="QFH10" s="7"/>
      <c r="QFI10" s="7"/>
      <c r="QFJ10" s="7"/>
      <c r="QFK10" s="7"/>
      <c r="QFL10" s="7"/>
      <c r="QFM10" s="7"/>
      <c r="QFN10" s="7"/>
      <c r="QFO10" s="7"/>
      <c r="QFP10" s="7"/>
      <c r="QFQ10" s="7"/>
      <c r="QFR10" s="7"/>
      <c r="QFS10" s="7"/>
      <c r="QFT10" s="7"/>
      <c r="QFU10" s="7"/>
      <c r="QFV10" s="7"/>
      <c r="QFW10" s="7"/>
      <c r="QFX10" s="7"/>
      <c r="QFY10" s="7"/>
      <c r="QFZ10" s="7"/>
      <c r="QGA10" s="7"/>
      <c r="QGB10" s="7"/>
      <c r="QGC10" s="7"/>
      <c r="QGD10" s="7"/>
      <c r="QGE10" s="7"/>
      <c r="QGF10" s="7"/>
      <c r="QGG10" s="7"/>
      <c r="QGH10" s="7"/>
      <c r="QGI10" s="7"/>
      <c r="QGJ10" s="7"/>
      <c r="QGK10" s="7"/>
      <c r="QGL10" s="7"/>
      <c r="QGM10" s="7"/>
      <c r="QGN10" s="7"/>
      <c r="QGO10" s="7"/>
      <c r="QGP10" s="7"/>
      <c r="QGQ10" s="7"/>
      <c r="QGR10" s="7"/>
      <c r="QGS10" s="7"/>
      <c r="QGT10" s="7"/>
      <c r="QGU10" s="7"/>
      <c r="QGV10" s="7"/>
      <c r="QGW10" s="7"/>
      <c r="QGX10" s="7"/>
      <c r="QGY10" s="7"/>
      <c r="QGZ10" s="7"/>
      <c r="QHA10" s="7"/>
      <c r="QHB10" s="7"/>
      <c r="QHC10" s="7"/>
      <c r="QHD10" s="7"/>
      <c r="QHE10" s="7"/>
      <c r="QHF10" s="7"/>
      <c r="QHG10" s="7"/>
      <c r="QHH10" s="7"/>
      <c r="QHI10" s="7"/>
      <c r="QHJ10" s="7"/>
      <c r="QHK10" s="7"/>
      <c r="QHL10" s="7"/>
      <c r="QHM10" s="7"/>
      <c r="QHN10" s="7"/>
      <c r="QHO10" s="7"/>
      <c r="QHP10" s="7"/>
      <c r="QHQ10" s="7"/>
      <c r="QHR10" s="7"/>
      <c r="QHS10" s="7"/>
      <c r="QHT10" s="7"/>
      <c r="QHU10" s="7"/>
      <c r="QHV10" s="7"/>
      <c r="QHW10" s="7"/>
      <c r="QHX10" s="7"/>
      <c r="QHY10" s="7"/>
      <c r="QHZ10" s="7"/>
      <c r="QIA10" s="7"/>
      <c r="QIB10" s="7"/>
      <c r="QIC10" s="7"/>
      <c r="QID10" s="7"/>
      <c r="QIE10" s="7"/>
      <c r="QIF10" s="7"/>
      <c r="QIG10" s="7"/>
      <c r="QIH10" s="7"/>
      <c r="QII10" s="7"/>
      <c r="QIJ10" s="7"/>
      <c r="QIK10" s="7"/>
      <c r="QIL10" s="7"/>
      <c r="QIM10" s="7"/>
      <c r="QIN10" s="7"/>
      <c r="QIO10" s="7"/>
      <c r="QIP10" s="7"/>
      <c r="QIQ10" s="7"/>
      <c r="QIR10" s="7"/>
      <c r="QIS10" s="7"/>
      <c r="QIT10" s="7"/>
      <c r="QIU10" s="7"/>
      <c r="QIV10" s="7"/>
      <c r="QIW10" s="7"/>
      <c r="QIX10" s="7"/>
      <c r="QIY10" s="7"/>
      <c r="QIZ10" s="7"/>
      <c r="QJA10" s="7"/>
      <c r="QJB10" s="7"/>
      <c r="QJC10" s="7"/>
      <c r="QJD10" s="7"/>
      <c r="QJE10" s="7"/>
      <c r="QJF10" s="7"/>
      <c r="QJG10" s="7"/>
      <c r="QJH10" s="7"/>
      <c r="QJI10" s="7"/>
      <c r="QJJ10" s="7"/>
      <c r="QJK10" s="7"/>
      <c r="QJL10" s="7"/>
      <c r="QJM10" s="7"/>
      <c r="QJN10" s="7"/>
      <c r="QJO10" s="7"/>
      <c r="QJP10" s="7"/>
      <c r="QJQ10" s="7"/>
      <c r="QJR10" s="7"/>
      <c r="QJS10" s="7"/>
      <c r="QJT10" s="7"/>
      <c r="QJU10" s="7"/>
      <c r="QJV10" s="7"/>
      <c r="QJW10" s="7"/>
      <c r="QJX10" s="7"/>
      <c r="QJY10" s="7"/>
      <c r="QJZ10" s="7"/>
      <c r="QKA10" s="7"/>
      <c r="QKB10" s="7"/>
      <c r="QKC10" s="7"/>
      <c r="QKD10" s="7"/>
      <c r="QKE10" s="7"/>
      <c r="QKF10" s="7"/>
      <c r="QKG10" s="7"/>
      <c r="QKH10" s="7"/>
      <c r="QKI10" s="7"/>
      <c r="QKJ10" s="7"/>
      <c r="QKK10" s="7"/>
      <c r="QKL10" s="7"/>
      <c r="QKM10" s="7"/>
      <c r="QKN10" s="7"/>
      <c r="QKO10" s="7"/>
      <c r="QKP10" s="7"/>
      <c r="QKQ10" s="7"/>
      <c r="QKR10" s="7"/>
      <c r="QKS10" s="7"/>
      <c r="QKT10" s="7"/>
      <c r="QKU10" s="7"/>
      <c r="QKV10" s="7"/>
      <c r="QKW10" s="7"/>
      <c r="QKX10" s="7"/>
      <c r="QKY10" s="7"/>
      <c r="QKZ10" s="7"/>
      <c r="QLA10" s="7"/>
      <c r="QLB10" s="7"/>
      <c r="QLC10" s="7"/>
      <c r="QLD10" s="7"/>
      <c r="QLE10" s="7"/>
      <c r="QLF10" s="7"/>
      <c r="QLG10" s="7"/>
      <c r="QLH10" s="7"/>
      <c r="QLI10" s="7"/>
      <c r="QLJ10" s="7"/>
      <c r="QLK10" s="7"/>
      <c r="QLL10" s="7"/>
      <c r="QLM10" s="7"/>
      <c r="QLN10" s="7"/>
      <c r="QLO10" s="7"/>
      <c r="QLP10" s="7"/>
      <c r="QLQ10" s="7"/>
      <c r="QLR10" s="7"/>
      <c r="QLS10" s="7"/>
      <c r="QLT10" s="7"/>
      <c r="QLU10" s="7"/>
      <c r="QLV10" s="7"/>
      <c r="QLW10" s="7"/>
      <c r="QLX10" s="7"/>
      <c r="QLY10" s="7"/>
      <c r="QLZ10" s="7"/>
      <c r="QMA10" s="7"/>
      <c r="QMB10" s="7"/>
      <c r="QMC10" s="7"/>
      <c r="QMD10" s="7"/>
      <c r="QME10" s="7"/>
      <c r="QMF10" s="7"/>
      <c r="QMG10" s="7"/>
      <c r="QMH10" s="7"/>
      <c r="QMI10" s="7"/>
      <c r="QMJ10" s="7"/>
      <c r="QMK10" s="7"/>
      <c r="QML10" s="7"/>
      <c r="QMM10" s="7"/>
      <c r="QMN10" s="7"/>
      <c r="QMO10" s="7"/>
      <c r="QMP10" s="7"/>
      <c r="QMQ10" s="7"/>
      <c r="QMR10" s="7"/>
      <c r="QMS10" s="7"/>
      <c r="QMT10" s="7"/>
      <c r="QMU10" s="7"/>
      <c r="QMV10" s="7"/>
      <c r="QMW10" s="7"/>
      <c r="QMX10" s="7"/>
      <c r="QMY10" s="7"/>
      <c r="QMZ10" s="7"/>
      <c r="QNA10" s="7"/>
      <c r="QNB10" s="7"/>
      <c r="QNC10" s="7"/>
      <c r="QND10" s="7"/>
      <c r="QNE10" s="7"/>
      <c r="QNF10" s="7"/>
      <c r="QNG10" s="7"/>
      <c r="QNH10" s="7"/>
      <c r="QNI10" s="7"/>
      <c r="QNJ10" s="7"/>
      <c r="QNK10" s="7"/>
      <c r="QNL10" s="7"/>
      <c r="QNM10" s="7"/>
      <c r="QNN10" s="7"/>
      <c r="QNO10" s="7"/>
      <c r="QNP10" s="7"/>
      <c r="QNQ10" s="7"/>
      <c r="QNR10" s="7"/>
      <c r="QNS10" s="7"/>
      <c r="QNT10" s="7"/>
      <c r="QNU10" s="7"/>
      <c r="QNV10" s="7"/>
      <c r="QNW10" s="7"/>
      <c r="QNX10" s="7"/>
      <c r="QNY10" s="7"/>
      <c r="QNZ10" s="7"/>
      <c r="QOA10" s="7"/>
      <c r="QOB10" s="7"/>
      <c r="QOC10" s="7"/>
      <c r="QOD10" s="7"/>
      <c r="QOE10" s="7"/>
      <c r="QOF10" s="7"/>
      <c r="QOG10" s="7"/>
      <c r="QOH10" s="7"/>
      <c r="QOI10" s="7"/>
      <c r="QOJ10" s="7"/>
      <c r="QOK10" s="7"/>
      <c r="QOL10" s="7"/>
      <c r="QOM10" s="7"/>
      <c r="QON10" s="7"/>
      <c r="QOO10" s="7"/>
      <c r="QOP10" s="7"/>
      <c r="QOQ10" s="7"/>
      <c r="QOR10" s="7"/>
      <c r="QOS10" s="7"/>
      <c r="QOT10" s="7"/>
      <c r="QOU10" s="7"/>
      <c r="QOV10" s="7"/>
      <c r="QOW10" s="7"/>
      <c r="QOX10" s="7"/>
      <c r="QOY10" s="7"/>
      <c r="QOZ10" s="7"/>
      <c r="QPA10" s="7"/>
      <c r="QPB10" s="7"/>
      <c r="QPC10" s="7"/>
      <c r="QPD10" s="7"/>
      <c r="QPE10" s="7"/>
      <c r="QPF10" s="7"/>
      <c r="QPG10" s="7"/>
      <c r="QPH10" s="7"/>
      <c r="QPI10" s="7"/>
      <c r="QPJ10" s="7"/>
      <c r="QPK10" s="7"/>
      <c r="QPL10" s="7"/>
      <c r="QPM10" s="7"/>
      <c r="QPN10" s="7"/>
      <c r="QPO10" s="7"/>
      <c r="QPP10" s="7"/>
      <c r="QPQ10" s="7"/>
      <c r="QPR10" s="7"/>
      <c r="QPS10" s="7"/>
      <c r="QPT10" s="7"/>
      <c r="QPU10" s="7"/>
      <c r="QPV10" s="7"/>
      <c r="QPW10" s="7"/>
      <c r="QPX10" s="7"/>
      <c r="QPY10" s="7"/>
      <c r="QPZ10" s="7"/>
      <c r="QQA10" s="7"/>
      <c r="QQB10" s="7"/>
      <c r="QQC10" s="7"/>
      <c r="QQD10" s="7"/>
      <c r="QQE10" s="7"/>
      <c r="QQF10" s="7"/>
      <c r="QQG10" s="7"/>
      <c r="QQH10" s="7"/>
      <c r="QQI10" s="7"/>
      <c r="QQJ10" s="7"/>
      <c r="QQK10" s="7"/>
      <c r="QQL10" s="7"/>
      <c r="QQM10" s="7"/>
      <c r="QQN10" s="7"/>
      <c r="QQO10" s="7"/>
      <c r="QQP10" s="7"/>
      <c r="QQQ10" s="7"/>
      <c r="QQR10" s="7"/>
      <c r="QQS10" s="7"/>
      <c r="QQT10" s="7"/>
      <c r="QQU10" s="7"/>
      <c r="QQV10" s="7"/>
      <c r="QQW10" s="7"/>
      <c r="QQX10" s="7"/>
      <c r="QQY10" s="7"/>
      <c r="QQZ10" s="7"/>
      <c r="QRA10" s="7"/>
      <c r="QRB10" s="7"/>
      <c r="QRC10" s="7"/>
      <c r="QRD10" s="7"/>
      <c r="QRE10" s="7"/>
      <c r="QRF10" s="7"/>
      <c r="QRG10" s="7"/>
      <c r="QRH10" s="7"/>
      <c r="QRI10" s="7"/>
      <c r="QRJ10" s="7"/>
      <c r="QRK10" s="7"/>
      <c r="QRL10" s="7"/>
      <c r="QRM10" s="7"/>
      <c r="QRN10" s="7"/>
      <c r="QRO10" s="7"/>
      <c r="QRP10" s="7"/>
      <c r="QRQ10" s="7"/>
      <c r="QRR10" s="7"/>
      <c r="QRS10" s="7"/>
      <c r="QRT10" s="7"/>
      <c r="QRU10" s="7"/>
      <c r="QRV10" s="7"/>
      <c r="QRW10" s="7"/>
      <c r="QRX10" s="7"/>
      <c r="QRY10" s="7"/>
      <c r="QRZ10" s="7"/>
      <c r="QSA10" s="7"/>
      <c r="QSB10" s="7"/>
      <c r="QSC10" s="7"/>
      <c r="QSD10" s="7"/>
      <c r="QSE10" s="7"/>
      <c r="QSF10" s="7"/>
      <c r="QSG10" s="7"/>
      <c r="QSH10" s="7"/>
      <c r="QSI10" s="7"/>
      <c r="QSJ10" s="7"/>
      <c r="QSK10" s="7"/>
      <c r="QSL10" s="7"/>
      <c r="QSM10" s="7"/>
      <c r="QSN10" s="7"/>
      <c r="QSO10" s="7"/>
      <c r="QSP10" s="7"/>
      <c r="QSQ10" s="7"/>
      <c r="QSR10" s="7"/>
      <c r="QSS10" s="7"/>
      <c r="QST10" s="7"/>
      <c r="QSU10" s="7"/>
      <c r="QSV10" s="7"/>
      <c r="QSW10" s="7"/>
      <c r="QSX10" s="7"/>
      <c r="QSY10" s="7"/>
      <c r="QSZ10" s="7"/>
      <c r="QTA10" s="7"/>
      <c r="QTB10" s="7"/>
      <c r="QTC10" s="7"/>
      <c r="QTD10" s="7"/>
      <c r="QTE10" s="7"/>
      <c r="QTF10" s="7"/>
      <c r="QTG10" s="7"/>
      <c r="QTH10" s="7"/>
      <c r="QTI10" s="7"/>
      <c r="QTJ10" s="7"/>
      <c r="QTK10" s="7"/>
      <c r="QTL10" s="7"/>
      <c r="QTM10" s="7"/>
      <c r="QTN10" s="7"/>
      <c r="QTO10" s="7"/>
      <c r="QTP10" s="7"/>
      <c r="QTQ10" s="7"/>
      <c r="QTR10" s="7"/>
      <c r="QTS10" s="7"/>
      <c r="QTT10" s="7"/>
      <c r="QTU10" s="7"/>
      <c r="QTV10" s="7"/>
      <c r="QTW10" s="7"/>
      <c r="QTX10" s="7"/>
      <c r="QTY10" s="7"/>
      <c r="QTZ10" s="7"/>
      <c r="QUA10" s="7"/>
      <c r="QUB10" s="7"/>
      <c r="QUC10" s="7"/>
      <c r="QUD10" s="7"/>
      <c r="QUE10" s="7"/>
      <c r="QUF10" s="7"/>
      <c r="QUG10" s="7"/>
      <c r="QUH10" s="7"/>
      <c r="QUI10" s="7"/>
      <c r="QUJ10" s="7"/>
      <c r="QUK10" s="7"/>
      <c r="QUL10" s="7"/>
      <c r="QUM10" s="7"/>
      <c r="QUN10" s="7"/>
      <c r="QUO10" s="7"/>
      <c r="QUP10" s="7"/>
      <c r="QUQ10" s="7"/>
      <c r="QUR10" s="7"/>
      <c r="QUS10" s="7"/>
      <c r="QUT10" s="7"/>
      <c r="QUU10" s="7"/>
      <c r="QUV10" s="7"/>
      <c r="QUW10" s="7"/>
      <c r="QUX10" s="7"/>
      <c r="QUY10" s="7"/>
      <c r="QUZ10" s="7"/>
      <c r="QVA10" s="7"/>
      <c r="QVB10" s="7"/>
      <c r="QVC10" s="7"/>
      <c r="QVD10" s="7"/>
      <c r="QVE10" s="7"/>
      <c r="QVF10" s="7"/>
      <c r="QVG10" s="7"/>
      <c r="QVH10" s="7"/>
      <c r="QVI10" s="7"/>
      <c r="QVJ10" s="7"/>
      <c r="QVK10" s="7"/>
      <c r="QVL10" s="7"/>
      <c r="QVM10" s="7"/>
      <c r="QVN10" s="7"/>
      <c r="QVO10" s="7"/>
      <c r="QVP10" s="7"/>
      <c r="QVQ10" s="7"/>
      <c r="QVR10" s="7"/>
      <c r="QVS10" s="7"/>
      <c r="QVT10" s="7"/>
      <c r="QVU10" s="7"/>
      <c r="QVV10" s="7"/>
      <c r="QVW10" s="7"/>
      <c r="QVX10" s="7"/>
      <c r="QVY10" s="7"/>
      <c r="QVZ10" s="7"/>
      <c r="QWA10" s="7"/>
      <c r="QWB10" s="7"/>
      <c r="QWC10" s="7"/>
      <c r="QWD10" s="7"/>
      <c r="QWE10" s="7"/>
      <c r="QWF10" s="7"/>
      <c r="QWG10" s="7"/>
      <c r="QWH10" s="7"/>
      <c r="QWI10" s="7"/>
      <c r="QWJ10" s="7"/>
      <c r="QWK10" s="7"/>
      <c r="QWL10" s="7"/>
      <c r="QWM10" s="7"/>
      <c r="QWN10" s="7"/>
      <c r="QWO10" s="7"/>
      <c r="QWP10" s="7"/>
      <c r="QWQ10" s="7"/>
      <c r="QWR10" s="7"/>
      <c r="QWS10" s="7"/>
      <c r="QWT10" s="7"/>
      <c r="QWU10" s="7"/>
      <c r="QWV10" s="7"/>
      <c r="QWW10" s="7"/>
      <c r="QWX10" s="7"/>
      <c r="QWY10" s="7"/>
      <c r="QWZ10" s="7"/>
      <c r="QXA10" s="7"/>
      <c r="QXB10" s="7"/>
      <c r="QXC10" s="7"/>
      <c r="QXD10" s="7"/>
      <c r="QXE10" s="7"/>
      <c r="QXF10" s="7"/>
      <c r="QXG10" s="7"/>
      <c r="QXH10" s="7"/>
      <c r="QXI10" s="7"/>
      <c r="QXJ10" s="7"/>
      <c r="QXK10" s="7"/>
      <c r="QXL10" s="7"/>
      <c r="QXM10" s="7"/>
      <c r="QXN10" s="7"/>
      <c r="QXO10" s="7"/>
      <c r="QXP10" s="7"/>
      <c r="QXQ10" s="7"/>
      <c r="QXR10" s="7"/>
      <c r="QXS10" s="7"/>
      <c r="QXT10" s="7"/>
      <c r="QXU10" s="7"/>
      <c r="QXV10" s="7"/>
      <c r="QXW10" s="7"/>
      <c r="QXX10" s="7"/>
      <c r="QXY10" s="7"/>
      <c r="QXZ10" s="7"/>
      <c r="QYA10" s="7"/>
      <c r="QYB10" s="7"/>
      <c r="QYC10" s="7"/>
      <c r="QYD10" s="7"/>
      <c r="QYE10" s="7"/>
      <c r="QYF10" s="7"/>
      <c r="QYG10" s="7"/>
      <c r="QYH10" s="7"/>
      <c r="QYI10" s="7"/>
      <c r="QYJ10" s="7"/>
      <c r="QYK10" s="7"/>
      <c r="QYL10" s="7"/>
      <c r="QYM10" s="7"/>
      <c r="QYN10" s="7"/>
      <c r="QYO10" s="7"/>
      <c r="QYP10" s="7"/>
      <c r="QYQ10" s="7"/>
      <c r="QYR10" s="7"/>
      <c r="QYS10" s="7"/>
      <c r="QYT10" s="7"/>
      <c r="QYU10" s="7"/>
      <c r="QYV10" s="7"/>
      <c r="QYW10" s="7"/>
      <c r="QYX10" s="7"/>
      <c r="QYY10" s="7"/>
      <c r="QYZ10" s="7"/>
      <c r="QZA10" s="7"/>
      <c r="QZB10" s="7"/>
      <c r="QZC10" s="7"/>
      <c r="QZD10" s="7"/>
      <c r="QZE10" s="7"/>
      <c r="QZF10" s="7"/>
      <c r="QZG10" s="7"/>
      <c r="QZH10" s="7"/>
      <c r="QZI10" s="7"/>
      <c r="QZJ10" s="7"/>
      <c r="QZK10" s="7"/>
      <c r="QZL10" s="7"/>
      <c r="QZM10" s="7"/>
      <c r="QZN10" s="7"/>
      <c r="QZO10" s="7"/>
      <c r="QZP10" s="7"/>
      <c r="QZQ10" s="7"/>
      <c r="QZR10" s="7"/>
      <c r="QZS10" s="7"/>
      <c r="QZT10" s="7"/>
      <c r="QZU10" s="7"/>
      <c r="QZV10" s="7"/>
      <c r="QZW10" s="7"/>
      <c r="QZX10" s="7"/>
      <c r="QZY10" s="7"/>
      <c r="QZZ10" s="7"/>
      <c r="RAA10" s="7"/>
      <c r="RAB10" s="7"/>
      <c r="RAC10" s="7"/>
      <c r="RAD10" s="7"/>
      <c r="RAE10" s="7"/>
      <c r="RAF10" s="7"/>
      <c r="RAG10" s="7"/>
      <c r="RAH10" s="7"/>
      <c r="RAI10" s="7"/>
      <c r="RAJ10" s="7"/>
      <c r="RAK10" s="7"/>
      <c r="RAL10" s="7"/>
      <c r="RAM10" s="7"/>
      <c r="RAN10" s="7"/>
      <c r="RAO10" s="7"/>
      <c r="RAP10" s="7"/>
      <c r="RAQ10" s="7"/>
      <c r="RAR10" s="7"/>
      <c r="RAS10" s="7"/>
      <c r="RAT10" s="7"/>
      <c r="RAU10" s="7"/>
      <c r="RAV10" s="7"/>
      <c r="RAW10" s="7"/>
      <c r="RAX10" s="7"/>
      <c r="RAY10" s="7"/>
      <c r="RAZ10" s="7"/>
      <c r="RBA10" s="7"/>
      <c r="RBB10" s="7"/>
      <c r="RBC10" s="7"/>
      <c r="RBD10" s="7"/>
      <c r="RBE10" s="7"/>
      <c r="RBF10" s="7"/>
      <c r="RBG10" s="7"/>
      <c r="RBH10" s="7"/>
      <c r="RBI10" s="7"/>
      <c r="RBJ10" s="7"/>
      <c r="RBK10" s="7"/>
      <c r="RBL10" s="7"/>
      <c r="RBM10" s="7"/>
      <c r="RBN10" s="7"/>
      <c r="RBO10" s="7"/>
      <c r="RBP10" s="7"/>
      <c r="RBQ10" s="7"/>
      <c r="RBR10" s="7"/>
      <c r="RBS10" s="7"/>
      <c r="RBT10" s="7"/>
      <c r="RBU10" s="7"/>
      <c r="RBV10" s="7"/>
      <c r="RBW10" s="7"/>
      <c r="RBX10" s="7"/>
      <c r="RBY10" s="7"/>
      <c r="RBZ10" s="7"/>
      <c r="RCA10" s="7"/>
      <c r="RCB10" s="7"/>
      <c r="RCC10" s="7"/>
      <c r="RCD10" s="7"/>
      <c r="RCE10" s="7"/>
      <c r="RCF10" s="7"/>
      <c r="RCG10" s="7"/>
      <c r="RCH10" s="7"/>
      <c r="RCI10" s="7"/>
      <c r="RCJ10" s="7"/>
      <c r="RCK10" s="7"/>
      <c r="RCL10" s="7"/>
      <c r="RCM10" s="7"/>
      <c r="RCN10" s="7"/>
      <c r="RCO10" s="7"/>
      <c r="RCP10" s="7"/>
      <c r="RCQ10" s="7"/>
      <c r="RCR10" s="7"/>
      <c r="RCS10" s="7"/>
      <c r="RCT10" s="7"/>
      <c r="RCU10" s="7"/>
      <c r="RCV10" s="7"/>
      <c r="RCW10" s="7"/>
      <c r="RCX10" s="7"/>
      <c r="RCY10" s="7"/>
      <c r="RCZ10" s="7"/>
      <c r="RDA10" s="7"/>
      <c r="RDB10" s="7"/>
      <c r="RDC10" s="7"/>
      <c r="RDD10" s="7"/>
      <c r="RDE10" s="7"/>
      <c r="RDF10" s="7"/>
      <c r="RDG10" s="7"/>
      <c r="RDH10" s="7"/>
      <c r="RDI10" s="7"/>
      <c r="RDJ10" s="7"/>
      <c r="RDK10" s="7"/>
      <c r="RDL10" s="7"/>
      <c r="RDM10" s="7"/>
      <c r="RDN10" s="7"/>
      <c r="RDO10" s="7"/>
      <c r="RDP10" s="7"/>
      <c r="RDQ10" s="7"/>
      <c r="RDR10" s="7"/>
      <c r="RDS10" s="7"/>
      <c r="RDT10" s="7"/>
      <c r="RDU10" s="7"/>
      <c r="RDV10" s="7"/>
      <c r="RDW10" s="7"/>
      <c r="RDX10" s="7"/>
      <c r="RDY10" s="7"/>
      <c r="RDZ10" s="7"/>
      <c r="REA10" s="7"/>
      <c r="REB10" s="7"/>
      <c r="REC10" s="7"/>
      <c r="RED10" s="7"/>
      <c r="REE10" s="7"/>
      <c r="REF10" s="7"/>
      <c r="REG10" s="7"/>
      <c r="REH10" s="7"/>
      <c r="REI10" s="7"/>
      <c r="REJ10" s="7"/>
      <c r="REK10" s="7"/>
      <c r="REL10" s="7"/>
      <c r="REM10" s="7"/>
      <c r="REN10" s="7"/>
      <c r="REO10" s="7"/>
      <c r="REP10" s="7"/>
      <c r="REQ10" s="7"/>
      <c r="RER10" s="7"/>
      <c r="RES10" s="7"/>
      <c r="RET10" s="7"/>
      <c r="REU10" s="7"/>
      <c r="REV10" s="7"/>
      <c r="REW10" s="7"/>
      <c r="REX10" s="7"/>
      <c r="REY10" s="7"/>
      <c r="REZ10" s="7"/>
      <c r="RFA10" s="7"/>
      <c r="RFB10" s="7"/>
      <c r="RFC10" s="7"/>
      <c r="RFD10" s="7"/>
      <c r="RFE10" s="7"/>
      <c r="RFF10" s="7"/>
      <c r="RFG10" s="7"/>
      <c r="RFH10" s="7"/>
      <c r="RFI10" s="7"/>
      <c r="RFJ10" s="7"/>
      <c r="RFK10" s="7"/>
      <c r="RFL10" s="7"/>
      <c r="RFM10" s="7"/>
      <c r="RFN10" s="7"/>
      <c r="RFO10" s="7"/>
      <c r="RFP10" s="7"/>
      <c r="RFQ10" s="7"/>
      <c r="RFR10" s="7"/>
      <c r="RFS10" s="7"/>
      <c r="RFT10" s="7"/>
      <c r="RFU10" s="7"/>
      <c r="RFV10" s="7"/>
      <c r="RFW10" s="7"/>
      <c r="RFX10" s="7"/>
      <c r="RFY10" s="7"/>
      <c r="RFZ10" s="7"/>
      <c r="RGA10" s="7"/>
      <c r="RGB10" s="7"/>
      <c r="RGC10" s="7"/>
      <c r="RGD10" s="7"/>
      <c r="RGE10" s="7"/>
      <c r="RGF10" s="7"/>
      <c r="RGG10" s="7"/>
      <c r="RGH10" s="7"/>
      <c r="RGI10" s="7"/>
      <c r="RGJ10" s="7"/>
      <c r="RGK10" s="7"/>
      <c r="RGL10" s="7"/>
      <c r="RGM10" s="7"/>
      <c r="RGN10" s="7"/>
      <c r="RGO10" s="7"/>
      <c r="RGP10" s="7"/>
      <c r="RGQ10" s="7"/>
      <c r="RGR10" s="7"/>
      <c r="RGS10" s="7"/>
      <c r="RGT10" s="7"/>
      <c r="RGU10" s="7"/>
      <c r="RGV10" s="7"/>
      <c r="RGW10" s="7"/>
      <c r="RGX10" s="7"/>
      <c r="RGY10" s="7"/>
      <c r="RGZ10" s="7"/>
      <c r="RHA10" s="7"/>
      <c r="RHB10" s="7"/>
      <c r="RHC10" s="7"/>
      <c r="RHD10" s="7"/>
      <c r="RHE10" s="7"/>
      <c r="RHF10" s="7"/>
      <c r="RHG10" s="7"/>
      <c r="RHH10" s="7"/>
      <c r="RHI10" s="7"/>
      <c r="RHJ10" s="7"/>
      <c r="RHK10" s="7"/>
      <c r="RHL10" s="7"/>
      <c r="RHM10" s="7"/>
      <c r="RHN10" s="7"/>
      <c r="RHO10" s="7"/>
      <c r="RHP10" s="7"/>
      <c r="RHQ10" s="7"/>
      <c r="RHR10" s="7"/>
      <c r="RHS10" s="7"/>
      <c r="RHT10" s="7"/>
      <c r="RHU10" s="7"/>
      <c r="RHV10" s="7"/>
      <c r="RHW10" s="7"/>
      <c r="RHX10" s="7"/>
      <c r="RHY10" s="7"/>
      <c r="RHZ10" s="7"/>
      <c r="RIA10" s="7"/>
      <c r="RIB10" s="7"/>
      <c r="RIC10" s="7"/>
      <c r="RID10" s="7"/>
      <c r="RIE10" s="7"/>
      <c r="RIF10" s="7"/>
      <c r="RIG10" s="7"/>
      <c r="RIH10" s="7"/>
      <c r="RII10" s="7"/>
      <c r="RIJ10" s="7"/>
      <c r="RIK10" s="7"/>
      <c r="RIL10" s="7"/>
      <c r="RIM10" s="7"/>
      <c r="RIN10" s="7"/>
      <c r="RIO10" s="7"/>
      <c r="RIP10" s="7"/>
      <c r="RIQ10" s="7"/>
      <c r="RIR10" s="7"/>
      <c r="RIS10" s="7"/>
      <c r="RIT10" s="7"/>
      <c r="RIU10" s="7"/>
      <c r="RIV10" s="7"/>
      <c r="RIW10" s="7"/>
      <c r="RIX10" s="7"/>
      <c r="RIY10" s="7"/>
      <c r="RIZ10" s="7"/>
      <c r="RJA10" s="7"/>
      <c r="RJB10" s="7"/>
      <c r="RJC10" s="7"/>
      <c r="RJD10" s="7"/>
      <c r="RJE10" s="7"/>
      <c r="RJF10" s="7"/>
      <c r="RJG10" s="7"/>
      <c r="RJH10" s="7"/>
      <c r="RJI10" s="7"/>
      <c r="RJJ10" s="7"/>
      <c r="RJK10" s="7"/>
      <c r="RJL10" s="7"/>
      <c r="RJM10" s="7"/>
      <c r="RJN10" s="7"/>
      <c r="RJO10" s="7"/>
      <c r="RJP10" s="7"/>
      <c r="RJQ10" s="7"/>
      <c r="RJR10" s="7"/>
      <c r="RJS10" s="7"/>
      <c r="RJT10" s="7"/>
      <c r="RJU10" s="7"/>
      <c r="RJV10" s="7"/>
      <c r="RJW10" s="7"/>
      <c r="RJX10" s="7"/>
      <c r="RJY10" s="7"/>
      <c r="RJZ10" s="7"/>
      <c r="RKA10" s="7"/>
      <c r="RKB10" s="7"/>
      <c r="RKC10" s="7"/>
      <c r="RKD10" s="7"/>
      <c r="RKE10" s="7"/>
      <c r="RKF10" s="7"/>
      <c r="RKG10" s="7"/>
      <c r="RKH10" s="7"/>
      <c r="RKI10" s="7"/>
      <c r="RKJ10" s="7"/>
      <c r="RKK10" s="7"/>
      <c r="RKL10" s="7"/>
      <c r="RKM10" s="7"/>
      <c r="RKN10" s="7"/>
      <c r="RKO10" s="7"/>
      <c r="RKP10" s="7"/>
      <c r="RKQ10" s="7"/>
      <c r="RKR10" s="7"/>
      <c r="RKS10" s="7"/>
      <c r="RKT10" s="7"/>
      <c r="RKU10" s="7"/>
      <c r="RKV10" s="7"/>
      <c r="RKW10" s="7"/>
      <c r="RKX10" s="7"/>
      <c r="RKY10" s="7"/>
      <c r="RKZ10" s="7"/>
      <c r="RLA10" s="7"/>
      <c r="RLB10" s="7"/>
      <c r="RLC10" s="7"/>
      <c r="RLD10" s="7"/>
      <c r="RLE10" s="7"/>
      <c r="RLF10" s="7"/>
      <c r="RLG10" s="7"/>
      <c r="RLH10" s="7"/>
      <c r="RLI10" s="7"/>
      <c r="RLJ10" s="7"/>
      <c r="RLK10" s="7"/>
      <c r="RLL10" s="7"/>
      <c r="RLM10" s="7"/>
      <c r="RLN10" s="7"/>
      <c r="RLO10" s="7"/>
      <c r="RLP10" s="7"/>
      <c r="RLQ10" s="7"/>
      <c r="RLR10" s="7"/>
      <c r="RLS10" s="7"/>
      <c r="RLT10" s="7"/>
      <c r="RLU10" s="7"/>
      <c r="RLV10" s="7"/>
      <c r="RLW10" s="7"/>
      <c r="RLX10" s="7"/>
      <c r="RLY10" s="7"/>
      <c r="RLZ10" s="7"/>
      <c r="RMA10" s="7"/>
      <c r="RMB10" s="7"/>
      <c r="RMC10" s="7"/>
      <c r="RMD10" s="7"/>
      <c r="RME10" s="7"/>
      <c r="RMF10" s="7"/>
      <c r="RMG10" s="7"/>
      <c r="RMH10" s="7"/>
      <c r="RMI10" s="7"/>
      <c r="RMJ10" s="7"/>
      <c r="RMK10" s="7"/>
      <c r="RML10" s="7"/>
      <c r="RMM10" s="7"/>
      <c r="RMN10" s="7"/>
      <c r="RMO10" s="7"/>
      <c r="RMP10" s="7"/>
      <c r="RMQ10" s="7"/>
      <c r="RMR10" s="7"/>
      <c r="RMS10" s="7"/>
      <c r="RMT10" s="7"/>
      <c r="RMU10" s="7"/>
      <c r="RMV10" s="7"/>
      <c r="RMW10" s="7"/>
      <c r="RMX10" s="7"/>
      <c r="RMY10" s="7"/>
      <c r="RMZ10" s="7"/>
      <c r="RNA10" s="7"/>
      <c r="RNB10" s="7"/>
      <c r="RNC10" s="7"/>
      <c r="RND10" s="7"/>
      <c r="RNE10" s="7"/>
      <c r="RNF10" s="7"/>
      <c r="RNG10" s="7"/>
      <c r="RNH10" s="7"/>
      <c r="RNI10" s="7"/>
      <c r="RNJ10" s="7"/>
      <c r="RNK10" s="7"/>
      <c r="RNL10" s="7"/>
      <c r="RNM10" s="7"/>
      <c r="RNN10" s="7"/>
      <c r="RNO10" s="7"/>
      <c r="RNP10" s="7"/>
      <c r="RNQ10" s="7"/>
      <c r="RNR10" s="7"/>
      <c r="RNS10" s="7"/>
      <c r="RNT10" s="7"/>
      <c r="RNU10" s="7"/>
      <c r="RNV10" s="7"/>
      <c r="RNW10" s="7"/>
      <c r="RNX10" s="7"/>
      <c r="RNY10" s="7"/>
      <c r="RNZ10" s="7"/>
      <c r="ROA10" s="7"/>
      <c r="ROB10" s="7"/>
      <c r="ROC10" s="7"/>
      <c r="ROD10" s="7"/>
      <c r="ROE10" s="7"/>
      <c r="ROF10" s="7"/>
      <c r="ROG10" s="7"/>
      <c r="ROH10" s="7"/>
      <c r="ROI10" s="7"/>
      <c r="ROJ10" s="7"/>
      <c r="ROK10" s="7"/>
      <c r="ROL10" s="7"/>
      <c r="ROM10" s="7"/>
      <c r="RON10" s="7"/>
      <c r="ROO10" s="7"/>
      <c r="ROP10" s="7"/>
      <c r="ROQ10" s="7"/>
      <c r="ROR10" s="7"/>
      <c r="ROS10" s="7"/>
      <c r="ROT10" s="7"/>
      <c r="ROU10" s="7"/>
      <c r="ROV10" s="7"/>
      <c r="ROW10" s="7"/>
      <c r="ROX10" s="7"/>
      <c r="ROY10" s="7"/>
      <c r="ROZ10" s="7"/>
      <c r="RPA10" s="7"/>
      <c r="RPB10" s="7"/>
      <c r="RPC10" s="7"/>
      <c r="RPD10" s="7"/>
      <c r="RPE10" s="7"/>
      <c r="RPF10" s="7"/>
      <c r="RPG10" s="7"/>
      <c r="RPH10" s="7"/>
      <c r="RPI10" s="7"/>
      <c r="RPJ10" s="7"/>
      <c r="RPK10" s="7"/>
      <c r="RPL10" s="7"/>
      <c r="RPM10" s="7"/>
      <c r="RPN10" s="7"/>
      <c r="RPO10" s="7"/>
      <c r="RPP10" s="7"/>
      <c r="RPQ10" s="7"/>
      <c r="RPR10" s="7"/>
      <c r="RPS10" s="7"/>
      <c r="RPT10" s="7"/>
      <c r="RPU10" s="7"/>
      <c r="RPV10" s="7"/>
      <c r="RPW10" s="7"/>
      <c r="RPX10" s="7"/>
      <c r="RPY10" s="7"/>
      <c r="RPZ10" s="7"/>
      <c r="RQA10" s="7"/>
      <c r="RQB10" s="7"/>
      <c r="RQC10" s="7"/>
      <c r="RQD10" s="7"/>
      <c r="RQE10" s="7"/>
      <c r="RQF10" s="7"/>
      <c r="RQG10" s="7"/>
      <c r="RQH10" s="7"/>
      <c r="RQI10" s="7"/>
      <c r="RQJ10" s="7"/>
      <c r="RQK10" s="7"/>
      <c r="RQL10" s="7"/>
      <c r="RQM10" s="7"/>
      <c r="RQN10" s="7"/>
      <c r="RQO10" s="7"/>
      <c r="RQP10" s="7"/>
      <c r="RQQ10" s="7"/>
      <c r="RQR10" s="7"/>
      <c r="RQS10" s="7"/>
      <c r="RQT10" s="7"/>
      <c r="RQU10" s="7"/>
      <c r="RQV10" s="7"/>
      <c r="RQW10" s="7"/>
      <c r="RQX10" s="7"/>
      <c r="RQY10" s="7"/>
      <c r="RQZ10" s="7"/>
      <c r="RRA10" s="7"/>
      <c r="RRB10" s="7"/>
      <c r="RRC10" s="7"/>
      <c r="RRD10" s="7"/>
      <c r="RRE10" s="7"/>
      <c r="RRF10" s="7"/>
      <c r="RRG10" s="7"/>
      <c r="RRH10" s="7"/>
      <c r="RRI10" s="7"/>
      <c r="RRJ10" s="7"/>
      <c r="RRK10" s="7"/>
      <c r="RRL10" s="7"/>
      <c r="RRM10" s="7"/>
      <c r="RRN10" s="7"/>
      <c r="RRO10" s="7"/>
      <c r="RRP10" s="7"/>
      <c r="RRQ10" s="7"/>
      <c r="RRR10" s="7"/>
      <c r="RRS10" s="7"/>
      <c r="RRT10" s="7"/>
      <c r="RRU10" s="7"/>
      <c r="RRV10" s="7"/>
      <c r="RRW10" s="7"/>
      <c r="RRX10" s="7"/>
      <c r="RRY10" s="7"/>
      <c r="RRZ10" s="7"/>
      <c r="RSA10" s="7"/>
      <c r="RSB10" s="7"/>
      <c r="RSC10" s="7"/>
      <c r="RSD10" s="7"/>
      <c r="RSE10" s="7"/>
      <c r="RSF10" s="7"/>
      <c r="RSG10" s="7"/>
      <c r="RSH10" s="7"/>
      <c r="RSI10" s="7"/>
      <c r="RSJ10" s="7"/>
      <c r="RSK10" s="7"/>
      <c r="RSL10" s="7"/>
      <c r="RSM10" s="7"/>
      <c r="RSN10" s="7"/>
      <c r="RSO10" s="7"/>
      <c r="RSP10" s="7"/>
      <c r="RSQ10" s="7"/>
      <c r="RSR10" s="7"/>
      <c r="RSS10" s="7"/>
      <c r="RST10" s="7"/>
      <c r="RSU10" s="7"/>
      <c r="RSV10" s="7"/>
      <c r="RSW10" s="7"/>
      <c r="RSX10" s="7"/>
      <c r="RSY10" s="7"/>
      <c r="RSZ10" s="7"/>
      <c r="RTA10" s="7"/>
      <c r="RTB10" s="7"/>
      <c r="RTC10" s="7"/>
      <c r="RTD10" s="7"/>
      <c r="RTE10" s="7"/>
      <c r="RTF10" s="7"/>
      <c r="RTG10" s="7"/>
      <c r="RTH10" s="7"/>
      <c r="RTI10" s="7"/>
      <c r="RTJ10" s="7"/>
      <c r="RTK10" s="7"/>
      <c r="RTL10" s="7"/>
      <c r="RTM10" s="7"/>
      <c r="RTN10" s="7"/>
      <c r="RTO10" s="7"/>
      <c r="RTP10" s="7"/>
      <c r="RTQ10" s="7"/>
      <c r="RTR10" s="7"/>
      <c r="RTS10" s="7"/>
      <c r="RTT10" s="7"/>
      <c r="RTU10" s="7"/>
      <c r="RTV10" s="7"/>
      <c r="RTW10" s="7"/>
      <c r="RTX10" s="7"/>
      <c r="RTY10" s="7"/>
      <c r="RTZ10" s="7"/>
      <c r="RUA10" s="7"/>
      <c r="RUB10" s="7"/>
      <c r="RUC10" s="7"/>
      <c r="RUD10" s="7"/>
      <c r="RUE10" s="7"/>
      <c r="RUF10" s="7"/>
      <c r="RUG10" s="7"/>
      <c r="RUH10" s="7"/>
      <c r="RUI10" s="7"/>
      <c r="RUJ10" s="7"/>
      <c r="RUK10" s="7"/>
      <c r="RUL10" s="7"/>
      <c r="RUM10" s="7"/>
      <c r="RUN10" s="7"/>
      <c r="RUO10" s="7"/>
      <c r="RUP10" s="7"/>
      <c r="RUQ10" s="7"/>
      <c r="RUR10" s="7"/>
      <c r="RUS10" s="7"/>
      <c r="RUT10" s="7"/>
      <c r="RUU10" s="7"/>
      <c r="RUV10" s="7"/>
      <c r="RUW10" s="7"/>
      <c r="RUX10" s="7"/>
      <c r="RUY10" s="7"/>
      <c r="RUZ10" s="7"/>
      <c r="RVA10" s="7"/>
      <c r="RVB10" s="7"/>
      <c r="RVC10" s="7"/>
      <c r="RVD10" s="7"/>
      <c r="RVE10" s="7"/>
      <c r="RVF10" s="7"/>
      <c r="RVG10" s="7"/>
      <c r="RVH10" s="7"/>
      <c r="RVI10" s="7"/>
      <c r="RVJ10" s="7"/>
      <c r="RVK10" s="7"/>
      <c r="RVL10" s="7"/>
      <c r="RVM10" s="7"/>
      <c r="RVN10" s="7"/>
      <c r="RVO10" s="7"/>
      <c r="RVP10" s="7"/>
      <c r="RVQ10" s="7"/>
      <c r="RVR10" s="7"/>
      <c r="RVS10" s="7"/>
      <c r="RVT10" s="7"/>
      <c r="RVU10" s="7"/>
      <c r="RVV10" s="7"/>
      <c r="RVW10" s="7"/>
      <c r="RVX10" s="7"/>
      <c r="RVY10" s="7"/>
      <c r="RVZ10" s="7"/>
      <c r="RWA10" s="7"/>
      <c r="RWB10" s="7"/>
      <c r="RWC10" s="7"/>
      <c r="RWD10" s="7"/>
      <c r="RWE10" s="7"/>
      <c r="RWF10" s="7"/>
      <c r="RWG10" s="7"/>
      <c r="RWH10" s="7"/>
      <c r="RWI10" s="7"/>
      <c r="RWJ10" s="7"/>
      <c r="RWK10" s="7"/>
      <c r="RWL10" s="7"/>
      <c r="RWM10" s="7"/>
      <c r="RWN10" s="7"/>
      <c r="RWO10" s="7"/>
      <c r="RWP10" s="7"/>
      <c r="RWQ10" s="7"/>
      <c r="RWR10" s="7"/>
      <c r="RWS10" s="7"/>
      <c r="RWT10" s="7"/>
      <c r="RWU10" s="7"/>
      <c r="RWV10" s="7"/>
      <c r="RWW10" s="7"/>
      <c r="RWX10" s="7"/>
      <c r="RWY10" s="7"/>
      <c r="RWZ10" s="7"/>
      <c r="RXA10" s="7"/>
      <c r="RXB10" s="7"/>
      <c r="RXC10" s="7"/>
      <c r="RXD10" s="7"/>
      <c r="RXE10" s="7"/>
      <c r="RXF10" s="7"/>
      <c r="RXG10" s="7"/>
      <c r="RXH10" s="7"/>
      <c r="RXI10" s="7"/>
      <c r="RXJ10" s="7"/>
      <c r="RXK10" s="7"/>
      <c r="RXL10" s="7"/>
      <c r="RXM10" s="7"/>
      <c r="RXN10" s="7"/>
      <c r="RXO10" s="7"/>
      <c r="RXP10" s="7"/>
      <c r="RXQ10" s="7"/>
      <c r="RXR10" s="7"/>
      <c r="RXS10" s="7"/>
      <c r="RXT10" s="7"/>
      <c r="RXU10" s="7"/>
      <c r="RXV10" s="7"/>
      <c r="RXW10" s="7"/>
      <c r="RXX10" s="7"/>
      <c r="RXY10" s="7"/>
      <c r="RXZ10" s="7"/>
      <c r="RYA10" s="7"/>
      <c r="RYB10" s="7"/>
      <c r="RYC10" s="7"/>
      <c r="RYD10" s="7"/>
      <c r="RYE10" s="7"/>
      <c r="RYF10" s="7"/>
      <c r="RYG10" s="7"/>
      <c r="RYH10" s="7"/>
      <c r="RYI10" s="7"/>
      <c r="RYJ10" s="7"/>
      <c r="RYK10" s="7"/>
      <c r="RYL10" s="7"/>
      <c r="RYM10" s="7"/>
      <c r="RYN10" s="7"/>
      <c r="RYO10" s="7"/>
      <c r="RYP10" s="7"/>
      <c r="RYQ10" s="7"/>
      <c r="RYR10" s="7"/>
      <c r="RYS10" s="7"/>
      <c r="RYT10" s="7"/>
      <c r="RYU10" s="7"/>
      <c r="RYV10" s="7"/>
      <c r="RYW10" s="7"/>
      <c r="RYX10" s="7"/>
      <c r="RYY10" s="7"/>
      <c r="RYZ10" s="7"/>
      <c r="RZA10" s="7"/>
      <c r="RZB10" s="7"/>
      <c r="RZC10" s="7"/>
      <c r="RZD10" s="7"/>
      <c r="RZE10" s="7"/>
      <c r="RZF10" s="7"/>
      <c r="RZG10" s="7"/>
      <c r="RZH10" s="7"/>
      <c r="RZI10" s="7"/>
      <c r="RZJ10" s="7"/>
      <c r="RZK10" s="7"/>
      <c r="RZL10" s="7"/>
      <c r="RZM10" s="7"/>
      <c r="RZN10" s="7"/>
      <c r="RZO10" s="7"/>
      <c r="RZP10" s="7"/>
      <c r="RZQ10" s="7"/>
      <c r="RZR10" s="7"/>
      <c r="RZS10" s="7"/>
      <c r="RZT10" s="7"/>
      <c r="RZU10" s="7"/>
      <c r="RZV10" s="7"/>
      <c r="RZW10" s="7"/>
      <c r="RZX10" s="7"/>
      <c r="RZY10" s="7"/>
      <c r="RZZ10" s="7"/>
      <c r="SAA10" s="7"/>
      <c r="SAB10" s="7"/>
      <c r="SAC10" s="7"/>
      <c r="SAD10" s="7"/>
      <c r="SAE10" s="7"/>
      <c r="SAF10" s="7"/>
      <c r="SAG10" s="7"/>
      <c r="SAH10" s="7"/>
      <c r="SAI10" s="7"/>
      <c r="SAJ10" s="7"/>
      <c r="SAK10" s="7"/>
      <c r="SAL10" s="7"/>
      <c r="SAM10" s="7"/>
      <c r="SAN10" s="7"/>
      <c r="SAO10" s="7"/>
      <c r="SAP10" s="7"/>
      <c r="SAQ10" s="7"/>
      <c r="SAR10" s="7"/>
      <c r="SAS10" s="7"/>
      <c r="SAT10" s="7"/>
      <c r="SAU10" s="7"/>
      <c r="SAV10" s="7"/>
      <c r="SAW10" s="7"/>
      <c r="SAX10" s="7"/>
      <c r="SAY10" s="7"/>
      <c r="SAZ10" s="7"/>
      <c r="SBA10" s="7"/>
      <c r="SBB10" s="7"/>
      <c r="SBC10" s="7"/>
      <c r="SBD10" s="7"/>
      <c r="SBE10" s="7"/>
      <c r="SBF10" s="7"/>
      <c r="SBG10" s="7"/>
      <c r="SBH10" s="7"/>
      <c r="SBI10" s="7"/>
      <c r="SBJ10" s="7"/>
      <c r="SBK10" s="7"/>
      <c r="SBL10" s="7"/>
      <c r="SBM10" s="7"/>
      <c r="SBN10" s="7"/>
      <c r="SBO10" s="7"/>
      <c r="SBP10" s="7"/>
      <c r="SBQ10" s="7"/>
      <c r="SBR10" s="7"/>
      <c r="SBS10" s="7"/>
      <c r="SBT10" s="7"/>
      <c r="SBU10" s="7"/>
      <c r="SBV10" s="7"/>
      <c r="SBW10" s="7"/>
      <c r="SBX10" s="7"/>
      <c r="SBY10" s="7"/>
      <c r="SBZ10" s="7"/>
      <c r="SCA10" s="7"/>
      <c r="SCB10" s="7"/>
      <c r="SCC10" s="7"/>
      <c r="SCD10" s="7"/>
      <c r="SCE10" s="7"/>
      <c r="SCF10" s="7"/>
      <c r="SCG10" s="7"/>
      <c r="SCH10" s="7"/>
      <c r="SCI10" s="7"/>
      <c r="SCJ10" s="7"/>
      <c r="SCK10" s="7"/>
      <c r="SCL10" s="7"/>
      <c r="SCM10" s="7"/>
      <c r="SCN10" s="7"/>
      <c r="SCO10" s="7"/>
      <c r="SCP10" s="7"/>
      <c r="SCQ10" s="7"/>
      <c r="SCR10" s="7"/>
      <c r="SCS10" s="7"/>
      <c r="SCT10" s="7"/>
      <c r="SCU10" s="7"/>
      <c r="SCV10" s="7"/>
      <c r="SCW10" s="7"/>
      <c r="SCX10" s="7"/>
      <c r="SCY10" s="7"/>
      <c r="SCZ10" s="7"/>
      <c r="SDA10" s="7"/>
      <c r="SDB10" s="7"/>
      <c r="SDC10" s="7"/>
      <c r="SDD10" s="7"/>
      <c r="SDE10" s="7"/>
      <c r="SDF10" s="7"/>
      <c r="SDG10" s="7"/>
      <c r="SDH10" s="7"/>
      <c r="SDI10" s="7"/>
      <c r="SDJ10" s="7"/>
      <c r="SDK10" s="7"/>
      <c r="SDL10" s="7"/>
      <c r="SDM10" s="7"/>
      <c r="SDN10" s="7"/>
      <c r="SDO10" s="7"/>
      <c r="SDP10" s="7"/>
      <c r="SDQ10" s="7"/>
      <c r="SDR10" s="7"/>
      <c r="SDS10" s="7"/>
      <c r="SDT10" s="7"/>
      <c r="SDU10" s="7"/>
      <c r="SDV10" s="7"/>
      <c r="SDW10" s="7"/>
      <c r="SDX10" s="7"/>
      <c r="SDY10" s="7"/>
      <c r="SDZ10" s="7"/>
      <c r="SEA10" s="7"/>
      <c r="SEB10" s="7"/>
      <c r="SEC10" s="7"/>
      <c r="SED10" s="7"/>
      <c r="SEE10" s="7"/>
      <c r="SEF10" s="7"/>
      <c r="SEG10" s="7"/>
      <c r="SEH10" s="7"/>
      <c r="SEI10" s="7"/>
      <c r="SEJ10" s="7"/>
      <c r="SEK10" s="7"/>
      <c r="SEL10" s="7"/>
      <c r="SEM10" s="7"/>
      <c r="SEN10" s="7"/>
      <c r="SEO10" s="7"/>
      <c r="SEP10" s="7"/>
      <c r="SEQ10" s="7"/>
      <c r="SER10" s="7"/>
      <c r="SES10" s="7"/>
      <c r="SET10" s="7"/>
      <c r="SEU10" s="7"/>
      <c r="SEV10" s="7"/>
      <c r="SEW10" s="7"/>
      <c r="SEX10" s="7"/>
      <c r="SEY10" s="7"/>
      <c r="SEZ10" s="7"/>
      <c r="SFA10" s="7"/>
      <c r="SFB10" s="7"/>
      <c r="SFC10" s="7"/>
      <c r="SFD10" s="7"/>
      <c r="SFE10" s="7"/>
      <c r="SFF10" s="7"/>
      <c r="SFG10" s="7"/>
      <c r="SFH10" s="7"/>
      <c r="SFI10" s="7"/>
      <c r="SFJ10" s="7"/>
      <c r="SFK10" s="7"/>
      <c r="SFL10" s="7"/>
      <c r="SFM10" s="7"/>
      <c r="SFN10" s="7"/>
      <c r="SFO10" s="7"/>
      <c r="SFP10" s="7"/>
      <c r="SFQ10" s="7"/>
      <c r="SFR10" s="7"/>
      <c r="SFS10" s="7"/>
      <c r="SFT10" s="7"/>
      <c r="SFU10" s="7"/>
      <c r="SFV10" s="7"/>
      <c r="SFW10" s="7"/>
      <c r="SFX10" s="7"/>
      <c r="SFY10" s="7"/>
      <c r="SFZ10" s="7"/>
      <c r="SGA10" s="7"/>
      <c r="SGB10" s="7"/>
      <c r="SGC10" s="7"/>
      <c r="SGD10" s="7"/>
      <c r="SGE10" s="7"/>
      <c r="SGF10" s="7"/>
      <c r="SGG10" s="7"/>
      <c r="SGH10" s="7"/>
      <c r="SGI10" s="7"/>
      <c r="SGJ10" s="7"/>
      <c r="SGK10" s="7"/>
      <c r="SGL10" s="7"/>
      <c r="SGM10" s="7"/>
      <c r="SGN10" s="7"/>
      <c r="SGO10" s="7"/>
      <c r="SGP10" s="7"/>
      <c r="SGQ10" s="7"/>
      <c r="SGR10" s="7"/>
      <c r="SGS10" s="7"/>
      <c r="SGT10" s="7"/>
      <c r="SGU10" s="7"/>
      <c r="SGV10" s="7"/>
      <c r="SGW10" s="7"/>
      <c r="SGX10" s="7"/>
      <c r="SGY10" s="7"/>
      <c r="SGZ10" s="7"/>
      <c r="SHA10" s="7"/>
      <c r="SHB10" s="7"/>
      <c r="SHC10" s="7"/>
      <c r="SHD10" s="7"/>
      <c r="SHE10" s="7"/>
      <c r="SHF10" s="7"/>
      <c r="SHG10" s="7"/>
      <c r="SHH10" s="7"/>
      <c r="SHI10" s="7"/>
      <c r="SHJ10" s="7"/>
      <c r="SHK10" s="7"/>
      <c r="SHL10" s="7"/>
      <c r="SHM10" s="7"/>
      <c r="SHN10" s="7"/>
      <c r="SHO10" s="7"/>
      <c r="SHP10" s="7"/>
      <c r="SHQ10" s="7"/>
      <c r="SHR10" s="7"/>
      <c r="SHS10" s="7"/>
      <c r="SHT10" s="7"/>
      <c r="SHU10" s="7"/>
      <c r="SHV10" s="7"/>
      <c r="SHW10" s="7"/>
      <c r="SHX10" s="7"/>
      <c r="SHY10" s="7"/>
      <c r="SHZ10" s="7"/>
      <c r="SIA10" s="7"/>
      <c r="SIB10" s="7"/>
      <c r="SIC10" s="7"/>
      <c r="SID10" s="7"/>
      <c r="SIE10" s="7"/>
      <c r="SIF10" s="7"/>
      <c r="SIG10" s="7"/>
      <c r="SIH10" s="7"/>
      <c r="SII10" s="7"/>
      <c r="SIJ10" s="7"/>
      <c r="SIK10" s="7"/>
      <c r="SIL10" s="7"/>
      <c r="SIM10" s="7"/>
      <c r="SIN10" s="7"/>
      <c r="SIO10" s="7"/>
      <c r="SIP10" s="7"/>
      <c r="SIQ10" s="7"/>
      <c r="SIR10" s="7"/>
      <c r="SIS10" s="7"/>
      <c r="SIT10" s="7"/>
      <c r="SIU10" s="7"/>
      <c r="SIV10" s="7"/>
      <c r="SIW10" s="7"/>
      <c r="SIX10" s="7"/>
      <c r="SIY10" s="7"/>
      <c r="SIZ10" s="7"/>
      <c r="SJA10" s="7"/>
      <c r="SJB10" s="7"/>
      <c r="SJC10" s="7"/>
      <c r="SJD10" s="7"/>
      <c r="SJE10" s="7"/>
      <c r="SJF10" s="7"/>
      <c r="SJG10" s="7"/>
      <c r="SJH10" s="7"/>
      <c r="SJI10" s="7"/>
      <c r="SJJ10" s="7"/>
      <c r="SJK10" s="7"/>
      <c r="SJL10" s="7"/>
      <c r="SJM10" s="7"/>
      <c r="SJN10" s="7"/>
      <c r="SJO10" s="7"/>
      <c r="SJP10" s="7"/>
      <c r="SJQ10" s="7"/>
      <c r="SJR10" s="7"/>
      <c r="SJS10" s="7"/>
      <c r="SJT10" s="7"/>
      <c r="SJU10" s="7"/>
      <c r="SJV10" s="7"/>
      <c r="SJW10" s="7"/>
      <c r="SJX10" s="7"/>
      <c r="SJY10" s="7"/>
      <c r="SJZ10" s="7"/>
      <c r="SKA10" s="7"/>
      <c r="SKB10" s="7"/>
      <c r="SKC10" s="7"/>
      <c r="SKD10" s="7"/>
      <c r="SKE10" s="7"/>
      <c r="SKF10" s="7"/>
      <c r="SKG10" s="7"/>
      <c r="SKH10" s="7"/>
      <c r="SKI10" s="7"/>
      <c r="SKJ10" s="7"/>
      <c r="SKK10" s="7"/>
      <c r="SKL10" s="7"/>
      <c r="SKM10" s="7"/>
      <c r="SKN10" s="7"/>
      <c r="SKO10" s="7"/>
      <c r="SKP10" s="7"/>
      <c r="SKQ10" s="7"/>
      <c r="SKR10" s="7"/>
      <c r="SKS10" s="7"/>
      <c r="SKT10" s="7"/>
      <c r="SKU10" s="7"/>
      <c r="SKV10" s="7"/>
      <c r="SKW10" s="7"/>
      <c r="SKX10" s="7"/>
      <c r="SKY10" s="7"/>
      <c r="SKZ10" s="7"/>
      <c r="SLA10" s="7"/>
      <c r="SLB10" s="7"/>
      <c r="SLC10" s="7"/>
      <c r="SLD10" s="7"/>
      <c r="SLE10" s="7"/>
      <c r="SLF10" s="7"/>
      <c r="SLG10" s="7"/>
      <c r="SLH10" s="7"/>
      <c r="SLI10" s="7"/>
      <c r="SLJ10" s="7"/>
      <c r="SLK10" s="7"/>
      <c r="SLL10" s="7"/>
      <c r="SLM10" s="7"/>
      <c r="SLN10" s="7"/>
      <c r="SLO10" s="7"/>
      <c r="SLP10" s="7"/>
      <c r="SLQ10" s="7"/>
      <c r="SLR10" s="7"/>
      <c r="SLS10" s="7"/>
      <c r="SLT10" s="7"/>
      <c r="SLU10" s="7"/>
      <c r="SLV10" s="7"/>
      <c r="SLW10" s="7"/>
      <c r="SLX10" s="7"/>
      <c r="SLY10" s="7"/>
      <c r="SLZ10" s="7"/>
      <c r="SMA10" s="7"/>
      <c r="SMB10" s="7"/>
      <c r="SMC10" s="7"/>
      <c r="SMD10" s="7"/>
      <c r="SME10" s="7"/>
      <c r="SMF10" s="7"/>
      <c r="SMG10" s="7"/>
      <c r="SMH10" s="7"/>
      <c r="SMI10" s="7"/>
      <c r="SMJ10" s="7"/>
      <c r="SMK10" s="7"/>
      <c r="SML10" s="7"/>
      <c r="SMM10" s="7"/>
      <c r="SMN10" s="7"/>
      <c r="SMO10" s="7"/>
      <c r="SMP10" s="7"/>
      <c r="SMQ10" s="7"/>
      <c r="SMR10" s="7"/>
      <c r="SMS10" s="7"/>
      <c r="SMT10" s="7"/>
      <c r="SMU10" s="7"/>
      <c r="SMV10" s="7"/>
      <c r="SMW10" s="7"/>
      <c r="SMX10" s="7"/>
      <c r="SMY10" s="7"/>
      <c r="SMZ10" s="7"/>
      <c r="SNA10" s="7"/>
      <c r="SNB10" s="7"/>
      <c r="SNC10" s="7"/>
      <c r="SND10" s="7"/>
      <c r="SNE10" s="7"/>
      <c r="SNF10" s="7"/>
      <c r="SNG10" s="7"/>
      <c r="SNH10" s="7"/>
      <c r="SNI10" s="7"/>
      <c r="SNJ10" s="7"/>
      <c r="SNK10" s="7"/>
      <c r="SNL10" s="7"/>
      <c r="SNM10" s="7"/>
      <c r="SNN10" s="7"/>
      <c r="SNO10" s="7"/>
      <c r="SNP10" s="7"/>
      <c r="SNQ10" s="7"/>
      <c r="SNR10" s="7"/>
      <c r="SNS10" s="7"/>
      <c r="SNT10" s="7"/>
      <c r="SNU10" s="7"/>
      <c r="SNV10" s="7"/>
      <c r="SNW10" s="7"/>
      <c r="SNX10" s="7"/>
      <c r="SNY10" s="7"/>
      <c r="SNZ10" s="7"/>
      <c r="SOA10" s="7"/>
      <c r="SOB10" s="7"/>
      <c r="SOC10" s="7"/>
      <c r="SOD10" s="7"/>
      <c r="SOE10" s="7"/>
      <c r="SOF10" s="7"/>
      <c r="SOG10" s="7"/>
      <c r="SOH10" s="7"/>
      <c r="SOI10" s="7"/>
      <c r="SOJ10" s="7"/>
      <c r="SOK10" s="7"/>
      <c r="SOL10" s="7"/>
      <c r="SOM10" s="7"/>
      <c r="SON10" s="7"/>
      <c r="SOO10" s="7"/>
      <c r="SOP10" s="7"/>
      <c r="SOQ10" s="7"/>
      <c r="SOR10" s="7"/>
      <c r="SOS10" s="7"/>
      <c r="SOT10" s="7"/>
      <c r="SOU10" s="7"/>
      <c r="SOV10" s="7"/>
      <c r="SOW10" s="7"/>
      <c r="SOX10" s="7"/>
      <c r="SOY10" s="7"/>
      <c r="SOZ10" s="7"/>
      <c r="SPA10" s="7"/>
      <c r="SPB10" s="7"/>
      <c r="SPC10" s="7"/>
      <c r="SPD10" s="7"/>
      <c r="SPE10" s="7"/>
      <c r="SPF10" s="7"/>
      <c r="SPG10" s="7"/>
      <c r="SPH10" s="7"/>
      <c r="SPI10" s="7"/>
      <c r="SPJ10" s="7"/>
      <c r="SPK10" s="7"/>
      <c r="SPL10" s="7"/>
      <c r="SPM10" s="7"/>
      <c r="SPN10" s="7"/>
      <c r="SPO10" s="7"/>
      <c r="SPP10" s="7"/>
      <c r="SPQ10" s="7"/>
      <c r="SPR10" s="7"/>
      <c r="SPS10" s="7"/>
      <c r="SPT10" s="7"/>
      <c r="SPU10" s="7"/>
      <c r="SPV10" s="7"/>
      <c r="SPW10" s="7"/>
      <c r="SPX10" s="7"/>
      <c r="SPY10" s="7"/>
      <c r="SPZ10" s="7"/>
      <c r="SQA10" s="7"/>
      <c r="SQB10" s="7"/>
      <c r="SQC10" s="7"/>
      <c r="SQD10" s="7"/>
      <c r="SQE10" s="7"/>
      <c r="SQF10" s="7"/>
      <c r="SQG10" s="7"/>
      <c r="SQH10" s="7"/>
      <c r="SQI10" s="7"/>
      <c r="SQJ10" s="7"/>
      <c r="SQK10" s="7"/>
      <c r="SQL10" s="7"/>
      <c r="SQM10" s="7"/>
      <c r="SQN10" s="7"/>
      <c r="SQO10" s="7"/>
      <c r="SQP10" s="7"/>
      <c r="SQQ10" s="7"/>
      <c r="SQR10" s="7"/>
      <c r="SQS10" s="7"/>
      <c r="SQT10" s="7"/>
      <c r="SQU10" s="7"/>
      <c r="SQV10" s="7"/>
      <c r="SQW10" s="7"/>
      <c r="SQX10" s="7"/>
      <c r="SQY10" s="7"/>
      <c r="SQZ10" s="7"/>
      <c r="SRA10" s="7"/>
      <c r="SRB10" s="7"/>
      <c r="SRC10" s="7"/>
      <c r="SRD10" s="7"/>
      <c r="SRE10" s="7"/>
      <c r="SRF10" s="7"/>
      <c r="SRG10" s="7"/>
      <c r="SRH10" s="7"/>
      <c r="SRI10" s="7"/>
      <c r="SRJ10" s="7"/>
      <c r="SRK10" s="7"/>
      <c r="SRL10" s="7"/>
      <c r="SRM10" s="7"/>
      <c r="SRN10" s="7"/>
      <c r="SRO10" s="7"/>
      <c r="SRP10" s="7"/>
      <c r="SRQ10" s="7"/>
      <c r="SRR10" s="7"/>
      <c r="SRS10" s="7"/>
      <c r="SRT10" s="7"/>
      <c r="SRU10" s="7"/>
      <c r="SRV10" s="7"/>
      <c r="SRW10" s="7"/>
      <c r="SRX10" s="7"/>
      <c r="SRY10" s="7"/>
      <c r="SRZ10" s="7"/>
      <c r="SSA10" s="7"/>
      <c r="SSB10" s="7"/>
      <c r="SSC10" s="7"/>
      <c r="SSD10" s="7"/>
      <c r="SSE10" s="7"/>
      <c r="SSF10" s="7"/>
      <c r="SSG10" s="7"/>
      <c r="SSH10" s="7"/>
      <c r="SSI10" s="7"/>
      <c r="SSJ10" s="7"/>
      <c r="SSK10" s="7"/>
      <c r="SSL10" s="7"/>
      <c r="SSM10" s="7"/>
      <c r="SSN10" s="7"/>
      <c r="SSO10" s="7"/>
      <c r="SSP10" s="7"/>
      <c r="SSQ10" s="7"/>
      <c r="SSR10" s="7"/>
      <c r="SSS10" s="7"/>
      <c r="SST10" s="7"/>
      <c r="SSU10" s="7"/>
      <c r="SSV10" s="7"/>
      <c r="SSW10" s="7"/>
      <c r="SSX10" s="7"/>
      <c r="SSY10" s="7"/>
      <c r="SSZ10" s="7"/>
      <c r="STA10" s="7"/>
      <c r="STB10" s="7"/>
      <c r="STC10" s="7"/>
      <c r="STD10" s="7"/>
      <c r="STE10" s="7"/>
      <c r="STF10" s="7"/>
      <c r="STG10" s="7"/>
      <c r="STH10" s="7"/>
      <c r="STI10" s="7"/>
      <c r="STJ10" s="7"/>
      <c r="STK10" s="7"/>
      <c r="STL10" s="7"/>
      <c r="STM10" s="7"/>
      <c r="STN10" s="7"/>
      <c r="STO10" s="7"/>
      <c r="STP10" s="7"/>
      <c r="STQ10" s="7"/>
      <c r="STR10" s="7"/>
      <c r="STS10" s="7"/>
      <c r="STT10" s="7"/>
      <c r="STU10" s="7"/>
      <c r="STV10" s="7"/>
      <c r="STW10" s="7"/>
      <c r="STX10" s="7"/>
      <c r="STY10" s="7"/>
      <c r="STZ10" s="7"/>
      <c r="SUA10" s="7"/>
      <c r="SUB10" s="7"/>
      <c r="SUC10" s="7"/>
      <c r="SUD10" s="7"/>
      <c r="SUE10" s="7"/>
      <c r="SUF10" s="7"/>
      <c r="SUG10" s="7"/>
      <c r="SUH10" s="7"/>
      <c r="SUI10" s="7"/>
      <c r="SUJ10" s="7"/>
      <c r="SUK10" s="7"/>
      <c r="SUL10" s="7"/>
      <c r="SUM10" s="7"/>
      <c r="SUN10" s="7"/>
      <c r="SUO10" s="7"/>
      <c r="SUP10" s="7"/>
      <c r="SUQ10" s="7"/>
      <c r="SUR10" s="7"/>
      <c r="SUS10" s="7"/>
      <c r="SUT10" s="7"/>
      <c r="SUU10" s="7"/>
      <c r="SUV10" s="7"/>
      <c r="SUW10" s="7"/>
      <c r="SUX10" s="7"/>
      <c r="SUY10" s="7"/>
      <c r="SUZ10" s="7"/>
      <c r="SVA10" s="7"/>
      <c r="SVB10" s="7"/>
      <c r="SVC10" s="7"/>
      <c r="SVD10" s="7"/>
      <c r="SVE10" s="7"/>
      <c r="SVF10" s="7"/>
      <c r="SVG10" s="7"/>
      <c r="SVH10" s="7"/>
      <c r="SVI10" s="7"/>
      <c r="SVJ10" s="7"/>
      <c r="SVK10" s="7"/>
      <c r="SVL10" s="7"/>
      <c r="SVM10" s="7"/>
      <c r="SVN10" s="7"/>
      <c r="SVO10" s="7"/>
      <c r="SVP10" s="7"/>
      <c r="SVQ10" s="7"/>
      <c r="SVR10" s="7"/>
      <c r="SVS10" s="7"/>
      <c r="SVT10" s="7"/>
      <c r="SVU10" s="7"/>
      <c r="SVV10" s="7"/>
      <c r="SVW10" s="7"/>
      <c r="SVX10" s="7"/>
      <c r="SVY10" s="7"/>
      <c r="SVZ10" s="7"/>
      <c r="SWA10" s="7"/>
      <c r="SWB10" s="7"/>
      <c r="SWC10" s="7"/>
      <c r="SWD10" s="7"/>
      <c r="SWE10" s="7"/>
      <c r="SWF10" s="7"/>
      <c r="SWG10" s="7"/>
      <c r="SWH10" s="7"/>
      <c r="SWI10" s="7"/>
      <c r="SWJ10" s="7"/>
      <c r="SWK10" s="7"/>
      <c r="SWL10" s="7"/>
      <c r="SWM10" s="7"/>
      <c r="SWN10" s="7"/>
      <c r="SWO10" s="7"/>
      <c r="SWP10" s="7"/>
      <c r="SWQ10" s="7"/>
      <c r="SWR10" s="7"/>
      <c r="SWS10" s="7"/>
      <c r="SWT10" s="7"/>
      <c r="SWU10" s="7"/>
      <c r="SWV10" s="7"/>
      <c r="SWW10" s="7"/>
      <c r="SWX10" s="7"/>
      <c r="SWY10" s="7"/>
      <c r="SWZ10" s="7"/>
      <c r="SXA10" s="7"/>
      <c r="SXB10" s="7"/>
      <c r="SXC10" s="7"/>
      <c r="SXD10" s="7"/>
      <c r="SXE10" s="7"/>
      <c r="SXF10" s="7"/>
      <c r="SXG10" s="7"/>
      <c r="SXH10" s="7"/>
      <c r="SXI10" s="7"/>
      <c r="SXJ10" s="7"/>
      <c r="SXK10" s="7"/>
      <c r="SXL10" s="7"/>
      <c r="SXM10" s="7"/>
      <c r="SXN10" s="7"/>
      <c r="SXO10" s="7"/>
      <c r="SXP10" s="7"/>
      <c r="SXQ10" s="7"/>
      <c r="SXR10" s="7"/>
      <c r="SXS10" s="7"/>
      <c r="SXT10" s="7"/>
      <c r="SXU10" s="7"/>
      <c r="SXV10" s="7"/>
      <c r="SXW10" s="7"/>
      <c r="SXX10" s="7"/>
      <c r="SXY10" s="7"/>
      <c r="SXZ10" s="7"/>
      <c r="SYA10" s="7"/>
      <c r="SYB10" s="7"/>
      <c r="SYC10" s="7"/>
      <c r="SYD10" s="7"/>
      <c r="SYE10" s="7"/>
      <c r="SYF10" s="7"/>
      <c r="SYG10" s="7"/>
      <c r="SYH10" s="7"/>
      <c r="SYI10" s="7"/>
      <c r="SYJ10" s="7"/>
      <c r="SYK10" s="7"/>
      <c r="SYL10" s="7"/>
      <c r="SYM10" s="7"/>
      <c r="SYN10" s="7"/>
      <c r="SYO10" s="7"/>
      <c r="SYP10" s="7"/>
      <c r="SYQ10" s="7"/>
      <c r="SYR10" s="7"/>
      <c r="SYS10" s="7"/>
      <c r="SYT10" s="7"/>
      <c r="SYU10" s="7"/>
      <c r="SYV10" s="7"/>
      <c r="SYW10" s="7"/>
      <c r="SYX10" s="7"/>
      <c r="SYY10" s="7"/>
      <c r="SYZ10" s="7"/>
      <c r="SZA10" s="7"/>
      <c r="SZB10" s="7"/>
      <c r="SZC10" s="7"/>
      <c r="SZD10" s="7"/>
      <c r="SZE10" s="7"/>
      <c r="SZF10" s="7"/>
      <c r="SZG10" s="7"/>
      <c r="SZH10" s="7"/>
      <c r="SZI10" s="7"/>
      <c r="SZJ10" s="7"/>
      <c r="SZK10" s="7"/>
      <c r="SZL10" s="7"/>
      <c r="SZM10" s="7"/>
      <c r="SZN10" s="7"/>
      <c r="SZO10" s="7"/>
      <c r="SZP10" s="7"/>
      <c r="SZQ10" s="7"/>
      <c r="SZR10" s="7"/>
      <c r="SZS10" s="7"/>
      <c r="SZT10" s="7"/>
      <c r="SZU10" s="7"/>
      <c r="SZV10" s="7"/>
      <c r="SZW10" s="7"/>
      <c r="SZX10" s="7"/>
      <c r="SZY10" s="7"/>
      <c r="SZZ10" s="7"/>
      <c r="TAA10" s="7"/>
      <c r="TAB10" s="7"/>
      <c r="TAC10" s="7"/>
      <c r="TAD10" s="7"/>
      <c r="TAE10" s="7"/>
      <c r="TAF10" s="7"/>
      <c r="TAG10" s="7"/>
      <c r="TAH10" s="7"/>
      <c r="TAI10" s="7"/>
      <c r="TAJ10" s="7"/>
      <c r="TAK10" s="7"/>
      <c r="TAL10" s="7"/>
      <c r="TAM10" s="7"/>
      <c r="TAN10" s="7"/>
      <c r="TAO10" s="7"/>
      <c r="TAP10" s="7"/>
      <c r="TAQ10" s="7"/>
      <c r="TAR10" s="7"/>
      <c r="TAS10" s="7"/>
      <c r="TAT10" s="7"/>
      <c r="TAU10" s="7"/>
      <c r="TAV10" s="7"/>
      <c r="TAW10" s="7"/>
      <c r="TAX10" s="7"/>
      <c r="TAY10" s="7"/>
      <c r="TAZ10" s="7"/>
      <c r="TBA10" s="7"/>
      <c r="TBB10" s="7"/>
      <c r="TBC10" s="7"/>
      <c r="TBD10" s="7"/>
      <c r="TBE10" s="7"/>
      <c r="TBF10" s="7"/>
      <c r="TBG10" s="7"/>
      <c r="TBH10" s="7"/>
      <c r="TBI10" s="7"/>
      <c r="TBJ10" s="7"/>
      <c r="TBK10" s="7"/>
      <c r="TBL10" s="7"/>
      <c r="TBM10" s="7"/>
      <c r="TBN10" s="7"/>
      <c r="TBO10" s="7"/>
      <c r="TBP10" s="7"/>
      <c r="TBQ10" s="7"/>
      <c r="TBR10" s="7"/>
      <c r="TBS10" s="7"/>
      <c r="TBT10" s="7"/>
      <c r="TBU10" s="7"/>
      <c r="TBV10" s="7"/>
      <c r="TBW10" s="7"/>
      <c r="TBX10" s="7"/>
      <c r="TBY10" s="7"/>
      <c r="TBZ10" s="7"/>
      <c r="TCA10" s="7"/>
      <c r="TCB10" s="7"/>
      <c r="TCC10" s="7"/>
      <c r="TCD10" s="7"/>
      <c r="TCE10" s="7"/>
      <c r="TCF10" s="7"/>
      <c r="TCG10" s="7"/>
      <c r="TCH10" s="7"/>
      <c r="TCI10" s="7"/>
      <c r="TCJ10" s="7"/>
      <c r="TCK10" s="7"/>
      <c r="TCL10" s="7"/>
      <c r="TCM10" s="7"/>
      <c r="TCN10" s="7"/>
      <c r="TCO10" s="7"/>
      <c r="TCP10" s="7"/>
      <c r="TCQ10" s="7"/>
      <c r="TCR10" s="7"/>
      <c r="TCS10" s="7"/>
      <c r="TCT10" s="7"/>
      <c r="TCU10" s="7"/>
      <c r="TCV10" s="7"/>
      <c r="TCW10" s="7"/>
      <c r="TCX10" s="7"/>
      <c r="TCY10" s="7"/>
      <c r="TCZ10" s="7"/>
      <c r="TDA10" s="7"/>
      <c r="TDB10" s="7"/>
      <c r="TDC10" s="7"/>
      <c r="TDD10" s="7"/>
      <c r="TDE10" s="7"/>
      <c r="TDF10" s="7"/>
      <c r="TDG10" s="7"/>
      <c r="TDH10" s="7"/>
      <c r="TDI10" s="7"/>
      <c r="TDJ10" s="7"/>
      <c r="TDK10" s="7"/>
      <c r="TDL10" s="7"/>
      <c r="TDM10" s="7"/>
      <c r="TDN10" s="7"/>
      <c r="TDO10" s="7"/>
      <c r="TDP10" s="7"/>
      <c r="TDQ10" s="7"/>
      <c r="TDR10" s="7"/>
      <c r="TDS10" s="7"/>
      <c r="TDT10" s="7"/>
      <c r="TDU10" s="7"/>
      <c r="TDV10" s="7"/>
      <c r="TDW10" s="7"/>
      <c r="TDX10" s="7"/>
      <c r="TDY10" s="7"/>
      <c r="TDZ10" s="7"/>
      <c r="TEA10" s="7"/>
      <c r="TEB10" s="7"/>
      <c r="TEC10" s="7"/>
      <c r="TED10" s="7"/>
      <c r="TEE10" s="7"/>
      <c r="TEF10" s="7"/>
      <c r="TEG10" s="7"/>
      <c r="TEH10" s="7"/>
      <c r="TEI10" s="7"/>
      <c r="TEJ10" s="7"/>
      <c r="TEK10" s="7"/>
      <c r="TEL10" s="7"/>
      <c r="TEM10" s="7"/>
      <c r="TEN10" s="7"/>
      <c r="TEO10" s="7"/>
      <c r="TEP10" s="7"/>
      <c r="TEQ10" s="7"/>
      <c r="TER10" s="7"/>
      <c r="TES10" s="7"/>
      <c r="TET10" s="7"/>
      <c r="TEU10" s="7"/>
      <c r="TEV10" s="7"/>
      <c r="TEW10" s="7"/>
      <c r="TEX10" s="7"/>
      <c r="TEY10" s="7"/>
      <c r="TEZ10" s="7"/>
      <c r="TFA10" s="7"/>
      <c r="TFB10" s="7"/>
      <c r="TFC10" s="7"/>
      <c r="TFD10" s="7"/>
      <c r="TFE10" s="7"/>
      <c r="TFF10" s="7"/>
      <c r="TFG10" s="7"/>
      <c r="TFH10" s="7"/>
      <c r="TFI10" s="7"/>
      <c r="TFJ10" s="7"/>
      <c r="TFK10" s="7"/>
      <c r="TFL10" s="7"/>
      <c r="TFM10" s="7"/>
      <c r="TFN10" s="7"/>
      <c r="TFO10" s="7"/>
      <c r="TFP10" s="7"/>
      <c r="TFQ10" s="7"/>
      <c r="TFR10" s="7"/>
      <c r="TFS10" s="7"/>
      <c r="TFT10" s="7"/>
      <c r="TFU10" s="7"/>
      <c r="TFV10" s="7"/>
      <c r="TFW10" s="7"/>
      <c r="TFX10" s="7"/>
      <c r="TFY10" s="7"/>
      <c r="TFZ10" s="7"/>
      <c r="TGA10" s="7"/>
      <c r="TGB10" s="7"/>
      <c r="TGC10" s="7"/>
      <c r="TGD10" s="7"/>
      <c r="TGE10" s="7"/>
      <c r="TGF10" s="7"/>
      <c r="TGG10" s="7"/>
      <c r="TGH10" s="7"/>
      <c r="TGI10" s="7"/>
      <c r="TGJ10" s="7"/>
      <c r="TGK10" s="7"/>
      <c r="TGL10" s="7"/>
      <c r="TGM10" s="7"/>
      <c r="TGN10" s="7"/>
      <c r="TGO10" s="7"/>
      <c r="TGP10" s="7"/>
      <c r="TGQ10" s="7"/>
      <c r="TGR10" s="7"/>
      <c r="TGS10" s="7"/>
      <c r="TGT10" s="7"/>
      <c r="TGU10" s="7"/>
      <c r="TGV10" s="7"/>
      <c r="TGW10" s="7"/>
      <c r="TGX10" s="7"/>
      <c r="TGY10" s="7"/>
      <c r="TGZ10" s="7"/>
      <c r="THA10" s="7"/>
      <c r="THB10" s="7"/>
      <c r="THC10" s="7"/>
      <c r="THD10" s="7"/>
      <c r="THE10" s="7"/>
      <c r="THF10" s="7"/>
      <c r="THG10" s="7"/>
      <c r="THH10" s="7"/>
      <c r="THI10" s="7"/>
      <c r="THJ10" s="7"/>
      <c r="THK10" s="7"/>
      <c r="THL10" s="7"/>
      <c r="THM10" s="7"/>
      <c r="THN10" s="7"/>
      <c r="THO10" s="7"/>
      <c r="THP10" s="7"/>
      <c r="THQ10" s="7"/>
      <c r="THR10" s="7"/>
      <c r="THS10" s="7"/>
      <c r="THT10" s="7"/>
      <c r="THU10" s="7"/>
      <c r="THV10" s="7"/>
      <c r="THW10" s="7"/>
      <c r="THX10" s="7"/>
      <c r="THY10" s="7"/>
      <c r="THZ10" s="7"/>
      <c r="TIA10" s="7"/>
      <c r="TIB10" s="7"/>
      <c r="TIC10" s="7"/>
      <c r="TID10" s="7"/>
      <c r="TIE10" s="7"/>
      <c r="TIF10" s="7"/>
      <c r="TIG10" s="7"/>
      <c r="TIH10" s="7"/>
      <c r="TII10" s="7"/>
      <c r="TIJ10" s="7"/>
      <c r="TIK10" s="7"/>
      <c r="TIL10" s="7"/>
      <c r="TIM10" s="7"/>
      <c r="TIN10" s="7"/>
      <c r="TIO10" s="7"/>
      <c r="TIP10" s="7"/>
      <c r="TIQ10" s="7"/>
      <c r="TIR10" s="7"/>
      <c r="TIS10" s="7"/>
      <c r="TIT10" s="7"/>
      <c r="TIU10" s="7"/>
      <c r="TIV10" s="7"/>
      <c r="TIW10" s="7"/>
      <c r="TIX10" s="7"/>
      <c r="TIY10" s="7"/>
      <c r="TIZ10" s="7"/>
      <c r="TJA10" s="7"/>
      <c r="TJB10" s="7"/>
      <c r="TJC10" s="7"/>
      <c r="TJD10" s="7"/>
      <c r="TJE10" s="7"/>
      <c r="TJF10" s="7"/>
      <c r="TJG10" s="7"/>
      <c r="TJH10" s="7"/>
      <c r="TJI10" s="7"/>
      <c r="TJJ10" s="7"/>
      <c r="TJK10" s="7"/>
      <c r="TJL10" s="7"/>
      <c r="TJM10" s="7"/>
      <c r="TJN10" s="7"/>
      <c r="TJO10" s="7"/>
      <c r="TJP10" s="7"/>
      <c r="TJQ10" s="7"/>
      <c r="TJR10" s="7"/>
      <c r="TJS10" s="7"/>
      <c r="TJT10" s="7"/>
      <c r="TJU10" s="7"/>
      <c r="TJV10" s="7"/>
      <c r="TJW10" s="7"/>
      <c r="TJX10" s="7"/>
      <c r="TJY10" s="7"/>
      <c r="TJZ10" s="7"/>
      <c r="TKA10" s="7"/>
      <c r="TKB10" s="7"/>
      <c r="TKC10" s="7"/>
      <c r="TKD10" s="7"/>
      <c r="TKE10" s="7"/>
      <c r="TKF10" s="7"/>
      <c r="TKG10" s="7"/>
      <c r="TKH10" s="7"/>
      <c r="TKI10" s="7"/>
      <c r="TKJ10" s="7"/>
      <c r="TKK10" s="7"/>
      <c r="TKL10" s="7"/>
      <c r="TKM10" s="7"/>
      <c r="TKN10" s="7"/>
      <c r="TKO10" s="7"/>
      <c r="TKP10" s="7"/>
      <c r="TKQ10" s="7"/>
      <c r="TKR10" s="7"/>
      <c r="TKS10" s="7"/>
      <c r="TKT10" s="7"/>
      <c r="TKU10" s="7"/>
      <c r="TKV10" s="7"/>
      <c r="TKW10" s="7"/>
      <c r="TKX10" s="7"/>
      <c r="TKY10" s="7"/>
      <c r="TKZ10" s="7"/>
      <c r="TLA10" s="7"/>
      <c r="TLB10" s="7"/>
      <c r="TLC10" s="7"/>
      <c r="TLD10" s="7"/>
      <c r="TLE10" s="7"/>
      <c r="TLF10" s="7"/>
      <c r="TLG10" s="7"/>
      <c r="TLH10" s="7"/>
      <c r="TLI10" s="7"/>
      <c r="TLJ10" s="7"/>
      <c r="TLK10" s="7"/>
      <c r="TLL10" s="7"/>
      <c r="TLM10" s="7"/>
      <c r="TLN10" s="7"/>
      <c r="TLO10" s="7"/>
      <c r="TLP10" s="7"/>
      <c r="TLQ10" s="7"/>
      <c r="TLR10" s="7"/>
      <c r="TLS10" s="7"/>
      <c r="TLT10" s="7"/>
      <c r="TLU10" s="7"/>
      <c r="TLV10" s="7"/>
      <c r="TLW10" s="7"/>
      <c r="TLX10" s="7"/>
      <c r="TLY10" s="7"/>
      <c r="TLZ10" s="7"/>
      <c r="TMA10" s="7"/>
      <c r="TMB10" s="7"/>
      <c r="TMC10" s="7"/>
      <c r="TMD10" s="7"/>
      <c r="TME10" s="7"/>
      <c r="TMF10" s="7"/>
      <c r="TMG10" s="7"/>
      <c r="TMH10" s="7"/>
      <c r="TMI10" s="7"/>
      <c r="TMJ10" s="7"/>
      <c r="TMK10" s="7"/>
      <c r="TML10" s="7"/>
      <c r="TMM10" s="7"/>
      <c r="TMN10" s="7"/>
      <c r="TMO10" s="7"/>
      <c r="TMP10" s="7"/>
      <c r="TMQ10" s="7"/>
      <c r="TMR10" s="7"/>
      <c r="TMS10" s="7"/>
      <c r="TMT10" s="7"/>
      <c r="TMU10" s="7"/>
      <c r="TMV10" s="7"/>
      <c r="TMW10" s="7"/>
      <c r="TMX10" s="7"/>
      <c r="TMY10" s="7"/>
      <c r="TMZ10" s="7"/>
      <c r="TNA10" s="7"/>
      <c r="TNB10" s="7"/>
      <c r="TNC10" s="7"/>
      <c r="TND10" s="7"/>
      <c r="TNE10" s="7"/>
      <c r="TNF10" s="7"/>
      <c r="TNG10" s="7"/>
      <c r="TNH10" s="7"/>
      <c r="TNI10" s="7"/>
      <c r="TNJ10" s="7"/>
      <c r="TNK10" s="7"/>
      <c r="TNL10" s="7"/>
      <c r="TNM10" s="7"/>
      <c r="TNN10" s="7"/>
      <c r="TNO10" s="7"/>
      <c r="TNP10" s="7"/>
      <c r="TNQ10" s="7"/>
      <c r="TNR10" s="7"/>
      <c r="TNS10" s="7"/>
      <c r="TNT10" s="7"/>
      <c r="TNU10" s="7"/>
      <c r="TNV10" s="7"/>
      <c r="TNW10" s="7"/>
      <c r="TNX10" s="7"/>
      <c r="TNY10" s="7"/>
      <c r="TNZ10" s="7"/>
      <c r="TOA10" s="7"/>
      <c r="TOB10" s="7"/>
      <c r="TOC10" s="7"/>
      <c r="TOD10" s="7"/>
      <c r="TOE10" s="7"/>
      <c r="TOF10" s="7"/>
      <c r="TOG10" s="7"/>
      <c r="TOH10" s="7"/>
      <c r="TOI10" s="7"/>
      <c r="TOJ10" s="7"/>
      <c r="TOK10" s="7"/>
      <c r="TOL10" s="7"/>
      <c r="TOM10" s="7"/>
      <c r="TON10" s="7"/>
      <c r="TOO10" s="7"/>
      <c r="TOP10" s="7"/>
      <c r="TOQ10" s="7"/>
      <c r="TOR10" s="7"/>
      <c r="TOS10" s="7"/>
      <c r="TOT10" s="7"/>
      <c r="TOU10" s="7"/>
      <c r="TOV10" s="7"/>
      <c r="TOW10" s="7"/>
      <c r="TOX10" s="7"/>
      <c r="TOY10" s="7"/>
      <c r="TOZ10" s="7"/>
      <c r="TPA10" s="7"/>
      <c r="TPB10" s="7"/>
      <c r="TPC10" s="7"/>
      <c r="TPD10" s="7"/>
      <c r="TPE10" s="7"/>
      <c r="TPF10" s="7"/>
      <c r="TPG10" s="7"/>
      <c r="TPH10" s="7"/>
      <c r="TPI10" s="7"/>
      <c r="TPJ10" s="7"/>
      <c r="TPK10" s="7"/>
      <c r="TPL10" s="7"/>
      <c r="TPM10" s="7"/>
      <c r="TPN10" s="7"/>
      <c r="TPO10" s="7"/>
      <c r="TPP10" s="7"/>
      <c r="TPQ10" s="7"/>
      <c r="TPR10" s="7"/>
      <c r="TPS10" s="7"/>
      <c r="TPT10" s="7"/>
      <c r="TPU10" s="7"/>
      <c r="TPV10" s="7"/>
      <c r="TPW10" s="7"/>
      <c r="TPX10" s="7"/>
      <c r="TPY10" s="7"/>
      <c r="TPZ10" s="7"/>
      <c r="TQA10" s="7"/>
      <c r="TQB10" s="7"/>
      <c r="TQC10" s="7"/>
      <c r="TQD10" s="7"/>
      <c r="TQE10" s="7"/>
      <c r="TQF10" s="7"/>
      <c r="TQG10" s="7"/>
      <c r="TQH10" s="7"/>
      <c r="TQI10" s="7"/>
      <c r="TQJ10" s="7"/>
      <c r="TQK10" s="7"/>
      <c r="TQL10" s="7"/>
      <c r="TQM10" s="7"/>
      <c r="TQN10" s="7"/>
      <c r="TQO10" s="7"/>
      <c r="TQP10" s="7"/>
      <c r="TQQ10" s="7"/>
      <c r="TQR10" s="7"/>
      <c r="TQS10" s="7"/>
      <c r="TQT10" s="7"/>
      <c r="TQU10" s="7"/>
      <c r="TQV10" s="7"/>
      <c r="TQW10" s="7"/>
      <c r="TQX10" s="7"/>
      <c r="TQY10" s="7"/>
      <c r="TQZ10" s="7"/>
      <c r="TRA10" s="7"/>
      <c r="TRB10" s="7"/>
      <c r="TRC10" s="7"/>
      <c r="TRD10" s="7"/>
      <c r="TRE10" s="7"/>
      <c r="TRF10" s="7"/>
      <c r="TRG10" s="7"/>
      <c r="TRH10" s="7"/>
      <c r="TRI10" s="7"/>
      <c r="TRJ10" s="7"/>
      <c r="TRK10" s="7"/>
      <c r="TRL10" s="7"/>
      <c r="TRM10" s="7"/>
      <c r="TRN10" s="7"/>
      <c r="TRO10" s="7"/>
      <c r="TRP10" s="7"/>
      <c r="TRQ10" s="7"/>
      <c r="TRR10" s="7"/>
      <c r="TRS10" s="7"/>
      <c r="TRT10" s="7"/>
      <c r="TRU10" s="7"/>
      <c r="TRV10" s="7"/>
      <c r="TRW10" s="7"/>
      <c r="TRX10" s="7"/>
      <c r="TRY10" s="7"/>
      <c r="TRZ10" s="7"/>
      <c r="TSA10" s="7"/>
      <c r="TSB10" s="7"/>
      <c r="TSC10" s="7"/>
      <c r="TSD10" s="7"/>
      <c r="TSE10" s="7"/>
      <c r="TSF10" s="7"/>
      <c r="TSG10" s="7"/>
      <c r="TSH10" s="7"/>
      <c r="TSI10" s="7"/>
      <c r="TSJ10" s="7"/>
      <c r="TSK10" s="7"/>
      <c r="TSL10" s="7"/>
      <c r="TSM10" s="7"/>
      <c r="TSN10" s="7"/>
      <c r="TSO10" s="7"/>
      <c r="TSP10" s="7"/>
      <c r="TSQ10" s="7"/>
      <c r="TSR10" s="7"/>
      <c r="TSS10" s="7"/>
      <c r="TST10" s="7"/>
      <c r="TSU10" s="7"/>
      <c r="TSV10" s="7"/>
      <c r="TSW10" s="7"/>
      <c r="TSX10" s="7"/>
      <c r="TSY10" s="7"/>
      <c r="TSZ10" s="7"/>
      <c r="TTA10" s="7"/>
      <c r="TTB10" s="7"/>
      <c r="TTC10" s="7"/>
      <c r="TTD10" s="7"/>
      <c r="TTE10" s="7"/>
      <c r="TTF10" s="7"/>
      <c r="TTG10" s="7"/>
      <c r="TTH10" s="7"/>
      <c r="TTI10" s="7"/>
      <c r="TTJ10" s="7"/>
      <c r="TTK10" s="7"/>
      <c r="TTL10" s="7"/>
      <c r="TTM10" s="7"/>
      <c r="TTN10" s="7"/>
      <c r="TTO10" s="7"/>
      <c r="TTP10" s="7"/>
      <c r="TTQ10" s="7"/>
      <c r="TTR10" s="7"/>
      <c r="TTS10" s="7"/>
      <c r="TTT10" s="7"/>
      <c r="TTU10" s="7"/>
      <c r="TTV10" s="7"/>
      <c r="TTW10" s="7"/>
      <c r="TTX10" s="7"/>
      <c r="TTY10" s="7"/>
      <c r="TTZ10" s="7"/>
      <c r="TUA10" s="7"/>
      <c r="TUB10" s="7"/>
      <c r="TUC10" s="7"/>
      <c r="TUD10" s="7"/>
      <c r="TUE10" s="7"/>
      <c r="TUF10" s="7"/>
      <c r="TUG10" s="7"/>
      <c r="TUH10" s="7"/>
      <c r="TUI10" s="7"/>
      <c r="TUJ10" s="7"/>
      <c r="TUK10" s="7"/>
      <c r="TUL10" s="7"/>
      <c r="TUM10" s="7"/>
      <c r="TUN10" s="7"/>
      <c r="TUO10" s="7"/>
      <c r="TUP10" s="7"/>
      <c r="TUQ10" s="7"/>
      <c r="TUR10" s="7"/>
      <c r="TUS10" s="7"/>
      <c r="TUT10" s="7"/>
      <c r="TUU10" s="7"/>
      <c r="TUV10" s="7"/>
      <c r="TUW10" s="7"/>
      <c r="TUX10" s="7"/>
      <c r="TUY10" s="7"/>
      <c r="TUZ10" s="7"/>
      <c r="TVA10" s="7"/>
      <c r="TVB10" s="7"/>
      <c r="TVC10" s="7"/>
      <c r="TVD10" s="7"/>
      <c r="TVE10" s="7"/>
      <c r="TVF10" s="7"/>
      <c r="TVG10" s="7"/>
      <c r="TVH10" s="7"/>
      <c r="TVI10" s="7"/>
      <c r="TVJ10" s="7"/>
      <c r="TVK10" s="7"/>
      <c r="TVL10" s="7"/>
      <c r="TVM10" s="7"/>
      <c r="TVN10" s="7"/>
      <c r="TVO10" s="7"/>
      <c r="TVP10" s="7"/>
      <c r="TVQ10" s="7"/>
      <c r="TVR10" s="7"/>
      <c r="TVS10" s="7"/>
      <c r="TVT10" s="7"/>
      <c r="TVU10" s="7"/>
      <c r="TVV10" s="7"/>
      <c r="TVW10" s="7"/>
      <c r="TVX10" s="7"/>
      <c r="TVY10" s="7"/>
      <c r="TVZ10" s="7"/>
      <c r="TWA10" s="7"/>
      <c r="TWB10" s="7"/>
      <c r="TWC10" s="7"/>
      <c r="TWD10" s="7"/>
      <c r="TWE10" s="7"/>
      <c r="TWF10" s="7"/>
      <c r="TWG10" s="7"/>
      <c r="TWH10" s="7"/>
      <c r="TWI10" s="7"/>
      <c r="TWJ10" s="7"/>
      <c r="TWK10" s="7"/>
      <c r="TWL10" s="7"/>
      <c r="TWM10" s="7"/>
      <c r="TWN10" s="7"/>
      <c r="TWO10" s="7"/>
      <c r="TWP10" s="7"/>
      <c r="TWQ10" s="7"/>
      <c r="TWR10" s="7"/>
      <c r="TWS10" s="7"/>
      <c r="TWT10" s="7"/>
      <c r="TWU10" s="7"/>
      <c r="TWV10" s="7"/>
      <c r="TWW10" s="7"/>
      <c r="TWX10" s="7"/>
      <c r="TWY10" s="7"/>
      <c r="TWZ10" s="7"/>
      <c r="TXA10" s="7"/>
      <c r="TXB10" s="7"/>
      <c r="TXC10" s="7"/>
      <c r="TXD10" s="7"/>
      <c r="TXE10" s="7"/>
      <c r="TXF10" s="7"/>
      <c r="TXG10" s="7"/>
      <c r="TXH10" s="7"/>
      <c r="TXI10" s="7"/>
      <c r="TXJ10" s="7"/>
      <c r="TXK10" s="7"/>
      <c r="TXL10" s="7"/>
      <c r="TXM10" s="7"/>
      <c r="TXN10" s="7"/>
      <c r="TXO10" s="7"/>
      <c r="TXP10" s="7"/>
      <c r="TXQ10" s="7"/>
      <c r="TXR10" s="7"/>
      <c r="TXS10" s="7"/>
      <c r="TXT10" s="7"/>
      <c r="TXU10" s="7"/>
      <c r="TXV10" s="7"/>
      <c r="TXW10" s="7"/>
      <c r="TXX10" s="7"/>
      <c r="TXY10" s="7"/>
      <c r="TXZ10" s="7"/>
      <c r="TYA10" s="7"/>
      <c r="TYB10" s="7"/>
      <c r="TYC10" s="7"/>
      <c r="TYD10" s="7"/>
      <c r="TYE10" s="7"/>
      <c r="TYF10" s="7"/>
      <c r="TYG10" s="7"/>
      <c r="TYH10" s="7"/>
      <c r="TYI10" s="7"/>
      <c r="TYJ10" s="7"/>
      <c r="TYK10" s="7"/>
      <c r="TYL10" s="7"/>
      <c r="TYM10" s="7"/>
      <c r="TYN10" s="7"/>
      <c r="TYO10" s="7"/>
      <c r="TYP10" s="7"/>
      <c r="TYQ10" s="7"/>
      <c r="TYR10" s="7"/>
      <c r="TYS10" s="7"/>
      <c r="TYT10" s="7"/>
      <c r="TYU10" s="7"/>
      <c r="TYV10" s="7"/>
      <c r="TYW10" s="7"/>
      <c r="TYX10" s="7"/>
      <c r="TYY10" s="7"/>
      <c r="TYZ10" s="7"/>
      <c r="TZA10" s="7"/>
      <c r="TZB10" s="7"/>
      <c r="TZC10" s="7"/>
      <c r="TZD10" s="7"/>
      <c r="TZE10" s="7"/>
      <c r="TZF10" s="7"/>
      <c r="TZG10" s="7"/>
      <c r="TZH10" s="7"/>
      <c r="TZI10" s="7"/>
      <c r="TZJ10" s="7"/>
      <c r="TZK10" s="7"/>
      <c r="TZL10" s="7"/>
      <c r="TZM10" s="7"/>
      <c r="TZN10" s="7"/>
      <c r="TZO10" s="7"/>
      <c r="TZP10" s="7"/>
      <c r="TZQ10" s="7"/>
      <c r="TZR10" s="7"/>
      <c r="TZS10" s="7"/>
      <c r="TZT10" s="7"/>
      <c r="TZU10" s="7"/>
      <c r="TZV10" s="7"/>
      <c r="TZW10" s="7"/>
      <c r="TZX10" s="7"/>
      <c r="TZY10" s="7"/>
      <c r="TZZ10" s="7"/>
      <c r="UAA10" s="7"/>
      <c r="UAB10" s="7"/>
      <c r="UAC10" s="7"/>
      <c r="UAD10" s="7"/>
      <c r="UAE10" s="7"/>
      <c r="UAF10" s="7"/>
      <c r="UAG10" s="7"/>
      <c r="UAH10" s="7"/>
      <c r="UAI10" s="7"/>
      <c r="UAJ10" s="7"/>
      <c r="UAK10" s="7"/>
      <c r="UAL10" s="7"/>
      <c r="UAM10" s="7"/>
      <c r="UAN10" s="7"/>
      <c r="UAO10" s="7"/>
      <c r="UAP10" s="7"/>
      <c r="UAQ10" s="7"/>
      <c r="UAR10" s="7"/>
      <c r="UAS10" s="7"/>
      <c r="UAT10" s="7"/>
      <c r="UAU10" s="7"/>
      <c r="UAV10" s="7"/>
      <c r="UAW10" s="7"/>
      <c r="UAX10" s="7"/>
      <c r="UAY10" s="7"/>
      <c r="UAZ10" s="7"/>
      <c r="UBA10" s="7"/>
      <c r="UBB10" s="7"/>
      <c r="UBC10" s="7"/>
      <c r="UBD10" s="7"/>
      <c r="UBE10" s="7"/>
      <c r="UBF10" s="7"/>
      <c r="UBG10" s="7"/>
      <c r="UBH10" s="7"/>
      <c r="UBI10" s="7"/>
      <c r="UBJ10" s="7"/>
      <c r="UBK10" s="7"/>
      <c r="UBL10" s="7"/>
      <c r="UBM10" s="7"/>
      <c r="UBN10" s="7"/>
      <c r="UBO10" s="7"/>
      <c r="UBP10" s="7"/>
      <c r="UBQ10" s="7"/>
      <c r="UBR10" s="7"/>
      <c r="UBS10" s="7"/>
      <c r="UBT10" s="7"/>
      <c r="UBU10" s="7"/>
      <c r="UBV10" s="7"/>
      <c r="UBW10" s="7"/>
      <c r="UBX10" s="7"/>
      <c r="UBY10" s="7"/>
      <c r="UBZ10" s="7"/>
      <c r="UCA10" s="7"/>
      <c r="UCB10" s="7"/>
      <c r="UCC10" s="7"/>
      <c r="UCD10" s="7"/>
      <c r="UCE10" s="7"/>
      <c r="UCF10" s="7"/>
      <c r="UCG10" s="7"/>
      <c r="UCH10" s="7"/>
      <c r="UCI10" s="7"/>
      <c r="UCJ10" s="7"/>
      <c r="UCK10" s="7"/>
      <c r="UCL10" s="7"/>
      <c r="UCM10" s="7"/>
      <c r="UCN10" s="7"/>
      <c r="UCO10" s="7"/>
      <c r="UCP10" s="7"/>
      <c r="UCQ10" s="7"/>
      <c r="UCR10" s="7"/>
      <c r="UCS10" s="7"/>
      <c r="UCT10" s="7"/>
      <c r="UCU10" s="7"/>
      <c r="UCV10" s="7"/>
      <c r="UCW10" s="7"/>
      <c r="UCX10" s="7"/>
      <c r="UCY10" s="7"/>
      <c r="UCZ10" s="7"/>
      <c r="UDA10" s="7"/>
      <c r="UDB10" s="7"/>
      <c r="UDC10" s="7"/>
      <c r="UDD10" s="7"/>
      <c r="UDE10" s="7"/>
      <c r="UDF10" s="7"/>
      <c r="UDG10" s="7"/>
      <c r="UDH10" s="7"/>
      <c r="UDI10" s="7"/>
      <c r="UDJ10" s="7"/>
      <c r="UDK10" s="7"/>
      <c r="UDL10" s="7"/>
      <c r="UDM10" s="7"/>
      <c r="UDN10" s="7"/>
      <c r="UDO10" s="7"/>
      <c r="UDP10" s="7"/>
      <c r="UDQ10" s="7"/>
      <c r="UDR10" s="7"/>
      <c r="UDS10" s="7"/>
      <c r="UDT10" s="7"/>
      <c r="UDU10" s="7"/>
      <c r="UDV10" s="7"/>
      <c r="UDW10" s="7"/>
      <c r="UDX10" s="7"/>
      <c r="UDY10" s="7"/>
      <c r="UDZ10" s="7"/>
      <c r="UEA10" s="7"/>
      <c r="UEB10" s="7"/>
      <c r="UEC10" s="7"/>
      <c r="UED10" s="7"/>
      <c r="UEE10" s="7"/>
      <c r="UEF10" s="7"/>
      <c r="UEG10" s="7"/>
      <c r="UEH10" s="7"/>
      <c r="UEI10" s="7"/>
      <c r="UEJ10" s="7"/>
      <c r="UEK10" s="7"/>
      <c r="UEL10" s="7"/>
      <c r="UEM10" s="7"/>
      <c r="UEN10" s="7"/>
      <c r="UEO10" s="7"/>
      <c r="UEP10" s="7"/>
      <c r="UEQ10" s="7"/>
      <c r="UER10" s="7"/>
      <c r="UES10" s="7"/>
      <c r="UET10" s="7"/>
      <c r="UEU10" s="7"/>
      <c r="UEV10" s="7"/>
      <c r="UEW10" s="7"/>
      <c r="UEX10" s="7"/>
      <c r="UEY10" s="7"/>
      <c r="UEZ10" s="7"/>
      <c r="UFA10" s="7"/>
      <c r="UFB10" s="7"/>
      <c r="UFC10" s="7"/>
      <c r="UFD10" s="7"/>
      <c r="UFE10" s="7"/>
      <c r="UFF10" s="7"/>
      <c r="UFG10" s="7"/>
      <c r="UFH10" s="7"/>
      <c r="UFI10" s="7"/>
      <c r="UFJ10" s="7"/>
      <c r="UFK10" s="7"/>
      <c r="UFL10" s="7"/>
      <c r="UFM10" s="7"/>
      <c r="UFN10" s="7"/>
      <c r="UFO10" s="7"/>
      <c r="UFP10" s="7"/>
      <c r="UFQ10" s="7"/>
      <c r="UFR10" s="7"/>
      <c r="UFS10" s="7"/>
      <c r="UFT10" s="7"/>
      <c r="UFU10" s="7"/>
      <c r="UFV10" s="7"/>
      <c r="UFW10" s="7"/>
      <c r="UFX10" s="7"/>
      <c r="UFY10" s="7"/>
      <c r="UFZ10" s="7"/>
      <c r="UGA10" s="7"/>
      <c r="UGB10" s="7"/>
      <c r="UGC10" s="7"/>
      <c r="UGD10" s="7"/>
      <c r="UGE10" s="7"/>
      <c r="UGF10" s="7"/>
      <c r="UGG10" s="7"/>
      <c r="UGH10" s="7"/>
      <c r="UGI10" s="7"/>
      <c r="UGJ10" s="7"/>
      <c r="UGK10" s="7"/>
      <c r="UGL10" s="7"/>
      <c r="UGM10" s="7"/>
      <c r="UGN10" s="7"/>
      <c r="UGO10" s="7"/>
      <c r="UGP10" s="7"/>
      <c r="UGQ10" s="7"/>
      <c r="UGR10" s="7"/>
      <c r="UGS10" s="7"/>
      <c r="UGT10" s="7"/>
      <c r="UGU10" s="7"/>
      <c r="UGV10" s="7"/>
      <c r="UGW10" s="7"/>
      <c r="UGX10" s="7"/>
      <c r="UGY10" s="7"/>
      <c r="UGZ10" s="7"/>
      <c r="UHA10" s="7"/>
      <c r="UHB10" s="7"/>
      <c r="UHC10" s="7"/>
      <c r="UHD10" s="7"/>
      <c r="UHE10" s="7"/>
      <c r="UHF10" s="7"/>
      <c r="UHG10" s="7"/>
      <c r="UHH10" s="7"/>
      <c r="UHI10" s="7"/>
      <c r="UHJ10" s="7"/>
      <c r="UHK10" s="7"/>
      <c r="UHL10" s="7"/>
      <c r="UHM10" s="7"/>
      <c r="UHN10" s="7"/>
      <c r="UHO10" s="7"/>
      <c r="UHP10" s="7"/>
      <c r="UHQ10" s="7"/>
      <c r="UHR10" s="7"/>
      <c r="UHS10" s="7"/>
      <c r="UHT10" s="7"/>
      <c r="UHU10" s="7"/>
      <c r="UHV10" s="7"/>
      <c r="UHW10" s="7"/>
      <c r="UHX10" s="7"/>
      <c r="UHY10" s="7"/>
      <c r="UHZ10" s="7"/>
      <c r="UIA10" s="7"/>
      <c r="UIB10" s="7"/>
      <c r="UIC10" s="7"/>
      <c r="UID10" s="7"/>
      <c r="UIE10" s="7"/>
      <c r="UIF10" s="7"/>
      <c r="UIG10" s="7"/>
      <c r="UIH10" s="7"/>
      <c r="UII10" s="7"/>
      <c r="UIJ10" s="7"/>
      <c r="UIK10" s="7"/>
      <c r="UIL10" s="7"/>
      <c r="UIM10" s="7"/>
      <c r="UIN10" s="7"/>
      <c r="UIO10" s="7"/>
      <c r="UIP10" s="7"/>
      <c r="UIQ10" s="7"/>
      <c r="UIR10" s="7"/>
      <c r="UIS10" s="7"/>
      <c r="UIT10" s="7"/>
      <c r="UIU10" s="7"/>
      <c r="UIV10" s="7"/>
      <c r="UIW10" s="7"/>
      <c r="UIX10" s="7"/>
      <c r="UIY10" s="7"/>
      <c r="UIZ10" s="7"/>
      <c r="UJA10" s="7"/>
      <c r="UJB10" s="7"/>
      <c r="UJC10" s="7"/>
      <c r="UJD10" s="7"/>
      <c r="UJE10" s="7"/>
      <c r="UJF10" s="7"/>
      <c r="UJG10" s="7"/>
      <c r="UJH10" s="7"/>
      <c r="UJI10" s="7"/>
      <c r="UJJ10" s="7"/>
      <c r="UJK10" s="7"/>
      <c r="UJL10" s="7"/>
      <c r="UJM10" s="7"/>
      <c r="UJN10" s="7"/>
      <c r="UJO10" s="7"/>
      <c r="UJP10" s="7"/>
      <c r="UJQ10" s="7"/>
      <c r="UJR10" s="7"/>
      <c r="UJS10" s="7"/>
      <c r="UJT10" s="7"/>
      <c r="UJU10" s="7"/>
      <c r="UJV10" s="7"/>
      <c r="UJW10" s="7"/>
      <c r="UJX10" s="7"/>
      <c r="UJY10" s="7"/>
      <c r="UJZ10" s="7"/>
      <c r="UKA10" s="7"/>
      <c r="UKB10" s="7"/>
      <c r="UKC10" s="7"/>
      <c r="UKD10" s="7"/>
      <c r="UKE10" s="7"/>
      <c r="UKF10" s="7"/>
      <c r="UKG10" s="7"/>
      <c r="UKH10" s="7"/>
      <c r="UKI10" s="7"/>
      <c r="UKJ10" s="7"/>
      <c r="UKK10" s="7"/>
      <c r="UKL10" s="7"/>
      <c r="UKM10" s="7"/>
      <c r="UKN10" s="7"/>
      <c r="UKO10" s="7"/>
      <c r="UKP10" s="7"/>
      <c r="UKQ10" s="7"/>
      <c r="UKR10" s="7"/>
      <c r="UKS10" s="7"/>
      <c r="UKT10" s="7"/>
      <c r="UKU10" s="7"/>
      <c r="UKV10" s="7"/>
      <c r="UKW10" s="7"/>
      <c r="UKX10" s="7"/>
      <c r="UKY10" s="7"/>
      <c r="UKZ10" s="7"/>
      <c r="ULA10" s="7"/>
      <c r="ULB10" s="7"/>
      <c r="ULC10" s="7"/>
      <c r="ULD10" s="7"/>
      <c r="ULE10" s="7"/>
      <c r="ULF10" s="7"/>
      <c r="ULG10" s="7"/>
      <c r="ULH10" s="7"/>
      <c r="ULI10" s="7"/>
      <c r="ULJ10" s="7"/>
      <c r="ULK10" s="7"/>
      <c r="ULL10" s="7"/>
      <c r="ULM10" s="7"/>
      <c r="ULN10" s="7"/>
      <c r="ULO10" s="7"/>
      <c r="ULP10" s="7"/>
      <c r="ULQ10" s="7"/>
      <c r="ULR10" s="7"/>
      <c r="ULS10" s="7"/>
      <c r="ULT10" s="7"/>
      <c r="ULU10" s="7"/>
      <c r="ULV10" s="7"/>
      <c r="ULW10" s="7"/>
      <c r="ULX10" s="7"/>
      <c r="ULY10" s="7"/>
      <c r="ULZ10" s="7"/>
      <c r="UMA10" s="7"/>
      <c r="UMB10" s="7"/>
      <c r="UMC10" s="7"/>
      <c r="UMD10" s="7"/>
      <c r="UME10" s="7"/>
      <c r="UMF10" s="7"/>
      <c r="UMG10" s="7"/>
      <c r="UMH10" s="7"/>
      <c r="UMI10" s="7"/>
      <c r="UMJ10" s="7"/>
      <c r="UMK10" s="7"/>
      <c r="UML10" s="7"/>
      <c r="UMM10" s="7"/>
      <c r="UMN10" s="7"/>
      <c r="UMO10" s="7"/>
      <c r="UMP10" s="7"/>
      <c r="UMQ10" s="7"/>
      <c r="UMR10" s="7"/>
      <c r="UMS10" s="7"/>
      <c r="UMT10" s="7"/>
      <c r="UMU10" s="7"/>
      <c r="UMV10" s="7"/>
      <c r="UMW10" s="7"/>
      <c r="UMX10" s="7"/>
      <c r="UMY10" s="7"/>
      <c r="UMZ10" s="7"/>
      <c r="UNA10" s="7"/>
      <c r="UNB10" s="7"/>
      <c r="UNC10" s="7"/>
      <c r="UND10" s="7"/>
      <c r="UNE10" s="7"/>
      <c r="UNF10" s="7"/>
      <c r="UNG10" s="7"/>
      <c r="UNH10" s="7"/>
      <c r="UNI10" s="7"/>
      <c r="UNJ10" s="7"/>
      <c r="UNK10" s="7"/>
      <c r="UNL10" s="7"/>
      <c r="UNM10" s="7"/>
      <c r="UNN10" s="7"/>
      <c r="UNO10" s="7"/>
      <c r="UNP10" s="7"/>
      <c r="UNQ10" s="7"/>
      <c r="UNR10" s="7"/>
      <c r="UNS10" s="7"/>
      <c r="UNT10" s="7"/>
      <c r="UNU10" s="7"/>
      <c r="UNV10" s="7"/>
      <c r="UNW10" s="7"/>
      <c r="UNX10" s="7"/>
      <c r="UNY10" s="7"/>
      <c r="UNZ10" s="7"/>
      <c r="UOA10" s="7"/>
      <c r="UOB10" s="7"/>
      <c r="UOC10" s="7"/>
      <c r="UOD10" s="7"/>
      <c r="UOE10" s="7"/>
      <c r="UOF10" s="7"/>
      <c r="UOG10" s="7"/>
      <c r="UOH10" s="7"/>
      <c r="UOI10" s="7"/>
      <c r="UOJ10" s="7"/>
      <c r="UOK10" s="7"/>
      <c r="UOL10" s="7"/>
      <c r="UOM10" s="7"/>
      <c r="UON10" s="7"/>
      <c r="UOO10" s="7"/>
      <c r="UOP10" s="7"/>
      <c r="UOQ10" s="7"/>
      <c r="UOR10" s="7"/>
      <c r="UOS10" s="7"/>
      <c r="UOT10" s="7"/>
      <c r="UOU10" s="7"/>
      <c r="UOV10" s="7"/>
      <c r="UOW10" s="7"/>
      <c r="UOX10" s="7"/>
      <c r="UOY10" s="7"/>
      <c r="UOZ10" s="7"/>
      <c r="UPA10" s="7"/>
      <c r="UPB10" s="7"/>
      <c r="UPC10" s="7"/>
      <c r="UPD10" s="7"/>
      <c r="UPE10" s="7"/>
      <c r="UPF10" s="7"/>
      <c r="UPG10" s="7"/>
      <c r="UPH10" s="7"/>
      <c r="UPI10" s="7"/>
      <c r="UPJ10" s="7"/>
      <c r="UPK10" s="7"/>
      <c r="UPL10" s="7"/>
      <c r="UPM10" s="7"/>
      <c r="UPN10" s="7"/>
      <c r="UPO10" s="7"/>
      <c r="UPP10" s="7"/>
      <c r="UPQ10" s="7"/>
      <c r="UPR10" s="7"/>
      <c r="UPS10" s="7"/>
      <c r="UPT10" s="7"/>
      <c r="UPU10" s="7"/>
      <c r="UPV10" s="7"/>
      <c r="UPW10" s="7"/>
      <c r="UPX10" s="7"/>
      <c r="UPY10" s="7"/>
      <c r="UPZ10" s="7"/>
      <c r="UQA10" s="7"/>
      <c r="UQB10" s="7"/>
      <c r="UQC10" s="7"/>
      <c r="UQD10" s="7"/>
      <c r="UQE10" s="7"/>
      <c r="UQF10" s="7"/>
      <c r="UQG10" s="7"/>
      <c r="UQH10" s="7"/>
      <c r="UQI10" s="7"/>
      <c r="UQJ10" s="7"/>
      <c r="UQK10" s="7"/>
      <c r="UQL10" s="7"/>
      <c r="UQM10" s="7"/>
      <c r="UQN10" s="7"/>
      <c r="UQO10" s="7"/>
      <c r="UQP10" s="7"/>
      <c r="UQQ10" s="7"/>
      <c r="UQR10" s="7"/>
      <c r="UQS10" s="7"/>
      <c r="UQT10" s="7"/>
      <c r="UQU10" s="7"/>
      <c r="UQV10" s="7"/>
      <c r="UQW10" s="7"/>
      <c r="UQX10" s="7"/>
      <c r="UQY10" s="7"/>
      <c r="UQZ10" s="7"/>
      <c r="URA10" s="7"/>
      <c r="URB10" s="7"/>
      <c r="URC10" s="7"/>
      <c r="URD10" s="7"/>
      <c r="URE10" s="7"/>
      <c r="URF10" s="7"/>
      <c r="URG10" s="7"/>
      <c r="URH10" s="7"/>
      <c r="URI10" s="7"/>
      <c r="URJ10" s="7"/>
      <c r="URK10" s="7"/>
      <c r="URL10" s="7"/>
      <c r="URM10" s="7"/>
      <c r="URN10" s="7"/>
      <c r="URO10" s="7"/>
      <c r="URP10" s="7"/>
      <c r="URQ10" s="7"/>
      <c r="URR10" s="7"/>
      <c r="URS10" s="7"/>
      <c r="URT10" s="7"/>
      <c r="URU10" s="7"/>
      <c r="URV10" s="7"/>
      <c r="URW10" s="7"/>
      <c r="URX10" s="7"/>
      <c r="URY10" s="7"/>
      <c r="URZ10" s="7"/>
      <c r="USA10" s="7"/>
      <c r="USB10" s="7"/>
      <c r="USC10" s="7"/>
      <c r="USD10" s="7"/>
      <c r="USE10" s="7"/>
      <c r="USF10" s="7"/>
      <c r="USG10" s="7"/>
      <c r="USH10" s="7"/>
      <c r="USI10" s="7"/>
      <c r="USJ10" s="7"/>
      <c r="USK10" s="7"/>
      <c r="USL10" s="7"/>
      <c r="USM10" s="7"/>
      <c r="USN10" s="7"/>
      <c r="USO10" s="7"/>
      <c r="USP10" s="7"/>
      <c r="USQ10" s="7"/>
      <c r="USR10" s="7"/>
      <c r="USS10" s="7"/>
      <c r="UST10" s="7"/>
      <c r="USU10" s="7"/>
      <c r="USV10" s="7"/>
      <c r="USW10" s="7"/>
      <c r="USX10" s="7"/>
      <c r="USY10" s="7"/>
      <c r="USZ10" s="7"/>
      <c r="UTA10" s="7"/>
      <c r="UTB10" s="7"/>
      <c r="UTC10" s="7"/>
      <c r="UTD10" s="7"/>
      <c r="UTE10" s="7"/>
      <c r="UTF10" s="7"/>
      <c r="UTG10" s="7"/>
      <c r="UTH10" s="7"/>
      <c r="UTI10" s="7"/>
      <c r="UTJ10" s="7"/>
      <c r="UTK10" s="7"/>
      <c r="UTL10" s="7"/>
      <c r="UTM10" s="7"/>
      <c r="UTN10" s="7"/>
      <c r="UTO10" s="7"/>
      <c r="UTP10" s="7"/>
      <c r="UTQ10" s="7"/>
      <c r="UTR10" s="7"/>
      <c r="UTS10" s="7"/>
      <c r="UTT10" s="7"/>
      <c r="UTU10" s="7"/>
      <c r="UTV10" s="7"/>
      <c r="UTW10" s="7"/>
      <c r="UTX10" s="7"/>
      <c r="UTY10" s="7"/>
      <c r="UTZ10" s="7"/>
      <c r="UUA10" s="7"/>
      <c r="UUB10" s="7"/>
      <c r="UUC10" s="7"/>
      <c r="UUD10" s="7"/>
      <c r="UUE10" s="7"/>
      <c r="UUF10" s="7"/>
      <c r="UUG10" s="7"/>
      <c r="UUH10" s="7"/>
      <c r="UUI10" s="7"/>
      <c r="UUJ10" s="7"/>
      <c r="UUK10" s="7"/>
      <c r="UUL10" s="7"/>
      <c r="UUM10" s="7"/>
      <c r="UUN10" s="7"/>
      <c r="UUO10" s="7"/>
      <c r="UUP10" s="7"/>
      <c r="UUQ10" s="7"/>
      <c r="UUR10" s="7"/>
      <c r="UUS10" s="7"/>
      <c r="UUT10" s="7"/>
      <c r="UUU10" s="7"/>
      <c r="UUV10" s="7"/>
      <c r="UUW10" s="7"/>
      <c r="UUX10" s="7"/>
      <c r="UUY10" s="7"/>
      <c r="UUZ10" s="7"/>
      <c r="UVA10" s="7"/>
      <c r="UVB10" s="7"/>
      <c r="UVC10" s="7"/>
      <c r="UVD10" s="7"/>
      <c r="UVE10" s="7"/>
      <c r="UVF10" s="7"/>
      <c r="UVG10" s="7"/>
      <c r="UVH10" s="7"/>
      <c r="UVI10" s="7"/>
      <c r="UVJ10" s="7"/>
      <c r="UVK10" s="7"/>
      <c r="UVL10" s="7"/>
      <c r="UVM10" s="7"/>
      <c r="UVN10" s="7"/>
      <c r="UVO10" s="7"/>
      <c r="UVP10" s="7"/>
      <c r="UVQ10" s="7"/>
      <c r="UVR10" s="7"/>
      <c r="UVS10" s="7"/>
      <c r="UVT10" s="7"/>
      <c r="UVU10" s="7"/>
      <c r="UVV10" s="7"/>
      <c r="UVW10" s="7"/>
      <c r="UVX10" s="7"/>
      <c r="UVY10" s="7"/>
      <c r="UVZ10" s="7"/>
      <c r="UWA10" s="7"/>
      <c r="UWB10" s="7"/>
      <c r="UWC10" s="7"/>
      <c r="UWD10" s="7"/>
      <c r="UWE10" s="7"/>
      <c r="UWF10" s="7"/>
      <c r="UWG10" s="7"/>
      <c r="UWH10" s="7"/>
      <c r="UWI10" s="7"/>
      <c r="UWJ10" s="7"/>
      <c r="UWK10" s="7"/>
      <c r="UWL10" s="7"/>
      <c r="UWM10" s="7"/>
      <c r="UWN10" s="7"/>
      <c r="UWO10" s="7"/>
      <c r="UWP10" s="7"/>
      <c r="UWQ10" s="7"/>
      <c r="UWR10" s="7"/>
      <c r="UWS10" s="7"/>
      <c r="UWT10" s="7"/>
      <c r="UWU10" s="7"/>
      <c r="UWV10" s="7"/>
      <c r="UWW10" s="7"/>
      <c r="UWX10" s="7"/>
      <c r="UWY10" s="7"/>
      <c r="UWZ10" s="7"/>
      <c r="UXA10" s="7"/>
      <c r="UXB10" s="7"/>
      <c r="UXC10" s="7"/>
      <c r="UXD10" s="7"/>
      <c r="UXE10" s="7"/>
      <c r="UXF10" s="7"/>
      <c r="UXG10" s="7"/>
      <c r="UXH10" s="7"/>
      <c r="UXI10" s="7"/>
      <c r="UXJ10" s="7"/>
      <c r="UXK10" s="7"/>
      <c r="UXL10" s="7"/>
      <c r="UXM10" s="7"/>
      <c r="UXN10" s="7"/>
      <c r="UXO10" s="7"/>
      <c r="UXP10" s="7"/>
      <c r="UXQ10" s="7"/>
      <c r="UXR10" s="7"/>
      <c r="UXS10" s="7"/>
      <c r="UXT10" s="7"/>
      <c r="UXU10" s="7"/>
      <c r="UXV10" s="7"/>
      <c r="UXW10" s="7"/>
      <c r="UXX10" s="7"/>
      <c r="UXY10" s="7"/>
      <c r="UXZ10" s="7"/>
      <c r="UYA10" s="7"/>
      <c r="UYB10" s="7"/>
      <c r="UYC10" s="7"/>
      <c r="UYD10" s="7"/>
      <c r="UYE10" s="7"/>
      <c r="UYF10" s="7"/>
      <c r="UYG10" s="7"/>
      <c r="UYH10" s="7"/>
      <c r="UYI10" s="7"/>
      <c r="UYJ10" s="7"/>
      <c r="UYK10" s="7"/>
      <c r="UYL10" s="7"/>
      <c r="UYM10" s="7"/>
      <c r="UYN10" s="7"/>
      <c r="UYO10" s="7"/>
      <c r="UYP10" s="7"/>
      <c r="UYQ10" s="7"/>
      <c r="UYR10" s="7"/>
      <c r="UYS10" s="7"/>
      <c r="UYT10" s="7"/>
      <c r="UYU10" s="7"/>
      <c r="UYV10" s="7"/>
      <c r="UYW10" s="7"/>
      <c r="UYX10" s="7"/>
      <c r="UYY10" s="7"/>
      <c r="UYZ10" s="7"/>
      <c r="UZA10" s="7"/>
      <c r="UZB10" s="7"/>
      <c r="UZC10" s="7"/>
      <c r="UZD10" s="7"/>
      <c r="UZE10" s="7"/>
      <c r="UZF10" s="7"/>
      <c r="UZG10" s="7"/>
      <c r="UZH10" s="7"/>
      <c r="UZI10" s="7"/>
      <c r="UZJ10" s="7"/>
      <c r="UZK10" s="7"/>
      <c r="UZL10" s="7"/>
      <c r="UZM10" s="7"/>
      <c r="UZN10" s="7"/>
      <c r="UZO10" s="7"/>
      <c r="UZP10" s="7"/>
      <c r="UZQ10" s="7"/>
      <c r="UZR10" s="7"/>
      <c r="UZS10" s="7"/>
      <c r="UZT10" s="7"/>
      <c r="UZU10" s="7"/>
      <c r="UZV10" s="7"/>
      <c r="UZW10" s="7"/>
      <c r="UZX10" s="7"/>
      <c r="UZY10" s="7"/>
      <c r="UZZ10" s="7"/>
      <c r="VAA10" s="7"/>
      <c r="VAB10" s="7"/>
      <c r="VAC10" s="7"/>
      <c r="VAD10" s="7"/>
      <c r="VAE10" s="7"/>
      <c r="VAF10" s="7"/>
      <c r="VAG10" s="7"/>
      <c r="VAH10" s="7"/>
      <c r="VAI10" s="7"/>
      <c r="VAJ10" s="7"/>
      <c r="VAK10" s="7"/>
      <c r="VAL10" s="7"/>
      <c r="VAM10" s="7"/>
      <c r="VAN10" s="7"/>
      <c r="VAO10" s="7"/>
      <c r="VAP10" s="7"/>
      <c r="VAQ10" s="7"/>
      <c r="VAR10" s="7"/>
      <c r="VAS10" s="7"/>
      <c r="VAT10" s="7"/>
      <c r="VAU10" s="7"/>
      <c r="VAV10" s="7"/>
      <c r="VAW10" s="7"/>
      <c r="VAX10" s="7"/>
      <c r="VAY10" s="7"/>
      <c r="VAZ10" s="7"/>
      <c r="VBA10" s="7"/>
      <c r="VBB10" s="7"/>
      <c r="VBC10" s="7"/>
      <c r="VBD10" s="7"/>
      <c r="VBE10" s="7"/>
      <c r="VBF10" s="7"/>
      <c r="VBG10" s="7"/>
      <c r="VBH10" s="7"/>
      <c r="VBI10" s="7"/>
      <c r="VBJ10" s="7"/>
      <c r="VBK10" s="7"/>
      <c r="VBL10" s="7"/>
      <c r="VBM10" s="7"/>
      <c r="VBN10" s="7"/>
      <c r="VBO10" s="7"/>
      <c r="VBP10" s="7"/>
      <c r="VBQ10" s="7"/>
      <c r="VBR10" s="7"/>
      <c r="VBS10" s="7"/>
      <c r="VBT10" s="7"/>
      <c r="VBU10" s="7"/>
      <c r="VBV10" s="7"/>
      <c r="VBW10" s="7"/>
      <c r="VBX10" s="7"/>
      <c r="VBY10" s="7"/>
      <c r="VBZ10" s="7"/>
      <c r="VCA10" s="7"/>
      <c r="VCB10" s="7"/>
      <c r="VCC10" s="7"/>
      <c r="VCD10" s="7"/>
      <c r="VCE10" s="7"/>
      <c r="VCF10" s="7"/>
      <c r="VCG10" s="7"/>
      <c r="VCH10" s="7"/>
      <c r="VCI10" s="7"/>
      <c r="VCJ10" s="7"/>
      <c r="VCK10" s="7"/>
      <c r="VCL10" s="7"/>
      <c r="VCM10" s="7"/>
      <c r="VCN10" s="7"/>
      <c r="VCO10" s="7"/>
      <c r="VCP10" s="7"/>
      <c r="VCQ10" s="7"/>
      <c r="VCR10" s="7"/>
      <c r="VCS10" s="7"/>
      <c r="VCT10" s="7"/>
      <c r="VCU10" s="7"/>
      <c r="VCV10" s="7"/>
      <c r="VCW10" s="7"/>
      <c r="VCX10" s="7"/>
      <c r="VCY10" s="7"/>
      <c r="VCZ10" s="7"/>
      <c r="VDA10" s="7"/>
      <c r="VDB10" s="7"/>
      <c r="VDC10" s="7"/>
      <c r="VDD10" s="7"/>
      <c r="VDE10" s="7"/>
      <c r="VDF10" s="7"/>
      <c r="VDG10" s="7"/>
      <c r="VDH10" s="7"/>
      <c r="VDI10" s="7"/>
      <c r="VDJ10" s="7"/>
      <c r="VDK10" s="7"/>
      <c r="VDL10" s="7"/>
      <c r="VDM10" s="7"/>
      <c r="VDN10" s="7"/>
      <c r="VDO10" s="7"/>
      <c r="VDP10" s="7"/>
      <c r="VDQ10" s="7"/>
      <c r="VDR10" s="7"/>
      <c r="VDS10" s="7"/>
      <c r="VDT10" s="7"/>
      <c r="VDU10" s="7"/>
      <c r="VDV10" s="7"/>
      <c r="VDW10" s="7"/>
      <c r="VDX10" s="7"/>
      <c r="VDY10" s="7"/>
      <c r="VDZ10" s="7"/>
      <c r="VEA10" s="7"/>
      <c r="VEB10" s="7"/>
      <c r="VEC10" s="7"/>
      <c r="VED10" s="7"/>
      <c r="VEE10" s="7"/>
      <c r="VEF10" s="7"/>
      <c r="VEG10" s="7"/>
      <c r="VEH10" s="7"/>
      <c r="VEI10" s="7"/>
      <c r="VEJ10" s="7"/>
      <c r="VEK10" s="7"/>
      <c r="VEL10" s="7"/>
      <c r="VEM10" s="7"/>
      <c r="VEN10" s="7"/>
      <c r="VEO10" s="7"/>
      <c r="VEP10" s="7"/>
      <c r="VEQ10" s="7"/>
      <c r="VER10" s="7"/>
      <c r="VES10" s="7"/>
      <c r="VET10" s="7"/>
      <c r="VEU10" s="7"/>
      <c r="VEV10" s="7"/>
      <c r="VEW10" s="7"/>
      <c r="VEX10" s="7"/>
      <c r="VEY10" s="7"/>
      <c r="VEZ10" s="7"/>
      <c r="VFA10" s="7"/>
      <c r="VFB10" s="7"/>
      <c r="VFC10" s="7"/>
      <c r="VFD10" s="7"/>
      <c r="VFE10" s="7"/>
      <c r="VFF10" s="7"/>
      <c r="VFG10" s="7"/>
      <c r="VFH10" s="7"/>
      <c r="VFI10" s="7"/>
      <c r="VFJ10" s="7"/>
      <c r="VFK10" s="7"/>
      <c r="VFL10" s="7"/>
      <c r="VFM10" s="7"/>
      <c r="VFN10" s="7"/>
      <c r="VFO10" s="7"/>
      <c r="VFP10" s="7"/>
      <c r="VFQ10" s="7"/>
      <c r="VFR10" s="7"/>
      <c r="VFS10" s="7"/>
      <c r="VFT10" s="7"/>
      <c r="VFU10" s="7"/>
      <c r="VFV10" s="7"/>
      <c r="VFW10" s="7"/>
      <c r="VFX10" s="7"/>
      <c r="VFY10" s="7"/>
      <c r="VFZ10" s="7"/>
      <c r="VGA10" s="7"/>
      <c r="VGB10" s="7"/>
      <c r="VGC10" s="7"/>
      <c r="VGD10" s="7"/>
      <c r="VGE10" s="7"/>
      <c r="VGF10" s="7"/>
      <c r="VGG10" s="7"/>
      <c r="VGH10" s="7"/>
      <c r="VGI10" s="7"/>
      <c r="VGJ10" s="7"/>
      <c r="VGK10" s="7"/>
      <c r="VGL10" s="7"/>
      <c r="VGM10" s="7"/>
      <c r="VGN10" s="7"/>
      <c r="VGO10" s="7"/>
      <c r="VGP10" s="7"/>
      <c r="VGQ10" s="7"/>
      <c r="VGR10" s="7"/>
      <c r="VGS10" s="7"/>
      <c r="VGT10" s="7"/>
      <c r="VGU10" s="7"/>
      <c r="VGV10" s="7"/>
      <c r="VGW10" s="7"/>
      <c r="VGX10" s="7"/>
      <c r="VGY10" s="7"/>
      <c r="VGZ10" s="7"/>
      <c r="VHA10" s="7"/>
      <c r="VHB10" s="7"/>
      <c r="VHC10" s="7"/>
      <c r="VHD10" s="7"/>
      <c r="VHE10" s="7"/>
      <c r="VHF10" s="7"/>
      <c r="VHG10" s="7"/>
      <c r="VHH10" s="7"/>
      <c r="VHI10" s="7"/>
      <c r="VHJ10" s="7"/>
      <c r="VHK10" s="7"/>
      <c r="VHL10" s="7"/>
      <c r="VHM10" s="7"/>
      <c r="VHN10" s="7"/>
      <c r="VHO10" s="7"/>
      <c r="VHP10" s="7"/>
      <c r="VHQ10" s="7"/>
      <c r="VHR10" s="7"/>
      <c r="VHS10" s="7"/>
      <c r="VHT10" s="7"/>
      <c r="VHU10" s="7"/>
      <c r="VHV10" s="7"/>
      <c r="VHW10" s="7"/>
      <c r="VHX10" s="7"/>
      <c r="VHY10" s="7"/>
      <c r="VHZ10" s="7"/>
      <c r="VIA10" s="7"/>
      <c r="VIB10" s="7"/>
      <c r="VIC10" s="7"/>
      <c r="VID10" s="7"/>
      <c r="VIE10" s="7"/>
      <c r="VIF10" s="7"/>
      <c r="VIG10" s="7"/>
      <c r="VIH10" s="7"/>
      <c r="VII10" s="7"/>
      <c r="VIJ10" s="7"/>
      <c r="VIK10" s="7"/>
      <c r="VIL10" s="7"/>
      <c r="VIM10" s="7"/>
      <c r="VIN10" s="7"/>
      <c r="VIO10" s="7"/>
      <c r="VIP10" s="7"/>
      <c r="VIQ10" s="7"/>
      <c r="VIR10" s="7"/>
      <c r="VIS10" s="7"/>
      <c r="VIT10" s="7"/>
      <c r="VIU10" s="7"/>
      <c r="VIV10" s="7"/>
      <c r="VIW10" s="7"/>
      <c r="VIX10" s="7"/>
      <c r="VIY10" s="7"/>
      <c r="VIZ10" s="7"/>
      <c r="VJA10" s="7"/>
      <c r="VJB10" s="7"/>
      <c r="VJC10" s="7"/>
      <c r="VJD10" s="7"/>
      <c r="VJE10" s="7"/>
      <c r="VJF10" s="7"/>
      <c r="VJG10" s="7"/>
      <c r="VJH10" s="7"/>
      <c r="VJI10" s="7"/>
      <c r="VJJ10" s="7"/>
      <c r="VJK10" s="7"/>
      <c r="VJL10" s="7"/>
      <c r="VJM10" s="7"/>
      <c r="VJN10" s="7"/>
      <c r="VJO10" s="7"/>
      <c r="VJP10" s="7"/>
      <c r="VJQ10" s="7"/>
      <c r="VJR10" s="7"/>
      <c r="VJS10" s="7"/>
      <c r="VJT10" s="7"/>
      <c r="VJU10" s="7"/>
      <c r="VJV10" s="7"/>
      <c r="VJW10" s="7"/>
      <c r="VJX10" s="7"/>
      <c r="VJY10" s="7"/>
      <c r="VJZ10" s="7"/>
      <c r="VKA10" s="7"/>
      <c r="VKB10" s="7"/>
      <c r="VKC10" s="7"/>
      <c r="VKD10" s="7"/>
      <c r="VKE10" s="7"/>
      <c r="VKF10" s="7"/>
      <c r="VKG10" s="7"/>
      <c r="VKH10" s="7"/>
      <c r="VKI10" s="7"/>
      <c r="VKJ10" s="7"/>
      <c r="VKK10" s="7"/>
      <c r="VKL10" s="7"/>
      <c r="VKM10" s="7"/>
      <c r="VKN10" s="7"/>
      <c r="VKO10" s="7"/>
      <c r="VKP10" s="7"/>
      <c r="VKQ10" s="7"/>
      <c r="VKR10" s="7"/>
      <c r="VKS10" s="7"/>
      <c r="VKT10" s="7"/>
      <c r="VKU10" s="7"/>
      <c r="VKV10" s="7"/>
      <c r="VKW10" s="7"/>
      <c r="VKX10" s="7"/>
      <c r="VKY10" s="7"/>
      <c r="VKZ10" s="7"/>
      <c r="VLA10" s="7"/>
      <c r="VLB10" s="7"/>
      <c r="VLC10" s="7"/>
      <c r="VLD10" s="7"/>
      <c r="VLE10" s="7"/>
      <c r="VLF10" s="7"/>
      <c r="VLG10" s="7"/>
      <c r="VLH10" s="7"/>
      <c r="VLI10" s="7"/>
      <c r="VLJ10" s="7"/>
      <c r="VLK10" s="7"/>
      <c r="VLL10" s="7"/>
      <c r="VLM10" s="7"/>
      <c r="VLN10" s="7"/>
      <c r="VLO10" s="7"/>
      <c r="VLP10" s="7"/>
      <c r="VLQ10" s="7"/>
      <c r="VLR10" s="7"/>
      <c r="VLS10" s="7"/>
      <c r="VLT10" s="7"/>
      <c r="VLU10" s="7"/>
      <c r="VLV10" s="7"/>
      <c r="VLW10" s="7"/>
      <c r="VLX10" s="7"/>
      <c r="VLY10" s="7"/>
      <c r="VLZ10" s="7"/>
      <c r="VMA10" s="7"/>
      <c r="VMB10" s="7"/>
      <c r="VMC10" s="7"/>
      <c r="VMD10" s="7"/>
      <c r="VME10" s="7"/>
      <c r="VMF10" s="7"/>
      <c r="VMG10" s="7"/>
      <c r="VMH10" s="7"/>
      <c r="VMI10" s="7"/>
      <c r="VMJ10" s="7"/>
      <c r="VMK10" s="7"/>
      <c r="VML10" s="7"/>
      <c r="VMM10" s="7"/>
      <c r="VMN10" s="7"/>
      <c r="VMO10" s="7"/>
      <c r="VMP10" s="7"/>
      <c r="VMQ10" s="7"/>
      <c r="VMR10" s="7"/>
      <c r="VMS10" s="7"/>
      <c r="VMT10" s="7"/>
      <c r="VMU10" s="7"/>
      <c r="VMV10" s="7"/>
      <c r="VMW10" s="7"/>
      <c r="VMX10" s="7"/>
      <c r="VMY10" s="7"/>
      <c r="VMZ10" s="7"/>
      <c r="VNA10" s="7"/>
      <c r="VNB10" s="7"/>
      <c r="VNC10" s="7"/>
      <c r="VND10" s="7"/>
      <c r="VNE10" s="7"/>
      <c r="VNF10" s="7"/>
      <c r="VNG10" s="7"/>
      <c r="VNH10" s="7"/>
      <c r="VNI10" s="7"/>
      <c r="VNJ10" s="7"/>
      <c r="VNK10" s="7"/>
      <c r="VNL10" s="7"/>
      <c r="VNM10" s="7"/>
      <c r="VNN10" s="7"/>
      <c r="VNO10" s="7"/>
      <c r="VNP10" s="7"/>
      <c r="VNQ10" s="7"/>
      <c r="VNR10" s="7"/>
      <c r="VNS10" s="7"/>
      <c r="VNT10" s="7"/>
      <c r="VNU10" s="7"/>
      <c r="VNV10" s="7"/>
      <c r="VNW10" s="7"/>
      <c r="VNX10" s="7"/>
      <c r="VNY10" s="7"/>
      <c r="VNZ10" s="7"/>
      <c r="VOA10" s="7"/>
      <c r="VOB10" s="7"/>
      <c r="VOC10" s="7"/>
      <c r="VOD10" s="7"/>
      <c r="VOE10" s="7"/>
      <c r="VOF10" s="7"/>
      <c r="VOG10" s="7"/>
      <c r="VOH10" s="7"/>
      <c r="VOI10" s="7"/>
      <c r="VOJ10" s="7"/>
      <c r="VOK10" s="7"/>
      <c r="VOL10" s="7"/>
      <c r="VOM10" s="7"/>
      <c r="VON10" s="7"/>
      <c r="VOO10" s="7"/>
      <c r="VOP10" s="7"/>
      <c r="VOQ10" s="7"/>
      <c r="VOR10" s="7"/>
      <c r="VOS10" s="7"/>
      <c r="VOT10" s="7"/>
      <c r="VOU10" s="7"/>
      <c r="VOV10" s="7"/>
      <c r="VOW10" s="7"/>
      <c r="VOX10" s="7"/>
      <c r="VOY10" s="7"/>
      <c r="VOZ10" s="7"/>
      <c r="VPA10" s="7"/>
      <c r="VPB10" s="7"/>
      <c r="VPC10" s="7"/>
      <c r="VPD10" s="7"/>
      <c r="VPE10" s="7"/>
      <c r="VPF10" s="7"/>
      <c r="VPG10" s="7"/>
      <c r="VPH10" s="7"/>
      <c r="VPI10" s="7"/>
      <c r="VPJ10" s="7"/>
      <c r="VPK10" s="7"/>
      <c r="VPL10" s="7"/>
      <c r="VPM10" s="7"/>
      <c r="VPN10" s="7"/>
      <c r="VPO10" s="7"/>
      <c r="VPP10" s="7"/>
      <c r="VPQ10" s="7"/>
      <c r="VPR10" s="7"/>
      <c r="VPS10" s="7"/>
      <c r="VPT10" s="7"/>
      <c r="VPU10" s="7"/>
      <c r="VPV10" s="7"/>
      <c r="VPW10" s="7"/>
      <c r="VPX10" s="7"/>
      <c r="VPY10" s="7"/>
      <c r="VPZ10" s="7"/>
      <c r="VQA10" s="7"/>
      <c r="VQB10" s="7"/>
      <c r="VQC10" s="7"/>
      <c r="VQD10" s="7"/>
      <c r="VQE10" s="7"/>
      <c r="VQF10" s="7"/>
      <c r="VQG10" s="7"/>
      <c r="VQH10" s="7"/>
      <c r="VQI10" s="7"/>
      <c r="VQJ10" s="7"/>
      <c r="VQK10" s="7"/>
      <c r="VQL10" s="7"/>
      <c r="VQM10" s="7"/>
      <c r="VQN10" s="7"/>
      <c r="VQO10" s="7"/>
      <c r="VQP10" s="7"/>
      <c r="VQQ10" s="7"/>
      <c r="VQR10" s="7"/>
      <c r="VQS10" s="7"/>
      <c r="VQT10" s="7"/>
      <c r="VQU10" s="7"/>
      <c r="VQV10" s="7"/>
      <c r="VQW10" s="7"/>
      <c r="VQX10" s="7"/>
      <c r="VQY10" s="7"/>
      <c r="VQZ10" s="7"/>
      <c r="VRA10" s="7"/>
      <c r="VRB10" s="7"/>
      <c r="VRC10" s="7"/>
      <c r="VRD10" s="7"/>
      <c r="VRE10" s="7"/>
      <c r="VRF10" s="7"/>
      <c r="VRG10" s="7"/>
      <c r="VRH10" s="7"/>
      <c r="VRI10" s="7"/>
      <c r="VRJ10" s="7"/>
      <c r="VRK10" s="7"/>
      <c r="VRL10" s="7"/>
      <c r="VRM10" s="7"/>
      <c r="VRN10" s="7"/>
      <c r="VRO10" s="7"/>
      <c r="VRP10" s="7"/>
      <c r="VRQ10" s="7"/>
      <c r="VRR10" s="7"/>
      <c r="VRS10" s="7"/>
      <c r="VRT10" s="7"/>
      <c r="VRU10" s="7"/>
      <c r="VRV10" s="7"/>
      <c r="VRW10" s="7"/>
      <c r="VRX10" s="7"/>
      <c r="VRY10" s="7"/>
      <c r="VRZ10" s="7"/>
      <c r="VSA10" s="7"/>
      <c r="VSB10" s="7"/>
      <c r="VSC10" s="7"/>
      <c r="VSD10" s="7"/>
      <c r="VSE10" s="7"/>
      <c r="VSF10" s="7"/>
      <c r="VSG10" s="7"/>
      <c r="VSH10" s="7"/>
      <c r="VSI10" s="7"/>
      <c r="VSJ10" s="7"/>
      <c r="VSK10" s="7"/>
      <c r="VSL10" s="7"/>
      <c r="VSM10" s="7"/>
      <c r="VSN10" s="7"/>
      <c r="VSO10" s="7"/>
      <c r="VSP10" s="7"/>
      <c r="VSQ10" s="7"/>
      <c r="VSR10" s="7"/>
      <c r="VSS10" s="7"/>
      <c r="VST10" s="7"/>
      <c r="VSU10" s="7"/>
      <c r="VSV10" s="7"/>
      <c r="VSW10" s="7"/>
      <c r="VSX10" s="7"/>
      <c r="VSY10" s="7"/>
      <c r="VSZ10" s="7"/>
      <c r="VTA10" s="7"/>
      <c r="VTB10" s="7"/>
      <c r="VTC10" s="7"/>
      <c r="VTD10" s="7"/>
      <c r="VTE10" s="7"/>
      <c r="VTF10" s="7"/>
      <c r="VTG10" s="7"/>
      <c r="VTH10" s="7"/>
      <c r="VTI10" s="7"/>
      <c r="VTJ10" s="7"/>
      <c r="VTK10" s="7"/>
      <c r="VTL10" s="7"/>
      <c r="VTM10" s="7"/>
      <c r="VTN10" s="7"/>
      <c r="VTO10" s="7"/>
      <c r="VTP10" s="7"/>
      <c r="VTQ10" s="7"/>
      <c r="VTR10" s="7"/>
      <c r="VTS10" s="7"/>
      <c r="VTT10" s="7"/>
      <c r="VTU10" s="7"/>
      <c r="VTV10" s="7"/>
      <c r="VTW10" s="7"/>
      <c r="VTX10" s="7"/>
      <c r="VTY10" s="7"/>
      <c r="VTZ10" s="7"/>
      <c r="VUA10" s="7"/>
      <c r="VUB10" s="7"/>
      <c r="VUC10" s="7"/>
      <c r="VUD10" s="7"/>
      <c r="VUE10" s="7"/>
      <c r="VUF10" s="7"/>
      <c r="VUG10" s="7"/>
      <c r="VUH10" s="7"/>
      <c r="VUI10" s="7"/>
      <c r="VUJ10" s="7"/>
      <c r="VUK10" s="7"/>
      <c r="VUL10" s="7"/>
      <c r="VUM10" s="7"/>
      <c r="VUN10" s="7"/>
      <c r="VUO10" s="7"/>
      <c r="VUP10" s="7"/>
      <c r="VUQ10" s="7"/>
      <c r="VUR10" s="7"/>
      <c r="VUS10" s="7"/>
      <c r="VUT10" s="7"/>
      <c r="VUU10" s="7"/>
      <c r="VUV10" s="7"/>
      <c r="VUW10" s="7"/>
      <c r="VUX10" s="7"/>
      <c r="VUY10" s="7"/>
      <c r="VUZ10" s="7"/>
      <c r="VVA10" s="7"/>
      <c r="VVB10" s="7"/>
      <c r="VVC10" s="7"/>
      <c r="VVD10" s="7"/>
      <c r="VVE10" s="7"/>
      <c r="VVF10" s="7"/>
      <c r="VVG10" s="7"/>
      <c r="VVH10" s="7"/>
      <c r="VVI10" s="7"/>
      <c r="VVJ10" s="7"/>
      <c r="VVK10" s="7"/>
      <c r="VVL10" s="7"/>
      <c r="VVM10" s="7"/>
      <c r="VVN10" s="7"/>
      <c r="VVO10" s="7"/>
      <c r="VVP10" s="7"/>
      <c r="VVQ10" s="7"/>
      <c r="VVR10" s="7"/>
      <c r="VVS10" s="7"/>
      <c r="VVT10" s="7"/>
      <c r="VVU10" s="7"/>
      <c r="VVV10" s="7"/>
      <c r="VVW10" s="7"/>
      <c r="VVX10" s="7"/>
      <c r="VVY10" s="7"/>
      <c r="VVZ10" s="7"/>
      <c r="VWA10" s="7"/>
      <c r="VWB10" s="7"/>
      <c r="VWC10" s="7"/>
      <c r="VWD10" s="7"/>
      <c r="VWE10" s="7"/>
      <c r="VWF10" s="7"/>
      <c r="VWG10" s="7"/>
      <c r="VWH10" s="7"/>
      <c r="VWI10" s="7"/>
      <c r="VWJ10" s="7"/>
      <c r="VWK10" s="7"/>
      <c r="VWL10" s="7"/>
      <c r="VWM10" s="7"/>
      <c r="VWN10" s="7"/>
      <c r="VWO10" s="7"/>
      <c r="VWP10" s="7"/>
      <c r="VWQ10" s="7"/>
      <c r="VWR10" s="7"/>
      <c r="VWS10" s="7"/>
      <c r="VWT10" s="7"/>
      <c r="VWU10" s="7"/>
      <c r="VWV10" s="7"/>
      <c r="VWW10" s="7"/>
      <c r="VWX10" s="7"/>
      <c r="VWY10" s="7"/>
      <c r="VWZ10" s="7"/>
      <c r="VXA10" s="7"/>
      <c r="VXB10" s="7"/>
      <c r="VXC10" s="7"/>
      <c r="VXD10" s="7"/>
      <c r="VXE10" s="7"/>
      <c r="VXF10" s="7"/>
      <c r="VXG10" s="7"/>
      <c r="VXH10" s="7"/>
      <c r="VXI10" s="7"/>
      <c r="VXJ10" s="7"/>
      <c r="VXK10" s="7"/>
      <c r="VXL10" s="7"/>
      <c r="VXM10" s="7"/>
      <c r="VXN10" s="7"/>
      <c r="VXO10" s="7"/>
      <c r="VXP10" s="7"/>
      <c r="VXQ10" s="7"/>
      <c r="VXR10" s="7"/>
      <c r="VXS10" s="7"/>
      <c r="VXT10" s="7"/>
      <c r="VXU10" s="7"/>
      <c r="VXV10" s="7"/>
      <c r="VXW10" s="7"/>
      <c r="VXX10" s="7"/>
      <c r="VXY10" s="7"/>
      <c r="VXZ10" s="7"/>
      <c r="VYA10" s="7"/>
      <c r="VYB10" s="7"/>
      <c r="VYC10" s="7"/>
      <c r="VYD10" s="7"/>
      <c r="VYE10" s="7"/>
      <c r="VYF10" s="7"/>
      <c r="VYG10" s="7"/>
      <c r="VYH10" s="7"/>
      <c r="VYI10" s="7"/>
      <c r="VYJ10" s="7"/>
      <c r="VYK10" s="7"/>
      <c r="VYL10" s="7"/>
      <c r="VYM10" s="7"/>
      <c r="VYN10" s="7"/>
      <c r="VYO10" s="7"/>
      <c r="VYP10" s="7"/>
      <c r="VYQ10" s="7"/>
      <c r="VYR10" s="7"/>
      <c r="VYS10" s="7"/>
      <c r="VYT10" s="7"/>
      <c r="VYU10" s="7"/>
      <c r="VYV10" s="7"/>
      <c r="VYW10" s="7"/>
      <c r="VYX10" s="7"/>
      <c r="VYY10" s="7"/>
      <c r="VYZ10" s="7"/>
      <c r="VZA10" s="7"/>
      <c r="VZB10" s="7"/>
      <c r="VZC10" s="7"/>
      <c r="VZD10" s="7"/>
      <c r="VZE10" s="7"/>
      <c r="VZF10" s="7"/>
      <c r="VZG10" s="7"/>
      <c r="VZH10" s="7"/>
      <c r="VZI10" s="7"/>
      <c r="VZJ10" s="7"/>
      <c r="VZK10" s="7"/>
      <c r="VZL10" s="7"/>
      <c r="VZM10" s="7"/>
      <c r="VZN10" s="7"/>
      <c r="VZO10" s="7"/>
      <c r="VZP10" s="7"/>
      <c r="VZQ10" s="7"/>
      <c r="VZR10" s="7"/>
      <c r="VZS10" s="7"/>
      <c r="VZT10" s="7"/>
      <c r="VZU10" s="7"/>
      <c r="VZV10" s="7"/>
      <c r="VZW10" s="7"/>
      <c r="VZX10" s="7"/>
      <c r="VZY10" s="7"/>
      <c r="VZZ10" s="7"/>
      <c r="WAA10" s="7"/>
      <c r="WAB10" s="7"/>
      <c r="WAC10" s="7"/>
      <c r="WAD10" s="7"/>
      <c r="WAE10" s="7"/>
      <c r="WAF10" s="7"/>
      <c r="WAG10" s="7"/>
      <c r="WAH10" s="7"/>
      <c r="WAI10" s="7"/>
      <c r="WAJ10" s="7"/>
      <c r="WAK10" s="7"/>
      <c r="WAL10" s="7"/>
      <c r="WAM10" s="7"/>
      <c r="WAN10" s="7"/>
      <c r="WAO10" s="7"/>
      <c r="WAP10" s="7"/>
      <c r="WAQ10" s="7"/>
      <c r="WAR10" s="7"/>
      <c r="WAS10" s="7"/>
      <c r="WAT10" s="7"/>
      <c r="WAU10" s="7"/>
      <c r="WAV10" s="7"/>
      <c r="WAW10" s="7"/>
      <c r="WAX10" s="7"/>
      <c r="WAY10" s="7"/>
      <c r="WAZ10" s="7"/>
      <c r="WBA10" s="7"/>
      <c r="WBB10" s="7"/>
      <c r="WBC10" s="7"/>
      <c r="WBD10" s="7"/>
      <c r="WBE10" s="7"/>
      <c r="WBF10" s="7"/>
      <c r="WBG10" s="7"/>
      <c r="WBH10" s="7"/>
      <c r="WBI10" s="7"/>
      <c r="WBJ10" s="7"/>
      <c r="WBK10" s="7"/>
      <c r="WBL10" s="7"/>
      <c r="WBM10" s="7"/>
      <c r="WBN10" s="7"/>
      <c r="WBO10" s="7"/>
      <c r="WBP10" s="7"/>
      <c r="WBQ10" s="7"/>
      <c r="WBR10" s="7"/>
      <c r="WBS10" s="7"/>
      <c r="WBT10" s="7"/>
      <c r="WBU10" s="7"/>
      <c r="WBV10" s="7"/>
      <c r="WBW10" s="7"/>
      <c r="WBX10" s="7"/>
      <c r="WBY10" s="7"/>
      <c r="WBZ10" s="7"/>
      <c r="WCA10" s="7"/>
      <c r="WCB10" s="7"/>
      <c r="WCC10" s="7"/>
      <c r="WCD10" s="7"/>
      <c r="WCE10" s="7"/>
      <c r="WCF10" s="7"/>
      <c r="WCG10" s="7"/>
      <c r="WCH10" s="7"/>
      <c r="WCI10" s="7"/>
      <c r="WCJ10" s="7"/>
      <c r="WCK10" s="7"/>
      <c r="WCL10" s="7"/>
      <c r="WCM10" s="7"/>
      <c r="WCN10" s="7"/>
      <c r="WCO10" s="7"/>
      <c r="WCP10" s="7"/>
      <c r="WCQ10" s="7"/>
      <c r="WCR10" s="7"/>
      <c r="WCS10" s="7"/>
      <c r="WCT10" s="7"/>
      <c r="WCU10" s="7"/>
      <c r="WCV10" s="7"/>
      <c r="WCW10" s="7"/>
      <c r="WCX10" s="7"/>
      <c r="WCY10" s="7"/>
      <c r="WCZ10" s="7"/>
      <c r="WDA10" s="7"/>
      <c r="WDB10" s="7"/>
      <c r="WDC10" s="7"/>
      <c r="WDD10" s="7"/>
      <c r="WDE10" s="7"/>
      <c r="WDF10" s="7"/>
      <c r="WDG10" s="7"/>
      <c r="WDH10" s="7"/>
      <c r="WDI10" s="7"/>
      <c r="WDJ10" s="7"/>
      <c r="WDK10" s="7"/>
      <c r="WDL10" s="7"/>
      <c r="WDM10" s="7"/>
      <c r="WDN10" s="7"/>
      <c r="WDO10" s="7"/>
      <c r="WDP10" s="7"/>
      <c r="WDQ10" s="7"/>
      <c r="WDR10" s="7"/>
      <c r="WDS10" s="7"/>
      <c r="WDT10" s="7"/>
      <c r="WDU10" s="7"/>
      <c r="WDV10" s="7"/>
      <c r="WDW10" s="7"/>
      <c r="WDX10" s="7"/>
      <c r="WDY10" s="7"/>
      <c r="WDZ10" s="7"/>
      <c r="WEA10" s="7"/>
      <c r="WEB10" s="7"/>
      <c r="WEC10" s="7"/>
      <c r="WED10" s="7"/>
      <c r="WEE10" s="7"/>
      <c r="WEF10" s="7"/>
      <c r="WEG10" s="7"/>
      <c r="WEH10" s="7"/>
      <c r="WEI10" s="7"/>
      <c r="WEJ10" s="7"/>
      <c r="WEK10" s="7"/>
      <c r="WEL10" s="7"/>
      <c r="WEM10" s="7"/>
      <c r="WEN10" s="7"/>
      <c r="WEO10" s="7"/>
      <c r="WEP10" s="7"/>
      <c r="WEQ10" s="7"/>
      <c r="WER10" s="7"/>
      <c r="WES10" s="7"/>
      <c r="WET10" s="7"/>
      <c r="WEU10" s="7"/>
      <c r="WEV10" s="7"/>
      <c r="WEW10" s="7"/>
      <c r="WEX10" s="7"/>
      <c r="WEY10" s="7"/>
      <c r="WEZ10" s="7"/>
      <c r="WFA10" s="7"/>
      <c r="WFB10" s="7"/>
      <c r="WFC10" s="7"/>
      <c r="WFD10" s="7"/>
      <c r="WFE10" s="7"/>
      <c r="WFF10" s="7"/>
      <c r="WFG10" s="7"/>
      <c r="WFH10" s="7"/>
      <c r="WFI10" s="7"/>
      <c r="WFJ10" s="7"/>
      <c r="WFK10" s="7"/>
      <c r="WFL10" s="7"/>
      <c r="WFM10" s="7"/>
      <c r="WFN10" s="7"/>
      <c r="WFO10" s="7"/>
      <c r="WFP10" s="7"/>
      <c r="WFQ10" s="7"/>
      <c r="WFR10" s="7"/>
      <c r="WFS10" s="7"/>
      <c r="WFT10" s="7"/>
      <c r="WFU10" s="7"/>
      <c r="WFV10" s="7"/>
      <c r="WFW10" s="7"/>
      <c r="WFX10" s="7"/>
      <c r="WFY10" s="7"/>
      <c r="WFZ10" s="7"/>
      <c r="WGA10" s="7"/>
      <c r="WGB10" s="7"/>
      <c r="WGC10" s="7"/>
      <c r="WGD10" s="7"/>
      <c r="WGE10" s="7"/>
      <c r="WGF10" s="7"/>
      <c r="WGG10" s="7"/>
      <c r="WGH10" s="7"/>
      <c r="WGI10" s="7"/>
      <c r="WGJ10" s="7"/>
      <c r="WGK10" s="7"/>
      <c r="WGL10" s="7"/>
      <c r="WGM10" s="7"/>
      <c r="WGN10" s="7"/>
      <c r="WGO10" s="7"/>
      <c r="WGP10" s="7"/>
      <c r="WGQ10" s="7"/>
      <c r="WGR10" s="7"/>
      <c r="WGS10" s="7"/>
      <c r="WGT10" s="7"/>
      <c r="WGU10" s="7"/>
      <c r="WGV10" s="7"/>
      <c r="WGW10" s="7"/>
      <c r="WGX10" s="7"/>
      <c r="WGY10" s="7"/>
      <c r="WGZ10" s="7"/>
      <c r="WHA10" s="7"/>
      <c r="WHB10" s="7"/>
      <c r="WHC10" s="7"/>
      <c r="WHD10" s="7"/>
      <c r="WHE10" s="7"/>
      <c r="WHF10" s="7"/>
      <c r="WHG10" s="7"/>
      <c r="WHH10" s="7"/>
      <c r="WHI10" s="7"/>
      <c r="WHJ10" s="7"/>
      <c r="WHK10" s="7"/>
      <c r="WHL10" s="7"/>
      <c r="WHM10" s="7"/>
      <c r="WHN10" s="7"/>
      <c r="WHO10" s="7"/>
      <c r="WHP10" s="7"/>
      <c r="WHQ10" s="7"/>
      <c r="WHR10" s="7"/>
      <c r="WHS10" s="7"/>
      <c r="WHT10" s="7"/>
      <c r="WHU10" s="7"/>
      <c r="WHV10" s="7"/>
      <c r="WHW10" s="7"/>
      <c r="WHX10" s="7"/>
      <c r="WHY10" s="7"/>
      <c r="WHZ10" s="7"/>
      <c r="WIA10" s="7"/>
      <c r="WIB10" s="7"/>
      <c r="WIC10" s="7"/>
      <c r="WID10" s="7"/>
      <c r="WIE10" s="7"/>
      <c r="WIF10" s="7"/>
      <c r="WIG10" s="7"/>
      <c r="WIH10" s="7"/>
      <c r="WII10" s="7"/>
      <c r="WIJ10" s="7"/>
      <c r="WIK10" s="7"/>
      <c r="WIL10" s="7"/>
      <c r="WIM10" s="7"/>
      <c r="WIN10" s="7"/>
      <c r="WIO10" s="7"/>
      <c r="WIP10" s="7"/>
      <c r="WIQ10" s="7"/>
      <c r="WIR10" s="7"/>
      <c r="WIS10" s="7"/>
      <c r="WIT10" s="7"/>
      <c r="WIU10" s="7"/>
      <c r="WIV10" s="7"/>
      <c r="WIW10" s="7"/>
      <c r="WIX10" s="7"/>
      <c r="WIY10" s="7"/>
      <c r="WIZ10" s="7"/>
      <c r="WJA10" s="7"/>
      <c r="WJB10" s="7"/>
      <c r="WJC10" s="7"/>
      <c r="WJD10" s="7"/>
      <c r="WJE10" s="7"/>
      <c r="WJF10" s="7"/>
      <c r="WJG10" s="7"/>
      <c r="WJH10" s="7"/>
      <c r="WJI10" s="7"/>
      <c r="WJJ10" s="7"/>
      <c r="WJK10" s="7"/>
      <c r="WJL10" s="7"/>
      <c r="WJM10" s="7"/>
      <c r="WJN10" s="7"/>
      <c r="WJO10" s="7"/>
      <c r="WJP10" s="7"/>
      <c r="WJQ10" s="7"/>
      <c r="WJR10" s="7"/>
      <c r="WJS10" s="7"/>
      <c r="WJT10" s="7"/>
      <c r="WJU10" s="7"/>
      <c r="WJV10" s="7"/>
      <c r="WJW10" s="7"/>
      <c r="WJX10" s="7"/>
      <c r="WJY10" s="7"/>
      <c r="WJZ10" s="7"/>
      <c r="WKA10" s="7"/>
      <c r="WKB10" s="7"/>
      <c r="WKC10" s="7"/>
      <c r="WKD10" s="7"/>
      <c r="WKE10" s="7"/>
      <c r="WKF10" s="7"/>
      <c r="WKG10" s="7"/>
      <c r="WKH10" s="7"/>
      <c r="WKI10" s="7"/>
      <c r="WKJ10" s="7"/>
      <c r="WKK10" s="7"/>
      <c r="WKL10" s="7"/>
      <c r="WKM10" s="7"/>
      <c r="WKN10" s="7"/>
      <c r="WKO10" s="7"/>
      <c r="WKP10" s="7"/>
      <c r="WKQ10" s="7"/>
      <c r="WKR10" s="7"/>
      <c r="WKS10" s="7"/>
      <c r="WKT10" s="7"/>
      <c r="WKU10" s="7"/>
      <c r="WKV10" s="7"/>
      <c r="WKW10" s="7"/>
      <c r="WKX10" s="7"/>
      <c r="WKY10" s="7"/>
      <c r="WKZ10" s="7"/>
      <c r="WLA10" s="7"/>
      <c r="WLB10" s="7"/>
      <c r="WLC10" s="7"/>
      <c r="WLD10" s="7"/>
      <c r="WLE10" s="7"/>
      <c r="WLF10" s="7"/>
      <c r="WLG10" s="7"/>
      <c r="WLH10" s="7"/>
      <c r="WLI10" s="7"/>
      <c r="WLJ10" s="7"/>
      <c r="WLK10" s="7"/>
      <c r="WLL10" s="7"/>
      <c r="WLM10" s="7"/>
      <c r="WLN10" s="7"/>
      <c r="WLO10" s="7"/>
      <c r="WLP10" s="7"/>
      <c r="WLQ10" s="7"/>
      <c r="WLR10" s="7"/>
      <c r="WLS10" s="7"/>
      <c r="WLT10" s="7"/>
      <c r="WLU10" s="7"/>
      <c r="WLV10" s="7"/>
      <c r="WLW10" s="7"/>
      <c r="WLX10" s="7"/>
      <c r="WLY10" s="7"/>
      <c r="WLZ10" s="7"/>
      <c r="WMA10" s="7"/>
      <c r="WMB10" s="7"/>
      <c r="WMC10" s="7"/>
      <c r="WMD10" s="7"/>
      <c r="WME10" s="7"/>
      <c r="WMF10" s="7"/>
      <c r="WMG10" s="7"/>
      <c r="WMH10" s="7"/>
      <c r="WMI10" s="7"/>
      <c r="WMJ10" s="7"/>
      <c r="WMK10" s="7"/>
      <c r="WML10" s="7"/>
      <c r="WMM10" s="7"/>
      <c r="WMN10" s="7"/>
      <c r="WMO10" s="7"/>
      <c r="WMP10" s="7"/>
      <c r="WMQ10" s="7"/>
      <c r="WMR10" s="7"/>
      <c r="WMS10" s="7"/>
      <c r="WMT10" s="7"/>
      <c r="WMU10" s="7"/>
      <c r="WMV10" s="7"/>
      <c r="WMW10" s="7"/>
      <c r="WMX10" s="7"/>
      <c r="WMY10" s="7"/>
      <c r="WMZ10" s="7"/>
      <c r="WNA10" s="7"/>
      <c r="WNB10" s="7"/>
      <c r="WNC10" s="7"/>
      <c r="WND10" s="7"/>
      <c r="WNE10" s="7"/>
      <c r="WNF10" s="7"/>
      <c r="WNG10" s="7"/>
      <c r="WNH10" s="7"/>
      <c r="WNI10" s="7"/>
      <c r="WNJ10" s="7"/>
      <c r="WNK10" s="7"/>
      <c r="WNL10" s="7"/>
      <c r="WNM10" s="7"/>
      <c r="WNN10" s="7"/>
      <c r="WNO10" s="7"/>
      <c r="WNP10" s="7"/>
      <c r="WNQ10" s="7"/>
      <c r="WNR10" s="7"/>
      <c r="WNS10" s="7"/>
      <c r="WNT10" s="7"/>
      <c r="WNU10" s="7"/>
      <c r="WNV10" s="7"/>
      <c r="WNW10" s="7"/>
      <c r="WNX10" s="7"/>
      <c r="WNY10" s="7"/>
      <c r="WNZ10" s="7"/>
      <c r="WOA10" s="7"/>
      <c r="WOB10" s="7"/>
      <c r="WOC10" s="7"/>
      <c r="WOD10" s="7"/>
      <c r="WOE10" s="7"/>
      <c r="WOF10" s="7"/>
      <c r="WOG10" s="7"/>
      <c r="WOH10" s="7"/>
      <c r="WOI10" s="7"/>
      <c r="WOJ10" s="7"/>
      <c r="WOK10" s="7"/>
      <c r="WOL10" s="7"/>
      <c r="WOM10" s="7"/>
      <c r="WON10" s="7"/>
      <c r="WOO10" s="7"/>
      <c r="WOP10" s="7"/>
      <c r="WOQ10" s="7"/>
      <c r="WOR10" s="7"/>
      <c r="WOS10" s="7"/>
      <c r="WOT10" s="7"/>
      <c r="WOU10" s="7"/>
      <c r="WOV10" s="7"/>
      <c r="WOW10" s="7"/>
      <c r="WOX10" s="7"/>
      <c r="WOY10" s="7"/>
      <c r="WOZ10" s="7"/>
      <c r="WPA10" s="7"/>
      <c r="WPB10" s="7"/>
      <c r="WPC10" s="7"/>
      <c r="WPD10" s="7"/>
      <c r="WPE10" s="7"/>
      <c r="WPF10" s="7"/>
      <c r="WPG10" s="7"/>
      <c r="WPH10" s="7"/>
      <c r="WPI10" s="7"/>
      <c r="WPJ10" s="7"/>
      <c r="WPK10" s="7"/>
      <c r="WPL10" s="7"/>
      <c r="WPM10" s="7"/>
      <c r="WPN10" s="7"/>
      <c r="WPO10" s="7"/>
      <c r="WPP10" s="7"/>
      <c r="WPQ10" s="7"/>
      <c r="WPR10" s="7"/>
      <c r="WPS10" s="7"/>
      <c r="WPT10" s="7"/>
      <c r="WPU10" s="7"/>
      <c r="WPV10" s="7"/>
      <c r="WPW10" s="7"/>
      <c r="WPX10" s="7"/>
      <c r="WPY10" s="7"/>
      <c r="WPZ10" s="7"/>
      <c r="WQA10" s="7"/>
      <c r="WQB10" s="7"/>
      <c r="WQC10" s="7"/>
      <c r="WQD10" s="7"/>
      <c r="WQE10" s="7"/>
      <c r="WQF10" s="7"/>
      <c r="WQG10" s="7"/>
      <c r="WQH10" s="7"/>
      <c r="WQI10" s="7"/>
      <c r="WQJ10" s="7"/>
      <c r="WQK10" s="7"/>
      <c r="WQL10" s="7"/>
      <c r="WQM10" s="7"/>
      <c r="WQN10" s="7"/>
      <c r="WQO10" s="7"/>
      <c r="WQP10" s="7"/>
      <c r="WQQ10" s="7"/>
      <c r="WQR10" s="7"/>
      <c r="WQS10" s="7"/>
      <c r="WQT10" s="7"/>
      <c r="WQU10" s="7"/>
      <c r="WQV10" s="7"/>
      <c r="WQW10" s="7"/>
      <c r="WQX10" s="7"/>
      <c r="WQY10" s="7"/>
      <c r="WQZ10" s="7"/>
      <c r="WRA10" s="7"/>
      <c r="WRB10" s="7"/>
      <c r="WRC10" s="7"/>
      <c r="WRD10" s="7"/>
      <c r="WRE10" s="7"/>
      <c r="WRF10" s="7"/>
      <c r="WRG10" s="7"/>
      <c r="WRH10" s="7"/>
      <c r="WRI10" s="7"/>
      <c r="WRJ10" s="7"/>
      <c r="WRK10" s="7"/>
      <c r="WRL10" s="7"/>
      <c r="WRM10" s="7"/>
      <c r="WRN10" s="7"/>
      <c r="WRO10" s="7"/>
      <c r="WRP10" s="7"/>
      <c r="WRQ10" s="7"/>
      <c r="WRR10" s="7"/>
      <c r="WRS10" s="7"/>
      <c r="WRT10" s="7"/>
      <c r="WRU10" s="7"/>
      <c r="WRV10" s="7"/>
      <c r="WRW10" s="7"/>
      <c r="WRX10" s="7"/>
      <c r="WRY10" s="7"/>
      <c r="WRZ10" s="7"/>
      <c r="WSA10" s="7"/>
      <c r="WSB10" s="7"/>
      <c r="WSC10" s="7"/>
      <c r="WSD10" s="7"/>
      <c r="WSE10" s="7"/>
      <c r="WSF10" s="7"/>
      <c r="WSG10" s="7"/>
      <c r="WSH10" s="7"/>
      <c r="WSI10" s="7"/>
      <c r="WSJ10" s="7"/>
      <c r="WSK10" s="7"/>
      <c r="WSL10" s="7"/>
      <c r="WSM10" s="7"/>
      <c r="WSN10" s="7"/>
      <c r="WSO10" s="7"/>
      <c r="WSP10" s="7"/>
      <c r="WSQ10" s="7"/>
      <c r="WSR10" s="7"/>
      <c r="WSS10" s="7"/>
      <c r="WST10" s="7"/>
      <c r="WSU10" s="7"/>
      <c r="WSV10" s="7"/>
      <c r="WSW10" s="7"/>
      <c r="WSX10" s="7"/>
      <c r="WSY10" s="7"/>
      <c r="WSZ10" s="7"/>
      <c r="WTA10" s="7"/>
      <c r="WTB10" s="7"/>
      <c r="WTC10" s="7"/>
      <c r="WTD10" s="7"/>
      <c r="WTE10" s="7"/>
      <c r="WTF10" s="7"/>
      <c r="WTG10" s="7"/>
      <c r="WTH10" s="7"/>
      <c r="WTI10" s="7"/>
      <c r="WTJ10" s="7"/>
      <c r="WTK10" s="7"/>
      <c r="WTL10" s="7"/>
      <c r="WTM10" s="7"/>
      <c r="WTN10" s="7"/>
      <c r="WTO10" s="7"/>
      <c r="WTP10" s="7"/>
      <c r="WTQ10" s="7"/>
      <c r="WTR10" s="7"/>
      <c r="WTS10" s="7"/>
      <c r="WTT10" s="7"/>
      <c r="WTU10" s="7"/>
      <c r="WTV10" s="7"/>
      <c r="WTW10" s="7"/>
      <c r="WTX10" s="7"/>
      <c r="WTY10" s="7"/>
      <c r="WTZ10" s="7"/>
      <c r="WUA10" s="7"/>
      <c r="WUB10" s="7"/>
      <c r="WUC10" s="7"/>
      <c r="WUD10" s="7"/>
      <c r="WUE10" s="7"/>
      <c r="WUF10" s="7"/>
      <c r="WUG10" s="7"/>
      <c r="WUH10" s="7"/>
      <c r="WUI10" s="7"/>
      <c r="WUJ10" s="7"/>
      <c r="WUK10" s="7"/>
      <c r="WUL10" s="7"/>
      <c r="WUM10" s="7"/>
      <c r="WUN10" s="7"/>
      <c r="WUO10" s="7"/>
      <c r="WUP10" s="7"/>
      <c r="WUQ10" s="7"/>
      <c r="WUR10" s="7"/>
      <c r="WUS10" s="7"/>
      <c r="WUT10" s="7"/>
      <c r="WUU10" s="7"/>
      <c r="WUV10" s="7"/>
      <c r="WUW10" s="7"/>
      <c r="WUX10" s="7"/>
      <c r="WUY10" s="7"/>
      <c r="WUZ10" s="7"/>
      <c r="WVA10" s="7"/>
      <c r="WVB10" s="7"/>
      <c r="WVC10" s="7"/>
      <c r="WVD10" s="7"/>
      <c r="WVE10" s="7"/>
      <c r="WVF10" s="7"/>
      <c r="WVG10" s="7"/>
      <c r="WVH10" s="7"/>
      <c r="WVI10" s="7"/>
      <c r="WVJ10" s="7"/>
      <c r="WVK10" s="7"/>
      <c r="WVL10" s="7"/>
      <c r="WVM10" s="7"/>
      <c r="WVN10" s="7"/>
      <c r="WVO10" s="7"/>
      <c r="WVP10" s="7"/>
      <c r="WVQ10" s="7"/>
      <c r="WVR10" s="7"/>
      <c r="WVS10" s="7"/>
      <c r="WVT10" s="7"/>
      <c r="WVU10" s="7"/>
      <c r="WVV10" s="7"/>
      <c r="WVW10" s="7"/>
      <c r="WVX10" s="7"/>
      <c r="WVY10" s="7"/>
      <c r="WVZ10" s="7"/>
      <c r="WWA10" s="7"/>
      <c r="WWB10" s="7"/>
      <c r="WWC10" s="7"/>
      <c r="WWD10" s="7"/>
      <c r="WWE10" s="7"/>
      <c r="WWF10" s="7"/>
      <c r="WWG10" s="7"/>
      <c r="WWH10" s="7"/>
      <c r="WWI10" s="7"/>
      <c r="WWJ10" s="7"/>
      <c r="WWK10" s="7"/>
      <c r="WWL10" s="7"/>
      <c r="WWM10" s="7"/>
      <c r="WWN10" s="7"/>
      <c r="WWO10" s="7"/>
      <c r="WWP10" s="7"/>
      <c r="WWQ10" s="7"/>
      <c r="WWR10" s="7"/>
      <c r="WWS10" s="7"/>
      <c r="WWT10" s="7"/>
      <c r="WWU10" s="7"/>
      <c r="WWV10" s="7"/>
      <c r="WWW10" s="7"/>
      <c r="WWX10" s="7"/>
      <c r="WWY10" s="7"/>
      <c r="WWZ10" s="7"/>
      <c r="WXA10" s="7"/>
      <c r="WXB10" s="7"/>
      <c r="WXC10" s="7"/>
      <c r="WXD10" s="7"/>
      <c r="WXE10" s="7"/>
      <c r="WXF10" s="7"/>
      <c r="WXG10" s="7"/>
      <c r="WXH10" s="7"/>
      <c r="WXI10" s="7"/>
      <c r="WXJ10" s="7"/>
      <c r="WXK10" s="7"/>
      <c r="WXL10" s="7"/>
      <c r="WXM10" s="7"/>
      <c r="WXN10" s="7"/>
      <c r="WXO10" s="7"/>
      <c r="WXP10" s="7"/>
      <c r="WXQ10" s="7"/>
      <c r="WXR10" s="7"/>
      <c r="WXS10" s="7"/>
      <c r="WXT10" s="7"/>
      <c r="WXU10" s="7"/>
      <c r="WXV10" s="7"/>
      <c r="WXW10" s="7"/>
      <c r="WXX10" s="7"/>
      <c r="WXY10" s="7"/>
      <c r="WXZ10" s="7"/>
      <c r="WYA10" s="7"/>
      <c r="WYB10" s="7"/>
      <c r="WYC10" s="7"/>
      <c r="WYD10" s="7"/>
      <c r="WYE10" s="7"/>
      <c r="WYF10" s="7"/>
      <c r="WYG10" s="7"/>
      <c r="WYH10" s="7"/>
      <c r="WYI10" s="7"/>
      <c r="WYJ10" s="7"/>
      <c r="WYK10" s="7"/>
      <c r="WYL10" s="7"/>
      <c r="WYM10" s="7"/>
      <c r="WYN10" s="7"/>
      <c r="WYO10" s="7"/>
      <c r="WYP10" s="7"/>
      <c r="WYQ10" s="7"/>
      <c r="WYR10" s="7"/>
      <c r="WYS10" s="7"/>
      <c r="WYT10" s="7"/>
      <c r="WYU10" s="7"/>
      <c r="WYV10" s="7"/>
      <c r="WYW10" s="7"/>
      <c r="WYX10" s="7"/>
      <c r="WYY10" s="7"/>
      <c r="WYZ10" s="7"/>
      <c r="WZA10" s="7"/>
      <c r="WZB10" s="7"/>
      <c r="WZC10" s="7"/>
      <c r="WZD10" s="7"/>
      <c r="WZE10" s="7"/>
      <c r="WZF10" s="7"/>
      <c r="WZG10" s="7"/>
      <c r="WZH10" s="7"/>
      <c r="WZI10" s="7"/>
      <c r="WZJ10" s="7"/>
      <c r="WZK10" s="7"/>
      <c r="WZL10" s="7"/>
      <c r="WZM10" s="7"/>
      <c r="WZN10" s="7"/>
      <c r="WZO10" s="7"/>
      <c r="WZP10" s="7"/>
      <c r="WZQ10" s="7"/>
      <c r="WZR10" s="7"/>
      <c r="WZS10" s="7"/>
      <c r="WZT10" s="7"/>
      <c r="WZU10" s="7"/>
      <c r="WZV10" s="7"/>
      <c r="WZW10" s="7"/>
      <c r="WZX10" s="7"/>
      <c r="WZY10" s="7"/>
      <c r="WZZ10" s="7"/>
      <c r="XAA10" s="7"/>
      <c r="XAB10" s="7"/>
      <c r="XAC10" s="7"/>
      <c r="XAD10" s="7"/>
      <c r="XAE10" s="7"/>
      <c r="XAF10" s="7"/>
      <c r="XAG10" s="7"/>
      <c r="XAH10" s="7"/>
      <c r="XAI10" s="7"/>
      <c r="XAJ10" s="7"/>
      <c r="XAK10" s="7"/>
      <c r="XAL10" s="7"/>
      <c r="XAM10" s="7"/>
      <c r="XAN10" s="7"/>
      <c r="XAO10" s="7"/>
      <c r="XAP10" s="7"/>
      <c r="XAQ10" s="7"/>
      <c r="XAR10" s="7"/>
      <c r="XAS10" s="7"/>
      <c r="XAT10" s="7"/>
      <c r="XAU10" s="7"/>
      <c r="XAV10" s="7"/>
      <c r="XAW10" s="7"/>
      <c r="XAX10" s="7"/>
      <c r="XAY10" s="7"/>
      <c r="XAZ10" s="7"/>
      <c r="XBA10" s="7"/>
      <c r="XBB10" s="7"/>
      <c r="XBC10" s="7"/>
      <c r="XBD10" s="7"/>
      <c r="XBE10" s="7"/>
      <c r="XBF10" s="7"/>
      <c r="XBG10" s="7"/>
      <c r="XBH10" s="7"/>
      <c r="XBI10" s="7"/>
      <c r="XBJ10" s="7"/>
      <c r="XBK10" s="7"/>
      <c r="XBL10" s="7"/>
      <c r="XBM10" s="7"/>
      <c r="XBN10" s="7"/>
      <c r="XBO10" s="7"/>
      <c r="XBP10" s="7"/>
      <c r="XBQ10" s="7"/>
      <c r="XBR10" s="7"/>
      <c r="XBS10" s="7"/>
      <c r="XBT10" s="7"/>
      <c r="XBU10" s="7"/>
      <c r="XBV10" s="7"/>
      <c r="XBW10" s="7"/>
      <c r="XBX10" s="7"/>
      <c r="XBY10" s="7"/>
      <c r="XBZ10" s="7"/>
      <c r="XCA10" s="7"/>
      <c r="XCB10" s="7"/>
      <c r="XCC10" s="7"/>
      <c r="XCD10" s="7"/>
      <c r="XCE10" s="7"/>
      <c r="XCF10" s="7"/>
      <c r="XCG10" s="7"/>
      <c r="XCH10" s="7"/>
      <c r="XCI10" s="7"/>
      <c r="XCJ10" s="7"/>
      <c r="XCK10" s="7"/>
      <c r="XCL10" s="7"/>
      <c r="XCM10" s="7"/>
      <c r="XCN10" s="7"/>
      <c r="XCO10" s="7"/>
      <c r="XCP10" s="7"/>
      <c r="XCQ10" s="7"/>
      <c r="XCR10" s="7"/>
      <c r="XCS10" s="7"/>
      <c r="XCT10" s="7"/>
      <c r="XCU10" s="7"/>
      <c r="XCV10" s="7"/>
      <c r="XCW10" s="7"/>
      <c r="XCX10" s="7"/>
      <c r="XCY10" s="7"/>
      <c r="XCZ10" s="7"/>
      <c r="XDA10" s="7"/>
      <c r="XDB10" s="7"/>
      <c r="XDC10" s="7"/>
      <c r="XDD10" s="7"/>
      <c r="XDE10" s="7"/>
      <c r="XDF10" s="7"/>
      <c r="XDG10" s="7"/>
      <c r="XDH10" s="7"/>
      <c r="XDI10" s="7"/>
      <c r="XDJ10" s="7"/>
      <c r="XDK10" s="7"/>
      <c r="XDL10" s="7"/>
      <c r="XDM10" s="7"/>
      <c r="XDN10" s="7"/>
      <c r="XDO10" s="7"/>
      <c r="XDP10" s="7"/>
      <c r="XDQ10" s="7"/>
      <c r="XDR10" s="7"/>
      <c r="XDS10" s="7"/>
      <c r="XDT10" s="7"/>
      <c r="XDU10" s="7"/>
      <c r="XDV10" s="7"/>
      <c r="XDW10" s="7"/>
      <c r="XDX10" s="7"/>
      <c r="XDY10" s="7"/>
      <c r="XDZ10" s="7"/>
      <c r="XEA10" s="7"/>
      <c r="XEB10" s="7"/>
      <c r="XEC10" s="7"/>
      <c r="XED10" s="7"/>
      <c r="XEE10" s="7"/>
      <c r="XEF10" s="7"/>
      <c r="XEG10" s="7"/>
      <c r="XEH10" s="7"/>
      <c r="XEI10" s="7"/>
      <c r="XEJ10" s="7"/>
      <c r="XEK10" s="7"/>
      <c r="XEL10" s="7"/>
      <c r="XEM10" s="7"/>
      <c r="XEN10" s="7"/>
      <c r="XEO10" s="7"/>
      <c r="XEP10" s="7"/>
      <c r="XEQ10" s="7"/>
      <c r="XER10" s="7"/>
      <c r="XES10" s="7"/>
      <c r="XET10" s="7"/>
      <c r="XEU10" s="7"/>
      <c r="XEV10" s="7"/>
      <c r="XEW10" s="7"/>
      <c r="XEX10" s="7"/>
      <c r="XEY10" s="7"/>
      <c r="XEZ10" s="7"/>
      <c r="XFA10" s="7"/>
      <c r="XFB10" s="7"/>
      <c r="XFC10" s="7"/>
      <c r="XFD10" s="7"/>
    </row>
    <row r="11" spans="2:16384">
      <c r="B11" t="s">
        <v>807</v>
      </c>
      <c r="C11" s="7">
        <v>0</v>
      </c>
      <c r="D11" s="7">
        <f ca="1">Detached!$E$132</f>
        <v>0</v>
      </c>
      <c r="E11" s="7">
        <f ca="1">Detached!$E$132</f>
        <v>0</v>
      </c>
      <c r="F11" s="7">
        <f ca="1">Detached!$E$132</f>
        <v>0</v>
      </c>
      <c r="G11" s="7">
        <f ca="1">Detached!$E$132</f>
        <v>0</v>
      </c>
      <c r="H11" s="7">
        <f ca="1">Detached!$E$132</f>
        <v>0</v>
      </c>
      <c r="I11" s="7">
        <f ca="1">Detached!$E$132</f>
        <v>0</v>
      </c>
      <c r="J11" s="7">
        <f ca="1">Detached!$E$132</f>
        <v>0</v>
      </c>
      <c r="K11" s="7">
        <f ca="1">Detached!$E$132</f>
        <v>0</v>
      </c>
      <c r="L11" s="7">
        <f ca="1">Detached!$E$132</f>
        <v>0</v>
      </c>
      <c r="M11" s="7">
        <f ca="1">Detached!$E$132</f>
        <v>0</v>
      </c>
      <c r="N11" s="7">
        <f ca="1">Detached!$E$132</f>
        <v>0</v>
      </c>
      <c r="O11" s="7">
        <f ca="1">Detached!$E$132</f>
        <v>0</v>
      </c>
      <c r="P11" s="7">
        <f ca="1">Detached!$E$132</f>
        <v>0</v>
      </c>
      <c r="Q11" s="7">
        <f ca="1">Detached!$E$132</f>
        <v>0</v>
      </c>
      <c r="R11" s="7">
        <f ca="1">Detached!$E$132</f>
        <v>0</v>
      </c>
      <c r="S11" s="7">
        <f ca="1">Detached!$E$132</f>
        <v>0</v>
      </c>
      <c r="T11" s="7">
        <f ca="1">Detached!$E$132</f>
        <v>0</v>
      </c>
      <c r="U11" s="7">
        <f ca="1">Detached!$E$132</f>
        <v>0</v>
      </c>
      <c r="V11" s="7">
        <f ca="1">Detached!$E$132</f>
        <v>0</v>
      </c>
      <c r="W11" s="7">
        <f ca="1">Detached!$E$132</f>
        <v>0</v>
      </c>
      <c r="X11" s="173">
        <v>0</v>
      </c>
      <c r="Y11" s="7">
        <v>0</v>
      </c>
      <c r="Z11" s="7">
        <v>0</v>
      </c>
      <c r="AA11" s="7">
        <v>0</v>
      </c>
      <c r="AB11" s="7">
        <v>0</v>
      </c>
      <c r="AC11" s="7">
        <v>0</v>
      </c>
      <c r="AD11" s="7">
        <v>0</v>
      </c>
      <c r="AE11" s="7">
        <v>0</v>
      </c>
      <c r="AF11" s="7">
        <v>0</v>
      </c>
      <c r="AG11" s="7">
        <v>0</v>
      </c>
      <c r="AH11" s="7">
        <v>0</v>
      </c>
      <c r="AI11" s="7">
        <v>0</v>
      </c>
      <c r="AJ11" s="7">
        <v>0</v>
      </c>
      <c r="AK11" s="7">
        <v>0</v>
      </c>
      <c r="AL11" s="7">
        <v>0</v>
      </c>
      <c r="AM11" s="7">
        <v>0</v>
      </c>
      <c r="AN11" s="7">
        <v>0</v>
      </c>
      <c r="AO11" s="7">
        <v>0</v>
      </c>
      <c r="AP11" s="7">
        <v>0</v>
      </c>
      <c r="AQ11" s="7">
        <v>0</v>
      </c>
      <c r="AR11" s="7">
        <v>0</v>
      </c>
      <c r="AS11" s="7">
        <v>0</v>
      </c>
      <c r="AT11" s="7">
        <v>0</v>
      </c>
      <c r="AU11" s="7">
        <v>0</v>
      </c>
      <c r="AV11" s="7">
        <v>0</v>
      </c>
      <c r="AW11" s="7">
        <v>0</v>
      </c>
      <c r="AX11" s="7">
        <v>0</v>
      </c>
      <c r="AY11" s="7">
        <v>0</v>
      </c>
      <c r="AZ11" s="7">
        <v>0</v>
      </c>
      <c r="BA11" s="7">
        <v>0</v>
      </c>
      <c r="BB11" s="7">
        <v>0</v>
      </c>
      <c r="BC11" s="7">
        <v>0</v>
      </c>
      <c r="BD11" s="7">
        <v>0</v>
      </c>
      <c r="BE11" s="7">
        <v>0</v>
      </c>
      <c r="BF11" s="7">
        <v>0</v>
      </c>
      <c r="BG11" s="7">
        <v>0</v>
      </c>
      <c r="BH11" s="7">
        <v>0</v>
      </c>
      <c r="BI11" s="7">
        <v>0</v>
      </c>
      <c r="BJ11" s="7">
        <v>0</v>
      </c>
      <c r="BK11" s="7">
        <v>0</v>
      </c>
      <c r="BL11" s="7">
        <f t="shared" ca="1" si="1"/>
        <v>0</v>
      </c>
      <c r="BM11" s="172"/>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c r="RI11" s="7"/>
      <c r="RJ11" s="7"/>
      <c r="RK11" s="7"/>
      <c r="RL11" s="7"/>
      <c r="RM11" s="7"/>
      <c r="RN11" s="7"/>
      <c r="RO11" s="7"/>
      <c r="RP11" s="7"/>
      <c r="RQ11" s="7"/>
      <c r="RR11" s="7"/>
      <c r="RS11" s="7"/>
      <c r="RT11" s="7"/>
      <c r="RU11" s="7"/>
      <c r="RV11" s="7"/>
      <c r="RW11" s="7"/>
      <c r="RX11" s="7"/>
      <c r="RY11" s="7"/>
      <c r="RZ11" s="7"/>
      <c r="SA11" s="7"/>
      <c r="SB11" s="7"/>
      <c r="SC11" s="7"/>
      <c r="SD11" s="7"/>
      <c r="SE11" s="7"/>
      <c r="SF11" s="7"/>
      <c r="SG11" s="7"/>
      <c r="SH11" s="7"/>
      <c r="SI11" s="7"/>
      <c r="SJ11" s="7"/>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7"/>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7"/>
      <c r="WZ11" s="7"/>
      <c r="XA11" s="7"/>
      <c r="XB11" s="7"/>
      <c r="XC11" s="7"/>
      <c r="XD11" s="7"/>
      <c r="XE11" s="7"/>
      <c r="XF11" s="7"/>
      <c r="XG11" s="7"/>
      <c r="XH11" s="7"/>
      <c r="XI11" s="7"/>
      <c r="XJ11" s="7"/>
      <c r="XK11" s="7"/>
      <c r="XL11" s="7"/>
      <c r="XM11" s="7"/>
      <c r="XN11" s="7"/>
      <c r="XO11" s="7"/>
      <c r="XP11" s="7"/>
      <c r="XQ11" s="7"/>
      <c r="XR11" s="7"/>
      <c r="XS11" s="7"/>
      <c r="XT11" s="7"/>
      <c r="XU11" s="7"/>
      <c r="XV11" s="7"/>
      <c r="XW11" s="7"/>
      <c r="XX11" s="7"/>
      <c r="XY11" s="7"/>
      <c r="XZ11" s="7"/>
      <c r="YA11" s="7"/>
      <c r="YB11" s="7"/>
      <c r="YC11" s="7"/>
      <c r="YD11" s="7"/>
      <c r="YE11" s="7"/>
      <c r="YF11" s="7"/>
      <c r="YG11" s="7"/>
      <c r="YH11" s="7"/>
      <c r="YI11" s="7"/>
      <c r="YJ11" s="7"/>
      <c r="YK11" s="7"/>
      <c r="YL11" s="7"/>
      <c r="YM11" s="7"/>
      <c r="YN11" s="7"/>
      <c r="YO11" s="7"/>
      <c r="YP11" s="7"/>
      <c r="YQ11" s="7"/>
      <c r="YR11" s="7"/>
      <c r="YS11" s="7"/>
      <c r="YT11" s="7"/>
      <c r="YU11" s="7"/>
      <c r="YV11" s="7"/>
      <c r="YW11" s="7"/>
      <c r="YX11" s="7"/>
      <c r="YY11" s="7"/>
      <c r="YZ11" s="7"/>
      <c r="ZA11" s="7"/>
      <c r="ZB11" s="7"/>
      <c r="ZC11" s="7"/>
      <c r="ZD11" s="7"/>
      <c r="ZE11" s="7"/>
      <c r="ZF11" s="7"/>
      <c r="ZG11" s="7"/>
      <c r="ZH11" s="7"/>
      <c r="ZI11" s="7"/>
      <c r="ZJ11" s="7"/>
      <c r="ZK11" s="7"/>
      <c r="ZL11" s="7"/>
      <c r="ZM11" s="7"/>
      <c r="ZN11" s="7"/>
      <c r="ZO11" s="7"/>
      <c r="ZP11" s="7"/>
      <c r="ZQ11" s="7"/>
      <c r="ZR11" s="7"/>
      <c r="ZS11" s="7"/>
      <c r="ZT11" s="7"/>
      <c r="ZU11" s="7"/>
      <c r="ZV11" s="7"/>
      <c r="ZW11" s="7"/>
      <c r="ZX11" s="7"/>
      <c r="ZY11" s="7"/>
      <c r="ZZ11" s="7"/>
      <c r="AAA11" s="7"/>
      <c r="AAB11" s="7"/>
      <c r="AAC11" s="7"/>
      <c r="AAD11" s="7"/>
      <c r="AAE11" s="7"/>
      <c r="AAF11" s="7"/>
      <c r="AAG11" s="7"/>
      <c r="AAH11" s="7"/>
      <c r="AAI11" s="7"/>
      <c r="AAJ11" s="7"/>
      <c r="AAK11" s="7"/>
      <c r="AAL11" s="7"/>
      <c r="AAM11" s="7"/>
      <c r="AAN11" s="7"/>
      <c r="AAO11" s="7"/>
      <c r="AAP11" s="7"/>
      <c r="AAQ11" s="7"/>
      <c r="AAR11" s="7"/>
      <c r="AAS11" s="7"/>
      <c r="AAT11" s="7"/>
      <c r="AAU11" s="7"/>
      <c r="AAV11" s="7"/>
      <c r="AAW11" s="7"/>
      <c r="AAX11" s="7"/>
      <c r="AAY11" s="7"/>
      <c r="AAZ11" s="7"/>
      <c r="ABA11" s="7"/>
      <c r="ABB11" s="7"/>
      <c r="ABC11" s="7"/>
      <c r="ABD11" s="7"/>
      <c r="ABE11" s="7"/>
      <c r="ABF11" s="7"/>
      <c r="ABG11" s="7"/>
      <c r="ABH11" s="7"/>
      <c r="ABI11" s="7"/>
      <c r="ABJ11" s="7"/>
      <c r="ABK11" s="7"/>
      <c r="ABL11" s="7"/>
      <c r="ABM11" s="7"/>
      <c r="ABN11" s="7"/>
      <c r="ABO11" s="7"/>
      <c r="ABP11" s="7"/>
      <c r="ABQ11" s="7"/>
      <c r="ABR11" s="7"/>
      <c r="ABS11" s="7"/>
      <c r="ABT11" s="7"/>
      <c r="ABU11" s="7"/>
      <c r="ABV11" s="7"/>
      <c r="ABW11" s="7"/>
      <c r="ABX11" s="7"/>
      <c r="ABY11" s="7"/>
      <c r="ABZ11" s="7"/>
      <c r="ACA11" s="7"/>
      <c r="ACB11" s="7"/>
      <c r="ACC11" s="7"/>
      <c r="ACD11" s="7"/>
      <c r="ACE11" s="7"/>
      <c r="ACF11" s="7"/>
      <c r="ACG11" s="7"/>
      <c r="ACH11" s="7"/>
      <c r="ACI11" s="7"/>
      <c r="ACJ11" s="7"/>
      <c r="ACK11" s="7"/>
      <c r="ACL11" s="7"/>
      <c r="ACM11" s="7"/>
      <c r="ACN11" s="7"/>
      <c r="ACO11" s="7"/>
      <c r="ACP11" s="7"/>
      <c r="ACQ11" s="7"/>
      <c r="ACR11" s="7"/>
      <c r="ACS11" s="7"/>
      <c r="ACT11" s="7"/>
      <c r="ACU11" s="7"/>
      <c r="ACV11" s="7"/>
      <c r="ACW11" s="7"/>
      <c r="ACX11" s="7"/>
      <c r="ACY11" s="7"/>
      <c r="ACZ11" s="7"/>
      <c r="ADA11" s="7"/>
      <c r="ADB11" s="7"/>
      <c r="ADC11" s="7"/>
      <c r="ADD11" s="7"/>
      <c r="ADE11" s="7"/>
      <c r="ADF11" s="7"/>
      <c r="ADG11" s="7"/>
      <c r="ADH11" s="7"/>
      <c r="ADI11" s="7"/>
      <c r="ADJ11" s="7"/>
      <c r="ADK11" s="7"/>
      <c r="ADL11" s="7"/>
      <c r="ADM11" s="7"/>
      <c r="ADN11" s="7"/>
      <c r="ADO11" s="7"/>
      <c r="ADP11" s="7"/>
      <c r="ADQ11" s="7"/>
      <c r="ADR11" s="7"/>
      <c r="ADS11" s="7"/>
      <c r="ADT11" s="7"/>
      <c r="ADU11" s="7"/>
      <c r="ADV11" s="7"/>
      <c r="ADW11" s="7"/>
      <c r="ADX11" s="7"/>
      <c r="ADY11" s="7"/>
      <c r="ADZ11" s="7"/>
      <c r="AEA11" s="7"/>
      <c r="AEB11" s="7"/>
      <c r="AEC11" s="7"/>
      <c r="AED11" s="7"/>
      <c r="AEE11" s="7"/>
      <c r="AEF11" s="7"/>
      <c r="AEG11" s="7"/>
      <c r="AEH11" s="7"/>
      <c r="AEI11" s="7"/>
      <c r="AEJ11" s="7"/>
      <c r="AEK11" s="7"/>
      <c r="AEL11" s="7"/>
      <c r="AEM11" s="7"/>
      <c r="AEN11" s="7"/>
      <c r="AEO11" s="7"/>
      <c r="AEP11" s="7"/>
      <c r="AEQ11" s="7"/>
      <c r="AER11" s="7"/>
      <c r="AES11" s="7"/>
      <c r="AET11" s="7"/>
      <c r="AEU11" s="7"/>
      <c r="AEV11" s="7"/>
      <c r="AEW11" s="7"/>
      <c r="AEX11" s="7"/>
      <c r="AEY11" s="7"/>
      <c r="AEZ11" s="7"/>
      <c r="AFA11" s="7"/>
      <c r="AFB11" s="7"/>
      <c r="AFC11" s="7"/>
      <c r="AFD11" s="7"/>
      <c r="AFE11" s="7"/>
      <c r="AFF11" s="7"/>
      <c r="AFG11" s="7"/>
      <c r="AFH11" s="7"/>
      <c r="AFI11" s="7"/>
      <c r="AFJ11" s="7"/>
      <c r="AFK11" s="7"/>
      <c r="AFL11" s="7"/>
      <c r="AFM11" s="7"/>
      <c r="AFN11" s="7"/>
      <c r="AFO11" s="7"/>
      <c r="AFP11" s="7"/>
      <c r="AFQ11" s="7"/>
      <c r="AFR11" s="7"/>
      <c r="AFS11" s="7"/>
      <c r="AFT11" s="7"/>
      <c r="AFU11" s="7"/>
      <c r="AFV11" s="7"/>
      <c r="AFW11" s="7"/>
      <c r="AFX11" s="7"/>
      <c r="AFY11" s="7"/>
      <c r="AFZ11" s="7"/>
      <c r="AGA11" s="7"/>
      <c r="AGB11" s="7"/>
      <c r="AGC11" s="7"/>
      <c r="AGD11" s="7"/>
      <c r="AGE11" s="7"/>
      <c r="AGF11" s="7"/>
      <c r="AGG11" s="7"/>
      <c r="AGH11" s="7"/>
      <c r="AGI11" s="7"/>
      <c r="AGJ11" s="7"/>
      <c r="AGK11" s="7"/>
      <c r="AGL11" s="7"/>
      <c r="AGM11" s="7"/>
      <c r="AGN11" s="7"/>
      <c r="AGO11" s="7"/>
      <c r="AGP11" s="7"/>
      <c r="AGQ11" s="7"/>
      <c r="AGR11" s="7"/>
      <c r="AGS11" s="7"/>
      <c r="AGT11" s="7"/>
      <c r="AGU11" s="7"/>
      <c r="AGV11" s="7"/>
      <c r="AGW11" s="7"/>
      <c r="AGX11" s="7"/>
      <c r="AGY11" s="7"/>
      <c r="AGZ11" s="7"/>
      <c r="AHA11" s="7"/>
      <c r="AHB11" s="7"/>
      <c r="AHC11" s="7"/>
      <c r="AHD11" s="7"/>
      <c r="AHE11" s="7"/>
      <c r="AHF11" s="7"/>
      <c r="AHG11" s="7"/>
      <c r="AHH11" s="7"/>
      <c r="AHI11" s="7"/>
      <c r="AHJ11" s="7"/>
      <c r="AHK11" s="7"/>
      <c r="AHL11" s="7"/>
      <c r="AHM11" s="7"/>
      <c r="AHN11" s="7"/>
      <c r="AHO11" s="7"/>
      <c r="AHP11" s="7"/>
      <c r="AHQ11" s="7"/>
      <c r="AHR11" s="7"/>
      <c r="AHS11" s="7"/>
      <c r="AHT11" s="7"/>
      <c r="AHU11" s="7"/>
      <c r="AHV11" s="7"/>
      <c r="AHW11" s="7"/>
      <c r="AHX11" s="7"/>
      <c r="AHY11" s="7"/>
      <c r="AHZ11" s="7"/>
      <c r="AIA11" s="7"/>
      <c r="AIB11" s="7"/>
      <c r="AIC11" s="7"/>
      <c r="AID11" s="7"/>
      <c r="AIE11" s="7"/>
      <c r="AIF11" s="7"/>
      <c r="AIG11" s="7"/>
      <c r="AIH11" s="7"/>
      <c r="AII11" s="7"/>
      <c r="AIJ11" s="7"/>
      <c r="AIK11" s="7"/>
      <c r="AIL11" s="7"/>
      <c r="AIM11" s="7"/>
      <c r="AIN11" s="7"/>
      <c r="AIO11" s="7"/>
      <c r="AIP11" s="7"/>
      <c r="AIQ11" s="7"/>
      <c r="AIR11" s="7"/>
      <c r="AIS11" s="7"/>
      <c r="AIT11" s="7"/>
      <c r="AIU11" s="7"/>
      <c r="AIV11" s="7"/>
      <c r="AIW11" s="7"/>
      <c r="AIX11" s="7"/>
      <c r="AIY11" s="7"/>
      <c r="AIZ11" s="7"/>
      <c r="AJA11" s="7"/>
      <c r="AJB11" s="7"/>
      <c r="AJC11" s="7"/>
      <c r="AJD11" s="7"/>
      <c r="AJE11" s="7"/>
      <c r="AJF11" s="7"/>
      <c r="AJG11" s="7"/>
      <c r="AJH11" s="7"/>
      <c r="AJI11" s="7"/>
      <c r="AJJ11" s="7"/>
      <c r="AJK11" s="7"/>
      <c r="AJL11" s="7"/>
      <c r="AJM11" s="7"/>
      <c r="AJN11" s="7"/>
      <c r="AJO11" s="7"/>
      <c r="AJP11" s="7"/>
      <c r="AJQ11" s="7"/>
      <c r="AJR11" s="7"/>
      <c r="AJS11" s="7"/>
      <c r="AJT11" s="7"/>
      <c r="AJU11" s="7"/>
      <c r="AJV11" s="7"/>
      <c r="AJW11" s="7"/>
      <c r="AJX11" s="7"/>
      <c r="AJY11" s="7"/>
      <c r="AJZ11" s="7"/>
      <c r="AKA11" s="7"/>
      <c r="AKB11" s="7"/>
      <c r="AKC11" s="7"/>
      <c r="AKD11" s="7"/>
      <c r="AKE11" s="7"/>
      <c r="AKF11" s="7"/>
      <c r="AKG11" s="7"/>
      <c r="AKH11" s="7"/>
      <c r="AKI11" s="7"/>
      <c r="AKJ11" s="7"/>
      <c r="AKK11" s="7"/>
      <c r="AKL11" s="7"/>
      <c r="AKM11" s="7"/>
      <c r="AKN11" s="7"/>
      <c r="AKO11" s="7"/>
      <c r="AKP11" s="7"/>
      <c r="AKQ11" s="7"/>
      <c r="AKR11" s="7"/>
      <c r="AKS11" s="7"/>
      <c r="AKT11" s="7"/>
      <c r="AKU11" s="7"/>
      <c r="AKV11" s="7"/>
      <c r="AKW11" s="7"/>
      <c r="AKX11" s="7"/>
      <c r="AKY11" s="7"/>
      <c r="AKZ11" s="7"/>
      <c r="ALA11" s="7"/>
      <c r="ALB11" s="7"/>
      <c r="ALC11" s="7"/>
      <c r="ALD11" s="7"/>
      <c r="ALE11" s="7"/>
      <c r="ALF11" s="7"/>
      <c r="ALG11" s="7"/>
      <c r="ALH11" s="7"/>
      <c r="ALI11" s="7"/>
      <c r="ALJ11" s="7"/>
      <c r="ALK11" s="7"/>
      <c r="ALL11" s="7"/>
      <c r="ALM11" s="7"/>
      <c r="ALN11" s="7"/>
      <c r="ALO11" s="7"/>
      <c r="ALP11" s="7"/>
      <c r="ALQ11" s="7"/>
      <c r="ALR11" s="7"/>
      <c r="ALS11" s="7"/>
      <c r="ALT11" s="7"/>
      <c r="ALU11" s="7"/>
      <c r="ALV11" s="7"/>
      <c r="ALW11" s="7"/>
      <c r="ALX11" s="7"/>
      <c r="ALY11" s="7"/>
      <c r="ALZ11" s="7"/>
      <c r="AMA11" s="7"/>
      <c r="AMB11" s="7"/>
      <c r="AMC11" s="7"/>
      <c r="AMD11" s="7"/>
      <c r="AME11" s="7"/>
      <c r="AMF11" s="7"/>
      <c r="AMG11" s="7"/>
      <c r="AMH11" s="7"/>
      <c r="AMI11" s="7"/>
      <c r="AMJ11" s="7"/>
      <c r="AMK11" s="7"/>
      <c r="AML11" s="7"/>
      <c r="AMM11" s="7"/>
      <c r="AMN11" s="7"/>
      <c r="AMO11" s="7"/>
      <c r="AMP11" s="7"/>
      <c r="AMQ11" s="7"/>
      <c r="AMR11" s="7"/>
      <c r="AMS11" s="7"/>
      <c r="AMT11" s="7"/>
      <c r="AMU11" s="7"/>
      <c r="AMV11" s="7"/>
      <c r="AMW11" s="7"/>
      <c r="AMX11" s="7"/>
      <c r="AMY11" s="7"/>
      <c r="AMZ11" s="7"/>
      <c r="ANA11" s="7"/>
      <c r="ANB11" s="7"/>
      <c r="ANC11" s="7"/>
      <c r="AND11" s="7"/>
      <c r="ANE11" s="7"/>
      <c r="ANF11" s="7"/>
      <c r="ANG11" s="7"/>
      <c r="ANH11" s="7"/>
      <c r="ANI11" s="7"/>
      <c r="ANJ11" s="7"/>
      <c r="ANK11" s="7"/>
      <c r="ANL11" s="7"/>
      <c r="ANM11" s="7"/>
      <c r="ANN11" s="7"/>
      <c r="ANO11" s="7"/>
      <c r="ANP11" s="7"/>
      <c r="ANQ11" s="7"/>
      <c r="ANR11" s="7"/>
      <c r="ANS11" s="7"/>
      <c r="ANT11" s="7"/>
      <c r="ANU11" s="7"/>
      <c r="ANV11" s="7"/>
      <c r="ANW11" s="7"/>
      <c r="ANX11" s="7"/>
      <c r="ANY11" s="7"/>
      <c r="ANZ11" s="7"/>
      <c r="AOA11" s="7"/>
      <c r="AOB11" s="7"/>
      <c r="AOC11" s="7"/>
      <c r="AOD11" s="7"/>
      <c r="AOE11" s="7"/>
      <c r="AOF11" s="7"/>
      <c r="AOG11" s="7"/>
      <c r="AOH11" s="7"/>
      <c r="AOI11" s="7"/>
      <c r="AOJ11" s="7"/>
      <c r="AOK11" s="7"/>
      <c r="AOL11" s="7"/>
      <c r="AOM11" s="7"/>
      <c r="AON11" s="7"/>
      <c r="AOO11" s="7"/>
      <c r="AOP11" s="7"/>
      <c r="AOQ11" s="7"/>
      <c r="AOR11" s="7"/>
      <c r="AOS11" s="7"/>
      <c r="AOT11" s="7"/>
      <c r="AOU11" s="7"/>
      <c r="AOV11" s="7"/>
      <c r="AOW11" s="7"/>
      <c r="AOX11" s="7"/>
      <c r="AOY11" s="7"/>
      <c r="AOZ11" s="7"/>
      <c r="APA11" s="7"/>
      <c r="APB11" s="7"/>
      <c r="APC11" s="7"/>
      <c r="APD11" s="7"/>
      <c r="APE11" s="7"/>
      <c r="APF11" s="7"/>
      <c r="APG11" s="7"/>
      <c r="APH11" s="7"/>
      <c r="API11" s="7"/>
      <c r="APJ11" s="7"/>
      <c r="APK11" s="7"/>
      <c r="APL11" s="7"/>
      <c r="APM11" s="7"/>
      <c r="APN11" s="7"/>
      <c r="APO11" s="7"/>
      <c r="APP11" s="7"/>
      <c r="APQ11" s="7"/>
      <c r="APR11" s="7"/>
      <c r="APS11" s="7"/>
      <c r="APT11" s="7"/>
      <c r="APU11" s="7"/>
      <c r="APV11" s="7"/>
      <c r="APW11" s="7"/>
      <c r="APX11" s="7"/>
      <c r="APY11" s="7"/>
      <c r="APZ11" s="7"/>
      <c r="AQA11" s="7"/>
      <c r="AQB11" s="7"/>
      <c r="AQC11" s="7"/>
      <c r="AQD11" s="7"/>
      <c r="AQE11" s="7"/>
      <c r="AQF11" s="7"/>
      <c r="AQG11" s="7"/>
      <c r="AQH11" s="7"/>
      <c r="AQI11" s="7"/>
      <c r="AQJ11" s="7"/>
      <c r="AQK11" s="7"/>
      <c r="AQL11" s="7"/>
      <c r="AQM11" s="7"/>
      <c r="AQN11" s="7"/>
      <c r="AQO11" s="7"/>
      <c r="AQP11" s="7"/>
      <c r="AQQ11" s="7"/>
      <c r="AQR11" s="7"/>
      <c r="AQS11" s="7"/>
      <c r="AQT11" s="7"/>
      <c r="AQU11" s="7"/>
      <c r="AQV11" s="7"/>
      <c r="AQW11" s="7"/>
      <c r="AQX11" s="7"/>
      <c r="AQY11" s="7"/>
      <c r="AQZ11" s="7"/>
      <c r="ARA11" s="7"/>
      <c r="ARB11" s="7"/>
      <c r="ARC11" s="7"/>
      <c r="ARD11" s="7"/>
      <c r="ARE11" s="7"/>
      <c r="ARF11" s="7"/>
      <c r="ARG11" s="7"/>
      <c r="ARH11" s="7"/>
      <c r="ARI11" s="7"/>
      <c r="ARJ11" s="7"/>
      <c r="ARK11" s="7"/>
      <c r="ARL11" s="7"/>
      <c r="ARM11" s="7"/>
      <c r="ARN11" s="7"/>
      <c r="ARO11" s="7"/>
      <c r="ARP11" s="7"/>
      <c r="ARQ11" s="7"/>
      <c r="ARR11" s="7"/>
      <c r="ARS11" s="7"/>
      <c r="ART11" s="7"/>
      <c r="ARU11" s="7"/>
      <c r="ARV11" s="7"/>
      <c r="ARW11" s="7"/>
      <c r="ARX11" s="7"/>
      <c r="ARY11" s="7"/>
      <c r="ARZ11" s="7"/>
      <c r="ASA11" s="7"/>
      <c r="ASB11" s="7"/>
      <c r="ASC11" s="7"/>
      <c r="ASD11" s="7"/>
      <c r="ASE11" s="7"/>
      <c r="ASF11" s="7"/>
      <c r="ASG11" s="7"/>
      <c r="ASH11" s="7"/>
      <c r="ASI11" s="7"/>
      <c r="ASJ11" s="7"/>
      <c r="ASK11" s="7"/>
      <c r="ASL11" s="7"/>
      <c r="ASM11" s="7"/>
      <c r="ASN11" s="7"/>
      <c r="ASO11" s="7"/>
      <c r="ASP11" s="7"/>
      <c r="ASQ11" s="7"/>
      <c r="ASR11" s="7"/>
      <c r="ASS11" s="7"/>
      <c r="AST11" s="7"/>
      <c r="ASU11" s="7"/>
      <c r="ASV11" s="7"/>
      <c r="ASW11" s="7"/>
      <c r="ASX11" s="7"/>
      <c r="ASY11" s="7"/>
      <c r="ASZ11" s="7"/>
      <c r="ATA11" s="7"/>
      <c r="ATB11" s="7"/>
      <c r="ATC11" s="7"/>
      <c r="ATD11" s="7"/>
      <c r="ATE11" s="7"/>
      <c r="ATF11" s="7"/>
      <c r="ATG11" s="7"/>
      <c r="ATH11" s="7"/>
      <c r="ATI11" s="7"/>
      <c r="ATJ11" s="7"/>
      <c r="ATK11" s="7"/>
      <c r="ATL11" s="7"/>
      <c r="ATM11" s="7"/>
      <c r="ATN11" s="7"/>
      <c r="ATO11" s="7"/>
      <c r="ATP11" s="7"/>
      <c r="ATQ11" s="7"/>
      <c r="ATR11" s="7"/>
      <c r="ATS11" s="7"/>
      <c r="ATT11" s="7"/>
      <c r="ATU11" s="7"/>
      <c r="ATV11" s="7"/>
      <c r="ATW11" s="7"/>
      <c r="ATX11" s="7"/>
      <c r="ATY11" s="7"/>
      <c r="ATZ11" s="7"/>
      <c r="AUA11" s="7"/>
      <c r="AUB11" s="7"/>
      <c r="AUC11" s="7"/>
      <c r="AUD11" s="7"/>
      <c r="AUE11" s="7"/>
      <c r="AUF11" s="7"/>
      <c r="AUG11" s="7"/>
      <c r="AUH11" s="7"/>
      <c r="AUI11" s="7"/>
      <c r="AUJ11" s="7"/>
      <c r="AUK11" s="7"/>
      <c r="AUL11" s="7"/>
      <c r="AUM11" s="7"/>
      <c r="AUN11" s="7"/>
      <c r="AUO11" s="7"/>
      <c r="AUP11" s="7"/>
      <c r="AUQ11" s="7"/>
      <c r="AUR11" s="7"/>
      <c r="AUS11" s="7"/>
      <c r="AUT11" s="7"/>
      <c r="AUU11" s="7"/>
      <c r="AUV11" s="7"/>
      <c r="AUW11" s="7"/>
      <c r="AUX11" s="7"/>
      <c r="AUY11" s="7"/>
      <c r="AUZ11" s="7"/>
      <c r="AVA11" s="7"/>
      <c r="AVB11" s="7"/>
      <c r="AVC11" s="7"/>
      <c r="AVD11" s="7"/>
      <c r="AVE11" s="7"/>
      <c r="AVF11" s="7"/>
      <c r="AVG11" s="7"/>
      <c r="AVH11" s="7"/>
      <c r="AVI11" s="7"/>
      <c r="AVJ11" s="7"/>
      <c r="AVK11" s="7"/>
      <c r="AVL11" s="7"/>
      <c r="AVM11" s="7"/>
      <c r="AVN11" s="7"/>
      <c r="AVO11" s="7"/>
      <c r="AVP11" s="7"/>
      <c r="AVQ11" s="7"/>
      <c r="AVR11" s="7"/>
      <c r="AVS11" s="7"/>
      <c r="AVT11" s="7"/>
      <c r="AVU11" s="7"/>
      <c r="AVV11" s="7"/>
      <c r="AVW11" s="7"/>
      <c r="AVX11" s="7"/>
      <c r="AVY11" s="7"/>
      <c r="AVZ11" s="7"/>
      <c r="AWA11" s="7"/>
      <c r="AWB11" s="7"/>
      <c r="AWC11" s="7"/>
      <c r="AWD11" s="7"/>
      <c r="AWE11" s="7"/>
      <c r="AWF11" s="7"/>
      <c r="AWG11" s="7"/>
      <c r="AWH11" s="7"/>
      <c r="AWI11" s="7"/>
      <c r="AWJ11" s="7"/>
      <c r="AWK11" s="7"/>
      <c r="AWL11" s="7"/>
      <c r="AWM11" s="7"/>
      <c r="AWN11" s="7"/>
      <c r="AWO11" s="7"/>
      <c r="AWP11" s="7"/>
      <c r="AWQ11" s="7"/>
      <c r="AWR11" s="7"/>
      <c r="AWS11" s="7"/>
      <c r="AWT11" s="7"/>
      <c r="AWU11" s="7"/>
      <c r="AWV11" s="7"/>
      <c r="AWW11" s="7"/>
      <c r="AWX11" s="7"/>
      <c r="AWY11" s="7"/>
      <c r="AWZ11" s="7"/>
      <c r="AXA11" s="7"/>
      <c r="AXB11" s="7"/>
      <c r="AXC11" s="7"/>
      <c r="AXD11" s="7"/>
      <c r="AXE11" s="7"/>
      <c r="AXF11" s="7"/>
      <c r="AXG11" s="7"/>
      <c r="AXH11" s="7"/>
      <c r="AXI11" s="7"/>
      <c r="AXJ11" s="7"/>
      <c r="AXK11" s="7"/>
      <c r="AXL11" s="7"/>
      <c r="AXM11" s="7"/>
      <c r="AXN11" s="7"/>
      <c r="AXO11" s="7"/>
      <c r="AXP11" s="7"/>
      <c r="AXQ11" s="7"/>
      <c r="AXR11" s="7"/>
      <c r="AXS11" s="7"/>
      <c r="AXT11" s="7"/>
      <c r="AXU11" s="7"/>
      <c r="AXV11" s="7"/>
      <c r="AXW11" s="7"/>
      <c r="AXX11" s="7"/>
      <c r="AXY11" s="7"/>
      <c r="AXZ11" s="7"/>
      <c r="AYA11" s="7"/>
      <c r="AYB11" s="7"/>
      <c r="AYC11" s="7"/>
      <c r="AYD11" s="7"/>
      <c r="AYE11" s="7"/>
      <c r="AYF11" s="7"/>
      <c r="AYG11" s="7"/>
      <c r="AYH11" s="7"/>
      <c r="AYI11" s="7"/>
      <c r="AYJ11" s="7"/>
      <c r="AYK11" s="7"/>
      <c r="AYL11" s="7"/>
      <c r="AYM11" s="7"/>
      <c r="AYN11" s="7"/>
      <c r="AYO11" s="7"/>
      <c r="AYP11" s="7"/>
      <c r="AYQ11" s="7"/>
      <c r="AYR11" s="7"/>
      <c r="AYS11" s="7"/>
      <c r="AYT11" s="7"/>
      <c r="AYU11" s="7"/>
      <c r="AYV11" s="7"/>
      <c r="AYW11" s="7"/>
      <c r="AYX11" s="7"/>
      <c r="AYY11" s="7"/>
      <c r="AYZ11" s="7"/>
      <c r="AZA11" s="7"/>
      <c r="AZB11" s="7"/>
      <c r="AZC11" s="7"/>
      <c r="AZD11" s="7"/>
      <c r="AZE11" s="7"/>
      <c r="AZF11" s="7"/>
      <c r="AZG11" s="7"/>
      <c r="AZH11" s="7"/>
      <c r="AZI11" s="7"/>
      <c r="AZJ11" s="7"/>
      <c r="AZK11" s="7"/>
      <c r="AZL11" s="7"/>
      <c r="AZM11" s="7"/>
      <c r="AZN11" s="7"/>
      <c r="AZO11" s="7"/>
      <c r="AZP11" s="7"/>
      <c r="AZQ11" s="7"/>
      <c r="AZR11" s="7"/>
      <c r="AZS11" s="7"/>
      <c r="AZT11" s="7"/>
      <c r="AZU11" s="7"/>
      <c r="AZV11" s="7"/>
      <c r="AZW11" s="7"/>
      <c r="AZX11" s="7"/>
      <c r="AZY11" s="7"/>
      <c r="AZZ11" s="7"/>
      <c r="BAA11" s="7"/>
      <c r="BAB11" s="7"/>
      <c r="BAC11" s="7"/>
      <c r="BAD11" s="7"/>
      <c r="BAE11" s="7"/>
      <c r="BAF11" s="7"/>
      <c r="BAG11" s="7"/>
      <c r="BAH11" s="7"/>
      <c r="BAI11" s="7"/>
      <c r="BAJ11" s="7"/>
      <c r="BAK11" s="7"/>
      <c r="BAL11" s="7"/>
      <c r="BAM11" s="7"/>
      <c r="BAN11" s="7"/>
      <c r="BAO11" s="7"/>
      <c r="BAP11" s="7"/>
      <c r="BAQ11" s="7"/>
      <c r="BAR11" s="7"/>
      <c r="BAS11" s="7"/>
      <c r="BAT11" s="7"/>
      <c r="BAU11" s="7"/>
      <c r="BAV11" s="7"/>
      <c r="BAW11" s="7"/>
      <c r="BAX11" s="7"/>
      <c r="BAY11" s="7"/>
      <c r="BAZ11" s="7"/>
      <c r="BBA11" s="7"/>
      <c r="BBB11" s="7"/>
      <c r="BBC11" s="7"/>
      <c r="BBD11" s="7"/>
      <c r="BBE11" s="7"/>
      <c r="BBF11" s="7"/>
      <c r="BBG11" s="7"/>
      <c r="BBH11" s="7"/>
      <c r="BBI11" s="7"/>
      <c r="BBJ11" s="7"/>
      <c r="BBK11" s="7"/>
      <c r="BBL11" s="7"/>
      <c r="BBM11" s="7"/>
      <c r="BBN11" s="7"/>
      <c r="BBO11" s="7"/>
      <c r="BBP11" s="7"/>
      <c r="BBQ11" s="7"/>
      <c r="BBR11" s="7"/>
      <c r="BBS11" s="7"/>
      <c r="BBT11" s="7"/>
      <c r="BBU11" s="7"/>
      <c r="BBV11" s="7"/>
      <c r="BBW11" s="7"/>
      <c r="BBX11" s="7"/>
      <c r="BBY11" s="7"/>
      <c r="BBZ11" s="7"/>
      <c r="BCA11" s="7"/>
      <c r="BCB11" s="7"/>
      <c r="BCC11" s="7"/>
      <c r="BCD11" s="7"/>
      <c r="BCE11" s="7"/>
      <c r="BCF11" s="7"/>
      <c r="BCG11" s="7"/>
      <c r="BCH11" s="7"/>
      <c r="BCI11" s="7"/>
      <c r="BCJ11" s="7"/>
      <c r="BCK11" s="7"/>
      <c r="BCL11" s="7"/>
      <c r="BCM11" s="7"/>
      <c r="BCN11" s="7"/>
      <c r="BCO11" s="7"/>
      <c r="BCP11" s="7"/>
      <c r="BCQ11" s="7"/>
      <c r="BCR11" s="7"/>
      <c r="BCS11" s="7"/>
      <c r="BCT11" s="7"/>
      <c r="BCU11" s="7"/>
      <c r="BCV11" s="7"/>
      <c r="BCW11" s="7"/>
      <c r="BCX11" s="7"/>
      <c r="BCY11" s="7"/>
      <c r="BCZ11" s="7"/>
      <c r="BDA11" s="7"/>
      <c r="BDB11" s="7"/>
      <c r="BDC11" s="7"/>
      <c r="BDD11" s="7"/>
      <c r="BDE11" s="7"/>
      <c r="BDF11" s="7"/>
      <c r="BDG11" s="7"/>
      <c r="BDH11" s="7"/>
      <c r="BDI11" s="7"/>
      <c r="BDJ11" s="7"/>
      <c r="BDK11" s="7"/>
      <c r="BDL11" s="7"/>
      <c r="BDM11" s="7"/>
      <c r="BDN11" s="7"/>
      <c r="BDO11" s="7"/>
      <c r="BDP11" s="7"/>
      <c r="BDQ11" s="7"/>
      <c r="BDR11" s="7"/>
      <c r="BDS11" s="7"/>
      <c r="BDT11" s="7"/>
      <c r="BDU11" s="7"/>
      <c r="BDV11" s="7"/>
      <c r="BDW11" s="7"/>
      <c r="BDX11" s="7"/>
      <c r="BDY11" s="7"/>
      <c r="BDZ11" s="7"/>
      <c r="BEA11" s="7"/>
      <c r="BEB11" s="7"/>
      <c r="BEC11" s="7"/>
      <c r="BED11" s="7"/>
      <c r="BEE11" s="7"/>
      <c r="BEF11" s="7"/>
      <c r="BEG11" s="7"/>
      <c r="BEH11" s="7"/>
      <c r="BEI11" s="7"/>
      <c r="BEJ11" s="7"/>
      <c r="BEK11" s="7"/>
      <c r="BEL11" s="7"/>
      <c r="BEM11" s="7"/>
      <c r="BEN11" s="7"/>
      <c r="BEO11" s="7"/>
      <c r="BEP11" s="7"/>
      <c r="BEQ11" s="7"/>
      <c r="BER11" s="7"/>
      <c r="BES11" s="7"/>
      <c r="BET11" s="7"/>
      <c r="BEU11" s="7"/>
      <c r="BEV11" s="7"/>
      <c r="BEW11" s="7"/>
      <c r="BEX11" s="7"/>
      <c r="BEY11" s="7"/>
      <c r="BEZ11" s="7"/>
      <c r="BFA11" s="7"/>
      <c r="BFB11" s="7"/>
      <c r="BFC11" s="7"/>
      <c r="BFD11" s="7"/>
      <c r="BFE11" s="7"/>
      <c r="BFF11" s="7"/>
      <c r="BFG11" s="7"/>
      <c r="BFH11" s="7"/>
      <c r="BFI11" s="7"/>
      <c r="BFJ11" s="7"/>
      <c r="BFK11" s="7"/>
      <c r="BFL11" s="7"/>
      <c r="BFM11" s="7"/>
      <c r="BFN11" s="7"/>
      <c r="BFO11" s="7"/>
      <c r="BFP11" s="7"/>
      <c r="BFQ11" s="7"/>
      <c r="BFR11" s="7"/>
      <c r="BFS11" s="7"/>
      <c r="BFT11" s="7"/>
      <c r="BFU11" s="7"/>
      <c r="BFV11" s="7"/>
      <c r="BFW11" s="7"/>
      <c r="BFX11" s="7"/>
      <c r="BFY11" s="7"/>
      <c r="BFZ11" s="7"/>
      <c r="BGA11" s="7"/>
      <c r="BGB11" s="7"/>
      <c r="BGC11" s="7"/>
      <c r="BGD11" s="7"/>
      <c r="BGE11" s="7"/>
      <c r="BGF11" s="7"/>
      <c r="BGG11" s="7"/>
      <c r="BGH11" s="7"/>
      <c r="BGI11" s="7"/>
      <c r="BGJ11" s="7"/>
      <c r="BGK11" s="7"/>
      <c r="BGL11" s="7"/>
      <c r="BGM11" s="7"/>
      <c r="BGN11" s="7"/>
      <c r="BGO11" s="7"/>
      <c r="BGP11" s="7"/>
      <c r="BGQ11" s="7"/>
      <c r="BGR11" s="7"/>
      <c r="BGS11" s="7"/>
      <c r="BGT11" s="7"/>
      <c r="BGU11" s="7"/>
      <c r="BGV11" s="7"/>
      <c r="BGW11" s="7"/>
      <c r="BGX11" s="7"/>
      <c r="BGY11" s="7"/>
      <c r="BGZ11" s="7"/>
      <c r="BHA11" s="7"/>
      <c r="BHB11" s="7"/>
      <c r="BHC11" s="7"/>
      <c r="BHD11" s="7"/>
      <c r="BHE11" s="7"/>
      <c r="BHF11" s="7"/>
      <c r="BHG11" s="7"/>
      <c r="BHH11" s="7"/>
      <c r="BHI11" s="7"/>
      <c r="BHJ11" s="7"/>
      <c r="BHK11" s="7"/>
      <c r="BHL11" s="7"/>
      <c r="BHM11" s="7"/>
      <c r="BHN11" s="7"/>
      <c r="BHO11" s="7"/>
      <c r="BHP11" s="7"/>
      <c r="BHQ11" s="7"/>
      <c r="BHR11" s="7"/>
      <c r="BHS11" s="7"/>
      <c r="BHT11" s="7"/>
      <c r="BHU11" s="7"/>
      <c r="BHV11" s="7"/>
      <c r="BHW11" s="7"/>
      <c r="BHX11" s="7"/>
      <c r="BHY11" s="7"/>
      <c r="BHZ11" s="7"/>
      <c r="BIA11" s="7"/>
      <c r="BIB11" s="7"/>
      <c r="BIC11" s="7"/>
      <c r="BID11" s="7"/>
      <c r="BIE11" s="7"/>
      <c r="BIF11" s="7"/>
      <c r="BIG11" s="7"/>
      <c r="BIH11" s="7"/>
      <c r="BII11" s="7"/>
      <c r="BIJ11" s="7"/>
      <c r="BIK11" s="7"/>
      <c r="BIL11" s="7"/>
      <c r="BIM11" s="7"/>
      <c r="BIN11" s="7"/>
      <c r="BIO11" s="7"/>
      <c r="BIP11" s="7"/>
      <c r="BIQ11" s="7"/>
      <c r="BIR11" s="7"/>
      <c r="BIS11" s="7"/>
      <c r="BIT11" s="7"/>
      <c r="BIU11" s="7"/>
      <c r="BIV11" s="7"/>
      <c r="BIW11" s="7"/>
      <c r="BIX11" s="7"/>
      <c r="BIY11" s="7"/>
      <c r="BIZ11" s="7"/>
      <c r="BJA11" s="7"/>
      <c r="BJB11" s="7"/>
      <c r="BJC11" s="7"/>
      <c r="BJD11" s="7"/>
      <c r="BJE11" s="7"/>
      <c r="BJF11" s="7"/>
      <c r="BJG11" s="7"/>
      <c r="BJH11" s="7"/>
      <c r="BJI11" s="7"/>
      <c r="BJJ11" s="7"/>
      <c r="BJK11" s="7"/>
      <c r="BJL11" s="7"/>
      <c r="BJM11" s="7"/>
      <c r="BJN11" s="7"/>
      <c r="BJO11" s="7"/>
      <c r="BJP11" s="7"/>
      <c r="BJQ11" s="7"/>
      <c r="BJR11" s="7"/>
      <c r="BJS11" s="7"/>
      <c r="BJT11" s="7"/>
      <c r="BJU11" s="7"/>
      <c r="BJV11" s="7"/>
      <c r="BJW11" s="7"/>
      <c r="BJX11" s="7"/>
      <c r="BJY11" s="7"/>
      <c r="BJZ11" s="7"/>
      <c r="BKA11" s="7"/>
      <c r="BKB11" s="7"/>
      <c r="BKC11" s="7"/>
      <c r="BKD11" s="7"/>
      <c r="BKE11" s="7"/>
      <c r="BKF11" s="7"/>
      <c r="BKG11" s="7"/>
      <c r="BKH11" s="7"/>
      <c r="BKI11" s="7"/>
      <c r="BKJ11" s="7"/>
      <c r="BKK11" s="7"/>
      <c r="BKL11" s="7"/>
      <c r="BKM11" s="7"/>
      <c r="BKN11" s="7"/>
      <c r="BKO11" s="7"/>
      <c r="BKP11" s="7"/>
      <c r="BKQ11" s="7"/>
      <c r="BKR11" s="7"/>
      <c r="BKS11" s="7"/>
      <c r="BKT11" s="7"/>
      <c r="BKU11" s="7"/>
      <c r="BKV11" s="7"/>
      <c r="BKW11" s="7"/>
      <c r="BKX11" s="7"/>
      <c r="BKY11" s="7"/>
      <c r="BKZ11" s="7"/>
      <c r="BLA11" s="7"/>
      <c r="BLB11" s="7"/>
      <c r="BLC11" s="7"/>
      <c r="BLD11" s="7"/>
      <c r="BLE11" s="7"/>
      <c r="BLF11" s="7"/>
      <c r="BLG11" s="7"/>
      <c r="BLH11" s="7"/>
      <c r="BLI11" s="7"/>
      <c r="BLJ11" s="7"/>
      <c r="BLK11" s="7"/>
      <c r="BLL11" s="7"/>
      <c r="BLM11" s="7"/>
      <c r="BLN11" s="7"/>
      <c r="BLO11" s="7"/>
      <c r="BLP11" s="7"/>
      <c r="BLQ11" s="7"/>
      <c r="BLR11" s="7"/>
      <c r="BLS11" s="7"/>
      <c r="BLT11" s="7"/>
      <c r="BLU11" s="7"/>
      <c r="BLV11" s="7"/>
      <c r="BLW11" s="7"/>
      <c r="BLX11" s="7"/>
      <c r="BLY11" s="7"/>
      <c r="BLZ11" s="7"/>
      <c r="BMA11" s="7"/>
      <c r="BMB11" s="7"/>
      <c r="BMC11" s="7"/>
      <c r="BMD11" s="7"/>
      <c r="BME11" s="7"/>
      <c r="BMF11" s="7"/>
      <c r="BMG11" s="7"/>
      <c r="BMH11" s="7"/>
      <c r="BMI11" s="7"/>
      <c r="BMJ11" s="7"/>
      <c r="BMK11" s="7"/>
      <c r="BML11" s="7"/>
      <c r="BMM11" s="7"/>
      <c r="BMN11" s="7"/>
      <c r="BMO11" s="7"/>
      <c r="BMP11" s="7"/>
      <c r="BMQ11" s="7"/>
      <c r="BMR11" s="7"/>
      <c r="BMS11" s="7"/>
      <c r="BMT11" s="7"/>
      <c r="BMU11" s="7"/>
      <c r="BMV11" s="7"/>
      <c r="BMW11" s="7"/>
      <c r="BMX11" s="7"/>
      <c r="BMY11" s="7"/>
      <c r="BMZ11" s="7"/>
      <c r="BNA11" s="7"/>
      <c r="BNB11" s="7"/>
      <c r="BNC11" s="7"/>
      <c r="BND11" s="7"/>
      <c r="BNE11" s="7"/>
      <c r="BNF11" s="7"/>
      <c r="BNG11" s="7"/>
      <c r="BNH11" s="7"/>
      <c r="BNI11" s="7"/>
      <c r="BNJ11" s="7"/>
      <c r="BNK11" s="7"/>
      <c r="BNL11" s="7"/>
      <c r="BNM11" s="7"/>
      <c r="BNN11" s="7"/>
      <c r="BNO11" s="7"/>
      <c r="BNP11" s="7"/>
      <c r="BNQ11" s="7"/>
      <c r="BNR11" s="7"/>
      <c r="BNS11" s="7"/>
      <c r="BNT11" s="7"/>
      <c r="BNU11" s="7"/>
      <c r="BNV11" s="7"/>
      <c r="BNW11" s="7"/>
      <c r="BNX11" s="7"/>
      <c r="BNY11" s="7"/>
      <c r="BNZ11" s="7"/>
      <c r="BOA11" s="7"/>
      <c r="BOB11" s="7"/>
      <c r="BOC11" s="7"/>
      <c r="BOD11" s="7"/>
      <c r="BOE11" s="7"/>
      <c r="BOF11" s="7"/>
      <c r="BOG11" s="7"/>
      <c r="BOH11" s="7"/>
      <c r="BOI11" s="7"/>
      <c r="BOJ11" s="7"/>
      <c r="BOK11" s="7"/>
      <c r="BOL11" s="7"/>
      <c r="BOM11" s="7"/>
      <c r="BON11" s="7"/>
      <c r="BOO11" s="7"/>
      <c r="BOP11" s="7"/>
      <c r="BOQ11" s="7"/>
      <c r="BOR11" s="7"/>
      <c r="BOS11" s="7"/>
      <c r="BOT11" s="7"/>
      <c r="BOU11" s="7"/>
      <c r="BOV11" s="7"/>
      <c r="BOW11" s="7"/>
      <c r="BOX11" s="7"/>
      <c r="BOY11" s="7"/>
      <c r="BOZ11" s="7"/>
      <c r="BPA11" s="7"/>
      <c r="BPB11" s="7"/>
      <c r="BPC11" s="7"/>
      <c r="BPD11" s="7"/>
      <c r="BPE11" s="7"/>
      <c r="BPF11" s="7"/>
      <c r="BPG11" s="7"/>
      <c r="BPH11" s="7"/>
      <c r="BPI11" s="7"/>
      <c r="BPJ11" s="7"/>
      <c r="BPK11" s="7"/>
      <c r="BPL11" s="7"/>
      <c r="BPM11" s="7"/>
      <c r="BPN11" s="7"/>
      <c r="BPO11" s="7"/>
      <c r="BPP11" s="7"/>
      <c r="BPQ11" s="7"/>
      <c r="BPR11" s="7"/>
      <c r="BPS11" s="7"/>
      <c r="BPT11" s="7"/>
      <c r="BPU11" s="7"/>
      <c r="BPV11" s="7"/>
      <c r="BPW11" s="7"/>
      <c r="BPX11" s="7"/>
      <c r="BPY11" s="7"/>
      <c r="BPZ11" s="7"/>
      <c r="BQA11" s="7"/>
      <c r="BQB11" s="7"/>
      <c r="BQC11" s="7"/>
      <c r="BQD11" s="7"/>
      <c r="BQE11" s="7"/>
      <c r="BQF11" s="7"/>
      <c r="BQG11" s="7"/>
      <c r="BQH11" s="7"/>
      <c r="BQI11" s="7"/>
      <c r="BQJ11" s="7"/>
      <c r="BQK11" s="7"/>
      <c r="BQL11" s="7"/>
      <c r="BQM11" s="7"/>
      <c r="BQN11" s="7"/>
      <c r="BQO11" s="7"/>
      <c r="BQP11" s="7"/>
      <c r="BQQ11" s="7"/>
      <c r="BQR11" s="7"/>
      <c r="BQS11" s="7"/>
      <c r="BQT11" s="7"/>
      <c r="BQU11" s="7"/>
      <c r="BQV11" s="7"/>
      <c r="BQW11" s="7"/>
      <c r="BQX11" s="7"/>
      <c r="BQY11" s="7"/>
      <c r="BQZ11" s="7"/>
      <c r="BRA11" s="7"/>
      <c r="BRB11" s="7"/>
      <c r="BRC11" s="7"/>
      <c r="BRD11" s="7"/>
      <c r="BRE11" s="7"/>
      <c r="BRF11" s="7"/>
      <c r="BRG11" s="7"/>
      <c r="BRH11" s="7"/>
      <c r="BRI11" s="7"/>
      <c r="BRJ11" s="7"/>
      <c r="BRK11" s="7"/>
      <c r="BRL11" s="7"/>
      <c r="BRM11" s="7"/>
      <c r="BRN11" s="7"/>
      <c r="BRO11" s="7"/>
      <c r="BRP11" s="7"/>
      <c r="BRQ11" s="7"/>
      <c r="BRR11" s="7"/>
      <c r="BRS11" s="7"/>
      <c r="BRT11" s="7"/>
      <c r="BRU11" s="7"/>
      <c r="BRV11" s="7"/>
      <c r="BRW11" s="7"/>
      <c r="BRX11" s="7"/>
      <c r="BRY11" s="7"/>
      <c r="BRZ11" s="7"/>
      <c r="BSA11" s="7"/>
      <c r="BSB11" s="7"/>
      <c r="BSC11" s="7"/>
      <c r="BSD11" s="7"/>
      <c r="BSE11" s="7"/>
      <c r="BSF11" s="7"/>
      <c r="BSG11" s="7"/>
      <c r="BSH11" s="7"/>
      <c r="BSI11" s="7"/>
      <c r="BSJ11" s="7"/>
      <c r="BSK11" s="7"/>
      <c r="BSL11" s="7"/>
      <c r="BSM11" s="7"/>
      <c r="BSN11" s="7"/>
      <c r="BSO11" s="7"/>
      <c r="BSP11" s="7"/>
      <c r="BSQ11" s="7"/>
      <c r="BSR11" s="7"/>
      <c r="BSS11" s="7"/>
      <c r="BST11" s="7"/>
      <c r="BSU11" s="7"/>
      <c r="BSV11" s="7"/>
      <c r="BSW11" s="7"/>
      <c r="BSX11" s="7"/>
      <c r="BSY11" s="7"/>
      <c r="BSZ11" s="7"/>
      <c r="BTA11" s="7"/>
      <c r="BTB11" s="7"/>
      <c r="BTC11" s="7"/>
      <c r="BTD11" s="7"/>
      <c r="BTE11" s="7"/>
      <c r="BTF11" s="7"/>
      <c r="BTG11" s="7"/>
      <c r="BTH11" s="7"/>
      <c r="BTI11" s="7"/>
      <c r="BTJ11" s="7"/>
      <c r="BTK11" s="7"/>
      <c r="BTL11" s="7"/>
      <c r="BTM11" s="7"/>
      <c r="BTN11" s="7"/>
      <c r="BTO11" s="7"/>
      <c r="BTP11" s="7"/>
      <c r="BTQ11" s="7"/>
      <c r="BTR11" s="7"/>
      <c r="BTS11" s="7"/>
      <c r="BTT11" s="7"/>
      <c r="BTU11" s="7"/>
      <c r="BTV11" s="7"/>
      <c r="BTW11" s="7"/>
      <c r="BTX11" s="7"/>
      <c r="BTY11" s="7"/>
      <c r="BTZ11" s="7"/>
      <c r="BUA11" s="7"/>
      <c r="BUB11" s="7"/>
      <c r="BUC11" s="7"/>
      <c r="BUD11" s="7"/>
      <c r="BUE11" s="7"/>
      <c r="BUF11" s="7"/>
      <c r="BUG11" s="7"/>
      <c r="BUH11" s="7"/>
      <c r="BUI11" s="7"/>
      <c r="BUJ11" s="7"/>
      <c r="BUK11" s="7"/>
      <c r="BUL11" s="7"/>
      <c r="BUM11" s="7"/>
      <c r="BUN11" s="7"/>
      <c r="BUO11" s="7"/>
      <c r="BUP11" s="7"/>
      <c r="BUQ11" s="7"/>
      <c r="BUR11" s="7"/>
      <c r="BUS11" s="7"/>
      <c r="BUT11" s="7"/>
      <c r="BUU11" s="7"/>
      <c r="BUV11" s="7"/>
      <c r="BUW11" s="7"/>
      <c r="BUX11" s="7"/>
      <c r="BUY11" s="7"/>
      <c r="BUZ11" s="7"/>
      <c r="BVA11" s="7"/>
      <c r="BVB11" s="7"/>
      <c r="BVC11" s="7"/>
      <c r="BVD11" s="7"/>
      <c r="BVE11" s="7"/>
      <c r="BVF11" s="7"/>
      <c r="BVG11" s="7"/>
      <c r="BVH11" s="7"/>
      <c r="BVI11" s="7"/>
      <c r="BVJ11" s="7"/>
      <c r="BVK11" s="7"/>
      <c r="BVL11" s="7"/>
      <c r="BVM11" s="7"/>
      <c r="BVN11" s="7"/>
      <c r="BVO11" s="7"/>
      <c r="BVP11" s="7"/>
      <c r="BVQ11" s="7"/>
      <c r="BVR11" s="7"/>
      <c r="BVS11" s="7"/>
      <c r="BVT11" s="7"/>
      <c r="BVU11" s="7"/>
      <c r="BVV11" s="7"/>
      <c r="BVW11" s="7"/>
      <c r="BVX11" s="7"/>
      <c r="BVY11" s="7"/>
      <c r="BVZ11" s="7"/>
      <c r="BWA11" s="7"/>
      <c r="BWB11" s="7"/>
      <c r="BWC11" s="7"/>
      <c r="BWD11" s="7"/>
      <c r="BWE11" s="7"/>
      <c r="BWF11" s="7"/>
      <c r="BWG11" s="7"/>
      <c r="BWH11" s="7"/>
      <c r="BWI11" s="7"/>
      <c r="BWJ11" s="7"/>
      <c r="BWK11" s="7"/>
      <c r="BWL11" s="7"/>
      <c r="BWM11" s="7"/>
      <c r="BWN11" s="7"/>
      <c r="BWO11" s="7"/>
      <c r="BWP11" s="7"/>
      <c r="BWQ11" s="7"/>
      <c r="BWR11" s="7"/>
      <c r="BWS11" s="7"/>
      <c r="BWT11" s="7"/>
      <c r="BWU11" s="7"/>
      <c r="BWV11" s="7"/>
      <c r="BWW11" s="7"/>
      <c r="BWX11" s="7"/>
      <c r="BWY11" s="7"/>
      <c r="BWZ11" s="7"/>
      <c r="BXA11" s="7"/>
      <c r="BXB11" s="7"/>
      <c r="BXC11" s="7"/>
      <c r="BXD11" s="7"/>
      <c r="BXE11" s="7"/>
      <c r="BXF11" s="7"/>
      <c r="BXG11" s="7"/>
      <c r="BXH11" s="7"/>
      <c r="BXI11" s="7"/>
      <c r="BXJ11" s="7"/>
      <c r="BXK11" s="7"/>
      <c r="BXL11" s="7"/>
      <c r="BXM11" s="7"/>
      <c r="BXN11" s="7"/>
      <c r="BXO11" s="7"/>
      <c r="BXP11" s="7"/>
      <c r="BXQ11" s="7"/>
      <c r="BXR11" s="7"/>
      <c r="BXS11" s="7"/>
      <c r="BXT11" s="7"/>
      <c r="BXU11" s="7"/>
      <c r="BXV11" s="7"/>
      <c r="BXW11" s="7"/>
      <c r="BXX11" s="7"/>
      <c r="BXY11" s="7"/>
      <c r="BXZ11" s="7"/>
      <c r="BYA11" s="7"/>
      <c r="BYB11" s="7"/>
      <c r="BYC11" s="7"/>
      <c r="BYD11" s="7"/>
      <c r="BYE11" s="7"/>
      <c r="BYF11" s="7"/>
      <c r="BYG11" s="7"/>
      <c r="BYH11" s="7"/>
      <c r="BYI11" s="7"/>
      <c r="BYJ11" s="7"/>
      <c r="BYK11" s="7"/>
      <c r="BYL11" s="7"/>
      <c r="BYM11" s="7"/>
      <c r="BYN11" s="7"/>
      <c r="BYO11" s="7"/>
      <c r="BYP11" s="7"/>
      <c r="BYQ11" s="7"/>
      <c r="BYR11" s="7"/>
      <c r="BYS11" s="7"/>
      <c r="BYT11" s="7"/>
      <c r="BYU11" s="7"/>
      <c r="BYV11" s="7"/>
      <c r="BYW11" s="7"/>
      <c r="BYX11" s="7"/>
      <c r="BYY11" s="7"/>
      <c r="BYZ11" s="7"/>
      <c r="BZA11" s="7"/>
      <c r="BZB11" s="7"/>
      <c r="BZC11" s="7"/>
      <c r="BZD11" s="7"/>
      <c r="BZE11" s="7"/>
      <c r="BZF11" s="7"/>
      <c r="BZG11" s="7"/>
      <c r="BZH11" s="7"/>
      <c r="BZI11" s="7"/>
      <c r="BZJ11" s="7"/>
      <c r="BZK11" s="7"/>
      <c r="BZL11" s="7"/>
      <c r="BZM11" s="7"/>
      <c r="BZN11" s="7"/>
      <c r="BZO11" s="7"/>
      <c r="BZP11" s="7"/>
      <c r="BZQ11" s="7"/>
      <c r="BZR11" s="7"/>
      <c r="BZS11" s="7"/>
      <c r="BZT11" s="7"/>
      <c r="BZU11" s="7"/>
      <c r="BZV11" s="7"/>
      <c r="BZW11" s="7"/>
      <c r="BZX11" s="7"/>
      <c r="BZY11" s="7"/>
      <c r="BZZ11" s="7"/>
      <c r="CAA11" s="7"/>
      <c r="CAB11" s="7"/>
      <c r="CAC11" s="7"/>
      <c r="CAD11" s="7"/>
      <c r="CAE11" s="7"/>
      <c r="CAF11" s="7"/>
      <c r="CAG11" s="7"/>
      <c r="CAH11" s="7"/>
      <c r="CAI11" s="7"/>
      <c r="CAJ11" s="7"/>
      <c r="CAK11" s="7"/>
      <c r="CAL11" s="7"/>
      <c r="CAM11" s="7"/>
      <c r="CAN11" s="7"/>
      <c r="CAO11" s="7"/>
      <c r="CAP11" s="7"/>
      <c r="CAQ11" s="7"/>
      <c r="CAR11" s="7"/>
      <c r="CAS11" s="7"/>
      <c r="CAT11" s="7"/>
      <c r="CAU11" s="7"/>
      <c r="CAV11" s="7"/>
      <c r="CAW11" s="7"/>
      <c r="CAX11" s="7"/>
      <c r="CAY11" s="7"/>
      <c r="CAZ11" s="7"/>
      <c r="CBA11" s="7"/>
      <c r="CBB11" s="7"/>
      <c r="CBC11" s="7"/>
      <c r="CBD11" s="7"/>
      <c r="CBE11" s="7"/>
      <c r="CBF11" s="7"/>
      <c r="CBG11" s="7"/>
      <c r="CBH11" s="7"/>
      <c r="CBI11" s="7"/>
      <c r="CBJ11" s="7"/>
      <c r="CBK11" s="7"/>
      <c r="CBL11" s="7"/>
      <c r="CBM11" s="7"/>
      <c r="CBN11" s="7"/>
      <c r="CBO11" s="7"/>
      <c r="CBP11" s="7"/>
      <c r="CBQ11" s="7"/>
      <c r="CBR11" s="7"/>
      <c r="CBS11" s="7"/>
      <c r="CBT11" s="7"/>
      <c r="CBU11" s="7"/>
      <c r="CBV11" s="7"/>
      <c r="CBW11" s="7"/>
      <c r="CBX11" s="7"/>
      <c r="CBY11" s="7"/>
      <c r="CBZ11" s="7"/>
      <c r="CCA11" s="7"/>
      <c r="CCB11" s="7"/>
      <c r="CCC11" s="7"/>
      <c r="CCD11" s="7"/>
      <c r="CCE11" s="7"/>
      <c r="CCF11" s="7"/>
      <c r="CCG11" s="7"/>
      <c r="CCH11" s="7"/>
      <c r="CCI11" s="7"/>
      <c r="CCJ11" s="7"/>
      <c r="CCK11" s="7"/>
      <c r="CCL11" s="7"/>
      <c r="CCM11" s="7"/>
      <c r="CCN11" s="7"/>
      <c r="CCO11" s="7"/>
      <c r="CCP11" s="7"/>
      <c r="CCQ11" s="7"/>
      <c r="CCR11" s="7"/>
      <c r="CCS11" s="7"/>
      <c r="CCT11" s="7"/>
      <c r="CCU11" s="7"/>
      <c r="CCV11" s="7"/>
      <c r="CCW11" s="7"/>
      <c r="CCX11" s="7"/>
      <c r="CCY11" s="7"/>
      <c r="CCZ11" s="7"/>
      <c r="CDA11" s="7"/>
      <c r="CDB11" s="7"/>
      <c r="CDC11" s="7"/>
      <c r="CDD11" s="7"/>
      <c r="CDE11" s="7"/>
      <c r="CDF11" s="7"/>
      <c r="CDG11" s="7"/>
      <c r="CDH11" s="7"/>
      <c r="CDI11" s="7"/>
      <c r="CDJ11" s="7"/>
      <c r="CDK11" s="7"/>
      <c r="CDL11" s="7"/>
      <c r="CDM11" s="7"/>
      <c r="CDN11" s="7"/>
      <c r="CDO11" s="7"/>
      <c r="CDP11" s="7"/>
      <c r="CDQ11" s="7"/>
      <c r="CDR11" s="7"/>
      <c r="CDS11" s="7"/>
      <c r="CDT11" s="7"/>
      <c r="CDU11" s="7"/>
      <c r="CDV11" s="7"/>
      <c r="CDW11" s="7"/>
      <c r="CDX11" s="7"/>
      <c r="CDY11" s="7"/>
      <c r="CDZ11" s="7"/>
      <c r="CEA11" s="7"/>
      <c r="CEB11" s="7"/>
      <c r="CEC11" s="7"/>
      <c r="CED11" s="7"/>
      <c r="CEE11" s="7"/>
      <c r="CEF11" s="7"/>
      <c r="CEG11" s="7"/>
      <c r="CEH11" s="7"/>
      <c r="CEI11" s="7"/>
      <c r="CEJ11" s="7"/>
      <c r="CEK11" s="7"/>
      <c r="CEL11" s="7"/>
      <c r="CEM11" s="7"/>
      <c r="CEN11" s="7"/>
      <c r="CEO11" s="7"/>
      <c r="CEP11" s="7"/>
      <c r="CEQ11" s="7"/>
      <c r="CER11" s="7"/>
      <c r="CES11" s="7"/>
      <c r="CET11" s="7"/>
      <c r="CEU11" s="7"/>
      <c r="CEV11" s="7"/>
      <c r="CEW11" s="7"/>
      <c r="CEX11" s="7"/>
      <c r="CEY11" s="7"/>
      <c r="CEZ11" s="7"/>
      <c r="CFA11" s="7"/>
      <c r="CFB11" s="7"/>
      <c r="CFC11" s="7"/>
      <c r="CFD11" s="7"/>
      <c r="CFE11" s="7"/>
      <c r="CFF11" s="7"/>
      <c r="CFG11" s="7"/>
      <c r="CFH11" s="7"/>
      <c r="CFI11" s="7"/>
      <c r="CFJ11" s="7"/>
      <c r="CFK11" s="7"/>
      <c r="CFL11" s="7"/>
      <c r="CFM11" s="7"/>
      <c r="CFN11" s="7"/>
      <c r="CFO11" s="7"/>
      <c r="CFP11" s="7"/>
      <c r="CFQ11" s="7"/>
      <c r="CFR11" s="7"/>
      <c r="CFS11" s="7"/>
      <c r="CFT11" s="7"/>
      <c r="CFU11" s="7"/>
      <c r="CFV11" s="7"/>
      <c r="CFW11" s="7"/>
      <c r="CFX11" s="7"/>
      <c r="CFY11" s="7"/>
      <c r="CFZ11" s="7"/>
      <c r="CGA11" s="7"/>
      <c r="CGB11" s="7"/>
      <c r="CGC11" s="7"/>
      <c r="CGD11" s="7"/>
      <c r="CGE11" s="7"/>
      <c r="CGF11" s="7"/>
      <c r="CGG11" s="7"/>
      <c r="CGH11" s="7"/>
      <c r="CGI11" s="7"/>
      <c r="CGJ11" s="7"/>
      <c r="CGK11" s="7"/>
      <c r="CGL11" s="7"/>
      <c r="CGM11" s="7"/>
      <c r="CGN11" s="7"/>
      <c r="CGO11" s="7"/>
      <c r="CGP11" s="7"/>
      <c r="CGQ11" s="7"/>
      <c r="CGR11" s="7"/>
      <c r="CGS11" s="7"/>
      <c r="CGT11" s="7"/>
      <c r="CGU11" s="7"/>
      <c r="CGV11" s="7"/>
      <c r="CGW11" s="7"/>
      <c r="CGX11" s="7"/>
      <c r="CGY11" s="7"/>
      <c r="CGZ11" s="7"/>
      <c r="CHA11" s="7"/>
      <c r="CHB11" s="7"/>
      <c r="CHC11" s="7"/>
      <c r="CHD11" s="7"/>
      <c r="CHE11" s="7"/>
      <c r="CHF11" s="7"/>
      <c r="CHG11" s="7"/>
      <c r="CHH11" s="7"/>
      <c r="CHI11" s="7"/>
      <c r="CHJ11" s="7"/>
      <c r="CHK11" s="7"/>
      <c r="CHL11" s="7"/>
      <c r="CHM11" s="7"/>
      <c r="CHN11" s="7"/>
      <c r="CHO11" s="7"/>
      <c r="CHP11" s="7"/>
      <c r="CHQ11" s="7"/>
      <c r="CHR11" s="7"/>
      <c r="CHS11" s="7"/>
      <c r="CHT11" s="7"/>
      <c r="CHU11" s="7"/>
      <c r="CHV11" s="7"/>
      <c r="CHW11" s="7"/>
      <c r="CHX11" s="7"/>
      <c r="CHY11" s="7"/>
      <c r="CHZ11" s="7"/>
      <c r="CIA11" s="7"/>
      <c r="CIB11" s="7"/>
      <c r="CIC11" s="7"/>
      <c r="CID11" s="7"/>
      <c r="CIE11" s="7"/>
      <c r="CIF11" s="7"/>
      <c r="CIG11" s="7"/>
      <c r="CIH11" s="7"/>
      <c r="CII11" s="7"/>
      <c r="CIJ11" s="7"/>
      <c r="CIK11" s="7"/>
      <c r="CIL11" s="7"/>
      <c r="CIM11" s="7"/>
      <c r="CIN11" s="7"/>
      <c r="CIO11" s="7"/>
      <c r="CIP11" s="7"/>
      <c r="CIQ11" s="7"/>
      <c r="CIR11" s="7"/>
      <c r="CIS11" s="7"/>
      <c r="CIT11" s="7"/>
      <c r="CIU11" s="7"/>
      <c r="CIV11" s="7"/>
      <c r="CIW11" s="7"/>
      <c r="CIX11" s="7"/>
      <c r="CIY11" s="7"/>
      <c r="CIZ11" s="7"/>
      <c r="CJA11" s="7"/>
      <c r="CJB11" s="7"/>
      <c r="CJC11" s="7"/>
      <c r="CJD11" s="7"/>
      <c r="CJE11" s="7"/>
      <c r="CJF11" s="7"/>
      <c r="CJG11" s="7"/>
      <c r="CJH11" s="7"/>
      <c r="CJI11" s="7"/>
      <c r="CJJ11" s="7"/>
      <c r="CJK11" s="7"/>
      <c r="CJL11" s="7"/>
      <c r="CJM11" s="7"/>
      <c r="CJN11" s="7"/>
      <c r="CJO11" s="7"/>
      <c r="CJP11" s="7"/>
      <c r="CJQ11" s="7"/>
      <c r="CJR11" s="7"/>
      <c r="CJS11" s="7"/>
      <c r="CJT11" s="7"/>
      <c r="CJU11" s="7"/>
      <c r="CJV11" s="7"/>
      <c r="CJW11" s="7"/>
      <c r="CJX11" s="7"/>
      <c r="CJY11" s="7"/>
      <c r="CJZ11" s="7"/>
      <c r="CKA11" s="7"/>
      <c r="CKB11" s="7"/>
      <c r="CKC11" s="7"/>
      <c r="CKD11" s="7"/>
      <c r="CKE11" s="7"/>
      <c r="CKF11" s="7"/>
      <c r="CKG11" s="7"/>
      <c r="CKH11" s="7"/>
      <c r="CKI11" s="7"/>
      <c r="CKJ11" s="7"/>
      <c r="CKK11" s="7"/>
      <c r="CKL11" s="7"/>
      <c r="CKM11" s="7"/>
      <c r="CKN11" s="7"/>
      <c r="CKO11" s="7"/>
      <c r="CKP11" s="7"/>
      <c r="CKQ11" s="7"/>
      <c r="CKR11" s="7"/>
      <c r="CKS11" s="7"/>
      <c r="CKT11" s="7"/>
      <c r="CKU11" s="7"/>
      <c r="CKV11" s="7"/>
      <c r="CKW11" s="7"/>
      <c r="CKX11" s="7"/>
      <c r="CKY11" s="7"/>
      <c r="CKZ11" s="7"/>
      <c r="CLA11" s="7"/>
      <c r="CLB11" s="7"/>
      <c r="CLC11" s="7"/>
      <c r="CLD11" s="7"/>
      <c r="CLE11" s="7"/>
      <c r="CLF11" s="7"/>
      <c r="CLG11" s="7"/>
      <c r="CLH11" s="7"/>
      <c r="CLI11" s="7"/>
      <c r="CLJ11" s="7"/>
      <c r="CLK11" s="7"/>
      <c r="CLL11" s="7"/>
      <c r="CLM11" s="7"/>
      <c r="CLN11" s="7"/>
      <c r="CLO11" s="7"/>
      <c r="CLP11" s="7"/>
      <c r="CLQ11" s="7"/>
      <c r="CLR11" s="7"/>
      <c r="CLS11" s="7"/>
      <c r="CLT11" s="7"/>
      <c r="CLU11" s="7"/>
      <c r="CLV11" s="7"/>
      <c r="CLW11" s="7"/>
      <c r="CLX11" s="7"/>
      <c r="CLY11" s="7"/>
      <c r="CLZ11" s="7"/>
      <c r="CMA11" s="7"/>
      <c r="CMB11" s="7"/>
      <c r="CMC11" s="7"/>
      <c r="CMD11" s="7"/>
      <c r="CME11" s="7"/>
      <c r="CMF11" s="7"/>
      <c r="CMG11" s="7"/>
      <c r="CMH11" s="7"/>
      <c r="CMI11" s="7"/>
      <c r="CMJ11" s="7"/>
      <c r="CMK11" s="7"/>
      <c r="CML11" s="7"/>
      <c r="CMM11" s="7"/>
      <c r="CMN11" s="7"/>
      <c r="CMO11" s="7"/>
      <c r="CMP11" s="7"/>
      <c r="CMQ11" s="7"/>
      <c r="CMR11" s="7"/>
      <c r="CMS11" s="7"/>
      <c r="CMT11" s="7"/>
      <c r="CMU11" s="7"/>
      <c r="CMV11" s="7"/>
      <c r="CMW11" s="7"/>
      <c r="CMX11" s="7"/>
      <c r="CMY11" s="7"/>
      <c r="CMZ11" s="7"/>
      <c r="CNA11" s="7"/>
      <c r="CNB11" s="7"/>
      <c r="CNC11" s="7"/>
      <c r="CND11" s="7"/>
      <c r="CNE11" s="7"/>
      <c r="CNF11" s="7"/>
      <c r="CNG11" s="7"/>
      <c r="CNH11" s="7"/>
      <c r="CNI11" s="7"/>
      <c r="CNJ11" s="7"/>
      <c r="CNK11" s="7"/>
      <c r="CNL11" s="7"/>
      <c r="CNM11" s="7"/>
      <c r="CNN11" s="7"/>
      <c r="CNO11" s="7"/>
      <c r="CNP11" s="7"/>
      <c r="CNQ11" s="7"/>
      <c r="CNR11" s="7"/>
      <c r="CNS11" s="7"/>
      <c r="CNT11" s="7"/>
      <c r="CNU11" s="7"/>
      <c r="CNV11" s="7"/>
      <c r="CNW11" s="7"/>
      <c r="CNX11" s="7"/>
      <c r="CNY11" s="7"/>
      <c r="CNZ11" s="7"/>
      <c r="COA11" s="7"/>
      <c r="COB11" s="7"/>
      <c r="COC11" s="7"/>
      <c r="COD11" s="7"/>
      <c r="COE11" s="7"/>
      <c r="COF11" s="7"/>
      <c r="COG11" s="7"/>
      <c r="COH11" s="7"/>
      <c r="COI11" s="7"/>
      <c r="COJ11" s="7"/>
      <c r="COK11" s="7"/>
      <c r="COL11" s="7"/>
      <c r="COM11" s="7"/>
      <c r="CON11" s="7"/>
      <c r="COO11" s="7"/>
      <c r="COP11" s="7"/>
      <c r="COQ11" s="7"/>
      <c r="COR11" s="7"/>
      <c r="COS11" s="7"/>
      <c r="COT11" s="7"/>
      <c r="COU11" s="7"/>
      <c r="COV11" s="7"/>
      <c r="COW11" s="7"/>
      <c r="COX11" s="7"/>
      <c r="COY11" s="7"/>
      <c r="COZ11" s="7"/>
      <c r="CPA11" s="7"/>
      <c r="CPB11" s="7"/>
      <c r="CPC11" s="7"/>
      <c r="CPD11" s="7"/>
      <c r="CPE11" s="7"/>
      <c r="CPF11" s="7"/>
      <c r="CPG11" s="7"/>
      <c r="CPH11" s="7"/>
      <c r="CPI11" s="7"/>
      <c r="CPJ11" s="7"/>
      <c r="CPK11" s="7"/>
      <c r="CPL11" s="7"/>
      <c r="CPM11" s="7"/>
      <c r="CPN11" s="7"/>
      <c r="CPO11" s="7"/>
      <c r="CPP11" s="7"/>
      <c r="CPQ11" s="7"/>
      <c r="CPR11" s="7"/>
      <c r="CPS11" s="7"/>
      <c r="CPT11" s="7"/>
      <c r="CPU11" s="7"/>
      <c r="CPV11" s="7"/>
      <c r="CPW11" s="7"/>
      <c r="CPX11" s="7"/>
      <c r="CPY11" s="7"/>
      <c r="CPZ11" s="7"/>
      <c r="CQA11" s="7"/>
      <c r="CQB11" s="7"/>
      <c r="CQC11" s="7"/>
      <c r="CQD11" s="7"/>
      <c r="CQE11" s="7"/>
      <c r="CQF11" s="7"/>
      <c r="CQG11" s="7"/>
      <c r="CQH11" s="7"/>
      <c r="CQI11" s="7"/>
      <c r="CQJ11" s="7"/>
      <c r="CQK11" s="7"/>
      <c r="CQL11" s="7"/>
      <c r="CQM11" s="7"/>
      <c r="CQN11" s="7"/>
      <c r="CQO11" s="7"/>
      <c r="CQP11" s="7"/>
      <c r="CQQ11" s="7"/>
      <c r="CQR11" s="7"/>
      <c r="CQS11" s="7"/>
      <c r="CQT11" s="7"/>
      <c r="CQU11" s="7"/>
      <c r="CQV11" s="7"/>
      <c r="CQW11" s="7"/>
      <c r="CQX11" s="7"/>
      <c r="CQY11" s="7"/>
      <c r="CQZ11" s="7"/>
      <c r="CRA11" s="7"/>
      <c r="CRB11" s="7"/>
      <c r="CRC11" s="7"/>
      <c r="CRD11" s="7"/>
      <c r="CRE11" s="7"/>
      <c r="CRF11" s="7"/>
      <c r="CRG11" s="7"/>
      <c r="CRH11" s="7"/>
      <c r="CRI11" s="7"/>
      <c r="CRJ11" s="7"/>
      <c r="CRK11" s="7"/>
      <c r="CRL11" s="7"/>
      <c r="CRM11" s="7"/>
      <c r="CRN11" s="7"/>
      <c r="CRO11" s="7"/>
      <c r="CRP11" s="7"/>
      <c r="CRQ11" s="7"/>
      <c r="CRR11" s="7"/>
      <c r="CRS11" s="7"/>
      <c r="CRT11" s="7"/>
      <c r="CRU11" s="7"/>
      <c r="CRV11" s="7"/>
      <c r="CRW11" s="7"/>
      <c r="CRX11" s="7"/>
      <c r="CRY11" s="7"/>
      <c r="CRZ11" s="7"/>
      <c r="CSA11" s="7"/>
      <c r="CSB11" s="7"/>
      <c r="CSC11" s="7"/>
      <c r="CSD11" s="7"/>
      <c r="CSE11" s="7"/>
      <c r="CSF11" s="7"/>
      <c r="CSG11" s="7"/>
      <c r="CSH11" s="7"/>
      <c r="CSI11" s="7"/>
      <c r="CSJ11" s="7"/>
      <c r="CSK11" s="7"/>
      <c r="CSL11" s="7"/>
      <c r="CSM11" s="7"/>
      <c r="CSN11" s="7"/>
      <c r="CSO11" s="7"/>
      <c r="CSP11" s="7"/>
      <c r="CSQ11" s="7"/>
      <c r="CSR11" s="7"/>
      <c r="CSS11" s="7"/>
      <c r="CST11" s="7"/>
      <c r="CSU11" s="7"/>
      <c r="CSV11" s="7"/>
      <c r="CSW11" s="7"/>
      <c r="CSX11" s="7"/>
      <c r="CSY11" s="7"/>
      <c r="CSZ11" s="7"/>
      <c r="CTA11" s="7"/>
      <c r="CTB11" s="7"/>
      <c r="CTC11" s="7"/>
      <c r="CTD11" s="7"/>
      <c r="CTE11" s="7"/>
      <c r="CTF11" s="7"/>
      <c r="CTG11" s="7"/>
      <c r="CTH11" s="7"/>
      <c r="CTI11" s="7"/>
      <c r="CTJ11" s="7"/>
      <c r="CTK11" s="7"/>
      <c r="CTL11" s="7"/>
      <c r="CTM11" s="7"/>
      <c r="CTN11" s="7"/>
      <c r="CTO11" s="7"/>
      <c r="CTP11" s="7"/>
      <c r="CTQ11" s="7"/>
      <c r="CTR11" s="7"/>
      <c r="CTS11" s="7"/>
      <c r="CTT11" s="7"/>
      <c r="CTU11" s="7"/>
      <c r="CTV11" s="7"/>
      <c r="CTW11" s="7"/>
      <c r="CTX11" s="7"/>
      <c r="CTY11" s="7"/>
      <c r="CTZ11" s="7"/>
      <c r="CUA11" s="7"/>
      <c r="CUB11" s="7"/>
      <c r="CUC11" s="7"/>
      <c r="CUD11" s="7"/>
      <c r="CUE11" s="7"/>
      <c r="CUF11" s="7"/>
      <c r="CUG11" s="7"/>
      <c r="CUH11" s="7"/>
      <c r="CUI11" s="7"/>
      <c r="CUJ11" s="7"/>
      <c r="CUK11" s="7"/>
      <c r="CUL11" s="7"/>
      <c r="CUM11" s="7"/>
      <c r="CUN11" s="7"/>
      <c r="CUO11" s="7"/>
      <c r="CUP11" s="7"/>
      <c r="CUQ11" s="7"/>
      <c r="CUR11" s="7"/>
      <c r="CUS11" s="7"/>
      <c r="CUT11" s="7"/>
      <c r="CUU11" s="7"/>
      <c r="CUV11" s="7"/>
      <c r="CUW11" s="7"/>
      <c r="CUX11" s="7"/>
      <c r="CUY11" s="7"/>
      <c r="CUZ11" s="7"/>
      <c r="CVA11" s="7"/>
      <c r="CVB11" s="7"/>
      <c r="CVC11" s="7"/>
      <c r="CVD11" s="7"/>
      <c r="CVE11" s="7"/>
      <c r="CVF11" s="7"/>
      <c r="CVG11" s="7"/>
      <c r="CVH11" s="7"/>
      <c r="CVI11" s="7"/>
      <c r="CVJ11" s="7"/>
      <c r="CVK11" s="7"/>
      <c r="CVL11" s="7"/>
      <c r="CVM11" s="7"/>
      <c r="CVN11" s="7"/>
      <c r="CVO11" s="7"/>
      <c r="CVP11" s="7"/>
      <c r="CVQ11" s="7"/>
      <c r="CVR11" s="7"/>
      <c r="CVS11" s="7"/>
      <c r="CVT11" s="7"/>
      <c r="CVU11" s="7"/>
      <c r="CVV11" s="7"/>
      <c r="CVW11" s="7"/>
      <c r="CVX11" s="7"/>
      <c r="CVY11" s="7"/>
      <c r="CVZ11" s="7"/>
      <c r="CWA11" s="7"/>
      <c r="CWB11" s="7"/>
      <c r="CWC11" s="7"/>
      <c r="CWD11" s="7"/>
      <c r="CWE11" s="7"/>
      <c r="CWF11" s="7"/>
      <c r="CWG11" s="7"/>
      <c r="CWH11" s="7"/>
      <c r="CWI11" s="7"/>
      <c r="CWJ11" s="7"/>
      <c r="CWK11" s="7"/>
      <c r="CWL11" s="7"/>
      <c r="CWM11" s="7"/>
      <c r="CWN11" s="7"/>
      <c r="CWO11" s="7"/>
      <c r="CWP11" s="7"/>
      <c r="CWQ11" s="7"/>
      <c r="CWR11" s="7"/>
      <c r="CWS11" s="7"/>
      <c r="CWT11" s="7"/>
      <c r="CWU11" s="7"/>
      <c r="CWV11" s="7"/>
      <c r="CWW11" s="7"/>
      <c r="CWX11" s="7"/>
      <c r="CWY11" s="7"/>
      <c r="CWZ11" s="7"/>
      <c r="CXA11" s="7"/>
      <c r="CXB11" s="7"/>
      <c r="CXC11" s="7"/>
      <c r="CXD11" s="7"/>
      <c r="CXE11" s="7"/>
      <c r="CXF11" s="7"/>
      <c r="CXG11" s="7"/>
      <c r="CXH11" s="7"/>
      <c r="CXI11" s="7"/>
      <c r="CXJ11" s="7"/>
      <c r="CXK11" s="7"/>
      <c r="CXL11" s="7"/>
      <c r="CXM11" s="7"/>
      <c r="CXN11" s="7"/>
      <c r="CXO11" s="7"/>
      <c r="CXP11" s="7"/>
      <c r="CXQ11" s="7"/>
      <c r="CXR11" s="7"/>
      <c r="CXS11" s="7"/>
      <c r="CXT11" s="7"/>
      <c r="CXU11" s="7"/>
      <c r="CXV11" s="7"/>
      <c r="CXW11" s="7"/>
      <c r="CXX11" s="7"/>
      <c r="CXY11" s="7"/>
      <c r="CXZ11" s="7"/>
      <c r="CYA11" s="7"/>
      <c r="CYB11" s="7"/>
      <c r="CYC11" s="7"/>
      <c r="CYD11" s="7"/>
      <c r="CYE11" s="7"/>
      <c r="CYF11" s="7"/>
      <c r="CYG11" s="7"/>
      <c r="CYH11" s="7"/>
      <c r="CYI11" s="7"/>
      <c r="CYJ11" s="7"/>
      <c r="CYK11" s="7"/>
      <c r="CYL11" s="7"/>
      <c r="CYM11" s="7"/>
      <c r="CYN11" s="7"/>
      <c r="CYO11" s="7"/>
      <c r="CYP11" s="7"/>
      <c r="CYQ11" s="7"/>
      <c r="CYR11" s="7"/>
      <c r="CYS11" s="7"/>
      <c r="CYT11" s="7"/>
      <c r="CYU11" s="7"/>
      <c r="CYV11" s="7"/>
      <c r="CYW11" s="7"/>
      <c r="CYX11" s="7"/>
      <c r="CYY11" s="7"/>
      <c r="CYZ11" s="7"/>
      <c r="CZA11" s="7"/>
      <c r="CZB11" s="7"/>
      <c r="CZC11" s="7"/>
      <c r="CZD11" s="7"/>
      <c r="CZE11" s="7"/>
      <c r="CZF11" s="7"/>
      <c r="CZG11" s="7"/>
      <c r="CZH11" s="7"/>
      <c r="CZI11" s="7"/>
      <c r="CZJ11" s="7"/>
      <c r="CZK11" s="7"/>
      <c r="CZL11" s="7"/>
      <c r="CZM11" s="7"/>
      <c r="CZN11" s="7"/>
      <c r="CZO11" s="7"/>
      <c r="CZP11" s="7"/>
      <c r="CZQ11" s="7"/>
      <c r="CZR11" s="7"/>
      <c r="CZS11" s="7"/>
      <c r="CZT11" s="7"/>
      <c r="CZU11" s="7"/>
      <c r="CZV11" s="7"/>
      <c r="CZW11" s="7"/>
      <c r="CZX11" s="7"/>
      <c r="CZY11" s="7"/>
      <c r="CZZ11" s="7"/>
      <c r="DAA11" s="7"/>
      <c r="DAB11" s="7"/>
      <c r="DAC11" s="7"/>
      <c r="DAD11" s="7"/>
      <c r="DAE11" s="7"/>
      <c r="DAF11" s="7"/>
      <c r="DAG11" s="7"/>
      <c r="DAH11" s="7"/>
      <c r="DAI11" s="7"/>
      <c r="DAJ11" s="7"/>
      <c r="DAK11" s="7"/>
      <c r="DAL11" s="7"/>
      <c r="DAM11" s="7"/>
      <c r="DAN11" s="7"/>
      <c r="DAO11" s="7"/>
      <c r="DAP11" s="7"/>
      <c r="DAQ11" s="7"/>
      <c r="DAR11" s="7"/>
      <c r="DAS11" s="7"/>
      <c r="DAT11" s="7"/>
      <c r="DAU11" s="7"/>
      <c r="DAV11" s="7"/>
      <c r="DAW11" s="7"/>
      <c r="DAX11" s="7"/>
      <c r="DAY11" s="7"/>
      <c r="DAZ11" s="7"/>
      <c r="DBA11" s="7"/>
      <c r="DBB11" s="7"/>
      <c r="DBC11" s="7"/>
      <c r="DBD11" s="7"/>
      <c r="DBE11" s="7"/>
      <c r="DBF11" s="7"/>
      <c r="DBG11" s="7"/>
      <c r="DBH11" s="7"/>
      <c r="DBI11" s="7"/>
      <c r="DBJ11" s="7"/>
      <c r="DBK11" s="7"/>
      <c r="DBL11" s="7"/>
      <c r="DBM11" s="7"/>
      <c r="DBN11" s="7"/>
      <c r="DBO11" s="7"/>
      <c r="DBP11" s="7"/>
      <c r="DBQ11" s="7"/>
      <c r="DBR11" s="7"/>
      <c r="DBS11" s="7"/>
      <c r="DBT11" s="7"/>
      <c r="DBU11" s="7"/>
      <c r="DBV11" s="7"/>
      <c r="DBW11" s="7"/>
      <c r="DBX11" s="7"/>
      <c r="DBY11" s="7"/>
      <c r="DBZ11" s="7"/>
      <c r="DCA11" s="7"/>
      <c r="DCB11" s="7"/>
      <c r="DCC11" s="7"/>
      <c r="DCD11" s="7"/>
      <c r="DCE11" s="7"/>
      <c r="DCF11" s="7"/>
      <c r="DCG11" s="7"/>
      <c r="DCH11" s="7"/>
      <c r="DCI11" s="7"/>
      <c r="DCJ11" s="7"/>
      <c r="DCK11" s="7"/>
      <c r="DCL11" s="7"/>
      <c r="DCM11" s="7"/>
      <c r="DCN11" s="7"/>
      <c r="DCO11" s="7"/>
      <c r="DCP11" s="7"/>
      <c r="DCQ11" s="7"/>
      <c r="DCR11" s="7"/>
      <c r="DCS11" s="7"/>
      <c r="DCT11" s="7"/>
      <c r="DCU11" s="7"/>
      <c r="DCV11" s="7"/>
      <c r="DCW11" s="7"/>
      <c r="DCX11" s="7"/>
      <c r="DCY11" s="7"/>
      <c r="DCZ11" s="7"/>
      <c r="DDA11" s="7"/>
      <c r="DDB11" s="7"/>
      <c r="DDC11" s="7"/>
      <c r="DDD11" s="7"/>
      <c r="DDE11" s="7"/>
      <c r="DDF11" s="7"/>
      <c r="DDG11" s="7"/>
      <c r="DDH11" s="7"/>
      <c r="DDI11" s="7"/>
      <c r="DDJ11" s="7"/>
      <c r="DDK11" s="7"/>
      <c r="DDL11" s="7"/>
      <c r="DDM11" s="7"/>
      <c r="DDN11" s="7"/>
      <c r="DDO11" s="7"/>
      <c r="DDP11" s="7"/>
      <c r="DDQ11" s="7"/>
      <c r="DDR11" s="7"/>
      <c r="DDS11" s="7"/>
      <c r="DDT11" s="7"/>
      <c r="DDU11" s="7"/>
      <c r="DDV11" s="7"/>
      <c r="DDW11" s="7"/>
      <c r="DDX11" s="7"/>
      <c r="DDY11" s="7"/>
      <c r="DDZ11" s="7"/>
      <c r="DEA11" s="7"/>
      <c r="DEB11" s="7"/>
      <c r="DEC11" s="7"/>
      <c r="DED11" s="7"/>
      <c r="DEE11" s="7"/>
      <c r="DEF11" s="7"/>
      <c r="DEG11" s="7"/>
      <c r="DEH11" s="7"/>
      <c r="DEI11" s="7"/>
      <c r="DEJ11" s="7"/>
      <c r="DEK11" s="7"/>
      <c r="DEL11" s="7"/>
      <c r="DEM11" s="7"/>
      <c r="DEN11" s="7"/>
      <c r="DEO11" s="7"/>
      <c r="DEP11" s="7"/>
      <c r="DEQ11" s="7"/>
      <c r="DER11" s="7"/>
      <c r="DES11" s="7"/>
      <c r="DET11" s="7"/>
      <c r="DEU11" s="7"/>
      <c r="DEV11" s="7"/>
      <c r="DEW11" s="7"/>
      <c r="DEX11" s="7"/>
      <c r="DEY11" s="7"/>
      <c r="DEZ11" s="7"/>
      <c r="DFA11" s="7"/>
      <c r="DFB11" s="7"/>
      <c r="DFC11" s="7"/>
      <c r="DFD11" s="7"/>
      <c r="DFE11" s="7"/>
      <c r="DFF11" s="7"/>
      <c r="DFG11" s="7"/>
      <c r="DFH11" s="7"/>
      <c r="DFI11" s="7"/>
      <c r="DFJ11" s="7"/>
      <c r="DFK11" s="7"/>
      <c r="DFL11" s="7"/>
      <c r="DFM11" s="7"/>
      <c r="DFN11" s="7"/>
      <c r="DFO11" s="7"/>
      <c r="DFP11" s="7"/>
      <c r="DFQ11" s="7"/>
      <c r="DFR11" s="7"/>
      <c r="DFS11" s="7"/>
      <c r="DFT11" s="7"/>
      <c r="DFU11" s="7"/>
      <c r="DFV11" s="7"/>
      <c r="DFW11" s="7"/>
      <c r="DFX11" s="7"/>
      <c r="DFY11" s="7"/>
      <c r="DFZ11" s="7"/>
      <c r="DGA11" s="7"/>
      <c r="DGB11" s="7"/>
      <c r="DGC11" s="7"/>
      <c r="DGD11" s="7"/>
      <c r="DGE11" s="7"/>
      <c r="DGF11" s="7"/>
      <c r="DGG11" s="7"/>
      <c r="DGH11" s="7"/>
      <c r="DGI11" s="7"/>
      <c r="DGJ11" s="7"/>
      <c r="DGK11" s="7"/>
      <c r="DGL11" s="7"/>
      <c r="DGM11" s="7"/>
      <c r="DGN11" s="7"/>
      <c r="DGO11" s="7"/>
      <c r="DGP11" s="7"/>
      <c r="DGQ11" s="7"/>
      <c r="DGR11" s="7"/>
      <c r="DGS11" s="7"/>
      <c r="DGT11" s="7"/>
      <c r="DGU11" s="7"/>
      <c r="DGV11" s="7"/>
      <c r="DGW11" s="7"/>
      <c r="DGX11" s="7"/>
      <c r="DGY11" s="7"/>
      <c r="DGZ11" s="7"/>
      <c r="DHA11" s="7"/>
      <c r="DHB11" s="7"/>
      <c r="DHC11" s="7"/>
      <c r="DHD11" s="7"/>
      <c r="DHE11" s="7"/>
      <c r="DHF11" s="7"/>
      <c r="DHG11" s="7"/>
      <c r="DHH11" s="7"/>
      <c r="DHI11" s="7"/>
      <c r="DHJ11" s="7"/>
      <c r="DHK11" s="7"/>
      <c r="DHL11" s="7"/>
      <c r="DHM11" s="7"/>
      <c r="DHN11" s="7"/>
      <c r="DHO11" s="7"/>
      <c r="DHP11" s="7"/>
      <c r="DHQ11" s="7"/>
      <c r="DHR11" s="7"/>
      <c r="DHS11" s="7"/>
      <c r="DHT11" s="7"/>
      <c r="DHU11" s="7"/>
      <c r="DHV11" s="7"/>
      <c r="DHW11" s="7"/>
      <c r="DHX11" s="7"/>
      <c r="DHY11" s="7"/>
      <c r="DHZ11" s="7"/>
      <c r="DIA11" s="7"/>
      <c r="DIB11" s="7"/>
      <c r="DIC11" s="7"/>
      <c r="DID11" s="7"/>
      <c r="DIE11" s="7"/>
      <c r="DIF11" s="7"/>
      <c r="DIG11" s="7"/>
      <c r="DIH11" s="7"/>
      <c r="DII11" s="7"/>
      <c r="DIJ11" s="7"/>
      <c r="DIK11" s="7"/>
      <c r="DIL11" s="7"/>
      <c r="DIM11" s="7"/>
      <c r="DIN11" s="7"/>
      <c r="DIO11" s="7"/>
      <c r="DIP11" s="7"/>
      <c r="DIQ11" s="7"/>
      <c r="DIR11" s="7"/>
      <c r="DIS11" s="7"/>
      <c r="DIT11" s="7"/>
      <c r="DIU11" s="7"/>
      <c r="DIV11" s="7"/>
      <c r="DIW11" s="7"/>
      <c r="DIX11" s="7"/>
      <c r="DIY11" s="7"/>
      <c r="DIZ11" s="7"/>
      <c r="DJA11" s="7"/>
      <c r="DJB11" s="7"/>
      <c r="DJC11" s="7"/>
      <c r="DJD11" s="7"/>
      <c r="DJE11" s="7"/>
      <c r="DJF11" s="7"/>
      <c r="DJG11" s="7"/>
      <c r="DJH11" s="7"/>
      <c r="DJI11" s="7"/>
      <c r="DJJ11" s="7"/>
      <c r="DJK11" s="7"/>
      <c r="DJL11" s="7"/>
      <c r="DJM11" s="7"/>
      <c r="DJN11" s="7"/>
      <c r="DJO11" s="7"/>
      <c r="DJP11" s="7"/>
      <c r="DJQ11" s="7"/>
      <c r="DJR11" s="7"/>
      <c r="DJS11" s="7"/>
      <c r="DJT11" s="7"/>
      <c r="DJU11" s="7"/>
      <c r="DJV11" s="7"/>
      <c r="DJW11" s="7"/>
      <c r="DJX11" s="7"/>
      <c r="DJY11" s="7"/>
      <c r="DJZ11" s="7"/>
      <c r="DKA11" s="7"/>
      <c r="DKB11" s="7"/>
      <c r="DKC11" s="7"/>
      <c r="DKD11" s="7"/>
      <c r="DKE11" s="7"/>
      <c r="DKF11" s="7"/>
      <c r="DKG11" s="7"/>
      <c r="DKH11" s="7"/>
      <c r="DKI11" s="7"/>
      <c r="DKJ11" s="7"/>
      <c r="DKK11" s="7"/>
      <c r="DKL11" s="7"/>
      <c r="DKM11" s="7"/>
      <c r="DKN11" s="7"/>
      <c r="DKO11" s="7"/>
      <c r="DKP11" s="7"/>
      <c r="DKQ11" s="7"/>
      <c r="DKR11" s="7"/>
      <c r="DKS11" s="7"/>
      <c r="DKT11" s="7"/>
      <c r="DKU11" s="7"/>
      <c r="DKV11" s="7"/>
      <c r="DKW11" s="7"/>
      <c r="DKX11" s="7"/>
      <c r="DKY11" s="7"/>
      <c r="DKZ11" s="7"/>
      <c r="DLA11" s="7"/>
      <c r="DLB11" s="7"/>
      <c r="DLC11" s="7"/>
      <c r="DLD11" s="7"/>
      <c r="DLE11" s="7"/>
      <c r="DLF11" s="7"/>
      <c r="DLG11" s="7"/>
      <c r="DLH11" s="7"/>
      <c r="DLI11" s="7"/>
      <c r="DLJ11" s="7"/>
      <c r="DLK11" s="7"/>
      <c r="DLL11" s="7"/>
      <c r="DLM11" s="7"/>
      <c r="DLN11" s="7"/>
      <c r="DLO11" s="7"/>
      <c r="DLP11" s="7"/>
      <c r="DLQ11" s="7"/>
      <c r="DLR11" s="7"/>
      <c r="DLS11" s="7"/>
      <c r="DLT11" s="7"/>
      <c r="DLU11" s="7"/>
      <c r="DLV11" s="7"/>
      <c r="DLW11" s="7"/>
      <c r="DLX11" s="7"/>
      <c r="DLY11" s="7"/>
      <c r="DLZ11" s="7"/>
      <c r="DMA11" s="7"/>
      <c r="DMB11" s="7"/>
      <c r="DMC11" s="7"/>
      <c r="DMD11" s="7"/>
      <c r="DME11" s="7"/>
      <c r="DMF11" s="7"/>
      <c r="DMG11" s="7"/>
      <c r="DMH11" s="7"/>
      <c r="DMI11" s="7"/>
      <c r="DMJ11" s="7"/>
      <c r="DMK11" s="7"/>
      <c r="DML11" s="7"/>
      <c r="DMM11" s="7"/>
      <c r="DMN11" s="7"/>
      <c r="DMO11" s="7"/>
      <c r="DMP11" s="7"/>
      <c r="DMQ11" s="7"/>
      <c r="DMR11" s="7"/>
      <c r="DMS11" s="7"/>
      <c r="DMT11" s="7"/>
      <c r="DMU11" s="7"/>
      <c r="DMV11" s="7"/>
      <c r="DMW11" s="7"/>
      <c r="DMX11" s="7"/>
      <c r="DMY11" s="7"/>
      <c r="DMZ11" s="7"/>
      <c r="DNA11" s="7"/>
      <c r="DNB11" s="7"/>
      <c r="DNC11" s="7"/>
      <c r="DND11" s="7"/>
      <c r="DNE11" s="7"/>
      <c r="DNF11" s="7"/>
      <c r="DNG11" s="7"/>
      <c r="DNH11" s="7"/>
      <c r="DNI11" s="7"/>
      <c r="DNJ11" s="7"/>
      <c r="DNK11" s="7"/>
      <c r="DNL11" s="7"/>
      <c r="DNM11" s="7"/>
      <c r="DNN11" s="7"/>
      <c r="DNO11" s="7"/>
      <c r="DNP11" s="7"/>
      <c r="DNQ11" s="7"/>
      <c r="DNR11" s="7"/>
      <c r="DNS11" s="7"/>
      <c r="DNT11" s="7"/>
      <c r="DNU11" s="7"/>
      <c r="DNV11" s="7"/>
      <c r="DNW11" s="7"/>
      <c r="DNX11" s="7"/>
      <c r="DNY11" s="7"/>
      <c r="DNZ11" s="7"/>
      <c r="DOA11" s="7"/>
      <c r="DOB11" s="7"/>
      <c r="DOC11" s="7"/>
      <c r="DOD11" s="7"/>
      <c r="DOE11" s="7"/>
      <c r="DOF11" s="7"/>
      <c r="DOG11" s="7"/>
      <c r="DOH11" s="7"/>
      <c r="DOI11" s="7"/>
      <c r="DOJ11" s="7"/>
      <c r="DOK11" s="7"/>
      <c r="DOL11" s="7"/>
      <c r="DOM11" s="7"/>
      <c r="DON11" s="7"/>
      <c r="DOO11" s="7"/>
      <c r="DOP11" s="7"/>
      <c r="DOQ11" s="7"/>
      <c r="DOR11" s="7"/>
      <c r="DOS11" s="7"/>
      <c r="DOT11" s="7"/>
      <c r="DOU11" s="7"/>
      <c r="DOV11" s="7"/>
      <c r="DOW11" s="7"/>
      <c r="DOX11" s="7"/>
      <c r="DOY11" s="7"/>
      <c r="DOZ11" s="7"/>
      <c r="DPA11" s="7"/>
      <c r="DPB11" s="7"/>
      <c r="DPC11" s="7"/>
      <c r="DPD11" s="7"/>
      <c r="DPE11" s="7"/>
      <c r="DPF11" s="7"/>
      <c r="DPG11" s="7"/>
      <c r="DPH11" s="7"/>
      <c r="DPI11" s="7"/>
      <c r="DPJ11" s="7"/>
      <c r="DPK11" s="7"/>
      <c r="DPL11" s="7"/>
      <c r="DPM11" s="7"/>
      <c r="DPN11" s="7"/>
      <c r="DPO11" s="7"/>
      <c r="DPP11" s="7"/>
      <c r="DPQ11" s="7"/>
      <c r="DPR11" s="7"/>
      <c r="DPS11" s="7"/>
      <c r="DPT11" s="7"/>
      <c r="DPU11" s="7"/>
      <c r="DPV11" s="7"/>
      <c r="DPW11" s="7"/>
      <c r="DPX11" s="7"/>
      <c r="DPY11" s="7"/>
      <c r="DPZ11" s="7"/>
      <c r="DQA11" s="7"/>
      <c r="DQB11" s="7"/>
      <c r="DQC11" s="7"/>
      <c r="DQD11" s="7"/>
      <c r="DQE11" s="7"/>
      <c r="DQF11" s="7"/>
      <c r="DQG11" s="7"/>
      <c r="DQH11" s="7"/>
      <c r="DQI11" s="7"/>
      <c r="DQJ11" s="7"/>
      <c r="DQK11" s="7"/>
      <c r="DQL11" s="7"/>
      <c r="DQM11" s="7"/>
      <c r="DQN11" s="7"/>
      <c r="DQO11" s="7"/>
      <c r="DQP11" s="7"/>
      <c r="DQQ11" s="7"/>
      <c r="DQR11" s="7"/>
      <c r="DQS11" s="7"/>
      <c r="DQT11" s="7"/>
      <c r="DQU11" s="7"/>
      <c r="DQV11" s="7"/>
      <c r="DQW11" s="7"/>
      <c r="DQX11" s="7"/>
      <c r="DQY11" s="7"/>
      <c r="DQZ11" s="7"/>
      <c r="DRA11" s="7"/>
      <c r="DRB11" s="7"/>
      <c r="DRC11" s="7"/>
      <c r="DRD11" s="7"/>
      <c r="DRE11" s="7"/>
      <c r="DRF11" s="7"/>
      <c r="DRG11" s="7"/>
      <c r="DRH11" s="7"/>
      <c r="DRI11" s="7"/>
      <c r="DRJ11" s="7"/>
      <c r="DRK11" s="7"/>
      <c r="DRL11" s="7"/>
      <c r="DRM11" s="7"/>
      <c r="DRN11" s="7"/>
      <c r="DRO11" s="7"/>
      <c r="DRP11" s="7"/>
      <c r="DRQ11" s="7"/>
      <c r="DRR11" s="7"/>
      <c r="DRS11" s="7"/>
      <c r="DRT11" s="7"/>
      <c r="DRU11" s="7"/>
      <c r="DRV11" s="7"/>
      <c r="DRW11" s="7"/>
      <c r="DRX11" s="7"/>
      <c r="DRY11" s="7"/>
      <c r="DRZ11" s="7"/>
      <c r="DSA11" s="7"/>
      <c r="DSB11" s="7"/>
      <c r="DSC11" s="7"/>
      <c r="DSD11" s="7"/>
      <c r="DSE11" s="7"/>
      <c r="DSF11" s="7"/>
      <c r="DSG11" s="7"/>
      <c r="DSH11" s="7"/>
      <c r="DSI11" s="7"/>
      <c r="DSJ11" s="7"/>
      <c r="DSK11" s="7"/>
      <c r="DSL11" s="7"/>
      <c r="DSM11" s="7"/>
      <c r="DSN11" s="7"/>
      <c r="DSO11" s="7"/>
      <c r="DSP11" s="7"/>
      <c r="DSQ11" s="7"/>
      <c r="DSR11" s="7"/>
      <c r="DSS11" s="7"/>
      <c r="DST11" s="7"/>
      <c r="DSU11" s="7"/>
      <c r="DSV11" s="7"/>
      <c r="DSW11" s="7"/>
      <c r="DSX11" s="7"/>
      <c r="DSY11" s="7"/>
      <c r="DSZ11" s="7"/>
      <c r="DTA11" s="7"/>
      <c r="DTB11" s="7"/>
      <c r="DTC11" s="7"/>
      <c r="DTD11" s="7"/>
      <c r="DTE11" s="7"/>
      <c r="DTF11" s="7"/>
      <c r="DTG11" s="7"/>
      <c r="DTH11" s="7"/>
      <c r="DTI11" s="7"/>
      <c r="DTJ11" s="7"/>
      <c r="DTK11" s="7"/>
      <c r="DTL11" s="7"/>
      <c r="DTM11" s="7"/>
      <c r="DTN11" s="7"/>
      <c r="DTO11" s="7"/>
      <c r="DTP11" s="7"/>
      <c r="DTQ11" s="7"/>
      <c r="DTR11" s="7"/>
      <c r="DTS11" s="7"/>
      <c r="DTT11" s="7"/>
      <c r="DTU11" s="7"/>
      <c r="DTV11" s="7"/>
      <c r="DTW11" s="7"/>
      <c r="DTX11" s="7"/>
      <c r="DTY11" s="7"/>
      <c r="DTZ11" s="7"/>
      <c r="DUA11" s="7"/>
      <c r="DUB11" s="7"/>
      <c r="DUC11" s="7"/>
      <c r="DUD11" s="7"/>
      <c r="DUE11" s="7"/>
      <c r="DUF11" s="7"/>
      <c r="DUG11" s="7"/>
      <c r="DUH11" s="7"/>
      <c r="DUI11" s="7"/>
      <c r="DUJ11" s="7"/>
      <c r="DUK11" s="7"/>
      <c r="DUL11" s="7"/>
      <c r="DUM11" s="7"/>
      <c r="DUN11" s="7"/>
      <c r="DUO11" s="7"/>
      <c r="DUP11" s="7"/>
      <c r="DUQ11" s="7"/>
      <c r="DUR11" s="7"/>
      <c r="DUS11" s="7"/>
      <c r="DUT11" s="7"/>
      <c r="DUU11" s="7"/>
      <c r="DUV11" s="7"/>
      <c r="DUW11" s="7"/>
      <c r="DUX11" s="7"/>
      <c r="DUY11" s="7"/>
      <c r="DUZ11" s="7"/>
      <c r="DVA11" s="7"/>
      <c r="DVB11" s="7"/>
      <c r="DVC11" s="7"/>
      <c r="DVD11" s="7"/>
      <c r="DVE11" s="7"/>
      <c r="DVF11" s="7"/>
      <c r="DVG11" s="7"/>
      <c r="DVH11" s="7"/>
      <c r="DVI11" s="7"/>
      <c r="DVJ11" s="7"/>
      <c r="DVK11" s="7"/>
      <c r="DVL11" s="7"/>
      <c r="DVM11" s="7"/>
      <c r="DVN11" s="7"/>
      <c r="DVO11" s="7"/>
      <c r="DVP11" s="7"/>
      <c r="DVQ11" s="7"/>
      <c r="DVR11" s="7"/>
      <c r="DVS11" s="7"/>
      <c r="DVT11" s="7"/>
      <c r="DVU11" s="7"/>
      <c r="DVV11" s="7"/>
      <c r="DVW11" s="7"/>
      <c r="DVX11" s="7"/>
      <c r="DVY11" s="7"/>
      <c r="DVZ11" s="7"/>
      <c r="DWA11" s="7"/>
      <c r="DWB11" s="7"/>
      <c r="DWC11" s="7"/>
      <c r="DWD11" s="7"/>
      <c r="DWE11" s="7"/>
      <c r="DWF11" s="7"/>
      <c r="DWG11" s="7"/>
      <c r="DWH11" s="7"/>
      <c r="DWI11" s="7"/>
      <c r="DWJ11" s="7"/>
      <c r="DWK11" s="7"/>
      <c r="DWL11" s="7"/>
      <c r="DWM11" s="7"/>
      <c r="DWN11" s="7"/>
      <c r="DWO11" s="7"/>
      <c r="DWP11" s="7"/>
      <c r="DWQ11" s="7"/>
      <c r="DWR11" s="7"/>
      <c r="DWS11" s="7"/>
      <c r="DWT11" s="7"/>
      <c r="DWU11" s="7"/>
      <c r="DWV11" s="7"/>
      <c r="DWW11" s="7"/>
      <c r="DWX11" s="7"/>
      <c r="DWY11" s="7"/>
      <c r="DWZ11" s="7"/>
      <c r="DXA11" s="7"/>
      <c r="DXB11" s="7"/>
      <c r="DXC11" s="7"/>
      <c r="DXD11" s="7"/>
      <c r="DXE11" s="7"/>
      <c r="DXF11" s="7"/>
      <c r="DXG11" s="7"/>
      <c r="DXH11" s="7"/>
      <c r="DXI11" s="7"/>
      <c r="DXJ11" s="7"/>
      <c r="DXK11" s="7"/>
      <c r="DXL11" s="7"/>
      <c r="DXM11" s="7"/>
      <c r="DXN11" s="7"/>
      <c r="DXO11" s="7"/>
      <c r="DXP11" s="7"/>
      <c r="DXQ11" s="7"/>
      <c r="DXR11" s="7"/>
      <c r="DXS11" s="7"/>
      <c r="DXT11" s="7"/>
      <c r="DXU11" s="7"/>
      <c r="DXV11" s="7"/>
      <c r="DXW11" s="7"/>
      <c r="DXX11" s="7"/>
      <c r="DXY11" s="7"/>
      <c r="DXZ11" s="7"/>
      <c r="DYA11" s="7"/>
      <c r="DYB11" s="7"/>
      <c r="DYC11" s="7"/>
      <c r="DYD11" s="7"/>
      <c r="DYE11" s="7"/>
      <c r="DYF11" s="7"/>
      <c r="DYG11" s="7"/>
      <c r="DYH11" s="7"/>
      <c r="DYI11" s="7"/>
      <c r="DYJ11" s="7"/>
      <c r="DYK11" s="7"/>
      <c r="DYL11" s="7"/>
      <c r="DYM11" s="7"/>
      <c r="DYN11" s="7"/>
      <c r="DYO11" s="7"/>
      <c r="DYP11" s="7"/>
      <c r="DYQ11" s="7"/>
      <c r="DYR11" s="7"/>
      <c r="DYS11" s="7"/>
      <c r="DYT11" s="7"/>
      <c r="DYU11" s="7"/>
      <c r="DYV11" s="7"/>
      <c r="DYW11" s="7"/>
      <c r="DYX11" s="7"/>
      <c r="DYY11" s="7"/>
      <c r="DYZ11" s="7"/>
      <c r="DZA11" s="7"/>
      <c r="DZB11" s="7"/>
      <c r="DZC11" s="7"/>
      <c r="DZD11" s="7"/>
      <c r="DZE11" s="7"/>
      <c r="DZF11" s="7"/>
      <c r="DZG11" s="7"/>
      <c r="DZH11" s="7"/>
      <c r="DZI11" s="7"/>
      <c r="DZJ11" s="7"/>
      <c r="DZK11" s="7"/>
      <c r="DZL11" s="7"/>
      <c r="DZM11" s="7"/>
      <c r="DZN11" s="7"/>
      <c r="DZO11" s="7"/>
      <c r="DZP11" s="7"/>
      <c r="DZQ11" s="7"/>
      <c r="DZR11" s="7"/>
      <c r="DZS11" s="7"/>
      <c r="DZT11" s="7"/>
      <c r="DZU11" s="7"/>
      <c r="DZV11" s="7"/>
      <c r="DZW11" s="7"/>
      <c r="DZX11" s="7"/>
      <c r="DZY11" s="7"/>
      <c r="DZZ11" s="7"/>
      <c r="EAA11" s="7"/>
      <c r="EAB11" s="7"/>
      <c r="EAC11" s="7"/>
      <c r="EAD11" s="7"/>
      <c r="EAE11" s="7"/>
      <c r="EAF11" s="7"/>
      <c r="EAG11" s="7"/>
      <c r="EAH11" s="7"/>
      <c r="EAI11" s="7"/>
      <c r="EAJ11" s="7"/>
      <c r="EAK11" s="7"/>
      <c r="EAL11" s="7"/>
      <c r="EAM11" s="7"/>
      <c r="EAN11" s="7"/>
      <c r="EAO11" s="7"/>
      <c r="EAP11" s="7"/>
      <c r="EAQ11" s="7"/>
      <c r="EAR11" s="7"/>
      <c r="EAS11" s="7"/>
      <c r="EAT11" s="7"/>
      <c r="EAU11" s="7"/>
      <c r="EAV11" s="7"/>
      <c r="EAW11" s="7"/>
      <c r="EAX11" s="7"/>
      <c r="EAY11" s="7"/>
      <c r="EAZ11" s="7"/>
      <c r="EBA11" s="7"/>
      <c r="EBB11" s="7"/>
      <c r="EBC11" s="7"/>
      <c r="EBD11" s="7"/>
      <c r="EBE11" s="7"/>
      <c r="EBF11" s="7"/>
      <c r="EBG11" s="7"/>
      <c r="EBH11" s="7"/>
      <c r="EBI11" s="7"/>
      <c r="EBJ11" s="7"/>
      <c r="EBK11" s="7"/>
      <c r="EBL11" s="7"/>
      <c r="EBM11" s="7"/>
      <c r="EBN11" s="7"/>
      <c r="EBO11" s="7"/>
      <c r="EBP11" s="7"/>
      <c r="EBQ11" s="7"/>
      <c r="EBR11" s="7"/>
      <c r="EBS11" s="7"/>
      <c r="EBT11" s="7"/>
      <c r="EBU11" s="7"/>
      <c r="EBV11" s="7"/>
      <c r="EBW11" s="7"/>
      <c r="EBX11" s="7"/>
      <c r="EBY11" s="7"/>
      <c r="EBZ11" s="7"/>
      <c r="ECA11" s="7"/>
      <c r="ECB11" s="7"/>
      <c r="ECC11" s="7"/>
      <c r="ECD11" s="7"/>
      <c r="ECE11" s="7"/>
      <c r="ECF11" s="7"/>
      <c r="ECG11" s="7"/>
      <c r="ECH11" s="7"/>
      <c r="ECI11" s="7"/>
      <c r="ECJ11" s="7"/>
      <c r="ECK11" s="7"/>
      <c r="ECL11" s="7"/>
      <c r="ECM11" s="7"/>
      <c r="ECN11" s="7"/>
      <c r="ECO11" s="7"/>
      <c r="ECP11" s="7"/>
      <c r="ECQ11" s="7"/>
      <c r="ECR11" s="7"/>
      <c r="ECS11" s="7"/>
      <c r="ECT11" s="7"/>
      <c r="ECU11" s="7"/>
      <c r="ECV11" s="7"/>
      <c r="ECW11" s="7"/>
      <c r="ECX11" s="7"/>
      <c r="ECY11" s="7"/>
      <c r="ECZ11" s="7"/>
      <c r="EDA11" s="7"/>
      <c r="EDB11" s="7"/>
      <c r="EDC11" s="7"/>
      <c r="EDD11" s="7"/>
      <c r="EDE11" s="7"/>
      <c r="EDF11" s="7"/>
      <c r="EDG11" s="7"/>
      <c r="EDH11" s="7"/>
      <c r="EDI11" s="7"/>
      <c r="EDJ11" s="7"/>
      <c r="EDK11" s="7"/>
      <c r="EDL11" s="7"/>
      <c r="EDM11" s="7"/>
      <c r="EDN11" s="7"/>
      <c r="EDO11" s="7"/>
      <c r="EDP11" s="7"/>
      <c r="EDQ11" s="7"/>
      <c r="EDR11" s="7"/>
      <c r="EDS11" s="7"/>
      <c r="EDT11" s="7"/>
      <c r="EDU11" s="7"/>
      <c r="EDV11" s="7"/>
      <c r="EDW11" s="7"/>
      <c r="EDX11" s="7"/>
      <c r="EDY11" s="7"/>
      <c r="EDZ11" s="7"/>
      <c r="EEA11" s="7"/>
      <c r="EEB11" s="7"/>
      <c r="EEC11" s="7"/>
      <c r="EED11" s="7"/>
      <c r="EEE11" s="7"/>
      <c r="EEF11" s="7"/>
      <c r="EEG11" s="7"/>
      <c r="EEH11" s="7"/>
      <c r="EEI11" s="7"/>
      <c r="EEJ11" s="7"/>
      <c r="EEK11" s="7"/>
      <c r="EEL11" s="7"/>
      <c r="EEM11" s="7"/>
      <c r="EEN11" s="7"/>
      <c r="EEO11" s="7"/>
      <c r="EEP11" s="7"/>
      <c r="EEQ11" s="7"/>
      <c r="EER11" s="7"/>
      <c r="EES11" s="7"/>
      <c r="EET11" s="7"/>
      <c r="EEU11" s="7"/>
      <c r="EEV11" s="7"/>
      <c r="EEW11" s="7"/>
      <c r="EEX11" s="7"/>
      <c r="EEY11" s="7"/>
      <c r="EEZ11" s="7"/>
      <c r="EFA11" s="7"/>
      <c r="EFB11" s="7"/>
      <c r="EFC11" s="7"/>
      <c r="EFD11" s="7"/>
      <c r="EFE11" s="7"/>
      <c r="EFF11" s="7"/>
      <c r="EFG11" s="7"/>
      <c r="EFH11" s="7"/>
      <c r="EFI11" s="7"/>
      <c r="EFJ11" s="7"/>
      <c r="EFK11" s="7"/>
      <c r="EFL11" s="7"/>
      <c r="EFM11" s="7"/>
      <c r="EFN11" s="7"/>
      <c r="EFO11" s="7"/>
      <c r="EFP11" s="7"/>
      <c r="EFQ11" s="7"/>
      <c r="EFR11" s="7"/>
      <c r="EFS11" s="7"/>
      <c r="EFT11" s="7"/>
      <c r="EFU11" s="7"/>
      <c r="EFV11" s="7"/>
      <c r="EFW11" s="7"/>
      <c r="EFX11" s="7"/>
      <c r="EFY11" s="7"/>
      <c r="EFZ11" s="7"/>
      <c r="EGA11" s="7"/>
      <c r="EGB11" s="7"/>
      <c r="EGC11" s="7"/>
      <c r="EGD11" s="7"/>
      <c r="EGE11" s="7"/>
      <c r="EGF11" s="7"/>
      <c r="EGG11" s="7"/>
      <c r="EGH11" s="7"/>
      <c r="EGI11" s="7"/>
      <c r="EGJ11" s="7"/>
      <c r="EGK11" s="7"/>
      <c r="EGL11" s="7"/>
      <c r="EGM11" s="7"/>
      <c r="EGN11" s="7"/>
      <c r="EGO11" s="7"/>
      <c r="EGP11" s="7"/>
      <c r="EGQ11" s="7"/>
      <c r="EGR11" s="7"/>
      <c r="EGS11" s="7"/>
      <c r="EGT11" s="7"/>
      <c r="EGU11" s="7"/>
      <c r="EGV11" s="7"/>
      <c r="EGW11" s="7"/>
      <c r="EGX11" s="7"/>
      <c r="EGY11" s="7"/>
      <c r="EGZ11" s="7"/>
      <c r="EHA11" s="7"/>
      <c r="EHB11" s="7"/>
      <c r="EHC11" s="7"/>
      <c r="EHD11" s="7"/>
      <c r="EHE11" s="7"/>
      <c r="EHF11" s="7"/>
      <c r="EHG11" s="7"/>
      <c r="EHH11" s="7"/>
      <c r="EHI11" s="7"/>
      <c r="EHJ11" s="7"/>
      <c r="EHK11" s="7"/>
      <c r="EHL11" s="7"/>
      <c r="EHM11" s="7"/>
      <c r="EHN11" s="7"/>
      <c r="EHO11" s="7"/>
      <c r="EHP11" s="7"/>
      <c r="EHQ11" s="7"/>
      <c r="EHR11" s="7"/>
      <c r="EHS11" s="7"/>
      <c r="EHT11" s="7"/>
      <c r="EHU11" s="7"/>
      <c r="EHV11" s="7"/>
      <c r="EHW11" s="7"/>
      <c r="EHX11" s="7"/>
      <c r="EHY11" s="7"/>
      <c r="EHZ11" s="7"/>
      <c r="EIA11" s="7"/>
      <c r="EIB11" s="7"/>
      <c r="EIC11" s="7"/>
      <c r="EID11" s="7"/>
      <c r="EIE11" s="7"/>
      <c r="EIF11" s="7"/>
      <c r="EIG11" s="7"/>
      <c r="EIH11" s="7"/>
      <c r="EII11" s="7"/>
      <c r="EIJ11" s="7"/>
      <c r="EIK11" s="7"/>
      <c r="EIL11" s="7"/>
      <c r="EIM11" s="7"/>
      <c r="EIN11" s="7"/>
      <c r="EIO11" s="7"/>
      <c r="EIP11" s="7"/>
      <c r="EIQ11" s="7"/>
      <c r="EIR11" s="7"/>
      <c r="EIS11" s="7"/>
      <c r="EIT11" s="7"/>
      <c r="EIU11" s="7"/>
      <c r="EIV11" s="7"/>
      <c r="EIW11" s="7"/>
      <c r="EIX11" s="7"/>
      <c r="EIY11" s="7"/>
      <c r="EIZ11" s="7"/>
      <c r="EJA11" s="7"/>
      <c r="EJB11" s="7"/>
      <c r="EJC11" s="7"/>
      <c r="EJD11" s="7"/>
      <c r="EJE11" s="7"/>
      <c r="EJF11" s="7"/>
      <c r="EJG11" s="7"/>
      <c r="EJH11" s="7"/>
      <c r="EJI11" s="7"/>
      <c r="EJJ11" s="7"/>
      <c r="EJK11" s="7"/>
      <c r="EJL11" s="7"/>
      <c r="EJM11" s="7"/>
      <c r="EJN11" s="7"/>
      <c r="EJO11" s="7"/>
      <c r="EJP11" s="7"/>
      <c r="EJQ11" s="7"/>
      <c r="EJR11" s="7"/>
      <c r="EJS11" s="7"/>
      <c r="EJT11" s="7"/>
      <c r="EJU11" s="7"/>
      <c r="EJV11" s="7"/>
      <c r="EJW11" s="7"/>
      <c r="EJX11" s="7"/>
      <c r="EJY11" s="7"/>
      <c r="EJZ11" s="7"/>
      <c r="EKA11" s="7"/>
      <c r="EKB11" s="7"/>
      <c r="EKC11" s="7"/>
      <c r="EKD11" s="7"/>
      <c r="EKE11" s="7"/>
      <c r="EKF11" s="7"/>
      <c r="EKG11" s="7"/>
      <c r="EKH11" s="7"/>
      <c r="EKI11" s="7"/>
      <c r="EKJ11" s="7"/>
      <c r="EKK11" s="7"/>
      <c r="EKL11" s="7"/>
      <c r="EKM11" s="7"/>
      <c r="EKN11" s="7"/>
      <c r="EKO11" s="7"/>
      <c r="EKP11" s="7"/>
      <c r="EKQ11" s="7"/>
      <c r="EKR11" s="7"/>
      <c r="EKS11" s="7"/>
      <c r="EKT11" s="7"/>
      <c r="EKU11" s="7"/>
      <c r="EKV11" s="7"/>
      <c r="EKW11" s="7"/>
      <c r="EKX11" s="7"/>
      <c r="EKY11" s="7"/>
      <c r="EKZ11" s="7"/>
      <c r="ELA11" s="7"/>
      <c r="ELB11" s="7"/>
      <c r="ELC11" s="7"/>
      <c r="ELD11" s="7"/>
      <c r="ELE11" s="7"/>
      <c r="ELF11" s="7"/>
      <c r="ELG11" s="7"/>
      <c r="ELH11" s="7"/>
      <c r="ELI11" s="7"/>
      <c r="ELJ11" s="7"/>
      <c r="ELK11" s="7"/>
      <c r="ELL11" s="7"/>
      <c r="ELM11" s="7"/>
      <c r="ELN11" s="7"/>
      <c r="ELO11" s="7"/>
      <c r="ELP11" s="7"/>
      <c r="ELQ11" s="7"/>
      <c r="ELR11" s="7"/>
      <c r="ELS11" s="7"/>
      <c r="ELT11" s="7"/>
      <c r="ELU11" s="7"/>
      <c r="ELV11" s="7"/>
      <c r="ELW11" s="7"/>
      <c r="ELX11" s="7"/>
      <c r="ELY11" s="7"/>
      <c r="ELZ11" s="7"/>
      <c r="EMA11" s="7"/>
      <c r="EMB11" s="7"/>
      <c r="EMC11" s="7"/>
      <c r="EMD11" s="7"/>
      <c r="EME11" s="7"/>
      <c r="EMF11" s="7"/>
      <c r="EMG11" s="7"/>
      <c r="EMH11" s="7"/>
      <c r="EMI11" s="7"/>
      <c r="EMJ11" s="7"/>
      <c r="EMK11" s="7"/>
      <c r="EML11" s="7"/>
      <c r="EMM11" s="7"/>
      <c r="EMN11" s="7"/>
      <c r="EMO11" s="7"/>
      <c r="EMP11" s="7"/>
      <c r="EMQ11" s="7"/>
      <c r="EMR11" s="7"/>
      <c r="EMS11" s="7"/>
      <c r="EMT11" s="7"/>
      <c r="EMU11" s="7"/>
      <c r="EMV11" s="7"/>
      <c r="EMW11" s="7"/>
      <c r="EMX11" s="7"/>
      <c r="EMY11" s="7"/>
      <c r="EMZ11" s="7"/>
      <c r="ENA11" s="7"/>
      <c r="ENB11" s="7"/>
      <c r="ENC11" s="7"/>
      <c r="END11" s="7"/>
      <c r="ENE11" s="7"/>
      <c r="ENF11" s="7"/>
      <c r="ENG11" s="7"/>
      <c r="ENH11" s="7"/>
      <c r="ENI11" s="7"/>
      <c r="ENJ11" s="7"/>
      <c r="ENK11" s="7"/>
      <c r="ENL11" s="7"/>
      <c r="ENM11" s="7"/>
      <c r="ENN11" s="7"/>
      <c r="ENO11" s="7"/>
      <c r="ENP11" s="7"/>
      <c r="ENQ11" s="7"/>
      <c r="ENR11" s="7"/>
      <c r="ENS11" s="7"/>
      <c r="ENT11" s="7"/>
      <c r="ENU11" s="7"/>
      <c r="ENV11" s="7"/>
      <c r="ENW11" s="7"/>
      <c r="ENX11" s="7"/>
      <c r="ENY11" s="7"/>
      <c r="ENZ11" s="7"/>
      <c r="EOA11" s="7"/>
      <c r="EOB11" s="7"/>
      <c r="EOC11" s="7"/>
      <c r="EOD11" s="7"/>
      <c r="EOE11" s="7"/>
      <c r="EOF11" s="7"/>
      <c r="EOG11" s="7"/>
      <c r="EOH11" s="7"/>
      <c r="EOI11" s="7"/>
      <c r="EOJ11" s="7"/>
      <c r="EOK11" s="7"/>
      <c r="EOL11" s="7"/>
      <c r="EOM11" s="7"/>
      <c r="EON11" s="7"/>
      <c r="EOO11" s="7"/>
      <c r="EOP11" s="7"/>
      <c r="EOQ11" s="7"/>
      <c r="EOR11" s="7"/>
      <c r="EOS11" s="7"/>
      <c r="EOT11" s="7"/>
      <c r="EOU11" s="7"/>
      <c r="EOV11" s="7"/>
      <c r="EOW11" s="7"/>
      <c r="EOX11" s="7"/>
      <c r="EOY11" s="7"/>
      <c r="EOZ11" s="7"/>
      <c r="EPA11" s="7"/>
      <c r="EPB11" s="7"/>
      <c r="EPC11" s="7"/>
      <c r="EPD11" s="7"/>
      <c r="EPE11" s="7"/>
      <c r="EPF11" s="7"/>
      <c r="EPG11" s="7"/>
      <c r="EPH11" s="7"/>
      <c r="EPI11" s="7"/>
      <c r="EPJ11" s="7"/>
      <c r="EPK11" s="7"/>
      <c r="EPL11" s="7"/>
      <c r="EPM11" s="7"/>
      <c r="EPN11" s="7"/>
      <c r="EPO11" s="7"/>
      <c r="EPP11" s="7"/>
      <c r="EPQ11" s="7"/>
      <c r="EPR11" s="7"/>
      <c r="EPS11" s="7"/>
      <c r="EPT11" s="7"/>
      <c r="EPU11" s="7"/>
      <c r="EPV11" s="7"/>
      <c r="EPW11" s="7"/>
      <c r="EPX11" s="7"/>
      <c r="EPY11" s="7"/>
      <c r="EPZ11" s="7"/>
      <c r="EQA11" s="7"/>
      <c r="EQB11" s="7"/>
      <c r="EQC11" s="7"/>
      <c r="EQD11" s="7"/>
      <c r="EQE11" s="7"/>
      <c r="EQF11" s="7"/>
      <c r="EQG11" s="7"/>
      <c r="EQH11" s="7"/>
      <c r="EQI11" s="7"/>
      <c r="EQJ11" s="7"/>
      <c r="EQK11" s="7"/>
      <c r="EQL11" s="7"/>
      <c r="EQM11" s="7"/>
      <c r="EQN11" s="7"/>
      <c r="EQO11" s="7"/>
      <c r="EQP11" s="7"/>
      <c r="EQQ11" s="7"/>
      <c r="EQR11" s="7"/>
      <c r="EQS11" s="7"/>
      <c r="EQT11" s="7"/>
      <c r="EQU11" s="7"/>
      <c r="EQV11" s="7"/>
      <c r="EQW11" s="7"/>
      <c r="EQX11" s="7"/>
      <c r="EQY11" s="7"/>
      <c r="EQZ11" s="7"/>
      <c r="ERA11" s="7"/>
      <c r="ERB11" s="7"/>
      <c r="ERC11" s="7"/>
      <c r="ERD11" s="7"/>
      <c r="ERE11" s="7"/>
      <c r="ERF11" s="7"/>
      <c r="ERG11" s="7"/>
      <c r="ERH11" s="7"/>
      <c r="ERI11" s="7"/>
      <c r="ERJ11" s="7"/>
      <c r="ERK11" s="7"/>
      <c r="ERL11" s="7"/>
      <c r="ERM11" s="7"/>
      <c r="ERN11" s="7"/>
      <c r="ERO11" s="7"/>
      <c r="ERP11" s="7"/>
      <c r="ERQ11" s="7"/>
      <c r="ERR11" s="7"/>
      <c r="ERS11" s="7"/>
      <c r="ERT11" s="7"/>
      <c r="ERU11" s="7"/>
      <c r="ERV11" s="7"/>
      <c r="ERW11" s="7"/>
      <c r="ERX11" s="7"/>
      <c r="ERY11" s="7"/>
      <c r="ERZ11" s="7"/>
      <c r="ESA11" s="7"/>
      <c r="ESB11" s="7"/>
      <c r="ESC11" s="7"/>
      <c r="ESD11" s="7"/>
      <c r="ESE11" s="7"/>
      <c r="ESF11" s="7"/>
      <c r="ESG11" s="7"/>
      <c r="ESH11" s="7"/>
      <c r="ESI11" s="7"/>
      <c r="ESJ11" s="7"/>
      <c r="ESK11" s="7"/>
      <c r="ESL11" s="7"/>
      <c r="ESM11" s="7"/>
      <c r="ESN11" s="7"/>
      <c r="ESO11" s="7"/>
      <c r="ESP11" s="7"/>
      <c r="ESQ11" s="7"/>
      <c r="ESR11" s="7"/>
      <c r="ESS11" s="7"/>
      <c r="EST11" s="7"/>
      <c r="ESU11" s="7"/>
      <c r="ESV11" s="7"/>
      <c r="ESW11" s="7"/>
      <c r="ESX11" s="7"/>
      <c r="ESY11" s="7"/>
      <c r="ESZ11" s="7"/>
      <c r="ETA11" s="7"/>
      <c r="ETB11" s="7"/>
      <c r="ETC11" s="7"/>
      <c r="ETD11" s="7"/>
      <c r="ETE11" s="7"/>
      <c r="ETF11" s="7"/>
      <c r="ETG11" s="7"/>
      <c r="ETH11" s="7"/>
      <c r="ETI11" s="7"/>
      <c r="ETJ11" s="7"/>
      <c r="ETK11" s="7"/>
      <c r="ETL11" s="7"/>
      <c r="ETM11" s="7"/>
      <c r="ETN11" s="7"/>
      <c r="ETO11" s="7"/>
      <c r="ETP11" s="7"/>
      <c r="ETQ11" s="7"/>
      <c r="ETR11" s="7"/>
      <c r="ETS11" s="7"/>
      <c r="ETT11" s="7"/>
      <c r="ETU11" s="7"/>
      <c r="ETV11" s="7"/>
      <c r="ETW11" s="7"/>
      <c r="ETX11" s="7"/>
      <c r="ETY11" s="7"/>
      <c r="ETZ11" s="7"/>
      <c r="EUA11" s="7"/>
      <c r="EUB11" s="7"/>
      <c r="EUC11" s="7"/>
      <c r="EUD11" s="7"/>
      <c r="EUE11" s="7"/>
      <c r="EUF11" s="7"/>
      <c r="EUG11" s="7"/>
      <c r="EUH11" s="7"/>
      <c r="EUI11" s="7"/>
      <c r="EUJ11" s="7"/>
      <c r="EUK11" s="7"/>
      <c r="EUL11" s="7"/>
      <c r="EUM11" s="7"/>
      <c r="EUN11" s="7"/>
      <c r="EUO11" s="7"/>
      <c r="EUP11" s="7"/>
      <c r="EUQ11" s="7"/>
      <c r="EUR11" s="7"/>
      <c r="EUS11" s="7"/>
      <c r="EUT11" s="7"/>
      <c r="EUU11" s="7"/>
      <c r="EUV11" s="7"/>
      <c r="EUW11" s="7"/>
      <c r="EUX11" s="7"/>
      <c r="EUY11" s="7"/>
      <c r="EUZ11" s="7"/>
      <c r="EVA11" s="7"/>
      <c r="EVB11" s="7"/>
      <c r="EVC11" s="7"/>
      <c r="EVD11" s="7"/>
      <c r="EVE11" s="7"/>
      <c r="EVF11" s="7"/>
      <c r="EVG11" s="7"/>
      <c r="EVH11" s="7"/>
      <c r="EVI11" s="7"/>
      <c r="EVJ11" s="7"/>
      <c r="EVK11" s="7"/>
      <c r="EVL11" s="7"/>
      <c r="EVM11" s="7"/>
      <c r="EVN11" s="7"/>
      <c r="EVO11" s="7"/>
      <c r="EVP11" s="7"/>
      <c r="EVQ11" s="7"/>
      <c r="EVR11" s="7"/>
      <c r="EVS11" s="7"/>
      <c r="EVT11" s="7"/>
      <c r="EVU11" s="7"/>
      <c r="EVV11" s="7"/>
      <c r="EVW11" s="7"/>
      <c r="EVX11" s="7"/>
      <c r="EVY11" s="7"/>
      <c r="EVZ11" s="7"/>
      <c r="EWA11" s="7"/>
      <c r="EWB11" s="7"/>
      <c r="EWC11" s="7"/>
      <c r="EWD11" s="7"/>
      <c r="EWE11" s="7"/>
      <c r="EWF11" s="7"/>
      <c r="EWG11" s="7"/>
      <c r="EWH11" s="7"/>
      <c r="EWI11" s="7"/>
      <c r="EWJ11" s="7"/>
      <c r="EWK11" s="7"/>
      <c r="EWL11" s="7"/>
      <c r="EWM11" s="7"/>
      <c r="EWN11" s="7"/>
      <c r="EWO11" s="7"/>
      <c r="EWP11" s="7"/>
      <c r="EWQ11" s="7"/>
      <c r="EWR11" s="7"/>
      <c r="EWS11" s="7"/>
      <c r="EWT11" s="7"/>
      <c r="EWU11" s="7"/>
      <c r="EWV11" s="7"/>
      <c r="EWW11" s="7"/>
      <c r="EWX11" s="7"/>
      <c r="EWY11" s="7"/>
      <c r="EWZ11" s="7"/>
      <c r="EXA11" s="7"/>
      <c r="EXB11" s="7"/>
      <c r="EXC11" s="7"/>
      <c r="EXD11" s="7"/>
      <c r="EXE11" s="7"/>
      <c r="EXF11" s="7"/>
      <c r="EXG11" s="7"/>
      <c r="EXH11" s="7"/>
      <c r="EXI11" s="7"/>
      <c r="EXJ11" s="7"/>
      <c r="EXK11" s="7"/>
      <c r="EXL11" s="7"/>
      <c r="EXM11" s="7"/>
      <c r="EXN11" s="7"/>
      <c r="EXO11" s="7"/>
      <c r="EXP11" s="7"/>
      <c r="EXQ11" s="7"/>
      <c r="EXR11" s="7"/>
      <c r="EXS11" s="7"/>
      <c r="EXT11" s="7"/>
      <c r="EXU11" s="7"/>
      <c r="EXV11" s="7"/>
      <c r="EXW11" s="7"/>
      <c r="EXX11" s="7"/>
      <c r="EXY11" s="7"/>
      <c r="EXZ11" s="7"/>
      <c r="EYA11" s="7"/>
      <c r="EYB11" s="7"/>
      <c r="EYC11" s="7"/>
      <c r="EYD11" s="7"/>
      <c r="EYE11" s="7"/>
      <c r="EYF11" s="7"/>
      <c r="EYG11" s="7"/>
      <c r="EYH11" s="7"/>
      <c r="EYI11" s="7"/>
      <c r="EYJ11" s="7"/>
      <c r="EYK11" s="7"/>
      <c r="EYL11" s="7"/>
      <c r="EYM11" s="7"/>
      <c r="EYN11" s="7"/>
      <c r="EYO11" s="7"/>
      <c r="EYP11" s="7"/>
      <c r="EYQ11" s="7"/>
      <c r="EYR11" s="7"/>
      <c r="EYS11" s="7"/>
      <c r="EYT11" s="7"/>
      <c r="EYU11" s="7"/>
      <c r="EYV11" s="7"/>
      <c r="EYW11" s="7"/>
      <c r="EYX11" s="7"/>
      <c r="EYY11" s="7"/>
      <c r="EYZ11" s="7"/>
      <c r="EZA11" s="7"/>
      <c r="EZB11" s="7"/>
      <c r="EZC11" s="7"/>
      <c r="EZD11" s="7"/>
      <c r="EZE11" s="7"/>
      <c r="EZF11" s="7"/>
      <c r="EZG11" s="7"/>
      <c r="EZH11" s="7"/>
      <c r="EZI11" s="7"/>
      <c r="EZJ11" s="7"/>
      <c r="EZK11" s="7"/>
      <c r="EZL11" s="7"/>
      <c r="EZM11" s="7"/>
      <c r="EZN11" s="7"/>
      <c r="EZO11" s="7"/>
      <c r="EZP11" s="7"/>
      <c r="EZQ11" s="7"/>
      <c r="EZR11" s="7"/>
      <c r="EZS11" s="7"/>
      <c r="EZT11" s="7"/>
      <c r="EZU11" s="7"/>
      <c r="EZV11" s="7"/>
      <c r="EZW11" s="7"/>
      <c r="EZX11" s="7"/>
      <c r="EZY11" s="7"/>
      <c r="EZZ11" s="7"/>
      <c r="FAA11" s="7"/>
      <c r="FAB11" s="7"/>
      <c r="FAC11" s="7"/>
      <c r="FAD11" s="7"/>
      <c r="FAE11" s="7"/>
      <c r="FAF11" s="7"/>
      <c r="FAG11" s="7"/>
      <c r="FAH11" s="7"/>
      <c r="FAI11" s="7"/>
      <c r="FAJ11" s="7"/>
      <c r="FAK11" s="7"/>
      <c r="FAL11" s="7"/>
      <c r="FAM11" s="7"/>
      <c r="FAN11" s="7"/>
      <c r="FAO11" s="7"/>
      <c r="FAP11" s="7"/>
      <c r="FAQ11" s="7"/>
      <c r="FAR11" s="7"/>
      <c r="FAS11" s="7"/>
      <c r="FAT11" s="7"/>
      <c r="FAU11" s="7"/>
      <c r="FAV11" s="7"/>
      <c r="FAW11" s="7"/>
      <c r="FAX11" s="7"/>
      <c r="FAY11" s="7"/>
      <c r="FAZ11" s="7"/>
      <c r="FBA11" s="7"/>
      <c r="FBB11" s="7"/>
      <c r="FBC11" s="7"/>
      <c r="FBD11" s="7"/>
      <c r="FBE11" s="7"/>
      <c r="FBF11" s="7"/>
      <c r="FBG11" s="7"/>
      <c r="FBH11" s="7"/>
      <c r="FBI11" s="7"/>
      <c r="FBJ11" s="7"/>
      <c r="FBK11" s="7"/>
      <c r="FBL11" s="7"/>
      <c r="FBM11" s="7"/>
      <c r="FBN11" s="7"/>
      <c r="FBO11" s="7"/>
      <c r="FBP11" s="7"/>
      <c r="FBQ11" s="7"/>
      <c r="FBR11" s="7"/>
      <c r="FBS11" s="7"/>
      <c r="FBT11" s="7"/>
      <c r="FBU11" s="7"/>
      <c r="FBV11" s="7"/>
      <c r="FBW11" s="7"/>
      <c r="FBX11" s="7"/>
      <c r="FBY11" s="7"/>
      <c r="FBZ11" s="7"/>
      <c r="FCA11" s="7"/>
      <c r="FCB11" s="7"/>
      <c r="FCC11" s="7"/>
      <c r="FCD11" s="7"/>
      <c r="FCE11" s="7"/>
      <c r="FCF11" s="7"/>
      <c r="FCG11" s="7"/>
      <c r="FCH11" s="7"/>
      <c r="FCI11" s="7"/>
      <c r="FCJ11" s="7"/>
      <c r="FCK11" s="7"/>
      <c r="FCL11" s="7"/>
      <c r="FCM11" s="7"/>
      <c r="FCN11" s="7"/>
      <c r="FCO11" s="7"/>
      <c r="FCP11" s="7"/>
      <c r="FCQ11" s="7"/>
      <c r="FCR11" s="7"/>
      <c r="FCS11" s="7"/>
      <c r="FCT11" s="7"/>
      <c r="FCU11" s="7"/>
      <c r="FCV11" s="7"/>
      <c r="FCW11" s="7"/>
      <c r="FCX11" s="7"/>
      <c r="FCY11" s="7"/>
      <c r="FCZ11" s="7"/>
      <c r="FDA11" s="7"/>
      <c r="FDB11" s="7"/>
      <c r="FDC11" s="7"/>
      <c r="FDD11" s="7"/>
      <c r="FDE11" s="7"/>
      <c r="FDF11" s="7"/>
      <c r="FDG11" s="7"/>
      <c r="FDH11" s="7"/>
      <c r="FDI11" s="7"/>
      <c r="FDJ11" s="7"/>
      <c r="FDK11" s="7"/>
      <c r="FDL11" s="7"/>
      <c r="FDM11" s="7"/>
      <c r="FDN11" s="7"/>
      <c r="FDO11" s="7"/>
      <c r="FDP11" s="7"/>
      <c r="FDQ11" s="7"/>
      <c r="FDR11" s="7"/>
      <c r="FDS11" s="7"/>
      <c r="FDT11" s="7"/>
      <c r="FDU11" s="7"/>
      <c r="FDV11" s="7"/>
      <c r="FDW11" s="7"/>
      <c r="FDX11" s="7"/>
      <c r="FDY11" s="7"/>
      <c r="FDZ11" s="7"/>
      <c r="FEA11" s="7"/>
      <c r="FEB11" s="7"/>
      <c r="FEC11" s="7"/>
      <c r="FED11" s="7"/>
      <c r="FEE11" s="7"/>
      <c r="FEF11" s="7"/>
      <c r="FEG11" s="7"/>
      <c r="FEH11" s="7"/>
      <c r="FEI11" s="7"/>
      <c r="FEJ11" s="7"/>
      <c r="FEK11" s="7"/>
      <c r="FEL11" s="7"/>
      <c r="FEM11" s="7"/>
      <c r="FEN11" s="7"/>
      <c r="FEO11" s="7"/>
      <c r="FEP11" s="7"/>
      <c r="FEQ11" s="7"/>
      <c r="FER11" s="7"/>
      <c r="FES11" s="7"/>
      <c r="FET11" s="7"/>
      <c r="FEU11" s="7"/>
      <c r="FEV11" s="7"/>
      <c r="FEW11" s="7"/>
      <c r="FEX11" s="7"/>
      <c r="FEY11" s="7"/>
      <c r="FEZ11" s="7"/>
      <c r="FFA11" s="7"/>
      <c r="FFB11" s="7"/>
      <c r="FFC11" s="7"/>
      <c r="FFD11" s="7"/>
      <c r="FFE11" s="7"/>
      <c r="FFF11" s="7"/>
      <c r="FFG11" s="7"/>
      <c r="FFH11" s="7"/>
      <c r="FFI11" s="7"/>
      <c r="FFJ11" s="7"/>
      <c r="FFK11" s="7"/>
      <c r="FFL11" s="7"/>
      <c r="FFM11" s="7"/>
      <c r="FFN11" s="7"/>
      <c r="FFO11" s="7"/>
      <c r="FFP11" s="7"/>
      <c r="FFQ11" s="7"/>
      <c r="FFR11" s="7"/>
      <c r="FFS11" s="7"/>
      <c r="FFT11" s="7"/>
      <c r="FFU11" s="7"/>
      <c r="FFV11" s="7"/>
      <c r="FFW11" s="7"/>
      <c r="FFX11" s="7"/>
      <c r="FFY11" s="7"/>
      <c r="FFZ11" s="7"/>
      <c r="FGA11" s="7"/>
      <c r="FGB11" s="7"/>
      <c r="FGC11" s="7"/>
      <c r="FGD11" s="7"/>
      <c r="FGE11" s="7"/>
      <c r="FGF11" s="7"/>
      <c r="FGG11" s="7"/>
      <c r="FGH11" s="7"/>
      <c r="FGI11" s="7"/>
      <c r="FGJ11" s="7"/>
      <c r="FGK11" s="7"/>
      <c r="FGL11" s="7"/>
      <c r="FGM11" s="7"/>
      <c r="FGN11" s="7"/>
      <c r="FGO11" s="7"/>
      <c r="FGP11" s="7"/>
      <c r="FGQ11" s="7"/>
      <c r="FGR11" s="7"/>
      <c r="FGS11" s="7"/>
      <c r="FGT11" s="7"/>
      <c r="FGU11" s="7"/>
      <c r="FGV11" s="7"/>
      <c r="FGW11" s="7"/>
      <c r="FGX11" s="7"/>
      <c r="FGY11" s="7"/>
      <c r="FGZ11" s="7"/>
      <c r="FHA11" s="7"/>
      <c r="FHB11" s="7"/>
      <c r="FHC11" s="7"/>
      <c r="FHD11" s="7"/>
      <c r="FHE11" s="7"/>
      <c r="FHF11" s="7"/>
      <c r="FHG11" s="7"/>
      <c r="FHH11" s="7"/>
      <c r="FHI11" s="7"/>
      <c r="FHJ11" s="7"/>
      <c r="FHK11" s="7"/>
      <c r="FHL11" s="7"/>
      <c r="FHM11" s="7"/>
      <c r="FHN11" s="7"/>
      <c r="FHO11" s="7"/>
      <c r="FHP11" s="7"/>
      <c r="FHQ11" s="7"/>
      <c r="FHR11" s="7"/>
      <c r="FHS11" s="7"/>
      <c r="FHT11" s="7"/>
      <c r="FHU11" s="7"/>
      <c r="FHV11" s="7"/>
      <c r="FHW11" s="7"/>
      <c r="FHX11" s="7"/>
      <c r="FHY11" s="7"/>
      <c r="FHZ11" s="7"/>
      <c r="FIA11" s="7"/>
      <c r="FIB11" s="7"/>
      <c r="FIC11" s="7"/>
      <c r="FID11" s="7"/>
      <c r="FIE11" s="7"/>
      <c r="FIF11" s="7"/>
      <c r="FIG11" s="7"/>
      <c r="FIH11" s="7"/>
      <c r="FII11" s="7"/>
      <c r="FIJ11" s="7"/>
      <c r="FIK11" s="7"/>
      <c r="FIL11" s="7"/>
      <c r="FIM11" s="7"/>
      <c r="FIN11" s="7"/>
      <c r="FIO11" s="7"/>
      <c r="FIP11" s="7"/>
      <c r="FIQ11" s="7"/>
      <c r="FIR11" s="7"/>
      <c r="FIS11" s="7"/>
      <c r="FIT11" s="7"/>
      <c r="FIU11" s="7"/>
      <c r="FIV11" s="7"/>
      <c r="FIW11" s="7"/>
      <c r="FIX11" s="7"/>
      <c r="FIY11" s="7"/>
      <c r="FIZ11" s="7"/>
      <c r="FJA11" s="7"/>
      <c r="FJB11" s="7"/>
      <c r="FJC11" s="7"/>
      <c r="FJD11" s="7"/>
      <c r="FJE11" s="7"/>
      <c r="FJF11" s="7"/>
      <c r="FJG11" s="7"/>
      <c r="FJH11" s="7"/>
      <c r="FJI11" s="7"/>
      <c r="FJJ11" s="7"/>
      <c r="FJK11" s="7"/>
      <c r="FJL11" s="7"/>
      <c r="FJM11" s="7"/>
      <c r="FJN11" s="7"/>
      <c r="FJO11" s="7"/>
      <c r="FJP11" s="7"/>
      <c r="FJQ11" s="7"/>
      <c r="FJR11" s="7"/>
      <c r="FJS11" s="7"/>
      <c r="FJT11" s="7"/>
      <c r="FJU11" s="7"/>
      <c r="FJV11" s="7"/>
      <c r="FJW11" s="7"/>
      <c r="FJX11" s="7"/>
      <c r="FJY11" s="7"/>
      <c r="FJZ11" s="7"/>
      <c r="FKA11" s="7"/>
      <c r="FKB11" s="7"/>
      <c r="FKC11" s="7"/>
      <c r="FKD11" s="7"/>
      <c r="FKE11" s="7"/>
      <c r="FKF11" s="7"/>
      <c r="FKG11" s="7"/>
      <c r="FKH11" s="7"/>
      <c r="FKI11" s="7"/>
      <c r="FKJ11" s="7"/>
      <c r="FKK11" s="7"/>
      <c r="FKL11" s="7"/>
      <c r="FKM11" s="7"/>
      <c r="FKN11" s="7"/>
      <c r="FKO11" s="7"/>
      <c r="FKP11" s="7"/>
      <c r="FKQ11" s="7"/>
      <c r="FKR11" s="7"/>
      <c r="FKS11" s="7"/>
      <c r="FKT11" s="7"/>
      <c r="FKU11" s="7"/>
      <c r="FKV11" s="7"/>
      <c r="FKW11" s="7"/>
      <c r="FKX11" s="7"/>
      <c r="FKY11" s="7"/>
      <c r="FKZ11" s="7"/>
      <c r="FLA11" s="7"/>
      <c r="FLB11" s="7"/>
      <c r="FLC11" s="7"/>
      <c r="FLD11" s="7"/>
      <c r="FLE11" s="7"/>
      <c r="FLF11" s="7"/>
      <c r="FLG11" s="7"/>
      <c r="FLH11" s="7"/>
      <c r="FLI11" s="7"/>
      <c r="FLJ11" s="7"/>
      <c r="FLK11" s="7"/>
      <c r="FLL11" s="7"/>
      <c r="FLM11" s="7"/>
      <c r="FLN11" s="7"/>
      <c r="FLO11" s="7"/>
      <c r="FLP11" s="7"/>
      <c r="FLQ11" s="7"/>
      <c r="FLR11" s="7"/>
      <c r="FLS11" s="7"/>
      <c r="FLT11" s="7"/>
      <c r="FLU11" s="7"/>
      <c r="FLV11" s="7"/>
      <c r="FLW11" s="7"/>
      <c r="FLX11" s="7"/>
      <c r="FLY11" s="7"/>
      <c r="FLZ11" s="7"/>
      <c r="FMA11" s="7"/>
      <c r="FMB11" s="7"/>
      <c r="FMC11" s="7"/>
      <c r="FMD11" s="7"/>
      <c r="FME11" s="7"/>
      <c r="FMF11" s="7"/>
      <c r="FMG11" s="7"/>
      <c r="FMH11" s="7"/>
      <c r="FMI11" s="7"/>
      <c r="FMJ11" s="7"/>
      <c r="FMK11" s="7"/>
      <c r="FML11" s="7"/>
      <c r="FMM11" s="7"/>
      <c r="FMN11" s="7"/>
      <c r="FMO11" s="7"/>
      <c r="FMP11" s="7"/>
      <c r="FMQ11" s="7"/>
      <c r="FMR11" s="7"/>
      <c r="FMS11" s="7"/>
      <c r="FMT11" s="7"/>
      <c r="FMU11" s="7"/>
      <c r="FMV11" s="7"/>
      <c r="FMW11" s="7"/>
      <c r="FMX11" s="7"/>
      <c r="FMY11" s="7"/>
      <c r="FMZ11" s="7"/>
      <c r="FNA11" s="7"/>
      <c r="FNB11" s="7"/>
      <c r="FNC11" s="7"/>
      <c r="FND11" s="7"/>
      <c r="FNE11" s="7"/>
      <c r="FNF11" s="7"/>
      <c r="FNG11" s="7"/>
      <c r="FNH11" s="7"/>
      <c r="FNI11" s="7"/>
      <c r="FNJ11" s="7"/>
      <c r="FNK11" s="7"/>
      <c r="FNL11" s="7"/>
      <c r="FNM11" s="7"/>
      <c r="FNN11" s="7"/>
      <c r="FNO11" s="7"/>
      <c r="FNP11" s="7"/>
      <c r="FNQ11" s="7"/>
      <c r="FNR11" s="7"/>
      <c r="FNS11" s="7"/>
      <c r="FNT11" s="7"/>
      <c r="FNU11" s="7"/>
      <c r="FNV11" s="7"/>
      <c r="FNW11" s="7"/>
      <c r="FNX11" s="7"/>
      <c r="FNY11" s="7"/>
      <c r="FNZ11" s="7"/>
      <c r="FOA11" s="7"/>
      <c r="FOB11" s="7"/>
      <c r="FOC11" s="7"/>
      <c r="FOD11" s="7"/>
      <c r="FOE11" s="7"/>
      <c r="FOF11" s="7"/>
      <c r="FOG11" s="7"/>
      <c r="FOH11" s="7"/>
      <c r="FOI11" s="7"/>
      <c r="FOJ11" s="7"/>
      <c r="FOK11" s="7"/>
      <c r="FOL11" s="7"/>
      <c r="FOM11" s="7"/>
      <c r="FON11" s="7"/>
      <c r="FOO11" s="7"/>
      <c r="FOP11" s="7"/>
      <c r="FOQ11" s="7"/>
      <c r="FOR11" s="7"/>
      <c r="FOS11" s="7"/>
      <c r="FOT11" s="7"/>
      <c r="FOU11" s="7"/>
      <c r="FOV11" s="7"/>
      <c r="FOW11" s="7"/>
      <c r="FOX11" s="7"/>
      <c r="FOY11" s="7"/>
      <c r="FOZ11" s="7"/>
      <c r="FPA11" s="7"/>
      <c r="FPB11" s="7"/>
      <c r="FPC11" s="7"/>
      <c r="FPD11" s="7"/>
      <c r="FPE11" s="7"/>
      <c r="FPF11" s="7"/>
      <c r="FPG11" s="7"/>
      <c r="FPH11" s="7"/>
      <c r="FPI11" s="7"/>
      <c r="FPJ11" s="7"/>
      <c r="FPK11" s="7"/>
      <c r="FPL11" s="7"/>
      <c r="FPM11" s="7"/>
      <c r="FPN11" s="7"/>
      <c r="FPO11" s="7"/>
      <c r="FPP11" s="7"/>
      <c r="FPQ11" s="7"/>
      <c r="FPR11" s="7"/>
      <c r="FPS11" s="7"/>
      <c r="FPT11" s="7"/>
      <c r="FPU11" s="7"/>
      <c r="FPV11" s="7"/>
      <c r="FPW11" s="7"/>
      <c r="FPX11" s="7"/>
      <c r="FPY11" s="7"/>
      <c r="FPZ11" s="7"/>
      <c r="FQA11" s="7"/>
      <c r="FQB11" s="7"/>
      <c r="FQC11" s="7"/>
      <c r="FQD11" s="7"/>
      <c r="FQE11" s="7"/>
      <c r="FQF11" s="7"/>
      <c r="FQG11" s="7"/>
      <c r="FQH11" s="7"/>
      <c r="FQI11" s="7"/>
      <c r="FQJ11" s="7"/>
      <c r="FQK11" s="7"/>
      <c r="FQL11" s="7"/>
      <c r="FQM11" s="7"/>
      <c r="FQN11" s="7"/>
      <c r="FQO11" s="7"/>
      <c r="FQP11" s="7"/>
      <c r="FQQ11" s="7"/>
      <c r="FQR11" s="7"/>
      <c r="FQS11" s="7"/>
      <c r="FQT11" s="7"/>
      <c r="FQU11" s="7"/>
      <c r="FQV11" s="7"/>
      <c r="FQW11" s="7"/>
      <c r="FQX11" s="7"/>
      <c r="FQY11" s="7"/>
      <c r="FQZ11" s="7"/>
      <c r="FRA11" s="7"/>
      <c r="FRB11" s="7"/>
      <c r="FRC11" s="7"/>
      <c r="FRD11" s="7"/>
      <c r="FRE11" s="7"/>
      <c r="FRF11" s="7"/>
      <c r="FRG11" s="7"/>
      <c r="FRH11" s="7"/>
      <c r="FRI11" s="7"/>
      <c r="FRJ11" s="7"/>
      <c r="FRK11" s="7"/>
      <c r="FRL11" s="7"/>
      <c r="FRM11" s="7"/>
      <c r="FRN11" s="7"/>
      <c r="FRO11" s="7"/>
      <c r="FRP11" s="7"/>
      <c r="FRQ11" s="7"/>
      <c r="FRR11" s="7"/>
      <c r="FRS11" s="7"/>
      <c r="FRT11" s="7"/>
      <c r="FRU11" s="7"/>
      <c r="FRV11" s="7"/>
      <c r="FRW11" s="7"/>
      <c r="FRX11" s="7"/>
      <c r="FRY11" s="7"/>
      <c r="FRZ11" s="7"/>
      <c r="FSA11" s="7"/>
      <c r="FSB11" s="7"/>
      <c r="FSC11" s="7"/>
      <c r="FSD11" s="7"/>
      <c r="FSE11" s="7"/>
      <c r="FSF11" s="7"/>
      <c r="FSG11" s="7"/>
      <c r="FSH11" s="7"/>
      <c r="FSI11" s="7"/>
      <c r="FSJ11" s="7"/>
      <c r="FSK11" s="7"/>
      <c r="FSL11" s="7"/>
      <c r="FSM11" s="7"/>
      <c r="FSN11" s="7"/>
      <c r="FSO11" s="7"/>
      <c r="FSP11" s="7"/>
      <c r="FSQ11" s="7"/>
      <c r="FSR11" s="7"/>
      <c r="FSS11" s="7"/>
      <c r="FST11" s="7"/>
      <c r="FSU11" s="7"/>
      <c r="FSV11" s="7"/>
      <c r="FSW11" s="7"/>
      <c r="FSX11" s="7"/>
      <c r="FSY11" s="7"/>
      <c r="FSZ11" s="7"/>
      <c r="FTA11" s="7"/>
      <c r="FTB11" s="7"/>
      <c r="FTC11" s="7"/>
      <c r="FTD11" s="7"/>
      <c r="FTE11" s="7"/>
      <c r="FTF11" s="7"/>
      <c r="FTG11" s="7"/>
      <c r="FTH11" s="7"/>
      <c r="FTI11" s="7"/>
      <c r="FTJ11" s="7"/>
      <c r="FTK11" s="7"/>
      <c r="FTL11" s="7"/>
      <c r="FTM11" s="7"/>
      <c r="FTN11" s="7"/>
      <c r="FTO11" s="7"/>
      <c r="FTP11" s="7"/>
      <c r="FTQ11" s="7"/>
      <c r="FTR11" s="7"/>
      <c r="FTS11" s="7"/>
      <c r="FTT11" s="7"/>
      <c r="FTU11" s="7"/>
      <c r="FTV11" s="7"/>
      <c r="FTW11" s="7"/>
      <c r="FTX11" s="7"/>
      <c r="FTY11" s="7"/>
      <c r="FTZ11" s="7"/>
      <c r="FUA11" s="7"/>
      <c r="FUB11" s="7"/>
      <c r="FUC11" s="7"/>
      <c r="FUD11" s="7"/>
      <c r="FUE11" s="7"/>
      <c r="FUF11" s="7"/>
      <c r="FUG11" s="7"/>
      <c r="FUH11" s="7"/>
      <c r="FUI11" s="7"/>
      <c r="FUJ11" s="7"/>
      <c r="FUK11" s="7"/>
      <c r="FUL11" s="7"/>
      <c r="FUM11" s="7"/>
      <c r="FUN11" s="7"/>
      <c r="FUO11" s="7"/>
      <c r="FUP11" s="7"/>
      <c r="FUQ11" s="7"/>
      <c r="FUR11" s="7"/>
      <c r="FUS11" s="7"/>
      <c r="FUT11" s="7"/>
      <c r="FUU11" s="7"/>
      <c r="FUV11" s="7"/>
      <c r="FUW11" s="7"/>
      <c r="FUX11" s="7"/>
      <c r="FUY11" s="7"/>
      <c r="FUZ11" s="7"/>
      <c r="FVA11" s="7"/>
      <c r="FVB11" s="7"/>
      <c r="FVC11" s="7"/>
      <c r="FVD11" s="7"/>
      <c r="FVE11" s="7"/>
      <c r="FVF11" s="7"/>
      <c r="FVG11" s="7"/>
      <c r="FVH11" s="7"/>
      <c r="FVI11" s="7"/>
      <c r="FVJ11" s="7"/>
      <c r="FVK11" s="7"/>
      <c r="FVL11" s="7"/>
      <c r="FVM11" s="7"/>
      <c r="FVN11" s="7"/>
      <c r="FVO11" s="7"/>
      <c r="FVP11" s="7"/>
      <c r="FVQ11" s="7"/>
      <c r="FVR11" s="7"/>
      <c r="FVS11" s="7"/>
      <c r="FVT11" s="7"/>
      <c r="FVU11" s="7"/>
      <c r="FVV11" s="7"/>
      <c r="FVW11" s="7"/>
      <c r="FVX11" s="7"/>
      <c r="FVY11" s="7"/>
      <c r="FVZ11" s="7"/>
      <c r="FWA11" s="7"/>
      <c r="FWB11" s="7"/>
      <c r="FWC11" s="7"/>
      <c r="FWD11" s="7"/>
      <c r="FWE11" s="7"/>
      <c r="FWF11" s="7"/>
      <c r="FWG11" s="7"/>
      <c r="FWH11" s="7"/>
      <c r="FWI11" s="7"/>
      <c r="FWJ11" s="7"/>
      <c r="FWK11" s="7"/>
      <c r="FWL11" s="7"/>
      <c r="FWM11" s="7"/>
      <c r="FWN11" s="7"/>
      <c r="FWO11" s="7"/>
      <c r="FWP11" s="7"/>
      <c r="FWQ11" s="7"/>
      <c r="FWR11" s="7"/>
      <c r="FWS11" s="7"/>
      <c r="FWT11" s="7"/>
      <c r="FWU11" s="7"/>
      <c r="FWV11" s="7"/>
      <c r="FWW11" s="7"/>
      <c r="FWX11" s="7"/>
      <c r="FWY11" s="7"/>
      <c r="FWZ11" s="7"/>
      <c r="FXA11" s="7"/>
      <c r="FXB11" s="7"/>
      <c r="FXC11" s="7"/>
      <c r="FXD11" s="7"/>
      <c r="FXE11" s="7"/>
      <c r="FXF11" s="7"/>
      <c r="FXG11" s="7"/>
      <c r="FXH11" s="7"/>
      <c r="FXI11" s="7"/>
      <c r="FXJ11" s="7"/>
      <c r="FXK11" s="7"/>
      <c r="FXL11" s="7"/>
      <c r="FXM11" s="7"/>
      <c r="FXN11" s="7"/>
      <c r="FXO11" s="7"/>
      <c r="FXP11" s="7"/>
      <c r="FXQ11" s="7"/>
      <c r="FXR11" s="7"/>
      <c r="FXS11" s="7"/>
      <c r="FXT11" s="7"/>
      <c r="FXU11" s="7"/>
      <c r="FXV11" s="7"/>
      <c r="FXW11" s="7"/>
      <c r="FXX11" s="7"/>
      <c r="FXY11" s="7"/>
      <c r="FXZ11" s="7"/>
      <c r="FYA11" s="7"/>
      <c r="FYB11" s="7"/>
      <c r="FYC11" s="7"/>
      <c r="FYD11" s="7"/>
      <c r="FYE11" s="7"/>
      <c r="FYF11" s="7"/>
      <c r="FYG11" s="7"/>
      <c r="FYH11" s="7"/>
      <c r="FYI11" s="7"/>
      <c r="FYJ11" s="7"/>
      <c r="FYK11" s="7"/>
      <c r="FYL11" s="7"/>
      <c r="FYM11" s="7"/>
      <c r="FYN11" s="7"/>
      <c r="FYO11" s="7"/>
      <c r="FYP11" s="7"/>
      <c r="FYQ11" s="7"/>
      <c r="FYR11" s="7"/>
      <c r="FYS11" s="7"/>
      <c r="FYT11" s="7"/>
      <c r="FYU11" s="7"/>
      <c r="FYV11" s="7"/>
      <c r="FYW11" s="7"/>
      <c r="FYX11" s="7"/>
      <c r="FYY11" s="7"/>
      <c r="FYZ11" s="7"/>
      <c r="FZA11" s="7"/>
      <c r="FZB11" s="7"/>
      <c r="FZC11" s="7"/>
      <c r="FZD11" s="7"/>
      <c r="FZE11" s="7"/>
      <c r="FZF11" s="7"/>
      <c r="FZG11" s="7"/>
      <c r="FZH11" s="7"/>
      <c r="FZI11" s="7"/>
      <c r="FZJ11" s="7"/>
      <c r="FZK11" s="7"/>
      <c r="FZL11" s="7"/>
      <c r="FZM11" s="7"/>
      <c r="FZN11" s="7"/>
      <c r="FZO11" s="7"/>
      <c r="FZP11" s="7"/>
      <c r="FZQ11" s="7"/>
      <c r="FZR11" s="7"/>
      <c r="FZS11" s="7"/>
      <c r="FZT11" s="7"/>
      <c r="FZU11" s="7"/>
      <c r="FZV11" s="7"/>
      <c r="FZW11" s="7"/>
      <c r="FZX11" s="7"/>
      <c r="FZY11" s="7"/>
      <c r="FZZ11" s="7"/>
      <c r="GAA11" s="7"/>
      <c r="GAB11" s="7"/>
      <c r="GAC11" s="7"/>
      <c r="GAD11" s="7"/>
      <c r="GAE11" s="7"/>
      <c r="GAF11" s="7"/>
      <c r="GAG11" s="7"/>
      <c r="GAH11" s="7"/>
      <c r="GAI11" s="7"/>
      <c r="GAJ11" s="7"/>
      <c r="GAK11" s="7"/>
      <c r="GAL11" s="7"/>
      <c r="GAM11" s="7"/>
      <c r="GAN11" s="7"/>
      <c r="GAO11" s="7"/>
      <c r="GAP11" s="7"/>
      <c r="GAQ11" s="7"/>
      <c r="GAR11" s="7"/>
      <c r="GAS11" s="7"/>
      <c r="GAT11" s="7"/>
      <c r="GAU11" s="7"/>
      <c r="GAV11" s="7"/>
      <c r="GAW11" s="7"/>
      <c r="GAX11" s="7"/>
      <c r="GAY11" s="7"/>
      <c r="GAZ11" s="7"/>
      <c r="GBA11" s="7"/>
      <c r="GBB11" s="7"/>
      <c r="GBC11" s="7"/>
      <c r="GBD11" s="7"/>
      <c r="GBE11" s="7"/>
      <c r="GBF11" s="7"/>
      <c r="GBG11" s="7"/>
      <c r="GBH11" s="7"/>
      <c r="GBI11" s="7"/>
      <c r="GBJ11" s="7"/>
      <c r="GBK11" s="7"/>
      <c r="GBL11" s="7"/>
      <c r="GBM11" s="7"/>
      <c r="GBN11" s="7"/>
      <c r="GBO11" s="7"/>
      <c r="GBP11" s="7"/>
      <c r="GBQ11" s="7"/>
      <c r="GBR11" s="7"/>
      <c r="GBS11" s="7"/>
      <c r="GBT11" s="7"/>
      <c r="GBU11" s="7"/>
      <c r="GBV11" s="7"/>
      <c r="GBW11" s="7"/>
      <c r="GBX11" s="7"/>
      <c r="GBY11" s="7"/>
      <c r="GBZ11" s="7"/>
      <c r="GCA11" s="7"/>
      <c r="GCB11" s="7"/>
      <c r="GCC11" s="7"/>
      <c r="GCD11" s="7"/>
      <c r="GCE11" s="7"/>
      <c r="GCF11" s="7"/>
      <c r="GCG11" s="7"/>
      <c r="GCH11" s="7"/>
      <c r="GCI11" s="7"/>
      <c r="GCJ11" s="7"/>
      <c r="GCK11" s="7"/>
      <c r="GCL11" s="7"/>
      <c r="GCM11" s="7"/>
      <c r="GCN11" s="7"/>
      <c r="GCO11" s="7"/>
      <c r="GCP11" s="7"/>
      <c r="GCQ11" s="7"/>
      <c r="GCR11" s="7"/>
      <c r="GCS11" s="7"/>
      <c r="GCT11" s="7"/>
      <c r="GCU11" s="7"/>
      <c r="GCV11" s="7"/>
      <c r="GCW11" s="7"/>
      <c r="GCX11" s="7"/>
      <c r="GCY11" s="7"/>
      <c r="GCZ11" s="7"/>
      <c r="GDA11" s="7"/>
      <c r="GDB11" s="7"/>
      <c r="GDC11" s="7"/>
      <c r="GDD11" s="7"/>
      <c r="GDE11" s="7"/>
      <c r="GDF11" s="7"/>
      <c r="GDG11" s="7"/>
      <c r="GDH11" s="7"/>
      <c r="GDI11" s="7"/>
      <c r="GDJ11" s="7"/>
      <c r="GDK11" s="7"/>
      <c r="GDL11" s="7"/>
      <c r="GDM11" s="7"/>
      <c r="GDN11" s="7"/>
      <c r="GDO11" s="7"/>
      <c r="GDP11" s="7"/>
      <c r="GDQ11" s="7"/>
      <c r="GDR11" s="7"/>
      <c r="GDS11" s="7"/>
      <c r="GDT11" s="7"/>
      <c r="GDU11" s="7"/>
      <c r="GDV11" s="7"/>
      <c r="GDW11" s="7"/>
      <c r="GDX11" s="7"/>
      <c r="GDY11" s="7"/>
      <c r="GDZ11" s="7"/>
      <c r="GEA11" s="7"/>
      <c r="GEB11" s="7"/>
      <c r="GEC11" s="7"/>
      <c r="GED11" s="7"/>
      <c r="GEE11" s="7"/>
      <c r="GEF11" s="7"/>
      <c r="GEG11" s="7"/>
      <c r="GEH11" s="7"/>
      <c r="GEI11" s="7"/>
      <c r="GEJ11" s="7"/>
      <c r="GEK11" s="7"/>
      <c r="GEL11" s="7"/>
      <c r="GEM11" s="7"/>
      <c r="GEN11" s="7"/>
      <c r="GEO11" s="7"/>
      <c r="GEP11" s="7"/>
      <c r="GEQ11" s="7"/>
      <c r="GER11" s="7"/>
      <c r="GES11" s="7"/>
      <c r="GET11" s="7"/>
      <c r="GEU11" s="7"/>
      <c r="GEV11" s="7"/>
      <c r="GEW11" s="7"/>
      <c r="GEX11" s="7"/>
      <c r="GEY11" s="7"/>
      <c r="GEZ11" s="7"/>
      <c r="GFA11" s="7"/>
      <c r="GFB11" s="7"/>
      <c r="GFC11" s="7"/>
      <c r="GFD11" s="7"/>
      <c r="GFE11" s="7"/>
      <c r="GFF11" s="7"/>
      <c r="GFG11" s="7"/>
      <c r="GFH11" s="7"/>
      <c r="GFI11" s="7"/>
      <c r="GFJ11" s="7"/>
      <c r="GFK11" s="7"/>
      <c r="GFL11" s="7"/>
      <c r="GFM11" s="7"/>
      <c r="GFN11" s="7"/>
      <c r="GFO11" s="7"/>
      <c r="GFP11" s="7"/>
      <c r="GFQ11" s="7"/>
      <c r="GFR11" s="7"/>
      <c r="GFS11" s="7"/>
      <c r="GFT11" s="7"/>
      <c r="GFU11" s="7"/>
      <c r="GFV11" s="7"/>
      <c r="GFW11" s="7"/>
      <c r="GFX11" s="7"/>
      <c r="GFY11" s="7"/>
      <c r="GFZ11" s="7"/>
      <c r="GGA11" s="7"/>
      <c r="GGB11" s="7"/>
      <c r="GGC11" s="7"/>
      <c r="GGD11" s="7"/>
      <c r="GGE11" s="7"/>
      <c r="GGF11" s="7"/>
      <c r="GGG11" s="7"/>
      <c r="GGH11" s="7"/>
      <c r="GGI11" s="7"/>
      <c r="GGJ11" s="7"/>
      <c r="GGK11" s="7"/>
      <c r="GGL11" s="7"/>
      <c r="GGM11" s="7"/>
      <c r="GGN11" s="7"/>
      <c r="GGO11" s="7"/>
      <c r="GGP11" s="7"/>
      <c r="GGQ11" s="7"/>
      <c r="GGR11" s="7"/>
      <c r="GGS11" s="7"/>
      <c r="GGT11" s="7"/>
      <c r="GGU11" s="7"/>
      <c r="GGV11" s="7"/>
      <c r="GGW11" s="7"/>
      <c r="GGX11" s="7"/>
      <c r="GGY11" s="7"/>
      <c r="GGZ11" s="7"/>
      <c r="GHA11" s="7"/>
      <c r="GHB11" s="7"/>
      <c r="GHC11" s="7"/>
      <c r="GHD11" s="7"/>
      <c r="GHE11" s="7"/>
      <c r="GHF11" s="7"/>
      <c r="GHG11" s="7"/>
      <c r="GHH11" s="7"/>
      <c r="GHI11" s="7"/>
      <c r="GHJ11" s="7"/>
      <c r="GHK11" s="7"/>
      <c r="GHL11" s="7"/>
      <c r="GHM11" s="7"/>
      <c r="GHN11" s="7"/>
      <c r="GHO11" s="7"/>
      <c r="GHP11" s="7"/>
      <c r="GHQ11" s="7"/>
      <c r="GHR11" s="7"/>
      <c r="GHS11" s="7"/>
      <c r="GHT11" s="7"/>
      <c r="GHU11" s="7"/>
      <c r="GHV11" s="7"/>
      <c r="GHW11" s="7"/>
      <c r="GHX11" s="7"/>
      <c r="GHY11" s="7"/>
      <c r="GHZ11" s="7"/>
      <c r="GIA11" s="7"/>
      <c r="GIB11" s="7"/>
      <c r="GIC11" s="7"/>
      <c r="GID11" s="7"/>
      <c r="GIE11" s="7"/>
      <c r="GIF11" s="7"/>
      <c r="GIG11" s="7"/>
      <c r="GIH11" s="7"/>
      <c r="GII11" s="7"/>
      <c r="GIJ11" s="7"/>
      <c r="GIK11" s="7"/>
      <c r="GIL11" s="7"/>
      <c r="GIM11" s="7"/>
      <c r="GIN11" s="7"/>
      <c r="GIO11" s="7"/>
      <c r="GIP11" s="7"/>
      <c r="GIQ11" s="7"/>
      <c r="GIR11" s="7"/>
      <c r="GIS11" s="7"/>
      <c r="GIT11" s="7"/>
      <c r="GIU11" s="7"/>
      <c r="GIV11" s="7"/>
      <c r="GIW11" s="7"/>
      <c r="GIX11" s="7"/>
      <c r="GIY11" s="7"/>
      <c r="GIZ11" s="7"/>
      <c r="GJA11" s="7"/>
      <c r="GJB11" s="7"/>
      <c r="GJC11" s="7"/>
      <c r="GJD11" s="7"/>
      <c r="GJE11" s="7"/>
      <c r="GJF11" s="7"/>
      <c r="GJG11" s="7"/>
      <c r="GJH11" s="7"/>
      <c r="GJI11" s="7"/>
      <c r="GJJ11" s="7"/>
      <c r="GJK11" s="7"/>
      <c r="GJL11" s="7"/>
      <c r="GJM11" s="7"/>
      <c r="GJN11" s="7"/>
      <c r="GJO11" s="7"/>
      <c r="GJP11" s="7"/>
      <c r="GJQ11" s="7"/>
      <c r="GJR11" s="7"/>
      <c r="GJS11" s="7"/>
      <c r="GJT11" s="7"/>
      <c r="GJU11" s="7"/>
      <c r="GJV11" s="7"/>
      <c r="GJW11" s="7"/>
      <c r="GJX11" s="7"/>
      <c r="GJY11" s="7"/>
      <c r="GJZ11" s="7"/>
      <c r="GKA11" s="7"/>
      <c r="GKB11" s="7"/>
      <c r="GKC11" s="7"/>
      <c r="GKD11" s="7"/>
      <c r="GKE11" s="7"/>
      <c r="GKF11" s="7"/>
      <c r="GKG11" s="7"/>
      <c r="GKH11" s="7"/>
      <c r="GKI11" s="7"/>
      <c r="GKJ11" s="7"/>
      <c r="GKK11" s="7"/>
      <c r="GKL11" s="7"/>
      <c r="GKM11" s="7"/>
      <c r="GKN11" s="7"/>
      <c r="GKO11" s="7"/>
      <c r="GKP11" s="7"/>
      <c r="GKQ11" s="7"/>
      <c r="GKR11" s="7"/>
      <c r="GKS11" s="7"/>
      <c r="GKT11" s="7"/>
      <c r="GKU11" s="7"/>
      <c r="GKV11" s="7"/>
      <c r="GKW11" s="7"/>
      <c r="GKX11" s="7"/>
      <c r="GKY11" s="7"/>
      <c r="GKZ11" s="7"/>
      <c r="GLA11" s="7"/>
      <c r="GLB11" s="7"/>
      <c r="GLC11" s="7"/>
      <c r="GLD11" s="7"/>
      <c r="GLE11" s="7"/>
      <c r="GLF11" s="7"/>
      <c r="GLG11" s="7"/>
      <c r="GLH11" s="7"/>
      <c r="GLI11" s="7"/>
      <c r="GLJ11" s="7"/>
      <c r="GLK11" s="7"/>
      <c r="GLL11" s="7"/>
      <c r="GLM11" s="7"/>
      <c r="GLN11" s="7"/>
      <c r="GLO11" s="7"/>
      <c r="GLP11" s="7"/>
      <c r="GLQ11" s="7"/>
      <c r="GLR11" s="7"/>
      <c r="GLS11" s="7"/>
      <c r="GLT11" s="7"/>
      <c r="GLU11" s="7"/>
      <c r="GLV11" s="7"/>
      <c r="GLW11" s="7"/>
      <c r="GLX11" s="7"/>
      <c r="GLY11" s="7"/>
      <c r="GLZ11" s="7"/>
      <c r="GMA11" s="7"/>
      <c r="GMB11" s="7"/>
      <c r="GMC11" s="7"/>
      <c r="GMD11" s="7"/>
      <c r="GME11" s="7"/>
      <c r="GMF11" s="7"/>
      <c r="GMG11" s="7"/>
      <c r="GMH11" s="7"/>
      <c r="GMI11" s="7"/>
      <c r="GMJ11" s="7"/>
      <c r="GMK11" s="7"/>
      <c r="GML11" s="7"/>
      <c r="GMM11" s="7"/>
      <c r="GMN11" s="7"/>
      <c r="GMO11" s="7"/>
      <c r="GMP11" s="7"/>
      <c r="GMQ11" s="7"/>
      <c r="GMR11" s="7"/>
      <c r="GMS11" s="7"/>
      <c r="GMT11" s="7"/>
      <c r="GMU11" s="7"/>
      <c r="GMV11" s="7"/>
      <c r="GMW11" s="7"/>
      <c r="GMX11" s="7"/>
      <c r="GMY11" s="7"/>
      <c r="GMZ11" s="7"/>
      <c r="GNA11" s="7"/>
      <c r="GNB11" s="7"/>
      <c r="GNC11" s="7"/>
      <c r="GND11" s="7"/>
      <c r="GNE11" s="7"/>
      <c r="GNF11" s="7"/>
      <c r="GNG11" s="7"/>
      <c r="GNH11" s="7"/>
      <c r="GNI11" s="7"/>
      <c r="GNJ11" s="7"/>
      <c r="GNK11" s="7"/>
      <c r="GNL11" s="7"/>
      <c r="GNM11" s="7"/>
      <c r="GNN11" s="7"/>
      <c r="GNO11" s="7"/>
      <c r="GNP11" s="7"/>
      <c r="GNQ11" s="7"/>
      <c r="GNR11" s="7"/>
      <c r="GNS11" s="7"/>
      <c r="GNT11" s="7"/>
      <c r="GNU11" s="7"/>
      <c r="GNV11" s="7"/>
      <c r="GNW11" s="7"/>
      <c r="GNX11" s="7"/>
      <c r="GNY11" s="7"/>
      <c r="GNZ11" s="7"/>
      <c r="GOA11" s="7"/>
      <c r="GOB11" s="7"/>
      <c r="GOC11" s="7"/>
      <c r="GOD11" s="7"/>
      <c r="GOE11" s="7"/>
      <c r="GOF11" s="7"/>
      <c r="GOG11" s="7"/>
      <c r="GOH11" s="7"/>
      <c r="GOI11" s="7"/>
      <c r="GOJ11" s="7"/>
      <c r="GOK11" s="7"/>
      <c r="GOL11" s="7"/>
      <c r="GOM11" s="7"/>
      <c r="GON11" s="7"/>
      <c r="GOO11" s="7"/>
      <c r="GOP11" s="7"/>
      <c r="GOQ11" s="7"/>
      <c r="GOR11" s="7"/>
      <c r="GOS11" s="7"/>
      <c r="GOT11" s="7"/>
      <c r="GOU11" s="7"/>
      <c r="GOV11" s="7"/>
      <c r="GOW11" s="7"/>
      <c r="GOX11" s="7"/>
      <c r="GOY11" s="7"/>
      <c r="GOZ11" s="7"/>
      <c r="GPA11" s="7"/>
      <c r="GPB11" s="7"/>
      <c r="GPC11" s="7"/>
      <c r="GPD11" s="7"/>
      <c r="GPE11" s="7"/>
      <c r="GPF11" s="7"/>
      <c r="GPG11" s="7"/>
      <c r="GPH11" s="7"/>
      <c r="GPI11" s="7"/>
      <c r="GPJ11" s="7"/>
      <c r="GPK11" s="7"/>
      <c r="GPL11" s="7"/>
      <c r="GPM11" s="7"/>
      <c r="GPN11" s="7"/>
      <c r="GPO11" s="7"/>
      <c r="GPP11" s="7"/>
      <c r="GPQ11" s="7"/>
      <c r="GPR11" s="7"/>
      <c r="GPS11" s="7"/>
      <c r="GPT11" s="7"/>
      <c r="GPU11" s="7"/>
      <c r="GPV11" s="7"/>
      <c r="GPW11" s="7"/>
      <c r="GPX11" s="7"/>
      <c r="GPY11" s="7"/>
      <c r="GPZ11" s="7"/>
      <c r="GQA11" s="7"/>
      <c r="GQB11" s="7"/>
      <c r="GQC11" s="7"/>
      <c r="GQD11" s="7"/>
      <c r="GQE11" s="7"/>
      <c r="GQF11" s="7"/>
      <c r="GQG11" s="7"/>
      <c r="GQH11" s="7"/>
      <c r="GQI11" s="7"/>
      <c r="GQJ11" s="7"/>
      <c r="GQK11" s="7"/>
      <c r="GQL11" s="7"/>
      <c r="GQM11" s="7"/>
      <c r="GQN11" s="7"/>
      <c r="GQO11" s="7"/>
      <c r="GQP11" s="7"/>
      <c r="GQQ11" s="7"/>
      <c r="GQR11" s="7"/>
      <c r="GQS11" s="7"/>
      <c r="GQT11" s="7"/>
      <c r="GQU11" s="7"/>
      <c r="GQV11" s="7"/>
      <c r="GQW11" s="7"/>
      <c r="GQX11" s="7"/>
      <c r="GQY11" s="7"/>
      <c r="GQZ11" s="7"/>
      <c r="GRA11" s="7"/>
      <c r="GRB11" s="7"/>
      <c r="GRC11" s="7"/>
      <c r="GRD11" s="7"/>
      <c r="GRE11" s="7"/>
      <c r="GRF11" s="7"/>
      <c r="GRG11" s="7"/>
      <c r="GRH11" s="7"/>
      <c r="GRI11" s="7"/>
      <c r="GRJ11" s="7"/>
      <c r="GRK11" s="7"/>
      <c r="GRL11" s="7"/>
      <c r="GRM11" s="7"/>
      <c r="GRN11" s="7"/>
      <c r="GRO11" s="7"/>
      <c r="GRP11" s="7"/>
      <c r="GRQ11" s="7"/>
      <c r="GRR11" s="7"/>
      <c r="GRS11" s="7"/>
      <c r="GRT11" s="7"/>
      <c r="GRU11" s="7"/>
      <c r="GRV11" s="7"/>
      <c r="GRW11" s="7"/>
      <c r="GRX11" s="7"/>
      <c r="GRY11" s="7"/>
      <c r="GRZ11" s="7"/>
      <c r="GSA11" s="7"/>
      <c r="GSB11" s="7"/>
      <c r="GSC11" s="7"/>
      <c r="GSD11" s="7"/>
      <c r="GSE11" s="7"/>
      <c r="GSF11" s="7"/>
      <c r="GSG11" s="7"/>
      <c r="GSH11" s="7"/>
      <c r="GSI11" s="7"/>
      <c r="GSJ11" s="7"/>
      <c r="GSK11" s="7"/>
      <c r="GSL11" s="7"/>
      <c r="GSM11" s="7"/>
      <c r="GSN11" s="7"/>
      <c r="GSO11" s="7"/>
      <c r="GSP11" s="7"/>
      <c r="GSQ11" s="7"/>
      <c r="GSR11" s="7"/>
      <c r="GSS11" s="7"/>
      <c r="GST11" s="7"/>
      <c r="GSU11" s="7"/>
      <c r="GSV11" s="7"/>
      <c r="GSW11" s="7"/>
      <c r="GSX11" s="7"/>
      <c r="GSY11" s="7"/>
      <c r="GSZ11" s="7"/>
      <c r="GTA11" s="7"/>
      <c r="GTB11" s="7"/>
      <c r="GTC11" s="7"/>
      <c r="GTD11" s="7"/>
      <c r="GTE11" s="7"/>
      <c r="GTF11" s="7"/>
      <c r="GTG11" s="7"/>
      <c r="GTH11" s="7"/>
      <c r="GTI11" s="7"/>
      <c r="GTJ11" s="7"/>
      <c r="GTK11" s="7"/>
      <c r="GTL11" s="7"/>
      <c r="GTM11" s="7"/>
      <c r="GTN11" s="7"/>
      <c r="GTO11" s="7"/>
      <c r="GTP11" s="7"/>
      <c r="GTQ11" s="7"/>
      <c r="GTR11" s="7"/>
      <c r="GTS11" s="7"/>
      <c r="GTT11" s="7"/>
      <c r="GTU11" s="7"/>
      <c r="GTV11" s="7"/>
      <c r="GTW11" s="7"/>
      <c r="GTX11" s="7"/>
      <c r="GTY11" s="7"/>
      <c r="GTZ11" s="7"/>
      <c r="GUA11" s="7"/>
      <c r="GUB11" s="7"/>
      <c r="GUC11" s="7"/>
      <c r="GUD11" s="7"/>
      <c r="GUE11" s="7"/>
      <c r="GUF11" s="7"/>
      <c r="GUG11" s="7"/>
      <c r="GUH11" s="7"/>
      <c r="GUI11" s="7"/>
      <c r="GUJ11" s="7"/>
      <c r="GUK11" s="7"/>
      <c r="GUL11" s="7"/>
      <c r="GUM11" s="7"/>
      <c r="GUN11" s="7"/>
      <c r="GUO11" s="7"/>
      <c r="GUP11" s="7"/>
      <c r="GUQ11" s="7"/>
      <c r="GUR11" s="7"/>
      <c r="GUS11" s="7"/>
      <c r="GUT11" s="7"/>
      <c r="GUU11" s="7"/>
      <c r="GUV11" s="7"/>
      <c r="GUW11" s="7"/>
      <c r="GUX11" s="7"/>
      <c r="GUY11" s="7"/>
      <c r="GUZ11" s="7"/>
      <c r="GVA11" s="7"/>
      <c r="GVB11" s="7"/>
      <c r="GVC11" s="7"/>
      <c r="GVD11" s="7"/>
      <c r="GVE11" s="7"/>
      <c r="GVF11" s="7"/>
      <c r="GVG11" s="7"/>
      <c r="GVH11" s="7"/>
      <c r="GVI11" s="7"/>
      <c r="GVJ11" s="7"/>
      <c r="GVK11" s="7"/>
      <c r="GVL11" s="7"/>
      <c r="GVM11" s="7"/>
      <c r="GVN11" s="7"/>
      <c r="GVO11" s="7"/>
      <c r="GVP11" s="7"/>
      <c r="GVQ11" s="7"/>
      <c r="GVR11" s="7"/>
      <c r="GVS11" s="7"/>
      <c r="GVT11" s="7"/>
      <c r="GVU11" s="7"/>
      <c r="GVV11" s="7"/>
      <c r="GVW11" s="7"/>
      <c r="GVX11" s="7"/>
      <c r="GVY11" s="7"/>
      <c r="GVZ11" s="7"/>
      <c r="GWA11" s="7"/>
      <c r="GWB11" s="7"/>
      <c r="GWC11" s="7"/>
      <c r="GWD11" s="7"/>
      <c r="GWE11" s="7"/>
      <c r="GWF11" s="7"/>
      <c r="GWG11" s="7"/>
      <c r="GWH11" s="7"/>
      <c r="GWI11" s="7"/>
      <c r="GWJ11" s="7"/>
      <c r="GWK11" s="7"/>
      <c r="GWL11" s="7"/>
      <c r="GWM11" s="7"/>
      <c r="GWN11" s="7"/>
      <c r="GWO11" s="7"/>
      <c r="GWP11" s="7"/>
      <c r="GWQ11" s="7"/>
      <c r="GWR11" s="7"/>
      <c r="GWS11" s="7"/>
      <c r="GWT11" s="7"/>
      <c r="GWU11" s="7"/>
      <c r="GWV11" s="7"/>
      <c r="GWW11" s="7"/>
      <c r="GWX11" s="7"/>
      <c r="GWY11" s="7"/>
      <c r="GWZ11" s="7"/>
      <c r="GXA11" s="7"/>
      <c r="GXB11" s="7"/>
      <c r="GXC11" s="7"/>
      <c r="GXD11" s="7"/>
      <c r="GXE11" s="7"/>
      <c r="GXF11" s="7"/>
      <c r="GXG11" s="7"/>
      <c r="GXH11" s="7"/>
      <c r="GXI11" s="7"/>
      <c r="GXJ11" s="7"/>
      <c r="GXK11" s="7"/>
      <c r="GXL11" s="7"/>
      <c r="GXM11" s="7"/>
      <c r="GXN11" s="7"/>
      <c r="GXO11" s="7"/>
      <c r="GXP11" s="7"/>
      <c r="GXQ11" s="7"/>
      <c r="GXR11" s="7"/>
      <c r="GXS11" s="7"/>
      <c r="GXT11" s="7"/>
      <c r="GXU11" s="7"/>
      <c r="GXV11" s="7"/>
      <c r="GXW11" s="7"/>
      <c r="GXX11" s="7"/>
      <c r="GXY11" s="7"/>
      <c r="GXZ11" s="7"/>
      <c r="GYA11" s="7"/>
      <c r="GYB11" s="7"/>
      <c r="GYC11" s="7"/>
      <c r="GYD11" s="7"/>
      <c r="GYE11" s="7"/>
      <c r="GYF11" s="7"/>
      <c r="GYG11" s="7"/>
      <c r="GYH11" s="7"/>
      <c r="GYI11" s="7"/>
      <c r="GYJ11" s="7"/>
      <c r="GYK11" s="7"/>
      <c r="GYL11" s="7"/>
      <c r="GYM11" s="7"/>
      <c r="GYN11" s="7"/>
      <c r="GYO11" s="7"/>
      <c r="GYP11" s="7"/>
      <c r="GYQ11" s="7"/>
      <c r="GYR11" s="7"/>
      <c r="GYS11" s="7"/>
      <c r="GYT11" s="7"/>
      <c r="GYU11" s="7"/>
      <c r="GYV11" s="7"/>
      <c r="GYW11" s="7"/>
      <c r="GYX11" s="7"/>
      <c r="GYY11" s="7"/>
      <c r="GYZ11" s="7"/>
      <c r="GZA11" s="7"/>
      <c r="GZB11" s="7"/>
      <c r="GZC11" s="7"/>
      <c r="GZD11" s="7"/>
      <c r="GZE11" s="7"/>
      <c r="GZF11" s="7"/>
      <c r="GZG11" s="7"/>
      <c r="GZH11" s="7"/>
      <c r="GZI11" s="7"/>
      <c r="GZJ11" s="7"/>
      <c r="GZK11" s="7"/>
      <c r="GZL11" s="7"/>
      <c r="GZM11" s="7"/>
      <c r="GZN11" s="7"/>
      <c r="GZO11" s="7"/>
      <c r="GZP11" s="7"/>
      <c r="GZQ11" s="7"/>
      <c r="GZR11" s="7"/>
      <c r="GZS11" s="7"/>
      <c r="GZT11" s="7"/>
      <c r="GZU11" s="7"/>
      <c r="GZV11" s="7"/>
      <c r="GZW11" s="7"/>
      <c r="GZX11" s="7"/>
      <c r="GZY11" s="7"/>
      <c r="GZZ11" s="7"/>
      <c r="HAA11" s="7"/>
      <c r="HAB11" s="7"/>
      <c r="HAC11" s="7"/>
      <c r="HAD11" s="7"/>
      <c r="HAE11" s="7"/>
      <c r="HAF11" s="7"/>
      <c r="HAG11" s="7"/>
      <c r="HAH11" s="7"/>
      <c r="HAI11" s="7"/>
      <c r="HAJ11" s="7"/>
      <c r="HAK11" s="7"/>
      <c r="HAL11" s="7"/>
      <c r="HAM11" s="7"/>
      <c r="HAN11" s="7"/>
      <c r="HAO11" s="7"/>
      <c r="HAP11" s="7"/>
      <c r="HAQ11" s="7"/>
      <c r="HAR11" s="7"/>
      <c r="HAS11" s="7"/>
      <c r="HAT11" s="7"/>
      <c r="HAU11" s="7"/>
      <c r="HAV11" s="7"/>
      <c r="HAW11" s="7"/>
      <c r="HAX11" s="7"/>
      <c r="HAY11" s="7"/>
      <c r="HAZ11" s="7"/>
      <c r="HBA11" s="7"/>
      <c r="HBB11" s="7"/>
      <c r="HBC11" s="7"/>
      <c r="HBD11" s="7"/>
      <c r="HBE11" s="7"/>
      <c r="HBF11" s="7"/>
      <c r="HBG11" s="7"/>
      <c r="HBH11" s="7"/>
      <c r="HBI11" s="7"/>
      <c r="HBJ11" s="7"/>
      <c r="HBK11" s="7"/>
      <c r="HBL11" s="7"/>
      <c r="HBM11" s="7"/>
      <c r="HBN11" s="7"/>
      <c r="HBO11" s="7"/>
      <c r="HBP11" s="7"/>
      <c r="HBQ11" s="7"/>
      <c r="HBR11" s="7"/>
      <c r="HBS11" s="7"/>
      <c r="HBT11" s="7"/>
      <c r="HBU11" s="7"/>
      <c r="HBV11" s="7"/>
      <c r="HBW11" s="7"/>
      <c r="HBX11" s="7"/>
      <c r="HBY11" s="7"/>
      <c r="HBZ11" s="7"/>
      <c r="HCA11" s="7"/>
      <c r="HCB11" s="7"/>
      <c r="HCC11" s="7"/>
      <c r="HCD11" s="7"/>
      <c r="HCE11" s="7"/>
      <c r="HCF11" s="7"/>
      <c r="HCG11" s="7"/>
      <c r="HCH11" s="7"/>
      <c r="HCI11" s="7"/>
      <c r="HCJ11" s="7"/>
      <c r="HCK11" s="7"/>
      <c r="HCL11" s="7"/>
      <c r="HCM11" s="7"/>
      <c r="HCN11" s="7"/>
      <c r="HCO11" s="7"/>
      <c r="HCP11" s="7"/>
      <c r="HCQ11" s="7"/>
      <c r="HCR11" s="7"/>
      <c r="HCS11" s="7"/>
      <c r="HCT11" s="7"/>
      <c r="HCU11" s="7"/>
      <c r="HCV11" s="7"/>
      <c r="HCW11" s="7"/>
      <c r="HCX11" s="7"/>
      <c r="HCY11" s="7"/>
      <c r="HCZ11" s="7"/>
      <c r="HDA11" s="7"/>
      <c r="HDB11" s="7"/>
      <c r="HDC11" s="7"/>
      <c r="HDD11" s="7"/>
      <c r="HDE11" s="7"/>
      <c r="HDF11" s="7"/>
      <c r="HDG11" s="7"/>
      <c r="HDH11" s="7"/>
      <c r="HDI11" s="7"/>
      <c r="HDJ11" s="7"/>
      <c r="HDK11" s="7"/>
      <c r="HDL11" s="7"/>
      <c r="HDM11" s="7"/>
      <c r="HDN11" s="7"/>
      <c r="HDO11" s="7"/>
      <c r="HDP11" s="7"/>
      <c r="HDQ11" s="7"/>
      <c r="HDR11" s="7"/>
      <c r="HDS11" s="7"/>
      <c r="HDT11" s="7"/>
      <c r="HDU11" s="7"/>
      <c r="HDV11" s="7"/>
      <c r="HDW11" s="7"/>
      <c r="HDX11" s="7"/>
      <c r="HDY11" s="7"/>
      <c r="HDZ11" s="7"/>
      <c r="HEA11" s="7"/>
      <c r="HEB11" s="7"/>
      <c r="HEC11" s="7"/>
      <c r="HED11" s="7"/>
      <c r="HEE11" s="7"/>
      <c r="HEF11" s="7"/>
      <c r="HEG11" s="7"/>
      <c r="HEH11" s="7"/>
      <c r="HEI11" s="7"/>
      <c r="HEJ11" s="7"/>
      <c r="HEK11" s="7"/>
      <c r="HEL11" s="7"/>
      <c r="HEM11" s="7"/>
      <c r="HEN11" s="7"/>
      <c r="HEO11" s="7"/>
      <c r="HEP11" s="7"/>
      <c r="HEQ11" s="7"/>
      <c r="HER11" s="7"/>
      <c r="HES11" s="7"/>
      <c r="HET11" s="7"/>
      <c r="HEU11" s="7"/>
      <c r="HEV11" s="7"/>
      <c r="HEW11" s="7"/>
      <c r="HEX11" s="7"/>
      <c r="HEY11" s="7"/>
      <c r="HEZ11" s="7"/>
      <c r="HFA11" s="7"/>
      <c r="HFB11" s="7"/>
      <c r="HFC11" s="7"/>
      <c r="HFD11" s="7"/>
      <c r="HFE11" s="7"/>
      <c r="HFF11" s="7"/>
      <c r="HFG11" s="7"/>
      <c r="HFH11" s="7"/>
      <c r="HFI11" s="7"/>
      <c r="HFJ11" s="7"/>
      <c r="HFK11" s="7"/>
      <c r="HFL11" s="7"/>
      <c r="HFM11" s="7"/>
      <c r="HFN11" s="7"/>
      <c r="HFO11" s="7"/>
      <c r="HFP11" s="7"/>
      <c r="HFQ11" s="7"/>
      <c r="HFR11" s="7"/>
      <c r="HFS11" s="7"/>
      <c r="HFT11" s="7"/>
      <c r="HFU11" s="7"/>
      <c r="HFV11" s="7"/>
      <c r="HFW11" s="7"/>
      <c r="HFX11" s="7"/>
      <c r="HFY11" s="7"/>
      <c r="HFZ11" s="7"/>
      <c r="HGA11" s="7"/>
      <c r="HGB11" s="7"/>
      <c r="HGC11" s="7"/>
      <c r="HGD11" s="7"/>
      <c r="HGE11" s="7"/>
      <c r="HGF11" s="7"/>
      <c r="HGG11" s="7"/>
      <c r="HGH11" s="7"/>
      <c r="HGI11" s="7"/>
      <c r="HGJ11" s="7"/>
      <c r="HGK11" s="7"/>
      <c r="HGL11" s="7"/>
      <c r="HGM11" s="7"/>
      <c r="HGN11" s="7"/>
      <c r="HGO11" s="7"/>
      <c r="HGP11" s="7"/>
      <c r="HGQ11" s="7"/>
      <c r="HGR11" s="7"/>
      <c r="HGS11" s="7"/>
      <c r="HGT11" s="7"/>
      <c r="HGU11" s="7"/>
      <c r="HGV11" s="7"/>
      <c r="HGW11" s="7"/>
      <c r="HGX11" s="7"/>
      <c r="HGY11" s="7"/>
      <c r="HGZ11" s="7"/>
      <c r="HHA11" s="7"/>
      <c r="HHB11" s="7"/>
      <c r="HHC11" s="7"/>
      <c r="HHD11" s="7"/>
      <c r="HHE11" s="7"/>
      <c r="HHF11" s="7"/>
      <c r="HHG11" s="7"/>
      <c r="HHH11" s="7"/>
      <c r="HHI11" s="7"/>
      <c r="HHJ11" s="7"/>
      <c r="HHK11" s="7"/>
      <c r="HHL11" s="7"/>
      <c r="HHM11" s="7"/>
      <c r="HHN11" s="7"/>
      <c r="HHO11" s="7"/>
      <c r="HHP11" s="7"/>
      <c r="HHQ11" s="7"/>
      <c r="HHR11" s="7"/>
      <c r="HHS11" s="7"/>
      <c r="HHT11" s="7"/>
      <c r="HHU11" s="7"/>
      <c r="HHV11" s="7"/>
      <c r="HHW11" s="7"/>
      <c r="HHX11" s="7"/>
      <c r="HHY11" s="7"/>
      <c r="HHZ11" s="7"/>
      <c r="HIA11" s="7"/>
      <c r="HIB11" s="7"/>
      <c r="HIC11" s="7"/>
      <c r="HID11" s="7"/>
      <c r="HIE11" s="7"/>
      <c r="HIF11" s="7"/>
      <c r="HIG11" s="7"/>
      <c r="HIH11" s="7"/>
      <c r="HII11" s="7"/>
      <c r="HIJ11" s="7"/>
      <c r="HIK11" s="7"/>
      <c r="HIL11" s="7"/>
      <c r="HIM11" s="7"/>
      <c r="HIN11" s="7"/>
      <c r="HIO11" s="7"/>
      <c r="HIP11" s="7"/>
      <c r="HIQ11" s="7"/>
      <c r="HIR11" s="7"/>
      <c r="HIS11" s="7"/>
      <c r="HIT11" s="7"/>
      <c r="HIU11" s="7"/>
      <c r="HIV11" s="7"/>
      <c r="HIW11" s="7"/>
      <c r="HIX11" s="7"/>
      <c r="HIY11" s="7"/>
      <c r="HIZ11" s="7"/>
      <c r="HJA11" s="7"/>
      <c r="HJB11" s="7"/>
      <c r="HJC11" s="7"/>
      <c r="HJD11" s="7"/>
      <c r="HJE11" s="7"/>
      <c r="HJF11" s="7"/>
      <c r="HJG11" s="7"/>
      <c r="HJH11" s="7"/>
      <c r="HJI11" s="7"/>
      <c r="HJJ11" s="7"/>
      <c r="HJK11" s="7"/>
      <c r="HJL11" s="7"/>
      <c r="HJM11" s="7"/>
      <c r="HJN11" s="7"/>
      <c r="HJO11" s="7"/>
      <c r="HJP11" s="7"/>
      <c r="HJQ11" s="7"/>
      <c r="HJR11" s="7"/>
      <c r="HJS11" s="7"/>
      <c r="HJT11" s="7"/>
      <c r="HJU11" s="7"/>
      <c r="HJV11" s="7"/>
      <c r="HJW11" s="7"/>
      <c r="HJX11" s="7"/>
      <c r="HJY11" s="7"/>
      <c r="HJZ11" s="7"/>
      <c r="HKA11" s="7"/>
      <c r="HKB11" s="7"/>
      <c r="HKC11" s="7"/>
      <c r="HKD11" s="7"/>
      <c r="HKE11" s="7"/>
      <c r="HKF11" s="7"/>
      <c r="HKG11" s="7"/>
      <c r="HKH11" s="7"/>
      <c r="HKI11" s="7"/>
      <c r="HKJ11" s="7"/>
      <c r="HKK11" s="7"/>
      <c r="HKL11" s="7"/>
      <c r="HKM11" s="7"/>
      <c r="HKN11" s="7"/>
      <c r="HKO11" s="7"/>
      <c r="HKP11" s="7"/>
      <c r="HKQ11" s="7"/>
      <c r="HKR11" s="7"/>
      <c r="HKS11" s="7"/>
      <c r="HKT11" s="7"/>
      <c r="HKU11" s="7"/>
      <c r="HKV11" s="7"/>
      <c r="HKW11" s="7"/>
      <c r="HKX11" s="7"/>
      <c r="HKY11" s="7"/>
      <c r="HKZ11" s="7"/>
      <c r="HLA11" s="7"/>
      <c r="HLB11" s="7"/>
      <c r="HLC11" s="7"/>
      <c r="HLD11" s="7"/>
      <c r="HLE11" s="7"/>
      <c r="HLF11" s="7"/>
      <c r="HLG11" s="7"/>
      <c r="HLH11" s="7"/>
      <c r="HLI11" s="7"/>
      <c r="HLJ11" s="7"/>
      <c r="HLK11" s="7"/>
      <c r="HLL11" s="7"/>
      <c r="HLM11" s="7"/>
      <c r="HLN11" s="7"/>
      <c r="HLO11" s="7"/>
      <c r="HLP11" s="7"/>
      <c r="HLQ11" s="7"/>
      <c r="HLR11" s="7"/>
      <c r="HLS11" s="7"/>
      <c r="HLT11" s="7"/>
      <c r="HLU11" s="7"/>
      <c r="HLV11" s="7"/>
      <c r="HLW11" s="7"/>
      <c r="HLX11" s="7"/>
      <c r="HLY11" s="7"/>
      <c r="HLZ11" s="7"/>
      <c r="HMA11" s="7"/>
      <c r="HMB11" s="7"/>
      <c r="HMC11" s="7"/>
      <c r="HMD11" s="7"/>
      <c r="HME11" s="7"/>
      <c r="HMF11" s="7"/>
      <c r="HMG11" s="7"/>
      <c r="HMH11" s="7"/>
      <c r="HMI11" s="7"/>
      <c r="HMJ11" s="7"/>
      <c r="HMK11" s="7"/>
      <c r="HML11" s="7"/>
      <c r="HMM11" s="7"/>
      <c r="HMN11" s="7"/>
      <c r="HMO11" s="7"/>
      <c r="HMP11" s="7"/>
      <c r="HMQ11" s="7"/>
      <c r="HMR11" s="7"/>
      <c r="HMS11" s="7"/>
      <c r="HMT11" s="7"/>
      <c r="HMU11" s="7"/>
      <c r="HMV11" s="7"/>
      <c r="HMW11" s="7"/>
      <c r="HMX11" s="7"/>
      <c r="HMY11" s="7"/>
      <c r="HMZ11" s="7"/>
      <c r="HNA11" s="7"/>
      <c r="HNB11" s="7"/>
      <c r="HNC11" s="7"/>
      <c r="HND11" s="7"/>
      <c r="HNE11" s="7"/>
      <c r="HNF11" s="7"/>
      <c r="HNG11" s="7"/>
      <c r="HNH11" s="7"/>
      <c r="HNI11" s="7"/>
      <c r="HNJ11" s="7"/>
      <c r="HNK11" s="7"/>
      <c r="HNL11" s="7"/>
      <c r="HNM11" s="7"/>
      <c r="HNN11" s="7"/>
      <c r="HNO11" s="7"/>
      <c r="HNP11" s="7"/>
      <c r="HNQ11" s="7"/>
      <c r="HNR11" s="7"/>
      <c r="HNS11" s="7"/>
      <c r="HNT11" s="7"/>
      <c r="HNU11" s="7"/>
      <c r="HNV11" s="7"/>
      <c r="HNW11" s="7"/>
      <c r="HNX11" s="7"/>
      <c r="HNY11" s="7"/>
      <c r="HNZ11" s="7"/>
      <c r="HOA11" s="7"/>
      <c r="HOB11" s="7"/>
      <c r="HOC11" s="7"/>
      <c r="HOD11" s="7"/>
      <c r="HOE11" s="7"/>
      <c r="HOF11" s="7"/>
      <c r="HOG11" s="7"/>
      <c r="HOH11" s="7"/>
      <c r="HOI11" s="7"/>
      <c r="HOJ11" s="7"/>
      <c r="HOK11" s="7"/>
      <c r="HOL11" s="7"/>
      <c r="HOM11" s="7"/>
      <c r="HON11" s="7"/>
      <c r="HOO11" s="7"/>
      <c r="HOP11" s="7"/>
      <c r="HOQ11" s="7"/>
      <c r="HOR11" s="7"/>
      <c r="HOS11" s="7"/>
      <c r="HOT11" s="7"/>
      <c r="HOU11" s="7"/>
      <c r="HOV11" s="7"/>
      <c r="HOW11" s="7"/>
      <c r="HOX11" s="7"/>
      <c r="HOY11" s="7"/>
      <c r="HOZ11" s="7"/>
      <c r="HPA11" s="7"/>
      <c r="HPB11" s="7"/>
      <c r="HPC11" s="7"/>
      <c r="HPD11" s="7"/>
      <c r="HPE11" s="7"/>
      <c r="HPF11" s="7"/>
      <c r="HPG11" s="7"/>
      <c r="HPH11" s="7"/>
      <c r="HPI11" s="7"/>
      <c r="HPJ11" s="7"/>
      <c r="HPK11" s="7"/>
      <c r="HPL11" s="7"/>
      <c r="HPM11" s="7"/>
      <c r="HPN11" s="7"/>
      <c r="HPO11" s="7"/>
      <c r="HPP11" s="7"/>
      <c r="HPQ11" s="7"/>
      <c r="HPR11" s="7"/>
      <c r="HPS11" s="7"/>
      <c r="HPT11" s="7"/>
      <c r="HPU11" s="7"/>
      <c r="HPV11" s="7"/>
      <c r="HPW11" s="7"/>
      <c r="HPX11" s="7"/>
      <c r="HPY11" s="7"/>
      <c r="HPZ11" s="7"/>
      <c r="HQA11" s="7"/>
      <c r="HQB11" s="7"/>
      <c r="HQC11" s="7"/>
      <c r="HQD11" s="7"/>
      <c r="HQE11" s="7"/>
      <c r="HQF11" s="7"/>
      <c r="HQG11" s="7"/>
      <c r="HQH11" s="7"/>
      <c r="HQI11" s="7"/>
      <c r="HQJ11" s="7"/>
      <c r="HQK11" s="7"/>
      <c r="HQL11" s="7"/>
      <c r="HQM11" s="7"/>
      <c r="HQN11" s="7"/>
      <c r="HQO11" s="7"/>
      <c r="HQP11" s="7"/>
      <c r="HQQ11" s="7"/>
      <c r="HQR11" s="7"/>
      <c r="HQS11" s="7"/>
      <c r="HQT11" s="7"/>
      <c r="HQU11" s="7"/>
      <c r="HQV11" s="7"/>
      <c r="HQW11" s="7"/>
      <c r="HQX11" s="7"/>
      <c r="HQY11" s="7"/>
      <c r="HQZ11" s="7"/>
      <c r="HRA11" s="7"/>
      <c r="HRB11" s="7"/>
      <c r="HRC11" s="7"/>
      <c r="HRD11" s="7"/>
      <c r="HRE11" s="7"/>
      <c r="HRF11" s="7"/>
      <c r="HRG11" s="7"/>
      <c r="HRH11" s="7"/>
      <c r="HRI11" s="7"/>
      <c r="HRJ11" s="7"/>
      <c r="HRK11" s="7"/>
      <c r="HRL11" s="7"/>
      <c r="HRM11" s="7"/>
      <c r="HRN11" s="7"/>
      <c r="HRO11" s="7"/>
      <c r="HRP11" s="7"/>
      <c r="HRQ11" s="7"/>
      <c r="HRR11" s="7"/>
      <c r="HRS11" s="7"/>
      <c r="HRT11" s="7"/>
      <c r="HRU11" s="7"/>
      <c r="HRV11" s="7"/>
      <c r="HRW11" s="7"/>
      <c r="HRX11" s="7"/>
      <c r="HRY11" s="7"/>
      <c r="HRZ11" s="7"/>
      <c r="HSA11" s="7"/>
      <c r="HSB11" s="7"/>
      <c r="HSC11" s="7"/>
      <c r="HSD11" s="7"/>
      <c r="HSE11" s="7"/>
      <c r="HSF11" s="7"/>
      <c r="HSG11" s="7"/>
      <c r="HSH11" s="7"/>
      <c r="HSI11" s="7"/>
      <c r="HSJ11" s="7"/>
      <c r="HSK11" s="7"/>
      <c r="HSL11" s="7"/>
      <c r="HSM11" s="7"/>
      <c r="HSN11" s="7"/>
      <c r="HSO11" s="7"/>
      <c r="HSP11" s="7"/>
      <c r="HSQ11" s="7"/>
      <c r="HSR11" s="7"/>
      <c r="HSS11" s="7"/>
      <c r="HST11" s="7"/>
      <c r="HSU11" s="7"/>
      <c r="HSV11" s="7"/>
      <c r="HSW11" s="7"/>
      <c r="HSX11" s="7"/>
      <c r="HSY11" s="7"/>
      <c r="HSZ11" s="7"/>
      <c r="HTA11" s="7"/>
      <c r="HTB11" s="7"/>
      <c r="HTC11" s="7"/>
      <c r="HTD11" s="7"/>
      <c r="HTE11" s="7"/>
      <c r="HTF11" s="7"/>
      <c r="HTG11" s="7"/>
      <c r="HTH11" s="7"/>
      <c r="HTI11" s="7"/>
      <c r="HTJ11" s="7"/>
      <c r="HTK11" s="7"/>
      <c r="HTL11" s="7"/>
      <c r="HTM11" s="7"/>
      <c r="HTN11" s="7"/>
      <c r="HTO11" s="7"/>
      <c r="HTP11" s="7"/>
      <c r="HTQ11" s="7"/>
      <c r="HTR11" s="7"/>
      <c r="HTS11" s="7"/>
      <c r="HTT11" s="7"/>
      <c r="HTU11" s="7"/>
      <c r="HTV11" s="7"/>
      <c r="HTW11" s="7"/>
      <c r="HTX11" s="7"/>
      <c r="HTY11" s="7"/>
      <c r="HTZ11" s="7"/>
      <c r="HUA11" s="7"/>
      <c r="HUB11" s="7"/>
      <c r="HUC11" s="7"/>
      <c r="HUD11" s="7"/>
      <c r="HUE11" s="7"/>
      <c r="HUF11" s="7"/>
      <c r="HUG11" s="7"/>
      <c r="HUH11" s="7"/>
      <c r="HUI11" s="7"/>
      <c r="HUJ11" s="7"/>
      <c r="HUK11" s="7"/>
      <c r="HUL11" s="7"/>
      <c r="HUM11" s="7"/>
      <c r="HUN11" s="7"/>
      <c r="HUO11" s="7"/>
      <c r="HUP11" s="7"/>
      <c r="HUQ11" s="7"/>
      <c r="HUR11" s="7"/>
      <c r="HUS11" s="7"/>
      <c r="HUT11" s="7"/>
      <c r="HUU11" s="7"/>
      <c r="HUV11" s="7"/>
      <c r="HUW11" s="7"/>
      <c r="HUX11" s="7"/>
      <c r="HUY11" s="7"/>
      <c r="HUZ11" s="7"/>
      <c r="HVA11" s="7"/>
      <c r="HVB11" s="7"/>
      <c r="HVC11" s="7"/>
      <c r="HVD11" s="7"/>
      <c r="HVE11" s="7"/>
      <c r="HVF11" s="7"/>
      <c r="HVG11" s="7"/>
      <c r="HVH11" s="7"/>
      <c r="HVI11" s="7"/>
      <c r="HVJ11" s="7"/>
      <c r="HVK11" s="7"/>
      <c r="HVL11" s="7"/>
      <c r="HVM11" s="7"/>
      <c r="HVN11" s="7"/>
      <c r="HVO11" s="7"/>
      <c r="HVP11" s="7"/>
      <c r="HVQ11" s="7"/>
      <c r="HVR11" s="7"/>
      <c r="HVS11" s="7"/>
      <c r="HVT11" s="7"/>
      <c r="HVU11" s="7"/>
      <c r="HVV11" s="7"/>
      <c r="HVW11" s="7"/>
      <c r="HVX11" s="7"/>
      <c r="HVY11" s="7"/>
      <c r="HVZ11" s="7"/>
      <c r="HWA11" s="7"/>
      <c r="HWB11" s="7"/>
      <c r="HWC11" s="7"/>
      <c r="HWD11" s="7"/>
      <c r="HWE11" s="7"/>
      <c r="HWF11" s="7"/>
      <c r="HWG11" s="7"/>
      <c r="HWH11" s="7"/>
      <c r="HWI11" s="7"/>
      <c r="HWJ11" s="7"/>
      <c r="HWK11" s="7"/>
      <c r="HWL11" s="7"/>
      <c r="HWM11" s="7"/>
      <c r="HWN11" s="7"/>
      <c r="HWO11" s="7"/>
      <c r="HWP11" s="7"/>
      <c r="HWQ11" s="7"/>
      <c r="HWR11" s="7"/>
      <c r="HWS11" s="7"/>
      <c r="HWT11" s="7"/>
      <c r="HWU11" s="7"/>
      <c r="HWV11" s="7"/>
      <c r="HWW11" s="7"/>
      <c r="HWX11" s="7"/>
      <c r="HWY11" s="7"/>
      <c r="HWZ11" s="7"/>
      <c r="HXA11" s="7"/>
      <c r="HXB11" s="7"/>
      <c r="HXC11" s="7"/>
      <c r="HXD11" s="7"/>
      <c r="HXE11" s="7"/>
      <c r="HXF11" s="7"/>
      <c r="HXG11" s="7"/>
      <c r="HXH11" s="7"/>
      <c r="HXI11" s="7"/>
      <c r="HXJ11" s="7"/>
      <c r="HXK11" s="7"/>
      <c r="HXL11" s="7"/>
      <c r="HXM11" s="7"/>
      <c r="HXN11" s="7"/>
      <c r="HXO11" s="7"/>
      <c r="HXP11" s="7"/>
      <c r="HXQ11" s="7"/>
      <c r="HXR11" s="7"/>
      <c r="HXS11" s="7"/>
      <c r="HXT11" s="7"/>
      <c r="HXU11" s="7"/>
      <c r="HXV11" s="7"/>
      <c r="HXW11" s="7"/>
      <c r="HXX11" s="7"/>
      <c r="HXY11" s="7"/>
      <c r="HXZ11" s="7"/>
      <c r="HYA11" s="7"/>
      <c r="HYB11" s="7"/>
      <c r="HYC11" s="7"/>
      <c r="HYD11" s="7"/>
      <c r="HYE11" s="7"/>
      <c r="HYF11" s="7"/>
      <c r="HYG11" s="7"/>
      <c r="HYH11" s="7"/>
      <c r="HYI11" s="7"/>
      <c r="HYJ11" s="7"/>
      <c r="HYK11" s="7"/>
      <c r="HYL11" s="7"/>
      <c r="HYM11" s="7"/>
      <c r="HYN11" s="7"/>
      <c r="HYO11" s="7"/>
      <c r="HYP11" s="7"/>
      <c r="HYQ11" s="7"/>
      <c r="HYR11" s="7"/>
      <c r="HYS11" s="7"/>
      <c r="HYT11" s="7"/>
      <c r="HYU11" s="7"/>
      <c r="HYV11" s="7"/>
      <c r="HYW11" s="7"/>
      <c r="HYX11" s="7"/>
      <c r="HYY11" s="7"/>
      <c r="HYZ11" s="7"/>
      <c r="HZA11" s="7"/>
      <c r="HZB11" s="7"/>
      <c r="HZC11" s="7"/>
      <c r="HZD11" s="7"/>
      <c r="HZE11" s="7"/>
      <c r="HZF11" s="7"/>
      <c r="HZG11" s="7"/>
      <c r="HZH11" s="7"/>
      <c r="HZI11" s="7"/>
      <c r="HZJ11" s="7"/>
      <c r="HZK11" s="7"/>
      <c r="HZL11" s="7"/>
      <c r="HZM11" s="7"/>
      <c r="HZN11" s="7"/>
      <c r="HZO11" s="7"/>
      <c r="HZP11" s="7"/>
      <c r="HZQ11" s="7"/>
      <c r="HZR11" s="7"/>
      <c r="HZS11" s="7"/>
      <c r="HZT11" s="7"/>
      <c r="HZU11" s="7"/>
      <c r="HZV11" s="7"/>
      <c r="HZW11" s="7"/>
      <c r="HZX11" s="7"/>
      <c r="HZY11" s="7"/>
      <c r="HZZ11" s="7"/>
      <c r="IAA11" s="7"/>
      <c r="IAB11" s="7"/>
      <c r="IAC11" s="7"/>
      <c r="IAD11" s="7"/>
      <c r="IAE11" s="7"/>
      <c r="IAF11" s="7"/>
      <c r="IAG11" s="7"/>
      <c r="IAH11" s="7"/>
      <c r="IAI11" s="7"/>
      <c r="IAJ11" s="7"/>
      <c r="IAK11" s="7"/>
      <c r="IAL11" s="7"/>
      <c r="IAM11" s="7"/>
      <c r="IAN11" s="7"/>
      <c r="IAO11" s="7"/>
      <c r="IAP11" s="7"/>
      <c r="IAQ11" s="7"/>
      <c r="IAR11" s="7"/>
      <c r="IAS11" s="7"/>
      <c r="IAT11" s="7"/>
      <c r="IAU11" s="7"/>
      <c r="IAV11" s="7"/>
      <c r="IAW11" s="7"/>
      <c r="IAX11" s="7"/>
      <c r="IAY11" s="7"/>
      <c r="IAZ11" s="7"/>
      <c r="IBA11" s="7"/>
      <c r="IBB11" s="7"/>
      <c r="IBC11" s="7"/>
      <c r="IBD11" s="7"/>
      <c r="IBE11" s="7"/>
      <c r="IBF11" s="7"/>
      <c r="IBG11" s="7"/>
      <c r="IBH11" s="7"/>
      <c r="IBI11" s="7"/>
      <c r="IBJ11" s="7"/>
      <c r="IBK11" s="7"/>
      <c r="IBL11" s="7"/>
      <c r="IBM11" s="7"/>
      <c r="IBN11" s="7"/>
      <c r="IBO11" s="7"/>
      <c r="IBP11" s="7"/>
      <c r="IBQ11" s="7"/>
      <c r="IBR11" s="7"/>
      <c r="IBS11" s="7"/>
      <c r="IBT11" s="7"/>
      <c r="IBU11" s="7"/>
      <c r="IBV11" s="7"/>
      <c r="IBW11" s="7"/>
      <c r="IBX11" s="7"/>
      <c r="IBY11" s="7"/>
      <c r="IBZ11" s="7"/>
      <c r="ICA11" s="7"/>
      <c r="ICB11" s="7"/>
      <c r="ICC11" s="7"/>
      <c r="ICD11" s="7"/>
      <c r="ICE11" s="7"/>
      <c r="ICF11" s="7"/>
      <c r="ICG11" s="7"/>
      <c r="ICH11" s="7"/>
      <c r="ICI11" s="7"/>
      <c r="ICJ11" s="7"/>
      <c r="ICK11" s="7"/>
      <c r="ICL11" s="7"/>
      <c r="ICM11" s="7"/>
      <c r="ICN11" s="7"/>
      <c r="ICO11" s="7"/>
      <c r="ICP11" s="7"/>
      <c r="ICQ11" s="7"/>
      <c r="ICR11" s="7"/>
      <c r="ICS11" s="7"/>
      <c r="ICT11" s="7"/>
      <c r="ICU11" s="7"/>
      <c r="ICV11" s="7"/>
      <c r="ICW11" s="7"/>
      <c r="ICX11" s="7"/>
      <c r="ICY11" s="7"/>
      <c r="ICZ11" s="7"/>
      <c r="IDA11" s="7"/>
      <c r="IDB11" s="7"/>
      <c r="IDC11" s="7"/>
      <c r="IDD11" s="7"/>
      <c r="IDE11" s="7"/>
      <c r="IDF11" s="7"/>
      <c r="IDG11" s="7"/>
      <c r="IDH11" s="7"/>
      <c r="IDI11" s="7"/>
      <c r="IDJ11" s="7"/>
      <c r="IDK11" s="7"/>
      <c r="IDL11" s="7"/>
      <c r="IDM11" s="7"/>
      <c r="IDN11" s="7"/>
      <c r="IDO11" s="7"/>
      <c r="IDP11" s="7"/>
      <c r="IDQ11" s="7"/>
      <c r="IDR11" s="7"/>
      <c r="IDS11" s="7"/>
      <c r="IDT11" s="7"/>
      <c r="IDU11" s="7"/>
      <c r="IDV11" s="7"/>
      <c r="IDW11" s="7"/>
      <c r="IDX11" s="7"/>
      <c r="IDY11" s="7"/>
      <c r="IDZ11" s="7"/>
      <c r="IEA11" s="7"/>
      <c r="IEB11" s="7"/>
      <c r="IEC11" s="7"/>
      <c r="IED11" s="7"/>
      <c r="IEE11" s="7"/>
      <c r="IEF11" s="7"/>
      <c r="IEG11" s="7"/>
      <c r="IEH11" s="7"/>
      <c r="IEI11" s="7"/>
      <c r="IEJ11" s="7"/>
      <c r="IEK11" s="7"/>
      <c r="IEL11" s="7"/>
      <c r="IEM11" s="7"/>
      <c r="IEN11" s="7"/>
      <c r="IEO11" s="7"/>
      <c r="IEP11" s="7"/>
      <c r="IEQ11" s="7"/>
      <c r="IER11" s="7"/>
      <c r="IES11" s="7"/>
      <c r="IET11" s="7"/>
      <c r="IEU11" s="7"/>
      <c r="IEV11" s="7"/>
      <c r="IEW11" s="7"/>
      <c r="IEX11" s="7"/>
      <c r="IEY11" s="7"/>
      <c r="IEZ11" s="7"/>
      <c r="IFA11" s="7"/>
      <c r="IFB11" s="7"/>
      <c r="IFC11" s="7"/>
      <c r="IFD11" s="7"/>
      <c r="IFE11" s="7"/>
      <c r="IFF11" s="7"/>
      <c r="IFG11" s="7"/>
      <c r="IFH11" s="7"/>
      <c r="IFI11" s="7"/>
      <c r="IFJ11" s="7"/>
      <c r="IFK11" s="7"/>
      <c r="IFL11" s="7"/>
      <c r="IFM11" s="7"/>
      <c r="IFN11" s="7"/>
      <c r="IFO11" s="7"/>
      <c r="IFP11" s="7"/>
      <c r="IFQ11" s="7"/>
      <c r="IFR11" s="7"/>
      <c r="IFS11" s="7"/>
      <c r="IFT11" s="7"/>
      <c r="IFU11" s="7"/>
      <c r="IFV11" s="7"/>
      <c r="IFW11" s="7"/>
      <c r="IFX11" s="7"/>
      <c r="IFY11" s="7"/>
      <c r="IFZ11" s="7"/>
      <c r="IGA11" s="7"/>
      <c r="IGB11" s="7"/>
      <c r="IGC11" s="7"/>
      <c r="IGD11" s="7"/>
      <c r="IGE11" s="7"/>
      <c r="IGF11" s="7"/>
      <c r="IGG11" s="7"/>
      <c r="IGH11" s="7"/>
      <c r="IGI11" s="7"/>
      <c r="IGJ11" s="7"/>
      <c r="IGK11" s="7"/>
      <c r="IGL11" s="7"/>
      <c r="IGM11" s="7"/>
      <c r="IGN11" s="7"/>
      <c r="IGO11" s="7"/>
      <c r="IGP11" s="7"/>
      <c r="IGQ11" s="7"/>
      <c r="IGR11" s="7"/>
      <c r="IGS11" s="7"/>
      <c r="IGT11" s="7"/>
      <c r="IGU11" s="7"/>
      <c r="IGV11" s="7"/>
      <c r="IGW11" s="7"/>
      <c r="IGX11" s="7"/>
      <c r="IGY11" s="7"/>
      <c r="IGZ11" s="7"/>
      <c r="IHA11" s="7"/>
      <c r="IHB11" s="7"/>
      <c r="IHC11" s="7"/>
      <c r="IHD11" s="7"/>
      <c r="IHE11" s="7"/>
      <c r="IHF11" s="7"/>
      <c r="IHG11" s="7"/>
      <c r="IHH11" s="7"/>
      <c r="IHI11" s="7"/>
      <c r="IHJ11" s="7"/>
      <c r="IHK11" s="7"/>
      <c r="IHL11" s="7"/>
      <c r="IHM11" s="7"/>
      <c r="IHN11" s="7"/>
      <c r="IHO11" s="7"/>
      <c r="IHP11" s="7"/>
      <c r="IHQ11" s="7"/>
      <c r="IHR11" s="7"/>
      <c r="IHS11" s="7"/>
      <c r="IHT11" s="7"/>
      <c r="IHU11" s="7"/>
      <c r="IHV11" s="7"/>
      <c r="IHW11" s="7"/>
      <c r="IHX11" s="7"/>
      <c r="IHY11" s="7"/>
      <c r="IHZ11" s="7"/>
      <c r="IIA11" s="7"/>
      <c r="IIB11" s="7"/>
      <c r="IIC11" s="7"/>
      <c r="IID11" s="7"/>
      <c r="IIE11" s="7"/>
      <c r="IIF11" s="7"/>
      <c r="IIG11" s="7"/>
      <c r="IIH11" s="7"/>
      <c r="III11" s="7"/>
      <c r="IIJ11" s="7"/>
      <c r="IIK11" s="7"/>
      <c r="IIL11" s="7"/>
      <c r="IIM11" s="7"/>
      <c r="IIN11" s="7"/>
      <c r="IIO11" s="7"/>
      <c r="IIP11" s="7"/>
      <c r="IIQ11" s="7"/>
      <c r="IIR11" s="7"/>
      <c r="IIS11" s="7"/>
      <c r="IIT11" s="7"/>
      <c r="IIU11" s="7"/>
      <c r="IIV11" s="7"/>
      <c r="IIW11" s="7"/>
      <c r="IIX11" s="7"/>
      <c r="IIY11" s="7"/>
      <c r="IIZ11" s="7"/>
      <c r="IJA11" s="7"/>
      <c r="IJB11" s="7"/>
      <c r="IJC11" s="7"/>
      <c r="IJD11" s="7"/>
      <c r="IJE11" s="7"/>
      <c r="IJF11" s="7"/>
      <c r="IJG11" s="7"/>
      <c r="IJH11" s="7"/>
      <c r="IJI11" s="7"/>
      <c r="IJJ11" s="7"/>
      <c r="IJK11" s="7"/>
      <c r="IJL11" s="7"/>
      <c r="IJM11" s="7"/>
      <c r="IJN11" s="7"/>
      <c r="IJO11" s="7"/>
      <c r="IJP11" s="7"/>
      <c r="IJQ11" s="7"/>
      <c r="IJR11" s="7"/>
      <c r="IJS11" s="7"/>
      <c r="IJT11" s="7"/>
      <c r="IJU11" s="7"/>
      <c r="IJV11" s="7"/>
      <c r="IJW11" s="7"/>
      <c r="IJX11" s="7"/>
      <c r="IJY11" s="7"/>
      <c r="IJZ11" s="7"/>
      <c r="IKA11" s="7"/>
      <c r="IKB11" s="7"/>
      <c r="IKC11" s="7"/>
      <c r="IKD11" s="7"/>
      <c r="IKE11" s="7"/>
      <c r="IKF11" s="7"/>
      <c r="IKG11" s="7"/>
      <c r="IKH11" s="7"/>
      <c r="IKI11" s="7"/>
      <c r="IKJ11" s="7"/>
      <c r="IKK11" s="7"/>
      <c r="IKL11" s="7"/>
      <c r="IKM11" s="7"/>
      <c r="IKN11" s="7"/>
      <c r="IKO11" s="7"/>
      <c r="IKP11" s="7"/>
      <c r="IKQ11" s="7"/>
      <c r="IKR11" s="7"/>
      <c r="IKS11" s="7"/>
      <c r="IKT11" s="7"/>
      <c r="IKU11" s="7"/>
      <c r="IKV11" s="7"/>
      <c r="IKW11" s="7"/>
      <c r="IKX11" s="7"/>
      <c r="IKY11" s="7"/>
      <c r="IKZ11" s="7"/>
      <c r="ILA11" s="7"/>
      <c r="ILB11" s="7"/>
      <c r="ILC11" s="7"/>
      <c r="ILD11" s="7"/>
      <c r="ILE11" s="7"/>
      <c r="ILF11" s="7"/>
      <c r="ILG11" s="7"/>
      <c r="ILH11" s="7"/>
      <c r="ILI11" s="7"/>
      <c r="ILJ11" s="7"/>
      <c r="ILK11" s="7"/>
      <c r="ILL11" s="7"/>
      <c r="ILM11" s="7"/>
      <c r="ILN11" s="7"/>
      <c r="ILO11" s="7"/>
      <c r="ILP11" s="7"/>
      <c r="ILQ11" s="7"/>
      <c r="ILR11" s="7"/>
      <c r="ILS11" s="7"/>
      <c r="ILT11" s="7"/>
      <c r="ILU11" s="7"/>
      <c r="ILV11" s="7"/>
      <c r="ILW11" s="7"/>
      <c r="ILX11" s="7"/>
      <c r="ILY11" s="7"/>
      <c r="ILZ11" s="7"/>
      <c r="IMA11" s="7"/>
      <c r="IMB11" s="7"/>
      <c r="IMC11" s="7"/>
      <c r="IMD11" s="7"/>
      <c r="IME11" s="7"/>
      <c r="IMF11" s="7"/>
      <c r="IMG11" s="7"/>
      <c r="IMH11" s="7"/>
      <c r="IMI11" s="7"/>
      <c r="IMJ11" s="7"/>
      <c r="IMK11" s="7"/>
      <c r="IML11" s="7"/>
      <c r="IMM11" s="7"/>
      <c r="IMN11" s="7"/>
      <c r="IMO11" s="7"/>
      <c r="IMP11" s="7"/>
      <c r="IMQ11" s="7"/>
      <c r="IMR11" s="7"/>
      <c r="IMS11" s="7"/>
      <c r="IMT11" s="7"/>
      <c r="IMU11" s="7"/>
      <c r="IMV11" s="7"/>
      <c r="IMW11" s="7"/>
      <c r="IMX11" s="7"/>
      <c r="IMY11" s="7"/>
      <c r="IMZ11" s="7"/>
      <c r="INA11" s="7"/>
      <c r="INB11" s="7"/>
      <c r="INC11" s="7"/>
      <c r="IND11" s="7"/>
      <c r="INE11" s="7"/>
      <c r="INF11" s="7"/>
      <c r="ING11" s="7"/>
      <c r="INH11" s="7"/>
      <c r="INI11" s="7"/>
      <c r="INJ11" s="7"/>
      <c r="INK11" s="7"/>
      <c r="INL11" s="7"/>
      <c r="INM11" s="7"/>
      <c r="INN11" s="7"/>
      <c r="INO11" s="7"/>
      <c r="INP11" s="7"/>
      <c r="INQ11" s="7"/>
      <c r="INR11" s="7"/>
      <c r="INS11" s="7"/>
      <c r="INT11" s="7"/>
      <c r="INU11" s="7"/>
      <c r="INV11" s="7"/>
      <c r="INW11" s="7"/>
      <c r="INX11" s="7"/>
      <c r="INY11" s="7"/>
      <c r="INZ11" s="7"/>
      <c r="IOA11" s="7"/>
      <c r="IOB11" s="7"/>
      <c r="IOC11" s="7"/>
      <c r="IOD11" s="7"/>
      <c r="IOE11" s="7"/>
      <c r="IOF11" s="7"/>
      <c r="IOG11" s="7"/>
      <c r="IOH11" s="7"/>
      <c r="IOI11" s="7"/>
      <c r="IOJ11" s="7"/>
      <c r="IOK11" s="7"/>
      <c r="IOL11" s="7"/>
      <c r="IOM11" s="7"/>
      <c r="ION11" s="7"/>
      <c r="IOO11" s="7"/>
      <c r="IOP11" s="7"/>
      <c r="IOQ11" s="7"/>
      <c r="IOR11" s="7"/>
      <c r="IOS11" s="7"/>
      <c r="IOT11" s="7"/>
      <c r="IOU11" s="7"/>
      <c r="IOV11" s="7"/>
      <c r="IOW11" s="7"/>
      <c r="IOX11" s="7"/>
      <c r="IOY11" s="7"/>
      <c r="IOZ11" s="7"/>
      <c r="IPA11" s="7"/>
      <c r="IPB11" s="7"/>
      <c r="IPC11" s="7"/>
      <c r="IPD11" s="7"/>
      <c r="IPE11" s="7"/>
      <c r="IPF11" s="7"/>
      <c r="IPG11" s="7"/>
      <c r="IPH11" s="7"/>
      <c r="IPI11" s="7"/>
      <c r="IPJ11" s="7"/>
      <c r="IPK11" s="7"/>
      <c r="IPL11" s="7"/>
      <c r="IPM11" s="7"/>
      <c r="IPN11" s="7"/>
      <c r="IPO11" s="7"/>
      <c r="IPP11" s="7"/>
      <c r="IPQ11" s="7"/>
      <c r="IPR11" s="7"/>
      <c r="IPS11" s="7"/>
      <c r="IPT11" s="7"/>
      <c r="IPU11" s="7"/>
      <c r="IPV11" s="7"/>
      <c r="IPW11" s="7"/>
      <c r="IPX11" s="7"/>
      <c r="IPY11" s="7"/>
      <c r="IPZ11" s="7"/>
      <c r="IQA11" s="7"/>
      <c r="IQB11" s="7"/>
      <c r="IQC11" s="7"/>
      <c r="IQD11" s="7"/>
      <c r="IQE11" s="7"/>
      <c r="IQF11" s="7"/>
      <c r="IQG11" s="7"/>
      <c r="IQH11" s="7"/>
      <c r="IQI11" s="7"/>
      <c r="IQJ11" s="7"/>
      <c r="IQK11" s="7"/>
      <c r="IQL11" s="7"/>
      <c r="IQM11" s="7"/>
      <c r="IQN11" s="7"/>
      <c r="IQO11" s="7"/>
      <c r="IQP11" s="7"/>
      <c r="IQQ11" s="7"/>
      <c r="IQR11" s="7"/>
      <c r="IQS11" s="7"/>
      <c r="IQT11" s="7"/>
      <c r="IQU11" s="7"/>
      <c r="IQV11" s="7"/>
      <c r="IQW11" s="7"/>
      <c r="IQX11" s="7"/>
      <c r="IQY11" s="7"/>
      <c r="IQZ11" s="7"/>
      <c r="IRA11" s="7"/>
      <c r="IRB11" s="7"/>
      <c r="IRC11" s="7"/>
      <c r="IRD11" s="7"/>
      <c r="IRE11" s="7"/>
      <c r="IRF11" s="7"/>
      <c r="IRG11" s="7"/>
      <c r="IRH11" s="7"/>
      <c r="IRI11" s="7"/>
      <c r="IRJ11" s="7"/>
      <c r="IRK11" s="7"/>
      <c r="IRL11" s="7"/>
      <c r="IRM11" s="7"/>
      <c r="IRN11" s="7"/>
      <c r="IRO11" s="7"/>
      <c r="IRP11" s="7"/>
      <c r="IRQ11" s="7"/>
      <c r="IRR11" s="7"/>
      <c r="IRS11" s="7"/>
      <c r="IRT11" s="7"/>
      <c r="IRU11" s="7"/>
      <c r="IRV11" s="7"/>
      <c r="IRW11" s="7"/>
      <c r="IRX11" s="7"/>
      <c r="IRY11" s="7"/>
      <c r="IRZ11" s="7"/>
      <c r="ISA11" s="7"/>
      <c r="ISB11" s="7"/>
      <c r="ISC11" s="7"/>
      <c r="ISD11" s="7"/>
      <c r="ISE11" s="7"/>
      <c r="ISF11" s="7"/>
      <c r="ISG11" s="7"/>
      <c r="ISH11" s="7"/>
      <c r="ISI11" s="7"/>
      <c r="ISJ11" s="7"/>
      <c r="ISK11" s="7"/>
      <c r="ISL11" s="7"/>
      <c r="ISM11" s="7"/>
      <c r="ISN11" s="7"/>
      <c r="ISO11" s="7"/>
      <c r="ISP11" s="7"/>
      <c r="ISQ11" s="7"/>
      <c r="ISR11" s="7"/>
      <c r="ISS11" s="7"/>
      <c r="IST11" s="7"/>
      <c r="ISU11" s="7"/>
      <c r="ISV11" s="7"/>
      <c r="ISW11" s="7"/>
      <c r="ISX11" s="7"/>
      <c r="ISY11" s="7"/>
      <c r="ISZ11" s="7"/>
      <c r="ITA11" s="7"/>
      <c r="ITB11" s="7"/>
      <c r="ITC11" s="7"/>
      <c r="ITD11" s="7"/>
      <c r="ITE11" s="7"/>
      <c r="ITF11" s="7"/>
      <c r="ITG11" s="7"/>
      <c r="ITH11" s="7"/>
      <c r="ITI11" s="7"/>
      <c r="ITJ11" s="7"/>
      <c r="ITK11" s="7"/>
      <c r="ITL11" s="7"/>
      <c r="ITM11" s="7"/>
      <c r="ITN11" s="7"/>
      <c r="ITO11" s="7"/>
      <c r="ITP11" s="7"/>
      <c r="ITQ11" s="7"/>
      <c r="ITR11" s="7"/>
      <c r="ITS11" s="7"/>
      <c r="ITT11" s="7"/>
      <c r="ITU11" s="7"/>
      <c r="ITV11" s="7"/>
      <c r="ITW11" s="7"/>
      <c r="ITX11" s="7"/>
      <c r="ITY11" s="7"/>
      <c r="ITZ11" s="7"/>
      <c r="IUA11" s="7"/>
      <c r="IUB11" s="7"/>
      <c r="IUC11" s="7"/>
      <c r="IUD11" s="7"/>
      <c r="IUE11" s="7"/>
      <c r="IUF11" s="7"/>
      <c r="IUG11" s="7"/>
      <c r="IUH11" s="7"/>
      <c r="IUI11" s="7"/>
      <c r="IUJ11" s="7"/>
      <c r="IUK11" s="7"/>
      <c r="IUL11" s="7"/>
      <c r="IUM11" s="7"/>
      <c r="IUN11" s="7"/>
      <c r="IUO11" s="7"/>
      <c r="IUP11" s="7"/>
      <c r="IUQ11" s="7"/>
      <c r="IUR11" s="7"/>
      <c r="IUS11" s="7"/>
      <c r="IUT11" s="7"/>
      <c r="IUU11" s="7"/>
      <c r="IUV11" s="7"/>
      <c r="IUW11" s="7"/>
      <c r="IUX11" s="7"/>
      <c r="IUY11" s="7"/>
      <c r="IUZ11" s="7"/>
      <c r="IVA11" s="7"/>
      <c r="IVB11" s="7"/>
      <c r="IVC11" s="7"/>
      <c r="IVD11" s="7"/>
      <c r="IVE11" s="7"/>
      <c r="IVF11" s="7"/>
      <c r="IVG11" s="7"/>
      <c r="IVH11" s="7"/>
      <c r="IVI11" s="7"/>
      <c r="IVJ11" s="7"/>
      <c r="IVK11" s="7"/>
      <c r="IVL11" s="7"/>
      <c r="IVM11" s="7"/>
      <c r="IVN11" s="7"/>
      <c r="IVO11" s="7"/>
      <c r="IVP11" s="7"/>
      <c r="IVQ11" s="7"/>
      <c r="IVR11" s="7"/>
      <c r="IVS11" s="7"/>
      <c r="IVT11" s="7"/>
      <c r="IVU11" s="7"/>
      <c r="IVV11" s="7"/>
      <c r="IVW11" s="7"/>
      <c r="IVX11" s="7"/>
      <c r="IVY11" s="7"/>
      <c r="IVZ11" s="7"/>
      <c r="IWA11" s="7"/>
      <c r="IWB11" s="7"/>
      <c r="IWC11" s="7"/>
      <c r="IWD11" s="7"/>
      <c r="IWE11" s="7"/>
      <c r="IWF11" s="7"/>
      <c r="IWG11" s="7"/>
      <c r="IWH11" s="7"/>
      <c r="IWI11" s="7"/>
      <c r="IWJ11" s="7"/>
      <c r="IWK11" s="7"/>
      <c r="IWL11" s="7"/>
      <c r="IWM11" s="7"/>
      <c r="IWN11" s="7"/>
      <c r="IWO11" s="7"/>
      <c r="IWP11" s="7"/>
      <c r="IWQ11" s="7"/>
      <c r="IWR11" s="7"/>
      <c r="IWS11" s="7"/>
      <c r="IWT11" s="7"/>
      <c r="IWU11" s="7"/>
      <c r="IWV11" s="7"/>
      <c r="IWW11" s="7"/>
      <c r="IWX11" s="7"/>
      <c r="IWY11" s="7"/>
      <c r="IWZ11" s="7"/>
      <c r="IXA11" s="7"/>
      <c r="IXB11" s="7"/>
      <c r="IXC11" s="7"/>
      <c r="IXD11" s="7"/>
      <c r="IXE11" s="7"/>
      <c r="IXF11" s="7"/>
      <c r="IXG11" s="7"/>
      <c r="IXH11" s="7"/>
      <c r="IXI11" s="7"/>
      <c r="IXJ11" s="7"/>
      <c r="IXK11" s="7"/>
      <c r="IXL11" s="7"/>
      <c r="IXM11" s="7"/>
      <c r="IXN11" s="7"/>
      <c r="IXO11" s="7"/>
      <c r="IXP11" s="7"/>
      <c r="IXQ11" s="7"/>
      <c r="IXR11" s="7"/>
      <c r="IXS11" s="7"/>
      <c r="IXT11" s="7"/>
      <c r="IXU11" s="7"/>
      <c r="IXV11" s="7"/>
      <c r="IXW11" s="7"/>
      <c r="IXX11" s="7"/>
      <c r="IXY11" s="7"/>
      <c r="IXZ11" s="7"/>
      <c r="IYA11" s="7"/>
      <c r="IYB11" s="7"/>
      <c r="IYC11" s="7"/>
      <c r="IYD11" s="7"/>
      <c r="IYE11" s="7"/>
      <c r="IYF11" s="7"/>
      <c r="IYG11" s="7"/>
      <c r="IYH11" s="7"/>
      <c r="IYI11" s="7"/>
      <c r="IYJ11" s="7"/>
      <c r="IYK11" s="7"/>
      <c r="IYL11" s="7"/>
      <c r="IYM11" s="7"/>
      <c r="IYN11" s="7"/>
      <c r="IYO11" s="7"/>
      <c r="IYP11" s="7"/>
      <c r="IYQ11" s="7"/>
      <c r="IYR11" s="7"/>
      <c r="IYS11" s="7"/>
      <c r="IYT11" s="7"/>
      <c r="IYU11" s="7"/>
      <c r="IYV11" s="7"/>
      <c r="IYW11" s="7"/>
      <c r="IYX11" s="7"/>
      <c r="IYY11" s="7"/>
      <c r="IYZ11" s="7"/>
      <c r="IZA11" s="7"/>
      <c r="IZB11" s="7"/>
      <c r="IZC11" s="7"/>
      <c r="IZD11" s="7"/>
      <c r="IZE11" s="7"/>
      <c r="IZF11" s="7"/>
      <c r="IZG11" s="7"/>
      <c r="IZH11" s="7"/>
      <c r="IZI11" s="7"/>
      <c r="IZJ11" s="7"/>
      <c r="IZK11" s="7"/>
      <c r="IZL11" s="7"/>
      <c r="IZM11" s="7"/>
      <c r="IZN11" s="7"/>
      <c r="IZO11" s="7"/>
      <c r="IZP11" s="7"/>
      <c r="IZQ11" s="7"/>
      <c r="IZR11" s="7"/>
      <c r="IZS11" s="7"/>
      <c r="IZT11" s="7"/>
      <c r="IZU11" s="7"/>
      <c r="IZV11" s="7"/>
      <c r="IZW11" s="7"/>
      <c r="IZX11" s="7"/>
      <c r="IZY11" s="7"/>
      <c r="IZZ11" s="7"/>
      <c r="JAA11" s="7"/>
      <c r="JAB11" s="7"/>
      <c r="JAC11" s="7"/>
      <c r="JAD11" s="7"/>
      <c r="JAE11" s="7"/>
      <c r="JAF11" s="7"/>
      <c r="JAG11" s="7"/>
      <c r="JAH11" s="7"/>
      <c r="JAI11" s="7"/>
      <c r="JAJ11" s="7"/>
      <c r="JAK11" s="7"/>
      <c r="JAL11" s="7"/>
      <c r="JAM11" s="7"/>
      <c r="JAN11" s="7"/>
      <c r="JAO11" s="7"/>
      <c r="JAP11" s="7"/>
      <c r="JAQ11" s="7"/>
      <c r="JAR11" s="7"/>
      <c r="JAS11" s="7"/>
      <c r="JAT11" s="7"/>
      <c r="JAU11" s="7"/>
      <c r="JAV11" s="7"/>
      <c r="JAW11" s="7"/>
      <c r="JAX11" s="7"/>
      <c r="JAY11" s="7"/>
      <c r="JAZ11" s="7"/>
      <c r="JBA11" s="7"/>
      <c r="JBB11" s="7"/>
      <c r="JBC11" s="7"/>
      <c r="JBD11" s="7"/>
      <c r="JBE11" s="7"/>
      <c r="JBF11" s="7"/>
      <c r="JBG11" s="7"/>
      <c r="JBH11" s="7"/>
      <c r="JBI11" s="7"/>
      <c r="JBJ11" s="7"/>
      <c r="JBK11" s="7"/>
      <c r="JBL11" s="7"/>
      <c r="JBM11" s="7"/>
      <c r="JBN11" s="7"/>
      <c r="JBO11" s="7"/>
      <c r="JBP11" s="7"/>
      <c r="JBQ11" s="7"/>
      <c r="JBR11" s="7"/>
      <c r="JBS11" s="7"/>
      <c r="JBT11" s="7"/>
      <c r="JBU11" s="7"/>
      <c r="JBV11" s="7"/>
      <c r="JBW11" s="7"/>
      <c r="JBX11" s="7"/>
      <c r="JBY11" s="7"/>
      <c r="JBZ11" s="7"/>
      <c r="JCA11" s="7"/>
      <c r="JCB11" s="7"/>
      <c r="JCC11" s="7"/>
      <c r="JCD11" s="7"/>
      <c r="JCE11" s="7"/>
      <c r="JCF11" s="7"/>
      <c r="JCG11" s="7"/>
      <c r="JCH11" s="7"/>
      <c r="JCI11" s="7"/>
      <c r="JCJ11" s="7"/>
      <c r="JCK11" s="7"/>
      <c r="JCL11" s="7"/>
      <c r="JCM11" s="7"/>
      <c r="JCN11" s="7"/>
      <c r="JCO11" s="7"/>
      <c r="JCP11" s="7"/>
      <c r="JCQ11" s="7"/>
      <c r="JCR11" s="7"/>
      <c r="JCS11" s="7"/>
      <c r="JCT11" s="7"/>
      <c r="JCU11" s="7"/>
      <c r="JCV11" s="7"/>
      <c r="JCW11" s="7"/>
      <c r="JCX11" s="7"/>
      <c r="JCY11" s="7"/>
      <c r="JCZ11" s="7"/>
      <c r="JDA11" s="7"/>
      <c r="JDB11" s="7"/>
      <c r="JDC11" s="7"/>
      <c r="JDD11" s="7"/>
      <c r="JDE11" s="7"/>
      <c r="JDF11" s="7"/>
      <c r="JDG11" s="7"/>
      <c r="JDH11" s="7"/>
      <c r="JDI11" s="7"/>
      <c r="JDJ11" s="7"/>
      <c r="JDK11" s="7"/>
      <c r="JDL11" s="7"/>
      <c r="JDM11" s="7"/>
      <c r="JDN11" s="7"/>
      <c r="JDO11" s="7"/>
      <c r="JDP11" s="7"/>
      <c r="JDQ11" s="7"/>
      <c r="JDR11" s="7"/>
      <c r="JDS11" s="7"/>
      <c r="JDT11" s="7"/>
      <c r="JDU11" s="7"/>
      <c r="JDV11" s="7"/>
      <c r="JDW11" s="7"/>
      <c r="JDX11" s="7"/>
      <c r="JDY11" s="7"/>
      <c r="JDZ11" s="7"/>
      <c r="JEA11" s="7"/>
      <c r="JEB11" s="7"/>
      <c r="JEC11" s="7"/>
      <c r="JED11" s="7"/>
      <c r="JEE11" s="7"/>
      <c r="JEF11" s="7"/>
      <c r="JEG11" s="7"/>
      <c r="JEH11" s="7"/>
      <c r="JEI11" s="7"/>
      <c r="JEJ11" s="7"/>
      <c r="JEK11" s="7"/>
      <c r="JEL11" s="7"/>
      <c r="JEM11" s="7"/>
      <c r="JEN11" s="7"/>
      <c r="JEO11" s="7"/>
      <c r="JEP11" s="7"/>
      <c r="JEQ11" s="7"/>
      <c r="JER11" s="7"/>
      <c r="JES11" s="7"/>
      <c r="JET11" s="7"/>
      <c r="JEU11" s="7"/>
      <c r="JEV11" s="7"/>
      <c r="JEW11" s="7"/>
      <c r="JEX11" s="7"/>
      <c r="JEY11" s="7"/>
      <c r="JEZ11" s="7"/>
      <c r="JFA11" s="7"/>
      <c r="JFB11" s="7"/>
      <c r="JFC11" s="7"/>
      <c r="JFD11" s="7"/>
      <c r="JFE11" s="7"/>
      <c r="JFF11" s="7"/>
      <c r="JFG11" s="7"/>
      <c r="JFH11" s="7"/>
      <c r="JFI11" s="7"/>
      <c r="JFJ11" s="7"/>
      <c r="JFK11" s="7"/>
      <c r="JFL11" s="7"/>
      <c r="JFM11" s="7"/>
      <c r="JFN11" s="7"/>
      <c r="JFO11" s="7"/>
      <c r="JFP11" s="7"/>
      <c r="JFQ11" s="7"/>
      <c r="JFR11" s="7"/>
      <c r="JFS11" s="7"/>
      <c r="JFT11" s="7"/>
      <c r="JFU11" s="7"/>
      <c r="JFV11" s="7"/>
      <c r="JFW11" s="7"/>
      <c r="JFX11" s="7"/>
      <c r="JFY11" s="7"/>
      <c r="JFZ11" s="7"/>
      <c r="JGA11" s="7"/>
      <c r="JGB11" s="7"/>
      <c r="JGC11" s="7"/>
      <c r="JGD11" s="7"/>
      <c r="JGE11" s="7"/>
      <c r="JGF11" s="7"/>
      <c r="JGG11" s="7"/>
      <c r="JGH11" s="7"/>
      <c r="JGI11" s="7"/>
      <c r="JGJ11" s="7"/>
      <c r="JGK11" s="7"/>
      <c r="JGL11" s="7"/>
      <c r="JGM11" s="7"/>
      <c r="JGN11" s="7"/>
      <c r="JGO11" s="7"/>
      <c r="JGP11" s="7"/>
      <c r="JGQ11" s="7"/>
      <c r="JGR11" s="7"/>
      <c r="JGS11" s="7"/>
      <c r="JGT11" s="7"/>
      <c r="JGU11" s="7"/>
      <c r="JGV11" s="7"/>
      <c r="JGW11" s="7"/>
      <c r="JGX11" s="7"/>
      <c r="JGY11" s="7"/>
      <c r="JGZ11" s="7"/>
      <c r="JHA11" s="7"/>
      <c r="JHB11" s="7"/>
      <c r="JHC11" s="7"/>
      <c r="JHD11" s="7"/>
      <c r="JHE11" s="7"/>
      <c r="JHF11" s="7"/>
      <c r="JHG11" s="7"/>
      <c r="JHH11" s="7"/>
      <c r="JHI11" s="7"/>
      <c r="JHJ11" s="7"/>
      <c r="JHK11" s="7"/>
      <c r="JHL11" s="7"/>
      <c r="JHM11" s="7"/>
      <c r="JHN11" s="7"/>
      <c r="JHO11" s="7"/>
      <c r="JHP11" s="7"/>
      <c r="JHQ11" s="7"/>
      <c r="JHR11" s="7"/>
      <c r="JHS11" s="7"/>
      <c r="JHT11" s="7"/>
      <c r="JHU11" s="7"/>
      <c r="JHV11" s="7"/>
      <c r="JHW11" s="7"/>
      <c r="JHX11" s="7"/>
      <c r="JHY11" s="7"/>
      <c r="JHZ11" s="7"/>
      <c r="JIA11" s="7"/>
      <c r="JIB11" s="7"/>
      <c r="JIC11" s="7"/>
      <c r="JID11" s="7"/>
      <c r="JIE11" s="7"/>
      <c r="JIF11" s="7"/>
      <c r="JIG11" s="7"/>
      <c r="JIH11" s="7"/>
      <c r="JII11" s="7"/>
      <c r="JIJ11" s="7"/>
      <c r="JIK11" s="7"/>
      <c r="JIL11" s="7"/>
      <c r="JIM11" s="7"/>
      <c r="JIN11" s="7"/>
      <c r="JIO11" s="7"/>
      <c r="JIP11" s="7"/>
      <c r="JIQ11" s="7"/>
      <c r="JIR11" s="7"/>
      <c r="JIS11" s="7"/>
      <c r="JIT11" s="7"/>
      <c r="JIU11" s="7"/>
      <c r="JIV11" s="7"/>
      <c r="JIW11" s="7"/>
      <c r="JIX11" s="7"/>
      <c r="JIY11" s="7"/>
      <c r="JIZ11" s="7"/>
      <c r="JJA11" s="7"/>
      <c r="JJB11" s="7"/>
      <c r="JJC11" s="7"/>
      <c r="JJD11" s="7"/>
      <c r="JJE11" s="7"/>
      <c r="JJF11" s="7"/>
      <c r="JJG11" s="7"/>
      <c r="JJH11" s="7"/>
      <c r="JJI11" s="7"/>
      <c r="JJJ11" s="7"/>
      <c r="JJK11" s="7"/>
      <c r="JJL11" s="7"/>
      <c r="JJM11" s="7"/>
      <c r="JJN11" s="7"/>
      <c r="JJO11" s="7"/>
      <c r="JJP11" s="7"/>
      <c r="JJQ11" s="7"/>
      <c r="JJR11" s="7"/>
      <c r="JJS11" s="7"/>
      <c r="JJT11" s="7"/>
      <c r="JJU11" s="7"/>
      <c r="JJV11" s="7"/>
      <c r="JJW11" s="7"/>
      <c r="JJX11" s="7"/>
      <c r="JJY11" s="7"/>
      <c r="JJZ11" s="7"/>
      <c r="JKA11" s="7"/>
      <c r="JKB11" s="7"/>
      <c r="JKC11" s="7"/>
      <c r="JKD11" s="7"/>
      <c r="JKE11" s="7"/>
      <c r="JKF11" s="7"/>
      <c r="JKG11" s="7"/>
      <c r="JKH11" s="7"/>
      <c r="JKI11" s="7"/>
      <c r="JKJ11" s="7"/>
      <c r="JKK11" s="7"/>
      <c r="JKL11" s="7"/>
      <c r="JKM11" s="7"/>
      <c r="JKN11" s="7"/>
      <c r="JKO11" s="7"/>
      <c r="JKP11" s="7"/>
      <c r="JKQ11" s="7"/>
      <c r="JKR11" s="7"/>
      <c r="JKS11" s="7"/>
      <c r="JKT11" s="7"/>
      <c r="JKU11" s="7"/>
      <c r="JKV11" s="7"/>
      <c r="JKW11" s="7"/>
      <c r="JKX11" s="7"/>
      <c r="JKY11" s="7"/>
      <c r="JKZ11" s="7"/>
      <c r="JLA11" s="7"/>
      <c r="JLB11" s="7"/>
      <c r="JLC11" s="7"/>
      <c r="JLD11" s="7"/>
      <c r="JLE11" s="7"/>
      <c r="JLF11" s="7"/>
      <c r="JLG11" s="7"/>
      <c r="JLH11" s="7"/>
      <c r="JLI11" s="7"/>
      <c r="JLJ11" s="7"/>
      <c r="JLK11" s="7"/>
      <c r="JLL11" s="7"/>
      <c r="JLM11" s="7"/>
      <c r="JLN11" s="7"/>
      <c r="JLO11" s="7"/>
      <c r="JLP11" s="7"/>
      <c r="JLQ11" s="7"/>
      <c r="JLR11" s="7"/>
      <c r="JLS11" s="7"/>
      <c r="JLT11" s="7"/>
      <c r="JLU11" s="7"/>
      <c r="JLV11" s="7"/>
      <c r="JLW11" s="7"/>
      <c r="JLX11" s="7"/>
      <c r="JLY11" s="7"/>
      <c r="JLZ11" s="7"/>
      <c r="JMA11" s="7"/>
      <c r="JMB11" s="7"/>
      <c r="JMC11" s="7"/>
      <c r="JMD11" s="7"/>
      <c r="JME11" s="7"/>
      <c r="JMF11" s="7"/>
      <c r="JMG11" s="7"/>
      <c r="JMH11" s="7"/>
      <c r="JMI11" s="7"/>
      <c r="JMJ11" s="7"/>
      <c r="JMK11" s="7"/>
      <c r="JML11" s="7"/>
      <c r="JMM11" s="7"/>
      <c r="JMN11" s="7"/>
      <c r="JMO11" s="7"/>
      <c r="JMP11" s="7"/>
      <c r="JMQ11" s="7"/>
      <c r="JMR11" s="7"/>
      <c r="JMS11" s="7"/>
      <c r="JMT11" s="7"/>
      <c r="JMU11" s="7"/>
      <c r="JMV11" s="7"/>
      <c r="JMW11" s="7"/>
      <c r="JMX11" s="7"/>
      <c r="JMY11" s="7"/>
      <c r="JMZ11" s="7"/>
      <c r="JNA11" s="7"/>
      <c r="JNB11" s="7"/>
      <c r="JNC11" s="7"/>
      <c r="JND11" s="7"/>
      <c r="JNE11" s="7"/>
      <c r="JNF11" s="7"/>
      <c r="JNG11" s="7"/>
      <c r="JNH11" s="7"/>
      <c r="JNI11" s="7"/>
      <c r="JNJ11" s="7"/>
      <c r="JNK11" s="7"/>
      <c r="JNL11" s="7"/>
      <c r="JNM11" s="7"/>
      <c r="JNN11" s="7"/>
      <c r="JNO11" s="7"/>
      <c r="JNP11" s="7"/>
      <c r="JNQ11" s="7"/>
      <c r="JNR11" s="7"/>
      <c r="JNS11" s="7"/>
      <c r="JNT11" s="7"/>
      <c r="JNU11" s="7"/>
      <c r="JNV11" s="7"/>
      <c r="JNW11" s="7"/>
      <c r="JNX11" s="7"/>
      <c r="JNY11" s="7"/>
      <c r="JNZ11" s="7"/>
      <c r="JOA11" s="7"/>
      <c r="JOB11" s="7"/>
      <c r="JOC11" s="7"/>
      <c r="JOD11" s="7"/>
      <c r="JOE11" s="7"/>
      <c r="JOF11" s="7"/>
      <c r="JOG11" s="7"/>
      <c r="JOH11" s="7"/>
      <c r="JOI11" s="7"/>
      <c r="JOJ11" s="7"/>
      <c r="JOK11" s="7"/>
      <c r="JOL11" s="7"/>
      <c r="JOM11" s="7"/>
      <c r="JON11" s="7"/>
      <c r="JOO11" s="7"/>
      <c r="JOP11" s="7"/>
      <c r="JOQ11" s="7"/>
      <c r="JOR11" s="7"/>
      <c r="JOS11" s="7"/>
      <c r="JOT11" s="7"/>
      <c r="JOU11" s="7"/>
      <c r="JOV11" s="7"/>
      <c r="JOW11" s="7"/>
      <c r="JOX11" s="7"/>
      <c r="JOY11" s="7"/>
      <c r="JOZ11" s="7"/>
      <c r="JPA11" s="7"/>
      <c r="JPB11" s="7"/>
      <c r="JPC11" s="7"/>
      <c r="JPD11" s="7"/>
      <c r="JPE11" s="7"/>
      <c r="JPF11" s="7"/>
      <c r="JPG11" s="7"/>
      <c r="JPH11" s="7"/>
      <c r="JPI11" s="7"/>
      <c r="JPJ11" s="7"/>
      <c r="JPK11" s="7"/>
      <c r="JPL11" s="7"/>
      <c r="JPM11" s="7"/>
      <c r="JPN11" s="7"/>
      <c r="JPO11" s="7"/>
      <c r="JPP11" s="7"/>
      <c r="JPQ11" s="7"/>
      <c r="JPR11" s="7"/>
      <c r="JPS11" s="7"/>
      <c r="JPT11" s="7"/>
      <c r="JPU11" s="7"/>
      <c r="JPV11" s="7"/>
      <c r="JPW11" s="7"/>
      <c r="JPX11" s="7"/>
      <c r="JPY11" s="7"/>
      <c r="JPZ11" s="7"/>
      <c r="JQA11" s="7"/>
      <c r="JQB11" s="7"/>
      <c r="JQC11" s="7"/>
      <c r="JQD11" s="7"/>
      <c r="JQE11" s="7"/>
      <c r="JQF11" s="7"/>
      <c r="JQG11" s="7"/>
      <c r="JQH11" s="7"/>
      <c r="JQI11" s="7"/>
      <c r="JQJ11" s="7"/>
      <c r="JQK11" s="7"/>
      <c r="JQL11" s="7"/>
      <c r="JQM11" s="7"/>
      <c r="JQN11" s="7"/>
      <c r="JQO11" s="7"/>
      <c r="JQP11" s="7"/>
      <c r="JQQ11" s="7"/>
      <c r="JQR11" s="7"/>
      <c r="JQS11" s="7"/>
      <c r="JQT11" s="7"/>
      <c r="JQU11" s="7"/>
      <c r="JQV11" s="7"/>
      <c r="JQW11" s="7"/>
      <c r="JQX11" s="7"/>
      <c r="JQY11" s="7"/>
      <c r="JQZ11" s="7"/>
      <c r="JRA11" s="7"/>
      <c r="JRB11" s="7"/>
      <c r="JRC11" s="7"/>
      <c r="JRD11" s="7"/>
      <c r="JRE11" s="7"/>
      <c r="JRF11" s="7"/>
      <c r="JRG11" s="7"/>
      <c r="JRH11" s="7"/>
      <c r="JRI11" s="7"/>
      <c r="JRJ11" s="7"/>
      <c r="JRK11" s="7"/>
      <c r="JRL11" s="7"/>
      <c r="JRM11" s="7"/>
      <c r="JRN11" s="7"/>
      <c r="JRO11" s="7"/>
      <c r="JRP11" s="7"/>
      <c r="JRQ11" s="7"/>
      <c r="JRR11" s="7"/>
      <c r="JRS11" s="7"/>
      <c r="JRT11" s="7"/>
      <c r="JRU11" s="7"/>
      <c r="JRV11" s="7"/>
      <c r="JRW11" s="7"/>
      <c r="JRX11" s="7"/>
      <c r="JRY11" s="7"/>
      <c r="JRZ11" s="7"/>
      <c r="JSA11" s="7"/>
      <c r="JSB11" s="7"/>
      <c r="JSC11" s="7"/>
      <c r="JSD11" s="7"/>
      <c r="JSE11" s="7"/>
      <c r="JSF11" s="7"/>
      <c r="JSG11" s="7"/>
      <c r="JSH11" s="7"/>
      <c r="JSI11" s="7"/>
      <c r="JSJ11" s="7"/>
      <c r="JSK11" s="7"/>
      <c r="JSL11" s="7"/>
      <c r="JSM11" s="7"/>
      <c r="JSN11" s="7"/>
      <c r="JSO11" s="7"/>
      <c r="JSP11" s="7"/>
      <c r="JSQ11" s="7"/>
      <c r="JSR11" s="7"/>
      <c r="JSS11" s="7"/>
      <c r="JST11" s="7"/>
      <c r="JSU11" s="7"/>
      <c r="JSV11" s="7"/>
      <c r="JSW11" s="7"/>
      <c r="JSX11" s="7"/>
      <c r="JSY11" s="7"/>
      <c r="JSZ11" s="7"/>
      <c r="JTA11" s="7"/>
      <c r="JTB11" s="7"/>
      <c r="JTC11" s="7"/>
      <c r="JTD11" s="7"/>
      <c r="JTE11" s="7"/>
      <c r="JTF11" s="7"/>
      <c r="JTG11" s="7"/>
      <c r="JTH11" s="7"/>
      <c r="JTI11" s="7"/>
      <c r="JTJ11" s="7"/>
      <c r="JTK11" s="7"/>
      <c r="JTL11" s="7"/>
      <c r="JTM11" s="7"/>
      <c r="JTN11" s="7"/>
      <c r="JTO11" s="7"/>
      <c r="JTP11" s="7"/>
      <c r="JTQ11" s="7"/>
      <c r="JTR11" s="7"/>
      <c r="JTS11" s="7"/>
      <c r="JTT11" s="7"/>
      <c r="JTU11" s="7"/>
      <c r="JTV11" s="7"/>
      <c r="JTW11" s="7"/>
      <c r="JTX11" s="7"/>
      <c r="JTY11" s="7"/>
      <c r="JTZ11" s="7"/>
      <c r="JUA11" s="7"/>
      <c r="JUB11" s="7"/>
      <c r="JUC11" s="7"/>
      <c r="JUD11" s="7"/>
      <c r="JUE11" s="7"/>
      <c r="JUF11" s="7"/>
      <c r="JUG11" s="7"/>
      <c r="JUH11" s="7"/>
      <c r="JUI11" s="7"/>
      <c r="JUJ11" s="7"/>
      <c r="JUK11" s="7"/>
      <c r="JUL11" s="7"/>
      <c r="JUM11" s="7"/>
      <c r="JUN11" s="7"/>
      <c r="JUO11" s="7"/>
      <c r="JUP11" s="7"/>
      <c r="JUQ11" s="7"/>
      <c r="JUR11" s="7"/>
      <c r="JUS11" s="7"/>
      <c r="JUT11" s="7"/>
      <c r="JUU11" s="7"/>
      <c r="JUV11" s="7"/>
      <c r="JUW11" s="7"/>
      <c r="JUX11" s="7"/>
      <c r="JUY11" s="7"/>
      <c r="JUZ11" s="7"/>
      <c r="JVA11" s="7"/>
      <c r="JVB11" s="7"/>
      <c r="JVC11" s="7"/>
      <c r="JVD11" s="7"/>
      <c r="JVE11" s="7"/>
      <c r="JVF11" s="7"/>
      <c r="JVG11" s="7"/>
      <c r="JVH11" s="7"/>
      <c r="JVI11" s="7"/>
      <c r="JVJ11" s="7"/>
      <c r="JVK11" s="7"/>
      <c r="JVL11" s="7"/>
      <c r="JVM11" s="7"/>
      <c r="JVN11" s="7"/>
      <c r="JVO11" s="7"/>
      <c r="JVP11" s="7"/>
      <c r="JVQ11" s="7"/>
      <c r="JVR11" s="7"/>
      <c r="JVS11" s="7"/>
      <c r="JVT11" s="7"/>
      <c r="JVU11" s="7"/>
      <c r="JVV11" s="7"/>
      <c r="JVW11" s="7"/>
      <c r="JVX11" s="7"/>
      <c r="JVY11" s="7"/>
      <c r="JVZ11" s="7"/>
      <c r="JWA11" s="7"/>
      <c r="JWB11" s="7"/>
      <c r="JWC11" s="7"/>
      <c r="JWD11" s="7"/>
      <c r="JWE11" s="7"/>
      <c r="JWF11" s="7"/>
      <c r="JWG11" s="7"/>
      <c r="JWH11" s="7"/>
      <c r="JWI11" s="7"/>
      <c r="JWJ11" s="7"/>
      <c r="JWK11" s="7"/>
      <c r="JWL11" s="7"/>
      <c r="JWM11" s="7"/>
      <c r="JWN11" s="7"/>
      <c r="JWO11" s="7"/>
      <c r="JWP11" s="7"/>
      <c r="JWQ11" s="7"/>
      <c r="JWR11" s="7"/>
      <c r="JWS11" s="7"/>
      <c r="JWT11" s="7"/>
      <c r="JWU11" s="7"/>
      <c r="JWV11" s="7"/>
      <c r="JWW11" s="7"/>
      <c r="JWX11" s="7"/>
      <c r="JWY11" s="7"/>
      <c r="JWZ11" s="7"/>
      <c r="JXA11" s="7"/>
      <c r="JXB11" s="7"/>
      <c r="JXC11" s="7"/>
      <c r="JXD11" s="7"/>
      <c r="JXE11" s="7"/>
      <c r="JXF11" s="7"/>
      <c r="JXG11" s="7"/>
      <c r="JXH11" s="7"/>
      <c r="JXI11" s="7"/>
      <c r="JXJ11" s="7"/>
      <c r="JXK11" s="7"/>
      <c r="JXL11" s="7"/>
      <c r="JXM11" s="7"/>
      <c r="JXN11" s="7"/>
      <c r="JXO11" s="7"/>
      <c r="JXP11" s="7"/>
      <c r="JXQ11" s="7"/>
      <c r="JXR11" s="7"/>
      <c r="JXS11" s="7"/>
      <c r="JXT11" s="7"/>
      <c r="JXU11" s="7"/>
      <c r="JXV11" s="7"/>
      <c r="JXW11" s="7"/>
      <c r="JXX11" s="7"/>
      <c r="JXY11" s="7"/>
      <c r="JXZ11" s="7"/>
      <c r="JYA11" s="7"/>
      <c r="JYB11" s="7"/>
      <c r="JYC11" s="7"/>
      <c r="JYD11" s="7"/>
      <c r="JYE11" s="7"/>
      <c r="JYF11" s="7"/>
      <c r="JYG11" s="7"/>
      <c r="JYH11" s="7"/>
      <c r="JYI11" s="7"/>
      <c r="JYJ11" s="7"/>
      <c r="JYK11" s="7"/>
      <c r="JYL11" s="7"/>
      <c r="JYM11" s="7"/>
      <c r="JYN11" s="7"/>
      <c r="JYO11" s="7"/>
      <c r="JYP11" s="7"/>
      <c r="JYQ11" s="7"/>
      <c r="JYR11" s="7"/>
      <c r="JYS11" s="7"/>
      <c r="JYT11" s="7"/>
      <c r="JYU11" s="7"/>
      <c r="JYV11" s="7"/>
      <c r="JYW11" s="7"/>
      <c r="JYX11" s="7"/>
      <c r="JYY11" s="7"/>
      <c r="JYZ11" s="7"/>
      <c r="JZA11" s="7"/>
      <c r="JZB11" s="7"/>
      <c r="JZC11" s="7"/>
      <c r="JZD11" s="7"/>
      <c r="JZE11" s="7"/>
      <c r="JZF11" s="7"/>
      <c r="JZG11" s="7"/>
      <c r="JZH11" s="7"/>
      <c r="JZI11" s="7"/>
      <c r="JZJ11" s="7"/>
      <c r="JZK11" s="7"/>
      <c r="JZL11" s="7"/>
      <c r="JZM11" s="7"/>
      <c r="JZN11" s="7"/>
      <c r="JZO11" s="7"/>
      <c r="JZP11" s="7"/>
      <c r="JZQ11" s="7"/>
      <c r="JZR11" s="7"/>
      <c r="JZS11" s="7"/>
      <c r="JZT11" s="7"/>
      <c r="JZU11" s="7"/>
      <c r="JZV11" s="7"/>
      <c r="JZW11" s="7"/>
      <c r="JZX11" s="7"/>
      <c r="JZY11" s="7"/>
      <c r="JZZ11" s="7"/>
      <c r="KAA11" s="7"/>
      <c r="KAB11" s="7"/>
      <c r="KAC11" s="7"/>
      <c r="KAD11" s="7"/>
      <c r="KAE11" s="7"/>
      <c r="KAF11" s="7"/>
      <c r="KAG11" s="7"/>
      <c r="KAH11" s="7"/>
      <c r="KAI11" s="7"/>
      <c r="KAJ11" s="7"/>
      <c r="KAK11" s="7"/>
      <c r="KAL11" s="7"/>
      <c r="KAM11" s="7"/>
      <c r="KAN11" s="7"/>
      <c r="KAO11" s="7"/>
      <c r="KAP11" s="7"/>
      <c r="KAQ11" s="7"/>
      <c r="KAR11" s="7"/>
      <c r="KAS11" s="7"/>
      <c r="KAT11" s="7"/>
      <c r="KAU11" s="7"/>
      <c r="KAV11" s="7"/>
      <c r="KAW11" s="7"/>
      <c r="KAX11" s="7"/>
      <c r="KAY11" s="7"/>
      <c r="KAZ11" s="7"/>
      <c r="KBA11" s="7"/>
      <c r="KBB11" s="7"/>
      <c r="KBC11" s="7"/>
      <c r="KBD11" s="7"/>
      <c r="KBE11" s="7"/>
      <c r="KBF11" s="7"/>
      <c r="KBG11" s="7"/>
      <c r="KBH11" s="7"/>
      <c r="KBI11" s="7"/>
      <c r="KBJ11" s="7"/>
      <c r="KBK11" s="7"/>
      <c r="KBL11" s="7"/>
      <c r="KBM11" s="7"/>
      <c r="KBN11" s="7"/>
      <c r="KBO11" s="7"/>
      <c r="KBP11" s="7"/>
      <c r="KBQ11" s="7"/>
      <c r="KBR11" s="7"/>
      <c r="KBS11" s="7"/>
      <c r="KBT11" s="7"/>
      <c r="KBU11" s="7"/>
      <c r="KBV11" s="7"/>
      <c r="KBW11" s="7"/>
      <c r="KBX11" s="7"/>
      <c r="KBY11" s="7"/>
      <c r="KBZ11" s="7"/>
      <c r="KCA11" s="7"/>
      <c r="KCB11" s="7"/>
      <c r="KCC11" s="7"/>
      <c r="KCD11" s="7"/>
      <c r="KCE11" s="7"/>
      <c r="KCF11" s="7"/>
      <c r="KCG11" s="7"/>
      <c r="KCH11" s="7"/>
      <c r="KCI11" s="7"/>
      <c r="KCJ11" s="7"/>
      <c r="KCK11" s="7"/>
      <c r="KCL11" s="7"/>
      <c r="KCM11" s="7"/>
      <c r="KCN11" s="7"/>
      <c r="KCO11" s="7"/>
      <c r="KCP11" s="7"/>
      <c r="KCQ11" s="7"/>
      <c r="KCR11" s="7"/>
      <c r="KCS11" s="7"/>
      <c r="KCT11" s="7"/>
      <c r="KCU11" s="7"/>
      <c r="KCV11" s="7"/>
      <c r="KCW11" s="7"/>
      <c r="KCX11" s="7"/>
      <c r="KCY11" s="7"/>
      <c r="KCZ11" s="7"/>
      <c r="KDA11" s="7"/>
      <c r="KDB11" s="7"/>
      <c r="KDC11" s="7"/>
      <c r="KDD11" s="7"/>
      <c r="KDE11" s="7"/>
      <c r="KDF11" s="7"/>
      <c r="KDG11" s="7"/>
      <c r="KDH11" s="7"/>
      <c r="KDI11" s="7"/>
      <c r="KDJ11" s="7"/>
      <c r="KDK11" s="7"/>
      <c r="KDL11" s="7"/>
      <c r="KDM11" s="7"/>
      <c r="KDN11" s="7"/>
      <c r="KDO11" s="7"/>
      <c r="KDP11" s="7"/>
      <c r="KDQ11" s="7"/>
      <c r="KDR11" s="7"/>
      <c r="KDS11" s="7"/>
      <c r="KDT11" s="7"/>
      <c r="KDU11" s="7"/>
      <c r="KDV11" s="7"/>
      <c r="KDW11" s="7"/>
      <c r="KDX11" s="7"/>
      <c r="KDY11" s="7"/>
      <c r="KDZ11" s="7"/>
      <c r="KEA11" s="7"/>
      <c r="KEB11" s="7"/>
      <c r="KEC11" s="7"/>
      <c r="KED11" s="7"/>
      <c r="KEE11" s="7"/>
      <c r="KEF11" s="7"/>
      <c r="KEG11" s="7"/>
      <c r="KEH11" s="7"/>
      <c r="KEI11" s="7"/>
      <c r="KEJ11" s="7"/>
      <c r="KEK11" s="7"/>
      <c r="KEL11" s="7"/>
      <c r="KEM11" s="7"/>
      <c r="KEN11" s="7"/>
      <c r="KEO11" s="7"/>
      <c r="KEP11" s="7"/>
      <c r="KEQ11" s="7"/>
      <c r="KER11" s="7"/>
      <c r="KES11" s="7"/>
      <c r="KET11" s="7"/>
      <c r="KEU11" s="7"/>
      <c r="KEV11" s="7"/>
      <c r="KEW11" s="7"/>
      <c r="KEX11" s="7"/>
      <c r="KEY11" s="7"/>
      <c r="KEZ11" s="7"/>
      <c r="KFA11" s="7"/>
      <c r="KFB11" s="7"/>
      <c r="KFC11" s="7"/>
      <c r="KFD11" s="7"/>
      <c r="KFE11" s="7"/>
      <c r="KFF11" s="7"/>
      <c r="KFG11" s="7"/>
      <c r="KFH11" s="7"/>
      <c r="KFI11" s="7"/>
      <c r="KFJ11" s="7"/>
      <c r="KFK11" s="7"/>
      <c r="KFL11" s="7"/>
      <c r="KFM11" s="7"/>
      <c r="KFN11" s="7"/>
      <c r="KFO11" s="7"/>
      <c r="KFP11" s="7"/>
      <c r="KFQ11" s="7"/>
      <c r="KFR11" s="7"/>
      <c r="KFS11" s="7"/>
      <c r="KFT11" s="7"/>
      <c r="KFU11" s="7"/>
      <c r="KFV11" s="7"/>
      <c r="KFW11" s="7"/>
      <c r="KFX11" s="7"/>
      <c r="KFY11" s="7"/>
      <c r="KFZ11" s="7"/>
      <c r="KGA11" s="7"/>
      <c r="KGB11" s="7"/>
      <c r="KGC11" s="7"/>
      <c r="KGD11" s="7"/>
      <c r="KGE11" s="7"/>
      <c r="KGF11" s="7"/>
      <c r="KGG11" s="7"/>
      <c r="KGH11" s="7"/>
      <c r="KGI11" s="7"/>
      <c r="KGJ11" s="7"/>
      <c r="KGK11" s="7"/>
      <c r="KGL11" s="7"/>
      <c r="KGM11" s="7"/>
      <c r="KGN11" s="7"/>
      <c r="KGO11" s="7"/>
      <c r="KGP11" s="7"/>
      <c r="KGQ11" s="7"/>
      <c r="KGR11" s="7"/>
      <c r="KGS11" s="7"/>
      <c r="KGT11" s="7"/>
      <c r="KGU11" s="7"/>
      <c r="KGV11" s="7"/>
      <c r="KGW11" s="7"/>
      <c r="KGX11" s="7"/>
      <c r="KGY11" s="7"/>
      <c r="KGZ11" s="7"/>
      <c r="KHA11" s="7"/>
      <c r="KHB11" s="7"/>
      <c r="KHC11" s="7"/>
      <c r="KHD11" s="7"/>
      <c r="KHE11" s="7"/>
      <c r="KHF11" s="7"/>
      <c r="KHG11" s="7"/>
      <c r="KHH11" s="7"/>
      <c r="KHI11" s="7"/>
      <c r="KHJ11" s="7"/>
      <c r="KHK11" s="7"/>
      <c r="KHL11" s="7"/>
      <c r="KHM11" s="7"/>
      <c r="KHN11" s="7"/>
      <c r="KHO11" s="7"/>
      <c r="KHP11" s="7"/>
      <c r="KHQ11" s="7"/>
      <c r="KHR11" s="7"/>
      <c r="KHS11" s="7"/>
      <c r="KHT11" s="7"/>
      <c r="KHU11" s="7"/>
      <c r="KHV11" s="7"/>
      <c r="KHW11" s="7"/>
      <c r="KHX11" s="7"/>
      <c r="KHY11" s="7"/>
      <c r="KHZ11" s="7"/>
      <c r="KIA11" s="7"/>
      <c r="KIB11" s="7"/>
      <c r="KIC11" s="7"/>
      <c r="KID11" s="7"/>
      <c r="KIE11" s="7"/>
      <c r="KIF11" s="7"/>
      <c r="KIG11" s="7"/>
      <c r="KIH11" s="7"/>
      <c r="KII11" s="7"/>
      <c r="KIJ11" s="7"/>
      <c r="KIK11" s="7"/>
      <c r="KIL11" s="7"/>
      <c r="KIM11" s="7"/>
      <c r="KIN11" s="7"/>
      <c r="KIO11" s="7"/>
      <c r="KIP11" s="7"/>
      <c r="KIQ11" s="7"/>
      <c r="KIR11" s="7"/>
      <c r="KIS11" s="7"/>
      <c r="KIT11" s="7"/>
      <c r="KIU11" s="7"/>
      <c r="KIV11" s="7"/>
      <c r="KIW11" s="7"/>
      <c r="KIX11" s="7"/>
      <c r="KIY11" s="7"/>
      <c r="KIZ11" s="7"/>
      <c r="KJA11" s="7"/>
      <c r="KJB11" s="7"/>
      <c r="KJC11" s="7"/>
      <c r="KJD11" s="7"/>
      <c r="KJE11" s="7"/>
      <c r="KJF11" s="7"/>
      <c r="KJG11" s="7"/>
      <c r="KJH11" s="7"/>
      <c r="KJI11" s="7"/>
      <c r="KJJ11" s="7"/>
      <c r="KJK11" s="7"/>
      <c r="KJL11" s="7"/>
      <c r="KJM11" s="7"/>
      <c r="KJN11" s="7"/>
      <c r="KJO11" s="7"/>
      <c r="KJP11" s="7"/>
      <c r="KJQ11" s="7"/>
      <c r="KJR11" s="7"/>
      <c r="KJS11" s="7"/>
      <c r="KJT11" s="7"/>
      <c r="KJU11" s="7"/>
      <c r="KJV11" s="7"/>
      <c r="KJW11" s="7"/>
      <c r="KJX11" s="7"/>
      <c r="KJY11" s="7"/>
      <c r="KJZ11" s="7"/>
      <c r="KKA11" s="7"/>
      <c r="KKB11" s="7"/>
      <c r="KKC11" s="7"/>
      <c r="KKD11" s="7"/>
      <c r="KKE11" s="7"/>
      <c r="KKF11" s="7"/>
      <c r="KKG11" s="7"/>
      <c r="KKH11" s="7"/>
      <c r="KKI11" s="7"/>
      <c r="KKJ11" s="7"/>
      <c r="KKK11" s="7"/>
      <c r="KKL11" s="7"/>
      <c r="KKM11" s="7"/>
      <c r="KKN11" s="7"/>
      <c r="KKO11" s="7"/>
      <c r="KKP11" s="7"/>
      <c r="KKQ11" s="7"/>
      <c r="KKR11" s="7"/>
      <c r="KKS11" s="7"/>
      <c r="KKT11" s="7"/>
      <c r="KKU11" s="7"/>
      <c r="KKV11" s="7"/>
      <c r="KKW11" s="7"/>
      <c r="KKX11" s="7"/>
      <c r="KKY11" s="7"/>
      <c r="KKZ11" s="7"/>
      <c r="KLA11" s="7"/>
      <c r="KLB11" s="7"/>
      <c r="KLC11" s="7"/>
      <c r="KLD11" s="7"/>
      <c r="KLE11" s="7"/>
      <c r="KLF11" s="7"/>
      <c r="KLG11" s="7"/>
      <c r="KLH11" s="7"/>
      <c r="KLI11" s="7"/>
      <c r="KLJ11" s="7"/>
      <c r="KLK11" s="7"/>
      <c r="KLL11" s="7"/>
      <c r="KLM11" s="7"/>
      <c r="KLN11" s="7"/>
      <c r="KLO11" s="7"/>
      <c r="KLP11" s="7"/>
      <c r="KLQ11" s="7"/>
      <c r="KLR11" s="7"/>
      <c r="KLS11" s="7"/>
      <c r="KLT11" s="7"/>
      <c r="KLU11" s="7"/>
      <c r="KLV11" s="7"/>
      <c r="KLW11" s="7"/>
      <c r="KLX11" s="7"/>
      <c r="KLY11" s="7"/>
      <c r="KLZ11" s="7"/>
      <c r="KMA11" s="7"/>
      <c r="KMB11" s="7"/>
      <c r="KMC11" s="7"/>
      <c r="KMD11" s="7"/>
      <c r="KME11" s="7"/>
      <c r="KMF11" s="7"/>
      <c r="KMG11" s="7"/>
      <c r="KMH11" s="7"/>
      <c r="KMI11" s="7"/>
      <c r="KMJ11" s="7"/>
      <c r="KMK11" s="7"/>
      <c r="KML11" s="7"/>
      <c r="KMM11" s="7"/>
      <c r="KMN11" s="7"/>
      <c r="KMO11" s="7"/>
      <c r="KMP11" s="7"/>
      <c r="KMQ11" s="7"/>
      <c r="KMR11" s="7"/>
      <c r="KMS11" s="7"/>
      <c r="KMT11" s="7"/>
      <c r="KMU11" s="7"/>
      <c r="KMV11" s="7"/>
      <c r="KMW11" s="7"/>
      <c r="KMX11" s="7"/>
      <c r="KMY11" s="7"/>
      <c r="KMZ11" s="7"/>
      <c r="KNA11" s="7"/>
      <c r="KNB11" s="7"/>
      <c r="KNC11" s="7"/>
      <c r="KND11" s="7"/>
      <c r="KNE11" s="7"/>
      <c r="KNF11" s="7"/>
      <c r="KNG11" s="7"/>
      <c r="KNH11" s="7"/>
      <c r="KNI11" s="7"/>
      <c r="KNJ11" s="7"/>
      <c r="KNK11" s="7"/>
      <c r="KNL11" s="7"/>
      <c r="KNM11" s="7"/>
      <c r="KNN11" s="7"/>
      <c r="KNO11" s="7"/>
      <c r="KNP11" s="7"/>
      <c r="KNQ11" s="7"/>
      <c r="KNR11" s="7"/>
      <c r="KNS11" s="7"/>
      <c r="KNT11" s="7"/>
      <c r="KNU11" s="7"/>
      <c r="KNV11" s="7"/>
      <c r="KNW11" s="7"/>
      <c r="KNX11" s="7"/>
      <c r="KNY11" s="7"/>
      <c r="KNZ11" s="7"/>
      <c r="KOA11" s="7"/>
      <c r="KOB11" s="7"/>
      <c r="KOC11" s="7"/>
      <c r="KOD11" s="7"/>
      <c r="KOE11" s="7"/>
      <c r="KOF11" s="7"/>
      <c r="KOG11" s="7"/>
      <c r="KOH11" s="7"/>
      <c r="KOI11" s="7"/>
      <c r="KOJ11" s="7"/>
      <c r="KOK11" s="7"/>
      <c r="KOL11" s="7"/>
      <c r="KOM11" s="7"/>
      <c r="KON11" s="7"/>
      <c r="KOO11" s="7"/>
      <c r="KOP11" s="7"/>
      <c r="KOQ11" s="7"/>
      <c r="KOR11" s="7"/>
      <c r="KOS11" s="7"/>
      <c r="KOT11" s="7"/>
      <c r="KOU11" s="7"/>
      <c r="KOV11" s="7"/>
      <c r="KOW11" s="7"/>
      <c r="KOX11" s="7"/>
      <c r="KOY11" s="7"/>
      <c r="KOZ11" s="7"/>
      <c r="KPA11" s="7"/>
      <c r="KPB11" s="7"/>
      <c r="KPC11" s="7"/>
      <c r="KPD11" s="7"/>
      <c r="KPE11" s="7"/>
      <c r="KPF11" s="7"/>
      <c r="KPG11" s="7"/>
      <c r="KPH11" s="7"/>
      <c r="KPI11" s="7"/>
      <c r="KPJ11" s="7"/>
      <c r="KPK11" s="7"/>
      <c r="KPL11" s="7"/>
      <c r="KPM11" s="7"/>
      <c r="KPN11" s="7"/>
      <c r="KPO11" s="7"/>
      <c r="KPP11" s="7"/>
      <c r="KPQ11" s="7"/>
      <c r="KPR11" s="7"/>
      <c r="KPS11" s="7"/>
      <c r="KPT11" s="7"/>
      <c r="KPU11" s="7"/>
      <c r="KPV11" s="7"/>
      <c r="KPW11" s="7"/>
      <c r="KPX11" s="7"/>
      <c r="KPY11" s="7"/>
      <c r="KPZ11" s="7"/>
      <c r="KQA11" s="7"/>
      <c r="KQB11" s="7"/>
      <c r="KQC11" s="7"/>
      <c r="KQD11" s="7"/>
      <c r="KQE11" s="7"/>
      <c r="KQF11" s="7"/>
      <c r="KQG11" s="7"/>
      <c r="KQH11" s="7"/>
      <c r="KQI11" s="7"/>
      <c r="KQJ11" s="7"/>
      <c r="KQK11" s="7"/>
      <c r="KQL11" s="7"/>
      <c r="KQM11" s="7"/>
      <c r="KQN11" s="7"/>
      <c r="KQO11" s="7"/>
      <c r="KQP11" s="7"/>
      <c r="KQQ11" s="7"/>
      <c r="KQR11" s="7"/>
      <c r="KQS11" s="7"/>
      <c r="KQT11" s="7"/>
      <c r="KQU11" s="7"/>
      <c r="KQV11" s="7"/>
      <c r="KQW11" s="7"/>
      <c r="KQX11" s="7"/>
      <c r="KQY11" s="7"/>
      <c r="KQZ11" s="7"/>
      <c r="KRA11" s="7"/>
      <c r="KRB11" s="7"/>
      <c r="KRC11" s="7"/>
      <c r="KRD11" s="7"/>
      <c r="KRE11" s="7"/>
      <c r="KRF11" s="7"/>
      <c r="KRG11" s="7"/>
      <c r="KRH11" s="7"/>
      <c r="KRI11" s="7"/>
      <c r="KRJ11" s="7"/>
      <c r="KRK11" s="7"/>
      <c r="KRL11" s="7"/>
      <c r="KRM11" s="7"/>
      <c r="KRN11" s="7"/>
      <c r="KRO11" s="7"/>
      <c r="KRP11" s="7"/>
      <c r="KRQ11" s="7"/>
      <c r="KRR11" s="7"/>
      <c r="KRS11" s="7"/>
      <c r="KRT11" s="7"/>
      <c r="KRU11" s="7"/>
      <c r="KRV11" s="7"/>
      <c r="KRW11" s="7"/>
      <c r="KRX11" s="7"/>
      <c r="KRY11" s="7"/>
      <c r="KRZ11" s="7"/>
      <c r="KSA11" s="7"/>
      <c r="KSB11" s="7"/>
      <c r="KSC11" s="7"/>
      <c r="KSD11" s="7"/>
      <c r="KSE11" s="7"/>
      <c r="KSF11" s="7"/>
      <c r="KSG11" s="7"/>
      <c r="KSH11" s="7"/>
      <c r="KSI11" s="7"/>
      <c r="KSJ11" s="7"/>
      <c r="KSK11" s="7"/>
      <c r="KSL11" s="7"/>
      <c r="KSM11" s="7"/>
      <c r="KSN11" s="7"/>
      <c r="KSO11" s="7"/>
      <c r="KSP11" s="7"/>
      <c r="KSQ11" s="7"/>
      <c r="KSR11" s="7"/>
      <c r="KSS11" s="7"/>
      <c r="KST11" s="7"/>
      <c r="KSU11" s="7"/>
      <c r="KSV11" s="7"/>
      <c r="KSW11" s="7"/>
      <c r="KSX11" s="7"/>
      <c r="KSY11" s="7"/>
      <c r="KSZ11" s="7"/>
      <c r="KTA11" s="7"/>
      <c r="KTB11" s="7"/>
      <c r="KTC11" s="7"/>
      <c r="KTD11" s="7"/>
      <c r="KTE11" s="7"/>
      <c r="KTF11" s="7"/>
      <c r="KTG11" s="7"/>
      <c r="KTH11" s="7"/>
      <c r="KTI11" s="7"/>
      <c r="KTJ11" s="7"/>
      <c r="KTK11" s="7"/>
      <c r="KTL11" s="7"/>
      <c r="KTM11" s="7"/>
      <c r="KTN11" s="7"/>
      <c r="KTO11" s="7"/>
      <c r="KTP11" s="7"/>
      <c r="KTQ11" s="7"/>
      <c r="KTR11" s="7"/>
      <c r="KTS11" s="7"/>
      <c r="KTT11" s="7"/>
      <c r="KTU11" s="7"/>
      <c r="KTV11" s="7"/>
      <c r="KTW11" s="7"/>
      <c r="KTX11" s="7"/>
      <c r="KTY11" s="7"/>
      <c r="KTZ11" s="7"/>
      <c r="KUA11" s="7"/>
      <c r="KUB11" s="7"/>
      <c r="KUC11" s="7"/>
      <c r="KUD11" s="7"/>
      <c r="KUE11" s="7"/>
      <c r="KUF11" s="7"/>
      <c r="KUG11" s="7"/>
      <c r="KUH11" s="7"/>
      <c r="KUI11" s="7"/>
      <c r="KUJ11" s="7"/>
      <c r="KUK11" s="7"/>
      <c r="KUL11" s="7"/>
      <c r="KUM11" s="7"/>
      <c r="KUN11" s="7"/>
      <c r="KUO11" s="7"/>
      <c r="KUP11" s="7"/>
      <c r="KUQ11" s="7"/>
      <c r="KUR11" s="7"/>
      <c r="KUS11" s="7"/>
      <c r="KUT11" s="7"/>
      <c r="KUU11" s="7"/>
      <c r="KUV11" s="7"/>
      <c r="KUW11" s="7"/>
      <c r="KUX11" s="7"/>
      <c r="KUY11" s="7"/>
      <c r="KUZ11" s="7"/>
      <c r="KVA11" s="7"/>
      <c r="KVB11" s="7"/>
      <c r="KVC11" s="7"/>
      <c r="KVD11" s="7"/>
      <c r="KVE11" s="7"/>
      <c r="KVF11" s="7"/>
      <c r="KVG11" s="7"/>
      <c r="KVH11" s="7"/>
      <c r="KVI11" s="7"/>
      <c r="KVJ11" s="7"/>
      <c r="KVK11" s="7"/>
      <c r="KVL11" s="7"/>
      <c r="KVM11" s="7"/>
      <c r="KVN11" s="7"/>
      <c r="KVO11" s="7"/>
      <c r="KVP11" s="7"/>
      <c r="KVQ11" s="7"/>
      <c r="KVR11" s="7"/>
      <c r="KVS11" s="7"/>
      <c r="KVT11" s="7"/>
      <c r="KVU11" s="7"/>
      <c r="KVV11" s="7"/>
      <c r="KVW11" s="7"/>
      <c r="KVX11" s="7"/>
      <c r="KVY11" s="7"/>
      <c r="KVZ11" s="7"/>
      <c r="KWA11" s="7"/>
      <c r="KWB11" s="7"/>
      <c r="KWC11" s="7"/>
      <c r="KWD11" s="7"/>
      <c r="KWE11" s="7"/>
      <c r="KWF11" s="7"/>
      <c r="KWG11" s="7"/>
      <c r="KWH11" s="7"/>
      <c r="KWI11" s="7"/>
      <c r="KWJ11" s="7"/>
      <c r="KWK11" s="7"/>
      <c r="KWL11" s="7"/>
      <c r="KWM11" s="7"/>
      <c r="KWN11" s="7"/>
      <c r="KWO11" s="7"/>
      <c r="KWP11" s="7"/>
      <c r="KWQ11" s="7"/>
      <c r="KWR11" s="7"/>
      <c r="KWS11" s="7"/>
      <c r="KWT11" s="7"/>
      <c r="KWU11" s="7"/>
      <c r="KWV11" s="7"/>
      <c r="KWW11" s="7"/>
      <c r="KWX11" s="7"/>
      <c r="KWY11" s="7"/>
      <c r="KWZ11" s="7"/>
      <c r="KXA11" s="7"/>
      <c r="KXB11" s="7"/>
      <c r="KXC11" s="7"/>
      <c r="KXD11" s="7"/>
      <c r="KXE11" s="7"/>
      <c r="KXF11" s="7"/>
      <c r="KXG11" s="7"/>
      <c r="KXH11" s="7"/>
      <c r="KXI11" s="7"/>
      <c r="KXJ11" s="7"/>
      <c r="KXK11" s="7"/>
      <c r="KXL11" s="7"/>
      <c r="KXM11" s="7"/>
      <c r="KXN11" s="7"/>
      <c r="KXO11" s="7"/>
      <c r="KXP11" s="7"/>
      <c r="KXQ11" s="7"/>
      <c r="KXR11" s="7"/>
      <c r="KXS11" s="7"/>
      <c r="KXT11" s="7"/>
      <c r="KXU11" s="7"/>
      <c r="KXV11" s="7"/>
      <c r="KXW11" s="7"/>
      <c r="KXX11" s="7"/>
      <c r="KXY11" s="7"/>
      <c r="KXZ11" s="7"/>
      <c r="KYA11" s="7"/>
      <c r="KYB11" s="7"/>
      <c r="KYC11" s="7"/>
      <c r="KYD11" s="7"/>
      <c r="KYE11" s="7"/>
      <c r="KYF11" s="7"/>
      <c r="KYG11" s="7"/>
      <c r="KYH11" s="7"/>
      <c r="KYI11" s="7"/>
      <c r="KYJ11" s="7"/>
      <c r="KYK11" s="7"/>
      <c r="KYL11" s="7"/>
      <c r="KYM11" s="7"/>
      <c r="KYN11" s="7"/>
      <c r="KYO11" s="7"/>
      <c r="KYP11" s="7"/>
      <c r="KYQ11" s="7"/>
      <c r="KYR11" s="7"/>
      <c r="KYS11" s="7"/>
      <c r="KYT11" s="7"/>
      <c r="KYU11" s="7"/>
      <c r="KYV11" s="7"/>
      <c r="KYW11" s="7"/>
      <c r="KYX11" s="7"/>
      <c r="KYY11" s="7"/>
      <c r="KYZ11" s="7"/>
      <c r="KZA11" s="7"/>
      <c r="KZB11" s="7"/>
      <c r="KZC11" s="7"/>
      <c r="KZD11" s="7"/>
      <c r="KZE11" s="7"/>
      <c r="KZF11" s="7"/>
      <c r="KZG11" s="7"/>
      <c r="KZH11" s="7"/>
      <c r="KZI11" s="7"/>
      <c r="KZJ11" s="7"/>
      <c r="KZK11" s="7"/>
      <c r="KZL11" s="7"/>
      <c r="KZM11" s="7"/>
      <c r="KZN11" s="7"/>
      <c r="KZO11" s="7"/>
      <c r="KZP11" s="7"/>
      <c r="KZQ11" s="7"/>
      <c r="KZR11" s="7"/>
      <c r="KZS11" s="7"/>
      <c r="KZT11" s="7"/>
      <c r="KZU11" s="7"/>
      <c r="KZV11" s="7"/>
      <c r="KZW11" s="7"/>
      <c r="KZX11" s="7"/>
      <c r="KZY11" s="7"/>
      <c r="KZZ11" s="7"/>
      <c r="LAA11" s="7"/>
      <c r="LAB11" s="7"/>
      <c r="LAC11" s="7"/>
      <c r="LAD11" s="7"/>
      <c r="LAE11" s="7"/>
      <c r="LAF11" s="7"/>
      <c r="LAG11" s="7"/>
      <c r="LAH11" s="7"/>
      <c r="LAI11" s="7"/>
      <c r="LAJ11" s="7"/>
      <c r="LAK11" s="7"/>
      <c r="LAL11" s="7"/>
      <c r="LAM11" s="7"/>
      <c r="LAN11" s="7"/>
      <c r="LAO11" s="7"/>
      <c r="LAP11" s="7"/>
      <c r="LAQ11" s="7"/>
      <c r="LAR11" s="7"/>
      <c r="LAS11" s="7"/>
      <c r="LAT11" s="7"/>
      <c r="LAU11" s="7"/>
      <c r="LAV11" s="7"/>
      <c r="LAW11" s="7"/>
      <c r="LAX11" s="7"/>
      <c r="LAY11" s="7"/>
      <c r="LAZ11" s="7"/>
      <c r="LBA11" s="7"/>
      <c r="LBB11" s="7"/>
      <c r="LBC11" s="7"/>
      <c r="LBD11" s="7"/>
      <c r="LBE11" s="7"/>
      <c r="LBF11" s="7"/>
      <c r="LBG11" s="7"/>
      <c r="LBH11" s="7"/>
      <c r="LBI11" s="7"/>
      <c r="LBJ11" s="7"/>
      <c r="LBK11" s="7"/>
      <c r="LBL11" s="7"/>
      <c r="LBM11" s="7"/>
      <c r="LBN11" s="7"/>
      <c r="LBO11" s="7"/>
      <c r="LBP11" s="7"/>
      <c r="LBQ11" s="7"/>
      <c r="LBR11" s="7"/>
      <c r="LBS11" s="7"/>
      <c r="LBT11" s="7"/>
      <c r="LBU11" s="7"/>
      <c r="LBV11" s="7"/>
      <c r="LBW11" s="7"/>
      <c r="LBX11" s="7"/>
      <c r="LBY11" s="7"/>
      <c r="LBZ11" s="7"/>
      <c r="LCA11" s="7"/>
      <c r="LCB11" s="7"/>
      <c r="LCC11" s="7"/>
      <c r="LCD11" s="7"/>
      <c r="LCE11" s="7"/>
      <c r="LCF11" s="7"/>
      <c r="LCG11" s="7"/>
      <c r="LCH11" s="7"/>
      <c r="LCI11" s="7"/>
      <c r="LCJ11" s="7"/>
      <c r="LCK11" s="7"/>
      <c r="LCL11" s="7"/>
      <c r="LCM11" s="7"/>
      <c r="LCN11" s="7"/>
      <c r="LCO11" s="7"/>
      <c r="LCP11" s="7"/>
      <c r="LCQ11" s="7"/>
      <c r="LCR11" s="7"/>
      <c r="LCS11" s="7"/>
      <c r="LCT11" s="7"/>
      <c r="LCU11" s="7"/>
      <c r="LCV11" s="7"/>
      <c r="LCW11" s="7"/>
      <c r="LCX11" s="7"/>
      <c r="LCY11" s="7"/>
      <c r="LCZ11" s="7"/>
      <c r="LDA11" s="7"/>
      <c r="LDB11" s="7"/>
      <c r="LDC11" s="7"/>
      <c r="LDD11" s="7"/>
      <c r="LDE11" s="7"/>
      <c r="LDF11" s="7"/>
      <c r="LDG11" s="7"/>
      <c r="LDH11" s="7"/>
      <c r="LDI11" s="7"/>
      <c r="LDJ11" s="7"/>
      <c r="LDK11" s="7"/>
      <c r="LDL11" s="7"/>
      <c r="LDM11" s="7"/>
      <c r="LDN11" s="7"/>
      <c r="LDO11" s="7"/>
      <c r="LDP11" s="7"/>
      <c r="LDQ11" s="7"/>
      <c r="LDR11" s="7"/>
      <c r="LDS11" s="7"/>
      <c r="LDT11" s="7"/>
      <c r="LDU11" s="7"/>
      <c r="LDV11" s="7"/>
      <c r="LDW11" s="7"/>
      <c r="LDX11" s="7"/>
      <c r="LDY11" s="7"/>
      <c r="LDZ11" s="7"/>
      <c r="LEA11" s="7"/>
      <c r="LEB11" s="7"/>
      <c r="LEC11" s="7"/>
      <c r="LED11" s="7"/>
      <c r="LEE11" s="7"/>
      <c r="LEF11" s="7"/>
      <c r="LEG11" s="7"/>
      <c r="LEH11" s="7"/>
      <c r="LEI11" s="7"/>
      <c r="LEJ11" s="7"/>
      <c r="LEK11" s="7"/>
      <c r="LEL11" s="7"/>
      <c r="LEM11" s="7"/>
      <c r="LEN11" s="7"/>
      <c r="LEO11" s="7"/>
      <c r="LEP11" s="7"/>
      <c r="LEQ11" s="7"/>
      <c r="LER11" s="7"/>
      <c r="LES11" s="7"/>
      <c r="LET11" s="7"/>
      <c r="LEU11" s="7"/>
      <c r="LEV11" s="7"/>
      <c r="LEW11" s="7"/>
      <c r="LEX11" s="7"/>
      <c r="LEY11" s="7"/>
      <c r="LEZ11" s="7"/>
      <c r="LFA11" s="7"/>
      <c r="LFB11" s="7"/>
      <c r="LFC11" s="7"/>
      <c r="LFD11" s="7"/>
      <c r="LFE11" s="7"/>
      <c r="LFF11" s="7"/>
      <c r="LFG11" s="7"/>
      <c r="LFH11" s="7"/>
      <c r="LFI11" s="7"/>
      <c r="LFJ11" s="7"/>
      <c r="LFK11" s="7"/>
      <c r="LFL11" s="7"/>
      <c r="LFM11" s="7"/>
      <c r="LFN11" s="7"/>
      <c r="LFO11" s="7"/>
      <c r="LFP11" s="7"/>
      <c r="LFQ11" s="7"/>
      <c r="LFR11" s="7"/>
      <c r="LFS11" s="7"/>
      <c r="LFT11" s="7"/>
      <c r="LFU11" s="7"/>
      <c r="LFV11" s="7"/>
      <c r="LFW11" s="7"/>
      <c r="LFX11" s="7"/>
      <c r="LFY11" s="7"/>
      <c r="LFZ11" s="7"/>
      <c r="LGA11" s="7"/>
      <c r="LGB11" s="7"/>
      <c r="LGC11" s="7"/>
      <c r="LGD11" s="7"/>
      <c r="LGE11" s="7"/>
      <c r="LGF11" s="7"/>
      <c r="LGG11" s="7"/>
      <c r="LGH11" s="7"/>
      <c r="LGI11" s="7"/>
      <c r="LGJ11" s="7"/>
      <c r="LGK11" s="7"/>
      <c r="LGL11" s="7"/>
      <c r="LGM11" s="7"/>
      <c r="LGN11" s="7"/>
      <c r="LGO11" s="7"/>
      <c r="LGP11" s="7"/>
      <c r="LGQ11" s="7"/>
      <c r="LGR11" s="7"/>
      <c r="LGS11" s="7"/>
      <c r="LGT11" s="7"/>
      <c r="LGU11" s="7"/>
      <c r="LGV11" s="7"/>
      <c r="LGW11" s="7"/>
      <c r="LGX11" s="7"/>
      <c r="LGY11" s="7"/>
      <c r="LGZ11" s="7"/>
      <c r="LHA11" s="7"/>
      <c r="LHB11" s="7"/>
      <c r="LHC11" s="7"/>
      <c r="LHD11" s="7"/>
      <c r="LHE11" s="7"/>
      <c r="LHF11" s="7"/>
      <c r="LHG11" s="7"/>
      <c r="LHH11" s="7"/>
      <c r="LHI11" s="7"/>
      <c r="LHJ11" s="7"/>
      <c r="LHK11" s="7"/>
      <c r="LHL11" s="7"/>
      <c r="LHM11" s="7"/>
      <c r="LHN11" s="7"/>
      <c r="LHO11" s="7"/>
      <c r="LHP11" s="7"/>
      <c r="LHQ11" s="7"/>
      <c r="LHR11" s="7"/>
      <c r="LHS11" s="7"/>
      <c r="LHT11" s="7"/>
      <c r="LHU11" s="7"/>
      <c r="LHV11" s="7"/>
      <c r="LHW11" s="7"/>
      <c r="LHX11" s="7"/>
      <c r="LHY11" s="7"/>
      <c r="LHZ11" s="7"/>
      <c r="LIA11" s="7"/>
      <c r="LIB11" s="7"/>
      <c r="LIC11" s="7"/>
      <c r="LID11" s="7"/>
      <c r="LIE11" s="7"/>
      <c r="LIF11" s="7"/>
      <c r="LIG11" s="7"/>
      <c r="LIH11" s="7"/>
      <c r="LII11" s="7"/>
      <c r="LIJ11" s="7"/>
      <c r="LIK11" s="7"/>
      <c r="LIL11" s="7"/>
      <c r="LIM11" s="7"/>
      <c r="LIN11" s="7"/>
      <c r="LIO11" s="7"/>
      <c r="LIP11" s="7"/>
      <c r="LIQ11" s="7"/>
      <c r="LIR11" s="7"/>
      <c r="LIS11" s="7"/>
      <c r="LIT11" s="7"/>
      <c r="LIU11" s="7"/>
      <c r="LIV11" s="7"/>
      <c r="LIW11" s="7"/>
      <c r="LIX11" s="7"/>
      <c r="LIY11" s="7"/>
      <c r="LIZ11" s="7"/>
      <c r="LJA11" s="7"/>
      <c r="LJB11" s="7"/>
      <c r="LJC11" s="7"/>
      <c r="LJD11" s="7"/>
      <c r="LJE11" s="7"/>
      <c r="LJF11" s="7"/>
      <c r="LJG11" s="7"/>
      <c r="LJH11" s="7"/>
      <c r="LJI11" s="7"/>
      <c r="LJJ11" s="7"/>
      <c r="LJK11" s="7"/>
      <c r="LJL11" s="7"/>
      <c r="LJM11" s="7"/>
      <c r="LJN11" s="7"/>
      <c r="LJO11" s="7"/>
      <c r="LJP11" s="7"/>
      <c r="LJQ11" s="7"/>
      <c r="LJR11" s="7"/>
      <c r="LJS11" s="7"/>
      <c r="LJT11" s="7"/>
      <c r="LJU11" s="7"/>
      <c r="LJV11" s="7"/>
      <c r="LJW11" s="7"/>
      <c r="LJX11" s="7"/>
      <c r="LJY11" s="7"/>
      <c r="LJZ11" s="7"/>
      <c r="LKA11" s="7"/>
      <c r="LKB11" s="7"/>
      <c r="LKC11" s="7"/>
      <c r="LKD11" s="7"/>
      <c r="LKE11" s="7"/>
      <c r="LKF11" s="7"/>
      <c r="LKG11" s="7"/>
      <c r="LKH11" s="7"/>
      <c r="LKI11" s="7"/>
      <c r="LKJ11" s="7"/>
      <c r="LKK11" s="7"/>
      <c r="LKL11" s="7"/>
      <c r="LKM11" s="7"/>
      <c r="LKN11" s="7"/>
      <c r="LKO11" s="7"/>
      <c r="LKP11" s="7"/>
      <c r="LKQ11" s="7"/>
      <c r="LKR11" s="7"/>
      <c r="LKS11" s="7"/>
      <c r="LKT11" s="7"/>
      <c r="LKU11" s="7"/>
      <c r="LKV11" s="7"/>
      <c r="LKW11" s="7"/>
      <c r="LKX11" s="7"/>
      <c r="LKY11" s="7"/>
      <c r="LKZ11" s="7"/>
      <c r="LLA11" s="7"/>
      <c r="LLB11" s="7"/>
      <c r="LLC11" s="7"/>
      <c r="LLD11" s="7"/>
      <c r="LLE11" s="7"/>
      <c r="LLF11" s="7"/>
      <c r="LLG11" s="7"/>
      <c r="LLH11" s="7"/>
      <c r="LLI11" s="7"/>
      <c r="LLJ11" s="7"/>
      <c r="LLK11" s="7"/>
      <c r="LLL11" s="7"/>
      <c r="LLM11" s="7"/>
      <c r="LLN11" s="7"/>
      <c r="LLO11" s="7"/>
      <c r="LLP11" s="7"/>
      <c r="LLQ11" s="7"/>
      <c r="LLR11" s="7"/>
      <c r="LLS11" s="7"/>
      <c r="LLT11" s="7"/>
      <c r="LLU11" s="7"/>
      <c r="LLV11" s="7"/>
      <c r="LLW11" s="7"/>
      <c r="LLX11" s="7"/>
      <c r="LLY11" s="7"/>
      <c r="LLZ11" s="7"/>
      <c r="LMA11" s="7"/>
      <c r="LMB11" s="7"/>
      <c r="LMC11" s="7"/>
      <c r="LMD11" s="7"/>
      <c r="LME11" s="7"/>
      <c r="LMF11" s="7"/>
      <c r="LMG11" s="7"/>
      <c r="LMH11" s="7"/>
      <c r="LMI11" s="7"/>
      <c r="LMJ11" s="7"/>
      <c r="LMK11" s="7"/>
      <c r="LML11" s="7"/>
      <c r="LMM11" s="7"/>
      <c r="LMN11" s="7"/>
      <c r="LMO11" s="7"/>
      <c r="LMP11" s="7"/>
      <c r="LMQ11" s="7"/>
      <c r="LMR11" s="7"/>
      <c r="LMS11" s="7"/>
      <c r="LMT11" s="7"/>
      <c r="LMU11" s="7"/>
      <c r="LMV11" s="7"/>
      <c r="LMW11" s="7"/>
      <c r="LMX11" s="7"/>
      <c r="LMY11" s="7"/>
      <c r="LMZ11" s="7"/>
      <c r="LNA11" s="7"/>
      <c r="LNB11" s="7"/>
      <c r="LNC11" s="7"/>
      <c r="LND11" s="7"/>
      <c r="LNE11" s="7"/>
      <c r="LNF11" s="7"/>
      <c r="LNG11" s="7"/>
      <c r="LNH11" s="7"/>
      <c r="LNI11" s="7"/>
      <c r="LNJ11" s="7"/>
      <c r="LNK11" s="7"/>
      <c r="LNL11" s="7"/>
      <c r="LNM11" s="7"/>
      <c r="LNN11" s="7"/>
      <c r="LNO11" s="7"/>
      <c r="LNP11" s="7"/>
      <c r="LNQ11" s="7"/>
      <c r="LNR11" s="7"/>
      <c r="LNS11" s="7"/>
      <c r="LNT11" s="7"/>
      <c r="LNU11" s="7"/>
      <c r="LNV11" s="7"/>
      <c r="LNW11" s="7"/>
      <c r="LNX11" s="7"/>
      <c r="LNY11" s="7"/>
      <c r="LNZ11" s="7"/>
      <c r="LOA11" s="7"/>
      <c r="LOB11" s="7"/>
      <c r="LOC11" s="7"/>
      <c r="LOD11" s="7"/>
      <c r="LOE11" s="7"/>
      <c r="LOF11" s="7"/>
      <c r="LOG11" s="7"/>
      <c r="LOH11" s="7"/>
      <c r="LOI11" s="7"/>
      <c r="LOJ11" s="7"/>
      <c r="LOK11" s="7"/>
      <c r="LOL11" s="7"/>
      <c r="LOM11" s="7"/>
      <c r="LON11" s="7"/>
      <c r="LOO11" s="7"/>
      <c r="LOP11" s="7"/>
      <c r="LOQ11" s="7"/>
      <c r="LOR11" s="7"/>
      <c r="LOS11" s="7"/>
      <c r="LOT11" s="7"/>
      <c r="LOU11" s="7"/>
      <c r="LOV11" s="7"/>
      <c r="LOW11" s="7"/>
      <c r="LOX11" s="7"/>
      <c r="LOY11" s="7"/>
      <c r="LOZ11" s="7"/>
      <c r="LPA11" s="7"/>
      <c r="LPB11" s="7"/>
      <c r="LPC11" s="7"/>
      <c r="LPD11" s="7"/>
      <c r="LPE11" s="7"/>
      <c r="LPF11" s="7"/>
      <c r="LPG11" s="7"/>
      <c r="LPH11" s="7"/>
      <c r="LPI11" s="7"/>
      <c r="LPJ11" s="7"/>
      <c r="LPK11" s="7"/>
      <c r="LPL11" s="7"/>
      <c r="LPM11" s="7"/>
      <c r="LPN11" s="7"/>
      <c r="LPO11" s="7"/>
      <c r="LPP11" s="7"/>
      <c r="LPQ11" s="7"/>
      <c r="LPR11" s="7"/>
      <c r="LPS11" s="7"/>
      <c r="LPT11" s="7"/>
      <c r="LPU11" s="7"/>
      <c r="LPV11" s="7"/>
      <c r="LPW11" s="7"/>
      <c r="LPX11" s="7"/>
      <c r="LPY11" s="7"/>
      <c r="LPZ11" s="7"/>
      <c r="LQA11" s="7"/>
      <c r="LQB11" s="7"/>
      <c r="LQC11" s="7"/>
      <c r="LQD11" s="7"/>
      <c r="LQE11" s="7"/>
      <c r="LQF11" s="7"/>
      <c r="LQG11" s="7"/>
      <c r="LQH11" s="7"/>
      <c r="LQI11" s="7"/>
      <c r="LQJ11" s="7"/>
      <c r="LQK11" s="7"/>
      <c r="LQL11" s="7"/>
      <c r="LQM11" s="7"/>
      <c r="LQN11" s="7"/>
      <c r="LQO11" s="7"/>
      <c r="LQP11" s="7"/>
      <c r="LQQ11" s="7"/>
      <c r="LQR11" s="7"/>
      <c r="LQS11" s="7"/>
      <c r="LQT11" s="7"/>
      <c r="LQU11" s="7"/>
      <c r="LQV11" s="7"/>
      <c r="LQW11" s="7"/>
      <c r="LQX11" s="7"/>
      <c r="LQY11" s="7"/>
      <c r="LQZ11" s="7"/>
      <c r="LRA11" s="7"/>
      <c r="LRB11" s="7"/>
      <c r="LRC11" s="7"/>
      <c r="LRD11" s="7"/>
      <c r="LRE11" s="7"/>
      <c r="LRF11" s="7"/>
      <c r="LRG11" s="7"/>
      <c r="LRH11" s="7"/>
      <c r="LRI11" s="7"/>
      <c r="LRJ11" s="7"/>
      <c r="LRK11" s="7"/>
      <c r="LRL11" s="7"/>
      <c r="LRM11" s="7"/>
      <c r="LRN11" s="7"/>
      <c r="LRO11" s="7"/>
      <c r="LRP11" s="7"/>
      <c r="LRQ11" s="7"/>
      <c r="LRR11" s="7"/>
      <c r="LRS11" s="7"/>
      <c r="LRT11" s="7"/>
      <c r="LRU11" s="7"/>
      <c r="LRV11" s="7"/>
      <c r="LRW11" s="7"/>
      <c r="LRX11" s="7"/>
      <c r="LRY11" s="7"/>
      <c r="LRZ11" s="7"/>
      <c r="LSA11" s="7"/>
      <c r="LSB11" s="7"/>
      <c r="LSC11" s="7"/>
      <c r="LSD11" s="7"/>
      <c r="LSE11" s="7"/>
      <c r="LSF11" s="7"/>
      <c r="LSG11" s="7"/>
      <c r="LSH11" s="7"/>
      <c r="LSI11" s="7"/>
      <c r="LSJ11" s="7"/>
      <c r="LSK11" s="7"/>
      <c r="LSL11" s="7"/>
      <c r="LSM11" s="7"/>
      <c r="LSN11" s="7"/>
      <c r="LSO11" s="7"/>
      <c r="LSP11" s="7"/>
      <c r="LSQ11" s="7"/>
      <c r="LSR11" s="7"/>
      <c r="LSS11" s="7"/>
      <c r="LST11" s="7"/>
      <c r="LSU11" s="7"/>
      <c r="LSV11" s="7"/>
      <c r="LSW11" s="7"/>
      <c r="LSX11" s="7"/>
      <c r="LSY11" s="7"/>
      <c r="LSZ11" s="7"/>
      <c r="LTA11" s="7"/>
      <c r="LTB11" s="7"/>
      <c r="LTC11" s="7"/>
      <c r="LTD11" s="7"/>
      <c r="LTE11" s="7"/>
      <c r="LTF11" s="7"/>
      <c r="LTG11" s="7"/>
      <c r="LTH11" s="7"/>
      <c r="LTI11" s="7"/>
      <c r="LTJ11" s="7"/>
      <c r="LTK11" s="7"/>
      <c r="LTL11" s="7"/>
      <c r="LTM11" s="7"/>
      <c r="LTN11" s="7"/>
      <c r="LTO11" s="7"/>
      <c r="LTP11" s="7"/>
      <c r="LTQ11" s="7"/>
      <c r="LTR11" s="7"/>
      <c r="LTS11" s="7"/>
      <c r="LTT11" s="7"/>
      <c r="LTU11" s="7"/>
      <c r="LTV11" s="7"/>
      <c r="LTW11" s="7"/>
      <c r="LTX11" s="7"/>
      <c r="LTY11" s="7"/>
      <c r="LTZ11" s="7"/>
      <c r="LUA11" s="7"/>
      <c r="LUB11" s="7"/>
      <c r="LUC11" s="7"/>
      <c r="LUD11" s="7"/>
      <c r="LUE11" s="7"/>
      <c r="LUF11" s="7"/>
      <c r="LUG11" s="7"/>
      <c r="LUH11" s="7"/>
      <c r="LUI11" s="7"/>
      <c r="LUJ11" s="7"/>
      <c r="LUK11" s="7"/>
      <c r="LUL11" s="7"/>
      <c r="LUM11" s="7"/>
      <c r="LUN11" s="7"/>
      <c r="LUO11" s="7"/>
      <c r="LUP11" s="7"/>
      <c r="LUQ11" s="7"/>
      <c r="LUR11" s="7"/>
      <c r="LUS11" s="7"/>
      <c r="LUT11" s="7"/>
      <c r="LUU11" s="7"/>
      <c r="LUV11" s="7"/>
      <c r="LUW11" s="7"/>
      <c r="LUX11" s="7"/>
      <c r="LUY11" s="7"/>
      <c r="LUZ11" s="7"/>
      <c r="LVA11" s="7"/>
      <c r="LVB11" s="7"/>
      <c r="LVC11" s="7"/>
      <c r="LVD11" s="7"/>
      <c r="LVE11" s="7"/>
      <c r="LVF11" s="7"/>
      <c r="LVG11" s="7"/>
      <c r="LVH11" s="7"/>
      <c r="LVI11" s="7"/>
      <c r="LVJ11" s="7"/>
      <c r="LVK11" s="7"/>
      <c r="LVL11" s="7"/>
      <c r="LVM11" s="7"/>
      <c r="LVN11" s="7"/>
      <c r="LVO11" s="7"/>
      <c r="LVP11" s="7"/>
      <c r="LVQ11" s="7"/>
      <c r="LVR11" s="7"/>
      <c r="LVS11" s="7"/>
      <c r="LVT11" s="7"/>
      <c r="LVU11" s="7"/>
      <c r="LVV11" s="7"/>
      <c r="LVW11" s="7"/>
      <c r="LVX11" s="7"/>
      <c r="LVY11" s="7"/>
      <c r="LVZ11" s="7"/>
      <c r="LWA11" s="7"/>
      <c r="LWB11" s="7"/>
      <c r="LWC11" s="7"/>
      <c r="LWD11" s="7"/>
      <c r="LWE11" s="7"/>
      <c r="LWF11" s="7"/>
      <c r="LWG11" s="7"/>
      <c r="LWH11" s="7"/>
      <c r="LWI11" s="7"/>
      <c r="LWJ11" s="7"/>
      <c r="LWK11" s="7"/>
      <c r="LWL11" s="7"/>
      <c r="LWM11" s="7"/>
      <c r="LWN11" s="7"/>
      <c r="LWO11" s="7"/>
      <c r="LWP11" s="7"/>
      <c r="LWQ11" s="7"/>
      <c r="LWR11" s="7"/>
      <c r="LWS11" s="7"/>
      <c r="LWT11" s="7"/>
      <c r="LWU11" s="7"/>
      <c r="LWV11" s="7"/>
      <c r="LWW11" s="7"/>
      <c r="LWX11" s="7"/>
      <c r="LWY11" s="7"/>
      <c r="LWZ11" s="7"/>
      <c r="LXA11" s="7"/>
      <c r="LXB11" s="7"/>
      <c r="LXC11" s="7"/>
      <c r="LXD11" s="7"/>
      <c r="LXE11" s="7"/>
      <c r="LXF11" s="7"/>
      <c r="LXG11" s="7"/>
      <c r="LXH11" s="7"/>
      <c r="LXI11" s="7"/>
      <c r="LXJ11" s="7"/>
      <c r="LXK11" s="7"/>
      <c r="LXL11" s="7"/>
      <c r="LXM11" s="7"/>
      <c r="LXN11" s="7"/>
      <c r="LXO11" s="7"/>
      <c r="LXP11" s="7"/>
      <c r="LXQ11" s="7"/>
      <c r="LXR11" s="7"/>
      <c r="LXS11" s="7"/>
      <c r="LXT11" s="7"/>
      <c r="LXU11" s="7"/>
      <c r="LXV11" s="7"/>
      <c r="LXW11" s="7"/>
      <c r="LXX11" s="7"/>
      <c r="LXY11" s="7"/>
      <c r="LXZ11" s="7"/>
      <c r="LYA11" s="7"/>
      <c r="LYB11" s="7"/>
      <c r="LYC11" s="7"/>
      <c r="LYD11" s="7"/>
      <c r="LYE11" s="7"/>
      <c r="LYF11" s="7"/>
      <c r="LYG11" s="7"/>
      <c r="LYH11" s="7"/>
      <c r="LYI11" s="7"/>
      <c r="LYJ11" s="7"/>
      <c r="LYK11" s="7"/>
      <c r="LYL11" s="7"/>
      <c r="LYM11" s="7"/>
      <c r="LYN11" s="7"/>
      <c r="LYO11" s="7"/>
      <c r="LYP11" s="7"/>
      <c r="LYQ11" s="7"/>
      <c r="LYR11" s="7"/>
      <c r="LYS11" s="7"/>
      <c r="LYT11" s="7"/>
      <c r="LYU11" s="7"/>
      <c r="LYV11" s="7"/>
      <c r="LYW11" s="7"/>
      <c r="LYX11" s="7"/>
      <c r="LYY11" s="7"/>
      <c r="LYZ11" s="7"/>
      <c r="LZA11" s="7"/>
      <c r="LZB11" s="7"/>
      <c r="LZC11" s="7"/>
      <c r="LZD11" s="7"/>
      <c r="LZE11" s="7"/>
      <c r="LZF11" s="7"/>
      <c r="LZG11" s="7"/>
      <c r="LZH11" s="7"/>
      <c r="LZI11" s="7"/>
      <c r="LZJ11" s="7"/>
      <c r="LZK11" s="7"/>
      <c r="LZL11" s="7"/>
      <c r="LZM11" s="7"/>
      <c r="LZN11" s="7"/>
      <c r="LZO11" s="7"/>
      <c r="LZP11" s="7"/>
      <c r="LZQ11" s="7"/>
      <c r="LZR11" s="7"/>
      <c r="LZS11" s="7"/>
      <c r="LZT11" s="7"/>
      <c r="LZU11" s="7"/>
      <c r="LZV11" s="7"/>
      <c r="LZW11" s="7"/>
      <c r="LZX11" s="7"/>
      <c r="LZY11" s="7"/>
      <c r="LZZ11" s="7"/>
      <c r="MAA11" s="7"/>
      <c r="MAB11" s="7"/>
      <c r="MAC11" s="7"/>
      <c r="MAD11" s="7"/>
      <c r="MAE11" s="7"/>
      <c r="MAF11" s="7"/>
      <c r="MAG11" s="7"/>
      <c r="MAH11" s="7"/>
      <c r="MAI11" s="7"/>
      <c r="MAJ11" s="7"/>
      <c r="MAK11" s="7"/>
      <c r="MAL11" s="7"/>
      <c r="MAM11" s="7"/>
      <c r="MAN11" s="7"/>
      <c r="MAO11" s="7"/>
      <c r="MAP11" s="7"/>
      <c r="MAQ11" s="7"/>
      <c r="MAR11" s="7"/>
      <c r="MAS11" s="7"/>
      <c r="MAT11" s="7"/>
      <c r="MAU11" s="7"/>
      <c r="MAV11" s="7"/>
      <c r="MAW11" s="7"/>
      <c r="MAX11" s="7"/>
      <c r="MAY11" s="7"/>
      <c r="MAZ11" s="7"/>
      <c r="MBA11" s="7"/>
      <c r="MBB11" s="7"/>
      <c r="MBC11" s="7"/>
      <c r="MBD11" s="7"/>
      <c r="MBE11" s="7"/>
      <c r="MBF11" s="7"/>
      <c r="MBG11" s="7"/>
      <c r="MBH11" s="7"/>
      <c r="MBI11" s="7"/>
      <c r="MBJ11" s="7"/>
      <c r="MBK11" s="7"/>
      <c r="MBL11" s="7"/>
      <c r="MBM11" s="7"/>
      <c r="MBN11" s="7"/>
      <c r="MBO11" s="7"/>
      <c r="MBP11" s="7"/>
      <c r="MBQ11" s="7"/>
      <c r="MBR11" s="7"/>
      <c r="MBS11" s="7"/>
      <c r="MBT11" s="7"/>
      <c r="MBU11" s="7"/>
      <c r="MBV11" s="7"/>
      <c r="MBW11" s="7"/>
      <c r="MBX11" s="7"/>
      <c r="MBY11" s="7"/>
      <c r="MBZ11" s="7"/>
      <c r="MCA11" s="7"/>
      <c r="MCB11" s="7"/>
      <c r="MCC11" s="7"/>
      <c r="MCD11" s="7"/>
      <c r="MCE11" s="7"/>
      <c r="MCF11" s="7"/>
      <c r="MCG11" s="7"/>
      <c r="MCH11" s="7"/>
      <c r="MCI11" s="7"/>
      <c r="MCJ11" s="7"/>
      <c r="MCK11" s="7"/>
      <c r="MCL11" s="7"/>
      <c r="MCM11" s="7"/>
      <c r="MCN11" s="7"/>
      <c r="MCO11" s="7"/>
      <c r="MCP11" s="7"/>
      <c r="MCQ11" s="7"/>
      <c r="MCR11" s="7"/>
      <c r="MCS11" s="7"/>
      <c r="MCT11" s="7"/>
      <c r="MCU11" s="7"/>
      <c r="MCV11" s="7"/>
      <c r="MCW11" s="7"/>
      <c r="MCX11" s="7"/>
      <c r="MCY11" s="7"/>
      <c r="MCZ11" s="7"/>
      <c r="MDA11" s="7"/>
      <c r="MDB11" s="7"/>
      <c r="MDC11" s="7"/>
      <c r="MDD11" s="7"/>
      <c r="MDE11" s="7"/>
      <c r="MDF11" s="7"/>
      <c r="MDG11" s="7"/>
      <c r="MDH11" s="7"/>
      <c r="MDI11" s="7"/>
      <c r="MDJ11" s="7"/>
      <c r="MDK11" s="7"/>
      <c r="MDL11" s="7"/>
      <c r="MDM11" s="7"/>
      <c r="MDN11" s="7"/>
      <c r="MDO11" s="7"/>
      <c r="MDP11" s="7"/>
      <c r="MDQ11" s="7"/>
      <c r="MDR11" s="7"/>
      <c r="MDS11" s="7"/>
      <c r="MDT11" s="7"/>
      <c r="MDU11" s="7"/>
      <c r="MDV11" s="7"/>
      <c r="MDW11" s="7"/>
      <c r="MDX11" s="7"/>
      <c r="MDY11" s="7"/>
      <c r="MDZ11" s="7"/>
      <c r="MEA11" s="7"/>
      <c r="MEB11" s="7"/>
      <c r="MEC11" s="7"/>
      <c r="MED11" s="7"/>
      <c r="MEE11" s="7"/>
      <c r="MEF11" s="7"/>
      <c r="MEG11" s="7"/>
      <c r="MEH11" s="7"/>
      <c r="MEI11" s="7"/>
      <c r="MEJ11" s="7"/>
      <c r="MEK11" s="7"/>
      <c r="MEL11" s="7"/>
      <c r="MEM11" s="7"/>
      <c r="MEN11" s="7"/>
      <c r="MEO11" s="7"/>
      <c r="MEP11" s="7"/>
      <c r="MEQ11" s="7"/>
      <c r="MER11" s="7"/>
      <c r="MES11" s="7"/>
      <c r="MET11" s="7"/>
      <c r="MEU11" s="7"/>
      <c r="MEV11" s="7"/>
      <c r="MEW11" s="7"/>
      <c r="MEX11" s="7"/>
      <c r="MEY11" s="7"/>
      <c r="MEZ11" s="7"/>
      <c r="MFA11" s="7"/>
      <c r="MFB11" s="7"/>
      <c r="MFC11" s="7"/>
      <c r="MFD11" s="7"/>
      <c r="MFE11" s="7"/>
      <c r="MFF11" s="7"/>
      <c r="MFG11" s="7"/>
      <c r="MFH11" s="7"/>
      <c r="MFI11" s="7"/>
      <c r="MFJ11" s="7"/>
      <c r="MFK11" s="7"/>
      <c r="MFL11" s="7"/>
      <c r="MFM11" s="7"/>
      <c r="MFN11" s="7"/>
      <c r="MFO11" s="7"/>
      <c r="MFP11" s="7"/>
      <c r="MFQ11" s="7"/>
      <c r="MFR11" s="7"/>
      <c r="MFS11" s="7"/>
      <c r="MFT11" s="7"/>
      <c r="MFU11" s="7"/>
      <c r="MFV11" s="7"/>
      <c r="MFW11" s="7"/>
      <c r="MFX11" s="7"/>
      <c r="MFY11" s="7"/>
      <c r="MFZ11" s="7"/>
      <c r="MGA11" s="7"/>
      <c r="MGB11" s="7"/>
      <c r="MGC11" s="7"/>
      <c r="MGD11" s="7"/>
      <c r="MGE11" s="7"/>
      <c r="MGF11" s="7"/>
      <c r="MGG11" s="7"/>
      <c r="MGH11" s="7"/>
      <c r="MGI11" s="7"/>
      <c r="MGJ11" s="7"/>
      <c r="MGK11" s="7"/>
      <c r="MGL11" s="7"/>
      <c r="MGM11" s="7"/>
      <c r="MGN11" s="7"/>
      <c r="MGO11" s="7"/>
      <c r="MGP11" s="7"/>
      <c r="MGQ11" s="7"/>
      <c r="MGR11" s="7"/>
      <c r="MGS11" s="7"/>
      <c r="MGT11" s="7"/>
      <c r="MGU11" s="7"/>
      <c r="MGV11" s="7"/>
      <c r="MGW11" s="7"/>
      <c r="MGX11" s="7"/>
      <c r="MGY11" s="7"/>
      <c r="MGZ11" s="7"/>
      <c r="MHA11" s="7"/>
      <c r="MHB11" s="7"/>
      <c r="MHC11" s="7"/>
      <c r="MHD11" s="7"/>
      <c r="MHE11" s="7"/>
      <c r="MHF11" s="7"/>
      <c r="MHG11" s="7"/>
      <c r="MHH11" s="7"/>
      <c r="MHI11" s="7"/>
      <c r="MHJ11" s="7"/>
      <c r="MHK11" s="7"/>
      <c r="MHL11" s="7"/>
      <c r="MHM11" s="7"/>
      <c r="MHN11" s="7"/>
      <c r="MHO11" s="7"/>
      <c r="MHP11" s="7"/>
      <c r="MHQ11" s="7"/>
      <c r="MHR11" s="7"/>
      <c r="MHS11" s="7"/>
      <c r="MHT11" s="7"/>
      <c r="MHU11" s="7"/>
      <c r="MHV11" s="7"/>
      <c r="MHW11" s="7"/>
      <c r="MHX11" s="7"/>
      <c r="MHY11" s="7"/>
      <c r="MHZ11" s="7"/>
      <c r="MIA11" s="7"/>
      <c r="MIB11" s="7"/>
      <c r="MIC11" s="7"/>
      <c r="MID11" s="7"/>
      <c r="MIE11" s="7"/>
      <c r="MIF11" s="7"/>
      <c r="MIG11" s="7"/>
      <c r="MIH11" s="7"/>
      <c r="MII11" s="7"/>
      <c r="MIJ11" s="7"/>
      <c r="MIK11" s="7"/>
      <c r="MIL11" s="7"/>
      <c r="MIM11" s="7"/>
      <c r="MIN11" s="7"/>
      <c r="MIO11" s="7"/>
      <c r="MIP11" s="7"/>
      <c r="MIQ11" s="7"/>
      <c r="MIR11" s="7"/>
      <c r="MIS11" s="7"/>
      <c r="MIT11" s="7"/>
      <c r="MIU11" s="7"/>
      <c r="MIV11" s="7"/>
      <c r="MIW11" s="7"/>
      <c r="MIX11" s="7"/>
      <c r="MIY11" s="7"/>
      <c r="MIZ11" s="7"/>
      <c r="MJA11" s="7"/>
      <c r="MJB11" s="7"/>
      <c r="MJC11" s="7"/>
      <c r="MJD11" s="7"/>
      <c r="MJE11" s="7"/>
      <c r="MJF11" s="7"/>
      <c r="MJG11" s="7"/>
      <c r="MJH11" s="7"/>
      <c r="MJI11" s="7"/>
      <c r="MJJ11" s="7"/>
      <c r="MJK11" s="7"/>
      <c r="MJL11" s="7"/>
      <c r="MJM11" s="7"/>
      <c r="MJN11" s="7"/>
      <c r="MJO11" s="7"/>
      <c r="MJP11" s="7"/>
      <c r="MJQ11" s="7"/>
      <c r="MJR11" s="7"/>
      <c r="MJS11" s="7"/>
      <c r="MJT11" s="7"/>
      <c r="MJU11" s="7"/>
      <c r="MJV11" s="7"/>
      <c r="MJW11" s="7"/>
      <c r="MJX11" s="7"/>
      <c r="MJY11" s="7"/>
      <c r="MJZ11" s="7"/>
      <c r="MKA11" s="7"/>
      <c r="MKB11" s="7"/>
      <c r="MKC11" s="7"/>
      <c r="MKD11" s="7"/>
      <c r="MKE11" s="7"/>
      <c r="MKF11" s="7"/>
      <c r="MKG11" s="7"/>
      <c r="MKH11" s="7"/>
      <c r="MKI11" s="7"/>
      <c r="MKJ11" s="7"/>
      <c r="MKK11" s="7"/>
      <c r="MKL11" s="7"/>
      <c r="MKM11" s="7"/>
      <c r="MKN11" s="7"/>
      <c r="MKO11" s="7"/>
      <c r="MKP11" s="7"/>
      <c r="MKQ11" s="7"/>
      <c r="MKR11" s="7"/>
      <c r="MKS11" s="7"/>
      <c r="MKT11" s="7"/>
      <c r="MKU11" s="7"/>
      <c r="MKV11" s="7"/>
      <c r="MKW11" s="7"/>
      <c r="MKX11" s="7"/>
      <c r="MKY11" s="7"/>
      <c r="MKZ11" s="7"/>
      <c r="MLA11" s="7"/>
      <c r="MLB11" s="7"/>
      <c r="MLC11" s="7"/>
      <c r="MLD11" s="7"/>
      <c r="MLE11" s="7"/>
      <c r="MLF11" s="7"/>
      <c r="MLG11" s="7"/>
      <c r="MLH11" s="7"/>
      <c r="MLI11" s="7"/>
      <c r="MLJ11" s="7"/>
      <c r="MLK11" s="7"/>
      <c r="MLL11" s="7"/>
      <c r="MLM11" s="7"/>
      <c r="MLN11" s="7"/>
      <c r="MLO11" s="7"/>
      <c r="MLP11" s="7"/>
      <c r="MLQ11" s="7"/>
      <c r="MLR11" s="7"/>
      <c r="MLS11" s="7"/>
      <c r="MLT11" s="7"/>
      <c r="MLU11" s="7"/>
      <c r="MLV11" s="7"/>
      <c r="MLW11" s="7"/>
      <c r="MLX11" s="7"/>
      <c r="MLY11" s="7"/>
      <c r="MLZ11" s="7"/>
      <c r="MMA11" s="7"/>
      <c r="MMB11" s="7"/>
      <c r="MMC11" s="7"/>
      <c r="MMD11" s="7"/>
      <c r="MME11" s="7"/>
      <c r="MMF11" s="7"/>
      <c r="MMG11" s="7"/>
      <c r="MMH11" s="7"/>
      <c r="MMI11" s="7"/>
      <c r="MMJ11" s="7"/>
      <c r="MMK11" s="7"/>
      <c r="MML11" s="7"/>
      <c r="MMM11" s="7"/>
      <c r="MMN11" s="7"/>
      <c r="MMO11" s="7"/>
      <c r="MMP11" s="7"/>
      <c r="MMQ11" s="7"/>
      <c r="MMR11" s="7"/>
      <c r="MMS11" s="7"/>
      <c r="MMT11" s="7"/>
      <c r="MMU11" s="7"/>
      <c r="MMV11" s="7"/>
      <c r="MMW11" s="7"/>
      <c r="MMX11" s="7"/>
      <c r="MMY11" s="7"/>
      <c r="MMZ11" s="7"/>
      <c r="MNA11" s="7"/>
      <c r="MNB11" s="7"/>
      <c r="MNC11" s="7"/>
      <c r="MND11" s="7"/>
      <c r="MNE11" s="7"/>
      <c r="MNF11" s="7"/>
      <c r="MNG11" s="7"/>
      <c r="MNH11" s="7"/>
      <c r="MNI11" s="7"/>
      <c r="MNJ11" s="7"/>
      <c r="MNK11" s="7"/>
      <c r="MNL11" s="7"/>
      <c r="MNM11" s="7"/>
      <c r="MNN11" s="7"/>
      <c r="MNO11" s="7"/>
      <c r="MNP11" s="7"/>
      <c r="MNQ11" s="7"/>
      <c r="MNR11" s="7"/>
      <c r="MNS11" s="7"/>
      <c r="MNT11" s="7"/>
      <c r="MNU11" s="7"/>
      <c r="MNV11" s="7"/>
      <c r="MNW11" s="7"/>
      <c r="MNX11" s="7"/>
      <c r="MNY11" s="7"/>
      <c r="MNZ11" s="7"/>
      <c r="MOA11" s="7"/>
      <c r="MOB11" s="7"/>
      <c r="MOC11" s="7"/>
      <c r="MOD11" s="7"/>
      <c r="MOE11" s="7"/>
      <c r="MOF11" s="7"/>
      <c r="MOG11" s="7"/>
      <c r="MOH11" s="7"/>
      <c r="MOI11" s="7"/>
      <c r="MOJ11" s="7"/>
      <c r="MOK11" s="7"/>
      <c r="MOL11" s="7"/>
      <c r="MOM11" s="7"/>
      <c r="MON11" s="7"/>
      <c r="MOO11" s="7"/>
      <c r="MOP11" s="7"/>
      <c r="MOQ11" s="7"/>
      <c r="MOR11" s="7"/>
      <c r="MOS11" s="7"/>
      <c r="MOT11" s="7"/>
      <c r="MOU11" s="7"/>
      <c r="MOV11" s="7"/>
      <c r="MOW11" s="7"/>
      <c r="MOX11" s="7"/>
      <c r="MOY11" s="7"/>
      <c r="MOZ11" s="7"/>
      <c r="MPA11" s="7"/>
      <c r="MPB11" s="7"/>
      <c r="MPC11" s="7"/>
      <c r="MPD11" s="7"/>
      <c r="MPE11" s="7"/>
      <c r="MPF11" s="7"/>
      <c r="MPG11" s="7"/>
      <c r="MPH11" s="7"/>
      <c r="MPI11" s="7"/>
      <c r="MPJ11" s="7"/>
      <c r="MPK11" s="7"/>
      <c r="MPL11" s="7"/>
      <c r="MPM11" s="7"/>
      <c r="MPN11" s="7"/>
      <c r="MPO11" s="7"/>
      <c r="MPP11" s="7"/>
      <c r="MPQ11" s="7"/>
      <c r="MPR11" s="7"/>
      <c r="MPS11" s="7"/>
      <c r="MPT11" s="7"/>
      <c r="MPU11" s="7"/>
      <c r="MPV11" s="7"/>
      <c r="MPW11" s="7"/>
      <c r="MPX11" s="7"/>
      <c r="MPY11" s="7"/>
      <c r="MPZ11" s="7"/>
      <c r="MQA11" s="7"/>
      <c r="MQB11" s="7"/>
      <c r="MQC11" s="7"/>
      <c r="MQD11" s="7"/>
      <c r="MQE11" s="7"/>
      <c r="MQF11" s="7"/>
      <c r="MQG11" s="7"/>
      <c r="MQH11" s="7"/>
      <c r="MQI11" s="7"/>
      <c r="MQJ11" s="7"/>
      <c r="MQK11" s="7"/>
      <c r="MQL11" s="7"/>
      <c r="MQM11" s="7"/>
      <c r="MQN11" s="7"/>
      <c r="MQO11" s="7"/>
      <c r="MQP11" s="7"/>
      <c r="MQQ11" s="7"/>
      <c r="MQR11" s="7"/>
      <c r="MQS11" s="7"/>
      <c r="MQT11" s="7"/>
      <c r="MQU11" s="7"/>
      <c r="MQV11" s="7"/>
      <c r="MQW11" s="7"/>
      <c r="MQX11" s="7"/>
      <c r="MQY11" s="7"/>
      <c r="MQZ11" s="7"/>
      <c r="MRA11" s="7"/>
      <c r="MRB11" s="7"/>
      <c r="MRC11" s="7"/>
      <c r="MRD11" s="7"/>
      <c r="MRE11" s="7"/>
      <c r="MRF11" s="7"/>
      <c r="MRG11" s="7"/>
      <c r="MRH11" s="7"/>
      <c r="MRI11" s="7"/>
      <c r="MRJ11" s="7"/>
      <c r="MRK11" s="7"/>
      <c r="MRL11" s="7"/>
      <c r="MRM11" s="7"/>
      <c r="MRN11" s="7"/>
      <c r="MRO11" s="7"/>
      <c r="MRP11" s="7"/>
      <c r="MRQ11" s="7"/>
      <c r="MRR11" s="7"/>
      <c r="MRS11" s="7"/>
      <c r="MRT11" s="7"/>
      <c r="MRU11" s="7"/>
      <c r="MRV11" s="7"/>
      <c r="MRW11" s="7"/>
      <c r="MRX11" s="7"/>
      <c r="MRY11" s="7"/>
      <c r="MRZ11" s="7"/>
      <c r="MSA11" s="7"/>
      <c r="MSB11" s="7"/>
      <c r="MSC11" s="7"/>
      <c r="MSD11" s="7"/>
      <c r="MSE11" s="7"/>
      <c r="MSF11" s="7"/>
      <c r="MSG11" s="7"/>
      <c r="MSH11" s="7"/>
      <c r="MSI11" s="7"/>
      <c r="MSJ11" s="7"/>
      <c r="MSK11" s="7"/>
      <c r="MSL11" s="7"/>
      <c r="MSM11" s="7"/>
      <c r="MSN11" s="7"/>
      <c r="MSO11" s="7"/>
      <c r="MSP11" s="7"/>
      <c r="MSQ11" s="7"/>
      <c r="MSR11" s="7"/>
      <c r="MSS11" s="7"/>
      <c r="MST11" s="7"/>
      <c r="MSU11" s="7"/>
      <c r="MSV11" s="7"/>
      <c r="MSW11" s="7"/>
      <c r="MSX11" s="7"/>
      <c r="MSY11" s="7"/>
      <c r="MSZ11" s="7"/>
      <c r="MTA11" s="7"/>
      <c r="MTB11" s="7"/>
      <c r="MTC11" s="7"/>
      <c r="MTD11" s="7"/>
      <c r="MTE11" s="7"/>
      <c r="MTF11" s="7"/>
      <c r="MTG11" s="7"/>
      <c r="MTH11" s="7"/>
      <c r="MTI11" s="7"/>
      <c r="MTJ11" s="7"/>
      <c r="MTK11" s="7"/>
      <c r="MTL11" s="7"/>
      <c r="MTM11" s="7"/>
      <c r="MTN11" s="7"/>
      <c r="MTO11" s="7"/>
      <c r="MTP11" s="7"/>
      <c r="MTQ11" s="7"/>
      <c r="MTR11" s="7"/>
      <c r="MTS11" s="7"/>
      <c r="MTT11" s="7"/>
      <c r="MTU11" s="7"/>
      <c r="MTV11" s="7"/>
      <c r="MTW11" s="7"/>
      <c r="MTX11" s="7"/>
      <c r="MTY11" s="7"/>
      <c r="MTZ11" s="7"/>
      <c r="MUA11" s="7"/>
      <c r="MUB11" s="7"/>
      <c r="MUC11" s="7"/>
      <c r="MUD11" s="7"/>
      <c r="MUE11" s="7"/>
      <c r="MUF11" s="7"/>
      <c r="MUG11" s="7"/>
      <c r="MUH11" s="7"/>
      <c r="MUI11" s="7"/>
      <c r="MUJ11" s="7"/>
      <c r="MUK11" s="7"/>
      <c r="MUL11" s="7"/>
      <c r="MUM11" s="7"/>
      <c r="MUN11" s="7"/>
      <c r="MUO11" s="7"/>
      <c r="MUP11" s="7"/>
      <c r="MUQ11" s="7"/>
      <c r="MUR11" s="7"/>
      <c r="MUS11" s="7"/>
      <c r="MUT11" s="7"/>
      <c r="MUU11" s="7"/>
      <c r="MUV11" s="7"/>
      <c r="MUW11" s="7"/>
      <c r="MUX11" s="7"/>
      <c r="MUY11" s="7"/>
      <c r="MUZ11" s="7"/>
      <c r="MVA11" s="7"/>
      <c r="MVB11" s="7"/>
      <c r="MVC11" s="7"/>
      <c r="MVD11" s="7"/>
      <c r="MVE11" s="7"/>
      <c r="MVF11" s="7"/>
      <c r="MVG11" s="7"/>
      <c r="MVH11" s="7"/>
      <c r="MVI11" s="7"/>
      <c r="MVJ11" s="7"/>
      <c r="MVK11" s="7"/>
      <c r="MVL11" s="7"/>
      <c r="MVM11" s="7"/>
      <c r="MVN11" s="7"/>
      <c r="MVO11" s="7"/>
      <c r="MVP11" s="7"/>
      <c r="MVQ11" s="7"/>
      <c r="MVR11" s="7"/>
      <c r="MVS11" s="7"/>
      <c r="MVT11" s="7"/>
      <c r="MVU11" s="7"/>
      <c r="MVV11" s="7"/>
      <c r="MVW11" s="7"/>
      <c r="MVX11" s="7"/>
      <c r="MVY11" s="7"/>
      <c r="MVZ11" s="7"/>
      <c r="MWA11" s="7"/>
      <c r="MWB11" s="7"/>
      <c r="MWC11" s="7"/>
      <c r="MWD11" s="7"/>
      <c r="MWE11" s="7"/>
      <c r="MWF11" s="7"/>
      <c r="MWG11" s="7"/>
      <c r="MWH11" s="7"/>
      <c r="MWI11" s="7"/>
      <c r="MWJ11" s="7"/>
      <c r="MWK11" s="7"/>
      <c r="MWL11" s="7"/>
      <c r="MWM11" s="7"/>
      <c r="MWN11" s="7"/>
      <c r="MWO11" s="7"/>
      <c r="MWP11" s="7"/>
      <c r="MWQ11" s="7"/>
      <c r="MWR11" s="7"/>
      <c r="MWS11" s="7"/>
      <c r="MWT11" s="7"/>
      <c r="MWU11" s="7"/>
      <c r="MWV11" s="7"/>
      <c r="MWW11" s="7"/>
      <c r="MWX11" s="7"/>
      <c r="MWY11" s="7"/>
      <c r="MWZ11" s="7"/>
      <c r="MXA11" s="7"/>
      <c r="MXB11" s="7"/>
      <c r="MXC11" s="7"/>
      <c r="MXD11" s="7"/>
      <c r="MXE11" s="7"/>
      <c r="MXF11" s="7"/>
      <c r="MXG11" s="7"/>
      <c r="MXH11" s="7"/>
      <c r="MXI11" s="7"/>
      <c r="MXJ11" s="7"/>
      <c r="MXK11" s="7"/>
      <c r="MXL11" s="7"/>
      <c r="MXM11" s="7"/>
      <c r="MXN11" s="7"/>
      <c r="MXO11" s="7"/>
      <c r="MXP11" s="7"/>
      <c r="MXQ11" s="7"/>
      <c r="MXR11" s="7"/>
      <c r="MXS11" s="7"/>
      <c r="MXT11" s="7"/>
      <c r="MXU11" s="7"/>
      <c r="MXV11" s="7"/>
      <c r="MXW11" s="7"/>
      <c r="MXX11" s="7"/>
      <c r="MXY11" s="7"/>
      <c r="MXZ11" s="7"/>
      <c r="MYA11" s="7"/>
      <c r="MYB11" s="7"/>
      <c r="MYC11" s="7"/>
      <c r="MYD11" s="7"/>
      <c r="MYE11" s="7"/>
      <c r="MYF11" s="7"/>
      <c r="MYG11" s="7"/>
      <c r="MYH11" s="7"/>
      <c r="MYI11" s="7"/>
      <c r="MYJ11" s="7"/>
      <c r="MYK11" s="7"/>
      <c r="MYL11" s="7"/>
      <c r="MYM11" s="7"/>
      <c r="MYN11" s="7"/>
      <c r="MYO11" s="7"/>
      <c r="MYP11" s="7"/>
      <c r="MYQ11" s="7"/>
      <c r="MYR11" s="7"/>
      <c r="MYS11" s="7"/>
      <c r="MYT11" s="7"/>
      <c r="MYU11" s="7"/>
      <c r="MYV11" s="7"/>
      <c r="MYW11" s="7"/>
      <c r="MYX11" s="7"/>
      <c r="MYY11" s="7"/>
      <c r="MYZ11" s="7"/>
      <c r="MZA11" s="7"/>
      <c r="MZB11" s="7"/>
      <c r="MZC11" s="7"/>
      <c r="MZD11" s="7"/>
      <c r="MZE11" s="7"/>
      <c r="MZF11" s="7"/>
      <c r="MZG11" s="7"/>
      <c r="MZH11" s="7"/>
      <c r="MZI11" s="7"/>
      <c r="MZJ11" s="7"/>
      <c r="MZK11" s="7"/>
      <c r="MZL11" s="7"/>
      <c r="MZM11" s="7"/>
      <c r="MZN11" s="7"/>
      <c r="MZO11" s="7"/>
      <c r="MZP11" s="7"/>
      <c r="MZQ11" s="7"/>
      <c r="MZR11" s="7"/>
      <c r="MZS11" s="7"/>
      <c r="MZT11" s="7"/>
      <c r="MZU11" s="7"/>
      <c r="MZV11" s="7"/>
      <c r="MZW11" s="7"/>
      <c r="MZX11" s="7"/>
      <c r="MZY11" s="7"/>
      <c r="MZZ11" s="7"/>
      <c r="NAA11" s="7"/>
      <c r="NAB11" s="7"/>
      <c r="NAC11" s="7"/>
      <c r="NAD11" s="7"/>
      <c r="NAE11" s="7"/>
      <c r="NAF11" s="7"/>
      <c r="NAG11" s="7"/>
      <c r="NAH11" s="7"/>
      <c r="NAI11" s="7"/>
      <c r="NAJ11" s="7"/>
      <c r="NAK11" s="7"/>
      <c r="NAL11" s="7"/>
      <c r="NAM11" s="7"/>
      <c r="NAN11" s="7"/>
      <c r="NAO11" s="7"/>
      <c r="NAP11" s="7"/>
      <c r="NAQ11" s="7"/>
      <c r="NAR11" s="7"/>
      <c r="NAS11" s="7"/>
      <c r="NAT11" s="7"/>
      <c r="NAU11" s="7"/>
      <c r="NAV11" s="7"/>
      <c r="NAW11" s="7"/>
      <c r="NAX11" s="7"/>
      <c r="NAY11" s="7"/>
      <c r="NAZ11" s="7"/>
      <c r="NBA11" s="7"/>
      <c r="NBB11" s="7"/>
      <c r="NBC11" s="7"/>
      <c r="NBD11" s="7"/>
      <c r="NBE11" s="7"/>
      <c r="NBF11" s="7"/>
      <c r="NBG11" s="7"/>
      <c r="NBH11" s="7"/>
      <c r="NBI11" s="7"/>
      <c r="NBJ11" s="7"/>
      <c r="NBK11" s="7"/>
      <c r="NBL11" s="7"/>
      <c r="NBM11" s="7"/>
      <c r="NBN11" s="7"/>
      <c r="NBO11" s="7"/>
      <c r="NBP11" s="7"/>
      <c r="NBQ11" s="7"/>
      <c r="NBR11" s="7"/>
      <c r="NBS11" s="7"/>
      <c r="NBT11" s="7"/>
      <c r="NBU11" s="7"/>
      <c r="NBV11" s="7"/>
      <c r="NBW11" s="7"/>
      <c r="NBX11" s="7"/>
      <c r="NBY11" s="7"/>
      <c r="NBZ11" s="7"/>
      <c r="NCA11" s="7"/>
      <c r="NCB11" s="7"/>
      <c r="NCC11" s="7"/>
      <c r="NCD11" s="7"/>
      <c r="NCE11" s="7"/>
      <c r="NCF11" s="7"/>
      <c r="NCG11" s="7"/>
      <c r="NCH11" s="7"/>
      <c r="NCI11" s="7"/>
      <c r="NCJ11" s="7"/>
      <c r="NCK11" s="7"/>
      <c r="NCL11" s="7"/>
      <c r="NCM11" s="7"/>
      <c r="NCN11" s="7"/>
      <c r="NCO11" s="7"/>
      <c r="NCP11" s="7"/>
      <c r="NCQ11" s="7"/>
      <c r="NCR11" s="7"/>
      <c r="NCS11" s="7"/>
      <c r="NCT11" s="7"/>
      <c r="NCU11" s="7"/>
      <c r="NCV11" s="7"/>
      <c r="NCW11" s="7"/>
      <c r="NCX11" s="7"/>
      <c r="NCY11" s="7"/>
      <c r="NCZ11" s="7"/>
      <c r="NDA11" s="7"/>
      <c r="NDB11" s="7"/>
      <c r="NDC11" s="7"/>
      <c r="NDD11" s="7"/>
      <c r="NDE11" s="7"/>
      <c r="NDF11" s="7"/>
      <c r="NDG11" s="7"/>
      <c r="NDH11" s="7"/>
      <c r="NDI11" s="7"/>
      <c r="NDJ11" s="7"/>
      <c r="NDK11" s="7"/>
      <c r="NDL11" s="7"/>
      <c r="NDM11" s="7"/>
      <c r="NDN11" s="7"/>
      <c r="NDO11" s="7"/>
      <c r="NDP11" s="7"/>
      <c r="NDQ11" s="7"/>
      <c r="NDR11" s="7"/>
      <c r="NDS11" s="7"/>
      <c r="NDT11" s="7"/>
      <c r="NDU11" s="7"/>
      <c r="NDV11" s="7"/>
      <c r="NDW11" s="7"/>
      <c r="NDX11" s="7"/>
      <c r="NDY11" s="7"/>
      <c r="NDZ11" s="7"/>
      <c r="NEA11" s="7"/>
      <c r="NEB11" s="7"/>
      <c r="NEC11" s="7"/>
      <c r="NED11" s="7"/>
      <c r="NEE11" s="7"/>
      <c r="NEF11" s="7"/>
      <c r="NEG11" s="7"/>
      <c r="NEH11" s="7"/>
      <c r="NEI11" s="7"/>
      <c r="NEJ11" s="7"/>
      <c r="NEK11" s="7"/>
      <c r="NEL11" s="7"/>
      <c r="NEM11" s="7"/>
      <c r="NEN11" s="7"/>
      <c r="NEO11" s="7"/>
      <c r="NEP11" s="7"/>
      <c r="NEQ11" s="7"/>
      <c r="NER11" s="7"/>
      <c r="NES11" s="7"/>
      <c r="NET11" s="7"/>
      <c r="NEU11" s="7"/>
      <c r="NEV11" s="7"/>
      <c r="NEW11" s="7"/>
      <c r="NEX11" s="7"/>
      <c r="NEY11" s="7"/>
      <c r="NEZ11" s="7"/>
      <c r="NFA11" s="7"/>
      <c r="NFB11" s="7"/>
      <c r="NFC11" s="7"/>
      <c r="NFD11" s="7"/>
      <c r="NFE11" s="7"/>
      <c r="NFF11" s="7"/>
      <c r="NFG11" s="7"/>
      <c r="NFH11" s="7"/>
      <c r="NFI11" s="7"/>
      <c r="NFJ11" s="7"/>
      <c r="NFK11" s="7"/>
      <c r="NFL11" s="7"/>
      <c r="NFM11" s="7"/>
      <c r="NFN11" s="7"/>
      <c r="NFO11" s="7"/>
      <c r="NFP11" s="7"/>
      <c r="NFQ11" s="7"/>
      <c r="NFR11" s="7"/>
      <c r="NFS11" s="7"/>
      <c r="NFT11" s="7"/>
      <c r="NFU11" s="7"/>
      <c r="NFV11" s="7"/>
      <c r="NFW11" s="7"/>
      <c r="NFX11" s="7"/>
      <c r="NFY11" s="7"/>
      <c r="NFZ11" s="7"/>
      <c r="NGA11" s="7"/>
      <c r="NGB11" s="7"/>
      <c r="NGC11" s="7"/>
      <c r="NGD11" s="7"/>
      <c r="NGE11" s="7"/>
      <c r="NGF11" s="7"/>
      <c r="NGG11" s="7"/>
      <c r="NGH11" s="7"/>
      <c r="NGI11" s="7"/>
      <c r="NGJ11" s="7"/>
      <c r="NGK11" s="7"/>
      <c r="NGL11" s="7"/>
      <c r="NGM11" s="7"/>
      <c r="NGN11" s="7"/>
      <c r="NGO11" s="7"/>
      <c r="NGP11" s="7"/>
      <c r="NGQ11" s="7"/>
      <c r="NGR11" s="7"/>
      <c r="NGS11" s="7"/>
      <c r="NGT11" s="7"/>
      <c r="NGU11" s="7"/>
      <c r="NGV11" s="7"/>
      <c r="NGW11" s="7"/>
      <c r="NGX11" s="7"/>
      <c r="NGY11" s="7"/>
      <c r="NGZ11" s="7"/>
      <c r="NHA11" s="7"/>
      <c r="NHB11" s="7"/>
      <c r="NHC11" s="7"/>
      <c r="NHD11" s="7"/>
      <c r="NHE11" s="7"/>
      <c r="NHF11" s="7"/>
      <c r="NHG11" s="7"/>
      <c r="NHH11" s="7"/>
      <c r="NHI11" s="7"/>
      <c r="NHJ11" s="7"/>
      <c r="NHK11" s="7"/>
      <c r="NHL11" s="7"/>
      <c r="NHM11" s="7"/>
      <c r="NHN11" s="7"/>
      <c r="NHO11" s="7"/>
      <c r="NHP11" s="7"/>
      <c r="NHQ11" s="7"/>
      <c r="NHR11" s="7"/>
      <c r="NHS11" s="7"/>
      <c r="NHT11" s="7"/>
      <c r="NHU11" s="7"/>
      <c r="NHV11" s="7"/>
      <c r="NHW11" s="7"/>
      <c r="NHX11" s="7"/>
      <c r="NHY11" s="7"/>
      <c r="NHZ11" s="7"/>
      <c r="NIA11" s="7"/>
      <c r="NIB11" s="7"/>
      <c r="NIC11" s="7"/>
      <c r="NID11" s="7"/>
      <c r="NIE11" s="7"/>
      <c r="NIF11" s="7"/>
      <c r="NIG11" s="7"/>
      <c r="NIH11" s="7"/>
      <c r="NII11" s="7"/>
      <c r="NIJ11" s="7"/>
      <c r="NIK11" s="7"/>
      <c r="NIL11" s="7"/>
      <c r="NIM11" s="7"/>
      <c r="NIN11" s="7"/>
      <c r="NIO11" s="7"/>
      <c r="NIP11" s="7"/>
      <c r="NIQ11" s="7"/>
      <c r="NIR11" s="7"/>
      <c r="NIS11" s="7"/>
      <c r="NIT11" s="7"/>
      <c r="NIU11" s="7"/>
      <c r="NIV11" s="7"/>
      <c r="NIW11" s="7"/>
      <c r="NIX11" s="7"/>
      <c r="NIY11" s="7"/>
      <c r="NIZ11" s="7"/>
      <c r="NJA11" s="7"/>
      <c r="NJB11" s="7"/>
      <c r="NJC11" s="7"/>
      <c r="NJD11" s="7"/>
      <c r="NJE11" s="7"/>
      <c r="NJF11" s="7"/>
      <c r="NJG11" s="7"/>
      <c r="NJH11" s="7"/>
      <c r="NJI11" s="7"/>
      <c r="NJJ11" s="7"/>
      <c r="NJK11" s="7"/>
      <c r="NJL11" s="7"/>
      <c r="NJM11" s="7"/>
      <c r="NJN11" s="7"/>
      <c r="NJO11" s="7"/>
      <c r="NJP11" s="7"/>
      <c r="NJQ11" s="7"/>
      <c r="NJR11" s="7"/>
      <c r="NJS11" s="7"/>
      <c r="NJT11" s="7"/>
      <c r="NJU11" s="7"/>
      <c r="NJV11" s="7"/>
      <c r="NJW11" s="7"/>
      <c r="NJX11" s="7"/>
      <c r="NJY11" s="7"/>
      <c r="NJZ11" s="7"/>
      <c r="NKA11" s="7"/>
      <c r="NKB11" s="7"/>
      <c r="NKC11" s="7"/>
      <c r="NKD11" s="7"/>
      <c r="NKE11" s="7"/>
      <c r="NKF11" s="7"/>
      <c r="NKG11" s="7"/>
      <c r="NKH11" s="7"/>
      <c r="NKI11" s="7"/>
      <c r="NKJ11" s="7"/>
      <c r="NKK11" s="7"/>
      <c r="NKL11" s="7"/>
      <c r="NKM11" s="7"/>
      <c r="NKN11" s="7"/>
      <c r="NKO11" s="7"/>
      <c r="NKP11" s="7"/>
      <c r="NKQ11" s="7"/>
      <c r="NKR11" s="7"/>
      <c r="NKS11" s="7"/>
      <c r="NKT11" s="7"/>
      <c r="NKU11" s="7"/>
      <c r="NKV11" s="7"/>
      <c r="NKW11" s="7"/>
      <c r="NKX11" s="7"/>
      <c r="NKY11" s="7"/>
      <c r="NKZ11" s="7"/>
      <c r="NLA11" s="7"/>
      <c r="NLB11" s="7"/>
      <c r="NLC11" s="7"/>
      <c r="NLD11" s="7"/>
      <c r="NLE11" s="7"/>
      <c r="NLF11" s="7"/>
      <c r="NLG11" s="7"/>
      <c r="NLH11" s="7"/>
      <c r="NLI11" s="7"/>
      <c r="NLJ11" s="7"/>
      <c r="NLK11" s="7"/>
      <c r="NLL11" s="7"/>
      <c r="NLM11" s="7"/>
      <c r="NLN11" s="7"/>
      <c r="NLO11" s="7"/>
      <c r="NLP11" s="7"/>
      <c r="NLQ11" s="7"/>
      <c r="NLR11" s="7"/>
      <c r="NLS11" s="7"/>
      <c r="NLT11" s="7"/>
      <c r="NLU11" s="7"/>
      <c r="NLV11" s="7"/>
      <c r="NLW11" s="7"/>
      <c r="NLX11" s="7"/>
      <c r="NLY11" s="7"/>
      <c r="NLZ11" s="7"/>
      <c r="NMA11" s="7"/>
      <c r="NMB11" s="7"/>
      <c r="NMC11" s="7"/>
      <c r="NMD11" s="7"/>
      <c r="NME11" s="7"/>
      <c r="NMF11" s="7"/>
      <c r="NMG11" s="7"/>
      <c r="NMH11" s="7"/>
      <c r="NMI11" s="7"/>
      <c r="NMJ11" s="7"/>
      <c r="NMK11" s="7"/>
      <c r="NML11" s="7"/>
      <c r="NMM11" s="7"/>
      <c r="NMN11" s="7"/>
      <c r="NMO11" s="7"/>
      <c r="NMP11" s="7"/>
      <c r="NMQ11" s="7"/>
      <c r="NMR11" s="7"/>
      <c r="NMS11" s="7"/>
      <c r="NMT11" s="7"/>
      <c r="NMU11" s="7"/>
      <c r="NMV11" s="7"/>
      <c r="NMW11" s="7"/>
      <c r="NMX11" s="7"/>
      <c r="NMY11" s="7"/>
      <c r="NMZ11" s="7"/>
      <c r="NNA11" s="7"/>
      <c r="NNB11" s="7"/>
      <c r="NNC11" s="7"/>
      <c r="NND11" s="7"/>
      <c r="NNE11" s="7"/>
      <c r="NNF11" s="7"/>
      <c r="NNG11" s="7"/>
      <c r="NNH11" s="7"/>
      <c r="NNI11" s="7"/>
      <c r="NNJ11" s="7"/>
      <c r="NNK11" s="7"/>
      <c r="NNL11" s="7"/>
      <c r="NNM11" s="7"/>
      <c r="NNN11" s="7"/>
      <c r="NNO11" s="7"/>
      <c r="NNP11" s="7"/>
      <c r="NNQ11" s="7"/>
      <c r="NNR11" s="7"/>
      <c r="NNS11" s="7"/>
      <c r="NNT11" s="7"/>
      <c r="NNU11" s="7"/>
      <c r="NNV11" s="7"/>
      <c r="NNW11" s="7"/>
      <c r="NNX11" s="7"/>
      <c r="NNY11" s="7"/>
      <c r="NNZ11" s="7"/>
      <c r="NOA11" s="7"/>
      <c r="NOB11" s="7"/>
      <c r="NOC11" s="7"/>
      <c r="NOD11" s="7"/>
      <c r="NOE11" s="7"/>
      <c r="NOF11" s="7"/>
      <c r="NOG11" s="7"/>
      <c r="NOH11" s="7"/>
      <c r="NOI11" s="7"/>
      <c r="NOJ11" s="7"/>
      <c r="NOK11" s="7"/>
      <c r="NOL11" s="7"/>
      <c r="NOM11" s="7"/>
      <c r="NON11" s="7"/>
      <c r="NOO11" s="7"/>
      <c r="NOP11" s="7"/>
      <c r="NOQ11" s="7"/>
      <c r="NOR11" s="7"/>
      <c r="NOS11" s="7"/>
      <c r="NOT11" s="7"/>
      <c r="NOU11" s="7"/>
      <c r="NOV11" s="7"/>
      <c r="NOW11" s="7"/>
      <c r="NOX11" s="7"/>
      <c r="NOY11" s="7"/>
      <c r="NOZ11" s="7"/>
      <c r="NPA11" s="7"/>
      <c r="NPB11" s="7"/>
      <c r="NPC11" s="7"/>
      <c r="NPD11" s="7"/>
      <c r="NPE11" s="7"/>
      <c r="NPF11" s="7"/>
      <c r="NPG11" s="7"/>
      <c r="NPH11" s="7"/>
      <c r="NPI11" s="7"/>
      <c r="NPJ11" s="7"/>
      <c r="NPK11" s="7"/>
      <c r="NPL11" s="7"/>
      <c r="NPM11" s="7"/>
      <c r="NPN11" s="7"/>
      <c r="NPO11" s="7"/>
      <c r="NPP11" s="7"/>
      <c r="NPQ11" s="7"/>
      <c r="NPR11" s="7"/>
      <c r="NPS11" s="7"/>
      <c r="NPT11" s="7"/>
      <c r="NPU11" s="7"/>
      <c r="NPV11" s="7"/>
      <c r="NPW11" s="7"/>
      <c r="NPX11" s="7"/>
      <c r="NPY11" s="7"/>
      <c r="NPZ11" s="7"/>
      <c r="NQA11" s="7"/>
      <c r="NQB11" s="7"/>
      <c r="NQC11" s="7"/>
      <c r="NQD11" s="7"/>
      <c r="NQE11" s="7"/>
      <c r="NQF11" s="7"/>
      <c r="NQG11" s="7"/>
      <c r="NQH11" s="7"/>
      <c r="NQI11" s="7"/>
      <c r="NQJ11" s="7"/>
      <c r="NQK11" s="7"/>
      <c r="NQL11" s="7"/>
      <c r="NQM11" s="7"/>
      <c r="NQN11" s="7"/>
      <c r="NQO11" s="7"/>
      <c r="NQP11" s="7"/>
      <c r="NQQ11" s="7"/>
      <c r="NQR11" s="7"/>
      <c r="NQS11" s="7"/>
      <c r="NQT11" s="7"/>
      <c r="NQU11" s="7"/>
      <c r="NQV11" s="7"/>
      <c r="NQW11" s="7"/>
      <c r="NQX11" s="7"/>
      <c r="NQY11" s="7"/>
      <c r="NQZ11" s="7"/>
      <c r="NRA11" s="7"/>
      <c r="NRB11" s="7"/>
      <c r="NRC11" s="7"/>
      <c r="NRD11" s="7"/>
      <c r="NRE11" s="7"/>
      <c r="NRF11" s="7"/>
      <c r="NRG11" s="7"/>
      <c r="NRH11" s="7"/>
      <c r="NRI11" s="7"/>
      <c r="NRJ11" s="7"/>
      <c r="NRK11" s="7"/>
      <c r="NRL11" s="7"/>
      <c r="NRM11" s="7"/>
      <c r="NRN11" s="7"/>
      <c r="NRO11" s="7"/>
      <c r="NRP11" s="7"/>
      <c r="NRQ11" s="7"/>
      <c r="NRR11" s="7"/>
      <c r="NRS11" s="7"/>
      <c r="NRT11" s="7"/>
      <c r="NRU11" s="7"/>
      <c r="NRV11" s="7"/>
      <c r="NRW11" s="7"/>
      <c r="NRX11" s="7"/>
      <c r="NRY11" s="7"/>
      <c r="NRZ11" s="7"/>
      <c r="NSA11" s="7"/>
      <c r="NSB11" s="7"/>
      <c r="NSC11" s="7"/>
      <c r="NSD11" s="7"/>
      <c r="NSE11" s="7"/>
      <c r="NSF11" s="7"/>
      <c r="NSG11" s="7"/>
      <c r="NSH11" s="7"/>
      <c r="NSI11" s="7"/>
      <c r="NSJ11" s="7"/>
      <c r="NSK11" s="7"/>
      <c r="NSL11" s="7"/>
      <c r="NSM11" s="7"/>
      <c r="NSN11" s="7"/>
      <c r="NSO11" s="7"/>
      <c r="NSP11" s="7"/>
      <c r="NSQ11" s="7"/>
      <c r="NSR11" s="7"/>
      <c r="NSS11" s="7"/>
      <c r="NST11" s="7"/>
      <c r="NSU11" s="7"/>
      <c r="NSV11" s="7"/>
      <c r="NSW11" s="7"/>
      <c r="NSX11" s="7"/>
      <c r="NSY11" s="7"/>
      <c r="NSZ11" s="7"/>
      <c r="NTA11" s="7"/>
      <c r="NTB11" s="7"/>
      <c r="NTC11" s="7"/>
      <c r="NTD11" s="7"/>
      <c r="NTE11" s="7"/>
      <c r="NTF11" s="7"/>
      <c r="NTG11" s="7"/>
      <c r="NTH11" s="7"/>
      <c r="NTI11" s="7"/>
      <c r="NTJ11" s="7"/>
      <c r="NTK11" s="7"/>
      <c r="NTL11" s="7"/>
      <c r="NTM11" s="7"/>
      <c r="NTN11" s="7"/>
      <c r="NTO11" s="7"/>
      <c r="NTP11" s="7"/>
      <c r="NTQ11" s="7"/>
      <c r="NTR11" s="7"/>
      <c r="NTS11" s="7"/>
      <c r="NTT11" s="7"/>
      <c r="NTU11" s="7"/>
      <c r="NTV11" s="7"/>
      <c r="NTW11" s="7"/>
      <c r="NTX11" s="7"/>
      <c r="NTY11" s="7"/>
      <c r="NTZ11" s="7"/>
      <c r="NUA11" s="7"/>
      <c r="NUB11" s="7"/>
      <c r="NUC11" s="7"/>
      <c r="NUD11" s="7"/>
      <c r="NUE11" s="7"/>
      <c r="NUF11" s="7"/>
      <c r="NUG11" s="7"/>
      <c r="NUH11" s="7"/>
      <c r="NUI11" s="7"/>
      <c r="NUJ11" s="7"/>
      <c r="NUK11" s="7"/>
      <c r="NUL11" s="7"/>
      <c r="NUM11" s="7"/>
      <c r="NUN11" s="7"/>
      <c r="NUO11" s="7"/>
      <c r="NUP11" s="7"/>
      <c r="NUQ11" s="7"/>
      <c r="NUR11" s="7"/>
      <c r="NUS11" s="7"/>
      <c r="NUT11" s="7"/>
      <c r="NUU11" s="7"/>
      <c r="NUV11" s="7"/>
      <c r="NUW11" s="7"/>
      <c r="NUX11" s="7"/>
      <c r="NUY11" s="7"/>
      <c r="NUZ11" s="7"/>
      <c r="NVA11" s="7"/>
      <c r="NVB11" s="7"/>
      <c r="NVC11" s="7"/>
      <c r="NVD11" s="7"/>
      <c r="NVE11" s="7"/>
      <c r="NVF11" s="7"/>
      <c r="NVG11" s="7"/>
      <c r="NVH11" s="7"/>
      <c r="NVI11" s="7"/>
      <c r="NVJ11" s="7"/>
      <c r="NVK11" s="7"/>
      <c r="NVL11" s="7"/>
      <c r="NVM11" s="7"/>
      <c r="NVN11" s="7"/>
      <c r="NVO11" s="7"/>
      <c r="NVP11" s="7"/>
      <c r="NVQ11" s="7"/>
      <c r="NVR11" s="7"/>
      <c r="NVS11" s="7"/>
      <c r="NVT11" s="7"/>
      <c r="NVU11" s="7"/>
      <c r="NVV11" s="7"/>
      <c r="NVW11" s="7"/>
      <c r="NVX11" s="7"/>
      <c r="NVY11" s="7"/>
      <c r="NVZ11" s="7"/>
      <c r="NWA11" s="7"/>
      <c r="NWB11" s="7"/>
      <c r="NWC11" s="7"/>
      <c r="NWD11" s="7"/>
      <c r="NWE11" s="7"/>
      <c r="NWF11" s="7"/>
      <c r="NWG11" s="7"/>
      <c r="NWH11" s="7"/>
      <c r="NWI11" s="7"/>
      <c r="NWJ11" s="7"/>
      <c r="NWK11" s="7"/>
      <c r="NWL11" s="7"/>
      <c r="NWM11" s="7"/>
      <c r="NWN11" s="7"/>
      <c r="NWO11" s="7"/>
      <c r="NWP11" s="7"/>
      <c r="NWQ11" s="7"/>
      <c r="NWR11" s="7"/>
      <c r="NWS11" s="7"/>
      <c r="NWT11" s="7"/>
      <c r="NWU11" s="7"/>
      <c r="NWV11" s="7"/>
      <c r="NWW11" s="7"/>
      <c r="NWX11" s="7"/>
      <c r="NWY11" s="7"/>
      <c r="NWZ11" s="7"/>
      <c r="NXA11" s="7"/>
      <c r="NXB11" s="7"/>
      <c r="NXC11" s="7"/>
      <c r="NXD11" s="7"/>
      <c r="NXE11" s="7"/>
      <c r="NXF11" s="7"/>
      <c r="NXG11" s="7"/>
      <c r="NXH11" s="7"/>
      <c r="NXI11" s="7"/>
      <c r="NXJ11" s="7"/>
      <c r="NXK11" s="7"/>
      <c r="NXL11" s="7"/>
      <c r="NXM11" s="7"/>
      <c r="NXN11" s="7"/>
      <c r="NXO11" s="7"/>
      <c r="NXP11" s="7"/>
      <c r="NXQ11" s="7"/>
      <c r="NXR11" s="7"/>
      <c r="NXS11" s="7"/>
      <c r="NXT11" s="7"/>
      <c r="NXU11" s="7"/>
      <c r="NXV11" s="7"/>
      <c r="NXW11" s="7"/>
      <c r="NXX11" s="7"/>
      <c r="NXY11" s="7"/>
      <c r="NXZ11" s="7"/>
      <c r="NYA11" s="7"/>
      <c r="NYB11" s="7"/>
      <c r="NYC11" s="7"/>
      <c r="NYD11" s="7"/>
      <c r="NYE11" s="7"/>
      <c r="NYF11" s="7"/>
      <c r="NYG11" s="7"/>
      <c r="NYH11" s="7"/>
      <c r="NYI11" s="7"/>
      <c r="NYJ11" s="7"/>
      <c r="NYK11" s="7"/>
      <c r="NYL11" s="7"/>
      <c r="NYM11" s="7"/>
      <c r="NYN11" s="7"/>
      <c r="NYO11" s="7"/>
      <c r="NYP11" s="7"/>
      <c r="NYQ11" s="7"/>
      <c r="NYR11" s="7"/>
      <c r="NYS11" s="7"/>
      <c r="NYT11" s="7"/>
      <c r="NYU11" s="7"/>
      <c r="NYV11" s="7"/>
      <c r="NYW11" s="7"/>
      <c r="NYX11" s="7"/>
      <c r="NYY11" s="7"/>
      <c r="NYZ11" s="7"/>
      <c r="NZA11" s="7"/>
      <c r="NZB11" s="7"/>
      <c r="NZC11" s="7"/>
      <c r="NZD11" s="7"/>
      <c r="NZE11" s="7"/>
      <c r="NZF11" s="7"/>
      <c r="NZG11" s="7"/>
      <c r="NZH11" s="7"/>
      <c r="NZI11" s="7"/>
      <c r="NZJ11" s="7"/>
      <c r="NZK11" s="7"/>
      <c r="NZL11" s="7"/>
      <c r="NZM11" s="7"/>
      <c r="NZN11" s="7"/>
      <c r="NZO11" s="7"/>
      <c r="NZP11" s="7"/>
      <c r="NZQ11" s="7"/>
      <c r="NZR11" s="7"/>
      <c r="NZS11" s="7"/>
      <c r="NZT11" s="7"/>
      <c r="NZU11" s="7"/>
      <c r="NZV11" s="7"/>
      <c r="NZW11" s="7"/>
      <c r="NZX11" s="7"/>
      <c r="NZY11" s="7"/>
      <c r="NZZ11" s="7"/>
      <c r="OAA11" s="7"/>
      <c r="OAB11" s="7"/>
      <c r="OAC11" s="7"/>
      <c r="OAD11" s="7"/>
      <c r="OAE11" s="7"/>
      <c r="OAF11" s="7"/>
      <c r="OAG11" s="7"/>
      <c r="OAH11" s="7"/>
      <c r="OAI11" s="7"/>
      <c r="OAJ11" s="7"/>
      <c r="OAK11" s="7"/>
      <c r="OAL11" s="7"/>
      <c r="OAM11" s="7"/>
      <c r="OAN11" s="7"/>
      <c r="OAO11" s="7"/>
      <c r="OAP11" s="7"/>
      <c r="OAQ11" s="7"/>
      <c r="OAR11" s="7"/>
      <c r="OAS11" s="7"/>
      <c r="OAT11" s="7"/>
      <c r="OAU11" s="7"/>
      <c r="OAV11" s="7"/>
      <c r="OAW11" s="7"/>
      <c r="OAX11" s="7"/>
      <c r="OAY11" s="7"/>
      <c r="OAZ11" s="7"/>
      <c r="OBA11" s="7"/>
      <c r="OBB11" s="7"/>
      <c r="OBC11" s="7"/>
      <c r="OBD11" s="7"/>
      <c r="OBE11" s="7"/>
      <c r="OBF11" s="7"/>
      <c r="OBG11" s="7"/>
      <c r="OBH11" s="7"/>
      <c r="OBI11" s="7"/>
      <c r="OBJ11" s="7"/>
      <c r="OBK11" s="7"/>
      <c r="OBL11" s="7"/>
      <c r="OBM11" s="7"/>
      <c r="OBN11" s="7"/>
      <c r="OBO11" s="7"/>
      <c r="OBP11" s="7"/>
      <c r="OBQ11" s="7"/>
      <c r="OBR11" s="7"/>
      <c r="OBS11" s="7"/>
      <c r="OBT11" s="7"/>
      <c r="OBU11" s="7"/>
      <c r="OBV11" s="7"/>
      <c r="OBW11" s="7"/>
      <c r="OBX11" s="7"/>
      <c r="OBY11" s="7"/>
      <c r="OBZ11" s="7"/>
      <c r="OCA11" s="7"/>
      <c r="OCB11" s="7"/>
      <c r="OCC11" s="7"/>
      <c r="OCD11" s="7"/>
      <c r="OCE11" s="7"/>
      <c r="OCF11" s="7"/>
      <c r="OCG11" s="7"/>
      <c r="OCH11" s="7"/>
      <c r="OCI11" s="7"/>
      <c r="OCJ11" s="7"/>
      <c r="OCK11" s="7"/>
      <c r="OCL11" s="7"/>
      <c r="OCM11" s="7"/>
      <c r="OCN11" s="7"/>
      <c r="OCO11" s="7"/>
      <c r="OCP11" s="7"/>
      <c r="OCQ11" s="7"/>
      <c r="OCR11" s="7"/>
      <c r="OCS11" s="7"/>
      <c r="OCT11" s="7"/>
      <c r="OCU11" s="7"/>
      <c r="OCV11" s="7"/>
      <c r="OCW11" s="7"/>
      <c r="OCX11" s="7"/>
      <c r="OCY11" s="7"/>
      <c r="OCZ11" s="7"/>
      <c r="ODA11" s="7"/>
      <c r="ODB11" s="7"/>
      <c r="ODC11" s="7"/>
      <c r="ODD11" s="7"/>
      <c r="ODE11" s="7"/>
      <c r="ODF11" s="7"/>
      <c r="ODG11" s="7"/>
      <c r="ODH11" s="7"/>
      <c r="ODI11" s="7"/>
      <c r="ODJ11" s="7"/>
      <c r="ODK11" s="7"/>
      <c r="ODL11" s="7"/>
      <c r="ODM11" s="7"/>
      <c r="ODN11" s="7"/>
      <c r="ODO11" s="7"/>
      <c r="ODP11" s="7"/>
      <c r="ODQ11" s="7"/>
      <c r="ODR11" s="7"/>
      <c r="ODS11" s="7"/>
      <c r="ODT11" s="7"/>
      <c r="ODU11" s="7"/>
      <c r="ODV11" s="7"/>
      <c r="ODW11" s="7"/>
      <c r="ODX11" s="7"/>
      <c r="ODY11" s="7"/>
      <c r="ODZ11" s="7"/>
      <c r="OEA11" s="7"/>
      <c r="OEB11" s="7"/>
      <c r="OEC11" s="7"/>
      <c r="OED11" s="7"/>
      <c r="OEE11" s="7"/>
      <c r="OEF11" s="7"/>
      <c r="OEG11" s="7"/>
      <c r="OEH11" s="7"/>
      <c r="OEI11" s="7"/>
      <c r="OEJ11" s="7"/>
      <c r="OEK11" s="7"/>
      <c r="OEL11" s="7"/>
      <c r="OEM11" s="7"/>
      <c r="OEN11" s="7"/>
      <c r="OEO11" s="7"/>
      <c r="OEP11" s="7"/>
      <c r="OEQ11" s="7"/>
      <c r="OER11" s="7"/>
      <c r="OES11" s="7"/>
      <c r="OET11" s="7"/>
      <c r="OEU11" s="7"/>
      <c r="OEV11" s="7"/>
      <c r="OEW11" s="7"/>
      <c r="OEX11" s="7"/>
      <c r="OEY11" s="7"/>
      <c r="OEZ11" s="7"/>
      <c r="OFA11" s="7"/>
      <c r="OFB11" s="7"/>
      <c r="OFC11" s="7"/>
      <c r="OFD11" s="7"/>
      <c r="OFE11" s="7"/>
      <c r="OFF11" s="7"/>
      <c r="OFG11" s="7"/>
      <c r="OFH11" s="7"/>
      <c r="OFI11" s="7"/>
      <c r="OFJ11" s="7"/>
      <c r="OFK11" s="7"/>
      <c r="OFL11" s="7"/>
      <c r="OFM11" s="7"/>
      <c r="OFN11" s="7"/>
      <c r="OFO11" s="7"/>
      <c r="OFP11" s="7"/>
      <c r="OFQ11" s="7"/>
      <c r="OFR11" s="7"/>
      <c r="OFS11" s="7"/>
      <c r="OFT11" s="7"/>
      <c r="OFU11" s="7"/>
      <c r="OFV11" s="7"/>
      <c r="OFW11" s="7"/>
      <c r="OFX11" s="7"/>
      <c r="OFY11" s="7"/>
      <c r="OFZ11" s="7"/>
      <c r="OGA11" s="7"/>
      <c r="OGB11" s="7"/>
      <c r="OGC11" s="7"/>
      <c r="OGD11" s="7"/>
      <c r="OGE11" s="7"/>
      <c r="OGF11" s="7"/>
      <c r="OGG11" s="7"/>
      <c r="OGH11" s="7"/>
      <c r="OGI11" s="7"/>
      <c r="OGJ11" s="7"/>
      <c r="OGK11" s="7"/>
      <c r="OGL11" s="7"/>
      <c r="OGM11" s="7"/>
      <c r="OGN11" s="7"/>
      <c r="OGO11" s="7"/>
      <c r="OGP11" s="7"/>
      <c r="OGQ11" s="7"/>
      <c r="OGR11" s="7"/>
      <c r="OGS11" s="7"/>
      <c r="OGT11" s="7"/>
      <c r="OGU11" s="7"/>
      <c r="OGV11" s="7"/>
      <c r="OGW11" s="7"/>
      <c r="OGX11" s="7"/>
      <c r="OGY11" s="7"/>
      <c r="OGZ11" s="7"/>
      <c r="OHA11" s="7"/>
      <c r="OHB11" s="7"/>
      <c r="OHC11" s="7"/>
      <c r="OHD11" s="7"/>
      <c r="OHE11" s="7"/>
      <c r="OHF11" s="7"/>
      <c r="OHG11" s="7"/>
      <c r="OHH11" s="7"/>
      <c r="OHI11" s="7"/>
      <c r="OHJ11" s="7"/>
      <c r="OHK11" s="7"/>
      <c r="OHL11" s="7"/>
      <c r="OHM11" s="7"/>
      <c r="OHN11" s="7"/>
      <c r="OHO11" s="7"/>
      <c r="OHP11" s="7"/>
      <c r="OHQ11" s="7"/>
      <c r="OHR11" s="7"/>
      <c r="OHS11" s="7"/>
      <c r="OHT11" s="7"/>
      <c r="OHU11" s="7"/>
      <c r="OHV11" s="7"/>
      <c r="OHW11" s="7"/>
      <c r="OHX11" s="7"/>
      <c r="OHY11" s="7"/>
      <c r="OHZ11" s="7"/>
      <c r="OIA11" s="7"/>
      <c r="OIB11" s="7"/>
      <c r="OIC11" s="7"/>
      <c r="OID11" s="7"/>
      <c r="OIE11" s="7"/>
      <c r="OIF11" s="7"/>
      <c r="OIG11" s="7"/>
      <c r="OIH11" s="7"/>
      <c r="OII11" s="7"/>
      <c r="OIJ11" s="7"/>
      <c r="OIK11" s="7"/>
      <c r="OIL11" s="7"/>
      <c r="OIM11" s="7"/>
      <c r="OIN11" s="7"/>
      <c r="OIO11" s="7"/>
      <c r="OIP11" s="7"/>
      <c r="OIQ11" s="7"/>
      <c r="OIR11" s="7"/>
      <c r="OIS11" s="7"/>
      <c r="OIT11" s="7"/>
      <c r="OIU11" s="7"/>
      <c r="OIV11" s="7"/>
      <c r="OIW11" s="7"/>
      <c r="OIX11" s="7"/>
      <c r="OIY11" s="7"/>
      <c r="OIZ11" s="7"/>
      <c r="OJA11" s="7"/>
      <c r="OJB11" s="7"/>
      <c r="OJC11" s="7"/>
      <c r="OJD11" s="7"/>
      <c r="OJE11" s="7"/>
      <c r="OJF11" s="7"/>
      <c r="OJG11" s="7"/>
      <c r="OJH11" s="7"/>
      <c r="OJI11" s="7"/>
      <c r="OJJ11" s="7"/>
      <c r="OJK11" s="7"/>
      <c r="OJL11" s="7"/>
      <c r="OJM11" s="7"/>
      <c r="OJN11" s="7"/>
      <c r="OJO11" s="7"/>
      <c r="OJP11" s="7"/>
      <c r="OJQ11" s="7"/>
      <c r="OJR11" s="7"/>
      <c r="OJS11" s="7"/>
      <c r="OJT11" s="7"/>
      <c r="OJU11" s="7"/>
      <c r="OJV11" s="7"/>
      <c r="OJW11" s="7"/>
      <c r="OJX11" s="7"/>
      <c r="OJY11" s="7"/>
      <c r="OJZ11" s="7"/>
      <c r="OKA11" s="7"/>
      <c r="OKB11" s="7"/>
      <c r="OKC11" s="7"/>
      <c r="OKD11" s="7"/>
      <c r="OKE11" s="7"/>
      <c r="OKF11" s="7"/>
      <c r="OKG11" s="7"/>
      <c r="OKH11" s="7"/>
      <c r="OKI11" s="7"/>
      <c r="OKJ11" s="7"/>
      <c r="OKK11" s="7"/>
      <c r="OKL11" s="7"/>
      <c r="OKM11" s="7"/>
      <c r="OKN11" s="7"/>
      <c r="OKO11" s="7"/>
      <c r="OKP11" s="7"/>
      <c r="OKQ11" s="7"/>
      <c r="OKR11" s="7"/>
      <c r="OKS11" s="7"/>
      <c r="OKT11" s="7"/>
      <c r="OKU11" s="7"/>
      <c r="OKV11" s="7"/>
      <c r="OKW11" s="7"/>
      <c r="OKX11" s="7"/>
      <c r="OKY11" s="7"/>
      <c r="OKZ11" s="7"/>
      <c r="OLA11" s="7"/>
      <c r="OLB11" s="7"/>
      <c r="OLC11" s="7"/>
      <c r="OLD11" s="7"/>
      <c r="OLE11" s="7"/>
      <c r="OLF11" s="7"/>
      <c r="OLG11" s="7"/>
      <c r="OLH11" s="7"/>
      <c r="OLI11" s="7"/>
      <c r="OLJ11" s="7"/>
      <c r="OLK11" s="7"/>
      <c r="OLL11" s="7"/>
      <c r="OLM11" s="7"/>
      <c r="OLN11" s="7"/>
      <c r="OLO11" s="7"/>
      <c r="OLP11" s="7"/>
      <c r="OLQ11" s="7"/>
      <c r="OLR11" s="7"/>
      <c r="OLS11" s="7"/>
      <c r="OLT11" s="7"/>
      <c r="OLU11" s="7"/>
      <c r="OLV11" s="7"/>
      <c r="OLW11" s="7"/>
      <c r="OLX11" s="7"/>
      <c r="OLY11" s="7"/>
      <c r="OLZ11" s="7"/>
      <c r="OMA11" s="7"/>
      <c r="OMB11" s="7"/>
      <c r="OMC11" s="7"/>
      <c r="OMD11" s="7"/>
      <c r="OME11" s="7"/>
      <c r="OMF11" s="7"/>
      <c r="OMG11" s="7"/>
      <c r="OMH11" s="7"/>
      <c r="OMI11" s="7"/>
      <c r="OMJ11" s="7"/>
      <c r="OMK11" s="7"/>
      <c r="OML11" s="7"/>
      <c r="OMM11" s="7"/>
      <c r="OMN11" s="7"/>
      <c r="OMO11" s="7"/>
      <c r="OMP11" s="7"/>
      <c r="OMQ11" s="7"/>
      <c r="OMR11" s="7"/>
      <c r="OMS11" s="7"/>
      <c r="OMT11" s="7"/>
      <c r="OMU11" s="7"/>
      <c r="OMV11" s="7"/>
      <c r="OMW11" s="7"/>
      <c r="OMX11" s="7"/>
      <c r="OMY11" s="7"/>
      <c r="OMZ11" s="7"/>
      <c r="ONA11" s="7"/>
      <c r="ONB11" s="7"/>
      <c r="ONC11" s="7"/>
      <c r="OND11" s="7"/>
      <c r="ONE11" s="7"/>
      <c r="ONF11" s="7"/>
      <c r="ONG11" s="7"/>
      <c r="ONH11" s="7"/>
      <c r="ONI11" s="7"/>
      <c r="ONJ11" s="7"/>
      <c r="ONK11" s="7"/>
      <c r="ONL11" s="7"/>
      <c r="ONM11" s="7"/>
      <c r="ONN11" s="7"/>
      <c r="ONO11" s="7"/>
      <c r="ONP11" s="7"/>
      <c r="ONQ11" s="7"/>
      <c r="ONR11" s="7"/>
      <c r="ONS11" s="7"/>
      <c r="ONT11" s="7"/>
      <c r="ONU11" s="7"/>
      <c r="ONV11" s="7"/>
      <c r="ONW11" s="7"/>
      <c r="ONX11" s="7"/>
      <c r="ONY11" s="7"/>
      <c r="ONZ11" s="7"/>
      <c r="OOA11" s="7"/>
      <c r="OOB11" s="7"/>
      <c r="OOC11" s="7"/>
      <c r="OOD11" s="7"/>
      <c r="OOE11" s="7"/>
      <c r="OOF11" s="7"/>
      <c r="OOG11" s="7"/>
      <c r="OOH11" s="7"/>
      <c r="OOI11" s="7"/>
      <c r="OOJ11" s="7"/>
      <c r="OOK11" s="7"/>
      <c r="OOL11" s="7"/>
      <c r="OOM11" s="7"/>
      <c r="OON11" s="7"/>
      <c r="OOO11" s="7"/>
      <c r="OOP11" s="7"/>
      <c r="OOQ11" s="7"/>
      <c r="OOR11" s="7"/>
      <c r="OOS11" s="7"/>
      <c r="OOT11" s="7"/>
      <c r="OOU11" s="7"/>
      <c r="OOV11" s="7"/>
      <c r="OOW11" s="7"/>
      <c r="OOX11" s="7"/>
      <c r="OOY11" s="7"/>
      <c r="OOZ11" s="7"/>
      <c r="OPA11" s="7"/>
      <c r="OPB11" s="7"/>
      <c r="OPC11" s="7"/>
      <c r="OPD11" s="7"/>
      <c r="OPE11" s="7"/>
      <c r="OPF11" s="7"/>
      <c r="OPG11" s="7"/>
      <c r="OPH11" s="7"/>
      <c r="OPI11" s="7"/>
      <c r="OPJ11" s="7"/>
      <c r="OPK11" s="7"/>
      <c r="OPL11" s="7"/>
      <c r="OPM11" s="7"/>
      <c r="OPN11" s="7"/>
      <c r="OPO11" s="7"/>
      <c r="OPP11" s="7"/>
      <c r="OPQ11" s="7"/>
      <c r="OPR11" s="7"/>
      <c r="OPS11" s="7"/>
      <c r="OPT11" s="7"/>
      <c r="OPU11" s="7"/>
      <c r="OPV11" s="7"/>
      <c r="OPW11" s="7"/>
      <c r="OPX11" s="7"/>
      <c r="OPY11" s="7"/>
      <c r="OPZ11" s="7"/>
      <c r="OQA11" s="7"/>
      <c r="OQB11" s="7"/>
      <c r="OQC11" s="7"/>
      <c r="OQD11" s="7"/>
      <c r="OQE11" s="7"/>
      <c r="OQF11" s="7"/>
      <c r="OQG11" s="7"/>
      <c r="OQH11" s="7"/>
      <c r="OQI11" s="7"/>
      <c r="OQJ11" s="7"/>
      <c r="OQK11" s="7"/>
      <c r="OQL11" s="7"/>
      <c r="OQM11" s="7"/>
      <c r="OQN11" s="7"/>
      <c r="OQO11" s="7"/>
      <c r="OQP11" s="7"/>
      <c r="OQQ11" s="7"/>
      <c r="OQR11" s="7"/>
      <c r="OQS11" s="7"/>
      <c r="OQT11" s="7"/>
      <c r="OQU11" s="7"/>
      <c r="OQV11" s="7"/>
      <c r="OQW11" s="7"/>
      <c r="OQX11" s="7"/>
      <c r="OQY11" s="7"/>
      <c r="OQZ11" s="7"/>
      <c r="ORA11" s="7"/>
      <c r="ORB11" s="7"/>
      <c r="ORC11" s="7"/>
      <c r="ORD11" s="7"/>
      <c r="ORE11" s="7"/>
      <c r="ORF11" s="7"/>
      <c r="ORG11" s="7"/>
      <c r="ORH11" s="7"/>
      <c r="ORI11" s="7"/>
      <c r="ORJ11" s="7"/>
      <c r="ORK11" s="7"/>
      <c r="ORL11" s="7"/>
      <c r="ORM11" s="7"/>
      <c r="ORN11" s="7"/>
      <c r="ORO11" s="7"/>
      <c r="ORP11" s="7"/>
      <c r="ORQ11" s="7"/>
      <c r="ORR11" s="7"/>
      <c r="ORS11" s="7"/>
      <c r="ORT11" s="7"/>
      <c r="ORU11" s="7"/>
      <c r="ORV11" s="7"/>
      <c r="ORW11" s="7"/>
      <c r="ORX11" s="7"/>
      <c r="ORY11" s="7"/>
      <c r="ORZ11" s="7"/>
      <c r="OSA11" s="7"/>
      <c r="OSB11" s="7"/>
      <c r="OSC11" s="7"/>
      <c r="OSD11" s="7"/>
      <c r="OSE11" s="7"/>
      <c r="OSF11" s="7"/>
      <c r="OSG11" s="7"/>
      <c r="OSH11" s="7"/>
      <c r="OSI11" s="7"/>
      <c r="OSJ11" s="7"/>
      <c r="OSK11" s="7"/>
      <c r="OSL11" s="7"/>
      <c r="OSM11" s="7"/>
      <c r="OSN11" s="7"/>
      <c r="OSO11" s="7"/>
      <c r="OSP11" s="7"/>
      <c r="OSQ11" s="7"/>
      <c r="OSR11" s="7"/>
      <c r="OSS11" s="7"/>
      <c r="OST11" s="7"/>
      <c r="OSU11" s="7"/>
      <c r="OSV11" s="7"/>
      <c r="OSW11" s="7"/>
      <c r="OSX11" s="7"/>
      <c r="OSY11" s="7"/>
      <c r="OSZ11" s="7"/>
      <c r="OTA11" s="7"/>
      <c r="OTB11" s="7"/>
      <c r="OTC11" s="7"/>
      <c r="OTD11" s="7"/>
      <c r="OTE11" s="7"/>
      <c r="OTF11" s="7"/>
      <c r="OTG11" s="7"/>
      <c r="OTH11" s="7"/>
      <c r="OTI11" s="7"/>
      <c r="OTJ11" s="7"/>
      <c r="OTK11" s="7"/>
      <c r="OTL11" s="7"/>
      <c r="OTM11" s="7"/>
      <c r="OTN11" s="7"/>
      <c r="OTO11" s="7"/>
      <c r="OTP11" s="7"/>
      <c r="OTQ11" s="7"/>
      <c r="OTR11" s="7"/>
      <c r="OTS11" s="7"/>
      <c r="OTT11" s="7"/>
      <c r="OTU11" s="7"/>
      <c r="OTV11" s="7"/>
      <c r="OTW11" s="7"/>
      <c r="OTX11" s="7"/>
      <c r="OTY11" s="7"/>
      <c r="OTZ11" s="7"/>
      <c r="OUA11" s="7"/>
      <c r="OUB11" s="7"/>
      <c r="OUC11" s="7"/>
      <c r="OUD11" s="7"/>
      <c r="OUE11" s="7"/>
      <c r="OUF11" s="7"/>
      <c r="OUG11" s="7"/>
      <c r="OUH11" s="7"/>
      <c r="OUI11" s="7"/>
      <c r="OUJ11" s="7"/>
      <c r="OUK11" s="7"/>
      <c r="OUL11" s="7"/>
      <c r="OUM11" s="7"/>
      <c r="OUN11" s="7"/>
      <c r="OUO11" s="7"/>
      <c r="OUP11" s="7"/>
      <c r="OUQ11" s="7"/>
      <c r="OUR11" s="7"/>
      <c r="OUS11" s="7"/>
      <c r="OUT11" s="7"/>
      <c r="OUU11" s="7"/>
      <c r="OUV11" s="7"/>
      <c r="OUW11" s="7"/>
      <c r="OUX11" s="7"/>
      <c r="OUY11" s="7"/>
      <c r="OUZ11" s="7"/>
      <c r="OVA11" s="7"/>
      <c r="OVB11" s="7"/>
      <c r="OVC11" s="7"/>
      <c r="OVD11" s="7"/>
      <c r="OVE11" s="7"/>
      <c r="OVF11" s="7"/>
      <c r="OVG11" s="7"/>
      <c r="OVH11" s="7"/>
      <c r="OVI11" s="7"/>
      <c r="OVJ11" s="7"/>
      <c r="OVK11" s="7"/>
      <c r="OVL11" s="7"/>
      <c r="OVM11" s="7"/>
      <c r="OVN11" s="7"/>
      <c r="OVO11" s="7"/>
      <c r="OVP11" s="7"/>
      <c r="OVQ11" s="7"/>
      <c r="OVR11" s="7"/>
      <c r="OVS11" s="7"/>
      <c r="OVT11" s="7"/>
      <c r="OVU11" s="7"/>
      <c r="OVV11" s="7"/>
      <c r="OVW11" s="7"/>
      <c r="OVX11" s="7"/>
      <c r="OVY11" s="7"/>
      <c r="OVZ11" s="7"/>
      <c r="OWA11" s="7"/>
      <c r="OWB11" s="7"/>
      <c r="OWC11" s="7"/>
      <c r="OWD11" s="7"/>
      <c r="OWE11" s="7"/>
      <c r="OWF11" s="7"/>
      <c r="OWG11" s="7"/>
      <c r="OWH11" s="7"/>
      <c r="OWI11" s="7"/>
      <c r="OWJ11" s="7"/>
      <c r="OWK11" s="7"/>
      <c r="OWL11" s="7"/>
      <c r="OWM11" s="7"/>
      <c r="OWN11" s="7"/>
      <c r="OWO11" s="7"/>
      <c r="OWP11" s="7"/>
      <c r="OWQ11" s="7"/>
      <c r="OWR11" s="7"/>
      <c r="OWS11" s="7"/>
      <c r="OWT11" s="7"/>
      <c r="OWU11" s="7"/>
      <c r="OWV11" s="7"/>
      <c r="OWW11" s="7"/>
      <c r="OWX11" s="7"/>
      <c r="OWY11" s="7"/>
      <c r="OWZ11" s="7"/>
      <c r="OXA11" s="7"/>
      <c r="OXB11" s="7"/>
      <c r="OXC11" s="7"/>
      <c r="OXD11" s="7"/>
      <c r="OXE11" s="7"/>
      <c r="OXF11" s="7"/>
      <c r="OXG11" s="7"/>
      <c r="OXH11" s="7"/>
      <c r="OXI11" s="7"/>
      <c r="OXJ11" s="7"/>
      <c r="OXK11" s="7"/>
      <c r="OXL11" s="7"/>
      <c r="OXM11" s="7"/>
      <c r="OXN11" s="7"/>
      <c r="OXO11" s="7"/>
      <c r="OXP11" s="7"/>
      <c r="OXQ11" s="7"/>
      <c r="OXR11" s="7"/>
      <c r="OXS11" s="7"/>
      <c r="OXT11" s="7"/>
      <c r="OXU11" s="7"/>
      <c r="OXV11" s="7"/>
      <c r="OXW11" s="7"/>
      <c r="OXX11" s="7"/>
      <c r="OXY11" s="7"/>
      <c r="OXZ11" s="7"/>
      <c r="OYA11" s="7"/>
      <c r="OYB11" s="7"/>
      <c r="OYC11" s="7"/>
      <c r="OYD11" s="7"/>
      <c r="OYE11" s="7"/>
      <c r="OYF11" s="7"/>
      <c r="OYG11" s="7"/>
      <c r="OYH11" s="7"/>
      <c r="OYI11" s="7"/>
      <c r="OYJ11" s="7"/>
      <c r="OYK11" s="7"/>
      <c r="OYL11" s="7"/>
      <c r="OYM11" s="7"/>
      <c r="OYN11" s="7"/>
      <c r="OYO11" s="7"/>
      <c r="OYP11" s="7"/>
      <c r="OYQ11" s="7"/>
      <c r="OYR11" s="7"/>
      <c r="OYS11" s="7"/>
      <c r="OYT11" s="7"/>
      <c r="OYU11" s="7"/>
      <c r="OYV11" s="7"/>
      <c r="OYW11" s="7"/>
      <c r="OYX11" s="7"/>
      <c r="OYY11" s="7"/>
      <c r="OYZ11" s="7"/>
      <c r="OZA11" s="7"/>
      <c r="OZB11" s="7"/>
      <c r="OZC11" s="7"/>
      <c r="OZD11" s="7"/>
      <c r="OZE11" s="7"/>
      <c r="OZF11" s="7"/>
      <c r="OZG11" s="7"/>
      <c r="OZH11" s="7"/>
      <c r="OZI11" s="7"/>
      <c r="OZJ11" s="7"/>
      <c r="OZK11" s="7"/>
      <c r="OZL11" s="7"/>
      <c r="OZM11" s="7"/>
      <c r="OZN11" s="7"/>
      <c r="OZO11" s="7"/>
      <c r="OZP11" s="7"/>
      <c r="OZQ11" s="7"/>
      <c r="OZR11" s="7"/>
      <c r="OZS11" s="7"/>
      <c r="OZT11" s="7"/>
      <c r="OZU11" s="7"/>
      <c r="OZV11" s="7"/>
      <c r="OZW11" s="7"/>
      <c r="OZX11" s="7"/>
      <c r="OZY11" s="7"/>
      <c r="OZZ11" s="7"/>
      <c r="PAA11" s="7"/>
      <c r="PAB11" s="7"/>
      <c r="PAC11" s="7"/>
      <c r="PAD11" s="7"/>
      <c r="PAE11" s="7"/>
      <c r="PAF11" s="7"/>
      <c r="PAG11" s="7"/>
      <c r="PAH11" s="7"/>
      <c r="PAI11" s="7"/>
      <c r="PAJ11" s="7"/>
      <c r="PAK11" s="7"/>
      <c r="PAL11" s="7"/>
      <c r="PAM11" s="7"/>
      <c r="PAN11" s="7"/>
      <c r="PAO11" s="7"/>
      <c r="PAP11" s="7"/>
      <c r="PAQ11" s="7"/>
      <c r="PAR11" s="7"/>
      <c r="PAS11" s="7"/>
      <c r="PAT11" s="7"/>
      <c r="PAU11" s="7"/>
      <c r="PAV11" s="7"/>
      <c r="PAW11" s="7"/>
      <c r="PAX11" s="7"/>
      <c r="PAY11" s="7"/>
      <c r="PAZ11" s="7"/>
      <c r="PBA11" s="7"/>
      <c r="PBB11" s="7"/>
      <c r="PBC11" s="7"/>
      <c r="PBD11" s="7"/>
      <c r="PBE11" s="7"/>
      <c r="PBF11" s="7"/>
      <c r="PBG11" s="7"/>
      <c r="PBH11" s="7"/>
      <c r="PBI11" s="7"/>
      <c r="PBJ11" s="7"/>
      <c r="PBK11" s="7"/>
      <c r="PBL11" s="7"/>
      <c r="PBM11" s="7"/>
      <c r="PBN11" s="7"/>
      <c r="PBO11" s="7"/>
      <c r="PBP11" s="7"/>
      <c r="PBQ11" s="7"/>
      <c r="PBR11" s="7"/>
      <c r="PBS11" s="7"/>
      <c r="PBT11" s="7"/>
      <c r="PBU11" s="7"/>
      <c r="PBV11" s="7"/>
      <c r="PBW11" s="7"/>
      <c r="PBX11" s="7"/>
      <c r="PBY11" s="7"/>
      <c r="PBZ11" s="7"/>
      <c r="PCA11" s="7"/>
      <c r="PCB11" s="7"/>
      <c r="PCC11" s="7"/>
      <c r="PCD11" s="7"/>
      <c r="PCE11" s="7"/>
      <c r="PCF11" s="7"/>
      <c r="PCG11" s="7"/>
      <c r="PCH11" s="7"/>
      <c r="PCI11" s="7"/>
      <c r="PCJ11" s="7"/>
      <c r="PCK11" s="7"/>
      <c r="PCL11" s="7"/>
      <c r="PCM11" s="7"/>
      <c r="PCN11" s="7"/>
      <c r="PCO11" s="7"/>
      <c r="PCP11" s="7"/>
      <c r="PCQ11" s="7"/>
      <c r="PCR11" s="7"/>
      <c r="PCS11" s="7"/>
      <c r="PCT11" s="7"/>
      <c r="PCU11" s="7"/>
      <c r="PCV11" s="7"/>
      <c r="PCW11" s="7"/>
      <c r="PCX11" s="7"/>
      <c r="PCY11" s="7"/>
      <c r="PCZ11" s="7"/>
      <c r="PDA11" s="7"/>
      <c r="PDB11" s="7"/>
      <c r="PDC11" s="7"/>
      <c r="PDD11" s="7"/>
      <c r="PDE11" s="7"/>
      <c r="PDF11" s="7"/>
      <c r="PDG11" s="7"/>
      <c r="PDH11" s="7"/>
      <c r="PDI11" s="7"/>
      <c r="PDJ11" s="7"/>
      <c r="PDK11" s="7"/>
      <c r="PDL11" s="7"/>
      <c r="PDM11" s="7"/>
      <c r="PDN11" s="7"/>
      <c r="PDO11" s="7"/>
      <c r="PDP11" s="7"/>
      <c r="PDQ11" s="7"/>
      <c r="PDR11" s="7"/>
      <c r="PDS11" s="7"/>
      <c r="PDT11" s="7"/>
      <c r="PDU11" s="7"/>
      <c r="PDV11" s="7"/>
      <c r="PDW11" s="7"/>
      <c r="PDX11" s="7"/>
      <c r="PDY11" s="7"/>
      <c r="PDZ11" s="7"/>
      <c r="PEA11" s="7"/>
      <c r="PEB11" s="7"/>
      <c r="PEC11" s="7"/>
      <c r="PED11" s="7"/>
      <c r="PEE11" s="7"/>
      <c r="PEF11" s="7"/>
      <c r="PEG11" s="7"/>
      <c r="PEH11" s="7"/>
      <c r="PEI11" s="7"/>
      <c r="PEJ11" s="7"/>
      <c r="PEK11" s="7"/>
      <c r="PEL11" s="7"/>
      <c r="PEM11" s="7"/>
      <c r="PEN11" s="7"/>
      <c r="PEO11" s="7"/>
      <c r="PEP11" s="7"/>
      <c r="PEQ11" s="7"/>
      <c r="PER11" s="7"/>
      <c r="PES11" s="7"/>
      <c r="PET11" s="7"/>
      <c r="PEU11" s="7"/>
      <c r="PEV11" s="7"/>
      <c r="PEW11" s="7"/>
      <c r="PEX11" s="7"/>
      <c r="PEY11" s="7"/>
      <c r="PEZ11" s="7"/>
      <c r="PFA11" s="7"/>
      <c r="PFB11" s="7"/>
      <c r="PFC11" s="7"/>
      <c r="PFD11" s="7"/>
      <c r="PFE11" s="7"/>
      <c r="PFF11" s="7"/>
      <c r="PFG11" s="7"/>
      <c r="PFH11" s="7"/>
      <c r="PFI11" s="7"/>
      <c r="PFJ11" s="7"/>
      <c r="PFK11" s="7"/>
      <c r="PFL11" s="7"/>
      <c r="PFM11" s="7"/>
      <c r="PFN11" s="7"/>
      <c r="PFO11" s="7"/>
      <c r="PFP11" s="7"/>
      <c r="PFQ11" s="7"/>
      <c r="PFR11" s="7"/>
      <c r="PFS11" s="7"/>
      <c r="PFT11" s="7"/>
      <c r="PFU11" s="7"/>
      <c r="PFV11" s="7"/>
      <c r="PFW11" s="7"/>
      <c r="PFX11" s="7"/>
      <c r="PFY11" s="7"/>
      <c r="PFZ11" s="7"/>
      <c r="PGA11" s="7"/>
      <c r="PGB11" s="7"/>
      <c r="PGC11" s="7"/>
      <c r="PGD11" s="7"/>
      <c r="PGE11" s="7"/>
      <c r="PGF11" s="7"/>
      <c r="PGG11" s="7"/>
      <c r="PGH11" s="7"/>
      <c r="PGI11" s="7"/>
      <c r="PGJ11" s="7"/>
      <c r="PGK11" s="7"/>
      <c r="PGL11" s="7"/>
      <c r="PGM11" s="7"/>
      <c r="PGN11" s="7"/>
      <c r="PGO11" s="7"/>
      <c r="PGP11" s="7"/>
      <c r="PGQ11" s="7"/>
      <c r="PGR11" s="7"/>
      <c r="PGS11" s="7"/>
      <c r="PGT11" s="7"/>
      <c r="PGU11" s="7"/>
      <c r="PGV11" s="7"/>
      <c r="PGW11" s="7"/>
      <c r="PGX11" s="7"/>
      <c r="PGY11" s="7"/>
      <c r="PGZ11" s="7"/>
      <c r="PHA11" s="7"/>
      <c r="PHB11" s="7"/>
      <c r="PHC11" s="7"/>
      <c r="PHD11" s="7"/>
      <c r="PHE11" s="7"/>
      <c r="PHF11" s="7"/>
      <c r="PHG11" s="7"/>
      <c r="PHH11" s="7"/>
      <c r="PHI11" s="7"/>
      <c r="PHJ11" s="7"/>
      <c r="PHK11" s="7"/>
      <c r="PHL11" s="7"/>
      <c r="PHM11" s="7"/>
      <c r="PHN11" s="7"/>
      <c r="PHO11" s="7"/>
      <c r="PHP11" s="7"/>
      <c r="PHQ11" s="7"/>
      <c r="PHR11" s="7"/>
      <c r="PHS11" s="7"/>
      <c r="PHT11" s="7"/>
      <c r="PHU11" s="7"/>
      <c r="PHV11" s="7"/>
      <c r="PHW11" s="7"/>
      <c r="PHX11" s="7"/>
      <c r="PHY11" s="7"/>
      <c r="PHZ11" s="7"/>
      <c r="PIA11" s="7"/>
      <c r="PIB11" s="7"/>
      <c r="PIC11" s="7"/>
      <c r="PID11" s="7"/>
      <c r="PIE11" s="7"/>
      <c r="PIF11" s="7"/>
      <c r="PIG11" s="7"/>
      <c r="PIH11" s="7"/>
      <c r="PII11" s="7"/>
      <c r="PIJ11" s="7"/>
      <c r="PIK11" s="7"/>
      <c r="PIL11" s="7"/>
      <c r="PIM11" s="7"/>
      <c r="PIN11" s="7"/>
      <c r="PIO11" s="7"/>
      <c r="PIP11" s="7"/>
      <c r="PIQ11" s="7"/>
      <c r="PIR11" s="7"/>
      <c r="PIS11" s="7"/>
      <c r="PIT11" s="7"/>
      <c r="PIU11" s="7"/>
      <c r="PIV11" s="7"/>
      <c r="PIW11" s="7"/>
      <c r="PIX11" s="7"/>
      <c r="PIY11" s="7"/>
      <c r="PIZ11" s="7"/>
      <c r="PJA11" s="7"/>
      <c r="PJB11" s="7"/>
      <c r="PJC11" s="7"/>
      <c r="PJD11" s="7"/>
      <c r="PJE11" s="7"/>
      <c r="PJF11" s="7"/>
      <c r="PJG11" s="7"/>
      <c r="PJH11" s="7"/>
      <c r="PJI11" s="7"/>
      <c r="PJJ11" s="7"/>
      <c r="PJK11" s="7"/>
      <c r="PJL11" s="7"/>
      <c r="PJM11" s="7"/>
      <c r="PJN11" s="7"/>
      <c r="PJO11" s="7"/>
      <c r="PJP11" s="7"/>
      <c r="PJQ11" s="7"/>
      <c r="PJR11" s="7"/>
      <c r="PJS11" s="7"/>
      <c r="PJT11" s="7"/>
      <c r="PJU11" s="7"/>
      <c r="PJV11" s="7"/>
      <c r="PJW11" s="7"/>
      <c r="PJX11" s="7"/>
      <c r="PJY11" s="7"/>
      <c r="PJZ11" s="7"/>
      <c r="PKA11" s="7"/>
      <c r="PKB11" s="7"/>
      <c r="PKC11" s="7"/>
      <c r="PKD11" s="7"/>
      <c r="PKE11" s="7"/>
      <c r="PKF11" s="7"/>
      <c r="PKG11" s="7"/>
      <c r="PKH11" s="7"/>
      <c r="PKI11" s="7"/>
      <c r="PKJ11" s="7"/>
      <c r="PKK11" s="7"/>
      <c r="PKL11" s="7"/>
      <c r="PKM11" s="7"/>
      <c r="PKN11" s="7"/>
      <c r="PKO11" s="7"/>
      <c r="PKP11" s="7"/>
      <c r="PKQ11" s="7"/>
      <c r="PKR11" s="7"/>
      <c r="PKS11" s="7"/>
      <c r="PKT11" s="7"/>
      <c r="PKU11" s="7"/>
      <c r="PKV11" s="7"/>
      <c r="PKW11" s="7"/>
      <c r="PKX11" s="7"/>
      <c r="PKY11" s="7"/>
      <c r="PKZ11" s="7"/>
      <c r="PLA11" s="7"/>
      <c r="PLB11" s="7"/>
      <c r="PLC11" s="7"/>
      <c r="PLD11" s="7"/>
      <c r="PLE11" s="7"/>
      <c r="PLF11" s="7"/>
      <c r="PLG11" s="7"/>
      <c r="PLH11" s="7"/>
      <c r="PLI11" s="7"/>
      <c r="PLJ11" s="7"/>
      <c r="PLK11" s="7"/>
      <c r="PLL11" s="7"/>
      <c r="PLM11" s="7"/>
      <c r="PLN11" s="7"/>
      <c r="PLO11" s="7"/>
      <c r="PLP11" s="7"/>
      <c r="PLQ11" s="7"/>
      <c r="PLR11" s="7"/>
      <c r="PLS11" s="7"/>
      <c r="PLT11" s="7"/>
      <c r="PLU11" s="7"/>
      <c r="PLV11" s="7"/>
      <c r="PLW11" s="7"/>
      <c r="PLX11" s="7"/>
      <c r="PLY11" s="7"/>
      <c r="PLZ11" s="7"/>
      <c r="PMA11" s="7"/>
      <c r="PMB11" s="7"/>
      <c r="PMC11" s="7"/>
      <c r="PMD11" s="7"/>
      <c r="PME11" s="7"/>
      <c r="PMF11" s="7"/>
      <c r="PMG11" s="7"/>
      <c r="PMH11" s="7"/>
      <c r="PMI11" s="7"/>
      <c r="PMJ11" s="7"/>
      <c r="PMK11" s="7"/>
      <c r="PML11" s="7"/>
      <c r="PMM11" s="7"/>
      <c r="PMN11" s="7"/>
      <c r="PMO11" s="7"/>
      <c r="PMP11" s="7"/>
      <c r="PMQ11" s="7"/>
      <c r="PMR11" s="7"/>
      <c r="PMS11" s="7"/>
      <c r="PMT11" s="7"/>
      <c r="PMU11" s="7"/>
      <c r="PMV11" s="7"/>
      <c r="PMW11" s="7"/>
      <c r="PMX11" s="7"/>
      <c r="PMY11" s="7"/>
      <c r="PMZ11" s="7"/>
      <c r="PNA11" s="7"/>
      <c r="PNB11" s="7"/>
      <c r="PNC11" s="7"/>
      <c r="PND11" s="7"/>
      <c r="PNE11" s="7"/>
      <c r="PNF11" s="7"/>
      <c r="PNG11" s="7"/>
      <c r="PNH11" s="7"/>
      <c r="PNI11" s="7"/>
      <c r="PNJ11" s="7"/>
      <c r="PNK11" s="7"/>
      <c r="PNL11" s="7"/>
      <c r="PNM11" s="7"/>
      <c r="PNN11" s="7"/>
      <c r="PNO11" s="7"/>
      <c r="PNP11" s="7"/>
      <c r="PNQ11" s="7"/>
      <c r="PNR11" s="7"/>
      <c r="PNS11" s="7"/>
      <c r="PNT11" s="7"/>
      <c r="PNU11" s="7"/>
      <c r="PNV11" s="7"/>
      <c r="PNW11" s="7"/>
      <c r="PNX11" s="7"/>
      <c r="PNY11" s="7"/>
      <c r="PNZ11" s="7"/>
      <c r="POA11" s="7"/>
      <c r="POB11" s="7"/>
      <c r="POC11" s="7"/>
      <c r="POD11" s="7"/>
      <c r="POE11" s="7"/>
      <c r="POF11" s="7"/>
      <c r="POG11" s="7"/>
      <c r="POH11" s="7"/>
      <c r="POI11" s="7"/>
      <c r="POJ11" s="7"/>
      <c r="POK11" s="7"/>
      <c r="POL11" s="7"/>
      <c r="POM11" s="7"/>
      <c r="PON11" s="7"/>
      <c r="POO11" s="7"/>
      <c r="POP11" s="7"/>
      <c r="POQ11" s="7"/>
      <c r="POR11" s="7"/>
      <c r="POS11" s="7"/>
      <c r="POT11" s="7"/>
      <c r="POU11" s="7"/>
      <c r="POV11" s="7"/>
      <c r="POW11" s="7"/>
      <c r="POX11" s="7"/>
      <c r="POY11" s="7"/>
      <c r="POZ11" s="7"/>
      <c r="PPA11" s="7"/>
      <c r="PPB11" s="7"/>
      <c r="PPC11" s="7"/>
      <c r="PPD11" s="7"/>
      <c r="PPE11" s="7"/>
      <c r="PPF11" s="7"/>
      <c r="PPG11" s="7"/>
      <c r="PPH11" s="7"/>
      <c r="PPI11" s="7"/>
      <c r="PPJ11" s="7"/>
      <c r="PPK11" s="7"/>
      <c r="PPL11" s="7"/>
      <c r="PPM11" s="7"/>
      <c r="PPN11" s="7"/>
      <c r="PPO11" s="7"/>
      <c r="PPP11" s="7"/>
      <c r="PPQ11" s="7"/>
      <c r="PPR11" s="7"/>
      <c r="PPS11" s="7"/>
      <c r="PPT11" s="7"/>
      <c r="PPU11" s="7"/>
      <c r="PPV11" s="7"/>
      <c r="PPW11" s="7"/>
      <c r="PPX11" s="7"/>
      <c r="PPY11" s="7"/>
      <c r="PPZ11" s="7"/>
      <c r="PQA11" s="7"/>
      <c r="PQB11" s="7"/>
      <c r="PQC11" s="7"/>
      <c r="PQD11" s="7"/>
      <c r="PQE11" s="7"/>
      <c r="PQF11" s="7"/>
      <c r="PQG11" s="7"/>
      <c r="PQH11" s="7"/>
      <c r="PQI11" s="7"/>
      <c r="PQJ11" s="7"/>
      <c r="PQK11" s="7"/>
      <c r="PQL11" s="7"/>
      <c r="PQM11" s="7"/>
      <c r="PQN11" s="7"/>
      <c r="PQO11" s="7"/>
      <c r="PQP11" s="7"/>
      <c r="PQQ11" s="7"/>
      <c r="PQR11" s="7"/>
      <c r="PQS11" s="7"/>
      <c r="PQT11" s="7"/>
      <c r="PQU11" s="7"/>
      <c r="PQV11" s="7"/>
      <c r="PQW11" s="7"/>
      <c r="PQX11" s="7"/>
      <c r="PQY11" s="7"/>
      <c r="PQZ11" s="7"/>
      <c r="PRA11" s="7"/>
      <c r="PRB11" s="7"/>
      <c r="PRC11" s="7"/>
      <c r="PRD11" s="7"/>
      <c r="PRE11" s="7"/>
      <c r="PRF11" s="7"/>
      <c r="PRG11" s="7"/>
      <c r="PRH11" s="7"/>
      <c r="PRI11" s="7"/>
      <c r="PRJ11" s="7"/>
      <c r="PRK11" s="7"/>
      <c r="PRL11" s="7"/>
      <c r="PRM11" s="7"/>
      <c r="PRN11" s="7"/>
      <c r="PRO11" s="7"/>
      <c r="PRP11" s="7"/>
      <c r="PRQ11" s="7"/>
      <c r="PRR11" s="7"/>
      <c r="PRS11" s="7"/>
      <c r="PRT11" s="7"/>
      <c r="PRU11" s="7"/>
      <c r="PRV11" s="7"/>
      <c r="PRW11" s="7"/>
      <c r="PRX11" s="7"/>
      <c r="PRY11" s="7"/>
      <c r="PRZ11" s="7"/>
      <c r="PSA11" s="7"/>
      <c r="PSB11" s="7"/>
      <c r="PSC11" s="7"/>
      <c r="PSD11" s="7"/>
      <c r="PSE11" s="7"/>
      <c r="PSF11" s="7"/>
      <c r="PSG11" s="7"/>
      <c r="PSH11" s="7"/>
      <c r="PSI11" s="7"/>
      <c r="PSJ11" s="7"/>
      <c r="PSK11" s="7"/>
      <c r="PSL11" s="7"/>
      <c r="PSM11" s="7"/>
      <c r="PSN11" s="7"/>
      <c r="PSO11" s="7"/>
      <c r="PSP11" s="7"/>
      <c r="PSQ11" s="7"/>
      <c r="PSR11" s="7"/>
      <c r="PSS11" s="7"/>
      <c r="PST11" s="7"/>
      <c r="PSU11" s="7"/>
      <c r="PSV11" s="7"/>
      <c r="PSW11" s="7"/>
      <c r="PSX11" s="7"/>
      <c r="PSY11" s="7"/>
      <c r="PSZ11" s="7"/>
      <c r="PTA11" s="7"/>
      <c r="PTB11" s="7"/>
      <c r="PTC11" s="7"/>
      <c r="PTD11" s="7"/>
      <c r="PTE11" s="7"/>
      <c r="PTF11" s="7"/>
      <c r="PTG11" s="7"/>
      <c r="PTH11" s="7"/>
      <c r="PTI11" s="7"/>
      <c r="PTJ11" s="7"/>
      <c r="PTK11" s="7"/>
      <c r="PTL11" s="7"/>
      <c r="PTM11" s="7"/>
      <c r="PTN11" s="7"/>
      <c r="PTO11" s="7"/>
      <c r="PTP11" s="7"/>
      <c r="PTQ11" s="7"/>
      <c r="PTR11" s="7"/>
      <c r="PTS11" s="7"/>
      <c r="PTT11" s="7"/>
      <c r="PTU11" s="7"/>
      <c r="PTV11" s="7"/>
      <c r="PTW11" s="7"/>
      <c r="PTX11" s="7"/>
      <c r="PTY11" s="7"/>
      <c r="PTZ11" s="7"/>
      <c r="PUA11" s="7"/>
      <c r="PUB11" s="7"/>
      <c r="PUC11" s="7"/>
      <c r="PUD11" s="7"/>
      <c r="PUE11" s="7"/>
      <c r="PUF11" s="7"/>
      <c r="PUG11" s="7"/>
      <c r="PUH11" s="7"/>
      <c r="PUI11" s="7"/>
      <c r="PUJ11" s="7"/>
      <c r="PUK11" s="7"/>
      <c r="PUL11" s="7"/>
      <c r="PUM11" s="7"/>
      <c r="PUN11" s="7"/>
      <c r="PUO11" s="7"/>
      <c r="PUP11" s="7"/>
      <c r="PUQ11" s="7"/>
      <c r="PUR11" s="7"/>
      <c r="PUS11" s="7"/>
      <c r="PUT11" s="7"/>
      <c r="PUU11" s="7"/>
      <c r="PUV11" s="7"/>
      <c r="PUW11" s="7"/>
      <c r="PUX11" s="7"/>
      <c r="PUY11" s="7"/>
      <c r="PUZ11" s="7"/>
      <c r="PVA11" s="7"/>
      <c r="PVB11" s="7"/>
      <c r="PVC11" s="7"/>
      <c r="PVD11" s="7"/>
      <c r="PVE11" s="7"/>
      <c r="PVF11" s="7"/>
      <c r="PVG11" s="7"/>
      <c r="PVH11" s="7"/>
      <c r="PVI11" s="7"/>
      <c r="PVJ11" s="7"/>
      <c r="PVK11" s="7"/>
      <c r="PVL11" s="7"/>
      <c r="PVM11" s="7"/>
      <c r="PVN11" s="7"/>
      <c r="PVO11" s="7"/>
      <c r="PVP11" s="7"/>
      <c r="PVQ11" s="7"/>
      <c r="PVR11" s="7"/>
      <c r="PVS11" s="7"/>
      <c r="PVT11" s="7"/>
      <c r="PVU11" s="7"/>
      <c r="PVV11" s="7"/>
      <c r="PVW11" s="7"/>
      <c r="PVX11" s="7"/>
      <c r="PVY11" s="7"/>
      <c r="PVZ11" s="7"/>
      <c r="PWA11" s="7"/>
      <c r="PWB11" s="7"/>
      <c r="PWC11" s="7"/>
      <c r="PWD11" s="7"/>
      <c r="PWE11" s="7"/>
      <c r="PWF11" s="7"/>
      <c r="PWG11" s="7"/>
      <c r="PWH11" s="7"/>
      <c r="PWI11" s="7"/>
      <c r="PWJ11" s="7"/>
      <c r="PWK11" s="7"/>
      <c r="PWL11" s="7"/>
      <c r="PWM11" s="7"/>
      <c r="PWN11" s="7"/>
      <c r="PWO11" s="7"/>
      <c r="PWP11" s="7"/>
      <c r="PWQ11" s="7"/>
      <c r="PWR11" s="7"/>
      <c r="PWS11" s="7"/>
      <c r="PWT11" s="7"/>
      <c r="PWU11" s="7"/>
      <c r="PWV11" s="7"/>
      <c r="PWW11" s="7"/>
      <c r="PWX11" s="7"/>
      <c r="PWY11" s="7"/>
      <c r="PWZ11" s="7"/>
      <c r="PXA11" s="7"/>
      <c r="PXB11" s="7"/>
      <c r="PXC11" s="7"/>
      <c r="PXD11" s="7"/>
      <c r="PXE11" s="7"/>
      <c r="PXF11" s="7"/>
      <c r="PXG11" s="7"/>
      <c r="PXH11" s="7"/>
      <c r="PXI11" s="7"/>
      <c r="PXJ11" s="7"/>
      <c r="PXK11" s="7"/>
      <c r="PXL11" s="7"/>
      <c r="PXM11" s="7"/>
      <c r="PXN11" s="7"/>
      <c r="PXO11" s="7"/>
      <c r="PXP11" s="7"/>
      <c r="PXQ11" s="7"/>
      <c r="PXR11" s="7"/>
      <c r="PXS11" s="7"/>
      <c r="PXT11" s="7"/>
      <c r="PXU11" s="7"/>
      <c r="PXV11" s="7"/>
      <c r="PXW11" s="7"/>
      <c r="PXX11" s="7"/>
      <c r="PXY11" s="7"/>
      <c r="PXZ11" s="7"/>
      <c r="PYA11" s="7"/>
      <c r="PYB11" s="7"/>
      <c r="PYC11" s="7"/>
      <c r="PYD11" s="7"/>
      <c r="PYE11" s="7"/>
      <c r="PYF11" s="7"/>
      <c r="PYG11" s="7"/>
      <c r="PYH11" s="7"/>
      <c r="PYI11" s="7"/>
      <c r="PYJ11" s="7"/>
      <c r="PYK11" s="7"/>
      <c r="PYL11" s="7"/>
      <c r="PYM11" s="7"/>
      <c r="PYN11" s="7"/>
      <c r="PYO11" s="7"/>
      <c r="PYP11" s="7"/>
      <c r="PYQ11" s="7"/>
      <c r="PYR11" s="7"/>
      <c r="PYS11" s="7"/>
      <c r="PYT11" s="7"/>
      <c r="PYU11" s="7"/>
      <c r="PYV11" s="7"/>
      <c r="PYW11" s="7"/>
      <c r="PYX11" s="7"/>
      <c r="PYY11" s="7"/>
      <c r="PYZ11" s="7"/>
      <c r="PZA11" s="7"/>
      <c r="PZB11" s="7"/>
      <c r="PZC11" s="7"/>
      <c r="PZD11" s="7"/>
      <c r="PZE11" s="7"/>
      <c r="PZF11" s="7"/>
      <c r="PZG11" s="7"/>
      <c r="PZH11" s="7"/>
      <c r="PZI11" s="7"/>
      <c r="PZJ11" s="7"/>
      <c r="PZK11" s="7"/>
      <c r="PZL11" s="7"/>
      <c r="PZM11" s="7"/>
      <c r="PZN11" s="7"/>
      <c r="PZO11" s="7"/>
      <c r="PZP11" s="7"/>
      <c r="PZQ11" s="7"/>
      <c r="PZR11" s="7"/>
      <c r="PZS11" s="7"/>
      <c r="PZT11" s="7"/>
      <c r="PZU11" s="7"/>
      <c r="PZV11" s="7"/>
      <c r="PZW11" s="7"/>
      <c r="PZX11" s="7"/>
      <c r="PZY11" s="7"/>
      <c r="PZZ11" s="7"/>
      <c r="QAA11" s="7"/>
      <c r="QAB11" s="7"/>
      <c r="QAC11" s="7"/>
      <c r="QAD11" s="7"/>
      <c r="QAE11" s="7"/>
      <c r="QAF11" s="7"/>
      <c r="QAG11" s="7"/>
      <c r="QAH11" s="7"/>
      <c r="QAI11" s="7"/>
      <c r="QAJ11" s="7"/>
      <c r="QAK11" s="7"/>
      <c r="QAL11" s="7"/>
      <c r="QAM11" s="7"/>
      <c r="QAN11" s="7"/>
      <c r="QAO11" s="7"/>
      <c r="QAP11" s="7"/>
      <c r="QAQ11" s="7"/>
      <c r="QAR11" s="7"/>
      <c r="QAS11" s="7"/>
      <c r="QAT11" s="7"/>
      <c r="QAU11" s="7"/>
      <c r="QAV11" s="7"/>
      <c r="QAW11" s="7"/>
      <c r="QAX11" s="7"/>
      <c r="QAY11" s="7"/>
      <c r="QAZ11" s="7"/>
      <c r="QBA11" s="7"/>
      <c r="QBB11" s="7"/>
      <c r="QBC11" s="7"/>
      <c r="QBD11" s="7"/>
      <c r="QBE11" s="7"/>
      <c r="QBF11" s="7"/>
      <c r="QBG11" s="7"/>
      <c r="QBH11" s="7"/>
      <c r="QBI11" s="7"/>
      <c r="QBJ11" s="7"/>
      <c r="QBK11" s="7"/>
      <c r="QBL11" s="7"/>
      <c r="QBM11" s="7"/>
      <c r="QBN11" s="7"/>
      <c r="QBO11" s="7"/>
      <c r="QBP11" s="7"/>
      <c r="QBQ11" s="7"/>
      <c r="QBR11" s="7"/>
      <c r="QBS11" s="7"/>
      <c r="QBT11" s="7"/>
      <c r="QBU11" s="7"/>
      <c r="QBV11" s="7"/>
      <c r="QBW11" s="7"/>
      <c r="QBX11" s="7"/>
      <c r="QBY11" s="7"/>
      <c r="QBZ11" s="7"/>
      <c r="QCA11" s="7"/>
      <c r="QCB11" s="7"/>
      <c r="QCC11" s="7"/>
      <c r="QCD11" s="7"/>
      <c r="QCE11" s="7"/>
      <c r="QCF11" s="7"/>
      <c r="QCG11" s="7"/>
      <c r="QCH11" s="7"/>
      <c r="QCI11" s="7"/>
      <c r="QCJ11" s="7"/>
      <c r="QCK11" s="7"/>
      <c r="QCL11" s="7"/>
      <c r="QCM11" s="7"/>
      <c r="QCN11" s="7"/>
      <c r="QCO11" s="7"/>
      <c r="QCP11" s="7"/>
      <c r="QCQ11" s="7"/>
      <c r="QCR11" s="7"/>
      <c r="QCS11" s="7"/>
      <c r="QCT11" s="7"/>
      <c r="QCU11" s="7"/>
      <c r="QCV11" s="7"/>
      <c r="QCW11" s="7"/>
      <c r="QCX11" s="7"/>
      <c r="QCY11" s="7"/>
      <c r="QCZ11" s="7"/>
      <c r="QDA11" s="7"/>
      <c r="QDB11" s="7"/>
      <c r="QDC11" s="7"/>
      <c r="QDD11" s="7"/>
      <c r="QDE11" s="7"/>
      <c r="QDF11" s="7"/>
      <c r="QDG11" s="7"/>
      <c r="QDH11" s="7"/>
      <c r="QDI11" s="7"/>
      <c r="QDJ11" s="7"/>
      <c r="QDK11" s="7"/>
      <c r="QDL11" s="7"/>
      <c r="QDM11" s="7"/>
      <c r="QDN11" s="7"/>
      <c r="QDO11" s="7"/>
      <c r="QDP11" s="7"/>
      <c r="QDQ11" s="7"/>
      <c r="QDR11" s="7"/>
      <c r="QDS11" s="7"/>
      <c r="QDT11" s="7"/>
      <c r="QDU11" s="7"/>
      <c r="QDV11" s="7"/>
      <c r="QDW11" s="7"/>
      <c r="QDX11" s="7"/>
      <c r="QDY11" s="7"/>
      <c r="QDZ11" s="7"/>
      <c r="QEA11" s="7"/>
      <c r="QEB11" s="7"/>
      <c r="QEC11" s="7"/>
      <c r="QED11" s="7"/>
      <c r="QEE11" s="7"/>
      <c r="QEF11" s="7"/>
      <c r="QEG11" s="7"/>
      <c r="QEH11" s="7"/>
      <c r="QEI11" s="7"/>
      <c r="QEJ11" s="7"/>
      <c r="QEK11" s="7"/>
      <c r="QEL11" s="7"/>
      <c r="QEM11" s="7"/>
      <c r="QEN11" s="7"/>
      <c r="QEO11" s="7"/>
      <c r="QEP11" s="7"/>
      <c r="QEQ11" s="7"/>
      <c r="QER11" s="7"/>
      <c r="QES11" s="7"/>
      <c r="QET11" s="7"/>
      <c r="QEU11" s="7"/>
      <c r="QEV11" s="7"/>
      <c r="QEW11" s="7"/>
      <c r="QEX11" s="7"/>
      <c r="QEY11" s="7"/>
      <c r="QEZ11" s="7"/>
      <c r="QFA11" s="7"/>
      <c r="QFB11" s="7"/>
      <c r="QFC11" s="7"/>
      <c r="QFD11" s="7"/>
      <c r="QFE11" s="7"/>
      <c r="QFF11" s="7"/>
      <c r="QFG11" s="7"/>
      <c r="QFH11" s="7"/>
      <c r="QFI11" s="7"/>
      <c r="QFJ11" s="7"/>
      <c r="QFK11" s="7"/>
      <c r="QFL11" s="7"/>
      <c r="QFM11" s="7"/>
      <c r="QFN11" s="7"/>
      <c r="QFO11" s="7"/>
      <c r="QFP11" s="7"/>
      <c r="QFQ11" s="7"/>
      <c r="QFR11" s="7"/>
      <c r="QFS11" s="7"/>
      <c r="QFT11" s="7"/>
      <c r="QFU11" s="7"/>
      <c r="QFV11" s="7"/>
      <c r="QFW11" s="7"/>
      <c r="QFX11" s="7"/>
      <c r="QFY11" s="7"/>
      <c r="QFZ11" s="7"/>
      <c r="QGA11" s="7"/>
      <c r="QGB11" s="7"/>
      <c r="QGC11" s="7"/>
      <c r="QGD11" s="7"/>
      <c r="QGE11" s="7"/>
      <c r="QGF11" s="7"/>
      <c r="QGG11" s="7"/>
      <c r="QGH11" s="7"/>
      <c r="QGI11" s="7"/>
      <c r="QGJ11" s="7"/>
      <c r="QGK11" s="7"/>
      <c r="QGL11" s="7"/>
      <c r="QGM11" s="7"/>
      <c r="QGN11" s="7"/>
      <c r="QGO11" s="7"/>
      <c r="QGP11" s="7"/>
      <c r="QGQ11" s="7"/>
      <c r="QGR11" s="7"/>
      <c r="QGS11" s="7"/>
      <c r="QGT11" s="7"/>
      <c r="QGU11" s="7"/>
      <c r="QGV11" s="7"/>
      <c r="QGW11" s="7"/>
      <c r="QGX11" s="7"/>
      <c r="QGY11" s="7"/>
      <c r="QGZ11" s="7"/>
      <c r="QHA11" s="7"/>
      <c r="QHB11" s="7"/>
      <c r="QHC11" s="7"/>
      <c r="QHD11" s="7"/>
      <c r="QHE11" s="7"/>
      <c r="QHF11" s="7"/>
      <c r="QHG11" s="7"/>
      <c r="QHH11" s="7"/>
      <c r="QHI11" s="7"/>
      <c r="QHJ11" s="7"/>
      <c r="QHK11" s="7"/>
      <c r="QHL11" s="7"/>
      <c r="QHM11" s="7"/>
      <c r="QHN11" s="7"/>
      <c r="QHO11" s="7"/>
      <c r="QHP11" s="7"/>
      <c r="QHQ11" s="7"/>
      <c r="QHR11" s="7"/>
      <c r="QHS11" s="7"/>
      <c r="QHT11" s="7"/>
      <c r="QHU11" s="7"/>
      <c r="QHV11" s="7"/>
      <c r="QHW11" s="7"/>
      <c r="QHX11" s="7"/>
      <c r="QHY11" s="7"/>
      <c r="QHZ11" s="7"/>
      <c r="QIA11" s="7"/>
      <c r="QIB11" s="7"/>
      <c r="QIC11" s="7"/>
      <c r="QID11" s="7"/>
      <c r="QIE11" s="7"/>
      <c r="QIF11" s="7"/>
      <c r="QIG11" s="7"/>
      <c r="QIH11" s="7"/>
      <c r="QII11" s="7"/>
      <c r="QIJ11" s="7"/>
      <c r="QIK11" s="7"/>
      <c r="QIL11" s="7"/>
      <c r="QIM11" s="7"/>
      <c r="QIN11" s="7"/>
      <c r="QIO11" s="7"/>
      <c r="QIP11" s="7"/>
      <c r="QIQ11" s="7"/>
      <c r="QIR11" s="7"/>
      <c r="QIS11" s="7"/>
      <c r="QIT11" s="7"/>
      <c r="QIU11" s="7"/>
      <c r="QIV11" s="7"/>
      <c r="QIW11" s="7"/>
      <c r="QIX11" s="7"/>
      <c r="QIY11" s="7"/>
      <c r="QIZ11" s="7"/>
      <c r="QJA11" s="7"/>
      <c r="QJB11" s="7"/>
      <c r="QJC11" s="7"/>
      <c r="QJD11" s="7"/>
      <c r="QJE11" s="7"/>
      <c r="QJF11" s="7"/>
      <c r="QJG11" s="7"/>
      <c r="QJH11" s="7"/>
      <c r="QJI11" s="7"/>
      <c r="QJJ11" s="7"/>
      <c r="QJK11" s="7"/>
      <c r="QJL11" s="7"/>
      <c r="QJM11" s="7"/>
      <c r="QJN11" s="7"/>
      <c r="QJO11" s="7"/>
      <c r="QJP11" s="7"/>
      <c r="QJQ11" s="7"/>
      <c r="QJR11" s="7"/>
      <c r="QJS11" s="7"/>
      <c r="QJT11" s="7"/>
      <c r="QJU11" s="7"/>
      <c r="QJV11" s="7"/>
      <c r="QJW11" s="7"/>
      <c r="QJX11" s="7"/>
      <c r="QJY11" s="7"/>
      <c r="QJZ11" s="7"/>
      <c r="QKA11" s="7"/>
      <c r="QKB11" s="7"/>
      <c r="QKC11" s="7"/>
      <c r="QKD11" s="7"/>
      <c r="QKE11" s="7"/>
      <c r="QKF11" s="7"/>
      <c r="QKG11" s="7"/>
      <c r="QKH11" s="7"/>
      <c r="QKI11" s="7"/>
      <c r="QKJ11" s="7"/>
      <c r="QKK11" s="7"/>
      <c r="QKL11" s="7"/>
      <c r="QKM11" s="7"/>
      <c r="QKN11" s="7"/>
      <c r="QKO11" s="7"/>
      <c r="QKP11" s="7"/>
      <c r="QKQ11" s="7"/>
      <c r="QKR11" s="7"/>
      <c r="QKS11" s="7"/>
      <c r="QKT11" s="7"/>
      <c r="QKU11" s="7"/>
      <c r="QKV11" s="7"/>
      <c r="QKW11" s="7"/>
      <c r="QKX11" s="7"/>
      <c r="QKY11" s="7"/>
      <c r="QKZ11" s="7"/>
      <c r="QLA11" s="7"/>
      <c r="QLB11" s="7"/>
      <c r="QLC11" s="7"/>
      <c r="QLD11" s="7"/>
      <c r="QLE11" s="7"/>
      <c r="QLF11" s="7"/>
      <c r="QLG11" s="7"/>
      <c r="QLH11" s="7"/>
      <c r="QLI11" s="7"/>
      <c r="QLJ11" s="7"/>
      <c r="QLK11" s="7"/>
      <c r="QLL11" s="7"/>
      <c r="QLM11" s="7"/>
      <c r="QLN11" s="7"/>
      <c r="QLO11" s="7"/>
      <c r="QLP11" s="7"/>
      <c r="QLQ11" s="7"/>
      <c r="QLR11" s="7"/>
      <c r="QLS11" s="7"/>
      <c r="QLT11" s="7"/>
      <c r="QLU11" s="7"/>
      <c r="QLV11" s="7"/>
      <c r="QLW11" s="7"/>
      <c r="QLX11" s="7"/>
      <c r="QLY11" s="7"/>
      <c r="QLZ11" s="7"/>
      <c r="QMA11" s="7"/>
      <c r="QMB11" s="7"/>
      <c r="QMC11" s="7"/>
      <c r="QMD11" s="7"/>
      <c r="QME11" s="7"/>
      <c r="QMF11" s="7"/>
      <c r="QMG11" s="7"/>
      <c r="QMH11" s="7"/>
      <c r="QMI11" s="7"/>
      <c r="QMJ11" s="7"/>
      <c r="QMK11" s="7"/>
      <c r="QML11" s="7"/>
      <c r="QMM11" s="7"/>
      <c r="QMN11" s="7"/>
      <c r="QMO11" s="7"/>
      <c r="QMP11" s="7"/>
      <c r="QMQ11" s="7"/>
      <c r="QMR11" s="7"/>
      <c r="QMS11" s="7"/>
      <c r="QMT11" s="7"/>
      <c r="QMU11" s="7"/>
      <c r="QMV11" s="7"/>
      <c r="QMW11" s="7"/>
      <c r="QMX11" s="7"/>
      <c r="QMY11" s="7"/>
      <c r="QMZ11" s="7"/>
      <c r="QNA11" s="7"/>
      <c r="QNB11" s="7"/>
      <c r="QNC11" s="7"/>
      <c r="QND11" s="7"/>
      <c r="QNE11" s="7"/>
      <c r="QNF11" s="7"/>
      <c r="QNG11" s="7"/>
      <c r="QNH11" s="7"/>
      <c r="QNI11" s="7"/>
      <c r="QNJ11" s="7"/>
      <c r="QNK11" s="7"/>
      <c r="QNL11" s="7"/>
      <c r="QNM11" s="7"/>
      <c r="QNN11" s="7"/>
      <c r="QNO11" s="7"/>
      <c r="QNP11" s="7"/>
      <c r="QNQ11" s="7"/>
      <c r="QNR11" s="7"/>
      <c r="QNS11" s="7"/>
      <c r="QNT11" s="7"/>
      <c r="QNU11" s="7"/>
      <c r="QNV11" s="7"/>
      <c r="QNW11" s="7"/>
      <c r="QNX11" s="7"/>
      <c r="QNY11" s="7"/>
      <c r="QNZ11" s="7"/>
      <c r="QOA11" s="7"/>
      <c r="QOB11" s="7"/>
      <c r="QOC11" s="7"/>
      <c r="QOD11" s="7"/>
      <c r="QOE11" s="7"/>
      <c r="QOF11" s="7"/>
      <c r="QOG11" s="7"/>
      <c r="QOH11" s="7"/>
      <c r="QOI11" s="7"/>
      <c r="QOJ11" s="7"/>
      <c r="QOK11" s="7"/>
      <c r="QOL11" s="7"/>
      <c r="QOM11" s="7"/>
      <c r="QON11" s="7"/>
      <c r="QOO11" s="7"/>
      <c r="QOP11" s="7"/>
      <c r="QOQ11" s="7"/>
      <c r="QOR11" s="7"/>
      <c r="QOS11" s="7"/>
      <c r="QOT11" s="7"/>
      <c r="QOU11" s="7"/>
      <c r="QOV11" s="7"/>
      <c r="QOW11" s="7"/>
      <c r="QOX11" s="7"/>
      <c r="QOY11" s="7"/>
      <c r="QOZ11" s="7"/>
      <c r="QPA11" s="7"/>
      <c r="QPB11" s="7"/>
      <c r="QPC11" s="7"/>
      <c r="QPD11" s="7"/>
      <c r="QPE11" s="7"/>
      <c r="QPF11" s="7"/>
      <c r="QPG11" s="7"/>
      <c r="QPH11" s="7"/>
      <c r="QPI11" s="7"/>
      <c r="QPJ11" s="7"/>
      <c r="QPK11" s="7"/>
      <c r="QPL11" s="7"/>
      <c r="QPM11" s="7"/>
      <c r="QPN11" s="7"/>
      <c r="QPO11" s="7"/>
      <c r="QPP11" s="7"/>
      <c r="QPQ11" s="7"/>
      <c r="QPR11" s="7"/>
      <c r="QPS11" s="7"/>
      <c r="QPT11" s="7"/>
      <c r="QPU11" s="7"/>
      <c r="QPV11" s="7"/>
      <c r="QPW11" s="7"/>
      <c r="QPX11" s="7"/>
      <c r="QPY11" s="7"/>
      <c r="QPZ11" s="7"/>
      <c r="QQA11" s="7"/>
      <c r="QQB11" s="7"/>
      <c r="QQC11" s="7"/>
      <c r="QQD11" s="7"/>
      <c r="QQE11" s="7"/>
      <c r="QQF11" s="7"/>
      <c r="QQG11" s="7"/>
      <c r="QQH11" s="7"/>
      <c r="QQI11" s="7"/>
      <c r="QQJ11" s="7"/>
      <c r="QQK11" s="7"/>
      <c r="QQL11" s="7"/>
      <c r="QQM11" s="7"/>
      <c r="QQN11" s="7"/>
      <c r="QQO11" s="7"/>
      <c r="QQP11" s="7"/>
      <c r="QQQ11" s="7"/>
      <c r="QQR11" s="7"/>
      <c r="QQS11" s="7"/>
      <c r="QQT11" s="7"/>
      <c r="QQU11" s="7"/>
      <c r="QQV11" s="7"/>
      <c r="QQW11" s="7"/>
      <c r="QQX11" s="7"/>
      <c r="QQY11" s="7"/>
      <c r="QQZ11" s="7"/>
      <c r="QRA11" s="7"/>
      <c r="QRB11" s="7"/>
      <c r="QRC11" s="7"/>
      <c r="QRD11" s="7"/>
      <c r="QRE11" s="7"/>
      <c r="QRF11" s="7"/>
      <c r="QRG11" s="7"/>
      <c r="QRH11" s="7"/>
      <c r="QRI11" s="7"/>
      <c r="QRJ11" s="7"/>
      <c r="QRK11" s="7"/>
      <c r="QRL11" s="7"/>
      <c r="QRM11" s="7"/>
      <c r="QRN11" s="7"/>
      <c r="QRO11" s="7"/>
      <c r="QRP11" s="7"/>
      <c r="QRQ11" s="7"/>
      <c r="QRR11" s="7"/>
      <c r="QRS11" s="7"/>
      <c r="QRT11" s="7"/>
      <c r="QRU11" s="7"/>
      <c r="QRV11" s="7"/>
      <c r="QRW11" s="7"/>
      <c r="QRX11" s="7"/>
      <c r="QRY11" s="7"/>
      <c r="QRZ11" s="7"/>
      <c r="QSA11" s="7"/>
      <c r="QSB11" s="7"/>
      <c r="QSC11" s="7"/>
      <c r="QSD11" s="7"/>
      <c r="QSE11" s="7"/>
      <c r="QSF11" s="7"/>
      <c r="QSG11" s="7"/>
      <c r="QSH11" s="7"/>
      <c r="QSI11" s="7"/>
      <c r="QSJ11" s="7"/>
      <c r="QSK11" s="7"/>
      <c r="QSL11" s="7"/>
      <c r="QSM11" s="7"/>
      <c r="QSN11" s="7"/>
      <c r="QSO11" s="7"/>
      <c r="QSP11" s="7"/>
      <c r="QSQ11" s="7"/>
      <c r="QSR11" s="7"/>
      <c r="QSS11" s="7"/>
      <c r="QST11" s="7"/>
      <c r="QSU11" s="7"/>
      <c r="QSV11" s="7"/>
      <c r="QSW11" s="7"/>
      <c r="QSX11" s="7"/>
      <c r="QSY11" s="7"/>
      <c r="QSZ11" s="7"/>
      <c r="QTA11" s="7"/>
      <c r="QTB11" s="7"/>
      <c r="QTC11" s="7"/>
      <c r="QTD11" s="7"/>
      <c r="QTE11" s="7"/>
      <c r="QTF11" s="7"/>
      <c r="QTG11" s="7"/>
      <c r="QTH11" s="7"/>
      <c r="QTI11" s="7"/>
      <c r="QTJ11" s="7"/>
      <c r="QTK11" s="7"/>
      <c r="QTL11" s="7"/>
      <c r="QTM11" s="7"/>
      <c r="QTN11" s="7"/>
      <c r="QTO11" s="7"/>
      <c r="QTP11" s="7"/>
      <c r="QTQ11" s="7"/>
      <c r="QTR11" s="7"/>
      <c r="QTS11" s="7"/>
      <c r="QTT11" s="7"/>
      <c r="QTU11" s="7"/>
      <c r="QTV11" s="7"/>
      <c r="QTW11" s="7"/>
      <c r="QTX11" s="7"/>
      <c r="QTY11" s="7"/>
      <c r="QTZ11" s="7"/>
      <c r="QUA11" s="7"/>
      <c r="QUB11" s="7"/>
      <c r="QUC11" s="7"/>
      <c r="QUD11" s="7"/>
      <c r="QUE11" s="7"/>
      <c r="QUF11" s="7"/>
      <c r="QUG11" s="7"/>
      <c r="QUH11" s="7"/>
      <c r="QUI11" s="7"/>
      <c r="QUJ11" s="7"/>
      <c r="QUK11" s="7"/>
      <c r="QUL11" s="7"/>
      <c r="QUM11" s="7"/>
      <c r="QUN11" s="7"/>
      <c r="QUO11" s="7"/>
      <c r="QUP11" s="7"/>
      <c r="QUQ11" s="7"/>
      <c r="QUR11" s="7"/>
      <c r="QUS11" s="7"/>
      <c r="QUT11" s="7"/>
      <c r="QUU11" s="7"/>
      <c r="QUV11" s="7"/>
      <c r="QUW11" s="7"/>
      <c r="QUX11" s="7"/>
      <c r="QUY11" s="7"/>
      <c r="QUZ11" s="7"/>
      <c r="QVA11" s="7"/>
      <c r="QVB11" s="7"/>
      <c r="QVC11" s="7"/>
      <c r="QVD11" s="7"/>
      <c r="QVE11" s="7"/>
      <c r="QVF11" s="7"/>
      <c r="QVG11" s="7"/>
      <c r="QVH11" s="7"/>
      <c r="QVI11" s="7"/>
      <c r="QVJ11" s="7"/>
      <c r="QVK11" s="7"/>
      <c r="QVL11" s="7"/>
      <c r="QVM11" s="7"/>
      <c r="QVN11" s="7"/>
      <c r="QVO11" s="7"/>
      <c r="QVP11" s="7"/>
      <c r="QVQ11" s="7"/>
      <c r="QVR11" s="7"/>
      <c r="QVS11" s="7"/>
      <c r="QVT11" s="7"/>
      <c r="QVU11" s="7"/>
      <c r="QVV11" s="7"/>
      <c r="QVW11" s="7"/>
      <c r="QVX11" s="7"/>
      <c r="QVY11" s="7"/>
      <c r="QVZ11" s="7"/>
      <c r="QWA11" s="7"/>
      <c r="QWB11" s="7"/>
      <c r="QWC11" s="7"/>
      <c r="QWD11" s="7"/>
      <c r="QWE11" s="7"/>
      <c r="QWF11" s="7"/>
      <c r="QWG11" s="7"/>
      <c r="QWH11" s="7"/>
      <c r="QWI11" s="7"/>
      <c r="QWJ11" s="7"/>
      <c r="QWK11" s="7"/>
      <c r="QWL11" s="7"/>
      <c r="QWM11" s="7"/>
      <c r="QWN11" s="7"/>
      <c r="QWO11" s="7"/>
      <c r="QWP11" s="7"/>
      <c r="QWQ11" s="7"/>
      <c r="QWR11" s="7"/>
      <c r="QWS11" s="7"/>
      <c r="QWT11" s="7"/>
      <c r="QWU11" s="7"/>
      <c r="QWV11" s="7"/>
      <c r="QWW11" s="7"/>
      <c r="QWX11" s="7"/>
      <c r="QWY11" s="7"/>
      <c r="QWZ11" s="7"/>
      <c r="QXA11" s="7"/>
      <c r="QXB11" s="7"/>
      <c r="QXC11" s="7"/>
      <c r="QXD11" s="7"/>
      <c r="QXE11" s="7"/>
      <c r="QXF11" s="7"/>
      <c r="QXG11" s="7"/>
      <c r="QXH11" s="7"/>
      <c r="QXI11" s="7"/>
      <c r="QXJ11" s="7"/>
      <c r="QXK11" s="7"/>
      <c r="QXL11" s="7"/>
      <c r="QXM11" s="7"/>
      <c r="QXN11" s="7"/>
      <c r="QXO11" s="7"/>
      <c r="QXP11" s="7"/>
      <c r="QXQ11" s="7"/>
      <c r="QXR11" s="7"/>
      <c r="QXS11" s="7"/>
      <c r="QXT11" s="7"/>
      <c r="QXU11" s="7"/>
      <c r="QXV11" s="7"/>
      <c r="QXW11" s="7"/>
      <c r="QXX11" s="7"/>
      <c r="QXY11" s="7"/>
      <c r="QXZ11" s="7"/>
      <c r="QYA11" s="7"/>
      <c r="QYB11" s="7"/>
      <c r="QYC11" s="7"/>
      <c r="QYD11" s="7"/>
      <c r="QYE11" s="7"/>
      <c r="QYF11" s="7"/>
      <c r="QYG11" s="7"/>
      <c r="QYH11" s="7"/>
      <c r="QYI11" s="7"/>
      <c r="QYJ11" s="7"/>
      <c r="QYK11" s="7"/>
      <c r="QYL11" s="7"/>
      <c r="QYM11" s="7"/>
      <c r="QYN11" s="7"/>
      <c r="QYO11" s="7"/>
      <c r="QYP11" s="7"/>
      <c r="QYQ11" s="7"/>
      <c r="QYR11" s="7"/>
      <c r="QYS11" s="7"/>
      <c r="QYT11" s="7"/>
      <c r="QYU11" s="7"/>
      <c r="QYV11" s="7"/>
      <c r="QYW11" s="7"/>
      <c r="QYX11" s="7"/>
      <c r="QYY11" s="7"/>
      <c r="QYZ11" s="7"/>
      <c r="QZA11" s="7"/>
      <c r="QZB11" s="7"/>
      <c r="QZC11" s="7"/>
      <c r="QZD11" s="7"/>
      <c r="QZE11" s="7"/>
      <c r="QZF11" s="7"/>
      <c r="QZG11" s="7"/>
      <c r="QZH11" s="7"/>
      <c r="QZI11" s="7"/>
      <c r="QZJ11" s="7"/>
      <c r="QZK11" s="7"/>
      <c r="QZL11" s="7"/>
      <c r="QZM11" s="7"/>
      <c r="QZN11" s="7"/>
      <c r="QZO11" s="7"/>
      <c r="QZP11" s="7"/>
      <c r="QZQ11" s="7"/>
      <c r="QZR11" s="7"/>
      <c r="QZS11" s="7"/>
      <c r="QZT11" s="7"/>
      <c r="QZU11" s="7"/>
      <c r="QZV11" s="7"/>
      <c r="QZW11" s="7"/>
      <c r="QZX11" s="7"/>
      <c r="QZY11" s="7"/>
      <c r="QZZ11" s="7"/>
      <c r="RAA11" s="7"/>
      <c r="RAB11" s="7"/>
      <c r="RAC11" s="7"/>
      <c r="RAD11" s="7"/>
      <c r="RAE11" s="7"/>
      <c r="RAF11" s="7"/>
      <c r="RAG11" s="7"/>
      <c r="RAH11" s="7"/>
      <c r="RAI11" s="7"/>
      <c r="RAJ11" s="7"/>
      <c r="RAK11" s="7"/>
      <c r="RAL11" s="7"/>
      <c r="RAM11" s="7"/>
      <c r="RAN11" s="7"/>
      <c r="RAO11" s="7"/>
      <c r="RAP11" s="7"/>
      <c r="RAQ11" s="7"/>
      <c r="RAR11" s="7"/>
      <c r="RAS11" s="7"/>
      <c r="RAT11" s="7"/>
      <c r="RAU11" s="7"/>
      <c r="RAV11" s="7"/>
      <c r="RAW11" s="7"/>
      <c r="RAX11" s="7"/>
      <c r="RAY11" s="7"/>
      <c r="RAZ11" s="7"/>
      <c r="RBA11" s="7"/>
      <c r="RBB11" s="7"/>
      <c r="RBC11" s="7"/>
      <c r="RBD11" s="7"/>
      <c r="RBE11" s="7"/>
      <c r="RBF11" s="7"/>
      <c r="RBG11" s="7"/>
      <c r="RBH11" s="7"/>
      <c r="RBI11" s="7"/>
      <c r="RBJ11" s="7"/>
      <c r="RBK11" s="7"/>
      <c r="RBL11" s="7"/>
      <c r="RBM11" s="7"/>
      <c r="RBN11" s="7"/>
      <c r="RBO11" s="7"/>
      <c r="RBP11" s="7"/>
      <c r="RBQ11" s="7"/>
      <c r="RBR11" s="7"/>
      <c r="RBS11" s="7"/>
      <c r="RBT11" s="7"/>
      <c r="RBU11" s="7"/>
      <c r="RBV11" s="7"/>
      <c r="RBW11" s="7"/>
      <c r="RBX11" s="7"/>
      <c r="RBY11" s="7"/>
      <c r="RBZ11" s="7"/>
      <c r="RCA11" s="7"/>
      <c r="RCB11" s="7"/>
      <c r="RCC11" s="7"/>
      <c r="RCD11" s="7"/>
      <c r="RCE11" s="7"/>
      <c r="RCF11" s="7"/>
      <c r="RCG11" s="7"/>
      <c r="RCH11" s="7"/>
      <c r="RCI11" s="7"/>
      <c r="RCJ11" s="7"/>
      <c r="RCK11" s="7"/>
      <c r="RCL11" s="7"/>
      <c r="RCM11" s="7"/>
      <c r="RCN11" s="7"/>
      <c r="RCO11" s="7"/>
      <c r="RCP11" s="7"/>
      <c r="RCQ11" s="7"/>
      <c r="RCR11" s="7"/>
      <c r="RCS11" s="7"/>
      <c r="RCT11" s="7"/>
      <c r="RCU11" s="7"/>
      <c r="RCV11" s="7"/>
      <c r="RCW11" s="7"/>
      <c r="RCX11" s="7"/>
      <c r="RCY11" s="7"/>
      <c r="RCZ11" s="7"/>
      <c r="RDA11" s="7"/>
      <c r="RDB11" s="7"/>
      <c r="RDC11" s="7"/>
      <c r="RDD11" s="7"/>
      <c r="RDE11" s="7"/>
      <c r="RDF11" s="7"/>
      <c r="RDG11" s="7"/>
      <c r="RDH11" s="7"/>
      <c r="RDI11" s="7"/>
      <c r="RDJ11" s="7"/>
      <c r="RDK11" s="7"/>
      <c r="RDL11" s="7"/>
      <c r="RDM11" s="7"/>
      <c r="RDN11" s="7"/>
      <c r="RDO11" s="7"/>
      <c r="RDP11" s="7"/>
      <c r="RDQ11" s="7"/>
      <c r="RDR11" s="7"/>
      <c r="RDS11" s="7"/>
      <c r="RDT11" s="7"/>
      <c r="RDU11" s="7"/>
      <c r="RDV11" s="7"/>
      <c r="RDW11" s="7"/>
      <c r="RDX11" s="7"/>
      <c r="RDY11" s="7"/>
      <c r="RDZ11" s="7"/>
      <c r="REA11" s="7"/>
      <c r="REB11" s="7"/>
      <c r="REC11" s="7"/>
      <c r="RED11" s="7"/>
      <c r="REE11" s="7"/>
      <c r="REF11" s="7"/>
      <c r="REG11" s="7"/>
      <c r="REH11" s="7"/>
      <c r="REI11" s="7"/>
      <c r="REJ11" s="7"/>
      <c r="REK11" s="7"/>
      <c r="REL11" s="7"/>
      <c r="REM11" s="7"/>
      <c r="REN11" s="7"/>
      <c r="REO11" s="7"/>
      <c r="REP11" s="7"/>
      <c r="REQ11" s="7"/>
      <c r="RER11" s="7"/>
      <c r="RES11" s="7"/>
      <c r="RET11" s="7"/>
      <c r="REU11" s="7"/>
      <c r="REV11" s="7"/>
      <c r="REW11" s="7"/>
      <c r="REX11" s="7"/>
      <c r="REY11" s="7"/>
      <c r="REZ11" s="7"/>
      <c r="RFA11" s="7"/>
      <c r="RFB11" s="7"/>
      <c r="RFC11" s="7"/>
      <c r="RFD11" s="7"/>
      <c r="RFE11" s="7"/>
      <c r="RFF11" s="7"/>
      <c r="RFG11" s="7"/>
      <c r="RFH11" s="7"/>
      <c r="RFI11" s="7"/>
      <c r="RFJ11" s="7"/>
      <c r="RFK11" s="7"/>
      <c r="RFL11" s="7"/>
      <c r="RFM11" s="7"/>
      <c r="RFN11" s="7"/>
      <c r="RFO11" s="7"/>
      <c r="RFP11" s="7"/>
      <c r="RFQ11" s="7"/>
      <c r="RFR11" s="7"/>
      <c r="RFS11" s="7"/>
      <c r="RFT11" s="7"/>
      <c r="RFU11" s="7"/>
      <c r="RFV11" s="7"/>
      <c r="RFW11" s="7"/>
      <c r="RFX11" s="7"/>
      <c r="RFY11" s="7"/>
      <c r="RFZ11" s="7"/>
      <c r="RGA11" s="7"/>
      <c r="RGB11" s="7"/>
      <c r="RGC11" s="7"/>
      <c r="RGD11" s="7"/>
      <c r="RGE11" s="7"/>
      <c r="RGF11" s="7"/>
      <c r="RGG11" s="7"/>
      <c r="RGH11" s="7"/>
      <c r="RGI11" s="7"/>
      <c r="RGJ11" s="7"/>
      <c r="RGK11" s="7"/>
      <c r="RGL11" s="7"/>
      <c r="RGM11" s="7"/>
      <c r="RGN11" s="7"/>
      <c r="RGO11" s="7"/>
      <c r="RGP11" s="7"/>
      <c r="RGQ11" s="7"/>
      <c r="RGR11" s="7"/>
      <c r="RGS11" s="7"/>
      <c r="RGT11" s="7"/>
      <c r="RGU11" s="7"/>
      <c r="RGV11" s="7"/>
      <c r="RGW11" s="7"/>
      <c r="RGX11" s="7"/>
      <c r="RGY11" s="7"/>
      <c r="RGZ11" s="7"/>
      <c r="RHA11" s="7"/>
      <c r="RHB11" s="7"/>
      <c r="RHC11" s="7"/>
      <c r="RHD11" s="7"/>
      <c r="RHE11" s="7"/>
      <c r="RHF11" s="7"/>
      <c r="RHG11" s="7"/>
      <c r="RHH11" s="7"/>
      <c r="RHI11" s="7"/>
      <c r="RHJ11" s="7"/>
      <c r="RHK11" s="7"/>
      <c r="RHL11" s="7"/>
      <c r="RHM11" s="7"/>
      <c r="RHN11" s="7"/>
      <c r="RHO11" s="7"/>
      <c r="RHP11" s="7"/>
      <c r="RHQ11" s="7"/>
      <c r="RHR11" s="7"/>
      <c r="RHS11" s="7"/>
      <c r="RHT11" s="7"/>
      <c r="RHU11" s="7"/>
      <c r="RHV11" s="7"/>
      <c r="RHW11" s="7"/>
      <c r="RHX11" s="7"/>
      <c r="RHY11" s="7"/>
      <c r="RHZ11" s="7"/>
      <c r="RIA11" s="7"/>
      <c r="RIB11" s="7"/>
      <c r="RIC11" s="7"/>
      <c r="RID11" s="7"/>
      <c r="RIE11" s="7"/>
      <c r="RIF11" s="7"/>
      <c r="RIG11" s="7"/>
      <c r="RIH11" s="7"/>
      <c r="RII11" s="7"/>
      <c r="RIJ11" s="7"/>
      <c r="RIK11" s="7"/>
      <c r="RIL11" s="7"/>
      <c r="RIM11" s="7"/>
      <c r="RIN11" s="7"/>
      <c r="RIO11" s="7"/>
      <c r="RIP11" s="7"/>
      <c r="RIQ11" s="7"/>
      <c r="RIR11" s="7"/>
      <c r="RIS11" s="7"/>
      <c r="RIT11" s="7"/>
      <c r="RIU11" s="7"/>
      <c r="RIV11" s="7"/>
      <c r="RIW11" s="7"/>
      <c r="RIX11" s="7"/>
      <c r="RIY11" s="7"/>
      <c r="RIZ11" s="7"/>
      <c r="RJA11" s="7"/>
      <c r="RJB11" s="7"/>
      <c r="RJC11" s="7"/>
      <c r="RJD11" s="7"/>
      <c r="RJE11" s="7"/>
      <c r="RJF11" s="7"/>
      <c r="RJG11" s="7"/>
      <c r="RJH11" s="7"/>
      <c r="RJI11" s="7"/>
      <c r="RJJ11" s="7"/>
      <c r="RJK11" s="7"/>
      <c r="RJL11" s="7"/>
      <c r="RJM11" s="7"/>
      <c r="RJN11" s="7"/>
      <c r="RJO11" s="7"/>
      <c r="RJP11" s="7"/>
      <c r="RJQ11" s="7"/>
      <c r="RJR11" s="7"/>
      <c r="RJS11" s="7"/>
      <c r="RJT11" s="7"/>
      <c r="RJU11" s="7"/>
      <c r="RJV11" s="7"/>
      <c r="RJW11" s="7"/>
      <c r="RJX11" s="7"/>
      <c r="RJY11" s="7"/>
      <c r="RJZ11" s="7"/>
      <c r="RKA11" s="7"/>
      <c r="RKB11" s="7"/>
      <c r="RKC11" s="7"/>
      <c r="RKD11" s="7"/>
      <c r="RKE11" s="7"/>
      <c r="RKF11" s="7"/>
      <c r="RKG11" s="7"/>
      <c r="RKH11" s="7"/>
      <c r="RKI11" s="7"/>
      <c r="RKJ11" s="7"/>
      <c r="RKK11" s="7"/>
      <c r="RKL11" s="7"/>
      <c r="RKM11" s="7"/>
      <c r="RKN11" s="7"/>
      <c r="RKO11" s="7"/>
      <c r="RKP11" s="7"/>
      <c r="RKQ11" s="7"/>
      <c r="RKR11" s="7"/>
      <c r="RKS11" s="7"/>
      <c r="RKT11" s="7"/>
      <c r="RKU11" s="7"/>
      <c r="RKV11" s="7"/>
      <c r="RKW11" s="7"/>
      <c r="RKX11" s="7"/>
      <c r="RKY11" s="7"/>
      <c r="RKZ11" s="7"/>
      <c r="RLA11" s="7"/>
      <c r="RLB11" s="7"/>
      <c r="RLC11" s="7"/>
      <c r="RLD11" s="7"/>
      <c r="RLE11" s="7"/>
      <c r="RLF11" s="7"/>
      <c r="RLG11" s="7"/>
      <c r="RLH11" s="7"/>
      <c r="RLI11" s="7"/>
      <c r="RLJ11" s="7"/>
      <c r="RLK11" s="7"/>
      <c r="RLL11" s="7"/>
      <c r="RLM11" s="7"/>
      <c r="RLN11" s="7"/>
      <c r="RLO11" s="7"/>
      <c r="RLP11" s="7"/>
      <c r="RLQ11" s="7"/>
      <c r="RLR11" s="7"/>
      <c r="RLS11" s="7"/>
      <c r="RLT11" s="7"/>
      <c r="RLU11" s="7"/>
      <c r="RLV11" s="7"/>
      <c r="RLW11" s="7"/>
      <c r="RLX11" s="7"/>
      <c r="RLY11" s="7"/>
      <c r="RLZ11" s="7"/>
      <c r="RMA11" s="7"/>
      <c r="RMB11" s="7"/>
      <c r="RMC11" s="7"/>
      <c r="RMD11" s="7"/>
      <c r="RME11" s="7"/>
      <c r="RMF11" s="7"/>
      <c r="RMG11" s="7"/>
      <c r="RMH11" s="7"/>
      <c r="RMI11" s="7"/>
      <c r="RMJ11" s="7"/>
      <c r="RMK11" s="7"/>
      <c r="RML11" s="7"/>
      <c r="RMM11" s="7"/>
      <c r="RMN11" s="7"/>
      <c r="RMO11" s="7"/>
      <c r="RMP11" s="7"/>
      <c r="RMQ11" s="7"/>
      <c r="RMR11" s="7"/>
      <c r="RMS11" s="7"/>
      <c r="RMT11" s="7"/>
      <c r="RMU11" s="7"/>
      <c r="RMV11" s="7"/>
      <c r="RMW11" s="7"/>
      <c r="RMX11" s="7"/>
      <c r="RMY11" s="7"/>
      <c r="RMZ11" s="7"/>
      <c r="RNA11" s="7"/>
      <c r="RNB11" s="7"/>
      <c r="RNC11" s="7"/>
      <c r="RND11" s="7"/>
      <c r="RNE11" s="7"/>
      <c r="RNF11" s="7"/>
      <c r="RNG11" s="7"/>
      <c r="RNH11" s="7"/>
      <c r="RNI11" s="7"/>
      <c r="RNJ11" s="7"/>
      <c r="RNK11" s="7"/>
      <c r="RNL11" s="7"/>
      <c r="RNM11" s="7"/>
      <c r="RNN11" s="7"/>
      <c r="RNO11" s="7"/>
      <c r="RNP11" s="7"/>
      <c r="RNQ11" s="7"/>
      <c r="RNR11" s="7"/>
      <c r="RNS11" s="7"/>
      <c r="RNT11" s="7"/>
      <c r="RNU11" s="7"/>
      <c r="RNV11" s="7"/>
      <c r="RNW11" s="7"/>
      <c r="RNX11" s="7"/>
      <c r="RNY11" s="7"/>
      <c r="RNZ11" s="7"/>
      <c r="ROA11" s="7"/>
      <c r="ROB11" s="7"/>
      <c r="ROC11" s="7"/>
      <c r="ROD11" s="7"/>
      <c r="ROE11" s="7"/>
      <c r="ROF11" s="7"/>
      <c r="ROG11" s="7"/>
      <c r="ROH11" s="7"/>
      <c r="ROI11" s="7"/>
      <c r="ROJ11" s="7"/>
      <c r="ROK11" s="7"/>
      <c r="ROL11" s="7"/>
      <c r="ROM11" s="7"/>
      <c r="RON11" s="7"/>
      <c r="ROO11" s="7"/>
      <c r="ROP11" s="7"/>
      <c r="ROQ11" s="7"/>
      <c r="ROR11" s="7"/>
      <c r="ROS11" s="7"/>
      <c r="ROT11" s="7"/>
      <c r="ROU11" s="7"/>
      <c r="ROV11" s="7"/>
      <c r="ROW11" s="7"/>
      <c r="ROX11" s="7"/>
      <c r="ROY11" s="7"/>
      <c r="ROZ11" s="7"/>
      <c r="RPA11" s="7"/>
      <c r="RPB11" s="7"/>
      <c r="RPC11" s="7"/>
      <c r="RPD11" s="7"/>
      <c r="RPE11" s="7"/>
      <c r="RPF11" s="7"/>
      <c r="RPG11" s="7"/>
      <c r="RPH11" s="7"/>
      <c r="RPI11" s="7"/>
      <c r="RPJ11" s="7"/>
      <c r="RPK11" s="7"/>
      <c r="RPL11" s="7"/>
      <c r="RPM11" s="7"/>
      <c r="RPN11" s="7"/>
      <c r="RPO11" s="7"/>
      <c r="RPP11" s="7"/>
      <c r="RPQ11" s="7"/>
      <c r="RPR11" s="7"/>
      <c r="RPS11" s="7"/>
      <c r="RPT11" s="7"/>
      <c r="RPU11" s="7"/>
      <c r="RPV11" s="7"/>
      <c r="RPW11" s="7"/>
      <c r="RPX11" s="7"/>
      <c r="RPY11" s="7"/>
      <c r="RPZ11" s="7"/>
      <c r="RQA11" s="7"/>
      <c r="RQB11" s="7"/>
      <c r="RQC11" s="7"/>
      <c r="RQD11" s="7"/>
      <c r="RQE11" s="7"/>
      <c r="RQF11" s="7"/>
      <c r="RQG11" s="7"/>
      <c r="RQH11" s="7"/>
      <c r="RQI11" s="7"/>
      <c r="RQJ11" s="7"/>
      <c r="RQK11" s="7"/>
      <c r="RQL11" s="7"/>
      <c r="RQM11" s="7"/>
      <c r="RQN11" s="7"/>
      <c r="RQO11" s="7"/>
      <c r="RQP11" s="7"/>
      <c r="RQQ11" s="7"/>
      <c r="RQR11" s="7"/>
      <c r="RQS11" s="7"/>
      <c r="RQT11" s="7"/>
      <c r="RQU11" s="7"/>
      <c r="RQV11" s="7"/>
      <c r="RQW11" s="7"/>
      <c r="RQX11" s="7"/>
      <c r="RQY11" s="7"/>
      <c r="RQZ11" s="7"/>
      <c r="RRA11" s="7"/>
      <c r="RRB11" s="7"/>
      <c r="RRC11" s="7"/>
      <c r="RRD11" s="7"/>
      <c r="RRE11" s="7"/>
      <c r="RRF11" s="7"/>
      <c r="RRG11" s="7"/>
      <c r="RRH11" s="7"/>
      <c r="RRI11" s="7"/>
      <c r="RRJ11" s="7"/>
      <c r="RRK11" s="7"/>
      <c r="RRL11" s="7"/>
      <c r="RRM11" s="7"/>
      <c r="RRN11" s="7"/>
      <c r="RRO11" s="7"/>
      <c r="RRP11" s="7"/>
      <c r="RRQ11" s="7"/>
      <c r="RRR11" s="7"/>
      <c r="RRS11" s="7"/>
      <c r="RRT11" s="7"/>
      <c r="RRU11" s="7"/>
      <c r="RRV11" s="7"/>
      <c r="RRW11" s="7"/>
      <c r="RRX11" s="7"/>
      <c r="RRY11" s="7"/>
      <c r="RRZ11" s="7"/>
      <c r="RSA11" s="7"/>
      <c r="RSB11" s="7"/>
      <c r="RSC11" s="7"/>
      <c r="RSD11" s="7"/>
      <c r="RSE11" s="7"/>
      <c r="RSF11" s="7"/>
      <c r="RSG11" s="7"/>
      <c r="RSH11" s="7"/>
      <c r="RSI11" s="7"/>
      <c r="RSJ11" s="7"/>
      <c r="RSK11" s="7"/>
      <c r="RSL11" s="7"/>
      <c r="RSM11" s="7"/>
      <c r="RSN11" s="7"/>
      <c r="RSO11" s="7"/>
      <c r="RSP11" s="7"/>
      <c r="RSQ11" s="7"/>
      <c r="RSR11" s="7"/>
      <c r="RSS11" s="7"/>
      <c r="RST11" s="7"/>
      <c r="RSU11" s="7"/>
      <c r="RSV11" s="7"/>
      <c r="RSW11" s="7"/>
      <c r="RSX11" s="7"/>
      <c r="RSY11" s="7"/>
      <c r="RSZ11" s="7"/>
      <c r="RTA11" s="7"/>
      <c r="RTB11" s="7"/>
      <c r="RTC11" s="7"/>
      <c r="RTD11" s="7"/>
      <c r="RTE11" s="7"/>
      <c r="RTF11" s="7"/>
      <c r="RTG11" s="7"/>
      <c r="RTH11" s="7"/>
      <c r="RTI11" s="7"/>
      <c r="RTJ11" s="7"/>
      <c r="RTK11" s="7"/>
      <c r="RTL11" s="7"/>
      <c r="RTM11" s="7"/>
      <c r="RTN11" s="7"/>
      <c r="RTO11" s="7"/>
      <c r="RTP11" s="7"/>
      <c r="RTQ11" s="7"/>
      <c r="RTR11" s="7"/>
      <c r="RTS11" s="7"/>
      <c r="RTT11" s="7"/>
      <c r="RTU11" s="7"/>
      <c r="RTV11" s="7"/>
      <c r="RTW11" s="7"/>
      <c r="RTX11" s="7"/>
      <c r="RTY11" s="7"/>
      <c r="RTZ11" s="7"/>
      <c r="RUA11" s="7"/>
      <c r="RUB11" s="7"/>
      <c r="RUC11" s="7"/>
      <c r="RUD11" s="7"/>
      <c r="RUE11" s="7"/>
      <c r="RUF11" s="7"/>
      <c r="RUG11" s="7"/>
      <c r="RUH11" s="7"/>
      <c r="RUI11" s="7"/>
      <c r="RUJ11" s="7"/>
      <c r="RUK11" s="7"/>
      <c r="RUL11" s="7"/>
      <c r="RUM11" s="7"/>
      <c r="RUN11" s="7"/>
      <c r="RUO11" s="7"/>
      <c r="RUP11" s="7"/>
      <c r="RUQ11" s="7"/>
      <c r="RUR11" s="7"/>
      <c r="RUS11" s="7"/>
      <c r="RUT11" s="7"/>
      <c r="RUU11" s="7"/>
      <c r="RUV11" s="7"/>
      <c r="RUW11" s="7"/>
      <c r="RUX11" s="7"/>
      <c r="RUY11" s="7"/>
      <c r="RUZ11" s="7"/>
      <c r="RVA11" s="7"/>
      <c r="RVB11" s="7"/>
      <c r="RVC11" s="7"/>
      <c r="RVD11" s="7"/>
      <c r="RVE11" s="7"/>
      <c r="RVF11" s="7"/>
      <c r="RVG11" s="7"/>
      <c r="RVH11" s="7"/>
      <c r="RVI11" s="7"/>
      <c r="RVJ11" s="7"/>
      <c r="RVK11" s="7"/>
      <c r="RVL11" s="7"/>
      <c r="RVM11" s="7"/>
      <c r="RVN11" s="7"/>
      <c r="RVO11" s="7"/>
      <c r="RVP11" s="7"/>
      <c r="RVQ11" s="7"/>
      <c r="RVR11" s="7"/>
      <c r="RVS11" s="7"/>
      <c r="RVT11" s="7"/>
      <c r="RVU11" s="7"/>
      <c r="RVV11" s="7"/>
      <c r="RVW11" s="7"/>
      <c r="RVX11" s="7"/>
      <c r="RVY11" s="7"/>
      <c r="RVZ11" s="7"/>
      <c r="RWA11" s="7"/>
      <c r="RWB11" s="7"/>
      <c r="RWC11" s="7"/>
      <c r="RWD11" s="7"/>
      <c r="RWE11" s="7"/>
      <c r="RWF11" s="7"/>
      <c r="RWG11" s="7"/>
      <c r="RWH11" s="7"/>
      <c r="RWI11" s="7"/>
      <c r="RWJ11" s="7"/>
      <c r="RWK11" s="7"/>
      <c r="RWL11" s="7"/>
      <c r="RWM11" s="7"/>
      <c r="RWN11" s="7"/>
      <c r="RWO11" s="7"/>
      <c r="RWP11" s="7"/>
      <c r="RWQ11" s="7"/>
      <c r="RWR11" s="7"/>
      <c r="RWS11" s="7"/>
      <c r="RWT11" s="7"/>
      <c r="RWU11" s="7"/>
      <c r="RWV11" s="7"/>
      <c r="RWW11" s="7"/>
      <c r="RWX11" s="7"/>
      <c r="RWY11" s="7"/>
      <c r="RWZ11" s="7"/>
      <c r="RXA11" s="7"/>
      <c r="RXB11" s="7"/>
      <c r="RXC11" s="7"/>
      <c r="RXD11" s="7"/>
      <c r="RXE11" s="7"/>
      <c r="RXF11" s="7"/>
      <c r="RXG11" s="7"/>
      <c r="RXH11" s="7"/>
      <c r="RXI11" s="7"/>
      <c r="RXJ11" s="7"/>
      <c r="RXK11" s="7"/>
      <c r="RXL11" s="7"/>
      <c r="RXM11" s="7"/>
      <c r="RXN11" s="7"/>
      <c r="RXO11" s="7"/>
      <c r="RXP11" s="7"/>
      <c r="RXQ11" s="7"/>
      <c r="RXR11" s="7"/>
      <c r="RXS11" s="7"/>
      <c r="RXT11" s="7"/>
      <c r="RXU11" s="7"/>
      <c r="RXV11" s="7"/>
      <c r="RXW11" s="7"/>
      <c r="RXX11" s="7"/>
      <c r="RXY11" s="7"/>
      <c r="RXZ11" s="7"/>
      <c r="RYA11" s="7"/>
      <c r="RYB11" s="7"/>
      <c r="RYC11" s="7"/>
      <c r="RYD11" s="7"/>
      <c r="RYE11" s="7"/>
      <c r="RYF11" s="7"/>
      <c r="RYG11" s="7"/>
      <c r="RYH11" s="7"/>
      <c r="RYI11" s="7"/>
      <c r="RYJ11" s="7"/>
      <c r="RYK11" s="7"/>
      <c r="RYL11" s="7"/>
      <c r="RYM11" s="7"/>
      <c r="RYN11" s="7"/>
      <c r="RYO11" s="7"/>
      <c r="RYP11" s="7"/>
      <c r="RYQ11" s="7"/>
      <c r="RYR11" s="7"/>
      <c r="RYS11" s="7"/>
      <c r="RYT11" s="7"/>
      <c r="RYU11" s="7"/>
      <c r="RYV11" s="7"/>
      <c r="RYW11" s="7"/>
      <c r="RYX11" s="7"/>
      <c r="RYY11" s="7"/>
      <c r="RYZ11" s="7"/>
      <c r="RZA11" s="7"/>
      <c r="RZB11" s="7"/>
      <c r="RZC11" s="7"/>
      <c r="RZD11" s="7"/>
      <c r="RZE11" s="7"/>
      <c r="RZF11" s="7"/>
      <c r="RZG11" s="7"/>
      <c r="RZH11" s="7"/>
      <c r="RZI11" s="7"/>
      <c r="RZJ11" s="7"/>
      <c r="RZK11" s="7"/>
      <c r="RZL11" s="7"/>
      <c r="RZM11" s="7"/>
      <c r="RZN11" s="7"/>
      <c r="RZO11" s="7"/>
      <c r="RZP11" s="7"/>
      <c r="RZQ11" s="7"/>
      <c r="RZR11" s="7"/>
      <c r="RZS11" s="7"/>
      <c r="RZT11" s="7"/>
      <c r="RZU11" s="7"/>
      <c r="RZV11" s="7"/>
      <c r="RZW11" s="7"/>
      <c r="RZX11" s="7"/>
      <c r="RZY11" s="7"/>
      <c r="RZZ11" s="7"/>
      <c r="SAA11" s="7"/>
      <c r="SAB11" s="7"/>
      <c r="SAC11" s="7"/>
      <c r="SAD11" s="7"/>
      <c r="SAE11" s="7"/>
      <c r="SAF11" s="7"/>
      <c r="SAG11" s="7"/>
      <c r="SAH11" s="7"/>
      <c r="SAI11" s="7"/>
      <c r="SAJ11" s="7"/>
      <c r="SAK11" s="7"/>
      <c r="SAL11" s="7"/>
      <c r="SAM11" s="7"/>
      <c r="SAN11" s="7"/>
      <c r="SAO11" s="7"/>
      <c r="SAP11" s="7"/>
      <c r="SAQ11" s="7"/>
      <c r="SAR11" s="7"/>
      <c r="SAS11" s="7"/>
      <c r="SAT11" s="7"/>
      <c r="SAU11" s="7"/>
      <c r="SAV11" s="7"/>
      <c r="SAW11" s="7"/>
      <c r="SAX11" s="7"/>
      <c r="SAY11" s="7"/>
      <c r="SAZ11" s="7"/>
      <c r="SBA11" s="7"/>
      <c r="SBB11" s="7"/>
      <c r="SBC11" s="7"/>
      <c r="SBD11" s="7"/>
      <c r="SBE11" s="7"/>
      <c r="SBF11" s="7"/>
      <c r="SBG11" s="7"/>
      <c r="SBH11" s="7"/>
      <c r="SBI11" s="7"/>
      <c r="SBJ11" s="7"/>
      <c r="SBK11" s="7"/>
      <c r="SBL11" s="7"/>
      <c r="SBM11" s="7"/>
      <c r="SBN11" s="7"/>
      <c r="SBO11" s="7"/>
      <c r="SBP11" s="7"/>
      <c r="SBQ11" s="7"/>
      <c r="SBR11" s="7"/>
      <c r="SBS11" s="7"/>
      <c r="SBT11" s="7"/>
      <c r="SBU11" s="7"/>
      <c r="SBV11" s="7"/>
      <c r="SBW11" s="7"/>
      <c r="SBX11" s="7"/>
      <c r="SBY11" s="7"/>
      <c r="SBZ11" s="7"/>
      <c r="SCA11" s="7"/>
      <c r="SCB11" s="7"/>
      <c r="SCC11" s="7"/>
      <c r="SCD11" s="7"/>
      <c r="SCE11" s="7"/>
      <c r="SCF11" s="7"/>
      <c r="SCG11" s="7"/>
      <c r="SCH11" s="7"/>
      <c r="SCI11" s="7"/>
      <c r="SCJ11" s="7"/>
      <c r="SCK11" s="7"/>
      <c r="SCL11" s="7"/>
      <c r="SCM11" s="7"/>
      <c r="SCN11" s="7"/>
      <c r="SCO11" s="7"/>
      <c r="SCP11" s="7"/>
      <c r="SCQ11" s="7"/>
      <c r="SCR11" s="7"/>
      <c r="SCS11" s="7"/>
      <c r="SCT11" s="7"/>
      <c r="SCU11" s="7"/>
      <c r="SCV11" s="7"/>
      <c r="SCW11" s="7"/>
      <c r="SCX11" s="7"/>
      <c r="SCY11" s="7"/>
      <c r="SCZ11" s="7"/>
      <c r="SDA11" s="7"/>
      <c r="SDB11" s="7"/>
      <c r="SDC11" s="7"/>
      <c r="SDD11" s="7"/>
      <c r="SDE11" s="7"/>
      <c r="SDF11" s="7"/>
      <c r="SDG11" s="7"/>
      <c r="SDH11" s="7"/>
      <c r="SDI11" s="7"/>
      <c r="SDJ11" s="7"/>
      <c r="SDK11" s="7"/>
      <c r="SDL11" s="7"/>
      <c r="SDM11" s="7"/>
      <c r="SDN11" s="7"/>
      <c r="SDO11" s="7"/>
      <c r="SDP11" s="7"/>
      <c r="SDQ11" s="7"/>
      <c r="SDR11" s="7"/>
      <c r="SDS11" s="7"/>
      <c r="SDT11" s="7"/>
      <c r="SDU11" s="7"/>
      <c r="SDV11" s="7"/>
      <c r="SDW11" s="7"/>
      <c r="SDX11" s="7"/>
      <c r="SDY11" s="7"/>
      <c r="SDZ11" s="7"/>
      <c r="SEA11" s="7"/>
      <c r="SEB11" s="7"/>
      <c r="SEC11" s="7"/>
      <c r="SED11" s="7"/>
      <c r="SEE11" s="7"/>
      <c r="SEF11" s="7"/>
      <c r="SEG11" s="7"/>
      <c r="SEH11" s="7"/>
      <c r="SEI11" s="7"/>
      <c r="SEJ11" s="7"/>
      <c r="SEK11" s="7"/>
      <c r="SEL11" s="7"/>
      <c r="SEM11" s="7"/>
      <c r="SEN11" s="7"/>
      <c r="SEO11" s="7"/>
      <c r="SEP11" s="7"/>
      <c r="SEQ11" s="7"/>
      <c r="SER11" s="7"/>
      <c r="SES11" s="7"/>
      <c r="SET11" s="7"/>
      <c r="SEU11" s="7"/>
      <c r="SEV11" s="7"/>
      <c r="SEW11" s="7"/>
      <c r="SEX11" s="7"/>
      <c r="SEY11" s="7"/>
      <c r="SEZ11" s="7"/>
      <c r="SFA11" s="7"/>
      <c r="SFB11" s="7"/>
      <c r="SFC11" s="7"/>
      <c r="SFD11" s="7"/>
      <c r="SFE11" s="7"/>
      <c r="SFF11" s="7"/>
      <c r="SFG11" s="7"/>
      <c r="SFH11" s="7"/>
      <c r="SFI11" s="7"/>
      <c r="SFJ11" s="7"/>
      <c r="SFK11" s="7"/>
      <c r="SFL11" s="7"/>
      <c r="SFM11" s="7"/>
      <c r="SFN11" s="7"/>
      <c r="SFO11" s="7"/>
      <c r="SFP11" s="7"/>
      <c r="SFQ11" s="7"/>
      <c r="SFR11" s="7"/>
      <c r="SFS11" s="7"/>
      <c r="SFT11" s="7"/>
      <c r="SFU11" s="7"/>
      <c r="SFV11" s="7"/>
      <c r="SFW11" s="7"/>
      <c r="SFX11" s="7"/>
      <c r="SFY11" s="7"/>
      <c r="SFZ11" s="7"/>
      <c r="SGA11" s="7"/>
      <c r="SGB11" s="7"/>
      <c r="SGC11" s="7"/>
      <c r="SGD11" s="7"/>
      <c r="SGE11" s="7"/>
      <c r="SGF11" s="7"/>
      <c r="SGG11" s="7"/>
      <c r="SGH11" s="7"/>
      <c r="SGI11" s="7"/>
      <c r="SGJ11" s="7"/>
      <c r="SGK11" s="7"/>
      <c r="SGL11" s="7"/>
      <c r="SGM11" s="7"/>
      <c r="SGN11" s="7"/>
      <c r="SGO11" s="7"/>
      <c r="SGP11" s="7"/>
      <c r="SGQ11" s="7"/>
      <c r="SGR11" s="7"/>
      <c r="SGS11" s="7"/>
      <c r="SGT11" s="7"/>
      <c r="SGU11" s="7"/>
      <c r="SGV11" s="7"/>
      <c r="SGW11" s="7"/>
      <c r="SGX11" s="7"/>
      <c r="SGY11" s="7"/>
      <c r="SGZ11" s="7"/>
      <c r="SHA11" s="7"/>
      <c r="SHB11" s="7"/>
      <c r="SHC11" s="7"/>
      <c r="SHD11" s="7"/>
      <c r="SHE11" s="7"/>
      <c r="SHF11" s="7"/>
      <c r="SHG11" s="7"/>
      <c r="SHH11" s="7"/>
      <c r="SHI11" s="7"/>
      <c r="SHJ11" s="7"/>
      <c r="SHK11" s="7"/>
      <c r="SHL11" s="7"/>
      <c r="SHM11" s="7"/>
      <c r="SHN11" s="7"/>
      <c r="SHO11" s="7"/>
      <c r="SHP11" s="7"/>
      <c r="SHQ11" s="7"/>
      <c r="SHR11" s="7"/>
      <c r="SHS11" s="7"/>
      <c r="SHT11" s="7"/>
      <c r="SHU11" s="7"/>
      <c r="SHV11" s="7"/>
      <c r="SHW11" s="7"/>
      <c r="SHX11" s="7"/>
      <c r="SHY11" s="7"/>
      <c r="SHZ11" s="7"/>
      <c r="SIA11" s="7"/>
      <c r="SIB11" s="7"/>
      <c r="SIC11" s="7"/>
      <c r="SID11" s="7"/>
      <c r="SIE11" s="7"/>
      <c r="SIF11" s="7"/>
      <c r="SIG11" s="7"/>
      <c r="SIH11" s="7"/>
      <c r="SII11" s="7"/>
      <c r="SIJ11" s="7"/>
      <c r="SIK11" s="7"/>
      <c r="SIL11" s="7"/>
      <c r="SIM11" s="7"/>
      <c r="SIN11" s="7"/>
      <c r="SIO11" s="7"/>
      <c r="SIP11" s="7"/>
      <c r="SIQ11" s="7"/>
      <c r="SIR11" s="7"/>
      <c r="SIS11" s="7"/>
      <c r="SIT11" s="7"/>
      <c r="SIU11" s="7"/>
      <c r="SIV11" s="7"/>
      <c r="SIW11" s="7"/>
      <c r="SIX11" s="7"/>
      <c r="SIY11" s="7"/>
      <c r="SIZ11" s="7"/>
      <c r="SJA11" s="7"/>
      <c r="SJB11" s="7"/>
      <c r="SJC11" s="7"/>
      <c r="SJD11" s="7"/>
      <c r="SJE11" s="7"/>
      <c r="SJF11" s="7"/>
      <c r="SJG11" s="7"/>
      <c r="SJH11" s="7"/>
      <c r="SJI11" s="7"/>
      <c r="SJJ11" s="7"/>
      <c r="SJK11" s="7"/>
      <c r="SJL11" s="7"/>
      <c r="SJM11" s="7"/>
      <c r="SJN11" s="7"/>
      <c r="SJO11" s="7"/>
      <c r="SJP11" s="7"/>
      <c r="SJQ11" s="7"/>
      <c r="SJR11" s="7"/>
      <c r="SJS11" s="7"/>
      <c r="SJT11" s="7"/>
      <c r="SJU11" s="7"/>
      <c r="SJV11" s="7"/>
      <c r="SJW11" s="7"/>
      <c r="SJX11" s="7"/>
      <c r="SJY11" s="7"/>
      <c r="SJZ11" s="7"/>
      <c r="SKA11" s="7"/>
      <c r="SKB11" s="7"/>
      <c r="SKC11" s="7"/>
      <c r="SKD11" s="7"/>
      <c r="SKE11" s="7"/>
      <c r="SKF11" s="7"/>
      <c r="SKG11" s="7"/>
      <c r="SKH11" s="7"/>
      <c r="SKI11" s="7"/>
      <c r="SKJ11" s="7"/>
      <c r="SKK11" s="7"/>
      <c r="SKL11" s="7"/>
      <c r="SKM11" s="7"/>
      <c r="SKN11" s="7"/>
      <c r="SKO11" s="7"/>
      <c r="SKP11" s="7"/>
      <c r="SKQ11" s="7"/>
      <c r="SKR11" s="7"/>
      <c r="SKS11" s="7"/>
      <c r="SKT11" s="7"/>
      <c r="SKU11" s="7"/>
      <c r="SKV11" s="7"/>
      <c r="SKW11" s="7"/>
      <c r="SKX11" s="7"/>
      <c r="SKY11" s="7"/>
      <c r="SKZ11" s="7"/>
      <c r="SLA11" s="7"/>
      <c r="SLB11" s="7"/>
      <c r="SLC11" s="7"/>
      <c r="SLD11" s="7"/>
      <c r="SLE11" s="7"/>
      <c r="SLF11" s="7"/>
      <c r="SLG11" s="7"/>
      <c r="SLH11" s="7"/>
      <c r="SLI11" s="7"/>
      <c r="SLJ11" s="7"/>
      <c r="SLK11" s="7"/>
      <c r="SLL11" s="7"/>
      <c r="SLM11" s="7"/>
      <c r="SLN11" s="7"/>
      <c r="SLO11" s="7"/>
      <c r="SLP11" s="7"/>
      <c r="SLQ11" s="7"/>
      <c r="SLR11" s="7"/>
      <c r="SLS11" s="7"/>
      <c r="SLT11" s="7"/>
      <c r="SLU11" s="7"/>
      <c r="SLV11" s="7"/>
      <c r="SLW11" s="7"/>
      <c r="SLX11" s="7"/>
      <c r="SLY11" s="7"/>
      <c r="SLZ11" s="7"/>
      <c r="SMA11" s="7"/>
      <c r="SMB11" s="7"/>
      <c r="SMC11" s="7"/>
      <c r="SMD11" s="7"/>
      <c r="SME11" s="7"/>
      <c r="SMF11" s="7"/>
      <c r="SMG11" s="7"/>
      <c r="SMH11" s="7"/>
      <c r="SMI11" s="7"/>
      <c r="SMJ11" s="7"/>
      <c r="SMK11" s="7"/>
      <c r="SML11" s="7"/>
      <c r="SMM11" s="7"/>
      <c r="SMN11" s="7"/>
      <c r="SMO11" s="7"/>
      <c r="SMP11" s="7"/>
      <c r="SMQ11" s="7"/>
      <c r="SMR11" s="7"/>
      <c r="SMS11" s="7"/>
      <c r="SMT11" s="7"/>
      <c r="SMU11" s="7"/>
      <c r="SMV11" s="7"/>
      <c r="SMW11" s="7"/>
      <c r="SMX11" s="7"/>
      <c r="SMY11" s="7"/>
      <c r="SMZ11" s="7"/>
      <c r="SNA11" s="7"/>
      <c r="SNB11" s="7"/>
      <c r="SNC11" s="7"/>
      <c r="SND11" s="7"/>
      <c r="SNE11" s="7"/>
      <c r="SNF11" s="7"/>
      <c r="SNG11" s="7"/>
      <c r="SNH11" s="7"/>
      <c r="SNI11" s="7"/>
      <c r="SNJ11" s="7"/>
      <c r="SNK11" s="7"/>
      <c r="SNL11" s="7"/>
      <c r="SNM11" s="7"/>
      <c r="SNN11" s="7"/>
      <c r="SNO11" s="7"/>
      <c r="SNP11" s="7"/>
      <c r="SNQ11" s="7"/>
      <c r="SNR11" s="7"/>
      <c r="SNS11" s="7"/>
      <c r="SNT11" s="7"/>
      <c r="SNU11" s="7"/>
      <c r="SNV11" s="7"/>
      <c r="SNW11" s="7"/>
      <c r="SNX11" s="7"/>
      <c r="SNY11" s="7"/>
      <c r="SNZ11" s="7"/>
      <c r="SOA11" s="7"/>
      <c r="SOB11" s="7"/>
      <c r="SOC11" s="7"/>
      <c r="SOD11" s="7"/>
      <c r="SOE11" s="7"/>
      <c r="SOF11" s="7"/>
      <c r="SOG11" s="7"/>
      <c r="SOH11" s="7"/>
      <c r="SOI11" s="7"/>
      <c r="SOJ11" s="7"/>
      <c r="SOK11" s="7"/>
      <c r="SOL11" s="7"/>
      <c r="SOM11" s="7"/>
      <c r="SON11" s="7"/>
      <c r="SOO11" s="7"/>
      <c r="SOP11" s="7"/>
      <c r="SOQ11" s="7"/>
      <c r="SOR11" s="7"/>
      <c r="SOS11" s="7"/>
      <c r="SOT11" s="7"/>
      <c r="SOU11" s="7"/>
      <c r="SOV11" s="7"/>
      <c r="SOW11" s="7"/>
      <c r="SOX11" s="7"/>
      <c r="SOY11" s="7"/>
      <c r="SOZ11" s="7"/>
      <c r="SPA11" s="7"/>
      <c r="SPB11" s="7"/>
      <c r="SPC11" s="7"/>
      <c r="SPD11" s="7"/>
      <c r="SPE11" s="7"/>
      <c r="SPF11" s="7"/>
      <c r="SPG11" s="7"/>
      <c r="SPH11" s="7"/>
      <c r="SPI11" s="7"/>
      <c r="SPJ11" s="7"/>
      <c r="SPK11" s="7"/>
      <c r="SPL11" s="7"/>
      <c r="SPM11" s="7"/>
      <c r="SPN11" s="7"/>
      <c r="SPO11" s="7"/>
      <c r="SPP11" s="7"/>
      <c r="SPQ11" s="7"/>
      <c r="SPR11" s="7"/>
      <c r="SPS11" s="7"/>
      <c r="SPT11" s="7"/>
      <c r="SPU11" s="7"/>
      <c r="SPV11" s="7"/>
      <c r="SPW11" s="7"/>
      <c r="SPX11" s="7"/>
      <c r="SPY11" s="7"/>
      <c r="SPZ11" s="7"/>
      <c r="SQA11" s="7"/>
      <c r="SQB11" s="7"/>
      <c r="SQC11" s="7"/>
      <c r="SQD11" s="7"/>
      <c r="SQE11" s="7"/>
      <c r="SQF11" s="7"/>
      <c r="SQG11" s="7"/>
      <c r="SQH11" s="7"/>
      <c r="SQI11" s="7"/>
      <c r="SQJ11" s="7"/>
      <c r="SQK11" s="7"/>
      <c r="SQL11" s="7"/>
      <c r="SQM11" s="7"/>
      <c r="SQN11" s="7"/>
      <c r="SQO11" s="7"/>
      <c r="SQP11" s="7"/>
      <c r="SQQ11" s="7"/>
      <c r="SQR11" s="7"/>
      <c r="SQS11" s="7"/>
      <c r="SQT11" s="7"/>
      <c r="SQU11" s="7"/>
      <c r="SQV11" s="7"/>
      <c r="SQW11" s="7"/>
      <c r="SQX11" s="7"/>
      <c r="SQY11" s="7"/>
      <c r="SQZ11" s="7"/>
      <c r="SRA11" s="7"/>
      <c r="SRB11" s="7"/>
      <c r="SRC11" s="7"/>
      <c r="SRD11" s="7"/>
      <c r="SRE11" s="7"/>
      <c r="SRF11" s="7"/>
      <c r="SRG11" s="7"/>
      <c r="SRH11" s="7"/>
      <c r="SRI11" s="7"/>
      <c r="SRJ11" s="7"/>
      <c r="SRK11" s="7"/>
      <c r="SRL11" s="7"/>
      <c r="SRM11" s="7"/>
      <c r="SRN11" s="7"/>
      <c r="SRO11" s="7"/>
      <c r="SRP11" s="7"/>
      <c r="SRQ11" s="7"/>
      <c r="SRR11" s="7"/>
      <c r="SRS11" s="7"/>
      <c r="SRT11" s="7"/>
      <c r="SRU11" s="7"/>
      <c r="SRV11" s="7"/>
      <c r="SRW11" s="7"/>
      <c r="SRX11" s="7"/>
      <c r="SRY11" s="7"/>
      <c r="SRZ11" s="7"/>
      <c r="SSA11" s="7"/>
      <c r="SSB11" s="7"/>
      <c r="SSC11" s="7"/>
      <c r="SSD11" s="7"/>
      <c r="SSE11" s="7"/>
      <c r="SSF11" s="7"/>
      <c r="SSG11" s="7"/>
      <c r="SSH11" s="7"/>
      <c r="SSI11" s="7"/>
      <c r="SSJ11" s="7"/>
      <c r="SSK11" s="7"/>
      <c r="SSL11" s="7"/>
      <c r="SSM11" s="7"/>
      <c r="SSN11" s="7"/>
      <c r="SSO11" s="7"/>
      <c r="SSP11" s="7"/>
      <c r="SSQ11" s="7"/>
      <c r="SSR11" s="7"/>
      <c r="SSS11" s="7"/>
      <c r="SST11" s="7"/>
      <c r="SSU11" s="7"/>
      <c r="SSV11" s="7"/>
      <c r="SSW11" s="7"/>
      <c r="SSX11" s="7"/>
      <c r="SSY11" s="7"/>
      <c r="SSZ11" s="7"/>
      <c r="STA11" s="7"/>
      <c r="STB11" s="7"/>
      <c r="STC11" s="7"/>
      <c r="STD11" s="7"/>
      <c r="STE11" s="7"/>
      <c r="STF11" s="7"/>
      <c r="STG11" s="7"/>
      <c r="STH11" s="7"/>
      <c r="STI11" s="7"/>
      <c r="STJ11" s="7"/>
      <c r="STK11" s="7"/>
      <c r="STL11" s="7"/>
      <c r="STM11" s="7"/>
      <c r="STN11" s="7"/>
      <c r="STO11" s="7"/>
      <c r="STP11" s="7"/>
      <c r="STQ11" s="7"/>
      <c r="STR11" s="7"/>
      <c r="STS11" s="7"/>
      <c r="STT11" s="7"/>
      <c r="STU11" s="7"/>
      <c r="STV11" s="7"/>
      <c r="STW11" s="7"/>
      <c r="STX11" s="7"/>
      <c r="STY11" s="7"/>
      <c r="STZ11" s="7"/>
      <c r="SUA11" s="7"/>
      <c r="SUB11" s="7"/>
      <c r="SUC11" s="7"/>
      <c r="SUD11" s="7"/>
      <c r="SUE11" s="7"/>
      <c r="SUF11" s="7"/>
      <c r="SUG11" s="7"/>
      <c r="SUH11" s="7"/>
      <c r="SUI11" s="7"/>
      <c r="SUJ11" s="7"/>
      <c r="SUK11" s="7"/>
      <c r="SUL11" s="7"/>
      <c r="SUM11" s="7"/>
      <c r="SUN11" s="7"/>
      <c r="SUO11" s="7"/>
      <c r="SUP11" s="7"/>
      <c r="SUQ11" s="7"/>
      <c r="SUR11" s="7"/>
      <c r="SUS11" s="7"/>
      <c r="SUT11" s="7"/>
      <c r="SUU11" s="7"/>
      <c r="SUV11" s="7"/>
      <c r="SUW11" s="7"/>
      <c r="SUX11" s="7"/>
      <c r="SUY11" s="7"/>
      <c r="SUZ11" s="7"/>
      <c r="SVA11" s="7"/>
      <c r="SVB11" s="7"/>
      <c r="SVC11" s="7"/>
      <c r="SVD11" s="7"/>
      <c r="SVE11" s="7"/>
      <c r="SVF11" s="7"/>
      <c r="SVG11" s="7"/>
      <c r="SVH11" s="7"/>
      <c r="SVI11" s="7"/>
      <c r="SVJ11" s="7"/>
      <c r="SVK11" s="7"/>
      <c r="SVL11" s="7"/>
      <c r="SVM11" s="7"/>
      <c r="SVN11" s="7"/>
      <c r="SVO11" s="7"/>
      <c r="SVP11" s="7"/>
      <c r="SVQ11" s="7"/>
      <c r="SVR11" s="7"/>
      <c r="SVS11" s="7"/>
      <c r="SVT11" s="7"/>
      <c r="SVU11" s="7"/>
      <c r="SVV11" s="7"/>
      <c r="SVW11" s="7"/>
      <c r="SVX11" s="7"/>
      <c r="SVY11" s="7"/>
      <c r="SVZ11" s="7"/>
      <c r="SWA11" s="7"/>
      <c r="SWB11" s="7"/>
      <c r="SWC11" s="7"/>
      <c r="SWD11" s="7"/>
      <c r="SWE11" s="7"/>
      <c r="SWF11" s="7"/>
      <c r="SWG11" s="7"/>
      <c r="SWH11" s="7"/>
      <c r="SWI11" s="7"/>
      <c r="SWJ11" s="7"/>
      <c r="SWK11" s="7"/>
      <c r="SWL11" s="7"/>
      <c r="SWM11" s="7"/>
      <c r="SWN11" s="7"/>
      <c r="SWO11" s="7"/>
      <c r="SWP11" s="7"/>
      <c r="SWQ11" s="7"/>
      <c r="SWR11" s="7"/>
      <c r="SWS11" s="7"/>
      <c r="SWT11" s="7"/>
      <c r="SWU11" s="7"/>
      <c r="SWV11" s="7"/>
      <c r="SWW11" s="7"/>
      <c r="SWX11" s="7"/>
      <c r="SWY11" s="7"/>
      <c r="SWZ11" s="7"/>
      <c r="SXA11" s="7"/>
      <c r="SXB11" s="7"/>
      <c r="SXC11" s="7"/>
      <c r="SXD11" s="7"/>
      <c r="SXE11" s="7"/>
      <c r="SXF11" s="7"/>
      <c r="SXG11" s="7"/>
      <c r="SXH11" s="7"/>
      <c r="SXI11" s="7"/>
      <c r="SXJ11" s="7"/>
      <c r="SXK11" s="7"/>
      <c r="SXL11" s="7"/>
      <c r="SXM11" s="7"/>
      <c r="SXN11" s="7"/>
      <c r="SXO11" s="7"/>
      <c r="SXP11" s="7"/>
      <c r="SXQ11" s="7"/>
      <c r="SXR11" s="7"/>
      <c r="SXS11" s="7"/>
      <c r="SXT11" s="7"/>
      <c r="SXU11" s="7"/>
      <c r="SXV11" s="7"/>
      <c r="SXW11" s="7"/>
      <c r="SXX11" s="7"/>
      <c r="SXY11" s="7"/>
      <c r="SXZ11" s="7"/>
      <c r="SYA11" s="7"/>
      <c r="SYB11" s="7"/>
      <c r="SYC11" s="7"/>
      <c r="SYD11" s="7"/>
      <c r="SYE11" s="7"/>
      <c r="SYF11" s="7"/>
      <c r="SYG11" s="7"/>
      <c r="SYH11" s="7"/>
      <c r="SYI11" s="7"/>
      <c r="SYJ11" s="7"/>
      <c r="SYK11" s="7"/>
      <c r="SYL11" s="7"/>
      <c r="SYM11" s="7"/>
      <c r="SYN11" s="7"/>
      <c r="SYO11" s="7"/>
      <c r="SYP11" s="7"/>
      <c r="SYQ11" s="7"/>
      <c r="SYR11" s="7"/>
      <c r="SYS11" s="7"/>
      <c r="SYT11" s="7"/>
      <c r="SYU11" s="7"/>
      <c r="SYV11" s="7"/>
      <c r="SYW11" s="7"/>
      <c r="SYX11" s="7"/>
      <c r="SYY11" s="7"/>
      <c r="SYZ11" s="7"/>
      <c r="SZA11" s="7"/>
      <c r="SZB11" s="7"/>
      <c r="SZC11" s="7"/>
      <c r="SZD11" s="7"/>
      <c r="SZE11" s="7"/>
      <c r="SZF11" s="7"/>
      <c r="SZG11" s="7"/>
      <c r="SZH11" s="7"/>
      <c r="SZI11" s="7"/>
      <c r="SZJ11" s="7"/>
      <c r="SZK11" s="7"/>
      <c r="SZL11" s="7"/>
      <c r="SZM11" s="7"/>
      <c r="SZN11" s="7"/>
      <c r="SZO11" s="7"/>
      <c r="SZP11" s="7"/>
      <c r="SZQ11" s="7"/>
      <c r="SZR11" s="7"/>
      <c r="SZS11" s="7"/>
      <c r="SZT11" s="7"/>
      <c r="SZU11" s="7"/>
      <c r="SZV11" s="7"/>
      <c r="SZW11" s="7"/>
      <c r="SZX11" s="7"/>
      <c r="SZY11" s="7"/>
      <c r="SZZ11" s="7"/>
      <c r="TAA11" s="7"/>
      <c r="TAB11" s="7"/>
      <c r="TAC11" s="7"/>
      <c r="TAD11" s="7"/>
      <c r="TAE11" s="7"/>
      <c r="TAF11" s="7"/>
      <c r="TAG11" s="7"/>
      <c r="TAH11" s="7"/>
      <c r="TAI11" s="7"/>
      <c r="TAJ11" s="7"/>
      <c r="TAK11" s="7"/>
      <c r="TAL11" s="7"/>
      <c r="TAM11" s="7"/>
      <c r="TAN11" s="7"/>
      <c r="TAO11" s="7"/>
      <c r="TAP11" s="7"/>
      <c r="TAQ11" s="7"/>
      <c r="TAR11" s="7"/>
      <c r="TAS11" s="7"/>
      <c r="TAT11" s="7"/>
      <c r="TAU11" s="7"/>
      <c r="TAV11" s="7"/>
      <c r="TAW11" s="7"/>
      <c r="TAX11" s="7"/>
      <c r="TAY11" s="7"/>
      <c r="TAZ11" s="7"/>
      <c r="TBA11" s="7"/>
      <c r="TBB11" s="7"/>
      <c r="TBC11" s="7"/>
      <c r="TBD11" s="7"/>
      <c r="TBE11" s="7"/>
      <c r="TBF11" s="7"/>
      <c r="TBG11" s="7"/>
      <c r="TBH11" s="7"/>
      <c r="TBI11" s="7"/>
      <c r="TBJ11" s="7"/>
      <c r="TBK11" s="7"/>
      <c r="TBL11" s="7"/>
      <c r="TBM11" s="7"/>
      <c r="TBN11" s="7"/>
      <c r="TBO11" s="7"/>
      <c r="TBP11" s="7"/>
      <c r="TBQ11" s="7"/>
      <c r="TBR11" s="7"/>
      <c r="TBS11" s="7"/>
      <c r="TBT11" s="7"/>
      <c r="TBU11" s="7"/>
      <c r="TBV11" s="7"/>
      <c r="TBW11" s="7"/>
      <c r="TBX11" s="7"/>
      <c r="TBY11" s="7"/>
      <c r="TBZ11" s="7"/>
      <c r="TCA11" s="7"/>
      <c r="TCB11" s="7"/>
      <c r="TCC11" s="7"/>
      <c r="TCD11" s="7"/>
      <c r="TCE11" s="7"/>
      <c r="TCF11" s="7"/>
      <c r="TCG11" s="7"/>
      <c r="TCH11" s="7"/>
      <c r="TCI11" s="7"/>
      <c r="TCJ11" s="7"/>
      <c r="TCK11" s="7"/>
      <c r="TCL11" s="7"/>
      <c r="TCM11" s="7"/>
      <c r="TCN11" s="7"/>
      <c r="TCO11" s="7"/>
      <c r="TCP11" s="7"/>
      <c r="TCQ11" s="7"/>
      <c r="TCR11" s="7"/>
      <c r="TCS11" s="7"/>
      <c r="TCT11" s="7"/>
      <c r="TCU11" s="7"/>
      <c r="TCV11" s="7"/>
      <c r="TCW11" s="7"/>
      <c r="TCX11" s="7"/>
      <c r="TCY11" s="7"/>
      <c r="TCZ11" s="7"/>
      <c r="TDA11" s="7"/>
      <c r="TDB11" s="7"/>
      <c r="TDC11" s="7"/>
      <c r="TDD11" s="7"/>
      <c r="TDE11" s="7"/>
      <c r="TDF11" s="7"/>
      <c r="TDG11" s="7"/>
      <c r="TDH11" s="7"/>
      <c r="TDI11" s="7"/>
      <c r="TDJ11" s="7"/>
      <c r="TDK11" s="7"/>
      <c r="TDL11" s="7"/>
      <c r="TDM11" s="7"/>
      <c r="TDN11" s="7"/>
      <c r="TDO11" s="7"/>
      <c r="TDP11" s="7"/>
      <c r="TDQ11" s="7"/>
      <c r="TDR11" s="7"/>
      <c r="TDS11" s="7"/>
      <c r="TDT11" s="7"/>
      <c r="TDU11" s="7"/>
      <c r="TDV11" s="7"/>
      <c r="TDW11" s="7"/>
      <c r="TDX11" s="7"/>
      <c r="TDY11" s="7"/>
      <c r="TDZ11" s="7"/>
      <c r="TEA11" s="7"/>
      <c r="TEB11" s="7"/>
      <c r="TEC11" s="7"/>
      <c r="TED11" s="7"/>
      <c r="TEE11" s="7"/>
      <c r="TEF11" s="7"/>
      <c r="TEG11" s="7"/>
      <c r="TEH11" s="7"/>
      <c r="TEI11" s="7"/>
      <c r="TEJ11" s="7"/>
      <c r="TEK11" s="7"/>
      <c r="TEL11" s="7"/>
      <c r="TEM11" s="7"/>
      <c r="TEN11" s="7"/>
      <c r="TEO11" s="7"/>
      <c r="TEP11" s="7"/>
      <c r="TEQ11" s="7"/>
      <c r="TER11" s="7"/>
      <c r="TES11" s="7"/>
      <c r="TET11" s="7"/>
      <c r="TEU11" s="7"/>
      <c r="TEV11" s="7"/>
      <c r="TEW11" s="7"/>
      <c r="TEX11" s="7"/>
      <c r="TEY11" s="7"/>
      <c r="TEZ11" s="7"/>
      <c r="TFA11" s="7"/>
      <c r="TFB11" s="7"/>
      <c r="TFC11" s="7"/>
      <c r="TFD11" s="7"/>
      <c r="TFE11" s="7"/>
      <c r="TFF11" s="7"/>
      <c r="TFG11" s="7"/>
      <c r="TFH11" s="7"/>
      <c r="TFI11" s="7"/>
      <c r="TFJ11" s="7"/>
      <c r="TFK11" s="7"/>
      <c r="TFL11" s="7"/>
      <c r="TFM11" s="7"/>
      <c r="TFN11" s="7"/>
      <c r="TFO11" s="7"/>
      <c r="TFP11" s="7"/>
      <c r="TFQ11" s="7"/>
      <c r="TFR11" s="7"/>
      <c r="TFS11" s="7"/>
      <c r="TFT11" s="7"/>
      <c r="TFU11" s="7"/>
      <c r="TFV11" s="7"/>
      <c r="TFW11" s="7"/>
      <c r="TFX11" s="7"/>
      <c r="TFY11" s="7"/>
      <c r="TFZ11" s="7"/>
      <c r="TGA11" s="7"/>
      <c r="TGB11" s="7"/>
      <c r="TGC11" s="7"/>
      <c r="TGD11" s="7"/>
      <c r="TGE11" s="7"/>
      <c r="TGF11" s="7"/>
      <c r="TGG11" s="7"/>
      <c r="TGH11" s="7"/>
      <c r="TGI11" s="7"/>
      <c r="TGJ11" s="7"/>
      <c r="TGK11" s="7"/>
      <c r="TGL11" s="7"/>
      <c r="TGM11" s="7"/>
      <c r="TGN11" s="7"/>
      <c r="TGO11" s="7"/>
      <c r="TGP11" s="7"/>
      <c r="TGQ11" s="7"/>
      <c r="TGR11" s="7"/>
      <c r="TGS11" s="7"/>
      <c r="TGT11" s="7"/>
      <c r="TGU11" s="7"/>
      <c r="TGV11" s="7"/>
      <c r="TGW11" s="7"/>
      <c r="TGX11" s="7"/>
      <c r="TGY11" s="7"/>
      <c r="TGZ11" s="7"/>
      <c r="THA11" s="7"/>
      <c r="THB11" s="7"/>
      <c r="THC11" s="7"/>
      <c r="THD11" s="7"/>
      <c r="THE11" s="7"/>
      <c r="THF11" s="7"/>
      <c r="THG11" s="7"/>
      <c r="THH11" s="7"/>
      <c r="THI11" s="7"/>
      <c r="THJ11" s="7"/>
      <c r="THK11" s="7"/>
      <c r="THL11" s="7"/>
      <c r="THM11" s="7"/>
      <c r="THN11" s="7"/>
      <c r="THO11" s="7"/>
      <c r="THP11" s="7"/>
      <c r="THQ11" s="7"/>
      <c r="THR11" s="7"/>
      <c r="THS11" s="7"/>
      <c r="THT11" s="7"/>
      <c r="THU11" s="7"/>
      <c r="THV11" s="7"/>
      <c r="THW11" s="7"/>
      <c r="THX11" s="7"/>
      <c r="THY11" s="7"/>
      <c r="THZ11" s="7"/>
      <c r="TIA11" s="7"/>
      <c r="TIB11" s="7"/>
      <c r="TIC11" s="7"/>
      <c r="TID11" s="7"/>
      <c r="TIE11" s="7"/>
      <c r="TIF11" s="7"/>
      <c r="TIG11" s="7"/>
      <c r="TIH11" s="7"/>
      <c r="TII11" s="7"/>
      <c r="TIJ11" s="7"/>
      <c r="TIK11" s="7"/>
      <c r="TIL11" s="7"/>
      <c r="TIM11" s="7"/>
      <c r="TIN11" s="7"/>
      <c r="TIO11" s="7"/>
      <c r="TIP11" s="7"/>
      <c r="TIQ11" s="7"/>
      <c r="TIR11" s="7"/>
      <c r="TIS11" s="7"/>
      <c r="TIT11" s="7"/>
      <c r="TIU11" s="7"/>
      <c r="TIV11" s="7"/>
      <c r="TIW11" s="7"/>
      <c r="TIX11" s="7"/>
      <c r="TIY11" s="7"/>
      <c r="TIZ11" s="7"/>
      <c r="TJA11" s="7"/>
      <c r="TJB11" s="7"/>
      <c r="TJC11" s="7"/>
      <c r="TJD11" s="7"/>
      <c r="TJE11" s="7"/>
      <c r="TJF11" s="7"/>
      <c r="TJG11" s="7"/>
      <c r="TJH11" s="7"/>
      <c r="TJI11" s="7"/>
      <c r="TJJ11" s="7"/>
      <c r="TJK11" s="7"/>
      <c r="TJL11" s="7"/>
      <c r="TJM11" s="7"/>
      <c r="TJN11" s="7"/>
      <c r="TJO11" s="7"/>
      <c r="TJP11" s="7"/>
      <c r="TJQ11" s="7"/>
      <c r="TJR11" s="7"/>
      <c r="TJS11" s="7"/>
      <c r="TJT11" s="7"/>
      <c r="TJU11" s="7"/>
      <c r="TJV11" s="7"/>
      <c r="TJW11" s="7"/>
      <c r="TJX11" s="7"/>
      <c r="TJY11" s="7"/>
      <c r="TJZ11" s="7"/>
      <c r="TKA11" s="7"/>
      <c r="TKB11" s="7"/>
      <c r="TKC11" s="7"/>
      <c r="TKD11" s="7"/>
      <c r="TKE11" s="7"/>
      <c r="TKF11" s="7"/>
      <c r="TKG11" s="7"/>
      <c r="TKH11" s="7"/>
      <c r="TKI11" s="7"/>
      <c r="TKJ11" s="7"/>
      <c r="TKK11" s="7"/>
      <c r="TKL11" s="7"/>
      <c r="TKM11" s="7"/>
      <c r="TKN11" s="7"/>
      <c r="TKO11" s="7"/>
      <c r="TKP11" s="7"/>
      <c r="TKQ11" s="7"/>
      <c r="TKR11" s="7"/>
      <c r="TKS11" s="7"/>
      <c r="TKT11" s="7"/>
      <c r="TKU11" s="7"/>
      <c r="TKV11" s="7"/>
      <c r="TKW11" s="7"/>
      <c r="TKX11" s="7"/>
      <c r="TKY11" s="7"/>
      <c r="TKZ11" s="7"/>
      <c r="TLA11" s="7"/>
      <c r="TLB11" s="7"/>
      <c r="TLC11" s="7"/>
      <c r="TLD11" s="7"/>
      <c r="TLE11" s="7"/>
      <c r="TLF11" s="7"/>
      <c r="TLG11" s="7"/>
      <c r="TLH11" s="7"/>
      <c r="TLI11" s="7"/>
      <c r="TLJ11" s="7"/>
      <c r="TLK11" s="7"/>
      <c r="TLL11" s="7"/>
      <c r="TLM11" s="7"/>
      <c r="TLN11" s="7"/>
      <c r="TLO11" s="7"/>
      <c r="TLP11" s="7"/>
      <c r="TLQ11" s="7"/>
      <c r="TLR11" s="7"/>
      <c r="TLS11" s="7"/>
      <c r="TLT11" s="7"/>
      <c r="TLU11" s="7"/>
      <c r="TLV11" s="7"/>
      <c r="TLW11" s="7"/>
      <c r="TLX11" s="7"/>
      <c r="TLY11" s="7"/>
      <c r="TLZ11" s="7"/>
      <c r="TMA11" s="7"/>
      <c r="TMB11" s="7"/>
      <c r="TMC11" s="7"/>
      <c r="TMD11" s="7"/>
      <c r="TME11" s="7"/>
      <c r="TMF11" s="7"/>
      <c r="TMG11" s="7"/>
      <c r="TMH11" s="7"/>
      <c r="TMI11" s="7"/>
      <c r="TMJ11" s="7"/>
      <c r="TMK11" s="7"/>
      <c r="TML11" s="7"/>
      <c r="TMM11" s="7"/>
      <c r="TMN11" s="7"/>
      <c r="TMO11" s="7"/>
      <c r="TMP11" s="7"/>
      <c r="TMQ11" s="7"/>
      <c r="TMR11" s="7"/>
      <c r="TMS11" s="7"/>
      <c r="TMT11" s="7"/>
      <c r="TMU11" s="7"/>
      <c r="TMV11" s="7"/>
      <c r="TMW11" s="7"/>
      <c r="TMX11" s="7"/>
      <c r="TMY11" s="7"/>
      <c r="TMZ11" s="7"/>
      <c r="TNA11" s="7"/>
      <c r="TNB11" s="7"/>
      <c r="TNC11" s="7"/>
      <c r="TND11" s="7"/>
      <c r="TNE11" s="7"/>
      <c r="TNF11" s="7"/>
      <c r="TNG11" s="7"/>
      <c r="TNH11" s="7"/>
      <c r="TNI11" s="7"/>
      <c r="TNJ11" s="7"/>
      <c r="TNK11" s="7"/>
      <c r="TNL11" s="7"/>
      <c r="TNM11" s="7"/>
      <c r="TNN11" s="7"/>
      <c r="TNO11" s="7"/>
      <c r="TNP11" s="7"/>
      <c r="TNQ11" s="7"/>
      <c r="TNR11" s="7"/>
      <c r="TNS11" s="7"/>
      <c r="TNT11" s="7"/>
      <c r="TNU11" s="7"/>
      <c r="TNV11" s="7"/>
      <c r="TNW11" s="7"/>
      <c r="TNX11" s="7"/>
      <c r="TNY11" s="7"/>
      <c r="TNZ11" s="7"/>
      <c r="TOA11" s="7"/>
      <c r="TOB11" s="7"/>
      <c r="TOC11" s="7"/>
      <c r="TOD11" s="7"/>
      <c r="TOE11" s="7"/>
      <c r="TOF11" s="7"/>
      <c r="TOG11" s="7"/>
      <c r="TOH11" s="7"/>
      <c r="TOI11" s="7"/>
      <c r="TOJ11" s="7"/>
      <c r="TOK11" s="7"/>
      <c r="TOL11" s="7"/>
      <c r="TOM11" s="7"/>
      <c r="TON11" s="7"/>
      <c r="TOO11" s="7"/>
      <c r="TOP11" s="7"/>
      <c r="TOQ11" s="7"/>
      <c r="TOR11" s="7"/>
      <c r="TOS11" s="7"/>
      <c r="TOT11" s="7"/>
      <c r="TOU11" s="7"/>
      <c r="TOV11" s="7"/>
      <c r="TOW11" s="7"/>
      <c r="TOX11" s="7"/>
      <c r="TOY11" s="7"/>
      <c r="TOZ11" s="7"/>
      <c r="TPA11" s="7"/>
      <c r="TPB11" s="7"/>
      <c r="TPC11" s="7"/>
      <c r="TPD11" s="7"/>
      <c r="TPE11" s="7"/>
      <c r="TPF11" s="7"/>
      <c r="TPG11" s="7"/>
      <c r="TPH11" s="7"/>
      <c r="TPI11" s="7"/>
      <c r="TPJ11" s="7"/>
      <c r="TPK11" s="7"/>
      <c r="TPL11" s="7"/>
      <c r="TPM11" s="7"/>
      <c r="TPN11" s="7"/>
      <c r="TPO11" s="7"/>
      <c r="TPP11" s="7"/>
      <c r="TPQ11" s="7"/>
      <c r="TPR11" s="7"/>
      <c r="TPS11" s="7"/>
      <c r="TPT11" s="7"/>
      <c r="TPU11" s="7"/>
      <c r="TPV11" s="7"/>
      <c r="TPW11" s="7"/>
      <c r="TPX11" s="7"/>
      <c r="TPY11" s="7"/>
      <c r="TPZ11" s="7"/>
      <c r="TQA11" s="7"/>
      <c r="TQB11" s="7"/>
      <c r="TQC11" s="7"/>
      <c r="TQD11" s="7"/>
      <c r="TQE11" s="7"/>
      <c r="TQF11" s="7"/>
      <c r="TQG11" s="7"/>
      <c r="TQH11" s="7"/>
      <c r="TQI11" s="7"/>
      <c r="TQJ11" s="7"/>
      <c r="TQK11" s="7"/>
      <c r="TQL11" s="7"/>
      <c r="TQM11" s="7"/>
      <c r="TQN11" s="7"/>
      <c r="TQO11" s="7"/>
      <c r="TQP11" s="7"/>
      <c r="TQQ11" s="7"/>
      <c r="TQR11" s="7"/>
      <c r="TQS11" s="7"/>
      <c r="TQT11" s="7"/>
      <c r="TQU11" s="7"/>
      <c r="TQV11" s="7"/>
      <c r="TQW11" s="7"/>
      <c r="TQX11" s="7"/>
      <c r="TQY11" s="7"/>
      <c r="TQZ11" s="7"/>
      <c r="TRA11" s="7"/>
      <c r="TRB11" s="7"/>
      <c r="TRC11" s="7"/>
      <c r="TRD11" s="7"/>
      <c r="TRE11" s="7"/>
      <c r="TRF11" s="7"/>
      <c r="TRG11" s="7"/>
      <c r="TRH11" s="7"/>
      <c r="TRI11" s="7"/>
      <c r="TRJ11" s="7"/>
      <c r="TRK11" s="7"/>
      <c r="TRL11" s="7"/>
      <c r="TRM11" s="7"/>
      <c r="TRN11" s="7"/>
      <c r="TRO11" s="7"/>
      <c r="TRP11" s="7"/>
      <c r="TRQ11" s="7"/>
      <c r="TRR11" s="7"/>
      <c r="TRS11" s="7"/>
      <c r="TRT11" s="7"/>
      <c r="TRU11" s="7"/>
      <c r="TRV11" s="7"/>
      <c r="TRW11" s="7"/>
      <c r="TRX11" s="7"/>
      <c r="TRY11" s="7"/>
      <c r="TRZ11" s="7"/>
      <c r="TSA11" s="7"/>
      <c r="TSB11" s="7"/>
      <c r="TSC11" s="7"/>
      <c r="TSD11" s="7"/>
      <c r="TSE11" s="7"/>
      <c r="TSF11" s="7"/>
      <c r="TSG11" s="7"/>
      <c r="TSH11" s="7"/>
      <c r="TSI11" s="7"/>
      <c r="TSJ11" s="7"/>
      <c r="TSK11" s="7"/>
      <c r="TSL11" s="7"/>
      <c r="TSM11" s="7"/>
      <c r="TSN11" s="7"/>
      <c r="TSO11" s="7"/>
      <c r="TSP11" s="7"/>
      <c r="TSQ11" s="7"/>
      <c r="TSR11" s="7"/>
      <c r="TSS11" s="7"/>
      <c r="TST11" s="7"/>
      <c r="TSU11" s="7"/>
      <c r="TSV11" s="7"/>
      <c r="TSW11" s="7"/>
      <c r="TSX11" s="7"/>
      <c r="TSY11" s="7"/>
      <c r="TSZ11" s="7"/>
      <c r="TTA11" s="7"/>
      <c r="TTB11" s="7"/>
      <c r="TTC11" s="7"/>
      <c r="TTD11" s="7"/>
      <c r="TTE11" s="7"/>
      <c r="TTF11" s="7"/>
      <c r="TTG11" s="7"/>
      <c r="TTH11" s="7"/>
      <c r="TTI11" s="7"/>
      <c r="TTJ11" s="7"/>
      <c r="TTK11" s="7"/>
      <c r="TTL11" s="7"/>
      <c r="TTM11" s="7"/>
      <c r="TTN11" s="7"/>
      <c r="TTO11" s="7"/>
      <c r="TTP11" s="7"/>
      <c r="TTQ11" s="7"/>
      <c r="TTR11" s="7"/>
      <c r="TTS11" s="7"/>
      <c r="TTT11" s="7"/>
      <c r="TTU11" s="7"/>
      <c r="TTV11" s="7"/>
      <c r="TTW11" s="7"/>
      <c r="TTX11" s="7"/>
      <c r="TTY11" s="7"/>
      <c r="TTZ11" s="7"/>
      <c r="TUA11" s="7"/>
      <c r="TUB11" s="7"/>
      <c r="TUC11" s="7"/>
      <c r="TUD11" s="7"/>
      <c r="TUE11" s="7"/>
      <c r="TUF11" s="7"/>
      <c r="TUG11" s="7"/>
      <c r="TUH11" s="7"/>
      <c r="TUI11" s="7"/>
      <c r="TUJ11" s="7"/>
      <c r="TUK11" s="7"/>
      <c r="TUL11" s="7"/>
      <c r="TUM11" s="7"/>
      <c r="TUN11" s="7"/>
      <c r="TUO11" s="7"/>
      <c r="TUP11" s="7"/>
      <c r="TUQ11" s="7"/>
      <c r="TUR11" s="7"/>
      <c r="TUS11" s="7"/>
      <c r="TUT11" s="7"/>
      <c r="TUU11" s="7"/>
      <c r="TUV11" s="7"/>
      <c r="TUW11" s="7"/>
      <c r="TUX11" s="7"/>
      <c r="TUY11" s="7"/>
      <c r="TUZ11" s="7"/>
      <c r="TVA11" s="7"/>
      <c r="TVB11" s="7"/>
      <c r="TVC11" s="7"/>
      <c r="TVD11" s="7"/>
      <c r="TVE11" s="7"/>
      <c r="TVF11" s="7"/>
      <c r="TVG11" s="7"/>
      <c r="TVH11" s="7"/>
      <c r="TVI11" s="7"/>
      <c r="TVJ11" s="7"/>
      <c r="TVK11" s="7"/>
      <c r="TVL11" s="7"/>
      <c r="TVM11" s="7"/>
      <c r="TVN11" s="7"/>
      <c r="TVO11" s="7"/>
      <c r="TVP11" s="7"/>
      <c r="TVQ11" s="7"/>
      <c r="TVR11" s="7"/>
      <c r="TVS11" s="7"/>
      <c r="TVT11" s="7"/>
      <c r="TVU11" s="7"/>
      <c r="TVV11" s="7"/>
      <c r="TVW11" s="7"/>
      <c r="TVX11" s="7"/>
      <c r="TVY11" s="7"/>
      <c r="TVZ11" s="7"/>
      <c r="TWA11" s="7"/>
      <c r="TWB11" s="7"/>
      <c r="TWC11" s="7"/>
      <c r="TWD11" s="7"/>
      <c r="TWE11" s="7"/>
      <c r="TWF11" s="7"/>
      <c r="TWG11" s="7"/>
      <c r="TWH11" s="7"/>
      <c r="TWI11" s="7"/>
      <c r="TWJ11" s="7"/>
      <c r="TWK11" s="7"/>
      <c r="TWL11" s="7"/>
      <c r="TWM11" s="7"/>
      <c r="TWN11" s="7"/>
      <c r="TWO11" s="7"/>
      <c r="TWP11" s="7"/>
      <c r="TWQ11" s="7"/>
      <c r="TWR11" s="7"/>
      <c r="TWS11" s="7"/>
      <c r="TWT11" s="7"/>
      <c r="TWU11" s="7"/>
      <c r="TWV11" s="7"/>
      <c r="TWW11" s="7"/>
      <c r="TWX11" s="7"/>
      <c r="TWY11" s="7"/>
      <c r="TWZ11" s="7"/>
      <c r="TXA11" s="7"/>
      <c r="TXB11" s="7"/>
      <c r="TXC11" s="7"/>
      <c r="TXD11" s="7"/>
      <c r="TXE11" s="7"/>
      <c r="TXF11" s="7"/>
      <c r="TXG11" s="7"/>
      <c r="TXH11" s="7"/>
      <c r="TXI11" s="7"/>
      <c r="TXJ11" s="7"/>
      <c r="TXK11" s="7"/>
      <c r="TXL11" s="7"/>
      <c r="TXM11" s="7"/>
      <c r="TXN11" s="7"/>
      <c r="TXO11" s="7"/>
      <c r="TXP11" s="7"/>
      <c r="TXQ11" s="7"/>
      <c r="TXR11" s="7"/>
      <c r="TXS11" s="7"/>
      <c r="TXT11" s="7"/>
      <c r="TXU11" s="7"/>
      <c r="TXV11" s="7"/>
      <c r="TXW11" s="7"/>
      <c r="TXX11" s="7"/>
      <c r="TXY11" s="7"/>
      <c r="TXZ11" s="7"/>
      <c r="TYA11" s="7"/>
      <c r="TYB11" s="7"/>
      <c r="TYC11" s="7"/>
      <c r="TYD11" s="7"/>
      <c r="TYE11" s="7"/>
      <c r="TYF11" s="7"/>
      <c r="TYG11" s="7"/>
      <c r="TYH11" s="7"/>
      <c r="TYI11" s="7"/>
      <c r="TYJ11" s="7"/>
      <c r="TYK11" s="7"/>
      <c r="TYL11" s="7"/>
      <c r="TYM11" s="7"/>
      <c r="TYN11" s="7"/>
      <c r="TYO11" s="7"/>
      <c r="TYP11" s="7"/>
      <c r="TYQ11" s="7"/>
      <c r="TYR11" s="7"/>
      <c r="TYS11" s="7"/>
      <c r="TYT11" s="7"/>
      <c r="TYU11" s="7"/>
      <c r="TYV11" s="7"/>
      <c r="TYW11" s="7"/>
      <c r="TYX11" s="7"/>
      <c r="TYY11" s="7"/>
      <c r="TYZ11" s="7"/>
      <c r="TZA11" s="7"/>
      <c r="TZB11" s="7"/>
      <c r="TZC11" s="7"/>
      <c r="TZD11" s="7"/>
      <c r="TZE11" s="7"/>
      <c r="TZF11" s="7"/>
      <c r="TZG11" s="7"/>
      <c r="TZH11" s="7"/>
      <c r="TZI11" s="7"/>
      <c r="TZJ11" s="7"/>
      <c r="TZK11" s="7"/>
      <c r="TZL11" s="7"/>
      <c r="TZM11" s="7"/>
      <c r="TZN11" s="7"/>
      <c r="TZO11" s="7"/>
      <c r="TZP11" s="7"/>
      <c r="TZQ11" s="7"/>
      <c r="TZR11" s="7"/>
      <c r="TZS11" s="7"/>
      <c r="TZT11" s="7"/>
      <c r="TZU11" s="7"/>
      <c r="TZV11" s="7"/>
      <c r="TZW11" s="7"/>
      <c r="TZX11" s="7"/>
      <c r="TZY11" s="7"/>
      <c r="TZZ11" s="7"/>
      <c r="UAA11" s="7"/>
      <c r="UAB11" s="7"/>
      <c r="UAC11" s="7"/>
      <c r="UAD11" s="7"/>
      <c r="UAE11" s="7"/>
      <c r="UAF11" s="7"/>
      <c r="UAG11" s="7"/>
      <c r="UAH11" s="7"/>
      <c r="UAI11" s="7"/>
      <c r="UAJ11" s="7"/>
      <c r="UAK11" s="7"/>
      <c r="UAL11" s="7"/>
      <c r="UAM11" s="7"/>
      <c r="UAN11" s="7"/>
      <c r="UAO11" s="7"/>
      <c r="UAP11" s="7"/>
      <c r="UAQ11" s="7"/>
      <c r="UAR11" s="7"/>
      <c r="UAS11" s="7"/>
      <c r="UAT11" s="7"/>
      <c r="UAU11" s="7"/>
      <c r="UAV11" s="7"/>
      <c r="UAW11" s="7"/>
      <c r="UAX11" s="7"/>
      <c r="UAY11" s="7"/>
      <c r="UAZ11" s="7"/>
      <c r="UBA11" s="7"/>
      <c r="UBB11" s="7"/>
      <c r="UBC11" s="7"/>
      <c r="UBD11" s="7"/>
      <c r="UBE11" s="7"/>
      <c r="UBF11" s="7"/>
      <c r="UBG11" s="7"/>
      <c r="UBH11" s="7"/>
      <c r="UBI11" s="7"/>
      <c r="UBJ11" s="7"/>
      <c r="UBK11" s="7"/>
      <c r="UBL11" s="7"/>
      <c r="UBM11" s="7"/>
      <c r="UBN11" s="7"/>
      <c r="UBO11" s="7"/>
      <c r="UBP11" s="7"/>
      <c r="UBQ11" s="7"/>
      <c r="UBR11" s="7"/>
      <c r="UBS11" s="7"/>
      <c r="UBT11" s="7"/>
      <c r="UBU11" s="7"/>
      <c r="UBV11" s="7"/>
      <c r="UBW11" s="7"/>
      <c r="UBX11" s="7"/>
      <c r="UBY11" s="7"/>
      <c r="UBZ11" s="7"/>
      <c r="UCA11" s="7"/>
      <c r="UCB11" s="7"/>
      <c r="UCC11" s="7"/>
      <c r="UCD11" s="7"/>
      <c r="UCE11" s="7"/>
      <c r="UCF11" s="7"/>
      <c r="UCG11" s="7"/>
      <c r="UCH11" s="7"/>
      <c r="UCI11" s="7"/>
      <c r="UCJ11" s="7"/>
      <c r="UCK11" s="7"/>
      <c r="UCL11" s="7"/>
      <c r="UCM11" s="7"/>
      <c r="UCN11" s="7"/>
      <c r="UCO11" s="7"/>
      <c r="UCP11" s="7"/>
      <c r="UCQ11" s="7"/>
      <c r="UCR11" s="7"/>
      <c r="UCS11" s="7"/>
      <c r="UCT11" s="7"/>
      <c r="UCU11" s="7"/>
      <c r="UCV11" s="7"/>
      <c r="UCW11" s="7"/>
      <c r="UCX11" s="7"/>
      <c r="UCY11" s="7"/>
      <c r="UCZ11" s="7"/>
      <c r="UDA11" s="7"/>
      <c r="UDB11" s="7"/>
      <c r="UDC11" s="7"/>
      <c r="UDD11" s="7"/>
      <c r="UDE11" s="7"/>
      <c r="UDF11" s="7"/>
      <c r="UDG11" s="7"/>
      <c r="UDH11" s="7"/>
      <c r="UDI11" s="7"/>
      <c r="UDJ11" s="7"/>
      <c r="UDK11" s="7"/>
      <c r="UDL11" s="7"/>
      <c r="UDM11" s="7"/>
      <c r="UDN11" s="7"/>
      <c r="UDO11" s="7"/>
      <c r="UDP11" s="7"/>
      <c r="UDQ11" s="7"/>
      <c r="UDR11" s="7"/>
      <c r="UDS11" s="7"/>
      <c r="UDT11" s="7"/>
      <c r="UDU11" s="7"/>
      <c r="UDV11" s="7"/>
      <c r="UDW11" s="7"/>
      <c r="UDX11" s="7"/>
      <c r="UDY11" s="7"/>
      <c r="UDZ11" s="7"/>
      <c r="UEA11" s="7"/>
      <c r="UEB11" s="7"/>
      <c r="UEC11" s="7"/>
      <c r="UED11" s="7"/>
      <c r="UEE11" s="7"/>
      <c r="UEF11" s="7"/>
      <c r="UEG11" s="7"/>
      <c r="UEH11" s="7"/>
      <c r="UEI11" s="7"/>
      <c r="UEJ11" s="7"/>
      <c r="UEK11" s="7"/>
      <c r="UEL11" s="7"/>
      <c r="UEM11" s="7"/>
      <c r="UEN11" s="7"/>
      <c r="UEO11" s="7"/>
      <c r="UEP11" s="7"/>
      <c r="UEQ11" s="7"/>
      <c r="UER11" s="7"/>
      <c r="UES11" s="7"/>
      <c r="UET11" s="7"/>
      <c r="UEU11" s="7"/>
      <c r="UEV11" s="7"/>
      <c r="UEW11" s="7"/>
      <c r="UEX11" s="7"/>
      <c r="UEY11" s="7"/>
      <c r="UEZ11" s="7"/>
      <c r="UFA11" s="7"/>
      <c r="UFB11" s="7"/>
      <c r="UFC11" s="7"/>
      <c r="UFD11" s="7"/>
      <c r="UFE11" s="7"/>
      <c r="UFF11" s="7"/>
      <c r="UFG11" s="7"/>
      <c r="UFH11" s="7"/>
      <c r="UFI11" s="7"/>
      <c r="UFJ11" s="7"/>
      <c r="UFK11" s="7"/>
      <c r="UFL11" s="7"/>
      <c r="UFM11" s="7"/>
      <c r="UFN11" s="7"/>
      <c r="UFO11" s="7"/>
      <c r="UFP11" s="7"/>
      <c r="UFQ11" s="7"/>
      <c r="UFR11" s="7"/>
      <c r="UFS11" s="7"/>
      <c r="UFT11" s="7"/>
      <c r="UFU11" s="7"/>
      <c r="UFV11" s="7"/>
      <c r="UFW11" s="7"/>
      <c r="UFX11" s="7"/>
      <c r="UFY11" s="7"/>
      <c r="UFZ11" s="7"/>
      <c r="UGA11" s="7"/>
      <c r="UGB11" s="7"/>
      <c r="UGC11" s="7"/>
      <c r="UGD11" s="7"/>
      <c r="UGE11" s="7"/>
      <c r="UGF11" s="7"/>
      <c r="UGG11" s="7"/>
      <c r="UGH11" s="7"/>
      <c r="UGI11" s="7"/>
      <c r="UGJ11" s="7"/>
      <c r="UGK11" s="7"/>
      <c r="UGL11" s="7"/>
      <c r="UGM11" s="7"/>
      <c r="UGN11" s="7"/>
      <c r="UGO11" s="7"/>
      <c r="UGP11" s="7"/>
      <c r="UGQ11" s="7"/>
      <c r="UGR11" s="7"/>
      <c r="UGS11" s="7"/>
      <c r="UGT11" s="7"/>
      <c r="UGU11" s="7"/>
      <c r="UGV11" s="7"/>
      <c r="UGW11" s="7"/>
      <c r="UGX11" s="7"/>
      <c r="UGY11" s="7"/>
      <c r="UGZ11" s="7"/>
      <c r="UHA11" s="7"/>
      <c r="UHB11" s="7"/>
      <c r="UHC11" s="7"/>
      <c r="UHD11" s="7"/>
      <c r="UHE11" s="7"/>
      <c r="UHF11" s="7"/>
      <c r="UHG11" s="7"/>
      <c r="UHH11" s="7"/>
      <c r="UHI11" s="7"/>
      <c r="UHJ11" s="7"/>
      <c r="UHK11" s="7"/>
      <c r="UHL11" s="7"/>
      <c r="UHM11" s="7"/>
      <c r="UHN11" s="7"/>
      <c r="UHO11" s="7"/>
      <c r="UHP11" s="7"/>
      <c r="UHQ11" s="7"/>
      <c r="UHR11" s="7"/>
      <c r="UHS11" s="7"/>
      <c r="UHT11" s="7"/>
      <c r="UHU11" s="7"/>
      <c r="UHV11" s="7"/>
      <c r="UHW11" s="7"/>
      <c r="UHX11" s="7"/>
      <c r="UHY11" s="7"/>
      <c r="UHZ11" s="7"/>
      <c r="UIA11" s="7"/>
      <c r="UIB11" s="7"/>
      <c r="UIC11" s="7"/>
      <c r="UID11" s="7"/>
      <c r="UIE11" s="7"/>
      <c r="UIF11" s="7"/>
      <c r="UIG11" s="7"/>
      <c r="UIH11" s="7"/>
      <c r="UII11" s="7"/>
      <c r="UIJ11" s="7"/>
      <c r="UIK11" s="7"/>
      <c r="UIL11" s="7"/>
      <c r="UIM11" s="7"/>
      <c r="UIN11" s="7"/>
      <c r="UIO11" s="7"/>
      <c r="UIP11" s="7"/>
      <c r="UIQ11" s="7"/>
      <c r="UIR11" s="7"/>
      <c r="UIS11" s="7"/>
      <c r="UIT11" s="7"/>
      <c r="UIU11" s="7"/>
      <c r="UIV11" s="7"/>
      <c r="UIW11" s="7"/>
      <c r="UIX11" s="7"/>
      <c r="UIY11" s="7"/>
      <c r="UIZ11" s="7"/>
      <c r="UJA11" s="7"/>
      <c r="UJB11" s="7"/>
      <c r="UJC11" s="7"/>
      <c r="UJD11" s="7"/>
      <c r="UJE11" s="7"/>
      <c r="UJF11" s="7"/>
      <c r="UJG11" s="7"/>
      <c r="UJH11" s="7"/>
      <c r="UJI11" s="7"/>
      <c r="UJJ11" s="7"/>
      <c r="UJK11" s="7"/>
      <c r="UJL11" s="7"/>
      <c r="UJM11" s="7"/>
      <c r="UJN11" s="7"/>
      <c r="UJO11" s="7"/>
      <c r="UJP11" s="7"/>
      <c r="UJQ11" s="7"/>
      <c r="UJR11" s="7"/>
      <c r="UJS11" s="7"/>
      <c r="UJT11" s="7"/>
      <c r="UJU11" s="7"/>
      <c r="UJV11" s="7"/>
      <c r="UJW11" s="7"/>
      <c r="UJX11" s="7"/>
      <c r="UJY11" s="7"/>
      <c r="UJZ11" s="7"/>
      <c r="UKA11" s="7"/>
      <c r="UKB11" s="7"/>
      <c r="UKC11" s="7"/>
      <c r="UKD11" s="7"/>
      <c r="UKE11" s="7"/>
      <c r="UKF11" s="7"/>
      <c r="UKG11" s="7"/>
      <c r="UKH11" s="7"/>
      <c r="UKI11" s="7"/>
      <c r="UKJ11" s="7"/>
      <c r="UKK11" s="7"/>
      <c r="UKL11" s="7"/>
      <c r="UKM11" s="7"/>
      <c r="UKN11" s="7"/>
      <c r="UKO11" s="7"/>
      <c r="UKP11" s="7"/>
      <c r="UKQ11" s="7"/>
      <c r="UKR11" s="7"/>
      <c r="UKS11" s="7"/>
      <c r="UKT11" s="7"/>
      <c r="UKU11" s="7"/>
      <c r="UKV11" s="7"/>
      <c r="UKW11" s="7"/>
      <c r="UKX11" s="7"/>
      <c r="UKY11" s="7"/>
      <c r="UKZ11" s="7"/>
      <c r="ULA11" s="7"/>
      <c r="ULB11" s="7"/>
      <c r="ULC11" s="7"/>
      <c r="ULD11" s="7"/>
      <c r="ULE11" s="7"/>
      <c r="ULF11" s="7"/>
      <c r="ULG11" s="7"/>
      <c r="ULH11" s="7"/>
      <c r="ULI11" s="7"/>
      <c r="ULJ11" s="7"/>
      <c r="ULK11" s="7"/>
      <c r="ULL11" s="7"/>
      <c r="ULM11" s="7"/>
      <c r="ULN11" s="7"/>
      <c r="ULO11" s="7"/>
      <c r="ULP11" s="7"/>
      <c r="ULQ11" s="7"/>
      <c r="ULR11" s="7"/>
      <c r="ULS11" s="7"/>
      <c r="ULT11" s="7"/>
      <c r="ULU11" s="7"/>
      <c r="ULV11" s="7"/>
      <c r="ULW11" s="7"/>
      <c r="ULX11" s="7"/>
      <c r="ULY11" s="7"/>
      <c r="ULZ11" s="7"/>
      <c r="UMA11" s="7"/>
      <c r="UMB11" s="7"/>
      <c r="UMC11" s="7"/>
      <c r="UMD11" s="7"/>
      <c r="UME11" s="7"/>
      <c r="UMF11" s="7"/>
      <c r="UMG11" s="7"/>
      <c r="UMH11" s="7"/>
      <c r="UMI11" s="7"/>
      <c r="UMJ11" s="7"/>
      <c r="UMK11" s="7"/>
      <c r="UML11" s="7"/>
      <c r="UMM11" s="7"/>
      <c r="UMN11" s="7"/>
      <c r="UMO11" s="7"/>
      <c r="UMP11" s="7"/>
      <c r="UMQ11" s="7"/>
      <c r="UMR11" s="7"/>
      <c r="UMS11" s="7"/>
      <c r="UMT11" s="7"/>
      <c r="UMU11" s="7"/>
      <c r="UMV11" s="7"/>
      <c r="UMW11" s="7"/>
      <c r="UMX11" s="7"/>
      <c r="UMY11" s="7"/>
      <c r="UMZ11" s="7"/>
      <c r="UNA11" s="7"/>
      <c r="UNB11" s="7"/>
      <c r="UNC11" s="7"/>
      <c r="UND11" s="7"/>
      <c r="UNE11" s="7"/>
      <c r="UNF11" s="7"/>
      <c r="UNG11" s="7"/>
      <c r="UNH11" s="7"/>
      <c r="UNI11" s="7"/>
      <c r="UNJ11" s="7"/>
      <c r="UNK11" s="7"/>
      <c r="UNL11" s="7"/>
      <c r="UNM11" s="7"/>
      <c r="UNN11" s="7"/>
      <c r="UNO11" s="7"/>
      <c r="UNP11" s="7"/>
      <c r="UNQ11" s="7"/>
      <c r="UNR11" s="7"/>
      <c r="UNS11" s="7"/>
      <c r="UNT11" s="7"/>
      <c r="UNU11" s="7"/>
      <c r="UNV11" s="7"/>
      <c r="UNW11" s="7"/>
      <c r="UNX11" s="7"/>
      <c r="UNY11" s="7"/>
      <c r="UNZ11" s="7"/>
      <c r="UOA11" s="7"/>
      <c r="UOB11" s="7"/>
      <c r="UOC11" s="7"/>
      <c r="UOD11" s="7"/>
      <c r="UOE11" s="7"/>
      <c r="UOF11" s="7"/>
      <c r="UOG11" s="7"/>
      <c r="UOH11" s="7"/>
      <c r="UOI11" s="7"/>
      <c r="UOJ11" s="7"/>
      <c r="UOK11" s="7"/>
      <c r="UOL11" s="7"/>
      <c r="UOM11" s="7"/>
      <c r="UON11" s="7"/>
      <c r="UOO11" s="7"/>
      <c r="UOP11" s="7"/>
      <c r="UOQ11" s="7"/>
      <c r="UOR11" s="7"/>
      <c r="UOS11" s="7"/>
      <c r="UOT11" s="7"/>
      <c r="UOU11" s="7"/>
      <c r="UOV11" s="7"/>
      <c r="UOW11" s="7"/>
      <c r="UOX11" s="7"/>
      <c r="UOY11" s="7"/>
      <c r="UOZ11" s="7"/>
      <c r="UPA11" s="7"/>
      <c r="UPB11" s="7"/>
      <c r="UPC11" s="7"/>
      <c r="UPD11" s="7"/>
      <c r="UPE11" s="7"/>
      <c r="UPF11" s="7"/>
      <c r="UPG11" s="7"/>
      <c r="UPH11" s="7"/>
      <c r="UPI11" s="7"/>
      <c r="UPJ11" s="7"/>
      <c r="UPK11" s="7"/>
      <c r="UPL11" s="7"/>
      <c r="UPM11" s="7"/>
      <c r="UPN11" s="7"/>
      <c r="UPO11" s="7"/>
      <c r="UPP11" s="7"/>
      <c r="UPQ11" s="7"/>
      <c r="UPR11" s="7"/>
      <c r="UPS11" s="7"/>
      <c r="UPT11" s="7"/>
      <c r="UPU11" s="7"/>
      <c r="UPV11" s="7"/>
      <c r="UPW11" s="7"/>
      <c r="UPX11" s="7"/>
      <c r="UPY11" s="7"/>
      <c r="UPZ11" s="7"/>
      <c r="UQA11" s="7"/>
      <c r="UQB11" s="7"/>
      <c r="UQC11" s="7"/>
      <c r="UQD11" s="7"/>
      <c r="UQE11" s="7"/>
      <c r="UQF11" s="7"/>
      <c r="UQG11" s="7"/>
      <c r="UQH11" s="7"/>
      <c r="UQI11" s="7"/>
      <c r="UQJ11" s="7"/>
      <c r="UQK11" s="7"/>
      <c r="UQL11" s="7"/>
      <c r="UQM11" s="7"/>
      <c r="UQN11" s="7"/>
      <c r="UQO11" s="7"/>
      <c r="UQP11" s="7"/>
      <c r="UQQ11" s="7"/>
      <c r="UQR11" s="7"/>
      <c r="UQS11" s="7"/>
      <c r="UQT11" s="7"/>
      <c r="UQU11" s="7"/>
      <c r="UQV11" s="7"/>
      <c r="UQW11" s="7"/>
      <c r="UQX11" s="7"/>
      <c r="UQY11" s="7"/>
      <c r="UQZ11" s="7"/>
      <c r="URA11" s="7"/>
      <c r="URB11" s="7"/>
      <c r="URC11" s="7"/>
      <c r="URD11" s="7"/>
      <c r="URE11" s="7"/>
      <c r="URF11" s="7"/>
      <c r="URG11" s="7"/>
      <c r="URH11" s="7"/>
      <c r="URI11" s="7"/>
      <c r="URJ11" s="7"/>
      <c r="URK11" s="7"/>
      <c r="URL11" s="7"/>
      <c r="URM11" s="7"/>
      <c r="URN11" s="7"/>
      <c r="URO11" s="7"/>
      <c r="URP11" s="7"/>
      <c r="URQ11" s="7"/>
      <c r="URR11" s="7"/>
      <c r="URS11" s="7"/>
      <c r="URT11" s="7"/>
      <c r="URU11" s="7"/>
      <c r="URV11" s="7"/>
      <c r="URW11" s="7"/>
      <c r="URX11" s="7"/>
      <c r="URY11" s="7"/>
      <c r="URZ11" s="7"/>
      <c r="USA11" s="7"/>
      <c r="USB11" s="7"/>
      <c r="USC11" s="7"/>
      <c r="USD11" s="7"/>
      <c r="USE11" s="7"/>
      <c r="USF11" s="7"/>
      <c r="USG11" s="7"/>
      <c r="USH11" s="7"/>
      <c r="USI11" s="7"/>
      <c r="USJ11" s="7"/>
      <c r="USK11" s="7"/>
      <c r="USL11" s="7"/>
      <c r="USM11" s="7"/>
      <c r="USN11" s="7"/>
      <c r="USO11" s="7"/>
      <c r="USP11" s="7"/>
      <c r="USQ11" s="7"/>
      <c r="USR11" s="7"/>
      <c r="USS11" s="7"/>
      <c r="UST11" s="7"/>
      <c r="USU11" s="7"/>
      <c r="USV11" s="7"/>
      <c r="USW11" s="7"/>
      <c r="USX11" s="7"/>
      <c r="USY11" s="7"/>
      <c r="USZ11" s="7"/>
      <c r="UTA11" s="7"/>
      <c r="UTB11" s="7"/>
      <c r="UTC11" s="7"/>
      <c r="UTD11" s="7"/>
      <c r="UTE11" s="7"/>
      <c r="UTF11" s="7"/>
      <c r="UTG11" s="7"/>
      <c r="UTH11" s="7"/>
      <c r="UTI11" s="7"/>
      <c r="UTJ11" s="7"/>
      <c r="UTK11" s="7"/>
      <c r="UTL11" s="7"/>
      <c r="UTM11" s="7"/>
      <c r="UTN11" s="7"/>
      <c r="UTO11" s="7"/>
      <c r="UTP11" s="7"/>
      <c r="UTQ11" s="7"/>
      <c r="UTR11" s="7"/>
      <c r="UTS11" s="7"/>
      <c r="UTT11" s="7"/>
      <c r="UTU11" s="7"/>
      <c r="UTV11" s="7"/>
      <c r="UTW11" s="7"/>
      <c r="UTX11" s="7"/>
      <c r="UTY11" s="7"/>
      <c r="UTZ11" s="7"/>
      <c r="UUA11" s="7"/>
      <c r="UUB11" s="7"/>
      <c r="UUC11" s="7"/>
      <c r="UUD11" s="7"/>
      <c r="UUE11" s="7"/>
      <c r="UUF11" s="7"/>
      <c r="UUG11" s="7"/>
      <c r="UUH11" s="7"/>
      <c r="UUI11" s="7"/>
      <c r="UUJ11" s="7"/>
      <c r="UUK11" s="7"/>
      <c r="UUL11" s="7"/>
      <c r="UUM11" s="7"/>
      <c r="UUN11" s="7"/>
      <c r="UUO11" s="7"/>
      <c r="UUP11" s="7"/>
      <c r="UUQ11" s="7"/>
      <c r="UUR11" s="7"/>
      <c r="UUS11" s="7"/>
      <c r="UUT11" s="7"/>
      <c r="UUU11" s="7"/>
      <c r="UUV11" s="7"/>
      <c r="UUW11" s="7"/>
      <c r="UUX11" s="7"/>
      <c r="UUY11" s="7"/>
      <c r="UUZ11" s="7"/>
      <c r="UVA11" s="7"/>
      <c r="UVB11" s="7"/>
      <c r="UVC11" s="7"/>
      <c r="UVD11" s="7"/>
      <c r="UVE11" s="7"/>
      <c r="UVF11" s="7"/>
      <c r="UVG11" s="7"/>
      <c r="UVH11" s="7"/>
      <c r="UVI11" s="7"/>
      <c r="UVJ11" s="7"/>
      <c r="UVK11" s="7"/>
      <c r="UVL11" s="7"/>
      <c r="UVM11" s="7"/>
      <c r="UVN11" s="7"/>
      <c r="UVO11" s="7"/>
      <c r="UVP11" s="7"/>
      <c r="UVQ11" s="7"/>
      <c r="UVR11" s="7"/>
      <c r="UVS11" s="7"/>
      <c r="UVT11" s="7"/>
      <c r="UVU11" s="7"/>
      <c r="UVV11" s="7"/>
      <c r="UVW11" s="7"/>
      <c r="UVX11" s="7"/>
      <c r="UVY11" s="7"/>
      <c r="UVZ11" s="7"/>
      <c r="UWA11" s="7"/>
      <c r="UWB11" s="7"/>
      <c r="UWC11" s="7"/>
      <c r="UWD11" s="7"/>
      <c r="UWE11" s="7"/>
      <c r="UWF11" s="7"/>
      <c r="UWG11" s="7"/>
      <c r="UWH11" s="7"/>
      <c r="UWI11" s="7"/>
      <c r="UWJ11" s="7"/>
      <c r="UWK11" s="7"/>
      <c r="UWL11" s="7"/>
      <c r="UWM11" s="7"/>
      <c r="UWN11" s="7"/>
      <c r="UWO11" s="7"/>
      <c r="UWP11" s="7"/>
      <c r="UWQ11" s="7"/>
      <c r="UWR11" s="7"/>
      <c r="UWS11" s="7"/>
      <c r="UWT11" s="7"/>
      <c r="UWU11" s="7"/>
      <c r="UWV11" s="7"/>
      <c r="UWW11" s="7"/>
      <c r="UWX11" s="7"/>
      <c r="UWY11" s="7"/>
      <c r="UWZ11" s="7"/>
      <c r="UXA11" s="7"/>
      <c r="UXB11" s="7"/>
      <c r="UXC11" s="7"/>
      <c r="UXD11" s="7"/>
      <c r="UXE11" s="7"/>
      <c r="UXF11" s="7"/>
      <c r="UXG11" s="7"/>
      <c r="UXH11" s="7"/>
      <c r="UXI11" s="7"/>
      <c r="UXJ11" s="7"/>
      <c r="UXK11" s="7"/>
      <c r="UXL11" s="7"/>
      <c r="UXM11" s="7"/>
      <c r="UXN11" s="7"/>
      <c r="UXO11" s="7"/>
      <c r="UXP11" s="7"/>
      <c r="UXQ11" s="7"/>
      <c r="UXR11" s="7"/>
      <c r="UXS11" s="7"/>
      <c r="UXT11" s="7"/>
      <c r="UXU11" s="7"/>
      <c r="UXV11" s="7"/>
      <c r="UXW11" s="7"/>
      <c r="UXX11" s="7"/>
      <c r="UXY11" s="7"/>
      <c r="UXZ11" s="7"/>
      <c r="UYA11" s="7"/>
      <c r="UYB11" s="7"/>
      <c r="UYC11" s="7"/>
      <c r="UYD11" s="7"/>
      <c r="UYE11" s="7"/>
      <c r="UYF11" s="7"/>
      <c r="UYG11" s="7"/>
      <c r="UYH11" s="7"/>
      <c r="UYI11" s="7"/>
      <c r="UYJ11" s="7"/>
      <c r="UYK11" s="7"/>
      <c r="UYL11" s="7"/>
      <c r="UYM11" s="7"/>
      <c r="UYN11" s="7"/>
      <c r="UYO11" s="7"/>
      <c r="UYP11" s="7"/>
      <c r="UYQ11" s="7"/>
      <c r="UYR11" s="7"/>
      <c r="UYS11" s="7"/>
      <c r="UYT11" s="7"/>
      <c r="UYU11" s="7"/>
      <c r="UYV11" s="7"/>
      <c r="UYW11" s="7"/>
      <c r="UYX11" s="7"/>
      <c r="UYY11" s="7"/>
      <c r="UYZ11" s="7"/>
      <c r="UZA11" s="7"/>
      <c r="UZB11" s="7"/>
      <c r="UZC11" s="7"/>
      <c r="UZD11" s="7"/>
      <c r="UZE11" s="7"/>
      <c r="UZF11" s="7"/>
      <c r="UZG11" s="7"/>
      <c r="UZH11" s="7"/>
      <c r="UZI11" s="7"/>
      <c r="UZJ11" s="7"/>
      <c r="UZK11" s="7"/>
      <c r="UZL11" s="7"/>
      <c r="UZM11" s="7"/>
      <c r="UZN11" s="7"/>
      <c r="UZO11" s="7"/>
      <c r="UZP11" s="7"/>
      <c r="UZQ11" s="7"/>
      <c r="UZR11" s="7"/>
      <c r="UZS11" s="7"/>
      <c r="UZT11" s="7"/>
      <c r="UZU11" s="7"/>
      <c r="UZV11" s="7"/>
      <c r="UZW11" s="7"/>
      <c r="UZX11" s="7"/>
      <c r="UZY11" s="7"/>
      <c r="UZZ11" s="7"/>
      <c r="VAA11" s="7"/>
      <c r="VAB11" s="7"/>
      <c r="VAC11" s="7"/>
      <c r="VAD11" s="7"/>
      <c r="VAE11" s="7"/>
      <c r="VAF11" s="7"/>
      <c r="VAG11" s="7"/>
      <c r="VAH11" s="7"/>
      <c r="VAI11" s="7"/>
      <c r="VAJ11" s="7"/>
      <c r="VAK11" s="7"/>
      <c r="VAL11" s="7"/>
      <c r="VAM11" s="7"/>
      <c r="VAN11" s="7"/>
      <c r="VAO11" s="7"/>
      <c r="VAP11" s="7"/>
      <c r="VAQ11" s="7"/>
      <c r="VAR11" s="7"/>
      <c r="VAS11" s="7"/>
      <c r="VAT11" s="7"/>
      <c r="VAU11" s="7"/>
      <c r="VAV11" s="7"/>
      <c r="VAW11" s="7"/>
      <c r="VAX11" s="7"/>
      <c r="VAY11" s="7"/>
      <c r="VAZ11" s="7"/>
      <c r="VBA11" s="7"/>
      <c r="VBB11" s="7"/>
      <c r="VBC11" s="7"/>
      <c r="VBD11" s="7"/>
      <c r="VBE11" s="7"/>
      <c r="VBF11" s="7"/>
      <c r="VBG11" s="7"/>
      <c r="VBH11" s="7"/>
      <c r="VBI11" s="7"/>
      <c r="VBJ11" s="7"/>
      <c r="VBK11" s="7"/>
      <c r="VBL11" s="7"/>
      <c r="VBM11" s="7"/>
      <c r="VBN11" s="7"/>
      <c r="VBO11" s="7"/>
      <c r="VBP11" s="7"/>
      <c r="VBQ11" s="7"/>
      <c r="VBR11" s="7"/>
      <c r="VBS11" s="7"/>
      <c r="VBT11" s="7"/>
      <c r="VBU11" s="7"/>
      <c r="VBV11" s="7"/>
      <c r="VBW11" s="7"/>
      <c r="VBX11" s="7"/>
      <c r="VBY11" s="7"/>
      <c r="VBZ11" s="7"/>
      <c r="VCA11" s="7"/>
      <c r="VCB11" s="7"/>
      <c r="VCC11" s="7"/>
      <c r="VCD11" s="7"/>
      <c r="VCE11" s="7"/>
      <c r="VCF11" s="7"/>
      <c r="VCG11" s="7"/>
      <c r="VCH11" s="7"/>
      <c r="VCI11" s="7"/>
      <c r="VCJ11" s="7"/>
      <c r="VCK11" s="7"/>
      <c r="VCL11" s="7"/>
      <c r="VCM11" s="7"/>
      <c r="VCN11" s="7"/>
      <c r="VCO11" s="7"/>
      <c r="VCP11" s="7"/>
      <c r="VCQ11" s="7"/>
      <c r="VCR11" s="7"/>
      <c r="VCS11" s="7"/>
      <c r="VCT11" s="7"/>
      <c r="VCU11" s="7"/>
      <c r="VCV11" s="7"/>
      <c r="VCW11" s="7"/>
      <c r="VCX11" s="7"/>
      <c r="VCY11" s="7"/>
      <c r="VCZ11" s="7"/>
      <c r="VDA11" s="7"/>
      <c r="VDB11" s="7"/>
      <c r="VDC11" s="7"/>
      <c r="VDD11" s="7"/>
      <c r="VDE11" s="7"/>
      <c r="VDF11" s="7"/>
      <c r="VDG11" s="7"/>
      <c r="VDH11" s="7"/>
      <c r="VDI11" s="7"/>
      <c r="VDJ11" s="7"/>
      <c r="VDK11" s="7"/>
      <c r="VDL11" s="7"/>
      <c r="VDM11" s="7"/>
      <c r="VDN11" s="7"/>
      <c r="VDO11" s="7"/>
      <c r="VDP11" s="7"/>
      <c r="VDQ11" s="7"/>
      <c r="VDR11" s="7"/>
      <c r="VDS11" s="7"/>
      <c r="VDT11" s="7"/>
      <c r="VDU11" s="7"/>
      <c r="VDV11" s="7"/>
      <c r="VDW11" s="7"/>
      <c r="VDX11" s="7"/>
      <c r="VDY11" s="7"/>
      <c r="VDZ11" s="7"/>
      <c r="VEA11" s="7"/>
      <c r="VEB11" s="7"/>
      <c r="VEC11" s="7"/>
      <c r="VED11" s="7"/>
      <c r="VEE11" s="7"/>
      <c r="VEF11" s="7"/>
      <c r="VEG11" s="7"/>
      <c r="VEH11" s="7"/>
      <c r="VEI11" s="7"/>
      <c r="VEJ11" s="7"/>
      <c r="VEK11" s="7"/>
      <c r="VEL11" s="7"/>
      <c r="VEM11" s="7"/>
      <c r="VEN11" s="7"/>
      <c r="VEO11" s="7"/>
      <c r="VEP11" s="7"/>
      <c r="VEQ11" s="7"/>
      <c r="VER11" s="7"/>
      <c r="VES11" s="7"/>
      <c r="VET11" s="7"/>
      <c r="VEU11" s="7"/>
      <c r="VEV11" s="7"/>
      <c r="VEW11" s="7"/>
      <c r="VEX11" s="7"/>
      <c r="VEY11" s="7"/>
      <c r="VEZ11" s="7"/>
      <c r="VFA11" s="7"/>
      <c r="VFB11" s="7"/>
      <c r="VFC11" s="7"/>
      <c r="VFD11" s="7"/>
      <c r="VFE11" s="7"/>
      <c r="VFF11" s="7"/>
      <c r="VFG11" s="7"/>
      <c r="VFH11" s="7"/>
      <c r="VFI11" s="7"/>
      <c r="VFJ11" s="7"/>
      <c r="VFK11" s="7"/>
      <c r="VFL11" s="7"/>
      <c r="VFM11" s="7"/>
      <c r="VFN11" s="7"/>
      <c r="VFO11" s="7"/>
      <c r="VFP11" s="7"/>
      <c r="VFQ11" s="7"/>
      <c r="VFR11" s="7"/>
      <c r="VFS11" s="7"/>
      <c r="VFT11" s="7"/>
      <c r="VFU11" s="7"/>
      <c r="VFV11" s="7"/>
      <c r="VFW11" s="7"/>
      <c r="VFX11" s="7"/>
      <c r="VFY11" s="7"/>
      <c r="VFZ11" s="7"/>
      <c r="VGA11" s="7"/>
      <c r="VGB11" s="7"/>
      <c r="VGC11" s="7"/>
      <c r="VGD11" s="7"/>
      <c r="VGE11" s="7"/>
      <c r="VGF11" s="7"/>
      <c r="VGG11" s="7"/>
      <c r="VGH11" s="7"/>
      <c r="VGI11" s="7"/>
      <c r="VGJ11" s="7"/>
      <c r="VGK11" s="7"/>
      <c r="VGL11" s="7"/>
      <c r="VGM11" s="7"/>
      <c r="VGN11" s="7"/>
      <c r="VGO11" s="7"/>
      <c r="VGP11" s="7"/>
      <c r="VGQ11" s="7"/>
      <c r="VGR11" s="7"/>
      <c r="VGS11" s="7"/>
      <c r="VGT11" s="7"/>
      <c r="VGU11" s="7"/>
      <c r="VGV11" s="7"/>
      <c r="VGW11" s="7"/>
      <c r="VGX11" s="7"/>
      <c r="VGY11" s="7"/>
      <c r="VGZ11" s="7"/>
      <c r="VHA11" s="7"/>
      <c r="VHB11" s="7"/>
      <c r="VHC11" s="7"/>
      <c r="VHD11" s="7"/>
      <c r="VHE11" s="7"/>
      <c r="VHF11" s="7"/>
      <c r="VHG11" s="7"/>
      <c r="VHH11" s="7"/>
      <c r="VHI11" s="7"/>
      <c r="VHJ11" s="7"/>
      <c r="VHK11" s="7"/>
      <c r="VHL11" s="7"/>
      <c r="VHM11" s="7"/>
      <c r="VHN11" s="7"/>
      <c r="VHO11" s="7"/>
      <c r="VHP11" s="7"/>
      <c r="VHQ11" s="7"/>
      <c r="VHR11" s="7"/>
      <c r="VHS11" s="7"/>
      <c r="VHT11" s="7"/>
      <c r="VHU11" s="7"/>
      <c r="VHV11" s="7"/>
      <c r="VHW11" s="7"/>
      <c r="VHX11" s="7"/>
      <c r="VHY11" s="7"/>
      <c r="VHZ11" s="7"/>
      <c r="VIA11" s="7"/>
      <c r="VIB11" s="7"/>
      <c r="VIC11" s="7"/>
      <c r="VID11" s="7"/>
      <c r="VIE11" s="7"/>
      <c r="VIF11" s="7"/>
      <c r="VIG11" s="7"/>
      <c r="VIH11" s="7"/>
      <c r="VII11" s="7"/>
      <c r="VIJ11" s="7"/>
      <c r="VIK11" s="7"/>
      <c r="VIL11" s="7"/>
      <c r="VIM11" s="7"/>
      <c r="VIN11" s="7"/>
      <c r="VIO11" s="7"/>
      <c r="VIP11" s="7"/>
      <c r="VIQ11" s="7"/>
      <c r="VIR11" s="7"/>
      <c r="VIS11" s="7"/>
      <c r="VIT11" s="7"/>
      <c r="VIU11" s="7"/>
      <c r="VIV11" s="7"/>
      <c r="VIW11" s="7"/>
      <c r="VIX11" s="7"/>
      <c r="VIY11" s="7"/>
      <c r="VIZ11" s="7"/>
      <c r="VJA11" s="7"/>
      <c r="VJB11" s="7"/>
      <c r="VJC11" s="7"/>
      <c r="VJD11" s="7"/>
      <c r="VJE11" s="7"/>
      <c r="VJF11" s="7"/>
      <c r="VJG11" s="7"/>
      <c r="VJH11" s="7"/>
      <c r="VJI11" s="7"/>
      <c r="VJJ11" s="7"/>
      <c r="VJK11" s="7"/>
      <c r="VJL11" s="7"/>
      <c r="VJM11" s="7"/>
      <c r="VJN11" s="7"/>
      <c r="VJO11" s="7"/>
      <c r="VJP11" s="7"/>
      <c r="VJQ11" s="7"/>
      <c r="VJR11" s="7"/>
      <c r="VJS11" s="7"/>
      <c r="VJT11" s="7"/>
      <c r="VJU11" s="7"/>
      <c r="VJV11" s="7"/>
      <c r="VJW11" s="7"/>
      <c r="VJX11" s="7"/>
      <c r="VJY11" s="7"/>
      <c r="VJZ11" s="7"/>
      <c r="VKA11" s="7"/>
      <c r="VKB11" s="7"/>
      <c r="VKC11" s="7"/>
      <c r="VKD11" s="7"/>
      <c r="VKE11" s="7"/>
      <c r="VKF11" s="7"/>
      <c r="VKG11" s="7"/>
      <c r="VKH11" s="7"/>
      <c r="VKI11" s="7"/>
      <c r="VKJ11" s="7"/>
      <c r="VKK11" s="7"/>
      <c r="VKL11" s="7"/>
      <c r="VKM11" s="7"/>
      <c r="VKN11" s="7"/>
      <c r="VKO11" s="7"/>
      <c r="VKP11" s="7"/>
      <c r="VKQ11" s="7"/>
      <c r="VKR11" s="7"/>
      <c r="VKS11" s="7"/>
      <c r="VKT11" s="7"/>
      <c r="VKU11" s="7"/>
      <c r="VKV11" s="7"/>
      <c r="VKW11" s="7"/>
      <c r="VKX11" s="7"/>
      <c r="VKY11" s="7"/>
      <c r="VKZ11" s="7"/>
      <c r="VLA11" s="7"/>
      <c r="VLB11" s="7"/>
      <c r="VLC11" s="7"/>
      <c r="VLD11" s="7"/>
      <c r="VLE11" s="7"/>
      <c r="VLF11" s="7"/>
      <c r="VLG11" s="7"/>
      <c r="VLH11" s="7"/>
      <c r="VLI11" s="7"/>
      <c r="VLJ11" s="7"/>
      <c r="VLK11" s="7"/>
      <c r="VLL11" s="7"/>
      <c r="VLM11" s="7"/>
      <c r="VLN11" s="7"/>
      <c r="VLO11" s="7"/>
      <c r="VLP11" s="7"/>
      <c r="VLQ11" s="7"/>
      <c r="VLR11" s="7"/>
      <c r="VLS11" s="7"/>
      <c r="VLT11" s="7"/>
      <c r="VLU11" s="7"/>
      <c r="VLV11" s="7"/>
      <c r="VLW11" s="7"/>
      <c r="VLX11" s="7"/>
      <c r="VLY11" s="7"/>
      <c r="VLZ11" s="7"/>
      <c r="VMA11" s="7"/>
      <c r="VMB11" s="7"/>
      <c r="VMC11" s="7"/>
      <c r="VMD11" s="7"/>
      <c r="VME11" s="7"/>
      <c r="VMF11" s="7"/>
      <c r="VMG11" s="7"/>
      <c r="VMH11" s="7"/>
      <c r="VMI11" s="7"/>
      <c r="VMJ11" s="7"/>
      <c r="VMK11" s="7"/>
      <c r="VML11" s="7"/>
      <c r="VMM11" s="7"/>
      <c r="VMN11" s="7"/>
      <c r="VMO11" s="7"/>
      <c r="VMP11" s="7"/>
      <c r="VMQ11" s="7"/>
      <c r="VMR11" s="7"/>
      <c r="VMS11" s="7"/>
      <c r="VMT11" s="7"/>
      <c r="VMU11" s="7"/>
      <c r="VMV11" s="7"/>
      <c r="VMW11" s="7"/>
      <c r="VMX11" s="7"/>
      <c r="VMY11" s="7"/>
      <c r="VMZ11" s="7"/>
      <c r="VNA11" s="7"/>
      <c r="VNB11" s="7"/>
      <c r="VNC11" s="7"/>
      <c r="VND11" s="7"/>
      <c r="VNE11" s="7"/>
      <c r="VNF11" s="7"/>
      <c r="VNG11" s="7"/>
      <c r="VNH11" s="7"/>
      <c r="VNI11" s="7"/>
      <c r="VNJ11" s="7"/>
      <c r="VNK11" s="7"/>
      <c r="VNL11" s="7"/>
      <c r="VNM11" s="7"/>
      <c r="VNN11" s="7"/>
      <c r="VNO11" s="7"/>
      <c r="VNP11" s="7"/>
      <c r="VNQ11" s="7"/>
      <c r="VNR11" s="7"/>
      <c r="VNS11" s="7"/>
      <c r="VNT11" s="7"/>
      <c r="VNU11" s="7"/>
      <c r="VNV11" s="7"/>
      <c r="VNW11" s="7"/>
      <c r="VNX11" s="7"/>
      <c r="VNY11" s="7"/>
      <c r="VNZ11" s="7"/>
      <c r="VOA11" s="7"/>
      <c r="VOB11" s="7"/>
      <c r="VOC11" s="7"/>
      <c r="VOD11" s="7"/>
      <c r="VOE11" s="7"/>
      <c r="VOF11" s="7"/>
      <c r="VOG11" s="7"/>
      <c r="VOH11" s="7"/>
      <c r="VOI11" s="7"/>
      <c r="VOJ11" s="7"/>
      <c r="VOK11" s="7"/>
      <c r="VOL11" s="7"/>
      <c r="VOM11" s="7"/>
      <c r="VON11" s="7"/>
      <c r="VOO11" s="7"/>
      <c r="VOP11" s="7"/>
      <c r="VOQ11" s="7"/>
      <c r="VOR11" s="7"/>
      <c r="VOS11" s="7"/>
      <c r="VOT11" s="7"/>
      <c r="VOU11" s="7"/>
      <c r="VOV11" s="7"/>
      <c r="VOW11" s="7"/>
      <c r="VOX11" s="7"/>
      <c r="VOY11" s="7"/>
      <c r="VOZ11" s="7"/>
      <c r="VPA11" s="7"/>
      <c r="VPB11" s="7"/>
      <c r="VPC11" s="7"/>
      <c r="VPD11" s="7"/>
      <c r="VPE11" s="7"/>
      <c r="VPF11" s="7"/>
      <c r="VPG11" s="7"/>
      <c r="VPH11" s="7"/>
      <c r="VPI11" s="7"/>
      <c r="VPJ11" s="7"/>
      <c r="VPK11" s="7"/>
      <c r="VPL11" s="7"/>
      <c r="VPM11" s="7"/>
      <c r="VPN11" s="7"/>
      <c r="VPO11" s="7"/>
      <c r="VPP11" s="7"/>
      <c r="VPQ11" s="7"/>
      <c r="VPR11" s="7"/>
      <c r="VPS11" s="7"/>
      <c r="VPT11" s="7"/>
      <c r="VPU11" s="7"/>
      <c r="VPV11" s="7"/>
      <c r="VPW11" s="7"/>
      <c r="VPX11" s="7"/>
      <c r="VPY11" s="7"/>
      <c r="VPZ11" s="7"/>
      <c r="VQA11" s="7"/>
      <c r="VQB11" s="7"/>
      <c r="VQC11" s="7"/>
      <c r="VQD11" s="7"/>
      <c r="VQE11" s="7"/>
      <c r="VQF11" s="7"/>
      <c r="VQG11" s="7"/>
      <c r="VQH11" s="7"/>
      <c r="VQI11" s="7"/>
      <c r="VQJ11" s="7"/>
      <c r="VQK11" s="7"/>
      <c r="VQL11" s="7"/>
      <c r="VQM11" s="7"/>
      <c r="VQN11" s="7"/>
      <c r="VQO11" s="7"/>
      <c r="VQP11" s="7"/>
      <c r="VQQ11" s="7"/>
      <c r="VQR11" s="7"/>
      <c r="VQS11" s="7"/>
      <c r="VQT11" s="7"/>
      <c r="VQU11" s="7"/>
      <c r="VQV11" s="7"/>
      <c r="VQW11" s="7"/>
      <c r="VQX11" s="7"/>
      <c r="VQY11" s="7"/>
      <c r="VQZ11" s="7"/>
      <c r="VRA11" s="7"/>
      <c r="VRB11" s="7"/>
      <c r="VRC11" s="7"/>
      <c r="VRD11" s="7"/>
      <c r="VRE11" s="7"/>
      <c r="VRF11" s="7"/>
      <c r="VRG11" s="7"/>
      <c r="VRH11" s="7"/>
      <c r="VRI11" s="7"/>
      <c r="VRJ11" s="7"/>
      <c r="VRK11" s="7"/>
      <c r="VRL11" s="7"/>
      <c r="VRM11" s="7"/>
      <c r="VRN11" s="7"/>
      <c r="VRO11" s="7"/>
      <c r="VRP11" s="7"/>
      <c r="VRQ11" s="7"/>
      <c r="VRR11" s="7"/>
      <c r="VRS11" s="7"/>
      <c r="VRT11" s="7"/>
      <c r="VRU11" s="7"/>
      <c r="VRV11" s="7"/>
      <c r="VRW11" s="7"/>
      <c r="VRX11" s="7"/>
      <c r="VRY11" s="7"/>
      <c r="VRZ11" s="7"/>
      <c r="VSA11" s="7"/>
      <c r="VSB11" s="7"/>
      <c r="VSC11" s="7"/>
      <c r="VSD11" s="7"/>
      <c r="VSE11" s="7"/>
      <c r="VSF11" s="7"/>
      <c r="VSG11" s="7"/>
      <c r="VSH11" s="7"/>
      <c r="VSI11" s="7"/>
      <c r="VSJ11" s="7"/>
      <c r="VSK11" s="7"/>
      <c r="VSL11" s="7"/>
      <c r="VSM11" s="7"/>
      <c r="VSN11" s="7"/>
      <c r="VSO11" s="7"/>
      <c r="VSP11" s="7"/>
      <c r="VSQ11" s="7"/>
      <c r="VSR11" s="7"/>
      <c r="VSS11" s="7"/>
      <c r="VST11" s="7"/>
      <c r="VSU11" s="7"/>
      <c r="VSV11" s="7"/>
      <c r="VSW11" s="7"/>
      <c r="VSX11" s="7"/>
      <c r="VSY11" s="7"/>
      <c r="VSZ11" s="7"/>
      <c r="VTA11" s="7"/>
      <c r="VTB11" s="7"/>
      <c r="VTC11" s="7"/>
      <c r="VTD11" s="7"/>
      <c r="VTE11" s="7"/>
      <c r="VTF11" s="7"/>
      <c r="VTG11" s="7"/>
      <c r="VTH11" s="7"/>
      <c r="VTI11" s="7"/>
      <c r="VTJ11" s="7"/>
      <c r="VTK11" s="7"/>
      <c r="VTL11" s="7"/>
      <c r="VTM11" s="7"/>
      <c r="VTN11" s="7"/>
      <c r="VTO11" s="7"/>
      <c r="VTP11" s="7"/>
      <c r="VTQ11" s="7"/>
      <c r="VTR11" s="7"/>
      <c r="VTS11" s="7"/>
      <c r="VTT11" s="7"/>
      <c r="VTU11" s="7"/>
      <c r="VTV11" s="7"/>
      <c r="VTW11" s="7"/>
      <c r="VTX11" s="7"/>
      <c r="VTY11" s="7"/>
      <c r="VTZ11" s="7"/>
      <c r="VUA11" s="7"/>
      <c r="VUB11" s="7"/>
      <c r="VUC11" s="7"/>
      <c r="VUD11" s="7"/>
      <c r="VUE11" s="7"/>
      <c r="VUF11" s="7"/>
      <c r="VUG11" s="7"/>
      <c r="VUH11" s="7"/>
      <c r="VUI11" s="7"/>
      <c r="VUJ11" s="7"/>
      <c r="VUK11" s="7"/>
      <c r="VUL11" s="7"/>
      <c r="VUM11" s="7"/>
      <c r="VUN11" s="7"/>
      <c r="VUO11" s="7"/>
      <c r="VUP11" s="7"/>
      <c r="VUQ11" s="7"/>
      <c r="VUR11" s="7"/>
      <c r="VUS11" s="7"/>
      <c r="VUT11" s="7"/>
      <c r="VUU11" s="7"/>
      <c r="VUV11" s="7"/>
      <c r="VUW11" s="7"/>
      <c r="VUX11" s="7"/>
      <c r="VUY11" s="7"/>
      <c r="VUZ11" s="7"/>
      <c r="VVA11" s="7"/>
      <c r="VVB11" s="7"/>
      <c r="VVC11" s="7"/>
      <c r="VVD11" s="7"/>
      <c r="VVE11" s="7"/>
      <c r="VVF11" s="7"/>
      <c r="VVG11" s="7"/>
      <c r="VVH11" s="7"/>
      <c r="VVI11" s="7"/>
      <c r="VVJ11" s="7"/>
      <c r="VVK11" s="7"/>
      <c r="VVL11" s="7"/>
      <c r="VVM11" s="7"/>
      <c r="VVN11" s="7"/>
      <c r="VVO11" s="7"/>
      <c r="VVP11" s="7"/>
      <c r="VVQ11" s="7"/>
      <c r="VVR11" s="7"/>
      <c r="VVS11" s="7"/>
      <c r="VVT11" s="7"/>
      <c r="VVU11" s="7"/>
      <c r="VVV11" s="7"/>
      <c r="VVW11" s="7"/>
      <c r="VVX11" s="7"/>
      <c r="VVY11" s="7"/>
      <c r="VVZ11" s="7"/>
      <c r="VWA11" s="7"/>
      <c r="VWB11" s="7"/>
      <c r="VWC11" s="7"/>
      <c r="VWD11" s="7"/>
      <c r="VWE11" s="7"/>
      <c r="VWF11" s="7"/>
      <c r="VWG11" s="7"/>
      <c r="VWH11" s="7"/>
      <c r="VWI11" s="7"/>
      <c r="VWJ11" s="7"/>
      <c r="VWK11" s="7"/>
      <c r="VWL11" s="7"/>
      <c r="VWM11" s="7"/>
      <c r="VWN11" s="7"/>
      <c r="VWO11" s="7"/>
      <c r="VWP11" s="7"/>
      <c r="VWQ11" s="7"/>
      <c r="VWR11" s="7"/>
      <c r="VWS11" s="7"/>
      <c r="VWT11" s="7"/>
      <c r="VWU11" s="7"/>
      <c r="VWV11" s="7"/>
      <c r="VWW11" s="7"/>
      <c r="VWX11" s="7"/>
      <c r="VWY11" s="7"/>
      <c r="VWZ11" s="7"/>
      <c r="VXA11" s="7"/>
      <c r="VXB11" s="7"/>
      <c r="VXC11" s="7"/>
      <c r="VXD11" s="7"/>
      <c r="VXE11" s="7"/>
      <c r="VXF11" s="7"/>
      <c r="VXG11" s="7"/>
      <c r="VXH11" s="7"/>
      <c r="VXI11" s="7"/>
      <c r="VXJ11" s="7"/>
      <c r="VXK11" s="7"/>
      <c r="VXL11" s="7"/>
      <c r="VXM11" s="7"/>
      <c r="VXN11" s="7"/>
      <c r="VXO11" s="7"/>
      <c r="VXP11" s="7"/>
      <c r="VXQ11" s="7"/>
      <c r="VXR11" s="7"/>
      <c r="VXS11" s="7"/>
      <c r="VXT11" s="7"/>
      <c r="VXU11" s="7"/>
      <c r="VXV11" s="7"/>
      <c r="VXW11" s="7"/>
      <c r="VXX11" s="7"/>
      <c r="VXY11" s="7"/>
      <c r="VXZ11" s="7"/>
      <c r="VYA11" s="7"/>
      <c r="VYB11" s="7"/>
      <c r="VYC11" s="7"/>
      <c r="VYD11" s="7"/>
      <c r="VYE11" s="7"/>
      <c r="VYF11" s="7"/>
      <c r="VYG11" s="7"/>
      <c r="VYH11" s="7"/>
      <c r="VYI11" s="7"/>
      <c r="VYJ11" s="7"/>
      <c r="VYK11" s="7"/>
      <c r="VYL11" s="7"/>
      <c r="VYM11" s="7"/>
      <c r="VYN11" s="7"/>
      <c r="VYO11" s="7"/>
      <c r="VYP11" s="7"/>
      <c r="VYQ11" s="7"/>
      <c r="VYR11" s="7"/>
      <c r="VYS11" s="7"/>
      <c r="VYT11" s="7"/>
      <c r="VYU11" s="7"/>
      <c r="VYV11" s="7"/>
      <c r="VYW11" s="7"/>
      <c r="VYX11" s="7"/>
      <c r="VYY11" s="7"/>
      <c r="VYZ11" s="7"/>
      <c r="VZA11" s="7"/>
      <c r="VZB11" s="7"/>
      <c r="VZC11" s="7"/>
      <c r="VZD11" s="7"/>
      <c r="VZE11" s="7"/>
      <c r="VZF11" s="7"/>
      <c r="VZG11" s="7"/>
      <c r="VZH11" s="7"/>
      <c r="VZI11" s="7"/>
      <c r="VZJ11" s="7"/>
      <c r="VZK11" s="7"/>
      <c r="VZL11" s="7"/>
      <c r="VZM11" s="7"/>
      <c r="VZN11" s="7"/>
      <c r="VZO11" s="7"/>
      <c r="VZP11" s="7"/>
      <c r="VZQ11" s="7"/>
      <c r="VZR11" s="7"/>
      <c r="VZS11" s="7"/>
      <c r="VZT11" s="7"/>
      <c r="VZU11" s="7"/>
      <c r="VZV11" s="7"/>
      <c r="VZW11" s="7"/>
      <c r="VZX11" s="7"/>
      <c r="VZY11" s="7"/>
      <c r="VZZ11" s="7"/>
      <c r="WAA11" s="7"/>
      <c r="WAB11" s="7"/>
      <c r="WAC11" s="7"/>
      <c r="WAD11" s="7"/>
      <c r="WAE11" s="7"/>
      <c r="WAF11" s="7"/>
      <c r="WAG11" s="7"/>
      <c r="WAH11" s="7"/>
      <c r="WAI11" s="7"/>
      <c r="WAJ11" s="7"/>
      <c r="WAK11" s="7"/>
      <c r="WAL11" s="7"/>
      <c r="WAM11" s="7"/>
      <c r="WAN11" s="7"/>
      <c r="WAO11" s="7"/>
      <c r="WAP11" s="7"/>
      <c r="WAQ11" s="7"/>
      <c r="WAR11" s="7"/>
      <c r="WAS11" s="7"/>
      <c r="WAT11" s="7"/>
      <c r="WAU11" s="7"/>
      <c r="WAV11" s="7"/>
      <c r="WAW11" s="7"/>
      <c r="WAX11" s="7"/>
      <c r="WAY11" s="7"/>
      <c r="WAZ11" s="7"/>
      <c r="WBA11" s="7"/>
      <c r="WBB11" s="7"/>
      <c r="WBC11" s="7"/>
      <c r="WBD11" s="7"/>
      <c r="WBE11" s="7"/>
      <c r="WBF11" s="7"/>
      <c r="WBG11" s="7"/>
      <c r="WBH11" s="7"/>
      <c r="WBI11" s="7"/>
      <c r="WBJ11" s="7"/>
      <c r="WBK11" s="7"/>
      <c r="WBL11" s="7"/>
      <c r="WBM11" s="7"/>
      <c r="WBN11" s="7"/>
      <c r="WBO11" s="7"/>
      <c r="WBP11" s="7"/>
      <c r="WBQ11" s="7"/>
      <c r="WBR11" s="7"/>
      <c r="WBS11" s="7"/>
      <c r="WBT11" s="7"/>
      <c r="WBU11" s="7"/>
      <c r="WBV11" s="7"/>
      <c r="WBW11" s="7"/>
      <c r="WBX11" s="7"/>
      <c r="WBY11" s="7"/>
      <c r="WBZ11" s="7"/>
      <c r="WCA11" s="7"/>
      <c r="WCB11" s="7"/>
      <c r="WCC11" s="7"/>
      <c r="WCD11" s="7"/>
      <c r="WCE11" s="7"/>
      <c r="WCF11" s="7"/>
      <c r="WCG11" s="7"/>
      <c r="WCH11" s="7"/>
      <c r="WCI11" s="7"/>
      <c r="WCJ11" s="7"/>
      <c r="WCK11" s="7"/>
      <c r="WCL11" s="7"/>
      <c r="WCM11" s="7"/>
      <c r="WCN11" s="7"/>
      <c r="WCO11" s="7"/>
      <c r="WCP11" s="7"/>
      <c r="WCQ11" s="7"/>
      <c r="WCR11" s="7"/>
      <c r="WCS11" s="7"/>
      <c r="WCT11" s="7"/>
      <c r="WCU11" s="7"/>
      <c r="WCV11" s="7"/>
      <c r="WCW11" s="7"/>
      <c r="WCX11" s="7"/>
      <c r="WCY11" s="7"/>
      <c r="WCZ11" s="7"/>
      <c r="WDA11" s="7"/>
      <c r="WDB11" s="7"/>
      <c r="WDC11" s="7"/>
      <c r="WDD11" s="7"/>
      <c r="WDE11" s="7"/>
      <c r="WDF11" s="7"/>
      <c r="WDG11" s="7"/>
      <c r="WDH11" s="7"/>
      <c r="WDI11" s="7"/>
      <c r="WDJ11" s="7"/>
      <c r="WDK11" s="7"/>
      <c r="WDL11" s="7"/>
      <c r="WDM11" s="7"/>
      <c r="WDN11" s="7"/>
      <c r="WDO11" s="7"/>
      <c r="WDP11" s="7"/>
      <c r="WDQ11" s="7"/>
      <c r="WDR11" s="7"/>
      <c r="WDS11" s="7"/>
      <c r="WDT11" s="7"/>
      <c r="WDU11" s="7"/>
      <c r="WDV11" s="7"/>
      <c r="WDW11" s="7"/>
      <c r="WDX11" s="7"/>
      <c r="WDY11" s="7"/>
      <c r="WDZ11" s="7"/>
      <c r="WEA11" s="7"/>
      <c r="WEB11" s="7"/>
      <c r="WEC11" s="7"/>
      <c r="WED11" s="7"/>
      <c r="WEE11" s="7"/>
      <c r="WEF11" s="7"/>
      <c r="WEG11" s="7"/>
      <c r="WEH11" s="7"/>
      <c r="WEI11" s="7"/>
      <c r="WEJ11" s="7"/>
      <c r="WEK11" s="7"/>
      <c r="WEL11" s="7"/>
      <c r="WEM11" s="7"/>
      <c r="WEN11" s="7"/>
      <c r="WEO11" s="7"/>
      <c r="WEP11" s="7"/>
      <c r="WEQ11" s="7"/>
      <c r="WER11" s="7"/>
      <c r="WES11" s="7"/>
      <c r="WET11" s="7"/>
      <c r="WEU11" s="7"/>
      <c r="WEV11" s="7"/>
      <c r="WEW11" s="7"/>
      <c r="WEX11" s="7"/>
      <c r="WEY11" s="7"/>
      <c r="WEZ11" s="7"/>
      <c r="WFA11" s="7"/>
      <c r="WFB11" s="7"/>
      <c r="WFC11" s="7"/>
      <c r="WFD11" s="7"/>
      <c r="WFE11" s="7"/>
      <c r="WFF11" s="7"/>
      <c r="WFG11" s="7"/>
      <c r="WFH11" s="7"/>
      <c r="WFI11" s="7"/>
      <c r="WFJ11" s="7"/>
      <c r="WFK11" s="7"/>
      <c r="WFL11" s="7"/>
      <c r="WFM11" s="7"/>
      <c r="WFN11" s="7"/>
      <c r="WFO11" s="7"/>
      <c r="WFP11" s="7"/>
      <c r="WFQ11" s="7"/>
      <c r="WFR11" s="7"/>
      <c r="WFS11" s="7"/>
      <c r="WFT11" s="7"/>
      <c r="WFU11" s="7"/>
      <c r="WFV11" s="7"/>
      <c r="WFW11" s="7"/>
      <c r="WFX11" s="7"/>
      <c r="WFY11" s="7"/>
      <c r="WFZ11" s="7"/>
      <c r="WGA11" s="7"/>
      <c r="WGB11" s="7"/>
      <c r="WGC11" s="7"/>
      <c r="WGD11" s="7"/>
      <c r="WGE11" s="7"/>
      <c r="WGF11" s="7"/>
      <c r="WGG11" s="7"/>
      <c r="WGH11" s="7"/>
      <c r="WGI11" s="7"/>
      <c r="WGJ11" s="7"/>
      <c r="WGK11" s="7"/>
      <c r="WGL11" s="7"/>
      <c r="WGM11" s="7"/>
      <c r="WGN11" s="7"/>
      <c r="WGO11" s="7"/>
      <c r="WGP11" s="7"/>
      <c r="WGQ11" s="7"/>
      <c r="WGR11" s="7"/>
      <c r="WGS11" s="7"/>
      <c r="WGT11" s="7"/>
      <c r="WGU11" s="7"/>
      <c r="WGV11" s="7"/>
      <c r="WGW11" s="7"/>
      <c r="WGX11" s="7"/>
      <c r="WGY11" s="7"/>
      <c r="WGZ11" s="7"/>
      <c r="WHA11" s="7"/>
      <c r="WHB11" s="7"/>
      <c r="WHC11" s="7"/>
      <c r="WHD11" s="7"/>
      <c r="WHE11" s="7"/>
      <c r="WHF11" s="7"/>
      <c r="WHG11" s="7"/>
      <c r="WHH11" s="7"/>
      <c r="WHI11" s="7"/>
      <c r="WHJ11" s="7"/>
      <c r="WHK11" s="7"/>
      <c r="WHL11" s="7"/>
      <c r="WHM11" s="7"/>
      <c r="WHN11" s="7"/>
      <c r="WHO11" s="7"/>
      <c r="WHP11" s="7"/>
      <c r="WHQ11" s="7"/>
      <c r="WHR11" s="7"/>
      <c r="WHS11" s="7"/>
      <c r="WHT11" s="7"/>
      <c r="WHU11" s="7"/>
      <c r="WHV11" s="7"/>
      <c r="WHW11" s="7"/>
      <c r="WHX11" s="7"/>
      <c r="WHY11" s="7"/>
      <c r="WHZ11" s="7"/>
      <c r="WIA11" s="7"/>
      <c r="WIB11" s="7"/>
      <c r="WIC11" s="7"/>
      <c r="WID11" s="7"/>
      <c r="WIE11" s="7"/>
      <c r="WIF11" s="7"/>
      <c r="WIG11" s="7"/>
      <c r="WIH11" s="7"/>
      <c r="WII11" s="7"/>
      <c r="WIJ11" s="7"/>
      <c r="WIK11" s="7"/>
      <c r="WIL11" s="7"/>
      <c r="WIM11" s="7"/>
      <c r="WIN11" s="7"/>
      <c r="WIO11" s="7"/>
      <c r="WIP11" s="7"/>
      <c r="WIQ11" s="7"/>
      <c r="WIR11" s="7"/>
      <c r="WIS11" s="7"/>
      <c r="WIT11" s="7"/>
      <c r="WIU11" s="7"/>
      <c r="WIV11" s="7"/>
      <c r="WIW11" s="7"/>
      <c r="WIX11" s="7"/>
      <c r="WIY11" s="7"/>
      <c r="WIZ11" s="7"/>
      <c r="WJA11" s="7"/>
      <c r="WJB11" s="7"/>
      <c r="WJC11" s="7"/>
      <c r="WJD11" s="7"/>
      <c r="WJE11" s="7"/>
      <c r="WJF11" s="7"/>
      <c r="WJG11" s="7"/>
      <c r="WJH11" s="7"/>
      <c r="WJI11" s="7"/>
      <c r="WJJ11" s="7"/>
      <c r="WJK11" s="7"/>
      <c r="WJL11" s="7"/>
      <c r="WJM11" s="7"/>
      <c r="WJN11" s="7"/>
      <c r="WJO11" s="7"/>
      <c r="WJP11" s="7"/>
      <c r="WJQ11" s="7"/>
      <c r="WJR11" s="7"/>
      <c r="WJS11" s="7"/>
      <c r="WJT11" s="7"/>
      <c r="WJU11" s="7"/>
      <c r="WJV11" s="7"/>
      <c r="WJW11" s="7"/>
      <c r="WJX11" s="7"/>
      <c r="WJY11" s="7"/>
      <c r="WJZ11" s="7"/>
      <c r="WKA11" s="7"/>
      <c r="WKB11" s="7"/>
      <c r="WKC11" s="7"/>
      <c r="WKD11" s="7"/>
      <c r="WKE11" s="7"/>
      <c r="WKF11" s="7"/>
      <c r="WKG11" s="7"/>
      <c r="WKH11" s="7"/>
      <c r="WKI11" s="7"/>
      <c r="WKJ11" s="7"/>
      <c r="WKK11" s="7"/>
      <c r="WKL11" s="7"/>
      <c r="WKM11" s="7"/>
      <c r="WKN11" s="7"/>
      <c r="WKO11" s="7"/>
      <c r="WKP11" s="7"/>
      <c r="WKQ11" s="7"/>
      <c r="WKR11" s="7"/>
      <c r="WKS11" s="7"/>
      <c r="WKT11" s="7"/>
      <c r="WKU11" s="7"/>
      <c r="WKV11" s="7"/>
      <c r="WKW11" s="7"/>
      <c r="WKX11" s="7"/>
      <c r="WKY11" s="7"/>
      <c r="WKZ11" s="7"/>
      <c r="WLA11" s="7"/>
      <c r="WLB11" s="7"/>
      <c r="WLC11" s="7"/>
      <c r="WLD11" s="7"/>
      <c r="WLE11" s="7"/>
      <c r="WLF11" s="7"/>
      <c r="WLG11" s="7"/>
      <c r="WLH11" s="7"/>
      <c r="WLI11" s="7"/>
      <c r="WLJ11" s="7"/>
      <c r="WLK11" s="7"/>
      <c r="WLL11" s="7"/>
      <c r="WLM11" s="7"/>
      <c r="WLN11" s="7"/>
      <c r="WLO11" s="7"/>
      <c r="WLP11" s="7"/>
      <c r="WLQ11" s="7"/>
      <c r="WLR11" s="7"/>
      <c r="WLS11" s="7"/>
      <c r="WLT11" s="7"/>
      <c r="WLU11" s="7"/>
      <c r="WLV11" s="7"/>
      <c r="WLW11" s="7"/>
      <c r="WLX11" s="7"/>
      <c r="WLY11" s="7"/>
      <c r="WLZ11" s="7"/>
      <c r="WMA11" s="7"/>
      <c r="WMB11" s="7"/>
      <c r="WMC11" s="7"/>
      <c r="WMD11" s="7"/>
      <c r="WME11" s="7"/>
      <c r="WMF11" s="7"/>
      <c r="WMG11" s="7"/>
      <c r="WMH11" s="7"/>
      <c r="WMI11" s="7"/>
      <c r="WMJ11" s="7"/>
      <c r="WMK11" s="7"/>
      <c r="WML11" s="7"/>
      <c r="WMM11" s="7"/>
      <c r="WMN11" s="7"/>
      <c r="WMO11" s="7"/>
      <c r="WMP11" s="7"/>
      <c r="WMQ11" s="7"/>
      <c r="WMR11" s="7"/>
      <c r="WMS11" s="7"/>
      <c r="WMT11" s="7"/>
      <c r="WMU11" s="7"/>
      <c r="WMV11" s="7"/>
      <c r="WMW11" s="7"/>
      <c r="WMX11" s="7"/>
      <c r="WMY11" s="7"/>
      <c r="WMZ11" s="7"/>
      <c r="WNA11" s="7"/>
      <c r="WNB11" s="7"/>
      <c r="WNC11" s="7"/>
      <c r="WND11" s="7"/>
      <c r="WNE11" s="7"/>
      <c r="WNF11" s="7"/>
      <c r="WNG11" s="7"/>
      <c r="WNH11" s="7"/>
      <c r="WNI11" s="7"/>
      <c r="WNJ11" s="7"/>
      <c r="WNK11" s="7"/>
      <c r="WNL11" s="7"/>
      <c r="WNM11" s="7"/>
      <c r="WNN11" s="7"/>
      <c r="WNO11" s="7"/>
      <c r="WNP11" s="7"/>
      <c r="WNQ11" s="7"/>
      <c r="WNR11" s="7"/>
      <c r="WNS11" s="7"/>
      <c r="WNT11" s="7"/>
      <c r="WNU11" s="7"/>
      <c r="WNV11" s="7"/>
      <c r="WNW11" s="7"/>
      <c r="WNX11" s="7"/>
      <c r="WNY11" s="7"/>
      <c r="WNZ11" s="7"/>
      <c r="WOA11" s="7"/>
      <c r="WOB11" s="7"/>
      <c r="WOC11" s="7"/>
      <c r="WOD11" s="7"/>
      <c r="WOE11" s="7"/>
      <c r="WOF11" s="7"/>
      <c r="WOG11" s="7"/>
      <c r="WOH11" s="7"/>
      <c r="WOI11" s="7"/>
      <c r="WOJ11" s="7"/>
      <c r="WOK11" s="7"/>
      <c r="WOL11" s="7"/>
      <c r="WOM11" s="7"/>
      <c r="WON11" s="7"/>
      <c r="WOO11" s="7"/>
      <c r="WOP11" s="7"/>
      <c r="WOQ11" s="7"/>
      <c r="WOR11" s="7"/>
      <c r="WOS11" s="7"/>
      <c r="WOT11" s="7"/>
      <c r="WOU11" s="7"/>
      <c r="WOV11" s="7"/>
      <c r="WOW11" s="7"/>
      <c r="WOX11" s="7"/>
      <c r="WOY11" s="7"/>
      <c r="WOZ11" s="7"/>
      <c r="WPA11" s="7"/>
      <c r="WPB11" s="7"/>
      <c r="WPC11" s="7"/>
      <c r="WPD11" s="7"/>
      <c r="WPE11" s="7"/>
      <c r="WPF11" s="7"/>
      <c r="WPG11" s="7"/>
      <c r="WPH11" s="7"/>
      <c r="WPI11" s="7"/>
      <c r="WPJ11" s="7"/>
      <c r="WPK11" s="7"/>
      <c r="WPL11" s="7"/>
      <c r="WPM11" s="7"/>
      <c r="WPN11" s="7"/>
      <c r="WPO11" s="7"/>
      <c r="WPP11" s="7"/>
      <c r="WPQ11" s="7"/>
      <c r="WPR11" s="7"/>
      <c r="WPS11" s="7"/>
      <c r="WPT11" s="7"/>
      <c r="WPU11" s="7"/>
      <c r="WPV11" s="7"/>
      <c r="WPW11" s="7"/>
      <c r="WPX11" s="7"/>
      <c r="WPY11" s="7"/>
      <c r="WPZ11" s="7"/>
      <c r="WQA11" s="7"/>
      <c r="WQB11" s="7"/>
      <c r="WQC11" s="7"/>
      <c r="WQD11" s="7"/>
      <c r="WQE11" s="7"/>
      <c r="WQF11" s="7"/>
      <c r="WQG11" s="7"/>
      <c r="WQH11" s="7"/>
      <c r="WQI11" s="7"/>
      <c r="WQJ11" s="7"/>
      <c r="WQK11" s="7"/>
      <c r="WQL11" s="7"/>
      <c r="WQM11" s="7"/>
      <c r="WQN11" s="7"/>
      <c r="WQO11" s="7"/>
      <c r="WQP11" s="7"/>
      <c r="WQQ11" s="7"/>
      <c r="WQR11" s="7"/>
      <c r="WQS11" s="7"/>
      <c r="WQT11" s="7"/>
      <c r="WQU11" s="7"/>
      <c r="WQV11" s="7"/>
      <c r="WQW11" s="7"/>
      <c r="WQX11" s="7"/>
      <c r="WQY11" s="7"/>
      <c r="WQZ11" s="7"/>
      <c r="WRA11" s="7"/>
      <c r="WRB11" s="7"/>
      <c r="WRC11" s="7"/>
      <c r="WRD11" s="7"/>
      <c r="WRE11" s="7"/>
      <c r="WRF11" s="7"/>
      <c r="WRG11" s="7"/>
      <c r="WRH11" s="7"/>
      <c r="WRI11" s="7"/>
      <c r="WRJ11" s="7"/>
      <c r="WRK11" s="7"/>
      <c r="WRL11" s="7"/>
      <c r="WRM11" s="7"/>
      <c r="WRN11" s="7"/>
      <c r="WRO11" s="7"/>
      <c r="WRP11" s="7"/>
      <c r="WRQ11" s="7"/>
      <c r="WRR11" s="7"/>
      <c r="WRS11" s="7"/>
      <c r="WRT11" s="7"/>
      <c r="WRU11" s="7"/>
      <c r="WRV11" s="7"/>
      <c r="WRW11" s="7"/>
      <c r="WRX11" s="7"/>
      <c r="WRY11" s="7"/>
      <c r="WRZ11" s="7"/>
      <c r="WSA11" s="7"/>
      <c r="WSB11" s="7"/>
      <c r="WSC11" s="7"/>
      <c r="WSD11" s="7"/>
      <c r="WSE11" s="7"/>
      <c r="WSF11" s="7"/>
      <c r="WSG11" s="7"/>
      <c r="WSH11" s="7"/>
      <c r="WSI11" s="7"/>
      <c r="WSJ11" s="7"/>
      <c r="WSK11" s="7"/>
      <c r="WSL11" s="7"/>
      <c r="WSM11" s="7"/>
      <c r="WSN11" s="7"/>
      <c r="WSO11" s="7"/>
      <c r="WSP11" s="7"/>
      <c r="WSQ11" s="7"/>
      <c r="WSR11" s="7"/>
      <c r="WSS11" s="7"/>
      <c r="WST11" s="7"/>
      <c r="WSU11" s="7"/>
      <c r="WSV11" s="7"/>
      <c r="WSW11" s="7"/>
      <c r="WSX11" s="7"/>
      <c r="WSY11" s="7"/>
      <c r="WSZ11" s="7"/>
      <c r="WTA11" s="7"/>
      <c r="WTB11" s="7"/>
      <c r="WTC11" s="7"/>
      <c r="WTD11" s="7"/>
      <c r="WTE11" s="7"/>
      <c r="WTF11" s="7"/>
      <c r="WTG11" s="7"/>
      <c r="WTH11" s="7"/>
      <c r="WTI11" s="7"/>
      <c r="WTJ11" s="7"/>
      <c r="WTK11" s="7"/>
      <c r="WTL11" s="7"/>
      <c r="WTM11" s="7"/>
      <c r="WTN11" s="7"/>
      <c r="WTO11" s="7"/>
      <c r="WTP11" s="7"/>
      <c r="WTQ11" s="7"/>
      <c r="WTR11" s="7"/>
      <c r="WTS11" s="7"/>
      <c r="WTT11" s="7"/>
      <c r="WTU11" s="7"/>
      <c r="WTV11" s="7"/>
      <c r="WTW11" s="7"/>
      <c r="WTX11" s="7"/>
      <c r="WTY11" s="7"/>
      <c r="WTZ11" s="7"/>
      <c r="WUA11" s="7"/>
      <c r="WUB11" s="7"/>
      <c r="WUC11" s="7"/>
      <c r="WUD11" s="7"/>
      <c r="WUE11" s="7"/>
      <c r="WUF11" s="7"/>
      <c r="WUG11" s="7"/>
      <c r="WUH11" s="7"/>
      <c r="WUI11" s="7"/>
      <c r="WUJ11" s="7"/>
      <c r="WUK11" s="7"/>
      <c r="WUL11" s="7"/>
      <c r="WUM11" s="7"/>
      <c r="WUN11" s="7"/>
      <c r="WUO11" s="7"/>
      <c r="WUP11" s="7"/>
      <c r="WUQ11" s="7"/>
      <c r="WUR11" s="7"/>
      <c r="WUS11" s="7"/>
      <c r="WUT11" s="7"/>
      <c r="WUU11" s="7"/>
      <c r="WUV11" s="7"/>
      <c r="WUW11" s="7"/>
      <c r="WUX11" s="7"/>
      <c r="WUY11" s="7"/>
      <c r="WUZ11" s="7"/>
      <c r="WVA11" s="7"/>
      <c r="WVB11" s="7"/>
      <c r="WVC11" s="7"/>
      <c r="WVD11" s="7"/>
      <c r="WVE11" s="7"/>
      <c r="WVF11" s="7"/>
      <c r="WVG11" s="7"/>
      <c r="WVH11" s="7"/>
      <c r="WVI11" s="7"/>
      <c r="WVJ11" s="7"/>
      <c r="WVK11" s="7"/>
      <c r="WVL11" s="7"/>
      <c r="WVM11" s="7"/>
      <c r="WVN11" s="7"/>
      <c r="WVO11" s="7"/>
      <c r="WVP11" s="7"/>
      <c r="WVQ11" s="7"/>
      <c r="WVR11" s="7"/>
      <c r="WVS11" s="7"/>
      <c r="WVT11" s="7"/>
      <c r="WVU11" s="7"/>
      <c r="WVV11" s="7"/>
      <c r="WVW11" s="7"/>
      <c r="WVX11" s="7"/>
      <c r="WVY11" s="7"/>
      <c r="WVZ11" s="7"/>
      <c r="WWA11" s="7"/>
      <c r="WWB11" s="7"/>
      <c r="WWC11" s="7"/>
      <c r="WWD11" s="7"/>
      <c r="WWE11" s="7"/>
      <c r="WWF11" s="7"/>
      <c r="WWG11" s="7"/>
      <c r="WWH11" s="7"/>
      <c r="WWI11" s="7"/>
      <c r="WWJ11" s="7"/>
      <c r="WWK11" s="7"/>
      <c r="WWL11" s="7"/>
      <c r="WWM11" s="7"/>
      <c r="WWN11" s="7"/>
      <c r="WWO11" s="7"/>
      <c r="WWP11" s="7"/>
      <c r="WWQ11" s="7"/>
      <c r="WWR11" s="7"/>
      <c r="WWS11" s="7"/>
      <c r="WWT11" s="7"/>
      <c r="WWU11" s="7"/>
      <c r="WWV11" s="7"/>
      <c r="WWW11" s="7"/>
      <c r="WWX11" s="7"/>
      <c r="WWY11" s="7"/>
      <c r="WWZ11" s="7"/>
      <c r="WXA11" s="7"/>
      <c r="WXB11" s="7"/>
      <c r="WXC11" s="7"/>
      <c r="WXD11" s="7"/>
      <c r="WXE11" s="7"/>
      <c r="WXF11" s="7"/>
      <c r="WXG11" s="7"/>
      <c r="WXH11" s="7"/>
      <c r="WXI11" s="7"/>
      <c r="WXJ11" s="7"/>
      <c r="WXK11" s="7"/>
      <c r="WXL11" s="7"/>
      <c r="WXM11" s="7"/>
      <c r="WXN11" s="7"/>
      <c r="WXO11" s="7"/>
      <c r="WXP11" s="7"/>
      <c r="WXQ11" s="7"/>
      <c r="WXR11" s="7"/>
      <c r="WXS11" s="7"/>
      <c r="WXT11" s="7"/>
      <c r="WXU11" s="7"/>
      <c r="WXV11" s="7"/>
      <c r="WXW11" s="7"/>
      <c r="WXX11" s="7"/>
      <c r="WXY11" s="7"/>
      <c r="WXZ11" s="7"/>
      <c r="WYA11" s="7"/>
      <c r="WYB11" s="7"/>
      <c r="WYC11" s="7"/>
      <c r="WYD11" s="7"/>
      <c r="WYE11" s="7"/>
      <c r="WYF11" s="7"/>
      <c r="WYG11" s="7"/>
      <c r="WYH11" s="7"/>
      <c r="WYI11" s="7"/>
      <c r="WYJ11" s="7"/>
      <c r="WYK11" s="7"/>
      <c r="WYL11" s="7"/>
      <c r="WYM11" s="7"/>
      <c r="WYN11" s="7"/>
      <c r="WYO11" s="7"/>
      <c r="WYP11" s="7"/>
      <c r="WYQ11" s="7"/>
      <c r="WYR11" s="7"/>
      <c r="WYS11" s="7"/>
      <c r="WYT11" s="7"/>
      <c r="WYU11" s="7"/>
      <c r="WYV11" s="7"/>
      <c r="WYW11" s="7"/>
      <c r="WYX11" s="7"/>
      <c r="WYY11" s="7"/>
      <c r="WYZ11" s="7"/>
      <c r="WZA11" s="7"/>
      <c r="WZB11" s="7"/>
      <c r="WZC11" s="7"/>
      <c r="WZD11" s="7"/>
      <c r="WZE11" s="7"/>
      <c r="WZF11" s="7"/>
      <c r="WZG11" s="7"/>
      <c r="WZH11" s="7"/>
      <c r="WZI11" s="7"/>
      <c r="WZJ11" s="7"/>
      <c r="WZK11" s="7"/>
      <c r="WZL11" s="7"/>
      <c r="WZM11" s="7"/>
      <c r="WZN11" s="7"/>
      <c r="WZO11" s="7"/>
      <c r="WZP11" s="7"/>
      <c r="WZQ11" s="7"/>
      <c r="WZR11" s="7"/>
      <c r="WZS11" s="7"/>
      <c r="WZT11" s="7"/>
      <c r="WZU11" s="7"/>
      <c r="WZV11" s="7"/>
      <c r="WZW11" s="7"/>
      <c r="WZX11" s="7"/>
      <c r="WZY11" s="7"/>
      <c r="WZZ11" s="7"/>
      <c r="XAA11" s="7"/>
      <c r="XAB11" s="7"/>
      <c r="XAC11" s="7"/>
      <c r="XAD11" s="7"/>
      <c r="XAE11" s="7"/>
      <c r="XAF11" s="7"/>
      <c r="XAG11" s="7"/>
      <c r="XAH11" s="7"/>
      <c r="XAI11" s="7"/>
      <c r="XAJ11" s="7"/>
      <c r="XAK11" s="7"/>
      <c r="XAL11" s="7"/>
      <c r="XAM11" s="7"/>
      <c r="XAN11" s="7"/>
      <c r="XAO11" s="7"/>
      <c r="XAP11" s="7"/>
      <c r="XAQ11" s="7"/>
      <c r="XAR11" s="7"/>
      <c r="XAS11" s="7"/>
      <c r="XAT11" s="7"/>
      <c r="XAU11" s="7"/>
      <c r="XAV11" s="7"/>
      <c r="XAW11" s="7"/>
      <c r="XAX11" s="7"/>
      <c r="XAY11" s="7"/>
      <c r="XAZ11" s="7"/>
      <c r="XBA11" s="7"/>
      <c r="XBB11" s="7"/>
      <c r="XBC11" s="7"/>
      <c r="XBD11" s="7"/>
      <c r="XBE11" s="7"/>
      <c r="XBF11" s="7"/>
      <c r="XBG11" s="7"/>
      <c r="XBH11" s="7"/>
      <c r="XBI11" s="7"/>
      <c r="XBJ11" s="7"/>
      <c r="XBK11" s="7"/>
      <c r="XBL11" s="7"/>
      <c r="XBM11" s="7"/>
      <c r="XBN11" s="7"/>
      <c r="XBO11" s="7"/>
      <c r="XBP11" s="7"/>
      <c r="XBQ11" s="7"/>
      <c r="XBR11" s="7"/>
      <c r="XBS11" s="7"/>
      <c r="XBT11" s="7"/>
      <c r="XBU11" s="7"/>
      <c r="XBV11" s="7"/>
      <c r="XBW11" s="7"/>
      <c r="XBX11" s="7"/>
      <c r="XBY11" s="7"/>
      <c r="XBZ11" s="7"/>
      <c r="XCA11" s="7"/>
      <c r="XCB11" s="7"/>
      <c r="XCC11" s="7"/>
      <c r="XCD11" s="7"/>
      <c r="XCE11" s="7"/>
      <c r="XCF11" s="7"/>
      <c r="XCG11" s="7"/>
      <c r="XCH11" s="7"/>
      <c r="XCI11" s="7"/>
      <c r="XCJ11" s="7"/>
      <c r="XCK11" s="7"/>
      <c r="XCL11" s="7"/>
      <c r="XCM11" s="7"/>
      <c r="XCN11" s="7"/>
      <c r="XCO11" s="7"/>
      <c r="XCP11" s="7"/>
      <c r="XCQ11" s="7"/>
      <c r="XCR11" s="7"/>
      <c r="XCS11" s="7"/>
      <c r="XCT11" s="7"/>
      <c r="XCU11" s="7"/>
      <c r="XCV11" s="7"/>
      <c r="XCW11" s="7"/>
      <c r="XCX11" s="7"/>
      <c r="XCY11" s="7"/>
      <c r="XCZ11" s="7"/>
      <c r="XDA11" s="7"/>
      <c r="XDB11" s="7"/>
      <c r="XDC11" s="7"/>
      <c r="XDD11" s="7"/>
      <c r="XDE11" s="7"/>
      <c r="XDF11" s="7"/>
      <c r="XDG11" s="7"/>
      <c r="XDH11" s="7"/>
      <c r="XDI11" s="7"/>
      <c r="XDJ11" s="7"/>
      <c r="XDK11" s="7"/>
      <c r="XDL11" s="7"/>
      <c r="XDM11" s="7"/>
      <c r="XDN11" s="7"/>
      <c r="XDO11" s="7"/>
      <c r="XDP11" s="7"/>
      <c r="XDQ11" s="7"/>
      <c r="XDR11" s="7"/>
      <c r="XDS11" s="7"/>
      <c r="XDT11" s="7"/>
      <c r="XDU11" s="7"/>
      <c r="XDV11" s="7"/>
      <c r="XDW11" s="7"/>
      <c r="XDX11" s="7"/>
      <c r="XDY11" s="7"/>
      <c r="XDZ11" s="7"/>
      <c r="XEA11" s="7"/>
      <c r="XEB11" s="7"/>
      <c r="XEC11" s="7"/>
      <c r="XED11" s="7"/>
      <c r="XEE11" s="7"/>
      <c r="XEF11" s="7"/>
      <c r="XEG11" s="7"/>
      <c r="XEH11" s="7"/>
      <c r="XEI11" s="7"/>
      <c r="XEJ11" s="7"/>
      <c r="XEK11" s="7"/>
      <c r="XEL11" s="7"/>
      <c r="XEM11" s="7"/>
      <c r="XEN11" s="7"/>
      <c r="XEO11" s="7"/>
      <c r="XEP11" s="7"/>
      <c r="XEQ11" s="7"/>
      <c r="XER11" s="7"/>
      <c r="XES11" s="7"/>
      <c r="XET11" s="7"/>
      <c r="XEU11" s="7"/>
      <c r="XEV11" s="7"/>
      <c r="XEW11" s="7"/>
      <c r="XEX11" s="7"/>
      <c r="XEY11" s="7"/>
      <c r="XEZ11" s="7"/>
      <c r="XFA11" s="7"/>
      <c r="XFB11" s="7"/>
      <c r="XFC11" s="7"/>
      <c r="XFD11" s="7"/>
    </row>
    <row r="12" spans="2:16384">
      <c r="B12" t="s">
        <v>808</v>
      </c>
      <c r="C12" s="7">
        <v>0</v>
      </c>
      <c r="D12" s="7">
        <f ca="1">Attached!$E$132</f>
        <v>0</v>
      </c>
      <c r="E12" s="7">
        <f ca="1">Attached!$E$132</f>
        <v>0</v>
      </c>
      <c r="F12" s="7">
        <f ca="1">Attached!$E$132</f>
        <v>0</v>
      </c>
      <c r="G12" s="7">
        <f ca="1">Attached!$E$132</f>
        <v>0</v>
      </c>
      <c r="H12" s="7">
        <f ca="1">Attached!$E$132</f>
        <v>0</v>
      </c>
      <c r="I12" s="7">
        <f ca="1">Attached!$E$132</f>
        <v>0</v>
      </c>
      <c r="J12" s="7">
        <f ca="1">Attached!$E$132</f>
        <v>0</v>
      </c>
      <c r="K12" s="7">
        <f ca="1">Attached!$E$132</f>
        <v>0</v>
      </c>
      <c r="L12" s="7">
        <f ca="1">Attached!$E$132</f>
        <v>0</v>
      </c>
      <c r="M12" s="7">
        <f ca="1">Attached!$E$132</f>
        <v>0</v>
      </c>
      <c r="N12" s="7">
        <f ca="1">Attached!$E$132</f>
        <v>0</v>
      </c>
      <c r="O12" s="7">
        <f ca="1">Attached!$E$132</f>
        <v>0</v>
      </c>
      <c r="P12" s="7">
        <f ca="1">Attached!$E$132</f>
        <v>0</v>
      </c>
      <c r="Q12" s="7">
        <f ca="1">Attached!$E$132</f>
        <v>0</v>
      </c>
      <c r="R12" s="7">
        <f ca="1">Attached!$E$132</f>
        <v>0</v>
      </c>
      <c r="S12" s="7">
        <f ca="1">Attached!$E$132</f>
        <v>0</v>
      </c>
      <c r="T12" s="7">
        <f ca="1">Attached!$E$132</f>
        <v>0</v>
      </c>
      <c r="U12" s="7">
        <f ca="1">Attached!$E$132</f>
        <v>0</v>
      </c>
      <c r="V12" s="7">
        <f ca="1">Attached!$E$132</f>
        <v>0</v>
      </c>
      <c r="W12" s="7">
        <f ca="1">Attached!$E$132</f>
        <v>0</v>
      </c>
      <c r="X12" s="173">
        <v>0</v>
      </c>
      <c r="Y12" s="7">
        <v>0</v>
      </c>
      <c r="Z12" s="7">
        <v>0</v>
      </c>
      <c r="AA12" s="7">
        <v>0</v>
      </c>
      <c r="AB12" s="7">
        <v>0</v>
      </c>
      <c r="AC12" s="7">
        <v>0</v>
      </c>
      <c r="AD12" s="7">
        <v>0</v>
      </c>
      <c r="AE12" s="7">
        <v>0</v>
      </c>
      <c r="AF12" s="7">
        <v>0</v>
      </c>
      <c r="AG12" s="7">
        <v>0</v>
      </c>
      <c r="AH12" s="7">
        <v>0</v>
      </c>
      <c r="AI12" s="7">
        <v>0</v>
      </c>
      <c r="AJ12" s="7">
        <v>0</v>
      </c>
      <c r="AK12" s="7">
        <v>0</v>
      </c>
      <c r="AL12" s="7">
        <v>0</v>
      </c>
      <c r="AM12" s="7">
        <v>0</v>
      </c>
      <c r="AN12" s="7">
        <v>0</v>
      </c>
      <c r="AO12" s="7">
        <v>0</v>
      </c>
      <c r="AP12" s="7">
        <v>0</v>
      </c>
      <c r="AQ12" s="7">
        <v>0</v>
      </c>
      <c r="AR12" s="7">
        <v>0</v>
      </c>
      <c r="AS12" s="7">
        <v>0</v>
      </c>
      <c r="AT12" s="7">
        <v>0</v>
      </c>
      <c r="AU12" s="7">
        <v>0</v>
      </c>
      <c r="AV12" s="7">
        <v>0</v>
      </c>
      <c r="AW12" s="7">
        <v>0</v>
      </c>
      <c r="AX12" s="7">
        <v>0</v>
      </c>
      <c r="AY12" s="7">
        <v>0</v>
      </c>
      <c r="AZ12" s="7">
        <v>0</v>
      </c>
      <c r="BA12" s="7">
        <v>0</v>
      </c>
      <c r="BB12" s="7">
        <v>0</v>
      </c>
      <c r="BC12" s="7">
        <v>0</v>
      </c>
      <c r="BD12" s="7">
        <v>0</v>
      </c>
      <c r="BE12" s="7">
        <v>0</v>
      </c>
      <c r="BF12" s="7">
        <v>0</v>
      </c>
      <c r="BG12" s="7">
        <v>0</v>
      </c>
      <c r="BH12" s="7">
        <v>0</v>
      </c>
      <c r="BI12" s="7">
        <v>0</v>
      </c>
      <c r="BJ12" s="7">
        <v>0</v>
      </c>
      <c r="BK12" s="7">
        <v>0</v>
      </c>
      <c r="BL12" s="7">
        <f t="shared" ca="1" si="1"/>
        <v>0</v>
      </c>
      <c r="BM12" s="172"/>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c r="QD12" s="7"/>
      <c r="QE12" s="7"/>
      <c r="QF12" s="7"/>
      <c r="QG12" s="7"/>
      <c r="QH12" s="7"/>
      <c r="QI12" s="7"/>
      <c r="QJ12" s="7"/>
      <c r="QK12" s="7"/>
      <c r="QL12" s="7"/>
      <c r="QM12" s="7"/>
      <c r="QN12" s="7"/>
      <c r="QO12" s="7"/>
      <c r="QP12" s="7"/>
      <c r="QQ12" s="7"/>
      <c r="QR12" s="7"/>
      <c r="QS12" s="7"/>
      <c r="QT12" s="7"/>
      <c r="QU12" s="7"/>
      <c r="QV12" s="7"/>
      <c r="QW12" s="7"/>
      <c r="QX12" s="7"/>
      <c r="QY12" s="7"/>
      <c r="QZ12" s="7"/>
      <c r="RA12" s="7"/>
      <c r="RB12" s="7"/>
      <c r="RC12" s="7"/>
      <c r="RD12" s="7"/>
      <c r="RE12" s="7"/>
      <c r="RF12" s="7"/>
      <c r="RG12" s="7"/>
      <c r="RH12" s="7"/>
      <c r="RI12" s="7"/>
      <c r="RJ12" s="7"/>
      <c r="RK12" s="7"/>
      <c r="RL12" s="7"/>
      <c r="RM12" s="7"/>
      <c r="RN12" s="7"/>
      <c r="RO12" s="7"/>
      <c r="RP12" s="7"/>
      <c r="RQ12" s="7"/>
      <c r="RR12" s="7"/>
      <c r="RS12" s="7"/>
      <c r="RT12" s="7"/>
      <c r="RU12" s="7"/>
      <c r="RV12" s="7"/>
      <c r="RW12" s="7"/>
      <c r="RX12" s="7"/>
      <c r="RY12" s="7"/>
      <c r="RZ12" s="7"/>
      <c r="SA12" s="7"/>
      <c r="SB12" s="7"/>
      <c r="SC12" s="7"/>
      <c r="SD12" s="7"/>
      <c r="SE12" s="7"/>
      <c r="SF12" s="7"/>
      <c r="SG12" s="7"/>
      <c r="SH12" s="7"/>
      <c r="SI12" s="7"/>
      <c r="SJ12" s="7"/>
      <c r="SK12" s="7"/>
      <c r="SL12" s="7"/>
      <c r="SM12" s="7"/>
      <c r="SN12" s="7"/>
      <c r="SO12" s="7"/>
      <c r="SP12" s="7"/>
      <c r="SQ12" s="7"/>
      <c r="SR12" s="7"/>
      <c r="SS12" s="7"/>
      <c r="ST12" s="7"/>
      <c r="SU12" s="7"/>
      <c r="SV12" s="7"/>
      <c r="SW12" s="7"/>
      <c r="SX12" s="7"/>
      <c r="SY12" s="7"/>
      <c r="SZ12" s="7"/>
      <c r="TA12" s="7"/>
      <c r="TB12" s="7"/>
      <c r="TC12" s="7"/>
      <c r="TD12" s="7"/>
      <c r="TE12" s="7"/>
      <c r="TF12" s="7"/>
      <c r="TG12" s="7"/>
      <c r="TH12" s="7"/>
      <c r="TI12" s="7"/>
      <c r="TJ12" s="7"/>
      <c r="TK12" s="7"/>
      <c r="TL12" s="7"/>
      <c r="TM12" s="7"/>
      <c r="TN12" s="7"/>
      <c r="TO12" s="7"/>
      <c r="TP12" s="7"/>
      <c r="TQ12" s="7"/>
      <c r="TR12" s="7"/>
      <c r="TS12" s="7"/>
      <c r="TT12" s="7"/>
      <c r="TU12" s="7"/>
      <c r="TV12" s="7"/>
      <c r="TW12" s="7"/>
      <c r="TX12" s="7"/>
      <c r="TY12" s="7"/>
      <c r="TZ12" s="7"/>
      <c r="UA12" s="7"/>
      <c r="UB12" s="7"/>
      <c r="UC12" s="7"/>
      <c r="UD12" s="7"/>
      <c r="UE12" s="7"/>
      <c r="UF12" s="7"/>
      <c r="UG12" s="7"/>
      <c r="UH12" s="7"/>
      <c r="UI12" s="7"/>
      <c r="UJ12" s="7"/>
      <c r="UK12" s="7"/>
      <c r="UL12" s="7"/>
      <c r="UM12" s="7"/>
      <c r="UN12" s="7"/>
      <c r="UO12" s="7"/>
      <c r="UP12" s="7"/>
      <c r="UQ12" s="7"/>
      <c r="UR12" s="7"/>
      <c r="US12" s="7"/>
      <c r="UT12" s="7"/>
      <c r="UU12" s="7"/>
      <c r="UV12" s="7"/>
      <c r="UW12" s="7"/>
      <c r="UX12" s="7"/>
      <c r="UY12" s="7"/>
      <c r="UZ12" s="7"/>
      <c r="VA12" s="7"/>
      <c r="VB12" s="7"/>
      <c r="VC12" s="7"/>
      <c r="VD12" s="7"/>
      <c r="VE12" s="7"/>
      <c r="VF12" s="7"/>
      <c r="VG12" s="7"/>
      <c r="VH12" s="7"/>
      <c r="VI12" s="7"/>
      <c r="VJ12" s="7"/>
      <c r="VK12" s="7"/>
      <c r="VL12" s="7"/>
      <c r="VM12" s="7"/>
      <c r="VN12" s="7"/>
      <c r="VO12" s="7"/>
      <c r="VP12" s="7"/>
      <c r="VQ12" s="7"/>
      <c r="VR12" s="7"/>
      <c r="VS12" s="7"/>
      <c r="VT12" s="7"/>
      <c r="VU12" s="7"/>
      <c r="VV12" s="7"/>
      <c r="VW12" s="7"/>
      <c r="VX12" s="7"/>
      <c r="VY12" s="7"/>
      <c r="VZ12" s="7"/>
      <c r="WA12" s="7"/>
      <c r="WB12" s="7"/>
      <c r="WC12" s="7"/>
      <c r="WD12" s="7"/>
      <c r="WE12" s="7"/>
      <c r="WF12" s="7"/>
      <c r="WG12" s="7"/>
      <c r="WH12" s="7"/>
      <c r="WI12" s="7"/>
      <c r="WJ12" s="7"/>
      <c r="WK12" s="7"/>
      <c r="WL12" s="7"/>
      <c r="WM12" s="7"/>
      <c r="WN12" s="7"/>
      <c r="WO12" s="7"/>
      <c r="WP12" s="7"/>
      <c r="WQ12" s="7"/>
      <c r="WR12" s="7"/>
      <c r="WS12" s="7"/>
      <c r="WT12" s="7"/>
      <c r="WU12" s="7"/>
      <c r="WV12" s="7"/>
      <c r="WW12" s="7"/>
      <c r="WX12" s="7"/>
      <c r="WY12" s="7"/>
      <c r="WZ12" s="7"/>
      <c r="XA12" s="7"/>
      <c r="XB12" s="7"/>
      <c r="XC12" s="7"/>
      <c r="XD12" s="7"/>
      <c r="XE12" s="7"/>
      <c r="XF12" s="7"/>
      <c r="XG12" s="7"/>
      <c r="XH12" s="7"/>
      <c r="XI12" s="7"/>
      <c r="XJ12" s="7"/>
      <c r="XK12" s="7"/>
      <c r="XL12" s="7"/>
      <c r="XM12" s="7"/>
      <c r="XN12" s="7"/>
      <c r="XO12" s="7"/>
      <c r="XP12" s="7"/>
      <c r="XQ12" s="7"/>
      <c r="XR12" s="7"/>
      <c r="XS12" s="7"/>
      <c r="XT12" s="7"/>
      <c r="XU12" s="7"/>
      <c r="XV12" s="7"/>
      <c r="XW12" s="7"/>
      <c r="XX12" s="7"/>
      <c r="XY12" s="7"/>
      <c r="XZ12" s="7"/>
      <c r="YA12" s="7"/>
      <c r="YB12" s="7"/>
      <c r="YC12" s="7"/>
      <c r="YD12" s="7"/>
      <c r="YE12" s="7"/>
      <c r="YF12" s="7"/>
      <c r="YG12" s="7"/>
      <c r="YH12" s="7"/>
      <c r="YI12" s="7"/>
      <c r="YJ12" s="7"/>
      <c r="YK12" s="7"/>
      <c r="YL12" s="7"/>
      <c r="YM12" s="7"/>
      <c r="YN12" s="7"/>
      <c r="YO12" s="7"/>
      <c r="YP12" s="7"/>
      <c r="YQ12" s="7"/>
      <c r="YR12" s="7"/>
      <c r="YS12" s="7"/>
      <c r="YT12" s="7"/>
      <c r="YU12" s="7"/>
      <c r="YV12" s="7"/>
      <c r="YW12" s="7"/>
      <c r="YX12" s="7"/>
      <c r="YY12" s="7"/>
      <c r="YZ12" s="7"/>
      <c r="ZA12" s="7"/>
      <c r="ZB12" s="7"/>
      <c r="ZC12" s="7"/>
      <c r="ZD12" s="7"/>
      <c r="ZE12" s="7"/>
      <c r="ZF12" s="7"/>
      <c r="ZG12" s="7"/>
      <c r="ZH12" s="7"/>
      <c r="ZI12" s="7"/>
      <c r="ZJ12" s="7"/>
      <c r="ZK12" s="7"/>
      <c r="ZL12" s="7"/>
      <c r="ZM12" s="7"/>
      <c r="ZN12" s="7"/>
      <c r="ZO12" s="7"/>
      <c r="ZP12" s="7"/>
      <c r="ZQ12" s="7"/>
      <c r="ZR12" s="7"/>
      <c r="ZS12" s="7"/>
      <c r="ZT12" s="7"/>
      <c r="ZU12" s="7"/>
      <c r="ZV12" s="7"/>
      <c r="ZW12" s="7"/>
      <c r="ZX12" s="7"/>
      <c r="ZY12" s="7"/>
      <c r="ZZ12" s="7"/>
      <c r="AAA12" s="7"/>
      <c r="AAB12" s="7"/>
      <c r="AAC12" s="7"/>
      <c r="AAD12" s="7"/>
      <c r="AAE12" s="7"/>
      <c r="AAF12" s="7"/>
      <c r="AAG12" s="7"/>
      <c r="AAH12" s="7"/>
      <c r="AAI12" s="7"/>
      <c r="AAJ12" s="7"/>
      <c r="AAK12" s="7"/>
      <c r="AAL12" s="7"/>
      <c r="AAM12" s="7"/>
      <c r="AAN12" s="7"/>
      <c r="AAO12" s="7"/>
      <c r="AAP12" s="7"/>
      <c r="AAQ12" s="7"/>
      <c r="AAR12" s="7"/>
      <c r="AAS12" s="7"/>
      <c r="AAT12" s="7"/>
      <c r="AAU12" s="7"/>
      <c r="AAV12" s="7"/>
      <c r="AAW12" s="7"/>
      <c r="AAX12" s="7"/>
      <c r="AAY12" s="7"/>
      <c r="AAZ12" s="7"/>
      <c r="ABA12" s="7"/>
      <c r="ABB12" s="7"/>
      <c r="ABC12" s="7"/>
      <c r="ABD12" s="7"/>
      <c r="ABE12" s="7"/>
      <c r="ABF12" s="7"/>
      <c r="ABG12" s="7"/>
      <c r="ABH12" s="7"/>
      <c r="ABI12" s="7"/>
      <c r="ABJ12" s="7"/>
      <c r="ABK12" s="7"/>
      <c r="ABL12" s="7"/>
      <c r="ABM12" s="7"/>
      <c r="ABN12" s="7"/>
      <c r="ABO12" s="7"/>
      <c r="ABP12" s="7"/>
      <c r="ABQ12" s="7"/>
      <c r="ABR12" s="7"/>
      <c r="ABS12" s="7"/>
      <c r="ABT12" s="7"/>
      <c r="ABU12" s="7"/>
      <c r="ABV12" s="7"/>
      <c r="ABW12" s="7"/>
      <c r="ABX12" s="7"/>
      <c r="ABY12" s="7"/>
      <c r="ABZ12" s="7"/>
      <c r="ACA12" s="7"/>
      <c r="ACB12" s="7"/>
      <c r="ACC12" s="7"/>
      <c r="ACD12" s="7"/>
      <c r="ACE12" s="7"/>
      <c r="ACF12" s="7"/>
      <c r="ACG12" s="7"/>
      <c r="ACH12" s="7"/>
      <c r="ACI12" s="7"/>
      <c r="ACJ12" s="7"/>
      <c r="ACK12" s="7"/>
      <c r="ACL12" s="7"/>
      <c r="ACM12" s="7"/>
      <c r="ACN12" s="7"/>
      <c r="ACO12" s="7"/>
      <c r="ACP12" s="7"/>
      <c r="ACQ12" s="7"/>
      <c r="ACR12" s="7"/>
      <c r="ACS12" s="7"/>
      <c r="ACT12" s="7"/>
      <c r="ACU12" s="7"/>
      <c r="ACV12" s="7"/>
      <c r="ACW12" s="7"/>
      <c r="ACX12" s="7"/>
      <c r="ACY12" s="7"/>
      <c r="ACZ12" s="7"/>
      <c r="ADA12" s="7"/>
      <c r="ADB12" s="7"/>
      <c r="ADC12" s="7"/>
      <c r="ADD12" s="7"/>
      <c r="ADE12" s="7"/>
      <c r="ADF12" s="7"/>
      <c r="ADG12" s="7"/>
      <c r="ADH12" s="7"/>
      <c r="ADI12" s="7"/>
      <c r="ADJ12" s="7"/>
      <c r="ADK12" s="7"/>
      <c r="ADL12" s="7"/>
      <c r="ADM12" s="7"/>
      <c r="ADN12" s="7"/>
      <c r="ADO12" s="7"/>
      <c r="ADP12" s="7"/>
      <c r="ADQ12" s="7"/>
      <c r="ADR12" s="7"/>
      <c r="ADS12" s="7"/>
      <c r="ADT12" s="7"/>
      <c r="ADU12" s="7"/>
      <c r="ADV12" s="7"/>
      <c r="ADW12" s="7"/>
      <c r="ADX12" s="7"/>
      <c r="ADY12" s="7"/>
      <c r="ADZ12" s="7"/>
      <c r="AEA12" s="7"/>
      <c r="AEB12" s="7"/>
      <c r="AEC12" s="7"/>
      <c r="AED12" s="7"/>
      <c r="AEE12" s="7"/>
      <c r="AEF12" s="7"/>
      <c r="AEG12" s="7"/>
      <c r="AEH12" s="7"/>
      <c r="AEI12" s="7"/>
      <c r="AEJ12" s="7"/>
      <c r="AEK12" s="7"/>
      <c r="AEL12" s="7"/>
      <c r="AEM12" s="7"/>
      <c r="AEN12" s="7"/>
      <c r="AEO12" s="7"/>
      <c r="AEP12" s="7"/>
      <c r="AEQ12" s="7"/>
      <c r="AER12" s="7"/>
      <c r="AES12" s="7"/>
      <c r="AET12" s="7"/>
      <c r="AEU12" s="7"/>
      <c r="AEV12" s="7"/>
      <c r="AEW12" s="7"/>
      <c r="AEX12" s="7"/>
      <c r="AEY12" s="7"/>
      <c r="AEZ12" s="7"/>
      <c r="AFA12" s="7"/>
      <c r="AFB12" s="7"/>
      <c r="AFC12" s="7"/>
      <c r="AFD12" s="7"/>
      <c r="AFE12" s="7"/>
      <c r="AFF12" s="7"/>
      <c r="AFG12" s="7"/>
      <c r="AFH12" s="7"/>
      <c r="AFI12" s="7"/>
      <c r="AFJ12" s="7"/>
      <c r="AFK12" s="7"/>
      <c r="AFL12" s="7"/>
      <c r="AFM12" s="7"/>
      <c r="AFN12" s="7"/>
      <c r="AFO12" s="7"/>
      <c r="AFP12" s="7"/>
      <c r="AFQ12" s="7"/>
      <c r="AFR12" s="7"/>
      <c r="AFS12" s="7"/>
      <c r="AFT12" s="7"/>
      <c r="AFU12" s="7"/>
      <c r="AFV12" s="7"/>
      <c r="AFW12" s="7"/>
      <c r="AFX12" s="7"/>
      <c r="AFY12" s="7"/>
      <c r="AFZ12" s="7"/>
      <c r="AGA12" s="7"/>
      <c r="AGB12" s="7"/>
      <c r="AGC12" s="7"/>
      <c r="AGD12" s="7"/>
      <c r="AGE12" s="7"/>
      <c r="AGF12" s="7"/>
      <c r="AGG12" s="7"/>
      <c r="AGH12" s="7"/>
      <c r="AGI12" s="7"/>
      <c r="AGJ12" s="7"/>
      <c r="AGK12" s="7"/>
      <c r="AGL12" s="7"/>
      <c r="AGM12" s="7"/>
      <c r="AGN12" s="7"/>
      <c r="AGO12" s="7"/>
      <c r="AGP12" s="7"/>
      <c r="AGQ12" s="7"/>
      <c r="AGR12" s="7"/>
      <c r="AGS12" s="7"/>
      <c r="AGT12" s="7"/>
      <c r="AGU12" s="7"/>
      <c r="AGV12" s="7"/>
      <c r="AGW12" s="7"/>
      <c r="AGX12" s="7"/>
      <c r="AGY12" s="7"/>
      <c r="AGZ12" s="7"/>
      <c r="AHA12" s="7"/>
      <c r="AHB12" s="7"/>
      <c r="AHC12" s="7"/>
      <c r="AHD12" s="7"/>
      <c r="AHE12" s="7"/>
      <c r="AHF12" s="7"/>
      <c r="AHG12" s="7"/>
      <c r="AHH12" s="7"/>
      <c r="AHI12" s="7"/>
      <c r="AHJ12" s="7"/>
      <c r="AHK12" s="7"/>
      <c r="AHL12" s="7"/>
      <c r="AHM12" s="7"/>
      <c r="AHN12" s="7"/>
      <c r="AHO12" s="7"/>
      <c r="AHP12" s="7"/>
      <c r="AHQ12" s="7"/>
      <c r="AHR12" s="7"/>
      <c r="AHS12" s="7"/>
      <c r="AHT12" s="7"/>
      <c r="AHU12" s="7"/>
      <c r="AHV12" s="7"/>
      <c r="AHW12" s="7"/>
      <c r="AHX12" s="7"/>
      <c r="AHY12" s="7"/>
      <c r="AHZ12" s="7"/>
      <c r="AIA12" s="7"/>
      <c r="AIB12" s="7"/>
      <c r="AIC12" s="7"/>
      <c r="AID12" s="7"/>
      <c r="AIE12" s="7"/>
      <c r="AIF12" s="7"/>
      <c r="AIG12" s="7"/>
      <c r="AIH12" s="7"/>
      <c r="AII12" s="7"/>
      <c r="AIJ12" s="7"/>
      <c r="AIK12" s="7"/>
      <c r="AIL12" s="7"/>
      <c r="AIM12" s="7"/>
      <c r="AIN12" s="7"/>
      <c r="AIO12" s="7"/>
      <c r="AIP12" s="7"/>
      <c r="AIQ12" s="7"/>
      <c r="AIR12" s="7"/>
      <c r="AIS12" s="7"/>
      <c r="AIT12" s="7"/>
      <c r="AIU12" s="7"/>
      <c r="AIV12" s="7"/>
      <c r="AIW12" s="7"/>
      <c r="AIX12" s="7"/>
      <c r="AIY12" s="7"/>
      <c r="AIZ12" s="7"/>
      <c r="AJA12" s="7"/>
      <c r="AJB12" s="7"/>
      <c r="AJC12" s="7"/>
      <c r="AJD12" s="7"/>
      <c r="AJE12" s="7"/>
      <c r="AJF12" s="7"/>
      <c r="AJG12" s="7"/>
      <c r="AJH12" s="7"/>
      <c r="AJI12" s="7"/>
      <c r="AJJ12" s="7"/>
      <c r="AJK12" s="7"/>
      <c r="AJL12" s="7"/>
      <c r="AJM12" s="7"/>
      <c r="AJN12" s="7"/>
      <c r="AJO12" s="7"/>
      <c r="AJP12" s="7"/>
      <c r="AJQ12" s="7"/>
      <c r="AJR12" s="7"/>
      <c r="AJS12" s="7"/>
      <c r="AJT12" s="7"/>
      <c r="AJU12" s="7"/>
      <c r="AJV12" s="7"/>
      <c r="AJW12" s="7"/>
      <c r="AJX12" s="7"/>
      <c r="AJY12" s="7"/>
      <c r="AJZ12" s="7"/>
      <c r="AKA12" s="7"/>
      <c r="AKB12" s="7"/>
      <c r="AKC12" s="7"/>
      <c r="AKD12" s="7"/>
      <c r="AKE12" s="7"/>
      <c r="AKF12" s="7"/>
      <c r="AKG12" s="7"/>
      <c r="AKH12" s="7"/>
      <c r="AKI12" s="7"/>
      <c r="AKJ12" s="7"/>
      <c r="AKK12" s="7"/>
      <c r="AKL12" s="7"/>
      <c r="AKM12" s="7"/>
      <c r="AKN12" s="7"/>
      <c r="AKO12" s="7"/>
      <c r="AKP12" s="7"/>
      <c r="AKQ12" s="7"/>
      <c r="AKR12" s="7"/>
      <c r="AKS12" s="7"/>
      <c r="AKT12" s="7"/>
      <c r="AKU12" s="7"/>
      <c r="AKV12" s="7"/>
      <c r="AKW12" s="7"/>
      <c r="AKX12" s="7"/>
      <c r="AKY12" s="7"/>
      <c r="AKZ12" s="7"/>
      <c r="ALA12" s="7"/>
      <c r="ALB12" s="7"/>
      <c r="ALC12" s="7"/>
      <c r="ALD12" s="7"/>
      <c r="ALE12" s="7"/>
      <c r="ALF12" s="7"/>
      <c r="ALG12" s="7"/>
      <c r="ALH12" s="7"/>
      <c r="ALI12" s="7"/>
      <c r="ALJ12" s="7"/>
      <c r="ALK12" s="7"/>
      <c r="ALL12" s="7"/>
      <c r="ALM12" s="7"/>
      <c r="ALN12" s="7"/>
      <c r="ALO12" s="7"/>
      <c r="ALP12" s="7"/>
      <c r="ALQ12" s="7"/>
      <c r="ALR12" s="7"/>
      <c r="ALS12" s="7"/>
      <c r="ALT12" s="7"/>
      <c r="ALU12" s="7"/>
      <c r="ALV12" s="7"/>
      <c r="ALW12" s="7"/>
      <c r="ALX12" s="7"/>
      <c r="ALY12" s="7"/>
      <c r="ALZ12" s="7"/>
      <c r="AMA12" s="7"/>
      <c r="AMB12" s="7"/>
      <c r="AMC12" s="7"/>
      <c r="AMD12" s="7"/>
      <c r="AME12" s="7"/>
      <c r="AMF12" s="7"/>
      <c r="AMG12" s="7"/>
      <c r="AMH12" s="7"/>
      <c r="AMI12" s="7"/>
      <c r="AMJ12" s="7"/>
      <c r="AMK12" s="7"/>
      <c r="AML12" s="7"/>
      <c r="AMM12" s="7"/>
      <c r="AMN12" s="7"/>
      <c r="AMO12" s="7"/>
      <c r="AMP12" s="7"/>
      <c r="AMQ12" s="7"/>
      <c r="AMR12" s="7"/>
      <c r="AMS12" s="7"/>
      <c r="AMT12" s="7"/>
      <c r="AMU12" s="7"/>
      <c r="AMV12" s="7"/>
      <c r="AMW12" s="7"/>
      <c r="AMX12" s="7"/>
      <c r="AMY12" s="7"/>
      <c r="AMZ12" s="7"/>
      <c r="ANA12" s="7"/>
      <c r="ANB12" s="7"/>
      <c r="ANC12" s="7"/>
      <c r="AND12" s="7"/>
      <c r="ANE12" s="7"/>
      <c r="ANF12" s="7"/>
      <c r="ANG12" s="7"/>
      <c r="ANH12" s="7"/>
      <c r="ANI12" s="7"/>
      <c r="ANJ12" s="7"/>
      <c r="ANK12" s="7"/>
      <c r="ANL12" s="7"/>
      <c r="ANM12" s="7"/>
      <c r="ANN12" s="7"/>
      <c r="ANO12" s="7"/>
      <c r="ANP12" s="7"/>
      <c r="ANQ12" s="7"/>
      <c r="ANR12" s="7"/>
      <c r="ANS12" s="7"/>
      <c r="ANT12" s="7"/>
      <c r="ANU12" s="7"/>
      <c r="ANV12" s="7"/>
      <c r="ANW12" s="7"/>
      <c r="ANX12" s="7"/>
      <c r="ANY12" s="7"/>
      <c r="ANZ12" s="7"/>
      <c r="AOA12" s="7"/>
      <c r="AOB12" s="7"/>
      <c r="AOC12" s="7"/>
      <c r="AOD12" s="7"/>
      <c r="AOE12" s="7"/>
      <c r="AOF12" s="7"/>
      <c r="AOG12" s="7"/>
      <c r="AOH12" s="7"/>
      <c r="AOI12" s="7"/>
      <c r="AOJ12" s="7"/>
      <c r="AOK12" s="7"/>
      <c r="AOL12" s="7"/>
      <c r="AOM12" s="7"/>
      <c r="AON12" s="7"/>
      <c r="AOO12" s="7"/>
      <c r="AOP12" s="7"/>
      <c r="AOQ12" s="7"/>
      <c r="AOR12" s="7"/>
      <c r="AOS12" s="7"/>
      <c r="AOT12" s="7"/>
      <c r="AOU12" s="7"/>
      <c r="AOV12" s="7"/>
      <c r="AOW12" s="7"/>
      <c r="AOX12" s="7"/>
      <c r="AOY12" s="7"/>
      <c r="AOZ12" s="7"/>
      <c r="APA12" s="7"/>
      <c r="APB12" s="7"/>
      <c r="APC12" s="7"/>
      <c r="APD12" s="7"/>
      <c r="APE12" s="7"/>
      <c r="APF12" s="7"/>
      <c r="APG12" s="7"/>
      <c r="APH12" s="7"/>
      <c r="API12" s="7"/>
      <c r="APJ12" s="7"/>
      <c r="APK12" s="7"/>
      <c r="APL12" s="7"/>
      <c r="APM12" s="7"/>
      <c r="APN12" s="7"/>
      <c r="APO12" s="7"/>
      <c r="APP12" s="7"/>
      <c r="APQ12" s="7"/>
      <c r="APR12" s="7"/>
      <c r="APS12" s="7"/>
      <c r="APT12" s="7"/>
      <c r="APU12" s="7"/>
      <c r="APV12" s="7"/>
      <c r="APW12" s="7"/>
      <c r="APX12" s="7"/>
      <c r="APY12" s="7"/>
      <c r="APZ12" s="7"/>
      <c r="AQA12" s="7"/>
      <c r="AQB12" s="7"/>
      <c r="AQC12" s="7"/>
      <c r="AQD12" s="7"/>
      <c r="AQE12" s="7"/>
      <c r="AQF12" s="7"/>
      <c r="AQG12" s="7"/>
      <c r="AQH12" s="7"/>
      <c r="AQI12" s="7"/>
      <c r="AQJ12" s="7"/>
      <c r="AQK12" s="7"/>
      <c r="AQL12" s="7"/>
      <c r="AQM12" s="7"/>
      <c r="AQN12" s="7"/>
      <c r="AQO12" s="7"/>
      <c r="AQP12" s="7"/>
      <c r="AQQ12" s="7"/>
      <c r="AQR12" s="7"/>
      <c r="AQS12" s="7"/>
      <c r="AQT12" s="7"/>
      <c r="AQU12" s="7"/>
      <c r="AQV12" s="7"/>
      <c r="AQW12" s="7"/>
      <c r="AQX12" s="7"/>
      <c r="AQY12" s="7"/>
      <c r="AQZ12" s="7"/>
      <c r="ARA12" s="7"/>
      <c r="ARB12" s="7"/>
      <c r="ARC12" s="7"/>
      <c r="ARD12" s="7"/>
      <c r="ARE12" s="7"/>
      <c r="ARF12" s="7"/>
      <c r="ARG12" s="7"/>
      <c r="ARH12" s="7"/>
      <c r="ARI12" s="7"/>
      <c r="ARJ12" s="7"/>
      <c r="ARK12" s="7"/>
      <c r="ARL12" s="7"/>
      <c r="ARM12" s="7"/>
      <c r="ARN12" s="7"/>
      <c r="ARO12" s="7"/>
      <c r="ARP12" s="7"/>
      <c r="ARQ12" s="7"/>
      <c r="ARR12" s="7"/>
      <c r="ARS12" s="7"/>
      <c r="ART12" s="7"/>
      <c r="ARU12" s="7"/>
      <c r="ARV12" s="7"/>
      <c r="ARW12" s="7"/>
      <c r="ARX12" s="7"/>
      <c r="ARY12" s="7"/>
      <c r="ARZ12" s="7"/>
      <c r="ASA12" s="7"/>
      <c r="ASB12" s="7"/>
      <c r="ASC12" s="7"/>
      <c r="ASD12" s="7"/>
      <c r="ASE12" s="7"/>
      <c r="ASF12" s="7"/>
      <c r="ASG12" s="7"/>
      <c r="ASH12" s="7"/>
      <c r="ASI12" s="7"/>
      <c r="ASJ12" s="7"/>
      <c r="ASK12" s="7"/>
      <c r="ASL12" s="7"/>
      <c r="ASM12" s="7"/>
      <c r="ASN12" s="7"/>
      <c r="ASO12" s="7"/>
      <c r="ASP12" s="7"/>
      <c r="ASQ12" s="7"/>
      <c r="ASR12" s="7"/>
      <c r="ASS12" s="7"/>
      <c r="AST12" s="7"/>
      <c r="ASU12" s="7"/>
      <c r="ASV12" s="7"/>
      <c r="ASW12" s="7"/>
      <c r="ASX12" s="7"/>
      <c r="ASY12" s="7"/>
      <c r="ASZ12" s="7"/>
      <c r="ATA12" s="7"/>
      <c r="ATB12" s="7"/>
      <c r="ATC12" s="7"/>
      <c r="ATD12" s="7"/>
      <c r="ATE12" s="7"/>
      <c r="ATF12" s="7"/>
      <c r="ATG12" s="7"/>
      <c r="ATH12" s="7"/>
      <c r="ATI12" s="7"/>
      <c r="ATJ12" s="7"/>
      <c r="ATK12" s="7"/>
      <c r="ATL12" s="7"/>
      <c r="ATM12" s="7"/>
      <c r="ATN12" s="7"/>
      <c r="ATO12" s="7"/>
      <c r="ATP12" s="7"/>
      <c r="ATQ12" s="7"/>
      <c r="ATR12" s="7"/>
      <c r="ATS12" s="7"/>
      <c r="ATT12" s="7"/>
      <c r="ATU12" s="7"/>
      <c r="ATV12" s="7"/>
      <c r="ATW12" s="7"/>
      <c r="ATX12" s="7"/>
      <c r="ATY12" s="7"/>
      <c r="ATZ12" s="7"/>
      <c r="AUA12" s="7"/>
      <c r="AUB12" s="7"/>
      <c r="AUC12" s="7"/>
      <c r="AUD12" s="7"/>
      <c r="AUE12" s="7"/>
      <c r="AUF12" s="7"/>
      <c r="AUG12" s="7"/>
      <c r="AUH12" s="7"/>
      <c r="AUI12" s="7"/>
      <c r="AUJ12" s="7"/>
      <c r="AUK12" s="7"/>
      <c r="AUL12" s="7"/>
      <c r="AUM12" s="7"/>
      <c r="AUN12" s="7"/>
      <c r="AUO12" s="7"/>
      <c r="AUP12" s="7"/>
      <c r="AUQ12" s="7"/>
      <c r="AUR12" s="7"/>
      <c r="AUS12" s="7"/>
      <c r="AUT12" s="7"/>
      <c r="AUU12" s="7"/>
      <c r="AUV12" s="7"/>
      <c r="AUW12" s="7"/>
      <c r="AUX12" s="7"/>
      <c r="AUY12" s="7"/>
      <c r="AUZ12" s="7"/>
      <c r="AVA12" s="7"/>
      <c r="AVB12" s="7"/>
      <c r="AVC12" s="7"/>
      <c r="AVD12" s="7"/>
      <c r="AVE12" s="7"/>
      <c r="AVF12" s="7"/>
      <c r="AVG12" s="7"/>
      <c r="AVH12" s="7"/>
      <c r="AVI12" s="7"/>
      <c r="AVJ12" s="7"/>
      <c r="AVK12" s="7"/>
      <c r="AVL12" s="7"/>
      <c r="AVM12" s="7"/>
      <c r="AVN12" s="7"/>
      <c r="AVO12" s="7"/>
      <c r="AVP12" s="7"/>
      <c r="AVQ12" s="7"/>
      <c r="AVR12" s="7"/>
      <c r="AVS12" s="7"/>
      <c r="AVT12" s="7"/>
      <c r="AVU12" s="7"/>
      <c r="AVV12" s="7"/>
      <c r="AVW12" s="7"/>
      <c r="AVX12" s="7"/>
      <c r="AVY12" s="7"/>
      <c r="AVZ12" s="7"/>
      <c r="AWA12" s="7"/>
      <c r="AWB12" s="7"/>
      <c r="AWC12" s="7"/>
      <c r="AWD12" s="7"/>
      <c r="AWE12" s="7"/>
      <c r="AWF12" s="7"/>
      <c r="AWG12" s="7"/>
      <c r="AWH12" s="7"/>
      <c r="AWI12" s="7"/>
      <c r="AWJ12" s="7"/>
      <c r="AWK12" s="7"/>
      <c r="AWL12" s="7"/>
      <c r="AWM12" s="7"/>
      <c r="AWN12" s="7"/>
      <c r="AWO12" s="7"/>
      <c r="AWP12" s="7"/>
      <c r="AWQ12" s="7"/>
      <c r="AWR12" s="7"/>
      <c r="AWS12" s="7"/>
      <c r="AWT12" s="7"/>
      <c r="AWU12" s="7"/>
      <c r="AWV12" s="7"/>
      <c r="AWW12" s="7"/>
      <c r="AWX12" s="7"/>
      <c r="AWY12" s="7"/>
      <c r="AWZ12" s="7"/>
      <c r="AXA12" s="7"/>
      <c r="AXB12" s="7"/>
      <c r="AXC12" s="7"/>
      <c r="AXD12" s="7"/>
      <c r="AXE12" s="7"/>
      <c r="AXF12" s="7"/>
      <c r="AXG12" s="7"/>
      <c r="AXH12" s="7"/>
      <c r="AXI12" s="7"/>
      <c r="AXJ12" s="7"/>
      <c r="AXK12" s="7"/>
      <c r="AXL12" s="7"/>
      <c r="AXM12" s="7"/>
      <c r="AXN12" s="7"/>
      <c r="AXO12" s="7"/>
      <c r="AXP12" s="7"/>
      <c r="AXQ12" s="7"/>
      <c r="AXR12" s="7"/>
      <c r="AXS12" s="7"/>
      <c r="AXT12" s="7"/>
      <c r="AXU12" s="7"/>
      <c r="AXV12" s="7"/>
      <c r="AXW12" s="7"/>
      <c r="AXX12" s="7"/>
      <c r="AXY12" s="7"/>
      <c r="AXZ12" s="7"/>
      <c r="AYA12" s="7"/>
      <c r="AYB12" s="7"/>
      <c r="AYC12" s="7"/>
      <c r="AYD12" s="7"/>
      <c r="AYE12" s="7"/>
      <c r="AYF12" s="7"/>
      <c r="AYG12" s="7"/>
      <c r="AYH12" s="7"/>
      <c r="AYI12" s="7"/>
      <c r="AYJ12" s="7"/>
      <c r="AYK12" s="7"/>
      <c r="AYL12" s="7"/>
      <c r="AYM12" s="7"/>
      <c r="AYN12" s="7"/>
      <c r="AYO12" s="7"/>
      <c r="AYP12" s="7"/>
      <c r="AYQ12" s="7"/>
      <c r="AYR12" s="7"/>
      <c r="AYS12" s="7"/>
      <c r="AYT12" s="7"/>
      <c r="AYU12" s="7"/>
      <c r="AYV12" s="7"/>
      <c r="AYW12" s="7"/>
      <c r="AYX12" s="7"/>
      <c r="AYY12" s="7"/>
      <c r="AYZ12" s="7"/>
      <c r="AZA12" s="7"/>
      <c r="AZB12" s="7"/>
      <c r="AZC12" s="7"/>
      <c r="AZD12" s="7"/>
      <c r="AZE12" s="7"/>
      <c r="AZF12" s="7"/>
      <c r="AZG12" s="7"/>
      <c r="AZH12" s="7"/>
      <c r="AZI12" s="7"/>
      <c r="AZJ12" s="7"/>
      <c r="AZK12" s="7"/>
      <c r="AZL12" s="7"/>
      <c r="AZM12" s="7"/>
      <c r="AZN12" s="7"/>
      <c r="AZO12" s="7"/>
      <c r="AZP12" s="7"/>
      <c r="AZQ12" s="7"/>
      <c r="AZR12" s="7"/>
      <c r="AZS12" s="7"/>
      <c r="AZT12" s="7"/>
      <c r="AZU12" s="7"/>
      <c r="AZV12" s="7"/>
      <c r="AZW12" s="7"/>
      <c r="AZX12" s="7"/>
      <c r="AZY12" s="7"/>
      <c r="AZZ12" s="7"/>
      <c r="BAA12" s="7"/>
      <c r="BAB12" s="7"/>
      <c r="BAC12" s="7"/>
      <c r="BAD12" s="7"/>
      <c r="BAE12" s="7"/>
      <c r="BAF12" s="7"/>
      <c r="BAG12" s="7"/>
      <c r="BAH12" s="7"/>
      <c r="BAI12" s="7"/>
      <c r="BAJ12" s="7"/>
      <c r="BAK12" s="7"/>
      <c r="BAL12" s="7"/>
      <c r="BAM12" s="7"/>
      <c r="BAN12" s="7"/>
      <c r="BAO12" s="7"/>
      <c r="BAP12" s="7"/>
      <c r="BAQ12" s="7"/>
      <c r="BAR12" s="7"/>
      <c r="BAS12" s="7"/>
      <c r="BAT12" s="7"/>
      <c r="BAU12" s="7"/>
      <c r="BAV12" s="7"/>
      <c r="BAW12" s="7"/>
      <c r="BAX12" s="7"/>
      <c r="BAY12" s="7"/>
      <c r="BAZ12" s="7"/>
      <c r="BBA12" s="7"/>
      <c r="BBB12" s="7"/>
      <c r="BBC12" s="7"/>
      <c r="BBD12" s="7"/>
      <c r="BBE12" s="7"/>
      <c r="BBF12" s="7"/>
      <c r="BBG12" s="7"/>
      <c r="BBH12" s="7"/>
      <c r="BBI12" s="7"/>
      <c r="BBJ12" s="7"/>
      <c r="BBK12" s="7"/>
      <c r="BBL12" s="7"/>
      <c r="BBM12" s="7"/>
      <c r="BBN12" s="7"/>
      <c r="BBO12" s="7"/>
      <c r="BBP12" s="7"/>
      <c r="BBQ12" s="7"/>
      <c r="BBR12" s="7"/>
      <c r="BBS12" s="7"/>
      <c r="BBT12" s="7"/>
      <c r="BBU12" s="7"/>
      <c r="BBV12" s="7"/>
      <c r="BBW12" s="7"/>
      <c r="BBX12" s="7"/>
      <c r="BBY12" s="7"/>
      <c r="BBZ12" s="7"/>
      <c r="BCA12" s="7"/>
      <c r="BCB12" s="7"/>
      <c r="BCC12" s="7"/>
      <c r="BCD12" s="7"/>
      <c r="BCE12" s="7"/>
      <c r="BCF12" s="7"/>
      <c r="BCG12" s="7"/>
      <c r="BCH12" s="7"/>
      <c r="BCI12" s="7"/>
      <c r="BCJ12" s="7"/>
      <c r="BCK12" s="7"/>
      <c r="BCL12" s="7"/>
      <c r="BCM12" s="7"/>
      <c r="BCN12" s="7"/>
      <c r="BCO12" s="7"/>
      <c r="BCP12" s="7"/>
      <c r="BCQ12" s="7"/>
      <c r="BCR12" s="7"/>
      <c r="BCS12" s="7"/>
      <c r="BCT12" s="7"/>
      <c r="BCU12" s="7"/>
      <c r="BCV12" s="7"/>
      <c r="BCW12" s="7"/>
      <c r="BCX12" s="7"/>
      <c r="BCY12" s="7"/>
      <c r="BCZ12" s="7"/>
      <c r="BDA12" s="7"/>
      <c r="BDB12" s="7"/>
      <c r="BDC12" s="7"/>
      <c r="BDD12" s="7"/>
      <c r="BDE12" s="7"/>
      <c r="BDF12" s="7"/>
      <c r="BDG12" s="7"/>
      <c r="BDH12" s="7"/>
      <c r="BDI12" s="7"/>
      <c r="BDJ12" s="7"/>
      <c r="BDK12" s="7"/>
      <c r="BDL12" s="7"/>
      <c r="BDM12" s="7"/>
      <c r="BDN12" s="7"/>
      <c r="BDO12" s="7"/>
      <c r="BDP12" s="7"/>
      <c r="BDQ12" s="7"/>
      <c r="BDR12" s="7"/>
      <c r="BDS12" s="7"/>
      <c r="BDT12" s="7"/>
      <c r="BDU12" s="7"/>
      <c r="BDV12" s="7"/>
      <c r="BDW12" s="7"/>
      <c r="BDX12" s="7"/>
      <c r="BDY12" s="7"/>
      <c r="BDZ12" s="7"/>
      <c r="BEA12" s="7"/>
      <c r="BEB12" s="7"/>
      <c r="BEC12" s="7"/>
      <c r="BED12" s="7"/>
      <c r="BEE12" s="7"/>
      <c r="BEF12" s="7"/>
      <c r="BEG12" s="7"/>
      <c r="BEH12" s="7"/>
      <c r="BEI12" s="7"/>
      <c r="BEJ12" s="7"/>
      <c r="BEK12" s="7"/>
      <c r="BEL12" s="7"/>
      <c r="BEM12" s="7"/>
      <c r="BEN12" s="7"/>
      <c r="BEO12" s="7"/>
      <c r="BEP12" s="7"/>
      <c r="BEQ12" s="7"/>
      <c r="BER12" s="7"/>
      <c r="BES12" s="7"/>
      <c r="BET12" s="7"/>
      <c r="BEU12" s="7"/>
      <c r="BEV12" s="7"/>
      <c r="BEW12" s="7"/>
      <c r="BEX12" s="7"/>
      <c r="BEY12" s="7"/>
      <c r="BEZ12" s="7"/>
      <c r="BFA12" s="7"/>
      <c r="BFB12" s="7"/>
      <c r="BFC12" s="7"/>
      <c r="BFD12" s="7"/>
      <c r="BFE12" s="7"/>
      <c r="BFF12" s="7"/>
      <c r="BFG12" s="7"/>
      <c r="BFH12" s="7"/>
      <c r="BFI12" s="7"/>
      <c r="BFJ12" s="7"/>
      <c r="BFK12" s="7"/>
      <c r="BFL12" s="7"/>
      <c r="BFM12" s="7"/>
      <c r="BFN12" s="7"/>
      <c r="BFO12" s="7"/>
      <c r="BFP12" s="7"/>
      <c r="BFQ12" s="7"/>
      <c r="BFR12" s="7"/>
      <c r="BFS12" s="7"/>
      <c r="BFT12" s="7"/>
      <c r="BFU12" s="7"/>
      <c r="BFV12" s="7"/>
      <c r="BFW12" s="7"/>
      <c r="BFX12" s="7"/>
      <c r="BFY12" s="7"/>
      <c r="BFZ12" s="7"/>
      <c r="BGA12" s="7"/>
      <c r="BGB12" s="7"/>
      <c r="BGC12" s="7"/>
      <c r="BGD12" s="7"/>
      <c r="BGE12" s="7"/>
      <c r="BGF12" s="7"/>
      <c r="BGG12" s="7"/>
      <c r="BGH12" s="7"/>
      <c r="BGI12" s="7"/>
      <c r="BGJ12" s="7"/>
      <c r="BGK12" s="7"/>
      <c r="BGL12" s="7"/>
      <c r="BGM12" s="7"/>
      <c r="BGN12" s="7"/>
      <c r="BGO12" s="7"/>
      <c r="BGP12" s="7"/>
      <c r="BGQ12" s="7"/>
      <c r="BGR12" s="7"/>
      <c r="BGS12" s="7"/>
      <c r="BGT12" s="7"/>
      <c r="BGU12" s="7"/>
      <c r="BGV12" s="7"/>
      <c r="BGW12" s="7"/>
      <c r="BGX12" s="7"/>
      <c r="BGY12" s="7"/>
      <c r="BGZ12" s="7"/>
      <c r="BHA12" s="7"/>
      <c r="BHB12" s="7"/>
      <c r="BHC12" s="7"/>
      <c r="BHD12" s="7"/>
      <c r="BHE12" s="7"/>
      <c r="BHF12" s="7"/>
      <c r="BHG12" s="7"/>
      <c r="BHH12" s="7"/>
      <c r="BHI12" s="7"/>
      <c r="BHJ12" s="7"/>
      <c r="BHK12" s="7"/>
      <c r="BHL12" s="7"/>
      <c r="BHM12" s="7"/>
      <c r="BHN12" s="7"/>
      <c r="BHO12" s="7"/>
      <c r="BHP12" s="7"/>
      <c r="BHQ12" s="7"/>
      <c r="BHR12" s="7"/>
      <c r="BHS12" s="7"/>
      <c r="BHT12" s="7"/>
      <c r="BHU12" s="7"/>
      <c r="BHV12" s="7"/>
      <c r="BHW12" s="7"/>
      <c r="BHX12" s="7"/>
      <c r="BHY12" s="7"/>
      <c r="BHZ12" s="7"/>
      <c r="BIA12" s="7"/>
      <c r="BIB12" s="7"/>
      <c r="BIC12" s="7"/>
      <c r="BID12" s="7"/>
      <c r="BIE12" s="7"/>
      <c r="BIF12" s="7"/>
      <c r="BIG12" s="7"/>
      <c r="BIH12" s="7"/>
      <c r="BII12" s="7"/>
      <c r="BIJ12" s="7"/>
      <c r="BIK12" s="7"/>
      <c r="BIL12" s="7"/>
      <c r="BIM12" s="7"/>
      <c r="BIN12" s="7"/>
      <c r="BIO12" s="7"/>
      <c r="BIP12" s="7"/>
      <c r="BIQ12" s="7"/>
      <c r="BIR12" s="7"/>
      <c r="BIS12" s="7"/>
      <c r="BIT12" s="7"/>
      <c r="BIU12" s="7"/>
      <c r="BIV12" s="7"/>
      <c r="BIW12" s="7"/>
      <c r="BIX12" s="7"/>
      <c r="BIY12" s="7"/>
      <c r="BIZ12" s="7"/>
      <c r="BJA12" s="7"/>
      <c r="BJB12" s="7"/>
      <c r="BJC12" s="7"/>
      <c r="BJD12" s="7"/>
      <c r="BJE12" s="7"/>
      <c r="BJF12" s="7"/>
      <c r="BJG12" s="7"/>
      <c r="BJH12" s="7"/>
      <c r="BJI12" s="7"/>
      <c r="BJJ12" s="7"/>
      <c r="BJK12" s="7"/>
      <c r="BJL12" s="7"/>
      <c r="BJM12" s="7"/>
      <c r="BJN12" s="7"/>
      <c r="BJO12" s="7"/>
      <c r="BJP12" s="7"/>
      <c r="BJQ12" s="7"/>
      <c r="BJR12" s="7"/>
      <c r="BJS12" s="7"/>
      <c r="BJT12" s="7"/>
      <c r="BJU12" s="7"/>
      <c r="BJV12" s="7"/>
      <c r="BJW12" s="7"/>
      <c r="BJX12" s="7"/>
      <c r="BJY12" s="7"/>
      <c r="BJZ12" s="7"/>
      <c r="BKA12" s="7"/>
      <c r="BKB12" s="7"/>
      <c r="BKC12" s="7"/>
      <c r="BKD12" s="7"/>
      <c r="BKE12" s="7"/>
      <c r="BKF12" s="7"/>
      <c r="BKG12" s="7"/>
      <c r="BKH12" s="7"/>
      <c r="BKI12" s="7"/>
      <c r="BKJ12" s="7"/>
      <c r="BKK12" s="7"/>
      <c r="BKL12" s="7"/>
      <c r="BKM12" s="7"/>
      <c r="BKN12" s="7"/>
      <c r="BKO12" s="7"/>
      <c r="BKP12" s="7"/>
      <c r="BKQ12" s="7"/>
      <c r="BKR12" s="7"/>
      <c r="BKS12" s="7"/>
      <c r="BKT12" s="7"/>
      <c r="BKU12" s="7"/>
      <c r="BKV12" s="7"/>
      <c r="BKW12" s="7"/>
      <c r="BKX12" s="7"/>
      <c r="BKY12" s="7"/>
      <c r="BKZ12" s="7"/>
      <c r="BLA12" s="7"/>
      <c r="BLB12" s="7"/>
      <c r="BLC12" s="7"/>
      <c r="BLD12" s="7"/>
      <c r="BLE12" s="7"/>
      <c r="BLF12" s="7"/>
      <c r="BLG12" s="7"/>
      <c r="BLH12" s="7"/>
      <c r="BLI12" s="7"/>
      <c r="BLJ12" s="7"/>
      <c r="BLK12" s="7"/>
      <c r="BLL12" s="7"/>
      <c r="BLM12" s="7"/>
      <c r="BLN12" s="7"/>
      <c r="BLO12" s="7"/>
      <c r="BLP12" s="7"/>
      <c r="BLQ12" s="7"/>
      <c r="BLR12" s="7"/>
      <c r="BLS12" s="7"/>
      <c r="BLT12" s="7"/>
      <c r="BLU12" s="7"/>
      <c r="BLV12" s="7"/>
      <c r="BLW12" s="7"/>
      <c r="BLX12" s="7"/>
      <c r="BLY12" s="7"/>
      <c r="BLZ12" s="7"/>
      <c r="BMA12" s="7"/>
      <c r="BMB12" s="7"/>
      <c r="BMC12" s="7"/>
      <c r="BMD12" s="7"/>
      <c r="BME12" s="7"/>
      <c r="BMF12" s="7"/>
      <c r="BMG12" s="7"/>
      <c r="BMH12" s="7"/>
      <c r="BMI12" s="7"/>
      <c r="BMJ12" s="7"/>
      <c r="BMK12" s="7"/>
      <c r="BML12" s="7"/>
      <c r="BMM12" s="7"/>
      <c r="BMN12" s="7"/>
      <c r="BMO12" s="7"/>
      <c r="BMP12" s="7"/>
      <c r="BMQ12" s="7"/>
      <c r="BMR12" s="7"/>
      <c r="BMS12" s="7"/>
      <c r="BMT12" s="7"/>
      <c r="BMU12" s="7"/>
      <c r="BMV12" s="7"/>
      <c r="BMW12" s="7"/>
      <c r="BMX12" s="7"/>
      <c r="BMY12" s="7"/>
      <c r="BMZ12" s="7"/>
      <c r="BNA12" s="7"/>
      <c r="BNB12" s="7"/>
      <c r="BNC12" s="7"/>
      <c r="BND12" s="7"/>
      <c r="BNE12" s="7"/>
      <c r="BNF12" s="7"/>
      <c r="BNG12" s="7"/>
      <c r="BNH12" s="7"/>
      <c r="BNI12" s="7"/>
      <c r="BNJ12" s="7"/>
      <c r="BNK12" s="7"/>
      <c r="BNL12" s="7"/>
      <c r="BNM12" s="7"/>
      <c r="BNN12" s="7"/>
      <c r="BNO12" s="7"/>
      <c r="BNP12" s="7"/>
      <c r="BNQ12" s="7"/>
      <c r="BNR12" s="7"/>
      <c r="BNS12" s="7"/>
      <c r="BNT12" s="7"/>
      <c r="BNU12" s="7"/>
      <c r="BNV12" s="7"/>
      <c r="BNW12" s="7"/>
      <c r="BNX12" s="7"/>
      <c r="BNY12" s="7"/>
      <c r="BNZ12" s="7"/>
      <c r="BOA12" s="7"/>
      <c r="BOB12" s="7"/>
      <c r="BOC12" s="7"/>
      <c r="BOD12" s="7"/>
      <c r="BOE12" s="7"/>
      <c r="BOF12" s="7"/>
      <c r="BOG12" s="7"/>
      <c r="BOH12" s="7"/>
      <c r="BOI12" s="7"/>
      <c r="BOJ12" s="7"/>
      <c r="BOK12" s="7"/>
      <c r="BOL12" s="7"/>
      <c r="BOM12" s="7"/>
      <c r="BON12" s="7"/>
      <c r="BOO12" s="7"/>
      <c r="BOP12" s="7"/>
      <c r="BOQ12" s="7"/>
      <c r="BOR12" s="7"/>
      <c r="BOS12" s="7"/>
      <c r="BOT12" s="7"/>
      <c r="BOU12" s="7"/>
      <c r="BOV12" s="7"/>
      <c r="BOW12" s="7"/>
      <c r="BOX12" s="7"/>
      <c r="BOY12" s="7"/>
      <c r="BOZ12" s="7"/>
      <c r="BPA12" s="7"/>
      <c r="BPB12" s="7"/>
      <c r="BPC12" s="7"/>
      <c r="BPD12" s="7"/>
      <c r="BPE12" s="7"/>
      <c r="BPF12" s="7"/>
      <c r="BPG12" s="7"/>
      <c r="BPH12" s="7"/>
      <c r="BPI12" s="7"/>
      <c r="BPJ12" s="7"/>
      <c r="BPK12" s="7"/>
      <c r="BPL12" s="7"/>
      <c r="BPM12" s="7"/>
      <c r="BPN12" s="7"/>
      <c r="BPO12" s="7"/>
      <c r="BPP12" s="7"/>
      <c r="BPQ12" s="7"/>
      <c r="BPR12" s="7"/>
      <c r="BPS12" s="7"/>
      <c r="BPT12" s="7"/>
      <c r="BPU12" s="7"/>
      <c r="BPV12" s="7"/>
      <c r="BPW12" s="7"/>
      <c r="BPX12" s="7"/>
      <c r="BPY12" s="7"/>
      <c r="BPZ12" s="7"/>
      <c r="BQA12" s="7"/>
      <c r="BQB12" s="7"/>
      <c r="BQC12" s="7"/>
      <c r="BQD12" s="7"/>
      <c r="BQE12" s="7"/>
      <c r="BQF12" s="7"/>
      <c r="BQG12" s="7"/>
      <c r="BQH12" s="7"/>
      <c r="BQI12" s="7"/>
      <c r="BQJ12" s="7"/>
      <c r="BQK12" s="7"/>
      <c r="BQL12" s="7"/>
      <c r="BQM12" s="7"/>
      <c r="BQN12" s="7"/>
      <c r="BQO12" s="7"/>
      <c r="BQP12" s="7"/>
      <c r="BQQ12" s="7"/>
      <c r="BQR12" s="7"/>
      <c r="BQS12" s="7"/>
      <c r="BQT12" s="7"/>
      <c r="BQU12" s="7"/>
      <c r="BQV12" s="7"/>
      <c r="BQW12" s="7"/>
      <c r="BQX12" s="7"/>
      <c r="BQY12" s="7"/>
      <c r="BQZ12" s="7"/>
      <c r="BRA12" s="7"/>
      <c r="BRB12" s="7"/>
      <c r="BRC12" s="7"/>
      <c r="BRD12" s="7"/>
      <c r="BRE12" s="7"/>
      <c r="BRF12" s="7"/>
      <c r="BRG12" s="7"/>
      <c r="BRH12" s="7"/>
      <c r="BRI12" s="7"/>
      <c r="BRJ12" s="7"/>
      <c r="BRK12" s="7"/>
      <c r="BRL12" s="7"/>
      <c r="BRM12" s="7"/>
      <c r="BRN12" s="7"/>
      <c r="BRO12" s="7"/>
      <c r="BRP12" s="7"/>
      <c r="BRQ12" s="7"/>
      <c r="BRR12" s="7"/>
      <c r="BRS12" s="7"/>
      <c r="BRT12" s="7"/>
      <c r="BRU12" s="7"/>
      <c r="BRV12" s="7"/>
      <c r="BRW12" s="7"/>
      <c r="BRX12" s="7"/>
      <c r="BRY12" s="7"/>
      <c r="BRZ12" s="7"/>
      <c r="BSA12" s="7"/>
      <c r="BSB12" s="7"/>
      <c r="BSC12" s="7"/>
      <c r="BSD12" s="7"/>
      <c r="BSE12" s="7"/>
      <c r="BSF12" s="7"/>
      <c r="BSG12" s="7"/>
      <c r="BSH12" s="7"/>
      <c r="BSI12" s="7"/>
      <c r="BSJ12" s="7"/>
      <c r="BSK12" s="7"/>
      <c r="BSL12" s="7"/>
      <c r="BSM12" s="7"/>
      <c r="BSN12" s="7"/>
      <c r="BSO12" s="7"/>
      <c r="BSP12" s="7"/>
      <c r="BSQ12" s="7"/>
      <c r="BSR12" s="7"/>
      <c r="BSS12" s="7"/>
      <c r="BST12" s="7"/>
      <c r="BSU12" s="7"/>
      <c r="BSV12" s="7"/>
      <c r="BSW12" s="7"/>
      <c r="BSX12" s="7"/>
      <c r="BSY12" s="7"/>
      <c r="BSZ12" s="7"/>
      <c r="BTA12" s="7"/>
      <c r="BTB12" s="7"/>
      <c r="BTC12" s="7"/>
      <c r="BTD12" s="7"/>
      <c r="BTE12" s="7"/>
      <c r="BTF12" s="7"/>
      <c r="BTG12" s="7"/>
      <c r="BTH12" s="7"/>
      <c r="BTI12" s="7"/>
      <c r="BTJ12" s="7"/>
      <c r="BTK12" s="7"/>
      <c r="BTL12" s="7"/>
      <c r="BTM12" s="7"/>
      <c r="BTN12" s="7"/>
      <c r="BTO12" s="7"/>
      <c r="BTP12" s="7"/>
      <c r="BTQ12" s="7"/>
      <c r="BTR12" s="7"/>
      <c r="BTS12" s="7"/>
      <c r="BTT12" s="7"/>
      <c r="BTU12" s="7"/>
      <c r="BTV12" s="7"/>
      <c r="BTW12" s="7"/>
      <c r="BTX12" s="7"/>
      <c r="BTY12" s="7"/>
      <c r="BTZ12" s="7"/>
      <c r="BUA12" s="7"/>
      <c r="BUB12" s="7"/>
      <c r="BUC12" s="7"/>
      <c r="BUD12" s="7"/>
      <c r="BUE12" s="7"/>
      <c r="BUF12" s="7"/>
      <c r="BUG12" s="7"/>
      <c r="BUH12" s="7"/>
      <c r="BUI12" s="7"/>
      <c r="BUJ12" s="7"/>
      <c r="BUK12" s="7"/>
      <c r="BUL12" s="7"/>
      <c r="BUM12" s="7"/>
      <c r="BUN12" s="7"/>
      <c r="BUO12" s="7"/>
      <c r="BUP12" s="7"/>
      <c r="BUQ12" s="7"/>
      <c r="BUR12" s="7"/>
      <c r="BUS12" s="7"/>
      <c r="BUT12" s="7"/>
      <c r="BUU12" s="7"/>
      <c r="BUV12" s="7"/>
      <c r="BUW12" s="7"/>
      <c r="BUX12" s="7"/>
      <c r="BUY12" s="7"/>
      <c r="BUZ12" s="7"/>
      <c r="BVA12" s="7"/>
      <c r="BVB12" s="7"/>
      <c r="BVC12" s="7"/>
      <c r="BVD12" s="7"/>
      <c r="BVE12" s="7"/>
      <c r="BVF12" s="7"/>
      <c r="BVG12" s="7"/>
      <c r="BVH12" s="7"/>
      <c r="BVI12" s="7"/>
      <c r="BVJ12" s="7"/>
      <c r="BVK12" s="7"/>
      <c r="BVL12" s="7"/>
      <c r="BVM12" s="7"/>
      <c r="BVN12" s="7"/>
      <c r="BVO12" s="7"/>
      <c r="BVP12" s="7"/>
      <c r="BVQ12" s="7"/>
      <c r="BVR12" s="7"/>
      <c r="BVS12" s="7"/>
      <c r="BVT12" s="7"/>
      <c r="BVU12" s="7"/>
      <c r="BVV12" s="7"/>
      <c r="BVW12" s="7"/>
      <c r="BVX12" s="7"/>
      <c r="BVY12" s="7"/>
      <c r="BVZ12" s="7"/>
      <c r="BWA12" s="7"/>
      <c r="BWB12" s="7"/>
      <c r="BWC12" s="7"/>
      <c r="BWD12" s="7"/>
      <c r="BWE12" s="7"/>
      <c r="BWF12" s="7"/>
      <c r="BWG12" s="7"/>
      <c r="BWH12" s="7"/>
      <c r="BWI12" s="7"/>
      <c r="BWJ12" s="7"/>
      <c r="BWK12" s="7"/>
      <c r="BWL12" s="7"/>
      <c r="BWM12" s="7"/>
      <c r="BWN12" s="7"/>
      <c r="BWO12" s="7"/>
      <c r="BWP12" s="7"/>
      <c r="BWQ12" s="7"/>
      <c r="BWR12" s="7"/>
      <c r="BWS12" s="7"/>
      <c r="BWT12" s="7"/>
      <c r="BWU12" s="7"/>
      <c r="BWV12" s="7"/>
      <c r="BWW12" s="7"/>
      <c r="BWX12" s="7"/>
      <c r="BWY12" s="7"/>
      <c r="BWZ12" s="7"/>
      <c r="BXA12" s="7"/>
      <c r="BXB12" s="7"/>
      <c r="BXC12" s="7"/>
      <c r="BXD12" s="7"/>
      <c r="BXE12" s="7"/>
      <c r="BXF12" s="7"/>
      <c r="BXG12" s="7"/>
      <c r="BXH12" s="7"/>
      <c r="BXI12" s="7"/>
      <c r="BXJ12" s="7"/>
      <c r="BXK12" s="7"/>
      <c r="BXL12" s="7"/>
      <c r="BXM12" s="7"/>
      <c r="BXN12" s="7"/>
      <c r="BXO12" s="7"/>
      <c r="BXP12" s="7"/>
      <c r="BXQ12" s="7"/>
      <c r="BXR12" s="7"/>
      <c r="BXS12" s="7"/>
      <c r="BXT12" s="7"/>
      <c r="BXU12" s="7"/>
      <c r="BXV12" s="7"/>
      <c r="BXW12" s="7"/>
      <c r="BXX12" s="7"/>
      <c r="BXY12" s="7"/>
      <c r="BXZ12" s="7"/>
      <c r="BYA12" s="7"/>
      <c r="BYB12" s="7"/>
      <c r="BYC12" s="7"/>
      <c r="BYD12" s="7"/>
      <c r="BYE12" s="7"/>
      <c r="BYF12" s="7"/>
      <c r="BYG12" s="7"/>
      <c r="BYH12" s="7"/>
      <c r="BYI12" s="7"/>
      <c r="BYJ12" s="7"/>
      <c r="BYK12" s="7"/>
      <c r="BYL12" s="7"/>
      <c r="BYM12" s="7"/>
      <c r="BYN12" s="7"/>
      <c r="BYO12" s="7"/>
      <c r="BYP12" s="7"/>
      <c r="BYQ12" s="7"/>
      <c r="BYR12" s="7"/>
      <c r="BYS12" s="7"/>
      <c r="BYT12" s="7"/>
      <c r="BYU12" s="7"/>
      <c r="BYV12" s="7"/>
      <c r="BYW12" s="7"/>
      <c r="BYX12" s="7"/>
      <c r="BYY12" s="7"/>
      <c r="BYZ12" s="7"/>
      <c r="BZA12" s="7"/>
      <c r="BZB12" s="7"/>
      <c r="BZC12" s="7"/>
      <c r="BZD12" s="7"/>
      <c r="BZE12" s="7"/>
      <c r="BZF12" s="7"/>
      <c r="BZG12" s="7"/>
      <c r="BZH12" s="7"/>
      <c r="BZI12" s="7"/>
      <c r="BZJ12" s="7"/>
      <c r="BZK12" s="7"/>
      <c r="BZL12" s="7"/>
      <c r="BZM12" s="7"/>
      <c r="BZN12" s="7"/>
      <c r="BZO12" s="7"/>
      <c r="BZP12" s="7"/>
      <c r="BZQ12" s="7"/>
      <c r="BZR12" s="7"/>
      <c r="BZS12" s="7"/>
      <c r="BZT12" s="7"/>
      <c r="BZU12" s="7"/>
      <c r="BZV12" s="7"/>
      <c r="BZW12" s="7"/>
      <c r="BZX12" s="7"/>
      <c r="BZY12" s="7"/>
      <c r="BZZ12" s="7"/>
      <c r="CAA12" s="7"/>
      <c r="CAB12" s="7"/>
      <c r="CAC12" s="7"/>
      <c r="CAD12" s="7"/>
      <c r="CAE12" s="7"/>
      <c r="CAF12" s="7"/>
      <c r="CAG12" s="7"/>
      <c r="CAH12" s="7"/>
      <c r="CAI12" s="7"/>
      <c r="CAJ12" s="7"/>
      <c r="CAK12" s="7"/>
      <c r="CAL12" s="7"/>
      <c r="CAM12" s="7"/>
      <c r="CAN12" s="7"/>
      <c r="CAO12" s="7"/>
      <c r="CAP12" s="7"/>
      <c r="CAQ12" s="7"/>
      <c r="CAR12" s="7"/>
      <c r="CAS12" s="7"/>
      <c r="CAT12" s="7"/>
      <c r="CAU12" s="7"/>
      <c r="CAV12" s="7"/>
      <c r="CAW12" s="7"/>
      <c r="CAX12" s="7"/>
      <c r="CAY12" s="7"/>
      <c r="CAZ12" s="7"/>
      <c r="CBA12" s="7"/>
      <c r="CBB12" s="7"/>
      <c r="CBC12" s="7"/>
      <c r="CBD12" s="7"/>
      <c r="CBE12" s="7"/>
      <c r="CBF12" s="7"/>
      <c r="CBG12" s="7"/>
      <c r="CBH12" s="7"/>
      <c r="CBI12" s="7"/>
      <c r="CBJ12" s="7"/>
      <c r="CBK12" s="7"/>
      <c r="CBL12" s="7"/>
      <c r="CBM12" s="7"/>
      <c r="CBN12" s="7"/>
      <c r="CBO12" s="7"/>
      <c r="CBP12" s="7"/>
      <c r="CBQ12" s="7"/>
      <c r="CBR12" s="7"/>
      <c r="CBS12" s="7"/>
      <c r="CBT12" s="7"/>
      <c r="CBU12" s="7"/>
      <c r="CBV12" s="7"/>
      <c r="CBW12" s="7"/>
      <c r="CBX12" s="7"/>
      <c r="CBY12" s="7"/>
      <c r="CBZ12" s="7"/>
      <c r="CCA12" s="7"/>
      <c r="CCB12" s="7"/>
      <c r="CCC12" s="7"/>
      <c r="CCD12" s="7"/>
      <c r="CCE12" s="7"/>
      <c r="CCF12" s="7"/>
      <c r="CCG12" s="7"/>
      <c r="CCH12" s="7"/>
      <c r="CCI12" s="7"/>
      <c r="CCJ12" s="7"/>
      <c r="CCK12" s="7"/>
      <c r="CCL12" s="7"/>
      <c r="CCM12" s="7"/>
      <c r="CCN12" s="7"/>
      <c r="CCO12" s="7"/>
      <c r="CCP12" s="7"/>
      <c r="CCQ12" s="7"/>
      <c r="CCR12" s="7"/>
      <c r="CCS12" s="7"/>
      <c r="CCT12" s="7"/>
      <c r="CCU12" s="7"/>
      <c r="CCV12" s="7"/>
      <c r="CCW12" s="7"/>
      <c r="CCX12" s="7"/>
      <c r="CCY12" s="7"/>
      <c r="CCZ12" s="7"/>
      <c r="CDA12" s="7"/>
      <c r="CDB12" s="7"/>
      <c r="CDC12" s="7"/>
      <c r="CDD12" s="7"/>
      <c r="CDE12" s="7"/>
      <c r="CDF12" s="7"/>
      <c r="CDG12" s="7"/>
      <c r="CDH12" s="7"/>
      <c r="CDI12" s="7"/>
      <c r="CDJ12" s="7"/>
      <c r="CDK12" s="7"/>
      <c r="CDL12" s="7"/>
      <c r="CDM12" s="7"/>
      <c r="CDN12" s="7"/>
      <c r="CDO12" s="7"/>
      <c r="CDP12" s="7"/>
      <c r="CDQ12" s="7"/>
      <c r="CDR12" s="7"/>
      <c r="CDS12" s="7"/>
      <c r="CDT12" s="7"/>
      <c r="CDU12" s="7"/>
      <c r="CDV12" s="7"/>
      <c r="CDW12" s="7"/>
      <c r="CDX12" s="7"/>
      <c r="CDY12" s="7"/>
      <c r="CDZ12" s="7"/>
      <c r="CEA12" s="7"/>
      <c r="CEB12" s="7"/>
      <c r="CEC12" s="7"/>
      <c r="CED12" s="7"/>
      <c r="CEE12" s="7"/>
      <c r="CEF12" s="7"/>
      <c r="CEG12" s="7"/>
      <c r="CEH12" s="7"/>
      <c r="CEI12" s="7"/>
      <c r="CEJ12" s="7"/>
      <c r="CEK12" s="7"/>
      <c r="CEL12" s="7"/>
      <c r="CEM12" s="7"/>
      <c r="CEN12" s="7"/>
      <c r="CEO12" s="7"/>
      <c r="CEP12" s="7"/>
      <c r="CEQ12" s="7"/>
      <c r="CER12" s="7"/>
      <c r="CES12" s="7"/>
      <c r="CET12" s="7"/>
      <c r="CEU12" s="7"/>
      <c r="CEV12" s="7"/>
      <c r="CEW12" s="7"/>
      <c r="CEX12" s="7"/>
      <c r="CEY12" s="7"/>
      <c r="CEZ12" s="7"/>
      <c r="CFA12" s="7"/>
      <c r="CFB12" s="7"/>
      <c r="CFC12" s="7"/>
      <c r="CFD12" s="7"/>
      <c r="CFE12" s="7"/>
      <c r="CFF12" s="7"/>
      <c r="CFG12" s="7"/>
      <c r="CFH12" s="7"/>
      <c r="CFI12" s="7"/>
      <c r="CFJ12" s="7"/>
      <c r="CFK12" s="7"/>
      <c r="CFL12" s="7"/>
      <c r="CFM12" s="7"/>
      <c r="CFN12" s="7"/>
      <c r="CFO12" s="7"/>
      <c r="CFP12" s="7"/>
      <c r="CFQ12" s="7"/>
      <c r="CFR12" s="7"/>
      <c r="CFS12" s="7"/>
      <c r="CFT12" s="7"/>
      <c r="CFU12" s="7"/>
      <c r="CFV12" s="7"/>
      <c r="CFW12" s="7"/>
      <c r="CFX12" s="7"/>
      <c r="CFY12" s="7"/>
      <c r="CFZ12" s="7"/>
      <c r="CGA12" s="7"/>
      <c r="CGB12" s="7"/>
      <c r="CGC12" s="7"/>
      <c r="CGD12" s="7"/>
      <c r="CGE12" s="7"/>
      <c r="CGF12" s="7"/>
      <c r="CGG12" s="7"/>
      <c r="CGH12" s="7"/>
      <c r="CGI12" s="7"/>
      <c r="CGJ12" s="7"/>
      <c r="CGK12" s="7"/>
      <c r="CGL12" s="7"/>
      <c r="CGM12" s="7"/>
      <c r="CGN12" s="7"/>
      <c r="CGO12" s="7"/>
      <c r="CGP12" s="7"/>
      <c r="CGQ12" s="7"/>
      <c r="CGR12" s="7"/>
      <c r="CGS12" s="7"/>
      <c r="CGT12" s="7"/>
      <c r="CGU12" s="7"/>
      <c r="CGV12" s="7"/>
      <c r="CGW12" s="7"/>
      <c r="CGX12" s="7"/>
      <c r="CGY12" s="7"/>
      <c r="CGZ12" s="7"/>
      <c r="CHA12" s="7"/>
      <c r="CHB12" s="7"/>
      <c r="CHC12" s="7"/>
      <c r="CHD12" s="7"/>
      <c r="CHE12" s="7"/>
      <c r="CHF12" s="7"/>
      <c r="CHG12" s="7"/>
      <c r="CHH12" s="7"/>
      <c r="CHI12" s="7"/>
      <c r="CHJ12" s="7"/>
      <c r="CHK12" s="7"/>
      <c r="CHL12" s="7"/>
      <c r="CHM12" s="7"/>
      <c r="CHN12" s="7"/>
      <c r="CHO12" s="7"/>
      <c r="CHP12" s="7"/>
      <c r="CHQ12" s="7"/>
      <c r="CHR12" s="7"/>
      <c r="CHS12" s="7"/>
      <c r="CHT12" s="7"/>
      <c r="CHU12" s="7"/>
      <c r="CHV12" s="7"/>
      <c r="CHW12" s="7"/>
      <c r="CHX12" s="7"/>
      <c r="CHY12" s="7"/>
      <c r="CHZ12" s="7"/>
      <c r="CIA12" s="7"/>
      <c r="CIB12" s="7"/>
      <c r="CIC12" s="7"/>
      <c r="CID12" s="7"/>
      <c r="CIE12" s="7"/>
      <c r="CIF12" s="7"/>
      <c r="CIG12" s="7"/>
      <c r="CIH12" s="7"/>
      <c r="CII12" s="7"/>
      <c r="CIJ12" s="7"/>
      <c r="CIK12" s="7"/>
      <c r="CIL12" s="7"/>
      <c r="CIM12" s="7"/>
      <c r="CIN12" s="7"/>
      <c r="CIO12" s="7"/>
      <c r="CIP12" s="7"/>
      <c r="CIQ12" s="7"/>
      <c r="CIR12" s="7"/>
      <c r="CIS12" s="7"/>
      <c r="CIT12" s="7"/>
      <c r="CIU12" s="7"/>
      <c r="CIV12" s="7"/>
      <c r="CIW12" s="7"/>
      <c r="CIX12" s="7"/>
      <c r="CIY12" s="7"/>
      <c r="CIZ12" s="7"/>
      <c r="CJA12" s="7"/>
      <c r="CJB12" s="7"/>
      <c r="CJC12" s="7"/>
      <c r="CJD12" s="7"/>
      <c r="CJE12" s="7"/>
      <c r="CJF12" s="7"/>
      <c r="CJG12" s="7"/>
      <c r="CJH12" s="7"/>
      <c r="CJI12" s="7"/>
      <c r="CJJ12" s="7"/>
      <c r="CJK12" s="7"/>
      <c r="CJL12" s="7"/>
      <c r="CJM12" s="7"/>
      <c r="CJN12" s="7"/>
      <c r="CJO12" s="7"/>
      <c r="CJP12" s="7"/>
      <c r="CJQ12" s="7"/>
      <c r="CJR12" s="7"/>
      <c r="CJS12" s="7"/>
      <c r="CJT12" s="7"/>
      <c r="CJU12" s="7"/>
      <c r="CJV12" s="7"/>
      <c r="CJW12" s="7"/>
      <c r="CJX12" s="7"/>
      <c r="CJY12" s="7"/>
      <c r="CJZ12" s="7"/>
      <c r="CKA12" s="7"/>
      <c r="CKB12" s="7"/>
      <c r="CKC12" s="7"/>
      <c r="CKD12" s="7"/>
      <c r="CKE12" s="7"/>
      <c r="CKF12" s="7"/>
      <c r="CKG12" s="7"/>
      <c r="CKH12" s="7"/>
      <c r="CKI12" s="7"/>
      <c r="CKJ12" s="7"/>
      <c r="CKK12" s="7"/>
      <c r="CKL12" s="7"/>
      <c r="CKM12" s="7"/>
      <c r="CKN12" s="7"/>
      <c r="CKO12" s="7"/>
      <c r="CKP12" s="7"/>
      <c r="CKQ12" s="7"/>
      <c r="CKR12" s="7"/>
      <c r="CKS12" s="7"/>
      <c r="CKT12" s="7"/>
      <c r="CKU12" s="7"/>
      <c r="CKV12" s="7"/>
      <c r="CKW12" s="7"/>
      <c r="CKX12" s="7"/>
      <c r="CKY12" s="7"/>
      <c r="CKZ12" s="7"/>
      <c r="CLA12" s="7"/>
      <c r="CLB12" s="7"/>
      <c r="CLC12" s="7"/>
      <c r="CLD12" s="7"/>
      <c r="CLE12" s="7"/>
      <c r="CLF12" s="7"/>
      <c r="CLG12" s="7"/>
      <c r="CLH12" s="7"/>
      <c r="CLI12" s="7"/>
      <c r="CLJ12" s="7"/>
      <c r="CLK12" s="7"/>
      <c r="CLL12" s="7"/>
      <c r="CLM12" s="7"/>
      <c r="CLN12" s="7"/>
      <c r="CLO12" s="7"/>
      <c r="CLP12" s="7"/>
      <c r="CLQ12" s="7"/>
      <c r="CLR12" s="7"/>
      <c r="CLS12" s="7"/>
      <c r="CLT12" s="7"/>
      <c r="CLU12" s="7"/>
      <c r="CLV12" s="7"/>
      <c r="CLW12" s="7"/>
      <c r="CLX12" s="7"/>
      <c r="CLY12" s="7"/>
      <c r="CLZ12" s="7"/>
      <c r="CMA12" s="7"/>
      <c r="CMB12" s="7"/>
      <c r="CMC12" s="7"/>
      <c r="CMD12" s="7"/>
      <c r="CME12" s="7"/>
      <c r="CMF12" s="7"/>
      <c r="CMG12" s="7"/>
      <c r="CMH12" s="7"/>
      <c r="CMI12" s="7"/>
      <c r="CMJ12" s="7"/>
      <c r="CMK12" s="7"/>
      <c r="CML12" s="7"/>
      <c r="CMM12" s="7"/>
      <c r="CMN12" s="7"/>
      <c r="CMO12" s="7"/>
      <c r="CMP12" s="7"/>
      <c r="CMQ12" s="7"/>
      <c r="CMR12" s="7"/>
      <c r="CMS12" s="7"/>
      <c r="CMT12" s="7"/>
      <c r="CMU12" s="7"/>
      <c r="CMV12" s="7"/>
      <c r="CMW12" s="7"/>
      <c r="CMX12" s="7"/>
      <c r="CMY12" s="7"/>
      <c r="CMZ12" s="7"/>
      <c r="CNA12" s="7"/>
      <c r="CNB12" s="7"/>
      <c r="CNC12" s="7"/>
      <c r="CND12" s="7"/>
      <c r="CNE12" s="7"/>
      <c r="CNF12" s="7"/>
      <c r="CNG12" s="7"/>
      <c r="CNH12" s="7"/>
      <c r="CNI12" s="7"/>
      <c r="CNJ12" s="7"/>
      <c r="CNK12" s="7"/>
      <c r="CNL12" s="7"/>
      <c r="CNM12" s="7"/>
      <c r="CNN12" s="7"/>
      <c r="CNO12" s="7"/>
      <c r="CNP12" s="7"/>
      <c r="CNQ12" s="7"/>
      <c r="CNR12" s="7"/>
      <c r="CNS12" s="7"/>
      <c r="CNT12" s="7"/>
      <c r="CNU12" s="7"/>
      <c r="CNV12" s="7"/>
      <c r="CNW12" s="7"/>
      <c r="CNX12" s="7"/>
      <c r="CNY12" s="7"/>
      <c r="CNZ12" s="7"/>
      <c r="COA12" s="7"/>
      <c r="COB12" s="7"/>
      <c r="COC12" s="7"/>
      <c r="COD12" s="7"/>
      <c r="COE12" s="7"/>
      <c r="COF12" s="7"/>
      <c r="COG12" s="7"/>
      <c r="COH12" s="7"/>
      <c r="COI12" s="7"/>
      <c r="COJ12" s="7"/>
      <c r="COK12" s="7"/>
      <c r="COL12" s="7"/>
      <c r="COM12" s="7"/>
      <c r="CON12" s="7"/>
      <c r="COO12" s="7"/>
      <c r="COP12" s="7"/>
      <c r="COQ12" s="7"/>
      <c r="COR12" s="7"/>
      <c r="COS12" s="7"/>
      <c r="COT12" s="7"/>
      <c r="COU12" s="7"/>
      <c r="COV12" s="7"/>
      <c r="COW12" s="7"/>
      <c r="COX12" s="7"/>
      <c r="COY12" s="7"/>
      <c r="COZ12" s="7"/>
      <c r="CPA12" s="7"/>
      <c r="CPB12" s="7"/>
      <c r="CPC12" s="7"/>
      <c r="CPD12" s="7"/>
      <c r="CPE12" s="7"/>
      <c r="CPF12" s="7"/>
      <c r="CPG12" s="7"/>
      <c r="CPH12" s="7"/>
      <c r="CPI12" s="7"/>
      <c r="CPJ12" s="7"/>
      <c r="CPK12" s="7"/>
      <c r="CPL12" s="7"/>
      <c r="CPM12" s="7"/>
      <c r="CPN12" s="7"/>
      <c r="CPO12" s="7"/>
      <c r="CPP12" s="7"/>
      <c r="CPQ12" s="7"/>
      <c r="CPR12" s="7"/>
      <c r="CPS12" s="7"/>
      <c r="CPT12" s="7"/>
      <c r="CPU12" s="7"/>
      <c r="CPV12" s="7"/>
      <c r="CPW12" s="7"/>
      <c r="CPX12" s="7"/>
      <c r="CPY12" s="7"/>
      <c r="CPZ12" s="7"/>
      <c r="CQA12" s="7"/>
      <c r="CQB12" s="7"/>
      <c r="CQC12" s="7"/>
      <c r="CQD12" s="7"/>
      <c r="CQE12" s="7"/>
      <c r="CQF12" s="7"/>
      <c r="CQG12" s="7"/>
      <c r="CQH12" s="7"/>
      <c r="CQI12" s="7"/>
      <c r="CQJ12" s="7"/>
      <c r="CQK12" s="7"/>
      <c r="CQL12" s="7"/>
      <c r="CQM12" s="7"/>
      <c r="CQN12" s="7"/>
      <c r="CQO12" s="7"/>
      <c r="CQP12" s="7"/>
      <c r="CQQ12" s="7"/>
      <c r="CQR12" s="7"/>
      <c r="CQS12" s="7"/>
      <c r="CQT12" s="7"/>
      <c r="CQU12" s="7"/>
      <c r="CQV12" s="7"/>
      <c r="CQW12" s="7"/>
      <c r="CQX12" s="7"/>
      <c r="CQY12" s="7"/>
      <c r="CQZ12" s="7"/>
      <c r="CRA12" s="7"/>
      <c r="CRB12" s="7"/>
      <c r="CRC12" s="7"/>
      <c r="CRD12" s="7"/>
      <c r="CRE12" s="7"/>
      <c r="CRF12" s="7"/>
      <c r="CRG12" s="7"/>
      <c r="CRH12" s="7"/>
      <c r="CRI12" s="7"/>
      <c r="CRJ12" s="7"/>
      <c r="CRK12" s="7"/>
      <c r="CRL12" s="7"/>
      <c r="CRM12" s="7"/>
      <c r="CRN12" s="7"/>
      <c r="CRO12" s="7"/>
      <c r="CRP12" s="7"/>
      <c r="CRQ12" s="7"/>
      <c r="CRR12" s="7"/>
      <c r="CRS12" s="7"/>
      <c r="CRT12" s="7"/>
      <c r="CRU12" s="7"/>
      <c r="CRV12" s="7"/>
      <c r="CRW12" s="7"/>
      <c r="CRX12" s="7"/>
      <c r="CRY12" s="7"/>
      <c r="CRZ12" s="7"/>
      <c r="CSA12" s="7"/>
      <c r="CSB12" s="7"/>
      <c r="CSC12" s="7"/>
      <c r="CSD12" s="7"/>
      <c r="CSE12" s="7"/>
      <c r="CSF12" s="7"/>
      <c r="CSG12" s="7"/>
      <c r="CSH12" s="7"/>
      <c r="CSI12" s="7"/>
      <c r="CSJ12" s="7"/>
      <c r="CSK12" s="7"/>
      <c r="CSL12" s="7"/>
      <c r="CSM12" s="7"/>
      <c r="CSN12" s="7"/>
      <c r="CSO12" s="7"/>
      <c r="CSP12" s="7"/>
      <c r="CSQ12" s="7"/>
      <c r="CSR12" s="7"/>
      <c r="CSS12" s="7"/>
      <c r="CST12" s="7"/>
      <c r="CSU12" s="7"/>
      <c r="CSV12" s="7"/>
      <c r="CSW12" s="7"/>
      <c r="CSX12" s="7"/>
      <c r="CSY12" s="7"/>
      <c r="CSZ12" s="7"/>
      <c r="CTA12" s="7"/>
      <c r="CTB12" s="7"/>
      <c r="CTC12" s="7"/>
      <c r="CTD12" s="7"/>
      <c r="CTE12" s="7"/>
      <c r="CTF12" s="7"/>
      <c r="CTG12" s="7"/>
      <c r="CTH12" s="7"/>
      <c r="CTI12" s="7"/>
      <c r="CTJ12" s="7"/>
      <c r="CTK12" s="7"/>
      <c r="CTL12" s="7"/>
      <c r="CTM12" s="7"/>
      <c r="CTN12" s="7"/>
      <c r="CTO12" s="7"/>
      <c r="CTP12" s="7"/>
      <c r="CTQ12" s="7"/>
      <c r="CTR12" s="7"/>
      <c r="CTS12" s="7"/>
      <c r="CTT12" s="7"/>
      <c r="CTU12" s="7"/>
      <c r="CTV12" s="7"/>
      <c r="CTW12" s="7"/>
      <c r="CTX12" s="7"/>
      <c r="CTY12" s="7"/>
      <c r="CTZ12" s="7"/>
      <c r="CUA12" s="7"/>
      <c r="CUB12" s="7"/>
      <c r="CUC12" s="7"/>
      <c r="CUD12" s="7"/>
      <c r="CUE12" s="7"/>
      <c r="CUF12" s="7"/>
      <c r="CUG12" s="7"/>
      <c r="CUH12" s="7"/>
      <c r="CUI12" s="7"/>
      <c r="CUJ12" s="7"/>
      <c r="CUK12" s="7"/>
      <c r="CUL12" s="7"/>
      <c r="CUM12" s="7"/>
      <c r="CUN12" s="7"/>
      <c r="CUO12" s="7"/>
      <c r="CUP12" s="7"/>
      <c r="CUQ12" s="7"/>
      <c r="CUR12" s="7"/>
      <c r="CUS12" s="7"/>
      <c r="CUT12" s="7"/>
      <c r="CUU12" s="7"/>
      <c r="CUV12" s="7"/>
      <c r="CUW12" s="7"/>
      <c r="CUX12" s="7"/>
      <c r="CUY12" s="7"/>
      <c r="CUZ12" s="7"/>
      <c r="CVA12" s="7"/>
      <c r="CVB12" s="7"/>
      <c r="CVC12" s="7"/>
      <c r="CVD12" s="7"/>
      <c r="CVE12" s="7"/>
      <c r="CVF12" s="7"/>
      <c r="CVG12" s="7"/>
      <c r="CVH12" s="7"/>
      <c r="CVI12" s="7"/>
      <c r="CVJ12" s="7"/>
      <c r="CVK12" s="7"/>
      <c r="CVL12" s="7"/>
      <c r="CVM12" s="7"/>
      <c r="CVN12" s="7"/>
      <c r="CVO12" s="7"/>
      <c r="CVP12" s="7"/>
      <c r="CVQ12" s="7"/>
      <c r="CVR12" s="7"/>
      <c r="CVS12" s="7"/>
      <c r="CVT12" s="7"/>
      <c r="CVU12" s="7"/>
      <c r="CVV12" s="7"/>
      <c r="CVW12" s="7"/>
      <c r="CVX12" s="7"/>
      <c r="CVY12" s="7"/>
      <c r="CVZ12" s="7"/>
      <c r="CWA12" s="7"/>
      <c r="CWB12" s="7"/>
      <c r="CWC12" s="7"/>
      <c r="CWD12" s="7"/>
      <c r="CWE12" s="7"/>
      <c r="CWF12" s="7"/>
      <c r="CWG12" s="7"/>
      <c r="CWH12" s="7"/>
      <c r="CWI12" s="7"/>
      <c r="CWJ12" s="7"/>
      <c r="CWK12" s="7"/>
      <c r="CWL12" s="7"/>
      <c r="CWM12" s="7"/>
      <c r="CWN12" s="7"/>
      <c r="CWO12" s="7"/>
      <c r="CWP12" s="7"/>
      <c r="CWQ12" s="7"/>
      <c r="CWR12" s="7"/>
      <c r="CWS12" s="7"/>
      <c r="CWT12" s="7"/>
      <c r="CWU12" s="7"/>
      <c r="CWV12" s="7"/>
      <c r="CWW12" s="7"/>
      <c r="CWX12" s="7"/>
      <c r="CWY12" s="7"/>
      <c r="CWZ12" s="7"/>
      <c r="CXA12" s="7"/>
      <c r="CXB12" s="7"/>
      <c r="CXC12" s="7"/>
      <c r="CXD12" s="7"/>
      <c r="CXE12" s="7"/>
      <c r="CXF12" s="7"/>
      <c r="CXG12" s="7"/>
      <c r="CXH12" s="7"/>
      <c r="CXI12" s="7"/>
      <c r="CXJ12" s="7"/>
      <c r="CXK12" s="7"/>
      <c r="CXL12" s="7"/>
      <c r="CXM12" s="7"/>
      <c r="CXN12" s="7"/>
      <c r="CXO12" s="7"/>
      <c r="CXP12" s="7"/>
      <c r="CXQ12" s="7"/>
      <c r="CXR12" s="7"/>
      <c r="CXS12" s="7"/>
      <c r="CXT12" s="7"/>
      <c r="CXU12" s="7"/>
      <c r="CXV12" s="7"/>
      <c r="CXW12" s="7"/>
      <c r="CXX12" s="7"/>
      <c r="CXY12" s="7"/>
      <c r="CXZ12" s="7"/>
      <c r="CYA12" s="7"/>
      <c r="CYB12" s="7"/>
      <c r="CYC12" s="7"/>
      <c r="CYD12" s="7"/>
      <c r="CYE12" s="7"/>
      <c r="CYF12" s="7"/>
      <c r="CYG12" s="7"/>
      <c r="CYH12" s="7"/>
      <c r="CYI12" s="7"/>
      <c r="CYJ12" s="7"/>
      <c r="CYK12" s="7"/>
      <c r="CYL12" s="7"/>
      <c r="CYM12" s="7"/>
      <c r="CYN12" s="7"/>
      <c r="CYO12" s="7"/>
      <c r="CYP12" s="7"/>
      <c r="CYQ12" s="7"/>
      <c r="CYR12" s="7"/>
      <c r="CYS12" s="7"/>
      <c r="CYT12" s="7"/>
      <c r="CYU12" s="7"/>
      <c r="CYV12" s="7"/>
      <c r="CYW12" s="7"/>
      <c r="CYX12" s="7"/>
      <c r="CYY12" s="7"/>
      <c r="CYZ12" s="7"/>
      <c r="CZA12" s="7"/>
      <c r="CZB12" s="7"/>
      <c r="CZC12" s="7"/>
      <c r="CZD12" s="7"/>
      <c r="CZE12" s="7"/>
      <c r="CZF12" s="7"/>
      <c r="CZG12" s="7"/>
      <c r="CZH12" s="7"/>
      <c r="CZI12" s="7"/>
      <c r="CZJ12" s="7"/>
      <c r="CZK12" s="7"/>
      <c r="CZL12" s="7"/>
      <c r="CZM12" s="7"/>
      <c r="CZN12" s="7"/>
      <c r="CZO12" s="7"/>
      <c r="CZP12" s="7"/>
      <c r="CZQ12" s="7"/>
      <c r="CZR12" s="7"/>
      <c r="CZS12" s="7"/>
      <c r="CZT12" s="7"/>
      <c r="CZU12" s="7"/>
      <c r="CZV12" s="7"/>
      <c r="CZW12" s="7"/>
      <c r="CZX12" s="7"/>
      <c r="CZY12" s="7"/>
      <c r="CZZ12" s="7"/>
      <c r="DAA12" s="7"/>
      <c r="DAB12" s="7"/>
      <c r="DAC12" s="7"/>
      <c r="DAD12" s="7"/>
      <c r="DAE12" s="7"/>
      <c r="DAF12" s="7"/>
      <c r="DAG12" s="7"/>
      <c r="DAH12" s="7"/>
      <c r="DAI12" s="7"/>
      <c r="DAJ12" s="7"/>
      <c r="DAK12" s="7"/>
      <c r="DAL12" s="7"/>
      <c r="DAM12" s="7"/>
      <c r="DAN12" s="7"/>
      <c r="DAO12" s="7"/>
      <c r="DAP12" s="7"/>
      <c r="DAQ12" s="7"/>
      <c r="DAR12" s="7"/>
      <c r="DAS12" s="7"/>
      <c r="DAT12" s="7"/>
      <c r="DAU12" s="7"/>
      <c r="DAV12" s="7"/>
      <c r="DAW12" s="7"/>
      <c r="DAX12" s="7"/>
      <c r="DAY12" s="7"/>
      <c r="DAZ12" s="7"/>
      <c r="DBA12" s="7"/>
      <c r="DBB12" s="7"/>
      <c r="DBC12" s="7"/>
      <c r="DBD12" s="7"/>
      <c r="DBE12" s="7"/>
      <c r="DBF12" s="7"/>
      <c r="DBG12" s="7"/>
      <c r="DBH12" s="7"/>
      <c r="DBI12" s="7"/>
      <c r="DBJ12" s="7"/>
      <c r="DBK12" s="7"/>
      <c r="DBL12" s="7"/>
      <c r="DBM12" s="7"/>
      <c r="DBN12" s="7"/>
      <c r="DBO12" s="7"/>
      <c r="DBP12" s="7"/>
      <c r="DBQ12" s="7"/>
      <c r="DBR12" s="7"/>
      <c r="DBS12" s="7"/>
      <c r="DBT12" s="7"/>
      <c r="DBU12" s="7"/>
      <c r="DBV12" s="7"/>
      <c r="DBW12" s="7"/>
      <c r="DBX12" s="7"/>
      <c r="DBY12" s="7"/>
      <c r="DBZ12" s="7"/>
      <c r="DCA12" s="7"/>
      <c r="DCB12" s="7"/>
      <c r="DCC12" s="7"/>
      <c r="DCD12" s="7"/>
      <c r="DCE12" s="7"/>
      <c r="DCF12" s="7"/>
      <c r="DCG12" s="7"/>
      <c r="DCH12" s="7"/>
      <c r="DCI12" s="7"/>
      <c r="DCJ12" s="7"/>
      <c r="DCK12" s="7"/>
      <c r="DCL12" s="7"/>
      <c r="DCM12" s="7"/>
      <c r="DCN12" s="7"/>
      <c r="DCO12" s="7"/>
      <c r="DCP12" s="7"/>
      <c r="DCQ12" s="7"/>
      <c r="DCR12" s="7"/>
      <c r="DCS12" s="7"/>
      <c r="DCT12" s="7"/>
      <c r="DCU12" s="7"/>
      <c r="DCV12" s="7"/>
      <c r="DCW12" s="7"/>
      <c r="DCX12" s="7"/>
      <c r="DCY12" s="7"/>
      <c r="DCZ12" s="7"/>
      <c r="DDA12" s="7"/>
      <c r="DDB12" s="7"/>
      <c r="DDC12" s="7"/>
      <c r="DDD12" s="7"/>
      <c r="DDE12" s="7"/>
      <c r="DDF12" s="7"/>
      <c r="DDG12" s="7"/>
      <c r="DDH12" s="7"/>
      <c r="DDI12" s="7"/>
      <c r="DDJ12" s="7"/>
      <c r="DDK12" s="7"/>
      <c r="DDL12" s="7"/>
      <c r="DDM12" s="7"/>
      <c r="DDN12" s="7"/>
      <c r="DDO12" s="7"/>
      <c r="DDP12" s="7"/>
      <c r="DDQ12" s="7"/>
      <c r="DDR12" s="7"/>
      <c r="DDS12" s="7"/>
      <c r="DDT12" s="7"/>
      <c r="DDU12" s="7"/>
      <c r="DDV12" s="7"/>
      <c r="DDW12" s="7"/>
      <c r="DDX12" s="7"/>
      <c r="DDY12" s="7"/>
      <c r="DDZ12" s="7"/>
      <c r="DEA12" s="7"/>
      <c r="DEB12" s="7"/>
      <c r="DEC12" s="7"/>
      <c r="DED12" s="7"/>
      <c r="DEE12" s="7"/>
      <c r="DEF12" s="7"/>
      <c r="DEG12" s="7"/>
      <c r="DEH12" s="7"/>
      <c r="DEI12" s="7"/>
      <c r="DEJ12" s="7"/>
      <c r="DEK12" s="7"/>
      <c r="DEL12" s="7"/>
      <c r="DEM12" s="7"/>
      <c r="DEN12" s="7"/>
      <c r="DEO12" s="7"/>
      <c r="DEP12" s="7"/>
      <c r="DEQ12" s="7"/>
      <c r="DER12" s="7"/>
      <c r="DES12" s="7"/>
      <c r="DET12" s="7"/>
      <c r="DEU12" s="7"/>
      <c r="DEV12" s="7"/>
      <c r="DEW12" s="7"/>
      <c r="DEX12" s="7"/>
      <c r="DEY12" s="7"/>
      <c r="DEZ12" s="7"/>
      <c r="DFA12" s="7"/>
      <c r="DFB12" s="7"/>
      <c r="DFC12" s="7"/>
      <c r="DFD12" s="7"/>
      <c r="DFE12" s="7"/>
      <c r="DFF12" s="7"/>
      <c r="DFG12" s="7"/>
      <c r="DFH12" s="7"/>
      <c r="DFI12" s="7"/>
      <c r="DFJ12" s="7"/>
      <c r="DFK12" s="7"/>
      <c r="DFL12" s="7"/>
      <c r="DFM12" s="7"/>
      <c r="DFN12" s="7"/>
      <c r="DFO12" s="7"/>
      <c r="DFP12" s="7"/>
      <c r="DFQ12" s="7"/>
      <c r="DFR12" s="7"/>
      <c r="DFS12" s="7"/>
      <c r="DFT12" s="7"/>
      <c r="DFU12" s="7"/>
      <c r="DFV12" s="7"/>
      <c r="DFW12" s="7"/>
      <c r="DFX12" s="7"/>
      <c r="DFY12" s="7"/>
      <c r="DFZ12" s="7"/>
      <c r="DGA12" s="7"/>
      <c r="DGB12" s="7"/>
      <c r="DGC12" s="7"/>
      <c r="DGD12" s="7"/>
      <c r="DGE12" s="7"/>
      <c r="DGF12" s="7"/>
      <c r="DGG12" s="7"/>
      <c r="DGH12" s="7"/>
      <c r="DGI12" s="7"/>
      <c r="DGJ12" s="7"/>
      <c r="DGK12" s="7"/>
      <c r="DGL12" s="7"/>
      <c r="DGM12" s="7"/>
      <c r="DGN12" s="7"/>
      <c r="DGO12" s="7"/>
      <c r="DGP12" s="7"/>
      <c r="DGQ12" s="7"/>
      <c r="DGR12" s="7"/>
      <c r="DGS12" s="7"/>
      <c r="DGT12" s="7"/>
      <c r="DGU12" s="7"/>
      <c r="DGV12" s="7"/>
      <c r="DGW12" s="7"/>
      <c r="DGX12" s="7"/>
      <c r="DGY12" s="7"/>
      <c r="DGZ12" s="7"/>
      <c r="DHA12" s="7"/>
      <c r="DHB12" s="7"/>
      <c r="DHC12" s="7"/>
      <c r="DHD12" s="7"/>
      <c r="DHE12" s="7"/>
      <c r="DHF12" s="7"/>
      <c r="DHG12" s="7"/>
      <c r="DHH12" s="7"/>
      <c r="DHI12" s="7"/>
      <c r="DHJ12" s="7"/>
      <c r="DHK12" s="7"/>
      <c r="DHL12" s="7"/>
      <c r="DHM12" s="7"/>
      <c r="DHN12" s="7"/>
      <c r="DHO12" s="7"/>
      <c r="DHP12" s="7"/>
      <c r="DHQ12" s="7"/>
      <c r="DHR12" s="7"/>
      <c r="DHS12" s="7"/>
      <c r="DHT12" s="7"/>
      <c r="DHU12" s="7"/>
      <c r="DHV12" s="7"/>
      <c r="DHW12" s="7"/>
      <c r="DHX12" s="7"/>
      <c r="DHY12" s="7"/>
      <c r="DHZ12" s="7"/>
      <c r="DIA12" s="7"/>
      <c r="DIB12" s="7"/>
      <c r="DIC12" s="7"/>
      <c r="DID12" s="7"/>
      <c r="DIE12" s="7"/>
      <c r="DIF12" s="7"/>
      <c r="DIG12" s="7"/>
      <c r="DIH12" s="7"/>
      <c r="DII12" s="7"/>
      <c r="DIJ12" s="7"/>
      <c r="DIK12" s="7"/>
      <c r="DIL12" s="7"/>
      <c r="DIM12" s="7"/>
      <c r="DIN12" s="7"/>
      <c r="DIO12" s="7"/>
      <c r="DIP12" s="7"/>
      <c r="DIQ12" s="7"/>
      <c r="DIR12" s="7"/>
      <c r="DIS12" s="7"/>
      <c r="DIT12" s="7"/>
      <c r="DIU12" s="7"/>
      <c r="DIV12" s="7"/>
      <c r="DIW12" s="7"/>
      <c r="DIX12" s="7"/>
      <c r="DIY12" s="7"/>
      <c r="DIZ12" s="7"/>
      <c r="DJA12" s="7"/>
      <c r="DJB12" s="7"/>
      <c r="DJC12" s="7"/>
      <c r="DJD12" s="7"/>
      <c r="DJE12" s="7"/>
      <c r="DJF12" s="7"/>
      <c r="DJG12" s="7"/>
      <c r="DJH12" s="7"/>
      <c r="DJI12" s="7"/>
      <c r="DJJ12" s="7"/>
      <c r="DJK12" s="7"/>
      <c r="DJL12" s="7"/>
      <c r="DJM12" s="7"/>
      <c r="DJN12" s="7"/>
      <c r="DJO12" s="7"/>
      <c r="DJP12" s="7"/>
      <c r="DJQ12" s="7"/>
      <c r="DJR12" s="7"/>
      <c r="DJS12" s="7"/>
      <c r="DJT12" s="7"/>
      <c r="DJU12" s="7"/>
      <c r="DJV12" s="7"/>
      <c r="DJW12" s="7"/>
      <c r="DJX12" s="7"/>
      <c r="DJY12" s="7"/>
      <c r="DJZ12" s="7"/>
      <c r="DKA12" s="7"/>
      <c r="DKB12" s="7"/>
      <c r="DKC12" s="7"/>
      <c r="DKD12" s="7"/>
      <c r="DKE12" s="7"/>
      <c r="DKF12" s="7"/>
      <c r="DKG12" s="7"/>
      <c r="DKH12" s="7"/>
      <c r="DKI12" s="7"/>
      <c r="DKJ12" s="7"/>
      <c r="DKK12" s="7"/>
      <c r="DKL12" s="7"/>
      <c r="DKM12" s="7"/>
      <c r="DKN12" s="7"/>
      <c r="DKO12" s="7"/>
      <c r="DKP12" s="7"/>
      <c r="DKQ12" s="7"/>
      <c r="DKR12" s="7"/>
      <c r="DKS12" s="7"/>
      <c r="DKT12" s="7"/>
      <c r="DKU12" s="7"/>
      <c r="DKV12" s="7"/>
      <c r="DKW12" s="7"/>
      <c r="DKX12" s="7"/>
      <c r="DKY12" s="7"/>
      <c r="DKZ12" s="7"/>
      <c r="DLA12" s="7"/>
      <c r="DLB12" s="7"/>
      <c r="DLC12" s="7"/>
      <c r="DLD12" s="7"/>
      <c r="DLE12" s="7"/>
      <c r="DLF12" s="7"/>
      <c r="DLG12" s="7"/>
      <c r="DLH12" s="7"/>
      <c r="DLI12" s="7"/>
      <c r="DLJ12" s="7"/>
      <c r="DLK12" s="7"/>
      <c r="DLL12" s="7"/>
      <c r="DLM12" s="7"/>
      <c r="DLN12" s="7"/>
      <c r="DLO12" s="7"/>
      <c r="DLP12" s="7"/>
      <c r="DLQ12" s="7"/>
      <c r="DLR12" s="7"/>
      <c r="DLS12" s="7"/>
      <c r="DLT12" s="7"/>
      <c r="DLU12" s="7"/>
      <c r="DLV12" s="7"/>
      <c r="DLW12" s="7"/>
      <c r="DLX12" s="7"/>
      <c r="DLY12" s="7"/>
      <c r="DLZ12" s="7"/>
      <c r="DMA12" s="7"/>
      <c r="DMB12" s="7"/>
      <c r="DMC12" s="7"/>
      <c r="DMD12" s="7"/>
      <c r="DME12" s="7"/>
      <c r="DMF12" s="7"/>
      <c r="DMG12" s="7"/>
      <c r="DMH12" s="7"/>
      <c r="DMI12" s="7"/>
      <c r="DMJ12" s="7"/>
      <c r="DMK12" s="7"/>
      <c r="DML12" s="7"/>
      <c r="DMM12" s="7"/>
      <c r="DMN12" s="7"/>
      <c r="DMO12" s="7"/>
      <c r="DMP12" s="7"/>
      <c r="DMQ12" s="7"/>
      <c r="DMR12" s="7"/>
      <c r="DMS12" s="7"/>
      <c r="DMT12" s="7"/>
      <c r="DMU12" s="7"/>
      <c r="DMV12" s="7"/>
      <c r="DMW12" s="7"/>
      <c r="DMX12" s="7"/>
      <c r="DMY12" s="7"/>
      <c r="DMZ12" s="7"/>
      <c r="DNA12" s="7"/>
      <c r="DNB12" s="7"/>
      <c r="DNC12" s="7"/>
      <c r="DND12" s="7"/>
      <c r="DNE12" s="7"/>
      <c r="DNF12" s="7"/>
      <c r="DNG12" s="7"/>
      <c r="DNH12" s="7"/>
      <c r="DNI12" s="7"/>
      <c r="DNJ12" s="7"/>
      <c r="DNK12" s="7"/>
      <c r="DNL12" s="7"/>
      <c r="DNM12" s="7"/>
      <c r="DNN12" s="7"/>
      <c r="DNO12" s="7"/>
      <c r="DNP12" s="7"/>
      <c r="DNQ12" s="7"/>
      <c r="DNR12" s="7"/>
      <c r="DNS12" s="7"/>
      <c r="DNT12" s="7"/>
      <c r="DNU12" s="7"/>
      <c r="DNV12" s="7"/>
      <c r="DNW12" s="7"/>
      <c r="DNX12" s="7"/>
      <c r="DNY12" s="7"/>
      <c r="DNZ12" s="7"/>
      <c r="DOA12" s="7"/>
      <c r="DOB12" s="7"/>
      <c r="DOC12" s="7"/>
      <c r="DOD12" s="7"/>
      <c r="DOE12" s="7"/>
      <c r="DOF12" s="7"/>
      <c r="DOG12" s="7"/>
      <c r="DOH12" s="7"/>
      <c r="DOI12" s="7"/>
      <c r="DOJ12" s="7"/>
      <c r="DOK12" s="7"/>
      <c r="DOL12" s="7"/>
      <c r="DOM12" s="7"/>
      <c r="DON12" s="7"/>
      <c r="DOO12" s="7"/>
      <c r="DOP12" s="7"/>
      <c r="DOQ12" s="7"/>
      <c r="DOR12" s="7"/>
      <c r="DOS12" s="7"/>
      <c r="DOT12" s="7"/>
      <c r="DOU12" s="7"/>
      <c r="DOV12" s="7"/>
      <c r="DOW12" s="7"/>
      <c r="DOX12" s="7"/>
      <c r="DOY12" s="7"/>
      <c r="DOZ12" s="7"/>
      <c r="DPA12" s="7"/>
      <c r="DPB12" s="7"/>
      <c r="DPC12" s="7"/>
      <c r="DPD12" s="7"/>
      <c r="DPE12" s="7"/>
      <c r="DPF12" s="7"/>
      <c r="DPG12" s="7"/>
      <c r="DPH12" s="7"/>
      <c r="DPI12" s="7"/>
      <c r="DPJ12" s="7"/>
      <c r="DPK12" s="7"/>
      <c r="DPL12" s="7"/>
      <c r="DPM12" s="7"/>
      <c r="DPN12" s="7"/>
      <c r="DPO12" s="7"/>
      <c r="DPP12" s="7"/>
      <c r="DPQ12" s="7"/>
      <c r="DPR12" s="7"/>
      <c r="DPS12" s="7"/>
      <c r="DPT12" s="7"/>
      <c r="DPU12" s="7"/>
      <c r="DPV12" s="7"/>
      <c r="DPW12" s="7"/>
      <c r="DPX12" s="7"/>
      <c r="DPY12" s="7"/>
      <c r="DPZ12" s="7"/>
      <c r="DQA12" s="7"/>
      <c r="DQB12" s="7"/>
      <c r="DQC12" s="7"/>
      <c r="DQD12" s="7"/>
      <c r="DQE12" s="7"/>
      <c r="DQF12" s="7"/>
      <c r="DQG12" s="7"/>
      <c r="DQH12" s="7"/>
      <c r="DQI12" s="7"/>
      <c r="DQJ12" s="7"/>
      <c r="DQK12" s="7"/>
      <c r="DQL12" s="7"/>
      <c r="DQM12" s="7"/>
      <c r="DQN12" s="7"/>
      <c r="DQO12" s="7"/>
      <c r="DQP12" s="7"/>
      <c r="DQQ12" s="7"/>
      <c r="DQR12" s="7"/>
      <c r="DQS12" s="7"/>
      <c r="DQT12" s="7"/>
      <c r="DQU12" s="7"/>
      <c r="DQV12" s="7"/>
      <c r="DQW12" s="7"/>
      <c r="DQX12" s="7"/>
      <c r="DQY12" s="7"/>
      <c r="DQZ12" s="7"/>
      <c r="DRA12" s="7"/>
      <c r="DRB12" s="7"/>
      <c r="DRC12" s="7"/>
      <c r="DRD12" s="7"/>
      <c r="DRE12" s="7"/>
      <c r="DRF12" s="7"/>
      <c r="DRG12" s="7"/>
      <c r="DRH12" s="7"/>
      <c r="DRI12" s="7"/>
      <c r="DRJ12" s="7"/>
      <c r="DRK12" s="7"/>
      <c r="DRL12" s="7"/>
      <c r="DRM12" s="7"/>
      <c r="DRN12" s="7"/>
      <c r="DRO12" s="7"/>
      <c r="DRP12" s="7"/>
      <c r="DRQ12" s="7"/>
      <c r="DRR12" s="7"/>
      <c r="DRS12" s="7"/>
      <c r="DRT12" s="7"/>
      <c r="DRU12" s="7"/>
      <c r="DRV12" s="7"/>
      <c r="DRW12" s="7"/>
      <c r="DRX12" s="7"/>
      <c r="DRY12" s="7"/>
      <c r="DRZ12" s="7"/>
      <c r="DSA12" s="7"/>
      <c r="DSB12" s="7"/>
      <c r="DSC12" s="7"/>
      <c r="DSD12" s="7"/>
      <c r="DSE12" s="7"/>
      <c r="DSF12" s="7"/>
      <c r="DSG12" s="7"/>
      <c r="DSH12" s="7"/>
      <c r="DSI12" s="7"/>
      <c r="DSJ12" s="7"/>
      <c r="DSK12" s="7"/>
      <c r="DSL12" s="7"/>
      <c r="DSM12" s="7"/>
      <c r="DSN12" s="7"/>
      <c r="DSO12" s="7"/>
      <c r="DSP12" s="7"/>
      <c r="DSQ12" s="7"/>
      <c r="DSR12" s="7"/>
      <c r="DSS12" s="7"/>
      <c r="DST12" s="7"/>
      <c r="DSU12" s="7"/>
      <c r="DSV12" s="7"/>
      <c r="DSW12" s="7"/>
      <c r="DSX12" s="7"/>
      <c r="DSY12" s="7"/>
      <c r="DSZ12" s="7"/>
      <c r="DTA12" s="7"/>
      <c r="DTB12" s="7"/>
      <c r="DTC12" s="7"/>
      <c r="DTD12" s="7"/>
      <c r="DTE12" s="7"/>
      <c r="DTF12" s="7"/>
      <c r="DTG12" s="7"/>
      <c r="DTH12" s="7"/>
      <c r="DTI12" s="7"/>
      <c r="DTJ12" s="7"/>
      <c r="DTK12" s="7"/>
      <c r="DTL12" s="7"/>
      <c r="DTM12" s="7"/>
      <c r="DTN12" s="7"/>
      <c r="DTO12" s="7"/>
      <c r="DTP12" s="7"/>
      <c r="DTQ12" s="7"/>
      <c r="DTR12" s="7"/>
      <c r="DTS12" s="7"/>
      <c r="DTT12" s="7"/>
      <c r="DTU12" s="7"/>
      <c r="DTV12" s="7"/>
      <c r="DTW12" s="7"/>
      <c r="DTX12" s="7"/>
      <c r="DTY12" s="7"/>
      <c r="DTZ12" s="7"/>
      <c r="DUA12" s="7"/>
      <c r="DUB12" s="7"/>
      <c r="DUC12" s="7"/>
      <c r="DUD12" s="7"/>
      <c r="DUE12" s="7"/>
      <c r="DUF12" s="7"/>
      <c r="DUG12" s="7"/>
      <c r="DUH12" s="7"/>
      <c r="DUI12" s="7"/>
      <c r="DUJ12" s="7"/>
      <c r="DUK12" s="7"/>
      <c r="DUL12" s="7"/>
      <c r="DUM12" s="7"/>
      <c r="DUN12" s="7"/>
      <c r="DUO12" s="7"/>
      <c r="DUP12" s="7"/>
      <c r="DUQ12" s="7"/>
      <c r="DUR12" s="7"/>
      <c r="DUS12" s="7"/>
      <c r="DUT12" s="7"/>
      <c r="DUU12" s="7"/>
      <c r="DUV12" s="7"/>
      <c r="DUW12" s="7"/>
      <c r="DUX12" s="7"/>
      <c r="DUY12" s="7"/>
      <c r="DUZ12" s="7"/>
      <c r="DVA12" s="7"/>
      <c r="DVB12" s="7"/>
      <c r="DVC12" s="7"/>
      <c r="DVD12" s="7"/>
      <c r="DVE12" s="7"/>
      <c r="DVF12" s="7"/>
      <c r="DVG12" s="7"/>
      <c r="DVH12" s="7"/>
      <c r="DVI12" s="7"/>
      <c r="DVJ12" s="7"/>
      <c r="DVK12" s="7"/>
      <c r="DVL12" s="7"/>
      <c r="DVM12" s="7"/>
      <c r="DVN12" s="7"/>
      <c r="DVO12" s="7"/>
      <c r="DVP12" s="7"/>
      <c r="DVQ12" s="7"/>
      <c r="DVR12" s="7"/>
      <c r="DVS12" s="7"/>
      <c r="DVT12" s="7"/>
      <c r="DVU12" s="7"/>
      <c r="DVV12" s="7"/>
      <c r="DVW12" s="7"/>
      <c r="DVX12" s="7"/>
      <c r="DVY12" s="7"/>
      <c r="DVZ12" s="7"/>
      <c r="DWA12" s="7"/>
      <c r="DWB12" s="7"/>
      <c r="DWC12" s="7"/>
      <c r="DWD12" s="7"/>
      <c r="DWE12" s="7"/>
      <c r="DWF12" s="7"/>
      <c r="DWG12" s="7"/>
      <c r="DWH12" s="7"/>
      <c r="DWI12" s="7"/>
      <c r="DWJ12" s="7"/>
      <c r="DWK12" s="7"/>
      <c r="DWL12" s="7"/>
      <c r="DWM12" s="7"/>
      <c r="DWN12" s="7"/>
      <c r="DWO12" s="7"/>
      <c r="DWP12" s="7"/>
      <c r="DWQ12" s="7"/>
      <c r="DWR12" s="7"/>
      <c r="DWS12" s="7"/>
      <c r="DWT12" s="7"/>
      <c r="DWU12" s="7"/>
      <c r="DWV12" s="7"/>
      <c r="DWW12" s="7"/>
      <c r="DWX12" s="7"/>
      <c r="DWY12" s="7"/>
      <c r="DWZ12" s="7"/>
      <c r="DXA12" s="7"/>
      <c r="DXB12" s="7"/>
      <c r="DXC12" s="7"/>
      <c r="DXD12" s="7"/>
      <c r="DXE12" s="7"/>
      <c r="DXF12" s="7"/>
      <c r="DXG12" s="7"/>
      <c r="DXH12" s="7"/>
      <c r="DXI12" s="7"/>
      <c r="DXJ12" s="7"/>
      <c r="DXK12" s="7"/>
      <c r="DXL12" s="7"/>
      <c r="DXM12" s="7"/>
      <c r="DXN12" s="7"/>
      <c r="DXO12" s="7"/>
      <c r="DXP12" s="7"/>
      <c r="DXQ12" s="7"/>
      <c r="DXR12" s="7"/>
      <c r="DXS12" s="7"/>
      <c r="DXT12" s="7"/>
      <c r="DXU12" s="7"/>
      <c r="DXV12" s="7"/>
      <c r="DXW12" s="7"/>
      <c r="DXX12" s="7"/>
      <c r="DXY12" s="7"/>
      <c r="DXZ12" s="7"/>
      <c r="DYA12" s="7"/>
      <c r="DYB12" s="7"/>
      <c r="DYC12" s="7"/>
      <c r="DYD12" s="7"/>
      <c r="DYE12" s="7"/>
      <c r="DYF12" s="7"/>
      <c r="DYG12" s="7"/>
      <c r="DYH12" s="7"/>
      <c r="DYI12" s="7"/>
      <c r="DYJ12" s="7"/>
      <c r="DYK12" s="7"/>
      <c r="DYL12" s="7"/>
      <c r="DYM12" s="7"/>
      <c r="DYN12" s="7"/>
      <c r="DYO12" s="7"/>
      <c r="DYP12" s="7"/>
      <c r="DYQ12" s="7"/>
      <c r="DYR12" s="7"/>
      <c r="DYS12" s="7"/>
      <c r="DYT12" s="7"/>
      <c r="DYU12" s="7"/>
      <c r="DYV12" s="7"/>
      <c r="DYW12" s="7"/>
      <c r="DYX12" s="7"/>
      <c r="DYY12" s="7"/>
      <c r="DYZ12" s="7"/>
      <c r="DZA12" s="7"/>
      <c r="DZB12" s="7"/>
      <c r="DZC12" s="7"/>
      <c r="DZD12" s="7"/>
      <c r="DZE12" s="7"/>
      <c r="DZF12" s="7"/>
      <c r="DZG12" s="7"/>
      <c r="DZH12" s="7"/>
      <c r="DZI12" s="7"/>
      <c r="DZJ12" s="7"/>
      <c r="DZK12" s="7"/>
      <c r="DZL12" s="7"/>
      <c r="DZM12" s="7"/>
      <c r="DZN12" s="7"/>
      <c r="DZO12" s="7"/>
      <c r="DZP12" s="7"/>
      <c r="DZQ12" s="7"/>
      <c r="DZR12" s="7"/>
      <c r="DZS12" s="7"/>
      <c r="DZT12" s="7"/>
      <c r="DZU12" s="7"/>
      <c r="DZV12" s="7"/>
      <c r="DZW12" s="7"/>
      <c r="DZX12" s="7"/>
      <c r="DZY12" s="7"/>
      <c r="DZZ12" s="7"/>
      <c r="EAA12" s="7"/>
      <c r="EAB12" s="7"/>
      <c r="EAC12" s="7"/>
      <c r="EAD12" s="7"/>
      <c r="EAE12" s="7"/>
      <c r="EAF12" s="7"/>
      <c r="EAG12" s="7"/>
      <c r="EAH12" s="7"/>
      <c r="EAI12" s="7"/>
      <c r="EAJ12" s="7"/>
      <c r="EAK12" s="7"/>
      <c r="EAL12" s="7"/>
      <c r="EAM12" s="7"/>
      <c r="EAN12" s="7"/>
      <c r="EAO12" s="7"/>
      <c r="EAP12" s="7"/>
      <c r="EAQ12" s="7"/>
      <c r="EAR12" s="7"/>
      <c r="EAS12" s="7"/>
      <c r="EAT12" s="7"/>
      <c r="EAU12" s="7"/>
      <c r="EAV12" s="7"/>
      <c r="EAW12" s="7"/>
      <c r="EAX12" s="7"/>
      <c r="EAY12" s="7"/>
      <c r="EAZ12" s="7"/>
      <c r="EBA12" s="7"/>
      <c r="EBB12" s="7"/>
      <c r="EBC12" s="7"/>
      <c r="EBD12" s="7"/>
      <c r="EBE12" s="7"/>
      <c r="EBF12" s="7"/>
      <c r="EBG12" s="7"/>
      <c r="EBH12" s="7"/>
      <c r="EBI12" s="7"/>
      <c r="EBJ12" s="7"/>
      <c r="EBK12" s="7"/>
      <c r="EBL12" s="7"/>
      <c r="EBM12" s="7"/>
      <c r="EBN12" s="7"/>
      <c r="EBO12" s="7"/>
      <c r="EBP12" s="7"/>
      <c r="EBQ12" s="7"/>
      <c r="EBR12" s="7"/>
      <c r="EBS12" s="7"/>
      <c r="EBT12" s="7"/>
      <c r="EBU12" s="7"/>
      <c r="EBV12" s="7"/>
      <c r="EBW12" s="7"/>
      <c r="EBX12" s="7"/>
      <c r="EBY12" s="7"/>
      <c r="EBZ12" s="7"/>
      <c r="ECA12" s="7"/>
      <c r="ECB12" s="7"/>
      <c r="ECC12" s="7"/>
      <c r="ECD12" s="7"/>
      <c r="ECE12" s="7"/>
      <c r="ECF12" s="7"/>
      <c r="ECG12" s="7"/>
      <c r="ECH12" s="7"/>
      <c r="ECI12" s="7"/>
      <c r="ECJ12" s="7"/>
      <c r="ECK12" s="7"/>
      <c r="ECL12" s="7"/>
      <c r="ECM12" s="7"/>
      <c r="ECN12" s="7"/>
      <c r="ECO12" s="7"/>
      <c r="ECP12" s="7"/>
      <c r="ECQ12" s="7"/>
      <c r="ECR12" s="7"/>
      <c r="ECS12" s="7"/>
      <c r="ECT12" s="7"/>
      <c r="ECU12" s="7"/>
      <c r="ECV12" s="7"/>
      <c r="ECW12" s="7"/>
      <c r="ECX12" s="7"/>
      <c r="ECY12" s="7"/>
      <c r="ECZ12" s="7"/>
      <c r="EDA12" s="7"/>
      <c r="EDB12" s="7"/>
      <c r="EDC12" s="7"/>
      <c r="EDD12" s="7"/>
      <c r="EDE12" s="7"/>
      <c r="EDF12" s="7"/>
      <c r="EDG12" s="7"/>
      <c r="EDH12" s="7"/>
      <c r="EDI12" s="7"/>
      <c r="EDJ12" s="7"/>
      <c r="EDK12" s="7"/>
      <c r="EDL12" s="7"/>
      <c r="EDM12" s="7"/>
      <c r="EDN12" s="7"/>
      <c r="EDO12" s="7"/>
      <c r="EDP12" s="7"/>
      <c r="EDQ12" s="7"/>
      <c r="EDR12" s="7"/>
      <c r="EDS12" s="7"/>
      <c r="EDT12" s="7"/>
      <c r="EDU12" s="7"/>
      <c r="EDV12" s="7"/>
      <c r="EDW12" s="7"/>
      <c r="EDX12" s="7"/>
      <c r="EDY12" s="7"/>
      <c r="EDZ12" s="7"/>
      <c r="EEA12" s="7"/>
      <c r="EEB12" s="7"/>
      <c r="EEC12" s="7"/>
      <c r="EED12" s="7"/>
      <c r="EEE12" s="7"/>
      <c r="EEF12" s="7"/>
      <c r="EEG12" s="7"/>
      <c r="EEH12" s="7"/>
      <c r="EEI12" s="7"/>
      <c r="EEJ12" s="7"/>
      <c r="EEK12" s="7"/>
      <c r="EEL12" s="7"/>
      <c r="EEM12" s="7"/>
      <c r="EEN12" s="7"/>
      <c r="EEO12" s="7"/>
      <c r="EEP12" s="7"/>
      <c r="EEQ12" s="7"/>
      <c r="EER12" s="7"/>
      <c r="EES12" s="7"/>
      <c r="EET12" s="7"/>
      <c r="EEU12" s="7"/>
      <c r="EEV12" s="7"/>
      <c r="EEW12" s="7"/>
      <c r="EEX12" s="7"/>
      <c r="EEY12" s="7"/>
      <c r="EEZ12" s="7"/>
      <c r="EFA12" s="7"/>
      <c r="EFB12" s="7"/>
      <c r="EFC12" s="7"/>
      <c r="EFD12" s="7"/>
      <c r="EFE12" s="7"/>
      <c r="EFF12" s="7"/>
      <c r="EFG12" s="7"/>
      <c r="EFH12" s="7"/>
      <c r="EFI12" s="7"/>
      <c r="EFJ12" s="7"/>
      <c r="EFK12" s="7"/>
      <c r="EFL12" s="7"/>
      <c r="EFM12" s="7"/>
      <c r="EFN12" s="7"/>
      <c r="EFO12" s="7"/>
      <c r="EFP12" s="7"/>
      <c r="EFQ12" s="7"/>
      <c r="EFR12" s="7"/>
      <c r="EFS12" s="7"/>
      <c r="EFT12" s="7"/>
      <c r="EFU12" s="7"/>
      <c r="EFV12" s="7"/>
      <c r="EFW12" s="7"/>
      <c r="EFX12" s="7"/>
      <c r="EFY12" s="7"/>
      <c r="EFZ12" s="7"/>
      <c r="EGA12" s="7"/>
      <c r="EGB12" s="7"/>
      <c r="EGC12" s="7"/>
      <c r="EGD12" s="7"/>
      <c r="EGE12" s="7"/>
      <c r="EGF12" s="7"/>
      <c r="EGG12" s="7"/>
      <c r="EGH12" s="7"/>
      <c r="EGI12" s="7"/>
      <c r="EGJ12" s="7"/>
      <c r="EGK12" s="7"/>
      <c r="EGL12" s="7"/>
      <c r="EGM12" s="7"/>
      <c r="EGN12" s="7"/>
      <c r="EGO12" s="7"/>
      <c r="EGP12" s="7"/>
      <c r="EGQ12" s="7"/>
      <c r="EGR12" s="7"/>
      <c r="EGS12" s="7"/>
      <c r="EGT12" s="7"/>
      <c r="EGU12" s="7"/>
      <c r="EGV12" s="7"/>
      <c r="EGW12" s="7"/>
      <c r="EGX12" s="7"/>
      <c r="EGY12" s="7"/>
      <c r="EGZ12" s="7"/>
      <c r="EHA12" s="7"/>
      <c r="EHB12" s="7"/>
      <c r="EHC12" s="7"/>
      <c r="EHD12" s="7"/>
      <c r="EHE12" s="7"/>
      <c r="EHF12" s="7"/>
      <c r="EHG12" s="7"/>
      <c r="EHH12" s="7"/>
      <c r="EHI12" s="7"/>
      <c r="EHJ12" s="7"/>
      <c r="EHK12" s="7"/>
      <c r="EHL12" s="7"/>
      <c r="EHM12" s="7"/>
      <c r="EHN12" s="7"/>
      <c r="EHO12" s="7"/>
      <c r="EHP12" s="7"/>
      <c r="EHQ12" s="7"/>
      <c r="EHR12" s="7"/>
      <c r="EHS12" s="7"/>
      <c r="EHT12" s="7"/>
      <c r="EHU12" s="7"/>
      <c r="EHV12" s="7"/>
      <c r="EHW12" s="7"/>
      <c r="EHX12" s="7"/>
      <c r="EHY12" s="7"/>
      <c r="EHZ12" s="7"/>
      <c r="EIA12" s="7"/>
      <c r="EIB12" s="7"/>
      <c r="EIC12" s="7"/>
      <c r="EID12" s="7"/>
      <c r="EIE12" s="7"/>
      <c r="EIF12" s="7"/>
      <c r="EIG12" s="7"/>
      <c r="EIH12" s="7"/>
      <c r="EII12" s="7"/>
      <c r="EIJ12" s="7"/>
      <c r="EIK12" s="7"/>
      <c r="EIL12" s="7"/>
      <c r="EIM12" s="7"/>
      <c r="EIN12" s="7"/>
      <c r="EIO12" s="7"/>
      <c r="EIP12" s="7"/>
      <c r="EIQ12" s="7"/>
      <c r="EIR12" s="7"/>
      <c r="EIS12" s="7"/>
      <c r="EIT12" s="7"/>
      <c r="EIU12" s="7"/>
      <c r="EIV12" s="7"/>
      <c r="EIW12" s="7"/>
      <c r="EIX12" s="7"/>
      <c r="EIY12" s="7"/>
      <c r="EIZ12" s="7"/>
      <c r="EJA12" s="7"/>
      <c r="EJB12" s="7"/>
      <c r="EJC12" s="7"/>
      <c r="EJD12" s="7"/>
      <c r="EJE12" s="7"/>
      <c r="EJF12" s="7"/>
      <c r="EJG12" s="7"/>
      <c r="EJH12" s="7"/>
      <c r="EJI12" s="7"/>
      <c r="EJJ12" s="7"/>
      <c r="EJK12" s="7"/>
      <c r="EJL12" s="7"/>
      <c r="EJM12" s="7"/>
      <c r="EJN12" s="7"/>
      <c r="EJO12" s="7"/>
      <c r="EJP12" s="7"/>
      <c r="EJQ12" s="7"/>
      <c r="EJR12" s="7"/>
      <c r="EJS12" s="7"/>
      <c r="EJT12" s="7"/>
      <c r="EJU12" s="7"/>
      <c r="EJV12" s="7"/>
      <c r="EJW12" s="7"/>
      <c r="EJX12" s="7"/>
      <c r="EJY12" s="7"/>
      <c r="EJZ12" s="7"/>
      <c r="EKA12" s="7"/>
      <c r="EKB12" s="7"/>
      <c r="EKC12" s="7"/>
      <c r="EKD12" s="7"/>
      <c r="EKE12" s="7"/>
      <c r="EKF12" s="7"/>
      <c r="EKG12" s="7"/>
      <c r="EKH12" s="7"/>
      <c r="EKI12" s="7"/>
      <c r="EKJ12" s="7"/>
      <c r="EKK12" s="7"/>
      <c r="EKL12" s="7"/>
      <c r="EKM12" s="7"/>
      <c r="EKN12" s="7"/>
      <c r="EKO12" s="7"/>
      <c r="EKP12" s="7"/>
      <c r="EKQ12" s="7"/>
      <c r="EKR12" s="7"/>
      <c r="EKS12" s="7"/>
      <c r="EKT12" s="7"/>
      <c r="EKU12" s="7"/>
      <c r="EKV12" s="7"/>
      <c r="EKW12" s="7"/>
      <c r="EKX12" s="7"/>
      <c r="EKY12" s="7"/>
      <c r="EKZ12" s="7"/>
      <c r="ELA12" s="7"/>
      <c r="ELB12" s="7"/>
      <c r="ELC12" s="7"/>
      <c r="ELD12" s="7"/>
      <c r="ELE12" s="7"/>
      <c r="ELF12" s="7"/>
      <c r="ELG12" s="7"/>
      <c r="ELH12" s="7"/>
      <c r="ELI12" s="7"/>
      <c r="ELJ12" s="7"/>
      <c r="ELK12" s="7"/>
      <c r="ELL12" s="7"/>
      <c r="ELM12" s="7"/>
      <c r="ELN12" s="7"/>
      <c r="ELO12" s="7"/>
      <c r="ELP12" s="7"/>
      <c r="ELQ12" s="7"/>
      <c r="ELR12" s="7"/>
      <c r="ELS12" s="7"/>
      <c r="ELT12" s="7"/>
      <c r="ELU12" s="7"/>
      <c r="ELV12" s="7"/>
      <c r="ELW12" s="7"/>
      <c r="ELX12" s="7"/>
      <c r="ELY12" s="7"/>
      <c r="ELZ12" s="7"/>
      <c r="EMA12" s="7"/>
      <c r="EMB12" s="7"/>
      <c r="EMC12" s="7"/>
      <c r="EMD12" s="7"/>
      <c r="EME12" s="7"/>
      <c r="EMF12" s="7"/>
      <c r="EMG12" s="7"/>
      <c r="EMH12" s="7"/>
      <c r="EMI12" s="7"/>
      <c r="EMJ12" s="7"/>
      <c r="EMK12" s="7"/>
      <c r="EML12" s="7"/>
      <c r="EMM12" s="7"/>
      <c r="EMN12" s="7"/>
      <c r="EMO12" s="7"/>
      <c r="EMP12" s="7"/>
      <c r="EMQ12" s="7"/>
      <c r="EMR12" s="7"/>
      <c r="EMS12" s="7"/>
      <c r="EMT12" s="7"/>
      <c r="EMU12" s="7"/>
      <c r="EMV12" s="7"/>
      <c r="EMW12" s="7"/>
      <c r="EMX12" s="7"/>
      <c r="EMY12" s="7"/>
      <c r="EMZ12" s="7"/>
      <c r="ENA12" s="7"/>
      <c r="ENB12" s="7"/>
      <c r="ENC12" s="7"/>
      <c r="END12" s="7"/>
      <c r="ENE12" s="7"/>
      <c r="ENF12" s="7"/>
      <c r="ENG12" s="7"/>
      <c r="ENH12" s="7"/>
      <c r="ENI12" s="7"/>
      <c r="ENJ12" s="7"/>
      <c r="ENK12" s="7"/>
      <c r="ENL12" s="7"/>
      <c r="ENM12" s="7"/>
      <c r="ENN12" s="7"/>
      <c r="ENO12" s="7"/>
      <c r="ENP12" s="7"/>
      <c r="ENQ12" s="7"/>
      <c r="ENR12" s="7"/>
      <c r="ENS12" s="7"/>
      <c r="ENT12" s="7"/>
      <c r="ENU12" s="7"/>
      <c r="ENV12" s="7"/>
      <c r="ENW12" s="7"/>
      <c r="ENX12" s="7"/>
      <c r="ENY12" s="7"/>
      <c r="ENZ12" s="7"/>
      <c r="EOA12" s="7"/>
      <c r="EOB12" s="7"/>
      <c r="EOC12" s="7"/>
      <c r="EOD12" s="7"/>
      <c r="EOE12" s="7"/>
      <c r="EOF12" s="7"/>
      <c r="EOG12" s="7"/>
      <c r="EOH12" s="7"/>
      <c r="EOI12" s="7"/>
      <c r="EOJ12" s="7"/>
      <c r="EOK12" s="7"/>
      <c r="EOL12" s="7"/>
      <c r="EOM12" s="7"/>
      <c r="EON12" s="7"/>
      <c r="EOO12" s="7"/>
      <c r="EOP12" s="7"/>
      <c r="EOQ12" s="7"/>
      <c r="EOR12" s="7"/>
      <c r="EOS12" s="7"/>
      <c r="EOT12" s="7"/>
      <c r="EOU12" s="7"/>
      <c r="EOV12" s="7"/>
      <c r="EOW12" s="7"/>
      <c r="EOX12" s="7"/>
      <c r="EOY12" s="7"/>
      <c r="EOZ12" s="7"/>
      <c r="EPA12" s="7"/>
      <c r="EPB12" s="7"/>
      <c r="EPC12" s="7"/>
      <c r="EPD12" s="7"/>
      <c r="EPE12" s="7"/>
      <c r="EPF12" s="7"/>
      <c r="EPG12" s="7"/>
      <c r="EPH12" s="7"/>
      <c r="EPI12" s="7"/>
      <c r="EPJ12" s="7"/>
      <c r="EPK12" s="7"/>
      <c r="EPL12" s="7"/>
      <c r="EPM12" s="7"/>
      <c r="EPN12" s="7"/>
      <c r="EPO12" s="7"/>
      <c r="EPP12" s="7"/>
      <c r="EPQ12" s="7"/>
      <c r="EPR12" s="7"/>
      <c r="EPS12" s="7"/>
      <c r="EPT12" s="7"/>
      <c r="EPU12" s="7"/>
      <c r="EPV12" s="7"/>
      <c r="EPW12" s="7"/>
      <c r="EPX12" s="7"/>
      <c r="EPY12" s="7"/>
      <c r="EPZ12" s="7"/>
      <c r="EQA12" s="7"/>
      <c r="EQB12" s="7"/>
      <c r="EQC12" s="7"/>
      <c r="EQD12" s="7"/>
      <c r="EQE12" s="7"/>
      <c r="EQF12" s="7"/>
      <c r="EQG12" s="7"/>
      <c r="EQH12" s="7"/>
      <c r="EQI12" s="7"/>
      <c r="EQJ12" s="7"/>
      <c r="EQK12" s="7"/>
      <c r="EQL12" s="7"/>
      <c r="EQM12" s="7"/>
      <c r="EQN12" s="7"/>
      <c r="EQO12" s="7"/>
      <c r="EQP12" s="7"/>
      <c r="EQQ12" s="7"/>
      <c r="EQR12" s="7"/>
      <c r="EQS12" s="7"/>
      <c r="EQT12" s="7"/>
      <c r="EQU12" s="7"/>
      <c r="EQV12" s="7"/>
      <c r="EQW12" s="7"/>
      <c r="EQX12" s="7"/>
      <c r="EQY12" s="7"/>
      <c r="EQZ12" s="7"/>
      <c r="ERA12" s="7"/>
      <c r="ERB12" s="7"/>
      <c r="ERC12" s="7"/>
      <c r="ERD12" s="7"/>
      <c r="ERE12" s="7"/>
      <c r="ERF12" s="7"/>
      <c r="ERG12" s="7"/>
      <c r="ERH12" s="7"/>
      <c r="ERI12" s="7"/>
      <c r="ERJ12" s="7"/>
      <c r="ERK12" s="7"/>
      <c r="ERL12" s="7"/>
      <c r="ERM12" s="7"/>
      <c r="ERN12" s="7"/>
      <c r="ERO12" s="7"/>
      <c r="ERP12" s="7"/>
      <c r="ERQ12" s="7"/>
      <c r="ERR12" s="7"/>
      <c r="ERS12" s="7"/>
      <c r="ERT12" s="7"/>
      <c r="ERU12" s="7"/>
      <c r="ERV12" s="7"/>
      <c r="ERW12" s="7"/>
      <c r="ERX12" s="7"/>
      <c r="ERY12" s="7"/>
      <c r="ERZ12" s="7"/>
      <c r="ESA12" s="7"/>
      <c r="ESB12" s="7"/>
      <c r="ESC12" s="7"/>
      <c r="ESD12" s="7"/>
      <c r="ESE12" s="7"/>
      <c r="ESF12" s="7"/>
      <c r="ESG12" s="7"/>
      <c r="ESH12" s="7"/>
      <c r="ESI12" s="7"/>
      <c r="ESJ12" s="7"/>
      <c r="ESK12" s="7"/>
      <c r="ESL12" s="7"/>
      <c r="ESM12" s="7"/>
      <c r="ESN12" s="7"/>
      <c r="ESO12" s="7"/>
      <c r="ESP12" s="7"/>
      <c r="ESQ12" s="7"/>
      <c r="ESR12" s="7"/>
      <c r="ESS12" s="7"/>
      <c r="EST12" s="7"/>
      <c r="ESU12" s="7"/>
      <c r="ESV12" s="7"/>
      <c r="ESW12" s="7"/>
      <c r="ESX12" s="7"/>
      <c r="ESY12" s="7"/>
      <c r="ESZ12" s="7"/>
      <c r="ETA12" s="7"/>
      <c r="ETB12" s="7"/>
      <c r="ETC12" s="7"/>
      <c r="ETD12" s="7"/>
      <c r="ETE12" s="7"/>
      <c r="ETF12" s="7"/>
      <c r="ETG12" s="7"/>
      <c r="ETH12" s="7"/>
      <c r="ETI12" s="7"/>
      <c r="ETJ12" s="7"/>
      <c r="ETK12" s="7"/>
      <c r="ETL12" s="7"/>
      <c r="ETM12" s="7"/>
      <c r="ETN12" s="7"/>
      <c r="ETO12" s="7"/>
      <c r="ETP12" s="7"/>
      <c r="ETQ12" s="7"/>
      <c r="ETR12" s="7"/>
      <c r="ETS12" s="7"/>
      <c r="ETT12" s="7"/>
      <c r="ETU12" s="7"/>
      <c r="ETV12" s="7"/>
      <c r="ETW12" s="7"/>
      <c r="ETX12" s="7"/>
      <c r="ETY12" s="7"/>
      <c r="ETZ12" s="7"/>
      <c r="EUA12" s="7"/>
      <c r="EUB12" s="7"/>
      <c r="EUC12" s="7"/>
      <c r="EUD12" s="7"/>
      <c r="EUE12" s="7"/>
      <c r="EUF12" s="7"/>
      <c r="EUG12" s="7"/>
      <c r="EUH12" s="7"/>
      <c r="EUI12" s="7"/>
      <c r="EUJ12" s="7"/>
      <c r="EUK12" s="7"/>
      <c r="EUL12" s="7"/>
      <c r="EUM12" s="7"/>
      <c r="EUN12" s="7"/>
      <c r="EUO12" s="7"/>
      <c r="EUP12" s="7"/>
      <c r="EUQ12" s="7"/>
      <c r="EUR12" s="7"/>
      <c r="EUS12" s="7"/>
      <c r="EUT12" s="7"/>
      <c r="EUU12" s="7"/>
      <c r="EUV12" s="7"/>
      <c r="EUW12" s="7"/>
      <c r="EUX12" s="7"/>
      <c r="EUY12" s="7"/>
      <c r="EUZ12" s="7"/>
      <c r="EVA12" s="7"/>
      <c r="EVB12" s="7"/>
      <c r="EVC12" s="7"/>
      <c r="EVD12" s="7"/>
      <c r="EVE12" s="7"/>
      <c r="EVF12" s="7"/>
      <c r="EVG12" s="7"/>
      <c r="EVH12" s="7"/>
      <c r="EVI12" s="7"/>
      <c r="EVJ12" s="7"/>
      <c r="EVK12" s="7"/>
      <c r="EVL12" s="7"/>
      <c r="EVM12" s="7"/>
      <c r="EVN12" s="7"/>
      <c r="EVO12" s="7"/>
      <c r="EVP12" s="7"/>
      <c r="EVQ12" s="7"/>
      <c r="EVR12" s="7"/>
      <c r="EVS12" s="7"/>
      <c r="EVT12" s="7"/>
      <c r="EVU12" s="7"/>
      <c r="EVV12" s="7"/>
      <c r="EVW12" s="7"/>
      <c r="EVX12" s="7"/>
      <c r="EVY12" s="7"/>
      <c r="EVZ12" s="7"/>
      <c r="EWA12" s="7"/>
      <c r="EWB12" s="7"/>
      <c r="EWC12" s="7"/>
      <c r="EWD12" s="7"/>
      <c r="EWE12" s="7"/>
      <c r="EWF12" s="7"/>
      <c r="EWG12" s="7"/>
      <c r="EWH12" s="7"/>
      <c r="EWI12" s="7"/>
      <c r="EWJ12" s="7"/>
      <c r="EWK12" s="7"/>
      <c r="EWL12" s="7"/>
      <c r="EWM12" s="7"/>
      <c r="EWN12" s="7"/>
      <c r="EWO12" s="7"/>
      <c r="EWP12" s="7"/>
      <c r="EWQ12" s="7"/>
      <c r="EWR12" s="7"/>
      <c r="EWS12" s="7"/>
      <c r="EWT12" s="7"/>
      <c r="EWU12" s="7"/>
      <c r="EWV12" s="7"/>
      <c r="EWW12" s="7"/>
      <c r="EWX12" s="7"/>
      <c r="EWY12" s="7"/>
      <c r="EWZ12" s="7"/>
      <c r="EXA12" s="7"/>
      <c r="EXB12" s="7"/>
      <c r="EXC12" s="7"/>
      <c r="EXD12" s="7"/>
      <c r="EXE12" s="7"/>
      <c r="EXF12" s="7"/>
      <c r="EXG12" s="7"/>
      <c r="EXH12" s="7"/>
      <c r="EXI12" s="7"/>
      <c r="EXJ12" s="7"/>
      <c r="EXK12" s="7"/>
      <c r="EXL12" s="7"/>
      <c r="EXM12" s="7"/>
      <c r="EXN12" s="7"/>
      <c r="EXO12" s="7"/>
      <c r="EXP12" s="7"/>
      <c r="EXQ12" s="7"/>
      <c r="EXR12" s="7"/>
      <c r="EXS12" s="7"/>
      <c r="EXT12" s="7"/>
      <c r="EXU12" s="7"/>
      <c r="EXV12" s="7"/>
      <c r="EXW12" s="7"/>
      <c r="EXX12" s="7"/>
      <c r="EXY12" s="7"/>
      <c r="EXZ12" s="7"/>
      <c r="EYA12" s="7"/>
      <c r="EYB12" s="7"/>
      <c r="EYC12" s="7"/>
      <c r="EYD12" s="7"/>
      <c r="EYE12" s="7"/>
      <c r="EYF12" s="7"/>
      <c r="EYG12" s="7"/>
      <c r="EYH12" s="7"/>
      <c r="EYI12" s="7"/>
      <c r="EYJ12" s="7"/>
      <c r="EYK12" s="7"/>
      <c r="EYL12" s="7"/>
      <c r="EYM12" s="7"/>
      <c r="EYN12" s="7"/>
      <c r="EYO12" s="7"/>
      <c r="EYP12" s="7"/>
      <c r="EYQ12" s="7"/>
      <c r="EYR12" s="7"/>
      <c r="EYS12" s="7"/>
      <c r="EYT12" s="7"/>
      <c r="EYU12" s="7"/>
      <c r="EYV12" s="7"/>
      <c r="EYW12" s="7"/>
      <c r="EYX12" s="7"/>
      <c r="EYY12" s="7"/>
      <c r="EYZ12" s="7"/>
      <c r="EZA12" s="7"/>
      <c r="EZB12" s="7"/>
      <c r="EZC12" s="7"/>
      <c r="EZD12" s="7"/>
      <c r="EZE12" s="7"/>
      <c r="EZF12" s="7"/>
      <c r="EZG12" s="7"/>
      <c r="EZH12" s="7"/>
      <c r="EZI12" s="7"/>
      <c r="EZJ12" s="7"/>
      <c r="EZK12" s="7"/>
      <c r="EZL12" s="7"/>
      <c r="EZM12" s="7"/>
      <c r="EZN12" s="7"/>
      <c r="EZO12" s="7"/>
      <c r="EZP12" s="7"/>
      <c r="EZQ12" s="7"/>
      <c r="EZR12" s="7"/>
      <c r="EZS12" s="7"/>
      <c r="EZT12" s="7"/>
      <c r="EZU12" s="7"/>
      <c r="EZV12" s="7"/>
      <c r="EZW12" s="7"/>
      <c r="EZX12" s="7"/>
      <c r="EZY12" s="7"/>
      <c r="EZZ12" s="7"/>
      <c r="FAA12" s="7"/>
      <c r="FAB12" s="7"/>
      <c r="FAC12" s="7"/>
      <c r="FAD12" s="7"/>
      <c r="FAE12" s="7"/>
      <c r="FAF12" s="7"/>
      <c r="FAG12" s="7"/>
      <c r="FAH12" s="7"/>
      <c r="FAI12" s="7"/>
      <c r="FAJ12" s="7"/>
      <c r="FAK12" s="7"/>
      <c r="FAL12" s="7"/>
      <c r="FAM12" s="7"/>
      <c r="FAN12" s="7"/>
      <c r="FAO12" s="7"/>
      <c r="FAP12" s="7"/>
      <c r="FAQ12" s="7"/>
      <c r="FAR12" s="7"/>
      <c r="FAS12" s="7"/>
      <c r="FAT12" s="7"/>
      <c r="FAU12" s="7"/>
      <c r="FAV12" s="7"/>
      <c r="FAW12" s="7"/>
      <c r="FAX12" s="7"/>
      <c r="FAY12" s="7"/>
      <c r="FAZ12" s="7"/>
      <c r="FBA12" s="7"/>
      <c r="FBB12" s="7"/>
      <c r="FBC12" s="7"/>
      <c r="FBD12" s="7"/>
      <c r="FBE12" s="7"/>
      <c r="FBF12" s="7"/>
      <c r="FBG12" s="7"/>
      <c r="FBH12" s="7"/>
      <c r="FBI12" s="7"/>
      <c r="FBJ12" s="7"/>
      <c r="FBK12" s="7"/>
      <c r="FBL12" s="7"/>
      <c r="FBM12" s="7"/>
      <c r="FBN12" s="7"/>
      <c r="FBO12" s="7"/>
      <c r="FBP12" s="7"/>
      <c r="FBQ12" s="7"/>
      <c r="FBR12" s="7"/>
      <c r="FBS12" s="7"/>
      <c r="FBT12" s="7"/>
      <c r="FBU12" s="7"/>
      <c r="FBV12" s="7"/>
      <c r="FBW12" s="7"/>
      <c r="FBX12" s="7"/>
      <c r="FBY12" s="7"/>
      <c r="FBZ12" s="7"/>
      <c r="FCA12" s="7"/>
      <c r="FCB12" s="7"/>
      <c r="FCC12" s="7"/>
      <c r="FCD12" s="7"/>
      <c r="FCE12" s="7"/>
      <c r="FCF12" s="7"/>
      <c r="FCG12" s="7"/>
      <c r="FCH12" s="7"/>
      <c r="FCI12" s="7"/>
      <c r="FCJ12" s="7"/>
      <c r="FCK12" s="7"/>
      <c r="FCL12" s="7"/>
      <c r="FCM12" s="7"/>
      <c r="FCN12" s="7"/>
      <c r="FCO12" s="7"/>
      <c r="FCP12" s="7"/>
      <c r="FCQ12" s="7"/>
      <c r="FCR12" s="7"/>
      <c r="FCS12" s="7"/>
      <c r="FCT12" s="7"/>
      <c r="FCU12" s="7"/>
      <c r="FCV12" s="7"/>
      <c r="FCW12" s="7"/>
      <c r="FCX12" s="7"/>
      <c r="FCY12" s="7"/>
      <c r="FCZ12" s="7"/>
      <c r="FDA12" s="7"/>
      <c r="FDB12" s="7"/>
      <c r="FDC12" s="7"/>
      <c r="FDD12" s="7"/>
      <c r="FDE12" s="7"/>
      <c r="FDF12" s="7"/>
      <c r="FDG12" s="7"/>
      <c r="FDH12" s="7"/>
      <c r="FDI12" s="7"/>
      <c r="FDJ12" s="7"/>
      <c r="FDK12" s="7"/>
      <c r="FDL12" s="7"/>
      <c r="FDM12" s="7"/>
      <c r="FDN12" s="7"/>
      <c r="FDO12" s="7"/>
      <c r="FDP12" s="7"/>
      <c r="FDQ12" s="7"/>
      <c r="FDR12" s="7"/>
      <c r="FDS12" s="7"/>
      <c r="FDT12" s="7"/>
      <c r="FDU12" s="7"/>
      <c r="FDV12" s="7"/>
      <c r="FDW12" s="7"/>
      <c r="FDX12" s="7"/>
      <c r="FDY12" s="7"/>
      <c r="FDZ12" s="7"/>
      <c r="FEA12" s="7"/>
      <c r="FEB12" s="7"/>
      <c r="FEC12" s="7"/>
      <c r="FED12" s="7"/>
      <c r="FEE12" s="7"/>
      <c r="FEF12" s="7"/>
      <c r="FEG12" s="7"/>
      <c r="FEH12" s="7"/>
      <c r="FEI12" s="7"/>
      <c r="FEJ12" s="7"/>
      <c r="FEK12" s="7"/>
      <c r="FEL12" s="7"/>
      <c r="FEM12" s="7"/>
      <c r="FEN12" s="7"/>
      <c r="FEO12" s="7"/>
      <c r="FEP12" s="7"/>
      <c r="FEQ12" s="7"/>
      <c r="FER12" s="7"/>
      <c r="FES12" s="7"/>
      <c r="FET12" s="7"/>
      <c r="FEU12" s="7"/>
      <c r="FEV12" s="7"/>
      <c r="FEW12" s="7"/>
      <c r="FEX12" s="7"/>
      <c r="FEY12" s="7"/>
      <c r="FEZ12" s="7"/>
      <c r="FFA12" s="7"/>
      <c r="FFB12" s="7"/>
      <c r="FFC12" s="7"/>
      <c r="FFD12" s="7"/>
      <c r="FFE12" s="7"/>
      <c r="FFF12" s="7"/>
      <c r="FFG12" s="7"/>
      <c r="FFH12" s="7"/>
      <c r="FFI12" s="7"/>
      <c r="FFJ12" s="7"/>
      <c r="FFK12" s="7"/>
      <c r="FFL12" s="7"/>
      <c r="FFM12" s="7"/>
      <c r="FFN12" s="7"/>
      <c r="FFO12" s="7"/>
      <c r="FFP12" s="7"/>
      <c r="FFQ12" s="7"/>
      <c r="FFR12" s="7"/>
      <c r="FFS12" s="7"/>
      <c r="FFT12" s="7"/>
      <c r="FFU12" s="7"/>
      <c r="FFV12" s="7"/>
      <c r="FFW12" s="7"/>
      <c r="FFX12" s="7"/>
      <c r="FFY12" s="7"/>
      <c r="FFZ12" s="7"/>
      <c r="FGA12" s="7"/>
      <c r="FGB12" s="7"/>
      <c r="FGC12" s="7"/>
      <c r="FGD12" s="7"/>
      <c r="FGE12" s="7"/>
      <c r="FGF12" s="7"/>
      <c r="FGG12" s="7"/>
      <c r="FGH12" s="7"/>
      <c r="FGI12" s="7"/>
      <c r="FGJ12" s="7"/>
      <c r="FGK12" s="7"/>
      <c r="FGL12" s="7"/>
      <c r="FGM12" s="7"/>
      <c r="FGN12" s="7"/>
      <c r="FGO12" s="7"/>
      <c r="FGP12" s="7"/>
      <c r="FGQ12" s="7"/>
      <c r="FGR12" s="7"/>
      <c r="FGS12" s="7"/>
      <c r="FGT12" s="7"/>
      <c r="FGU12" s="7"/>
      <c r="FGV12" s="7"/>
      <c r="FGW12" s="7"/>
      <c r="FGX12" s="7"/>
      <c r="FGY12" s="7"/>
      <c r="FGZ12" s="7"/>
      <c r="FHA12" s="7"/>
      <c r="FHB12" s="7"/>
      <c r="FHC12" s="7"/>
      <c r="FHD12" s="7"/>
      <c r="FHE12" s="7"/>
      <c r="FHF12" s="7"/>
      <c r="FHG12" s="7"/>
      <c r="FHH12" s="7"/>
      <c r="FHI12" s="7"/>
      <c r="FHJ12" s="7"/>
      <c r="FHK12" s="7"/>
      <c r="FHL12" s="7"/>
      <c r="FHM12" s="7"/>
      <c r="FHN12" s="7"/>
      <c r="FHO12" s="7"/>
      <c r="FHP12" s="7"/>
      <c r="FHQ12" s="7"/>
      <c r="FHR12" s="7"/>
      <c r="FHS12" s="7"/>
      <c r="FHT12" s="7"/>
      <c r="FHU12" s="7"/>
      <c r="FHV12" s="7"/>
      <c r="FHW12" s="7"/>
      <c r="FHX12" s="7"/>
      <c r="FHY12" s="7"/>
      <c r="FHZ12" s="7"/>
      <c r="FIA12" s="7"/>
      <c r="FIB12" s="7"/>
      <c r="FIC12" s="7"/>
      <c r="FID12" s="7"/>
      <c r="FIE12" s="7"/>
      <c r="FIF12" s="7"/>
      <c r="FIG12" s="7"/>
      <c r="FIH12" s="7"/>
      <c r="FII12" s="7"/>
      <c r="FIJ12" s="7"/>
      <c r="FIK12" s="7"/>
      <c r="FIL12" s="7"/>
      <c r="FIM12" s="7"/>
      <c r="FIN12" s="7"/>
      <c r="FIO12" s="7"/>
      <c r="FIP12" s="7"/>
      <c r="FIQ12" s="7"/>
      <c r="FIR12" s="7"/>
      <c r="FIS12" s="7"/>
      <c r="FIT12" s="7"/>
      <c r="FIU12" s="7"/>
      <c r="FIV12" s="7"/>
      <c r="FIW12" s="7"/>
      <c r="FIX12" s="7"/>
      <c r="FIY12" s="7"/>
      <c r="FIZ12" s="7"/>
      <c r="FJA12" s="7"/>
      <c r="FJB12" s="7"/>
      <c r="FJC12" s="7"/>
      <c r="FJD12" s="7"/>
      <c r="FJE12" s="7"/>
      <c r="FJF12" s="7"/>
      <c r="FJG12" s="7"/>
      <c r="FJH12" s="7"/>
      <c r="FJI12" s="7"/>
      <c r="FJJ12" s="7"/>
      <c r="FJK12" s="7"/>
      <c r="FJL12" s="7"/>
      <c r="FJM12" s="7"/>
      <c r="FJN12" s="7"/>
      <c r="FJO12" s="7"/>
      <c r="FJP12" s="7"/>
      <c r="FJQ12" s="7"/>
      <c r="FJR12" s="7"/>
      <c r="FJS12" s="7"/>
      <c r="FJT12" s="7"/>
      <c r="FJU12" s="7"/>
      <c r="FJV12" s="7"/>
      <c r="FJW12" s="7"/>
      <c r="FJX12" s="7"/>
      <c r="FJY12" s="7"/>
      <c r="FJZ12" s="7"/>
      <c r="FKA12" s="7"/>
      <c r="FKB12" s="7"/>
      <c r="FKC12" s="7"/>
      <c r="FKD12" s="7"/>
      <c r="FKE12" s="7"/>
      <c r="FKF12" s="7"/>
      <c r="FKG12" s="7"/>
      <c r="FKH12" s="7"/>
      <c r="FKI12" s="7"/>
      <c r="FKJ12" s="7"/>
      <c r="FKK12" s="7"/>
      <c r="FKL12" s="7"/>
      <c r="FKM12" s="7"/>
      <c r="FKN12" s="7"/>
      <c r="FKO12" s="7"/>
      <c r="FKP12" s="7"/>
      <c r="FKQ12" s="7"/>
      <c r="FKR12" s="7"/>
      <c r="FKS12" s="7"/>
      <c r="FKT12" s="7"/>
      <c r="FKU12" s="7"/>
      <c r="FKV12" s="7"/>
      <c r="FKW12" s="7"/>
      <c r="FKX12" s="7"/>
      <c r="FKY12" s="7"/>
      <c r="FKZ12" s="7"/>
      <c r="FLA12" s="7"/>
      <c r="FLB12" s="7"/>
      <c r="FLC12" s="7"/>
      <c r="FLD12" s="7"/>
      <c r="FLE12" s="7"/>
      <c r="FLF12" s="7"/>
      <c r="FLG12" s="7"/>
      <c r="FLH12" s="7"/>
      <c r="FLI12" s="7"/>
      <c r="FLJ12" s="7"/>
      <c r="FLK12" s="7"/>
      <c r="FLL12" s="7"/>
      <c r="FLM12" s="7"/>
      <c r="FLN12" s="7"/>
      <c r="FLO12" s="7"/>
      <c r="FLP12" s="7"/>
      <c r="FLQ12" s="7"/>
      <c r="FLR12" s="7"/>
      <c r="FLS12" s="7"/>
      <c r="FLT12" s="7"/>
      <c r="FLU12" s="7"/>
      <c r="FLV12" s="7"/>
      <c r="FLW12" s="7"/>
      <c r="FLX12" s="7"/>
      <c r="FLY12" s="7"/>
      <c r="FLZ12" s="7"/>
      <c r="FMA12" s="7"/>
      <c r="FMB12" s="7"/>
      <c r="FMC12" s="7"/>
      <c r="FMD12" s="7"/>
      <c r="FME12" s="7"/>
      <c r="FMF12" s="7"/>
      <c r="FMG12" s="7"/>
      <c r="FMH12" s="7"/>
      <c r="FMI12" s="7"/>
      <c r="FMJ12" s="7"/>
      <c r="FMK12" s="7"/>
      <c r="FML12" s="7"/>
      <c r="FMM12" s="7"/>
      <c r="FMN12" s="7"/>
      <c r="FMO12" s="7"/>
      <c r="FMP12" s="7"/>
      <c r="FMQ12" s="7"/>
      <c r="FMR12" s="7"/>
      <c r="FMS12" s="7"/>
      <c r="FMT12" s="7"/>
      <c r="FMU12" s="7"/>
      <c r="FMV12" s="7"/>
      <c r="FMW12" s="7"/>
      <c r="FMX12" s="7"/>
      <c r="FMY12" s="7"/>
      <c r="FMZ12" s="7"/>
      <c r="FNA12" s="7"/>
      <c r="FNB12" s="7"/>
      <c r="FNC12" s="7"/>
      <c r="FND12" s="7"/>
      <c r="FNE12" s="7"/>
      <c r="FNF12" s="7"/>
      <c r="FNG12" s="7"/>
      <c r="FNH12" s="7"/>
      <c r="FNI12" s="7"/>
      <c r="FNJ12" s="7"/>
      <c r="FNK12" s="7"/>
      <c r="FNL12" s="7"/>
      <c r="FNM12" s="7"/>
      <c r="FNN12" s="7"/>
      <c r="FNO12" s="7"/>
      <c r="FNP12" s="7"/>
      <c r="FNQ12" s="7"/>
      <c r="FNR12" s="7"/>
      <c r="FNS12" s="7"/>
      <c r="FNT12" s="7"/>
      <c r="FNU12" s="7"/>
      <c r="FNV12" s="7"/>
      <c r="FNW12" s="7"/>
      <c r="FNX12" s="7"/>
      <c r="FNY12" s="7"/>
      <c r="FNZ12" s="7"/>
      <c r="FOA12" s="7"/>
      <c r="FOB12" s="7"/>
      <c r="FOC12" s="7"/>
      <c r="FOD12" s="7"/>
      <c r="FOE12" s="7"/>
      <c r="FOF12" s="7"/>
      <c r="FOG12" s="7"/>
      <c r="FOH12" s="7"/>
      <c r="FOI12" s="7"/>
      <c r="FOJ12" s="7"/>
      <c r="FOK12" s="7"/>
      <c r="FOL12" s="7"/>
      <c r="FOM12" s="7"/>
      <c r="FON12" s="7"/>
      <c r="FOO12" s="7"/>
      <c r="FOP12" s="7"/>
      <c r="FOQ12" s="7"/>
      <c r="FOR12" s="7"/>
      <c r="FOS12" s="7"/>
      <c r="FOT12" s="7"/>
      <c r="FOU12" s="7"/>
      <c r="FOV12" s="7"/>
      <c r="FOW12" s="7"/>
      <c r="FOX12" s="7"/>
      <c r="FOY12" s="7"/>
      <c r="FOZ12" s="7"/>
      <c r="FPA12" s="7"/>
      <c r="FPB12" s="7"/>
      <c r="FPC12" s="7"/>
      <c r="FPD12" s="7"/>
      <c r="FPE12" s="7"/>
      <c r="FPF12" s="7"/>
      <c r="FPG12" s="7"/>
      <c r="FPH12" s="7"/>
      <c r="FPI12" s="7"/>
      <c r="FPJ12" s="7"/>
      <c r="FPK12" s="7"/>
      <c r="FPL12" s="7"/>
      <c r="FPM12" s="7"/>
      <c r="FPN12" s="7"/>
      <c r="FPO12" s="7"/>
      <c r="FPP12" s="7"/>
      <c r="FPQ12" s="7"/>
      <c r="FPR12" s="7"/>
      <c r="FPS12" s="7"/>
      <c r="FPT12" s="7"/>
      <c r="FPU12" s="7"/>
      <c r="FPV12" s="7"/>
      <c r="FPW12" s="7"/>
      <c r="FPX12" s="7"/>
      <c r="FPY12" s="7"/>
      <c r="FPZ12" s="7"/>
      <c r="FQA12" s="7"/>
      <c r="FQB12" s="7"/>
      <c r="FQC12" s="7"/>
      <c r="FQD12" s="7"/>
      <c r="FQE12" s="7"/>
      <c r="FQF12" s="7"/>
      <c r="FQG12" s="7"/>
      <c r="FQH12" s="7"/>
      <c r="FQI12" s="7"/>
      <c r="FQJ12" s="7"/>
      <c r="FQK12" s="7"/>
      <c r="FQL12" s="7"/>
      <c r="FQM12" s="7"/>
      <c r="FQN12" s="7"/>
      <c r="FQO12" s="7"/>
      <c r="FQP12" s="7"/>
      <c r="FQQ12" s="7"/>
      <c r="FQR12" s="7"/>
      <c r="FQS12" s="7"/>
      <c r="FQT12" s="7"/>
      <c r="FQU12" s="7"/>
      <c r="FQV12" s="7"/>
      <c r="FQW12" s="7"/>
      <c r="FQX12" s="7"/>
      <c r="FQY12" s="7"/>
      <c r="FQZ12" s="7"/>
      <c r="FRA12" s="7"/>
      <c r="FRB12" s="7"/>
      <c r="FRC12" s="7"/>
      <c r="FRD12" s="7"/>
      <c r="FRE12" s="7"/>
      <c r="FRF12" s="7"/>
      <c r="FRG12" s="7"/>
      <c r="FRH12" s="7"/>
      <c r="FRI12" s="7"/>
      <c r="FRJ12" s="7"/>
      <c r="FRK12" s="7"/>
      <c r="FRL12" s="7"/>
      <c r="FRM12" s="7"/>
      <c r="FRN12" s="7"/>
      <c r="FRO12" s="7"/>
      <c r="FRP12" s="7"/>
      <c r="FRQ12" s="7"/>
      <c r="FRR12" s="7"/>
      <c r="FRS12" s="7"/>
      <c r="FRT12" s="7"/>
      <c r="FRU12" s="7"/>
      <c r="FRV12" s="7"/>
      <c r="FRW12" s="7"/>
      <c r="FRX12" s="7"/>
      <c r="FRY12" s="7"/>
      <c r="FRZ12" s="7"/>
      <c r="FSA12" s="7"/>
      <c r="FSB12" s="7"/>
      <c r="FSC12" s="7"/>
      <c r="FSD12" s="7"/>
      <c r="FSE12" s="7"/>
      <c r="FSF12" s="7"/>
      <c r="FSG12" s="7"/>
      <c r="FSH12" s="7"/>
      <c r="FSI12" s="7"/>
      <c r="FSJ12" s="7"/>
      <c r="FSK12" s="7"/>
      <c r="FSL12" s="7"/>
      <c r="FSM12" s="7"/>
      <c r="FSN12" s="7"/>
      <c r="FSO12" s="7"/>
      <c r="FSP12" s="7"/>
      <c r="FSQ12" s="7"/>
      <c r="FSR12" s="7"/>
      <c r="FSS12" s="7"/>
      <c r="FST12" s="7"/>
      <c r="FSU12" s="7"/>
      <c r="FSV12" s="7"/>
      <c r="FSW12" s="7"/>
      <c r="FSX12" s="7"/>
      <c r="FSY12" s="7"/>
      <c r="FSZ12" s="7"/>
      <c r="FTA12" s="7"/>
      <c r="FTB12" s="7"/>
      <c r="FTC12" s="7"/>
      <c r="FTD12" s="7"/>
      <c r="FTE12" s="7"/>
      <c r="FTF12" s="7"/>
      <c r="FTG12" s="7"/>
      <c r="FTH12" s="7"/>
      <c r="FTI12" s="7"/>
      <c r="FTJ12" s="7"/>
      <c r="FTK12" s="7"/>
      <c r="FTL12" s="7"/>
      <c r="FTM12" s="7"/>
      <c r="FTN12" s="7"/>
      <c r="FTO12" s="7"/>
      <c r="FTP12" s="7"/>
      <c r="FTQ12" s="7"/>
      <c r="FTR12" s="7"/>
      <c r="FTS12" s="7"/>
      <c r="FTT12" s="7"/>
      <c r="FTU12" s="7"/>
      <c r="FTV12" s="7"/>
      <c r="FTW12" s="7"/>
      <c r="FTX12" s="7"/>
      <c r="FTY12" s="7"/>
      <c r="FTZ12" s="7"/>
      <c r="FUA12" s="7"/>
      <c r="FUB12" s="7"/>
      <c r="FUC12" s="7"/>
      <c r="FUD12" s="7"/>
      <c r="FUE12" s="7"/>
      <c r="FUF12" s="7"/>
      <c r="FUG12" s="7"/>
      <c r="FUH12" s="7"/>
      <c r="FUI12" s="7"/>
      <c r="FUJ12" s="7"/>
      <c r="FUK12" s="7"/>
      <c r="FUL12" s="7"/>
      <c r="FUM12" s="7"/>
      <c r="FUN12" s="7"/>
      <c r="FUO12" s="7"/>
      <c r="FUP12" s="7"/>
      <c r="FUQ12" s="7"/>
      <c r="FUR12" s="7"/>
      <c r="FUS12" s="7"/>
      <c r="FUT12" s="7"/>
      <c r="FUU12" s="7"/>
      <c r="FUV12" s="7"/>
      <c r="FUW12" s="7"/>
      <c r="FUX12" s="7"/>
      <c r="FUY12" s="7"/>
      <c r="FUZ12" s="7"/>
      <c r="FVA12" s="7"/>
      <c r="FVB12" s="7"/>
      <c r="FVC12" s="7"/>
      <c r="FVD12" s="7"/>
      <c r="FVE12" s="7"/>
      <c r="FVF12" s="7"/>
      <c r="FVG12" s="7"/>
      <c r="FVH12" s="7"/>
      <c r="FVI12" s="7"/>
      <c r="FVJ12" s="7"/>
      <c r="FVK12" s="7"/>
      <c r="FVL12" s="7"/>
      <c r="FVM12" s="7"/>
      <c r="FVN12" s="7"/>
      <c r="FVO12" s="7"/>
      <c r="FVP12" s="7"/>
      <c r="FVQ12" s="7"/>
      <c r="FVR12" s="7"/>
      <c r="FVS12" s="7"/>
      <c r="FVT12" s="7"/>
      <c r="FVU12" s="7"/>
      <c r="FVV12" s="7"/>
      <c r="FVW12" s="7"/>
      <c r="FVX12" s="7"/>
      <c r="FVY12" s="7"/>
      <c r="FVZ12" s="7"/>
      <c r="FWA12" s="7"/>
      <c r="FWB12" s="7"/>
      <c r="FWC12" s="7"/>
      <c r="FWD12" s="7"/>
      <c r="FWE12" s="7"/>
      <c r="FWF12" s="7"/>
      <c r="FWG12" s="7"/>
      <c r="FWH12" s="7"/>
      <c r="FWI12" s="7"/>
      <c r="FWJ12" s="7"/>
      <c r="FWK12" s="7"/>
      <c r="FWL12" s="7"/>
      <c r="FWM12" s="7"/>
      <c r="FWN12" s="7"/>
      <c r="FWO12" s="7"/>
      <c r="FWP12" s="7"/>
      <c r="FWQ12" s="7"/>
      <c r="FWR12" s="7"/>
      <c r="FWS12" s="7"/>
      <c r="FWT12" s="7"/>
      <c r="FWU12" s="7"/>
      <c r="FWV12" s="7"/>
      <c r="FWW12" s="7"/>
      <c r="FWX12" s="7"/>
      <c r="FWY12" s="7"/>
      <c r="FWZ12" s="7"/>
      <c r="FXA12" s="7"/>
      <c r="FXB12" s="7"/>
      <c r="FXC12" s="7"/>
      <c r="FXD12" s="7"/>
      <c r="FXE12" s="7"/>
      <c r="FXF12" s="7"/>
      <c r="FXG12" s="7"/>
      <c r="FXH12" s="7"/>
      <c r="FXI12" s="7"/>
      <c r="FXJ12" s="7"/>
      <c r="FXK12" s="7"/>
      <c r="FXL12" s="7"/>
      <c r="FXM12" s="7"/>
      <c r="FXN12" s="7"/>
      <c r="FXO12" s="7"/>
      <c r="FXP12" s="7"/>
      <c r="FXQ12" s="7"/>
      <c r="FXR12" s="7"/>
      <c r="FXS12" s="7"/>
      <c r="FXT12" s="7"/>
      <c r="FXU12" s="7"/>
      <c r="FXV12" s="7"/>
      <c r="FXW12" s="7"/>
      <c r="FXX12" s="7"/>
      <c r="FXY12" s="7"/>
      <c r="FXZ12" s="7"/>
      <c r="FYA12" s="7"/>
      <c r="FYB12" s="7"/>
      <c r="FYC12" s="7"/>
      <c r="FYD12" s="7"/>
      <c r="FYE12" s="7"/>
      <c r="FYF12" s="7"/>
      <c r="FYG12" s="7"/>
      <c r="FYH12" s="7"/>
      <c r="FYI12" s="7"/>
      <c r="FYJ12" s="7"/>
      <c r="FYK12" s="7"/>
      <c r="FYL12" s="7"/>
      <c r="FYM12" s="7"/>
      <c r="FYN12" s="7"/>
      <c r="FYO12" s="7"/>
      <c r="FYP12" s="7"/>
      <c r="FYQ12" s="7"/>
      <c r="FYR12" s="7"/>
      <c r="FYS12" s="7"/>
      <c r="FYT12" s="7"/>
      <c r="FYU12" s="7"/>
      <c r="FYV12" s="7"/>
      <c r="FYW12" s="7"/>
      <c r="FYX12" s="7"/>
      <c r="FYY12" s="7"/>
      <c r="FYZ12" s="7"/>
      <c r="FZA12" s="7"/>
      <c r="FZB12" s="7"/>
      <c r="FZC12" s="7"/>
      <c r="FZD12" s="7"/>
      <c r="FZE12" s="7"/>
      <c r="FZF12" s="7"/>
      <c r="FZG12" s="7"/>
      <c r="FZH12" s="7"/>
      <c r="FZI12" s="7"/>
      <c r="FZJ12" s="7"/>
      <c r="FZK12" s="7"/>
      <c r="FZL12" s="7"/>
      <c r="FZM12" s="7"/>
      <c r="FZN12" s="7"/>
      <c r="FZO12" s="7"/>
      <c r="FZP12" s="7"/>
      <c r="FZQ12" s="7"/>
      <c r="FZR12" s="7"/>
      <c r="FZS12" s="7"/>
      <c r="FZT12" s="7"/>
      <c r="FZU12" s="7"/>
      <c r="FZV12" s="7"/>
      <c r="FZW12" s="7"/>
      <c r="FZX12" s="7"/>
      <c r="FZY12" s="7"/>
      <c r="FZZ12" s="7"/>
      <c r="GAA12" s="7"/>
      <c r="GAB12" s="7"/>
      <c r="GAC12" s="7"/>
      <c r="GAD12" s="7"/>
      <c r="GAE12" s="7"/>
      <c r="GAF12" s="7"/>
      <c r="GAG12" s="7"/>
      <c r="GAH12" s="7"/>
      <c r="GAI12" s="7"/>
      <c r="GAJ12" s="7"/>
      <c r="GAK12" s="7"/>
      <c r="GAL12" s="7"/>
      <c r="GAM12" s="7"/>
      <c r="GAN12" s="7"/>
      <c r="GAO12" s="7"/>
      <c r="GAP12" s="7"/>
      <c r="GAQ12" s="7"/>
      <c r="GAR12" s="7"/>
      <c r="GAS12" s="7"/>
      <c r="GAT12" s="7"/>
      <c r="GAU12" s="7"/>
      <c r="GAV12" s="7"/>
      <c r="GAW12" s="7"/>
      <c r="GAX12" s="7"/>
      <c r="GAY12" s="7"/>
      <c r="GAZ12" s="7"/>
      <c r="GBA12" s="7"/>
      <c r="GBB12" s="7"/>
      <c r="GBC12" s="7"/>
      <c r="GBD12" s="7"/>
      <c r="GBE12" s="7"/>
      <c r="GBF12" s="7"/>
      <c r="GBG12" s="7"/>
      <c r="GBH12" s="7"/>
      <c r="GBI12" s="7"/>
      <c r="GBJ12" s="7"/>
      <c r="GBK12" s="7"/>
      <c r="GBL12" s="7"/>
      <c r="GBM12" s="7"/>
      <c r="GBN12" s="7"/>
      <c r="GBO12" s="7"/>
      <c r="GBP12" s="7"/>
      <c r="GBQ12" s="7"/>
      <c r="GBR12" s="7"/>
      <c r="GBS12" s="7"/>
      <c r="GBT12" s="7"/>
      <c r="GBU12" s="7"/>
      <c r="GBV12" s="7"/>
      <c r="GBW12" s="7"/>
      <c r="GBX12" s="7"/>
      <c r="GBY12" s="7"/>
      <c r="GBZ12" s="7"/>
      <c r="GCA12" s="7"/>
      <c r="GCB12" s="7"/>
      <c r="GCC12" s="7"/>
      <c r="GCD12" s="7"/>
      <c r="GCE12" s="7"/>
      <c r="GCF12" s="7"/>
      <c r="GCG12" s="7"/>
      <c r="GCH12" s="7"/>
      <c r="GCI12" s="7"/>
      <c r="GCJ12" s="7"/>
      <c r="GCK12" s="7"/>
      <c r="GCL12" s="7"/>
      <c r="GCM12" s="7"/>
      <c r="GCN12" s="7"/>
      <c r="GCO12" s="7"/>
      <c r="GCP12" s="7"/>
      <c r="GCQ12" s="7"/>
      <c r="GCR12" s="7"/>
      <c r="GCS12" s="7"/>
      <c r="GCT12" s="7"/>
      <c r="GCU12" s="7"/>
      <c r="GCV12" s="7"/>
      <c r="GCW12" s="7"/>
      <c r="GCX12" s="7"/>
      <c r="GCY12" s="7"/>
      <c r="GCZ12" s="7"/>
      <c r="GDA12" s="7"/>
      <c r="GDB12" s="7"/>
      <c r="GDC12" s="7"/>
      <c r="GDD12" s="7"/>
      <c r="GDE12" s="7"/>
      <c r="GDF12" s="7"/>
      <c r="GDG12" s="7"/>
      <c r="GDH12" s="7"/>
      <c r="GDI12" s="7"/>
      <c r="GDJ12" s="7"/>
      <c r="GDK12" s="7"/>
      <c r="GDL12" s="7"/>
      <c r="GDM12" s="7"/>
      <c r="GDN12" s="7"/>
      <c r="GDO12" s="7"/>
      <c r="GDP12" s="7"/>
      <c r="GDQ12" s="7"/>
      <c r="GDR12" s="7"/>
      <c r="GDS12" s="7"/>
      <c r="GDT12" s="7"/>
      <c r="GDU12" s="7"/>
      <c r="GDV12" s="7"/>
      <c r="GDW12" s="7"/>
      <c r="GDX12" s="7"/>
      <c r="GDY12" s="7"/>
      <c r="GDZ12" s="7"/>
      <c r="GEA12" s="7"/>
      <c r="GEB12" s="7"/>
      <c r="GEC12" s="7"/>
      <c r="GED12" s="7"/>
      <c r="GEE12" s="7"/>
      <c r="GEF12" s="7"/>
      <c r="GEG12" s="7"/>
      <c r="GEH12" s="7"/>
      <c r="GEI12" s="7"/>
      <c r="GEJ12" s="7"/>
      <c r="GEK12" s="7"/>
      <c r="GEL12" s="7"/>
      <c r="GEM12" s="7"/>
      <c r="GEN12" s="7"/>
      <c r="GEO12" s="7"/>
      <c r="GEP12" s="7"/>
      <c r="GEQ12" s="7"/>
      <c r="GER12" s="7"/>
      <c r="GES12" s="7"/>
      <c r="GET12" s="7"/>
      <c r="GEU12" s="7"/>
      <c r="GEV12" s="7"/>
      <c r="GEW12" s="7"/>
      <c r="GEX12" s="7"/>
      <c r="GEY12" s="7"/>
      <c r="GEZ12" s="7"/>
      <c r="GFA12" s="7"/>
      <c r="GFB12" s="7"/>
      <c r="GFC12" s="7"/>
      <c r="GFD12" s="7"/>
      <c r="GFE12" s="7"/>
      <c r="GFF12" s="7"/>
      <c r="GFG12" s="7"/>
      <c r="GFH12" s="7"/>
      <c r="GFI12" s="7"/>
      <c r="GFJ12" s="7"/>
      <c r="GFK12" s="7"/>
      <c r="GFL12" s="7"/>
      <c r="GFM12" s="7"/>
      <c r="GFN12" s="7"/>
      <c r="GFO12" s="7"/>
      <c r="GFP12" s="7"/>
      <c r="GFQ12" s="7"/>
      <c r="GFR12" s="7"/>
      <c r="GFS12" s="7"/>
      <c r="GFT12" s="7"/>
      <c r="GFU12" s="7"/>
      <c r="GFV12" s="7"/>
      <c r="GFW12" s="7"/>
      <c r="GFX12" s="7"/>
      <c r="GFY12" s="7"/>
      <c r="GFZ12" s="7"/>
      <c r="GGA12" s="7"/>
      <c r="GGB12" s="7"/>
      <c r="GGC12" s="7"/>
      <c r="GGD12" s="7"/>
      <c r="GGE12" s="7"/>
      <c r="GGF12" s="7"/>
      <c r="GGG12" s="7"/>
      <c r="GGH12" s="7"/>
      <c r="GGI12" s="7"/>
      <c r="GGJ12" s="7"/>
      <c r="GGK12" s="7"/>
      <c r="GGL12" s="7"/>
      <c r="GGM12" s="7"/>
      <c r="GGN12" s="7"/>
      <c r="GGO12" s="7"/>
      <c r="GGP12" s="7"/>
      <c r="GGQ12" s="7"/>
      <c r="GGR12" s="7"/>
      <c r="GGS12" s="7"/>
      <c r="GGT12" s="7"/>
      <c r="GGU12" s="7"/>
      <c r="GGV12" s="7"/>
      <c r="GGW12" s="7"/>
      <c r="GGX12" s="7"/>
      <c r="GGY12" s="7"/>
      <c r="GGZ12" s="7"/>
      <c r="GHA12" s="7"/>
      <c r="GHB12" s="7"/>
      <c r="GHC12" s="7"/>
      <c r="GHD12" s="7"/>
      <c r="GHE12" s="7"/>
      <c r="GHF12" s="7"/>
      <c r="GHG12" s="7"/>
      <c r="GHH12" s="7"/>
      <c r="GHI12" s="7"/>
      <c r="GHJ12" s="7"/>
      <c r="GHK12" s="7"/>
      <c r="GHL12" s="7"/>
      <c r="GHM12" s="7"/>
      <c r="GHN12" s="7"/>
      <c r="GHO12" s="7"/>
      <c r="GHP12" s="7"/>
      <c r="GHQ12" s="7"/>
      <c r="GHR12" s="7"/>
      <c r="GHS12" s="7"/>
      <c r="GHT12" s="7"/>
      <c r="GHU12" s="7"/>
      <c r="GHV12" s="7"/>
      <c r="GHW12" s="7"/>
      <c r="GHX12" s="7"/>
      <c r="GHY12" s="7"/>
      <c r="GHZ12" s="7"/>
      <c r="GIA12" s="7"/>
      <c r="GIB12" s="7"/>
      <c r="GIC12" s="7"/>
      <c r="GID12" s="7"/>
      <c r="GIE12" s="7"/>
      <c r="GIF12" s="7"/>
      <c r="GIG12" s="7"/>
      <c r="GIH12" s="7"/>
      <c r="GII12" s="7"/>
      <c r="GIJ12" s="7"/>
      <c r="GIK12" s="7"/>
      <c r="GIL12" s="7"/>
      <c r="GIM12" s="7"/>
      <c r="GIN12" s="7"/>
      <c r="GIO12" s="7"/>
      <c r="GIP12" s="7"/>
      <c r="GIQ12" s="7"/>
      <c r="GIR12" s="7"/>
      <c r="GIS12" s="7"/>
      <c r="GIT12" s="7"/>
      <c r="GIU12" s="7"/>
      <c r="GIV12" s="7"/>
      <c r="GIW12" s="7"/>
      <c r="GIX12" s="7"/>
      <c r="GIY12" s="7"/>
      <c r="GIZ12" s="7"/>
      <c r="GJA12" s="7"/>
      <c r="GJB12" s="7"/>
      <c r="GJC12" s="7"/>
      <c r="GJD12" s="7"/>
      <c r="GJE12" s="7"/>
      <c r="GJF12" s="7"/>
      <c r="GJG12" s="7"/>
      <c r="GJH12" s="7"/>
      <c r="GJI12" s="7"/>
      <c r="GJJ12" s="7"/>
      <c r="GJK12" s="7"/>
      <c r="GJL12" s="7"/>
      <c r="GJM12" s="7"/>
      <c r="GJN12" s="7"/>
      <c r="GJO12" s="7"/>
      <c r="GJP12" s="7"/>
      <c r="GJQ12" s="7"/>
      <c r="GJR12" s="7"/>
      <c r="GJS12" s="7"/>
      <c r="GJT12" s="7"/>
      <c r="GJU12" s="7"/>
      <c r="GJV12" s="7"/>
      <c r="GJW12" s="7"/>
      <c r="GJX12" s="7"/>
      <c r="GJY12" s="7"/>
      <c r="GJZ12" s="7"/>
      <c r="GKA12" s="7"/>
      <c r="GKB12" s="7"/>
      <c r="GKC12" s="7"/>
      <c r="GKD12" s="7"/>
      <c r="GKE12" s="7"/>
      <c r="GKF12" s="7"/>
      <c r="GKG12" s="7"/>
      <c r="GKH12" s="7"/>
      <c r="GKI12" s="7"/>
      <c r="GKJ12" s="7"/>
      <c r="GKK12" s="7"/>
      <c r="GKL12" s="7"/>
      <c r="GKM12" s="7"/>
      <c r="GKN12" s="7"/>
      <c r="GKO12" s="7"/>
      <c r="GKP12" s="7"/>
      <c r="GKQ12" s="7"/>
      <c r="GKR12" s="7"/>
      <c r="GKS12" s="7"/>
      <c r="GKT12" s="7"/>
      <c r="GKU12" s="7"/>
      <c r="GKV12" s="7"/>
      <c r="GKW12" s="7"/>
      <c r="GKX12" s="7"/>
      <c r="GKY12" s="7"/>
      <c r="GKZ12" s="7"/>
      <c r="GLA12" s="7"/>
      <c r="GLB12" s="7"/>
      <c r="GLC12" s="7"/>
      <c r="GLD12" s="7"/>
      <c r="GLE12" s="7"/>
      <c r="GLF12" s="7"/>
      <c r="GLG12" s="7"/>
      <c r="GLH12" s="7"/>
      <c r="GLI12" s="7"/>
      <c r="GLJ12" s="7"/>
      <c r="GLK12" s="7"/>
      <c r="GLL12" s="7"/>
      <c r="GLM12" s="7"/>
      <c r="GLN12" s="7"/>
      <c r="GLO12" s="7"/>
      <c r="GLP12" s="7"/>
      <c r="GLQ12" s="7"/>
      <c r="GLR12" s="7"/>
      <c r="GLS12" s="7"/>
      <c r="GLT12" s="7"/>
      <c r="GLU12" s="7"/>
      <c r="GLV12" s="7"/>
      <c r="GLW12" s="7"/>
      <c r="GLX12" s="7"/>
      <c r="GLY12" s="7"/>
      <c r="GLZ12" s="7"/>
      <c r="GMA12" s="7"/>
      <c r="GMB12" s="7"/>
      <c r="GMC12" s="7"/>
      <c r="GMD12" s="7"/>
      <c r="GME12" s="7"/>
      <c r="GMF12" s="7"/>
      <c r="GMG12" s="7"/>
      <c r="GMH12" s="7"/>
      <c r="GMI12" s="7"/>
      <c r="GMJ12" s="7"/>
      <c r="GMK12" s="7"/>
      <c r="GML12" s="7"/>
      <c r="GMM12" s="7"/>
      <c r="GMN12" s="7"/>
      <c r="GMO12" s="7"/>
      <c r="GMP12" s="7"/>
      <c r="GMQ12" s="7"/>
      <c r="GMR12" s="7"/>
      <c r="GMS12" s="7"/>
      <c r="GMT12" s="7"/>
      <c r="GMU12" s="7"/>
      <c r="GMV12" s="7"/>
      <c r="GMW12" s="7"/>
      <c r="GMX12" s="7"/>
      <c r="GMY12" s="7"/>
      <c r="GMZ12" s="7"/>
      <c r="GNA12" s="7"/>
      <c r="GNB12" s="7"/>
      <c r="GNC12" s="7"/>
      <c r="GND12" s="7"/>
      <c r="GNE12" s="7"/>
      <c r="GNF12" s="7"/>
      <c r="GNG12" s="7"/>
      <c r="GNH12" s="7"/>
      <c r="GNI12" s="7"/>
      <c r="GNJ12" s="7"/>
      <c r="GNK12" s="7"/>
      <c r="GNL12" s="7"/>
      <c r="GNM12" s="7"/>
      <c r="GNN12" s="7"/>
      <c r="GNO12" s="7"/>
      <c r="GNP12" s="7"/>
      <c r="GNQ12" s="7"/>
      <c r="GNR12" s="7"/>
      <c r="GNS12" s="7"/>
      <c r="GNT12" s="7"/>
      <c r="GNU12" s="7"/>
      <c r="GNV12" s="7"/>
      <c r="GNW12" s="7"/>
      <c r="GNX12" s="7"/>
      <c r="GNY12" s="7"/>
      <c r="GNZ12" s="7"/>
      <c r="GOA12" s="7"/>
      <c r="GOB12" s="7"/>
      <c r="GOC12" s="7"/>
      <c r="GOD12" s="7"/>
      <c r="GOE12" s="7"/>
      <c r="GOF12" s="7"/>
      <c r="GOG12" s="7"/>
      <c r="GOH12" s="7"/>
      <c r="GOI12" s="7"/>
      <c r="GOJ12" s="7"/>
      <c r="GOK12" s="7"/>
      <c r="GOL12" s="7"/>
      <c r="GOM12" s="7"/>
      <c r="GON12" s="7"/>
      <c r="GOO12" s="7"/>
      <c r="GOP12" s="7"/>
      <c r="GOQ12" s="7"/>
      <c r="GOR12" s="7"/>
      <c r="GOS12" s="7"/>
      <c r="GOT12" s="7"/>
      <c r="GOU12" s="7"/>
      <c r="GOV12" s="7"/>
      <c r="GOW12" s="7"/>
      <c r="GOX12" s="7"/>
      <c r="GOY12" s="7"/>
      <c r="GOZ12" s="7"/>
      <c r="GPA12" s="7"/>
      <c r="GPB12" s="7"/>
      <c r="GPC12" s="7"/>
      <c r="GPD12" s="7"/>
      <c r="GPE12" s="7"/>
      <c r="GPF12" s="7"/>
      <c r="GPG12" s="7"/>
      <c r="GPH12" s="7"/>
      <c r="GPI12" s="7"/>
      <c r="GPJ12" s="7"/>
      <c r="GPK12" s="7"/>
      <c r="GPL12" s="7"/>
      <c r="GPM12" s="7"/>
      <c r="GPN12" s="7"/>
      <c r="GPO12" s="7"/>
      <c r="GPP12" s="7"/>
      <c r="GPQ12" s="7"/>
      <c r="GPR12" s="7"/>
      <c r="GPS12" s="7"/>
      <c r="GPT12" s="7"/>
      <c r="GPU12" s="7"/>
      <c r="GPV12" s="7"/>
      <c r="GPW12" s="7"/>
      <c r="GPX12" s="7"/>
      <c r="GPY12" s="7"/>
      <c r="GPZ12" s="7"/>
      <c r="GQA12" s="7"/>
      <c r="GQB12" s="7"/>
      <c r="GQC12" s="7"/>
      <c r="GQD12" s="7"/>
      <c r="GQE12" s="7"/>
      <c r="GQF12" s="7"/>
      <c r="GQG12" s="7"/>
      <c r="GQH12" s="7"/>
      <c r="GQI12" s="7"/>
      <c r="GQJ12" s="7"/>
      <c r="GQK12" s="7"/>
      <c r="GQL12" s="7"/>
      <c r="GQM12" s="7"/>
      <c r="GQN12" s="7"/>
      <c r="GQO12" s="7"/>
      <c r="GQP12" s="7"/>
      <c r="GQQ12" s="7"/>
      <c r="GQR12" s="7"/>
      <c r="GQS12" s="7"/>
      <c r="GQT12" s="7"/>
      <c r="GQU12" s="7"/>
      <c r="GQV12" s="7"/>
      <c r="GQW12" s="7"/>
      <c r="GQX12" s="7"/>
      <c r="GQY12" s="7"/>
      <c r="GQZ12" s="7"/>
      <c r="GRA12" s="7"/>
      <c r="GRB12" s="7"/>
      <c r="GRC12" s="7"/>
      <c r="GRD12" s="7"/>
      <c r="GRE12" s="7"/>
      <c r="GRF12" s="7"/>
      <c r="GRG12" s="7"/>
      <c r="GRH12" s="7"/>
      <c r="GRI12" s="7"/>
      <c r="GRJ12" s="7"/>
      <c r="GRK12" s="7"/>
      <c r="GRL12" s="7"/>
      <c r="GRM12" s="7"/>
      <c r="GRN12" s="7"/>
      <c r="GRO12" s="7"/>
      <c r="GRP12" s="7"/>
      <c r="GRQ12" s="7"/>
      <c r="GRR12" s="7"/>
      <c r="GRS12" s="7"/>
      <c r="GRT12" s="7"/>
      <c r="GRU12" s="7"/>
      <c r="GRV12" s="7"/>
      <c r="GRW12" s="7"/>
      <c r="GRX12" s="7"/>
      <c r="GRY12" s="7"/>
      <c r="GRZ12" s="7"/>
      <c r="GSA12" s="7"/>
      <c r="GSB12" s="7"/>
      <c r="GSC12" s="7"/>
      <c r="GSD12" s="7"/>
      <c r="GSE12" s="7"/>
      <c r="GSF12" s="7"/>
      <c r="GSG12" s="7"/>
      <c r="GSH12" s="7"/>
      <c r="GSI12" s="7"/>
      <c r="GSJ12" s="7"/>
      <c r="GSK12" s="7"/>
      <c r="GSL12" s="7"/>
      <c r="GSM12" s="7"/>
      <c r="GSN12" s="7"/>
      <c r="GSO12" s="7"/>
      <c r="GSP12" s="7"/>
      <c r="GSQ12" s="7"/>
      <c r="GSR12" s="7"/>
      <c r="GSS12" s="7"/>
      <c r="GST12" s="7"/>
      <c r="GSU12" s="7"/>
      <c r="GSV12" s="7"/>
      <c r="GSW12" s="7"/>
      <c r="GSX12" s="7"/>
      <c r="GSY12" s="7"/>
      <c r="GSZ12" s="7"/>
      <c r="GTA12" s="7"/>
      <c r="GTB12" s="7"/>
      <c r="GTC12" s="7"/>
      <c r="GTD12" s="7"/>
      <c r="GTE12" s="7"/>
      <c r="GTF12" s="7"/>
      <c r="GTG12" s="7"/>
      <c r="GTH12" s="7"/>
      <c r="GTI12" s="7"/>
      <c r="GTJ12" s="7"/>
      <c r="GTK12" s="7"/>
      <c r="GTL12" s="7"/>
      <c r="GTM12" s="7"/>
      <c r="GTN12" s="7"/>
      <c r="GTO12" s="7"/>
      <c r="GTP12" s="7"/>
      <c r="GTQ12" s="7"/>
      <c r="GTR12" s="7"/>
      <c r="GTS12" s="7"/>
      <c r="GTT12" s="7"/>
      <c r="GTU12" s="7"/>
      <c r="GTV12" s="7"/>
      <c r="GTW12" s="7"/>
      <c r="GTX12" s="7"/>
      <c r="GTY12" s="7"/>
      <c r="GTZ12" s="7"/>
      <c r="GUA12" s="7"/>
      <c r="GUB12" s="7"/>
      <c r="GUC12" s="7"/>
      <c r="GUD12" s="7"/>
      <c r="GUE12" s="7"/>
      <c r="GUF12" s="7"/>
      <c r="GUG12" s="7"/>
      <c r="GUH12" s="7"/>
      <c r="GUI12" s="7"/>
      <c r="GUJ12" s="7"/>
      <c r="GUK12" s="7"/>
      <c r="GUL12" s="7"/>
      <c r="GUM12" s="7"/>
      <c r="GUN12" s="7"/>
      <c r="GUO12" s="7"/>
      <c r="GUP12" s="7"/>
      <c r="GUQ12" s="7"/>
      <c r="GUR12" s="7"/>
      <c r="GUS12" s="7"/>
      <c r="GUT12" s="7"/>
      <c r="GUU12" s="7"/>
      <c r="GUV12" s="7"/>
      <c r="GUW12" s="7"/>
      <c r="GUX12" s="7"/>
      <c r="GUY12" s="7"/>
      <c r="GUZ12" s="7"/>
      <c r="GVA12" s="7"/>
      <c r="GVB12" s="7"/>
      <c r="GVC12" s="7"/>
      <c r="GVD12" s="7"/>
      <c r="GVE12" s="7"/>
      <c r="GVF12" s="7"/>
      <c r="GVG12" s="7"/>
      <c r="GVH12" s="7"/>
      <c r="GVI12" s="7"/>
      <c r="GVJ12" s="7"/>
      <c r="GVK12" s="7"/>
      <c r="GVL12" s="7"/>
      <c r="GVM12" s="7"/>
      <c r="GVN12" s="7"/>
      <c r="GVO12" s="7"/>
      <c r="GVP12" s="7"/>
      <c r="GVQ12" s="7"/>
      <c r="GVR12" s="7"/>
      <c r="GVS12" s="7"/>
      <c r="GVT12" s="7"/>
      <c r="GVU12" s="7"/>
      <c r="GVV12" s="7"/>
      <c r="GVW12" s="7"/>
      <c r="GVX12" s="7"/>
      <c r="GVY12" s="7"/>
      <c r="GVZ12" s="7"/>
      <c r="GWA12" s="7"/>
      <c r="GWB12" s="7"/>
      <c r="GWC12" s="7"/>
      <c r="GWD12" s="7"/>
      <c r="GWE12" s="7"/>
      <c r="GWF12" s="7"/>
      <c r="GWG12" s="7"/>
      <c r="GWH12" s="7"/>
      <c r="GWI12" s="7"/>
      <c r="GWJ12" s="7"/>
      <c r="GWK12" s="7"/>
      <c r="GWL12" s="7"/>
      <c r="GWM12" s="7"/>
      <c r="GWN12" s="7"/>
      <c r="GWO12" s="7"/>
      <c r="GWP12" s="7"/>
      <c r="GWQ12" s="7"/>
      <c r="GWR12" s="7"/>
      <c r="GWS12" s="7"/>
      <c r="GWT12" s="7"/>
      <c r="GWU12" s="7"/>
      <c r="GWV12" s="7"/>
      <c r="GWW12" s="7"/>
      <c r="GWX12" s="7"/>
      <c r="GWY12" s="7"/>
      <c r="GWZ12" s="7"/>
      <c r="GXA12" s="7"/>
      <c r="GXB12" s="7"/>
      <c r="GXC12" s="7"/>
      <c r="GXD12" s="7"/>
      <c r="GXE12" s="7"/>
      <c r="GXF12" s="7"/>
      <c r="GXG12" s="7"/>
      <c r="GXH12" s="7"/>
      <c r="GXI12" s="7"/>
      <c r="GXJ12" s="7"/>
      <c r="GXK12" s="7"/>
      <c r="GXL12" s="7"/>
      <c r="GXM12" s="7"/>
      <c r="GXN12" s="7"/>
      <c r="GXO12" s="7"/>
      <c r="GXP12" s="7"/>
      <c r="GXQ12" s="7"/>
      <c r="GXR12" s="7"/>
      <c r="GXS12" s="7"/>
      <c r="GXT12" s="7"/>
      <c r="GXU12" s="7"/>
      <c r="GXV12" s="7"/>
      <c r="GXW12" s="7"/>
      <c r="GXX12" s="7"/>
      <c r="GXY12" s="7"/>
      <c r="GXZ12" s="7"/>
      <c r="GYA12" s="7"/>
      <c r="GYB12" s="7"/>
      <c r="GYC12" s="7"/>
      <c r="GYD12" s="7"/>
      <c r="GYE12" s="7"/>
      <c r="GYF12" s="7"/>
      <c r="GYG12" s="7"/>
      <c r="GYH12" s="7"/>
      <c r="GYI12" s="7"/>
      <c r="GYJ12" s="7"/>
      <c r="GYK12" s="7"/>
      <c r="GYL12" s="7"/>
      <c r="GYM12" s="7"/>
      <c r="GYN12" s="7"/>
      <c r="GYO12" s="7"/>
      <c r="GYP12" s="7"/>
      <c r="GYQ12" s="7"/>
      <c r="GYR12" s="7"/>
      <c r="GYS12" s="7"/>
      <c r="GYT12" s="7"/>
      <c r="GYU12" s="7"/>
      <c r="GYV12" s="7"/>
      <c r="GYW12" s="7"/>
      <c r="GYX12" s="7"/>
      <c r="GYY12" s="7"/>
      <c r="GYZ12" s="7"/>
      <c r="GZA12" s="7"/>
      <c r="GZB12" s="7"/>
      <c r="GZC12" s="7"/>
      <c r="GZD12" s="7"/>
      <c r="GZE12" s="7"/>
      <c r="GZF12" s="7"/>
      <c r="GZG12" s="7"/>
      <c r="GZH12" s="7"/>
      <c r="GZI12" s="7"/>
      <c r="GZJ12" s="7"/>
      <c r="GZK12" s="7"/>
      <c r="GZL12" s="7"/>
      <c r="GZM12" s="7"/>
      <c r="GZN12" s="7"/>
      <c r="GZO12" s="7"/>
      <c r="GZP12" s="7"/>
      <c r="GZQ12" s="7"/>
      <c r="GZR12" s="7"/>
      <c r="GZS12" s="7"/>
      <c r="GZT12" s="7"/>
      <c r="GZU12" s="7"/>
      <c r="GZV12" s="7"/>
      <c r="GZW12" s="7"/>
      <c r="GZX12" s="7"/>
      <c r="GZY12" s="7"/>
      <c r="GZZ12" s="7"/>
      <c r="HAA12" s="7"/>
      <c r="HAB12" s="7"/>
      <c r="HAC12" s="7"/>
      <c r="HAD12" s="7"/>
      <c r="HAE12" s="7"/>
      <c r="HAF12" s="7"/>
      <c r="HAG12" s="7"/>
      <c r="HAH12" s="7"/>
      <c r="HAI12" s="7"/>
      <c r="HAJ12" s="7"/>
      <c r="HAK12" s="7"/>
      <c r="HAL12" s="7"/>
      <c r="HAM12" s="7"/>
      <c r="HAN12" s="7"/>
      <c r="HAO12" s="7"/>
      <c r="HAP12" s="7"/>
      <c r="HAQ12" s="7"/>
      <c r="HAR12" s="7"/>
      <c r="HAS12" s="7"/>
      <c r="HAT12" s="7"/>
      <c r="HAU12" s="7"/>
      <c r="HAV12" s="7"/>
      <c r="HAW12" s="7"/>
      <c r="HAX12" s="7"/>
      <c r="HAY12" s="7"/>
      <c r="HAZ12" s="7"/>
      <c r="HBA12" s="7"/>
      <c r="HBB12" s="7"/>
      <c r="HBC12" s="7"/>
      <c r="HBD12" s="7"/>
      <c r="HBE12" s="7"/>
      <c r="HBF12" s="7"/>
      <c r="HBG12" s="7"/>
      <c r="HBH12" s="7"/>
      <c r="HBI12" s="7"/>
      <c r="HBJ12" s="7"/>
      <c r="HBK12" s="7"/>
      <c r="HBL12" s="7"/>
      <c r="HBM12" s="7"/>
      <c r="HBN12" s="7"/>
      <c r="HBO12" s="7"/>
      <c r="HBP12" s="7"/>
      <c r="HBQ12" s="7"/>
      <c r="HBR12" s="7"/>
      <c r="HBS12" s="7"/>
      <c r="HBT12" s="7"/>
      <c r="HBU12" s="7"/>
      <c r="HBV12" s="7"/>
      <c r="HBW12" s="7"/>
      <c r="HBX12" s="7"/>
      <c r="HBY12" s="7"/>
      <c r="HBZ12" s="7"/>
      <c r="HCA12" s="7"/>
      <c r="HCB12" s="7"/>
      <c r="HCC12" s="7"/>
      <c r="HCD12" s="7"/>
      <c r="HCE12" s="7"/>
      <c r="HCF12" s="7"/>
      <c r="HCG12" s="7"/>
      <c r="HCH12" s="7"/>
      <c r="HCI12" s="7"/>
      <c r="HCJ12" s="7"/>
      <c r="HCK12" s="7"/>
      <c r="HCL12" s="7"/>
      <c r="HCM12" s="7"/>
      <c r="HCN12" s="7"/>
      <c r="HCO12" s="7"/>
      <c r="HCP12" s="7"/>
      <c r="HCQ12" s="7"/>
      <c r="HCR12" s="7"/>
      <c r="HCS12" s="7"/>
      <c r="HCT12" s="7"/>
      <c r="HCU12" s="7"/>
      <c r="HCV12" s="7"/>
      <c r="HCW12" s="7"/>
      <c r="HCX12" s="7"/>
      <c r="HCY12" s="7"/>
      <c r="HCZ12" s="7"/>
      <c r="HDA12" s="7"/>
      <c r="HDB12" s="7"/>
      <c r="HDC12" s="7"/>
      <c r="HDD12" s="7"/>
      <c r="HDE12" s="7"/>
      <c r="HDF12" s="7"/>
      <c r="HDG12" s="7"/>
      <c r="HDH12" s="7"/>
      <c r="HDI12" s="7"/>
      <c r="HDJ12" s="7"/>
      <c r="HDK12" s="7"/>
      <c r="HDL12" s="7"/>
      <c r="HDM12" s="7"/>
      <c r="HDN12" s="7"/>
      <c r="HDO12" s="7"/>
      <c r="HDP12" s="7"/>
      <c r="HDQ12" s="7"/>
      <c r="HDR12" s="7"/>
      <c r="HDS12" s="7"/>
      <c r="HDT12" s="7"/>
      <c r="HDU12" s="7"/>
      <c r="HDV12" s="7"/>
      <c r="HDW12" s="7"/>
      <c r="HDX12" s="7"/>
      <c r="HDY12" s="7"/>
      <c r="HDZ12" s="7"/>
      <c r="HEA12" s="7"/>
      <c r="HEB12" s="7"/>
      <c r="HEC12" s="7"/>
      <c r="HED12" s="7"/>
      <c r="HEE12" s="7"/>
      <c r="HEF12" s="7"/>
      <c r="HEG12" s="7"/>
      <c r="HEH12" s="7"/>
      <c r="HEI12" s="7"/>
      <c r="HEJ12" s="7"/>
      <c r="HEK12" s="7"/>
      <c r="HEL12" s="7"/>
      <c r="HEM12" s="7"/>
      <c r="HEN12" s="7"/>
      <c r="HEO12" s="7"/>
      <c r="HEP12" s="7"/>
      <c r="HEQ12" s="7"/>
      <c r="HER12" s="7"/>
      <c r="HES12" s="7"/>
      <c r="HET12" s="7"/>
      <c r="HEU12" s="7"/>
      <c r="HEV12" s="7"/>
      <c r="HEW12" s="7"/>
      <c r="HEX12" s="7"/>
      <c r="HEY12" s="7"/>
      <c r="HEZ12" s="7"/>
      <c r="HFA12" s="7"/>
      <c r="HFB12" s="7"/>
      <c r="HFC12" s="7"/>
      <c r="HFD12" s="7"/>
      <c r="HFE12" s="7"/>
      <c r="HFF12" s="7"/>
      <c r="HFG12" s="7"/>
      <c r="HFH12" s="7"/>
      <c r="HFI12" s="7"/>
      <c r="HFJ12" s="7"/>
      <c r="HFK12" s="7"/>
      <c r="HFL12" s="7"/>
      <c r="HFM12" s="7"/>
      <c r="HFN12" s="7"/>
      <c r="HFO12" s="7"/>
      <c r="HFP12" s="7"/>
      <c r="HFQ12" s="7"/>
      <c r="HFR12" s="7"/>
      <c r="HFS12" s="7"/>
      <c r="HFT12" s="7"/>
      <c r="HFU12" s="7"/>
      <c r="HFV12" s="7"/>
      <c r="HFW12" s="7"/>
      <c r="HFX12" s="7"/>
      <c r="HFY12" s="7"/>
      <c r="HFZ12" s="7"/>
      <c r="HGA12" s="7"/>
      <c r="HGB12" s="7"/>
      <c r="HGC12" s="7"/>
      <c r="HGD12" s="7"/>
      <c r="HGE12" s="7"/>
      <c r="HGF12" s="7"/>
      <c r="HGG12" s="7"/>
      <c r="HGH12" s="7"/>
      <c r="HGI12" s="7"/>
      <c r="HGJ12" s="7"/>
      <c r="HGK12" s="7"/>
      <c r="HGL12" s="7"/>
      <c r="HGM12" s="7"/>
      <c r="HGN12" s="7"/>
      <c r="HGO12" s="7"/>
      <c r="HGP12" s="7"/>
      <c r="HGQ12" s="7"/>
      <c r="HGR12" s="7"/>
      <c r="HGS12" s="7"/>
      <c r="HGT12" s="7"/>
      <c r="HGU12" s="7"/>
      <c r="HGV12" s="7"/>
      <c r="HGW12" s="7"/>
      <c r="HGX12" s="7"/>
      <c r="HGY12" s="7"/>
      <c r="HGZ12" s="7"/>
      <c r="HHA12" s="7"/>
      <c r="HHB12" s="7"/>
      <c r="HHC12" s="7"/>
      <c r="HHD12" s="7"/>
      <c r="HHE12" s="7"/>
      <c r="HHF12" s="7"/>
      <c r="HHG12" s="7"/>
      <c r="HHH12" s="7"/>
      <c r="HHI12" s="7"/>
      <c r="HHJ12" s="7"/>
      <c r="HHK12" s="7"/>
      <c r="HHL12" s="7"/>
      <c r="HHM12" s="7"/>
      <c r="HHN12" s="7"/>
      <c r="HHO12" s="7"/>
      <c r="HHP12" s="7"/>
      <c r="HHQ12" s="7"/>
      <c r="HHR12" s="7"/>
      <c r="HHS12" s="7"/>
      <c r="HHT12" s="7"/>
      <c r="HHU12" s="7"/>
      <c r="HHV12" s="7"/>
      <c r="HHW12" s="7"/>
      <c r="HHX12" s="7"/>
      <c r="HHY12" s="7"/>
      <c r="HHZ12" s="7"/>
      <c r="HIA12" s="7"/>
      <c r="HIB12" s="7"/>
      <c r="HIC12" s="7"/>
      <c r="HID12" s="7"/>
      <c r="HIE12" s="7"/>
      <c r="HIF12" s="7"/>
      <c r="HIG12" s="7"/>
      <c r="HIH12" s="7"/>
      <c r="HII12" s="7"/>
      <c r="HIJ12" s="7"/>
      <c r="HIK12" s="7"/>
      <c r="HIL12" s="7"/>
      <c r="HIM12" s="7"/>
      <c r="HIN12" s="7"/>
      <c r="HIO12" s="7"/>
      <c r="HIP12" s="7"/>
      <c r="HIQ12" s="7"/>
      <c r="HIR12" s="7"/>
      <c r="HIS12" s="7"/>
      <c r="HIT12" s="7"/>
      <c r="HIU12" s="7"/>
      <c r="HIV12" s="7"/>
      <c r="HIW12" s="7"/>
      <c r="HIX12" s="7"/>
      <c r="HIY12" s="7"/>
      <c r="HIZ12" s="7"/>
      <c r="HJA12" s="7"/>
      <c r="HJB12" s="7"/>
      <c r="HJC12" s="7"/>
      <c r="HJD12" s="7"/>
      <c r="HJE12" s="7"/>
      <c r="HJF12" s="7"/>
      <c r="HJG12" s="7"/>
      <c r="HJH12" s="7"/>
      <c r="HJI12" s="7"/>
      <c r="HJJ12" s="7"/>
      <c r="HJK12" s="7"/>
      <c r="HJL12" s="7"/>
      <c r="HJM12" s="7"/>
      <c r="HJN12" s="7"/>
      <c r="HJO12" s="7"/>
      <c r="HJP12" s="7"/>
      <c r="HJQ12" s="7"/>
      <c r="HJR12" s="7"/>
      <c r="HJS12" s="7"/>
      <c r="HJT12" s="7"/>
      <c r="HJU12" s="7"/>
      <c r="HJV12" s="7"/>
      <c r="HJW12" s="7"/>
      <c r="HJX12" s="7"/>
      <c r="HJY12" s="7"/>
      <c r="HJZ12" s="7"/>
      <c r="HKA12" s="7"/>
      <c r="HKB12" s="7"/>
      <c r="HKC12" s="7"/>
      <c r="HKD12" s="7"/>
      <c r="HKE12" s="7"/>
      <c r="HKF12" s="7"/>
      <c r="HKG12" s="7"/>
      <c r="HKH12" s="7"/>
      <c r="HKI12" s="7"/>
      <c r="HKJ12" s="7"/>
      <c r="HKK12" s="7"/>
      <c r="HKL12" s="7"/>
      <c r="HKM12" s="7"/>
      <c r="HKN12" s="7"/>
      <c r="HKO12" s="7"/>
      <c r="HKP12" s="7"/>
      <c r="HKQ12" s="7"/>
      <c r="HKR12" s="7"/>
      <c r="HKS12" s="7"/>
      <c r="HKT12" s="7"/>
      <c r="HKU12" s="7"/>
      <c r="HKV12" s="7"/>
      <c r="HKW12" s="7"/>
      <c r="HKX12" s="7"/>
      <c r="HKY12" s="7"/>
      <c r="HKZ12" s="7"/>
      <c r="HLA12" s="7"/>
      <c r="HLB12" s="7"/>
      <c r="HLC12" s="7"/>
      <c r="HLD12" s="7"/>
      <c r="HLE12" s="7"/>
      <c r="HLF12" s="7"/>
      <c r="HLG12" s="7"/>
      <c r="HLH12" s="7"/>
      <c r="HLI12" s="7"/>
      <c r="HLJ12" s="7"/>
      <c r="HLK12" s="7"/>
      <c r="HLL12" s="7"/>
      <c r="HLM12" s="7"/>
      <c r="HLN12" s="7"/>
      <c r="HLO12" s="7"/>
      <c r="HLP12" s="7"/>
      <c r="HLQ12" s="7"/>
      <c r="HLR12" s="7"/>
      <c r="HLS12" s="7"/>
      <c r="HLT12" s="7"/>
      <c r="HLU12" s="7"/>
      <c r="HLV12" s="7"/>
      <c r="HLW12" s="7"/>
      <c r="HLX12" s="7"/>
      <c r="HLY12" s="7"/>
      <c r="HLZ12" s="7"/>
      <c r="HMA12" s="7"/>
      <c r="HMB12" s="7"/>
      <c r="HMC12" s="7"/>
      <c r="HMD12" s="7"/>
      <c r="HME12" s="7"/>
      <c r="HMF12" s="7"/>
      <c r="HMG12" s="7"/>
      <c r="HMH12" s="7"/>
      <c r="HMI12" s="7"/>
      <c r="HMJ12" s="7"/>
      <c r="HMK12" s="7"/>
      <c r="HML12" s="7"/>
      <c r="HMM12" s="7"/>
      <c r="HMN12" s="7"/>
      <c r="HMO12" s="7"/>
      <c r="HMP12" s="7"/>
      <c r="HMQ12" s="7"/>
      <c r="HMR12" s="7"/>
      <c r="HMS12" s="7"/>
      <c r="HMT12" s="7"/>
      <c r="HMU12" s="7"/>
      <c r="HMV12" s="7"/>
      <c r="HMW12" s="7"/>
      <c r="HMX12" s="7"/>
      <c r="HMY12" s="7"/>
      <c r="HMZ12" s="7"/>
      <c r="HNA12" s="7"/>
      <c r="HNB12" s="7"/>
      <c r="HNC12" s="7"/>
      <c r="HND12" s="7"/>
      <c r="HNE12" s="7"/>
      <c r="HNF12" s="7"/>
      <c r="HNG12" s="7"/>
      <c r="HNH12" s="7"/>
      <c r="HNI12" s="7"/>
      <c r="HNJ12" s="7"/>
      <c r="HNK12" s="7"/>
      <c r="HNL12" s="7"/>
      <c r="HNM12" s="7"/>
      <c r="HNN12" s="7"/>
      <c r="HNO12" s="7"/>
      <c r="HNP12" s="7"/>
      <c r="HNQ12" s="7"/>
      <c r="HNR12" s="7"/>
      <c r="HNS12" s="7"/>
      <c r="HNT12" s="7"/>
      <c r="HNU12" s="7"/>
      <c r="HNV12" s="7"/>
      <c r="HNW12" s="7"/>
      <c r="HNX12" s="7"/>
      <c r="HNY12" s="7"/>
      <c r="HNZ12" s="7"/>
      <c r="HOA12" s="7"/>
      <c r="HOB12" s="7"/>
      <c r="HOC12" s="7"/>
      <c r="HOD12" s="7"/>
      <c r="HOE12" s="7"/>
      <c r="HOF12" s="7"/>
      <c r="HOG12" s="7"/>
      <c r="HOH12" s="7"/>
      <c r="HOI12" s="7"/>
      <c r="HOJ12" s="7"/>
      <c r="HOK12" s="7"/>
      <c r="HOL12" s="7"/>
      <c r="HOM12" s="7"/>
      <c r="HON12" s="7"/>
      <c r="HOO12" s="7"/>
      <c r="HOP12" s="7"/>
      <c r="HOQ12" s="7"/>
      <c r="HOR12" s="7"/>
      <c r="HOS12" s="7"/>
      <c r="HOT12" s="7"/>
      <c r="HOU12" s="7"/>
      <c r="HOV12" s="7"/>
      <c r="HOW12" s="7"/>
      <c r="HOX12" s="7"/>
      <c r="HOY12" s="7"/>
      <c r="HOZ12" s="7"/>
      <c r="HPA12" s="7"/>
      <c r="HPB12" s="7"/>
      <c r="HPC12" s="7"/>
      <c r="HPD12" s="7"/>
      <c r="HPE12" s="7"/>
      <c r="HPF12" s="7"/>
      <c r="HPG12" s="7"/>
      <c r="HPH12" s="7"/>
      <c r="HPI12" s="7"/>
      <c r="HPJ12" s="7"/>
      <c r="HPK12" s="7"/>
      <c r="HPL12" s="7"/>
      <c r="HPM12" s="7"/>
      <c r="HPN12" s="7"/>
      <c r="HPO12" s="7"/>
      <c r="HPP12" s="7"/>
      <c r="HPQ12" s="7"/>
      <c r="HPR12" s="7"/>
      <c r="HPS12" s="7"/>
      <c r="HPT12" s="7"/>
      <c r="HPU12" s="7"/>
      <c r="HPV12" s="7"/>
      <c r="HPW12" s="7"/>
      <c r="HPX12" s="7"/>
      <c r="HPY12" s="7"/>
      <c r="HPZ12" s="7"/>
      <c r="HQA12" s="7"/>
      <c r="HQB12" s="7"/>
      <c r="HQC12" s="7"/>
      <c r="HQD12" s="7"/>
      <c r="HQE12" s="7"/>
      <c r="HQF12" s="7"/>
      <c r="HQG12" s="7"/>
      <c r="HQH12" s="7"/>
      <c r="HQI12" s="7"/>
      <c r="HQJ12" s="7"/>
      <c r="HQK12" s="7"/>
      <c r="HQL12" s="7"/>
      <c r="HQM12" s="7"/>
      <c r="HQN12" s="7"/>
      <c r="HQO12" s="7"/>
      <c r="HQP12" s="7"/>
      <c r="HQQ12" s="7"/>
      <c r="HQR12" s="7"/>
      <c r="HQS12" s="7"/>
      <c r="HQT12" s="7"/>
      <c r="HQU12" s="7"/>
      <c r="HQV12" s="7"/>
      <c r="HQW12" s="7"/>
      <c r="HQX12" s="7"/>
      <c r="HQY12" s="7"/>
      <c r="HQZ12" s="7"/>
      <c r="HRA12" s="7"/>
      <c r="HRB12" s="7"/>
      <c r="HRC12" s="7"/>
      <c r="HRD12" s="7"/>
      <c r="HRE12" s="7"/>
      <c r="HRF12" s="7"/>
      <c r="HRG12" s="7"/>
      <c r="HRH12" s="7"/>
      <c r="HRI12" s="7"/>
      <c r="HRJ12" s="7"/>
      <c r="HRK12" s="7"/>
      <c r="HRL12" s="7"/>
      <c r="HRM12" s="7"/>
      <c r="HRN12" s="7"/>
      <c r="HRO12" s="7"/>
      <c r="HRP12" s="7"/>
      <c r="HRQ12" s="7"/>
      <c r="HRR12" s="7"/>
      <c r="HRS12" s="7"/>
      <c r="HRT12" s="7"/>
      <c r="HRU12" s="7"/>
      <c r="HRV12" s="7"/>
      <c r="HRW12" s="7"/>
      <c r="HRX12" s="7"/>
      <c r="HRY12" s="7"/>
      <c r="HRZ12" s="7"/>
      <c r="HSA12" s="7"/>
      <c r="HSB12" s="7"/>
      <c r="HSC12" s="7"/>
      <c r="HSD12" s="7"/>
      <c r="HSE12" s="7"/>
      <c r="HSF12" s="7"/>
      <c r="HSG12" s="7"/>
      <c r="HSH12" s="7"/>
      <c r="HSI12" s="7"/>
      <c r="HSJ12" s="7"/>
      <c r="HSK12" s="7"/>
      <c r="HSL12" s="7"/>
      <c r="HSM12" s="7"/>
      <c r="HSN12" s="7"/>
      <c r="HSO12" s="7"/>
      <c r="HSP12" s="7"/>
      <c r="HSQ12" s="7"/>
      <c r="HSR12" s="7"/>
      <c r="HSS12" s="7"/>
      <c r="HST12" s="7"/>
      <c r="HSU12" s="7"/>
      <c r="HSV12" s="7"/>
      <c r="HSW12" s="7"/>
      <c r="HSX12" s="7"/>
      <c r="HSY12" s="7"/>
      <c r="HSZ12" s="7"/>
      <c r="HTA12" s="7"/>
      <c r="HTB12" s="7"/>
      <c r="HTC12" s="7"/>
      <c r="HTD12" s="7"/>
      <c r="HTE12" s="7"/>
      <c r="HTF12" s="7"/>
      <c r="HTG12" s="7"/>
      <c r="HTH12" s="7"/>
      <c r="HTI12" s="7"/>
      <c r="HTJ12" s="7"/>
      <c r="HTK12" s="7"/>
      <c r="HTL12" s="7"/>
      <c r="HTM12" s="7"/>
      <c r="HTN12" s="7"/>
      <c r="HTO12" s="7"/>
      <c r="HTP12" s="7"/>
      <c r="HTQ12" s="7"/>
      <c r="HTR12" s="7"/>
      <c r="HTS12" s="7"/>
      <c r="HTT12" s="7"/>
      <c r="HTU12" s="7"/>
      <c r="HTV12" s="7"/>
      <c r="HTW12" s="7"/>
      <c r="HTX12" s="7"/>
      <c r="HTY12" s="7"/>
      <c r="HTZ12" s="7"/>
      <c r="HUA12" s="7"/>
      <c r="HUB12" s="7"/>
      <c r="HUC12" s="7"/>
      <c r="HUD12" s="7"/>
      <c r="HUE12" s="7"/>
      <c r="HUF12" s="7"/>
      <c r="HUG12" s="7"/>
      <c r="HUH12" s="7"/>
      <c r="HUI12" s="7"/>
      <c r="HUJ12" s="7"/>
      <c r="HUK12" s="7"/>
      <c r="HUL12" s="7"/>
      <c r="HUM12" s="7"/>
      <c r="HUN12" s="7"/>
      <c r="HUO12" s="7"/>
      <c r="HUP12" s="7"/>
      <c r="HUQ12" s="7"/>
      <c r="HUR12" s="7"/>
      <c r="HUS12" s="7"/>
      <c r="HUT12" s="7"/>
      <c r="HUU12" s="7"/>
      <c r="HUV12" s="7"/>
      <c r="HUW12" s="7"/>
      <c r="HUX12" s="7"/>
      <c r="HUY12" s="7"/>
      <c r="HUZ12" s="7"/>
      <c r="HVA12" s="7"/>
      <c r="HVB12" s="7"/>
      <c r="HVC12" s="7"/>
      <c r="HVD12" s="7"/>
      <c r="HVE12" s="7"/>
      <c r="HVF12" s="7"/>
      <c r="HVG12" s="7"/>
      <c r="HVH12" s="7"/>
      <c r="HVI12" s="7"/>
      <c r="HVJ12" s="7"/>
      <c r="HVK12" s="7"/>
      <c r="HVL12" s="7"/>
      <c r="HVM12" s="7"/>
      <c r="HVN12" s="7"/>
      <c r="HVO12" s="7"/>
      <c r="HVP12" s="7"/>
      <c r="HVQ12" s="7"/>
      <c r="HVR12" s="7"/>
      <c r="HVS12" s="7"/>
      <c r="HVT12" s="7"/>
      <c r="HVU12" s="7"/>
      <c r="HVV12" s="7"/>
      <c r="HVW12" s="7"/>
      <c r="HVX12" s="7"/>
      <c r="HVY12" s="7"/>
      <c r="HVZ12" s="7"/>
      <c r="HWA12" s="7"/>
      <c r="HWB12" s="7"/>
      <c r="HWC12" s="7"/>
      <c r="HWD12" s="7"/>
      <c r="HWE12" s="7"/>
      <c r="HWF12" s="7"/>
      <c r="HWG12" s="7"/>
      <c r="HWH12" s="7"/>
      <c r="HWI12" s="7"/>
      <c r="HWJ12" s="7"/>
      <c r="HWK12" s="7"/>
      <c r="HWL12" s="7"/>
      <c r="HWM12" s="7"/>
      <c r="HWN12" s="7"/>
      <c r="HWO12" s="7"/>
      <c r="HWP12" s="7"/>
      <c r="HWQ12" s="7"/>
      <c r="HWR12" s="7"/>
      <c r="HWS12" s="7"/>
      <c r="HWT12" s="7"/>
      <c r="HWU12" s="7"/>
      <c r="HWV12" s="7"/>
      <c r="HWW12" s="7"/>
      <c r="HWX12" s="7"/>
      <c r="HWY12" s="7"/>
      <c r="HWZ12" s="7"/>
      <c r="HXA12" s="7"/>
      <c r="HXB12" s="7"/>
      <c r="HXC12" s="7"/>
      <c r="HXD12" s="7"/>
      <c r="HXE12" s="7"/>
      <c r="HXF12" s="7"/>
      <c r="HXG12" s="7"/>
      <c r="HXH12" s="7"/>
      <c r="HXI12" s="7"/>
      <c r="HXJ12" s="7"/>
      <c r="HXK12" s="7"/>
      <c r="HXL12" s="7"/>
      <c r="HXM12" s="7"/>
      <c r="HXN12" s="7"/>
      <c r="HXO12" s="7"/>
      <c r="HXP12" s="7"/>
      <c r="HXQ12" s="7"/>
      <c r="HXR12" s="7"/>
      <c r="HXS12" s="7"/>
      <c r="HXT12" s="7"/>
      <c r="HXU12" s="7"/>
      <c r="HXV12" s="7"/>
      <c r="HXW12" s="7"/>
      <c r="HXX12" s="7"/>
      <c r="HXY12" s="7"/>
      <c r="HXZ12" s="7"/>
      <c r="HYA12" s="7"/>
      <c r="HYB12" s="7"/>
      <c r="HYC12" s="7"/>
      <c r="HYD12" s="7"/>
      <c r="HYE12" s="7"/>
      <c r="HYF12" s="7"/>
      <c r="HYG12" s="7"/>
      <c r="HYH12" s="7"/>
      <c r="HYI12" s="7"/>
      <c r="HYJ12" s="7"/>
      <c r="HYK12" s="7"/>
      <c r="HYL12" s="7"/>
      <c r="HYM12" s="7"/>
      <c r="HYN12" s="7"/>
      <c r="HYO12" s="7"/>
      <c r="HYP12" s="7"/>
      <c r="HYQ12" s="7"/>
      <c r="HYR12" s="7"/>
      <c r="HYS12" s="7"/>
      <c r="HYT12" s="7"/>
      <c r="HYU12" s="7"/>
      <c r="HYV12" s="7"/>
      <c r="HYW12" s="7"/>
      <c r="HYX12" s="7"/>
      <c r="HYY12" s="7"/>
      <c r="HYZ12" s="7"/>
      <c r="HZA12" s="7"/>
      <c r="HZB12" s="7"/>
      <c r="HZC12" s="7"/>
      <c r="HZD12" s="7"/>
      <c r="HZE12" s="7"/>
      <c r="HZF12" s="7"/>
      <c r="HZG12" s="7"/>
      <c r="HZH12" s="7"/>
      <c r="HZI12" s="7"/>
      <c r="HZJ12" s="7"/>
      <c r="HZK12" s="7"/>
      <c r="HZL12" s="7"/>
      <c r="HZM12" s="7"/>
      <c r="HZN12" s="7"/>
      <c r="HZO12" s="7"/>
      <c r="HZP12" s="7"/>
      <c r="HZQ12" s="7"/>
      <c r="HZR12" s="7"/>
      <c r="HZS12" s="7"/>
      <c r="HZT12" s="7"/>
      <c r="HZU12" s="7"/>
      <c r="HZV12" s="7"/>
      <c r="HZW12" s="7"/>
      <c r="HZX12" s="7"/>
      <c r="HZY12" s="7"/>
      <c r="HZZ12" s="7"/>
      <c r="IAA12" s="7"/>
      <c r="IAB12" s="7"/>
      <c r="IAC12" s="7"/>
      <c r="IAD12" s="7"/>
      <c r="IAE12" s="7"/>
      <c r="IAF12" s="7"/>
      <c r="IAG12" s="7"/>
      <c r="IAH12" s="7"/>
      <c r="IAI12" s="7"/>
      <c r="IAJ12" s="7"/>
      <c r="IAK12" s="7"/>
      <c r="IAL12" s="7"/>
      <c r="IAM12" s="7"/>
      <c r="IAN12" s="7"/>
      <c r="IAO12" s="7"/>
      <c r="IAP12" s="7"/>
      <c r="IAQ12" s="7"/>
      <c r="IAR12" s="7"/>
      <c r="IAS12" s="7"/>
      <c r="IAT12" s="7"/>
      <c r="IAU12" s="7"/>
      <c r="IAV12" s="7"/>
      <c r="IAW12" s="7"/>
      <c r="IAX12" s="7"/>
      <c r="IAY12" s="7"/>
      <c r="IAZ12" s="7"/>
      <c r="IBA12" s="7"/>
      <c r="IBB12" s="7"/>
      <c r="IBC12" s="7"/>
      <c r="IBD12" s="7"/>
      <c r="IBE12" s="7"/>
      <c r="IBF12" s="7"/>
      <c r="IBG12" s="7"/>
      <c r="IBH12" s="7"/>
      <c r="IBI12" s="7"/>
      <c r="IBJ12" s="7"/>
      <c r="IBK12" s="7"/>
      <c r="IBL12" s="7"/>
      <c r="IBM12" s="7"/>
      <c r="IBN12" s="7"/>
      <c r="IBO12" s="7"/>
      <c r="IBP12" s="7"/>
      <c r="IBQ12" s="7"/>
      <c r="IBR12" s="7"/>
      <c r="IBS12" s="7"/>
      <c r="IBT12" s="7"/>
      <c r="IBU12" s="7"/>
      <c r="IBV12" s="7"/>
      <c r="IBW12" s="7"/>
      <c r="IBX12" s="7"/>
      <c r="IBY12" s="7"/>
      <c r="IBZ12" s="7"/>
      <c r="ICA12" s="7"/>
      <c r="ICB12" s="7"/>
      <c r="ICC12" s="7"/>
      <c r="ICD12" s="7"/>
      <c r="ICE12" s="7"/>
      <c r="ICF12" s="7"/>
      <c r="ICG12" s="7"/>
      <c r="ICH12" s="7"/>
      <c r="ICI12" s="7"/>
      <c r="ICJ12" s="7"/>
      <c r="ICK12" s="7"/>
      <c r="ICL12" s="7"/>
      <c r="ICM12" s="7"/>
      <c r="ICN12" s="7"/>
      <c r="ICO12" s="7"/>
      <c r="ICP12" s="7"/>
      <c r="ICQ12" s="7"/>
      <c r="ICR12" s="7"/>
      <c r="ICS12" s="7"/>
      <c r="ICT12" s="7"/>
      <c r="ICU12" s="7"/>
      <c r="ICV12" s="7"/>
      <c r="ICW12" s="7"/>
      <c r="ICX12" s="7"/>
      <c r="ICY12" s="7"/>
      <c r="ICZ12" s="7"/>
      <c r="IDA12" s="7"/>
      <c r="IDB12" s="7"/>
      <c r="IDC12" s="7"/>
      <c r="IDD12" s="7"/>
      <c r="IDE12" s="7"/>
      <c r="IDF12" s="7"/>
      <c r="IDG12" s="7"/>
      <c r="IDH12" s="7"/>
      <c r="IDI12" s="7"/>
      <c r="IDJ12" s="7"/>
      <c r="IDK12" s="7"/>
      <c r="IDL12" s="7"/>
      <c r="IDM12" s="7"/>
      <c r="IDN12" s="7"/>
      <c r="IDO12" s="7"/>
      <c r="IDP12" s="7"/>
      <c r="IDQ12" s="7"/>
      <c r="IDR12" s="7"/>
      <c r="IDS12" s="7"/>
      <c r="IDT12" s="7"/>
      <c r="IDU12" s="7"/>
      <c r="IDV12" s="7"/>
      <c r="IDW12" s="7"/>
      <c r="IDX12" s="7"/>
      <c r="IDY12" s="7"/>
      <c r="IDZ12" s="7"/>
      <c r="IEA12" s="7"/>
      <c r="IEB12" s="7"/>
      <c r="IEC12" s="7"/>
      <c r="IED12" s="7"/>
      <c r="IEE12" s="7"/>
      <c r="IEF12" s="7"/>
      <c r="IEG12" s="7"/>
      <c r="IEH12" s="7"/>
      <c r="IEI12" s="7"/>
      <c r="IEJ12" s="7"/>
      <c r="IEK12" s="7"/>
      <c r="IEL12" s="7"/>
      <c r="IEM12" s="7"/>
      <c r="IEN12" s="7"/>
      <c r="IEO12" s="7"/>
      <c r="IEP12" s="7"/>
      <c r="IEQ12" s="7"/>
      <c r="IER12" s="7"/>
      <c r="IES12" s="7"/>
      <c r="IET12" s="7"/>
      <c r="IEU12" s="7"/>
      <c r="IEV12" s="7"/>
      <c r="IEW12" s="7"/>
      <c r="IEX12" s="7"/>
      <c r="IEY12" s="7"/>
      <c r="IEZ12" s="7"/>
      <c r="IFA12" s="7"/>
      <c r="IFB12" s="7"/>
      <c r="IFC12" s="7"/>
      <c r="IFD12" s="7"/>
      <c r="IFE12" s="7"/>
      <c r="IFF12" s="7"/>
      <c r="IFG12" s="7"/>
      <c r="IFH12" s="7"/>
      <c r="IFI12" s="7"/>
      <c r="IFJ12" s="7"/>
      <c r="IFK12" s="7"/>
      <c r="IFL12" s="7"/>
      <c r="IFM12" s="7"/>
      <c r="IFN12" s="7"/>
      <c r="IFO12" s="7"/>
      <c r="IFP12" s="7"/>
      <c r="IFQ12" s="7"/>
      <c r="IFR12" s="7"/>
      <c r="IFS12" s="7"/>
      <c r="IFT12" s="7"/>
      <c r="IFU12" s="7"/>
      <c r="IFV12" s="7"/>
      <c r="IFW12" s="7"/>
      <c r="IFX12" s="7"/>
      <c r="IFY12" s="7"/>
      <c r="IFZ12" s="7"/>
      <c r="IGA12" s="7"/>
      <c r="IGB12" s="7"/>
      <c r="IGC12" s="7"/>
      <c r="IGD12" s="7"/>
      <c r="IGE12" s="7"/>
      <c r="IGF12" s="7"/>
      <c r="IGG12" s="7"/>
      <c r="IGH12" s="7"/>
      <c r="IGI12" s="7"/>
      <c r="IGJ12" s="7"/>
      <c r="IGK12" s="7"/>
      <c r="IGL12" s="7"/>
      <c r="IGM12" s="7"/>
      <c r="IGN12" s="7"/>
      <c r="IGO12" s="7"/>
      <c r="IGP12" s="7"/>
      <c r="IGQ12" s="7"/>
      <c r="IGR12" s="7"/>
      <c r="IGS12" s="7"/>
      <c r="IGT12" s="7"/>
      <c r="IGU12" s="7"/>
      <c r="IGV12" s="7"/>
      <c r="IGW12" s="7"/>
      <c r="IGX12" s="7"/>
      <c r="IGY12" s="7"/>
      <c r="IGZ12" s="7"/>
      <c r="IHA12" s="7"/>
      <c r="IHB12" s="7"/>
      <c r="IHC12" s="7"/>
      <c r="IHD12" s="7"/>
      <c r="IHE12" s="7"/>
      <c r="IHF12" s="7"/>
      <c r="IHG12" s="7"/>
      <c r="IHH12" s="7"/>
      <c r="IHI12" s="7"/>
      <c r="IHJ12" s="7"/>
      <c r="IHK12" s="7"/>
      <c r="IHL12" s="7"/>
      <c r="IHM12" s="7"/>
      <c r="IHN12" s="7"/>
      <c r="IHO12" s="7"/>
      <c r="IHP12" s="7"/>
      <c r="IHQ12" s="7"/>
      <c r="IHR12" s="7"/>
      <c r="IHS12" s="7"/>
      <c r="IHT12" s="7"/>
      <c r="IHU12" s="7"/>
      <c r="IHV12" s="7"/>
      <c r="IHW12" s="7"/>
      <c r="IHX12" s="7"/>
      <c r="IHY12" s="7"/>
      <c r="IHZ12" s="7"/>
      <c r="IIA12" s="7"/>
      <c r="IIB12" s="7"/>
      <c r="IIC12" s="7"/>
      <c r="IID12" s="7"/>
      <c r="IIE12" s="7"/>
      <c r="IIF12" s="7"/>
      <c r="IIG12" s="7"/>
      <c r="IIH12" s="7"/>
      <c r="III12" s="7"/>
      <c r="IIJ12" s="7"/>
      <c r="IIK12" s="7"/>
      <c r="IIL12" s="7"/>
      <c r="IIM12" s="7"/>
      <c r="IIN12" s="7"/>
      <c r="IIO12" s="7"/>
      <c r="IIP12" s="7"/>
      <c r="IIQ12" s="7"/>
      <c r="IIR12" s="7"/>
      <c r="IIS12" s="7"/>
      <c r="IIT12" s="7"/>
      <c r="IIU12" s="7"/>
      <c r="IIV12" s="7"/>
      <c r="IIW12" s="7"/>
      <c r="IIX12" s="7"/>
      <c r="IIY12" s="7"/>
      <c r="IIZ12" s="7"/>
      <c r="IJA12" s="7"/>
      <c r="IJB12" s="7"/>
      <c r="IJC12" s="7"/>
      <c r="IJD12" s="7"/>
      <c r="IJE12" s="7"/>
      <c r="IJF12" s="7"/>
      <c r="IJG12" s="7"/>
      <c r="IJH12" s="7"/>
      <c r="IJI12" s="7"/>
      <c r="IJJ12" s="7"/>
      <c r="IJK12" s="7"/>
      <c r="IJL12" s="7"/>
      <c r="IJM12" s="7"/>
      <c r="IJN12" s="7"/>
      <c r="IJO12" s="7"/>
      <c r="IJP12" s="7"/>
      <c r="IJQ12" s="7"/>
      <c r="IJR12" s="7"/>
      <c r="IJS12" s="7"/>
      <c r="IJT12" s="7"/>
      <c r="IJU12" s="7"/>
      <c r="IJV12" s="7"/>
      <c r="IJW12" s="7"/>
      <c r="IJX12" s="7"/>
      <c r="IJY12" s="7"/>
      <c r="IJZ12" s="7"/>
      <c r="IKA12" s="7"/>
      <c r="IKB12" s="7"/>
      <c r="IKC12" s="7"/>
      <c r="IKD12" s="7"/>
      <c r="IKE12" s="7"/>
      <c r="IKF12" s="7"/>
      <c r="IKG12" s="7"/>
      <c r="IKH12" s="7"/>
      <c r="IKI12" s="7"/>
      <c r="IKJ12" s="7"/>
      <c r="IKK12" s="7"/>
      <c r="IKL12" s="7"/>
      <c r="IKM12" s="7"/>
      <c r="IKN12" s="7"/>
      <c r="IKO12" s="7"/>
      <c r="IKP12" s="7"/>
      <c r="IKQ12" s="7"/>
      <c r="IKR12" s="7"/>
      <c r="IKS12" s="7"/>
      <c r="IKT12" s="7"/>
      <c r="IKU12" s="7"/>
      <c r="IKV12" s="7"/>
      <c r="IKW12" s="7"/>
      <c r="IKX12" s="7"/>
      <c r="IKY12" s="7"/>
      <c r="IKZ12" s="7"/>
      <c r="ILA12" s="7"/>
      <c r="ILB12" s="7"/>
      <c r="ILC12" s="7"/>
      <c r="ILD12" s="7"/>
      <c r="ILE12" s="7"/>
      <c r="ILF12" s="7"/>
      <c r="ILG12" s="7"/>
      <c r="ILH12" s="7"/>
      <c r="ILI12" s="7"/>
      <c r="ILJ12" s="7"/>
      <c r="ILK12" s="7"/>
      <c r="ILL12" s="7"/>
      <c r="ILM12" s="7"/>
      <c r="ILN12" s="7"/>
      <c r="ILO12" s="7"/>
      <c r="ILP12" s="7"/>
      <c r="ILQ12" s="7"/>
      <c r="ILR12" s="7"/>
      <c r="ILS12" s="7"/>
      <c r="ILT12" s="7"/>
      <c r="ILU12" s="7"/>
      <c r="ILV12" s="7"/>
      <c r="ILW12" s="7"/>
      <c r="ILX12" s="7"/>
      <c r="ILY12" s="7"/>
      <c r="ILZ12" s="7"/>
      <c r="IMA12" s="7"/>
      <c r="IMB12" s="7"/>
      <c r="IMC12" s="7"/>
      <c r="IMD12" s="7"/>
      <c r="IME12" s="7"/>
      <c r="IMF12" s="7"/>
      <c r="IMG12" s="7"/>
      <c r="IMH12" s="7"/>
      <c r="IMI12" s="7"/>
      <c r="IMJ12" s="7"/>
      <c r="IMK12" s="7"/>
      <c r="IML12" s="7"/>
      <c r="IMM12" s="7"/>
      <c r="IMN12" s="7"/>
      <c r="IMO12" s="7"/>
      <c r="IMP12" s="7"/>
      <c r="IMQ12" s="7"/>
      <c r="IMR12" s="7"/>
      <c r="IMS12" s="7"/>
      <c r="IMT12" s="7"/>
      <c r="IMU12" s="7"/>
      <c r="IMV12" s="7"/>
      <c r="IMW12" s="7"/>
      <c r="IMX12" s="7"/>
      <c r="IMY12" s="7"/>
      <c r="IMZ12" s="7"/>
      <c r="INA12" s="7"/>
      <c r="INB12" s="7"/>
      <c r="INC12" s="7"/>
      <c r="IND12" s="7"/>
      <c r="INE12" s="7"/>
      <c r="INF12" s="7"/>
      <c r="ING12" s="7"/>
      <c r="INH12" s="7"/>
      <c r="INI12" s="7"/>
      <c r="INJ12" s="7"/>
      <c r="INK12" s="7"/>
      <c r="INL12" s="7"/>
      <c r="INM12" s="7"/>
      <c r="INN12" s="7"/>
      <c r="INO12" s="7"/>
      <c r="INP12" s="7"/>
      <c r="INQ12" s="7"/>
      <c r="INR12" s="7"/>
      <c r="INS12" s="7"/>
      <c r="INT12" s="7"/>
      <c r="INU12" s="7"/>
      <c r="INV12" s="7"/>
      <c r="INW12" s="7"/>
      <c r="INX12" s="7"/>
      <c r="INY12" s="7"/>
      <c r="INZ12" s="7"/>
      <c r="IOA12" s="7"/>
      <c r="IOB12" s="7"/>
      <c r="IOC12" s="7"/>
      <c r="IOD12" s="7"/>
      <c r="IOE12" s="7"/>
      <c r="IOF12" s="7"/>
      <c r="IOG12" s="7"/>
      <c r="IOH12" s="7"/>
      <c r="IOI12" s="7"/>
      <c r="IOJ12" s="7"/>
      <c r="IOK12" s="7"/>
      <c r="IOL12" s="7"/>
      <c r="IOM12" s="7"/>
      <c r="ION12" s="7"/>
      <c r="IOO12" s="7"/>
      <c r="IOP12" s="7"/>
      <c r="IOQ12" s="7"/>
      <c r="IOR12" s="7"/>
      <c r="IOS12" s="7"/>
      <c r="IOT12" s="7"/>
      <c r="IOU12" s="7"/>
      <c r="IOV12" s="7"/>
      <c r="IOW12" s="7"/>
      <c r="IOX12" s="7"/>
      <c r="IOY12" s="7"/>
      <c r="IOZ12" s="7"/>
      <c r="IPA12" s="7"/>
      <c r="IPB12" s="7"/>
      <c r="IPC12" s="7"/>
      <c r="IPD12" s="7"/>
      <c r="IPE12" s="7"/>
      <c r="IPF12" s="7"/>
      <c r="IPG12" s="7"/>
      <c r="IPH12" s="7"/>
      <c r="IPI12" s="7"/>
      <c r="IPJ12" s="7"/>
      <c r="IPK12" s="7"/>
      <c r="IPL12" s="7"/>
      <c r="IPM12" s="7"/>
      <c r="IPN12" s="7"/>
      <c r="IPO12" s="7"/>
      <c r="IPP12" s="7"/>
      <c r="IPQ12" s="7"/>
      <c r="IPR12" s="7"/>
      <c r="IPS12" s="7"/>
      <c r="IPT12" s="7"/>
      <c r="IPU12" s="7"/>
      <c r="IPV12" s="7"/>
      <c r="IPW12" s="7"/>
      <c r="IPX12" s="7"/>
      <c r="IPY12" s="7"/>
      <c r="IPZ12" s="7"/>
      <c r="IQA12" s="7"/>
      <c r="IQB12" s="7"/>
      <c r="IQC12" s="7"/>
      <c r="IQD12" s="7"/>
      <c r="IQE12" s="7"/>
      <c r="IQF12" s="7"/>
      <c r="IQG12" s="7"/>
      <c r="IQH12" s="7"/>
      <c r="IQI12" s="7"/>
      <c r="IQJ12" s="7"/>
      <c r="IQK12" s="7"/>
      <c r="IQL12" s="7"/>
      <c r="IQM12" s="7"/>
      <c r="IQN12" s="7"/>
      <c r="IQO12" s="7"/>
      <c r="IQP12" s="7"/>
      <c r="IQQ12" s="7"/>
      <c r="IQR12" s="7"/>
      <c r="IQS12" s="7"/>
      <c r="IQT12" s="7"/>
      <c r="IQU12" s="7"/>
      <c r="IQV12" s="7"/>
      <c r="IQW12" s="7"/>
      <c r="IQX12" s="7"/>
      <c r="IQY12" s="7"/>
      <c r="IQZ12" s="7"/>
      <c r="IRA12" s="7"/>
      <c r="IRB12" s="7"/>
      <c r="IRC12" s="7"/>
      <c r="IRD12" s="7"/>
      <c r="IRE12" s="7"/>
      <c r="IRF12" s="7"/>
      <c r="IRG12" s="7"/>
      <c r="IRH12" s="7"/>
      <c r="IRI12" s="7"/>
      <c r="IRJ12" s="7"/>
      <c r="IRK12" s="7"/>
      <c r="IRL12" s="7"/>
      <c r="IRM12" s="7"/>
      <c r="IRN12" s="7"/>
      <c r="IRO12" s="7"/>
      <c r="IRP12" s="7"/>
      <c r="IRQ12" s="7"/>
      <c r="IRR12" s="7"/>
      <c r="IRS12" s="7"/>
      <c r="IRT12" s="7"/>
      <c r="IRU12" s="7"/>
      <c r="IRV12" s="7"/>
      <c r="IRW12" s="7"/>
      <c r="IRX12" s="7"/>
      <c r="IRY12" s="7"/>
      <c r="IRZ12" s="7"/>
      <c r="ISA12" s="7"/>
      <c r="ISB12" s="7"/>
      <c r="ISC12" s="7"/>
      <c r="ISD12" s="7"/>
      <c r="ISE12" s="7"/>
      <c r="ISF12" s="7"/>
      <c r="ISG12" s="7"/>
      <c r="ISH12" s="7"/>
      <c r="ISI12" s="7"/>
      <c r="ISJ12" s="7"/>
      <c r="ISK12" s="7"/>
      <c r="ISL12" s="7"/>
      <c r="ISM12" s="7"/>
      <c r="ISN12" s="7"/>
      <c r="ISO12" s="7"/>
      <c r="ISP12" s="7"/>
      <c r="ISQ12" s="7"/>
      <c r="ISR12" s="7"/>
      <c r="ISS12" s="7"/>
      <c r="IST12" s="7"/>
      <c r="ISU12" s="7"/>
      <c r="ISV12" s="7"/>
      <c r="ISW12" s="7"/>
      <c r="ISX12" s="7"/>
      <c r="ISY12" s="7"/>
      <c r="ISZ12" s="7"/>
      <c r="ITA12" s="7"/>
      <c r="ITB12" s="7"/>
      <c r="ITC12" s="7"/>
      <c r="ITD12" s="7"/>
      <c r="ITE12" s="7"/>
      <c r="ITF12" s="7"/>
      <c r="ITG12" s="7"/>
      <c r="ITH12" s="7"/>
      <c r="ITI12" s="7"/>
      <c r="ITJ12" s="7"/>
      <c r="ITK12" s="7"/>
      <c r="ITL12" s="7"/>
      <c r="ITM12" s="7"/>
      <c r="ITN12" s="7"/>
      <c r="ITO12" s="7"/>
      <c r="ITP12" s="7"/>
      <c r="ITQ12" s="7"/>
      <c r="ITR12" s="7"/>
      <c r="ITS12" s="7"/>
      <c r="ITT12" s="7"/>
      <c r="ITU12" s="7"/>
      <c r="ITV12" s="7"/>
      <c r="ITW12" s="7"/>
      <c r="ITX12" s="7"/>
      <c r="ITY12" s="7"/>
      <c r="ITZ12" s="7"/>
      <c r="IUA12" s="7"/>
      <c r="IUB12" s="7"/>
      <c r="IUC12" s="7"/>
      <c r="IUD12" s="7"/>
      <c r="IUE12" s="7"/>
      <c r="IUF12" s="7"/>
      <c r="IUG12" s="7"/>
      <c r="IUH12" s="7"/>
      <c r="IUI12" s="7"/>
      <c r="IUJ12" s="7"/>
      <c r="IUK12" s="7"/>
      <c r="IUL12" s="7"/>
      <c r="IUM12" s="7"/>
      <c r="IUN12" s="7"/>
      <c r="IUO12" s="7"/>
      <c r="IUP12" s="7"/>
      <c r="IUQ12" s="7"/>
      <c r="IUR12" s="7"/>
      <c r="IUS12" s="7"/>
      <c r="IUT12" s="7"/>
      <c r="IUU12" s="7"/>
      <c r="IUV12" s="7"/>
      <c r="IUW12" s="7"/>
      <c r="IUX12" s="7"/>
      <c r="IUY12" s="7"/>
      <c r="IUZ12" s="7"/>
      <c r="IVA12" s="7"/>
      <c r="IVB12" s="7"/>
      <c r="IVC12" s="7"/>
      <c r="IVD12" s="7"/>
      <c r="IVE12" s="7"/>
      <c r="IVF12" s="7"/>
      <c r="IVG12" s="7"/>
      <c r="IVH12" s="7"/>
      <c r="IVI12" s="7"/>
      <c r="IVJ12" s="7"/>
      <c r="IVK12" s="7"/>
      <c r="IVL12" s="7"/>
      <c r="IVM12" s="7"/>
      <c r="IVN12" s="7"/>
      <c r="IVO12" s="7"/>
      <c r="IVP12" s="7"/>
      <c r="IVQ12" s="7"/>
      <c r="IVR12" s="7"/>
      <c r="IVS12" s="7"/>
      <c r="IVT12" s="7"/>
      <c r="IVU12" s="7"/>
      <c r="IVV12" s="7"/>
      <c r="IVW12" s="7"/>
      <c r="IVX12" s="7"/>
      <c r="IVY12" s="7"/>
      <c r="IVZ12" s="7"/>
      <c r="IWA12" s="7"/>
      <c r="IWB12" s="7"/>
      <c r="IWC12" s="7"/>
      <c r="IWD12" s="7"/>
      <c r="IWE12" s="7"/>
      <c r="IWF12" s="7"/>
      <c r="IWG12" s="7"/>
      <c r="IWH12" s="7"/>
      <c r="IWI12" s="7"/>
      <c r="IWJ12" s="7"/>
      <c r="IWK12" s="7"/>
      <c r="IWL12" s="7"/>
      <c r="IWM12" s="7"/>
      <c r="IWN12" s="7"/>
      <c r="IWO12" s="7"/>
      <c r="IWP12" s="7"/>
      <c r="IWQ12" s="7"/>
      <c r="IWR12" s="7"/>
      <c r="IWS12" s="7"/>
      <c r="IWT12" s="7"/>
      <c r="IWU12" s="7"/>
      <c r="IWV12" s="7"/>
      <c r="IWW12" s="7"/>
      <c r="IWX12" s="7"/>
      <c r="IWY12" s="7"/>
      <c r="IWZ12" s="7"/>
      <c r="IXA12" s="7"/>
      <c r="IXB12" s="7"/>
      <c r="IXC12" s="7"/>
      <c r="IXD12" s="7"/>
      <c r="IXE12" s="7"/>
      <c r="IXF12" s="7"/>
      <c r="IXG12" s="7"/>
      <c r="IXH12" s="7"/>
      <c r="IXI12" s="7"/>
      <c r="IXJ12" s="7"/>
      <c r="IXK12" s="7"/>
      <c r="IXL12" s="7"/>
      <c r="IXM12" s="7"/>
      <c r="IXN12" s="7"/>
      <c r="IXO12" s="7"/>
      <c r="IXP12" s="7"/>
      <c r="IXQ12" s="7"/>
      <c r="IXR12" s="7"/>
      <c r="IXS12" s="7"/>
      <c r="IXT12" s="7"/>
      <c r="IXU12" s="7"/>
      <c r="IXV12" s="7"/>
      <c r="IXW12" s="7"/>
      <c r="IXX12" s="7"/>
      <c r="IXY12" s="7"/>
      <c r="IXZ12" s="7"/>
      <c r="IYA12" s="7"/>
      <c r="IYB12" s="7"/>
      <c r="IYC12" s="7"/>
      <c r="IYD12" s="7"/>
      <c r="IYE12" s="7"/>
      <c r="IYF12" s="7"/>
      <c r="IYG12" s="7"/>
      <c r="IYH12" s="7"/>
      <c r="IYI12" s="7"/>
      <c r="IYJ12" s="7"/>
      <c r="IYK12" s="7"/>
      <c r="IYL12" s="7"/>
      <c r="IYM12" s="7"/>
      <c r="IYN12" s="7"/>
      <c r="IYO12" s="7"/>
      <c r="IYP12" s="7"/>
      <c r="IYQ12" s="7"/>
      <c r="IYR12" s="7"/>
      <c r="IYS12" s="7"/>
      <c r="IYT12" s="7"/>
      <c r="IYU12" s="7"/>
      <c r="IYV12" s="7"/>
      <c r="IYW12" s="7"/>
      <c r="IYX12" s="7"/>
      <c r="IYY12" s="7"/>
      <c r="IYZ12" s="7"/>
      <c r="IZA12" s="7"/>
      <c r="IZB12" s="7"/>
      <c r="IZC12" s="7"/>
      <c r="IZD12" s="7"/>
      <c r="IZE12" s="7"/>
      <c r="IZF12" s="7"/>
      <c r="IZG12" s="7"/>
      <c r="IZH12" s="7"/>
      <c r="IZI12" s="7"/>
      <c r="IZJ12" s="7"/>
      <c r="IZK12" s="7"/>
      <c r="IZL12" s="7"/>
      <c r="IZM12" s="7"/>
      <c r="IZN12" s="7"/>
      <c r="IZO12" s="7"/>
      <c r="IZP12" s="7"/>
      <c r="IZQ12" s="7"/>
      <c r="IZR12" s="7"/>
      <c r="IZS12" s="7"/>
      <c r="IZT12" s="7"/>
      <c r="IZU12" s="7"/>
      <c r="IZV12" s="7"/>
      <c r="IZW12" s="7"/>
      <c r="IZX12" s="7"/>
      <c r="IZY12" s="7"/>
      <c r="IZZ12" s="7"/>
      <c r="JAA12" s="7"/>
      <c r="JAB12" s="7"/>
      <c r="JAC12" s="7"/>
      <c r="JAD12" s="7"/>
      <c r="JAE12" s="7"/>
      <c r="JAF12" s="7"/>
      <c r="JAG12" s="7"/>
      <c r="JAH12" s="7"/>
      <c r="JAI12" s="7"/>
      <c r="JAJ12" s="7"/>
      <c r="JAK12" s="7"/>
      <c r="JAL12" s="7"/>
      <c r="JAM12" s="7"/>
      <c r="JAN12" s="7"/>
      <c r="JAO12" s="7"/>
      <c r="JAP12" s="7"/>
      <c r="JAQ12" s="7"/>
      <c r="JAR12" s="7"/>
      <c r="JAS12" s="7"/>
      <c r="JAT12" s="7"/>
      <c r="JAU12" s="7"/>
      <c r="JAV12" s="7"/>
      <c r="JAW12" s="7"/>
      <c r="JAX12" s="7"/>
      <c r="JAY12" s="7"/>
      <c r="JAZ12" s="7"/>
      <c r="JBA12" s="7"/>
      <c r="JBB12" s="7"/>
      <c r="JBC12" s="7"/>
      <c r="JBD12" s="7"/>
      <c r="JBE12" s="7"/>
      <c r="JBF12" s="7"/>
      <c r="JBG12" s="7"/>
      <c r="JBH12" s="7"/>
      <c r="JBI12" s="7"/>
      <c r="JBJ12" s="7"/>
      <c r="JBK12" s="7"/>
      <c r="JBL12" s="7"/>
      <c r="JBM12" s="7"/>
      <c r="JBN12" s="7"/>
      <c r="JBO12" s="7"/>
      <c r="JBP12" s="7"/>
      <c r="JBQ12" s="7"/>
      <c r="JBR12" s="7"/>
      <c r="JBS12" s="7"/>
      <c r="JBT12" s="7"/>
      <c r="JBU12" s="7"/>
      <c r="JBV12" s="7"/>
      <c r="JBW12" s="7"/>
      <c r="JBX12" s="7"/>
      <c r="JBY12" s="7"/>
      <c r="JBZ12" s="7"/>
      <c r="JCA12" s="7"/>
      <c r="JCB12" s="7"/>
      <c r="JCC12" s="7"/>
      <c r="JCD12" s="7"/>
      <c r="JCE12" s="7"/>
      <c r="JCF12" s="7"/>
      <c r="JCG12" s="7"/>
      <c r="JCH12" s="7"/>
      <c r="JCI12" s="7"/>
      <c r="JCJ12" s="7"/>
      <c r="JCK12" s="7"/>
      <c r="JCL12" s="7"/>
      <c r="JCM12" s="7"/>
      <c r="JCN12" s="7"/>
      <c r="JCO12" s="7"/>
      <c r="JCP12" s="7"/>
      <c r="JCQ12" s="7"/>
      <c r="JCR12" s="7"/>
      <c r="JCS12" s="7"/>
      <c r="JCT12" s="7"/>
      <c r="JCU12" s="7"/>
      <c r="JCV12" s="7"/>
      <c r="JCW12" s="7"/>
      <c r="JCX12" s="7"/>
      <c r="JCY12" s="7"/>
      <c r="JCZ12" s="7"/>
      <c r="JDA12" s="7"/>
      <c r="JDB12" s="7"/>
      <c r="JDC12" s="7"/>
      <c r="JDD12" s="7"/>
      <c r="JDE12" s="7"/>
      <c r="JDF12" s="7"/>
      <c r="JDG12" s="7"/>
      <c r="JDH12" s="7"/>
      <c r="JDI12" s="7"/>
      <c r="JDJ12" s="7"/>
      <c r="JDK12" s="7"/>
      <c r="JDL12" s="7"/>
      <c r="JDM12" s="7"/>
      <c r="JDN12" s="7"/>
      <c r="JDO12" s="7"/>
      <c r="JDP12" s="7"/>
      <c r="JDQ12" s="7"/>
      <c r="JDR12" s="7"/>
      <c r="JDS12" s="7"/>
      <c r="JDT12" s="7"/>
      <c r="JDU12" s="7"/>
      <c r="JDV12" s="7"/>
      <c r="JDW12" s="7"/>
      <c r="JDX12" s="7"/>
      <c r="JDY12" s="7"/>
      <c r="JDZ12" s="7"/>
      <c r="JEA12" s="7"/>
      <c r="JEB12" s="7"/>
      <c r="JEC12" s="7"/>
      <c r="JED12" s="7"/>
      <c r="JEE12" s="7"/>
      <c r="JEF12" s="7"/>
      <c r="JEG12" s="7"/>
      <c r="JEH12" s="7"/>
      <c r="JEI12" s="7"/>
      <c r="JEJ12" s="7"/>
      <c r="JEK12" s="7"/>
      <c r="JEL12" s="7"/>
      <c r="JEM12" s="7"/>
      <c r="JEN12" s="7"/>
      <c r="JEO12" s="7"/>
      <c r="JEP12" s="7"/>
      <c r="JEQ12" s="7"/>
      <c r="JER12" s="7"/>
      <c r="JES12" s="7"/>
      <c r="JET12" s="7"/>
      <c r="JEU12" s="7"/>
      <c r="JEV12" s="7"/>
      <c r="JEW12" s="7"/>
      <c r="JEX12" s="7"/>
      <c r="JEY12" s="7"/>
      <c r="JEZ12" s="7"/>
      <c r="JFA12" s="7"/>
      <c r="JFB12" s="7"/>
      <c r="JFC12" s="7"/>
      <c r="JFD12" s="7"/>
      <c r="JFE12" s="7"/>
      <c r="JFF12" s="7"/>
      <c r="JFG12" s="7"/>
      <c r="JFH12" s="7"/>
      <c r="JFI12" s="7"/>
      <c r="JFJ12" s="7"/>
      <c r="JFK12" s="7"/>
      <c r="JFL12" s="7"/>
      <c r="JFM12" s="7"/>
      <c r="JFN12" s="7"/>
      <c r="JFO12" s="7"/>
      <c r="JFP12" s="7"/>
      <c r="JFQ12" s="7"/>
      <c r="JFR12" s="7"/>
      <c r="JFS12" s="7"/>
      <c r="JFT12" s="7"/>
      <c r="JFU12" s="7"/>
      <c r="JFV12" s="7"/>
      <c r="JFW12" s="7"/>
      <c r="JFX12" s="7"/>
      <c r="JFY12" s="7"/>
      <c r="JFZ12" s="7"/>
      <c r="JGA12" s="7"/>
      <c r="JGB12" s="7"/>
      <c r="JGC12" s="7"/>
      <c r="JGD12" s="7"/>
      <c r="JGE12" s="7"/>
      <c r="JGF12" s="7"/>
      <c r="JGG12" s="7"/>
      <c r="JGH12" s="7"/>
      <c r="JGI12" s="7"/>
      <c r="JGJ12" s="7"/>
      <c r="JGK12" s="7"/>
      <c r="JGL12" s="7"/>
      <c r="JGM12" s="7"/>
      <c r="JGN12" s="7"/>
      <c r="JGO12" s="7"/>
      <c r="JGP12" s="7"/>
      <c r="JGQ12" s="7"/>
      <c r="JGR12" s="7"/>
      <c r="JGS12" s="7"/>
      <c r="JGT12" s="7"/>
      <c r="JGU12" s="7"/>
      <c r="JGV12" s="7"/>
      <c r="JGW12" s="7"/>
      <c r="JGX12" s="7"/>
      <c r="JGY12" s="7"/>
      <c r="JGZ12" s="7"/>
      <c r="JHA12" s="7"/>
      <c r="JHB12" s="7"/>
      <c r="JHC12" s="7"/>
      <c r="JHD12" s="7"/>
      <c r="JHE12" s="7"/>
      <c r="JHF12" s="7"/>
      <c r="JHG12" s="7"/>
      <c r="JHH12" s="7"/>
      <c r="JHI12" s="7"/>
      <c r="JHJ12" s="7"/>
      <c r="JHK12" s="7"/>
      <c r="JHL12" s="7"/>
      <c r="JHM12" s="7"/>
      <c r="JHN12" s="7"/>
      <c r="JHO12" s="7"/>
      <c r="JHP12" s="7"/>
      <c r="JHQ12" s="7"/>
      <c r="JHR12" s="7"/>
      <c r="JHS12" s="7"/>
      <c r="JHT12" s="7"/>
      <c r="JHU12" s="7"/>
      <c r="JHV12" s="7"/>
      <c r="JHW12" s="7"/>
      <c r="JHX12" s="7"/>
      <c r="JHY12" s="7"/>
      <c r="JHZ12" s="7"/>
      <c r="JIA12" s="7"/>
      <c r="JIB12" s="7"/>
      <c r="JIC12" s="7"/>
      <c r="JID12" s="7"/>
      <c r="JIE12" s="7"/>
      <c r="JIF12" s="7"/>
      <c r="JIG12" s="7"/>
      <c r="JIH12" s="7"/>
      <c r="JII12" s="7"/>
      <c r="JIJ12" s="7"/>
      <c r="JIK12" s="7"/>
      <c r="JIL12" s="7"/>
      <c r="JIM12" s="7"/>
      <c r="JIN12" s="7"/>
      <c r="JIO12" s="7"/>
      <c r="JIP12" s="7"/>
      <c r="JIQ12" s="7"/>
      <c r="JIR12" s="7"/>
      <c r="JIS12" s="7"/>
      <c r="JIT12" s="7"/>
      <c r="JIU12" s="7"/>
      <c r="JIV12" s="7"/>
      <c r="JIW12" s="7"/>
      <c r="JIX12" s="7"/>
      <c r="JIY12" s="7"/>
      <c r="JIZ12" s="7"/>
      <c r="JJA12" s="7"/>
      <c r="JJB12" s="7"/>
      <c r="JJC12" s="7"/>
      <c r="JJD12" s="7"/>
      <c r="JJE12" s="7"/>
      <c r="JJF12" s="7"/>
      <c r="JJG12" s="7"/>
      <c r="JJH12" s="7"/>
      <c r="JJI12" s="7"/>
      <c r="JJJ12" s="7"/>
      <c r="JJK12" s="7"/>
      <c r="JJL12" s="7"/>
      <c r="JJM12" s="7"/>
      <c r="JJN12" s="7"/>
      <c r="JJO12" s="7"/>
      <c r="JJP12" s="7"/>
      <c r="JJQ12" s="7"/>
      <c r="JJR12" s="7"/>
      <c r="JJS12" s="7"/>
      <c r="JJT12" s="7"/>
      <c r="JJU12" s="7"/>
      <c r="JJV12" s="7"/>
      <c r="JJW12" s="7"/>
      <c r="JJX12" s="7"/>
      <c r="JJY12" s="7"/>
      <c r="JJZ12" s="7"/>
      <c r="JKA12" s="7"/>
      <c r="JKB12" s="7"/>
      <c r="JKC12" s="7"/>
      <c r="JKD12" s="7"/>
      <c r="JKE12" s="7"/>
      <c r="JKF12" s="7"/>
      <c r="JKG12" s="7"/>
      <c r="JKH12" s="7"/>
      <c r="JKI12" s="7"/>
      <c r="JKJ12" s="7"/>
      <c r="JKK12" s="7"/>
      <c r="JKL12" s="7"/>
      <c r="JKM12" s="7"/>
      <c r="JKN12" s="7"/>
      <c r="JKO12" s="7"/>
      <c r="JKP12" s="7"/>
      <c r="JKQ12" s="7"/>
      <c r="JKR12" s="7"/>
      <c r="JKS12" s="7"/>
      <c r="JKT12" s="7"/>
      <c r="JKU12" s="7"/>
      <c r="JKV12" s="7"/>
      <c r="JKW12" s="7"/>
      <c r="JKX12" s="7"/>
      <c r="JKY12" s="7"/>
      <c r="JKZ12" s="7"/>
      <c r="JLA12" s="7"/>
      <c r="JLB12" s="7"/>
      <c r="JLC12" s="7"/>
      <c r="JLD12" s="7"/>
      <c r="JLE12" s="7"/>
      <c r="JLF12" s="7"/>
      <c r="JLG12" s="7"/>
      <c r="JLH12" s="7"/>
      <c r="JLI12" s="7"/>
      <c r="JLJ12" s="7"/>
      <c r="JLK12" s="7"/>
      <c r="JLL12" s="7"/>
      <c r="JLM12" s="7"/>
      <c r="JLN12" s="7"/>
      <c r="JLO12" s="7"/>
      <c r="JLP12" s="7"/>
      <c r="JLQ12" s="7"/>
      <c r="JLR12" s="7"/>
      <c r="JLS12" s="7"/>
      <c r="JLT12" s="7"/>
      <c r="JLU12" s="7"/>
      <c r="JLV12" s="7"/>
      <c r="JLW12" s="7"/>
      <c r="JLX12" s="7"/>
      <c r="JLY12" s="7"/>
      <c r="JLZ12" s="7"/>
      <c r="JMA12" s="7"/>
      <c r="JMB12" s="7"/>
      <c r="JMC12" s="7"/>
      <c r="JMD12" s="7"/>
      <c r="JME12" s="7"/>
      <c r="JMF12" s="7"/>
      <c r="JMG12" s="7"/>
      <c r="JMH12" s="7"/>
      <c r="JMI12" s="7"/>
      <c r="JMJ12" s="7"/>
      <c r="JMK12" s="7"/>
      <c r="JML12" s="7"/>
      <c r="JMM12" s="7"/>
      <c r="JMN12" s="7"/>
      <c r="JMO12" s="7"/>
      <c r="JMP12" s="7"/>
      <c r="JMQ12" s="7"/>
      <c r="JMR12" s="7"/>
      <c r="JMS12" s="7"/>
      <c r="JMT12" s="7"/>
      <c r="JMU12" s="7"/>
      <c r="JMV12" s="7"/>
      <c r="JMW12" s="7"/>
      <c r="JMX12" s="7"/>
      <c r="JMY12" s="7"/>
      <c r="JMZ12" s="7"/>
      <c r="JNA12" s="7"/>
      <c r="JNB12" s="7"/>
      <c r="JNC12" s="7"/>
      <c r="JND12" s="7"/>
      <c r="JNE12" s="7"/>
      <c r="JNF12" s="7"/>
      <c r="JNG12" s="7"/>
      <c r="JNH12" s="7"/>
      <c r="JNI12" s="7"/>
      <c r="JNJ12" s="7"/>
      <c r="JNK12" s="7"/>
      <c r="JNL12" s="7"/>
      <c r="JNM12" s="7"/>
      <c r="JNN12" s="7"/>
      <c r="JNO12" s="7"/>
      <c r="JNP12" s="7"/>
      <c r="JNQ12" s="7"/>
      <c r="JNR12" s="7"/>
      <c r="JNS12" s="7"/>
      <c r="JNT12" s="7"/>
      <c r="JNU12" s="7"/>
      <c r="JNV12" s="7"/>
      <c r="JNW12" s="7"/>
      <c r="JNX12" s="7"/>
      <c r="JNY12" s="7"/>
      <c r="JNZ12" s="7"/>
      <c r="JOA12" s="7"/>
      <c r="JOB12" s="7"/>
      <c r="JOC12" s="7"/>
      <c r="JOD12" s="7"/>
      <c r="JOE12" s="7"/>
      <c r="JOF12" s="7"/>
      <c r="JOG12" s="7"/>
      <c r="JOH12" s="7"/>
      <c r="JOI12" s="7"/>
      <c r="JOJ12" s="7"/>
      <c r="JOK12" s="7"/>
      <c r="JOL12" s="7"/>
      <c r="JOM12" s="7"/>
      <c r="JON12" s="7"/>
      <c r="JOO12" s="7"/>
      <c r="JOP12" s="7"/>
      <c r="JOQ12" s="7"/>
      <c r="JOR12" s="7"/>
      <c r="JOS12" s="7"/>
      <c r="JOT12" s="7"/>
      <c r="JOU12" s="7"/>
      <c r="JOV12" s="7"/>
      <c r="JOW12" s="7"/>
      <c r="JOX12" s="7"/>
      <c r="JOY12" s="7"/>
      <c r="JOZ12" s="7"/>
      <c r="JPA12" s="7"/>
      <c r="JPB12" s="7"/>
      <c r="JPC12" s="7"/>
      <c r="JPD12" s="7"/>
      <c r="JPE12" s="7"/>
      <c r="JPF12" s="7"/>
      <c r="JPG12" s="7"/>
      <c r="JPH12" s="7"/>
      <c r="JPI12" s="7"/>
      <c r="JPJ12" s="7"/>
      <c r="JPK12" s="7"/>
      <c r="JPL12" s="7"/>
      <c r="JPM12" s="7"/>
      <c r="JPN12" s="7"/>
      <c r="JPO12" s="7"/>
      <c r="JPP12" s="7"/>
      <c r="JPQ12" s="7"/>
      <c r="JPR12" s="7"/>
      <c r="JPS12" s="7"/>
      <c r="JPT12" s="7"/>
      <c r="JPU12" s="7"/>
      <c r="JPV12" s="7"/>
      <c r="JPW12" s="7"/>
      <c r="JPX12" s="7"/>
      <c r="JPY12" s="7"/>
      <c r="JPZ12" s="7"/>
      <c r="JQA12" s="7"/>
      <c r="JQB12" s="7"/>
      <c r="JQC12" s="7"/>
      <c r="JQD12" s="7"/>
      <c r="JQE12" s="7"/>
      <c r="JQF12" s="7"/>
      <c r="JQG12" s="7"/>
      <c r="JQH12" s="7"/>
      <c r="JQI12" s="7"/>
      <c r="JQJ12" s="7"/>
      <c r="JQK12" s="7"/>
      <c r="JQL12" s="7"/>
      <c r="JQM12" s="7"/>
      <c r="JQN12" s="7"/>
      <c r="JQO12" s="7"/>
      <c r="JQP12" s="7"/>
      <c r="JQQ12" s="7"/>
      <c r="JQR12" s="7"/>
      <c r="JQS12" s="7"/>
      <c r="JQT12" s="7"/>
      <c r="JQU12" s="7"/>
      <c r="JQV12" s="7"/>
      <c r="JQW12" s="7"/>
      <c r="JQX12" s="7"/>
      <c r="JQY12" s="7"/>
      <c r="JQZ12" s="7"/>
      <c r="JRA12" s="7"/>
      <c r="JRB12" s="7"/>
      <c r="JRC12" s="7"/>
      <c r="JRD12" s="7"/>
      <c r="JRE12" s="7"/>
      <c r="JRF12" s="7"/>
      <c r="JRG12" s="7"/>
      <c r="JRH12" s="7"/>
      <c r="JRI12" s="7"/>
      <c r="JRJ12" s="7"/>
      <c r="JRK12" s="7"/>
      <c r="JRL12" s="7"/>
      <c r="JRM12" s="7"/>
      <c r="JRN12" s="7"/>
      <c r="JRO12" s="7"/>
      <c r="JRP12" s="7"/>
      <c r="JRQ12" s="7"/>
      <c r="JRR12" s="7"/>
      <c r="JRS12" s="7"/>
      <c r="JRT12" s="7"/>
      <c r="JRU12" s="7"/>
      <c r="JRV12" s="7"/>
      <c r="JRW12" s="7"/>
      <c r="JRX12" s="7"/>
      <c r="JRY12" s="7"/>
      <c r="JRZ12" s="7"/>
      <c r="JSA12" s="7"/>
      <c r="JSB12" s="7"/>
      <c r="JSC12" s="7"/>
      <c r="JSD12" s="7"/>
      <c r="JSE12" s="7"/>
      <c r="JSF12" s="7"/>
      <c r="JSG12" s="7"/>
      <c r="JSH12" s="7"/>
      <c r="JSI12" s="7"/>
      <c r="JSJ12" s="7"/>
      <c r="JSK12" s="7"/>
      <c r="JSL12" s="7"/>
      <c r="JSM12" s="7"/>
      <c r="JSN12" s="7"/>
      <c r="JSO12" s="7"/>
      <c r="JSP12" s="7"/>
      <c r="JSQ12" s="7"/>
      <c r="JSR12" s="7"/>
      <c r="JSS12" s="7"/>
      <c r="JST12" s="7"/>
      <c r="JSU12" s="7"/>
      <c r="JSV12" s="7"/>
      <c r="JSW12" s="7"/>
      <c r="JSX12" s="7"/>
      <c r="JSY12" s="7"/>
      <c r="JSZ12" s="7"/>
      <c r="JTA12" s="7"/>
      <c r="JTB12" s="7"/>
      <c r="JTC12" s="7"/>
      <c r="JTD12" s="7"/>
      <c r="JTE12" s="7"/>
      <c r="JTF12" s="7"/>
      <c r="JTG12" s="7"/>
      <c r="JTH12" s="7"/>
      <c r="JTI12" s="7"/>
      <c r="JTJ12" s="7"/>
      <c r="JTK12" s="7"/>
      <c r="JTL12" s="7"/>
      <c r="JTM12" s="7"/>
      <c r="JTN12" s="7"/>
      <c r="JTO12" s="7"/>
      <c r="JTP12" s="7"/>
      <c r="JTQ12" s="7"/>
      <c r="JTR12" s="7"/>
      <c r="JTS12" s="7"/>
      <c r="JTT12" s="7"/>
      <c r="JTU12" s="7"/>
      <c r="JTV12" s="7"/>
      <c r="JTW12" s="7"/>
      <c r="JTX12" s="7"/>
      <c r="JTY12" s="7"/>
      <c r="JTZ12" s="7"/>
      <c r="JUA12" s="7"/>
      <c r="JUB12" s="7"/>
      <c r="JUC12" s="7"/>
      <c r="JUD12" s="7"/>
      <c r="JUE12" s="7"/>
      <c r="JUF12" s="7"/>
      <c r="JUG12" s="7"/>
      <c r="JUH12" s="7"/>
      <c r="JUI12" s="7"/>
      <c r="JUJ12" s="7"/>
      <c r="JUK12" s="7"/>
      <c r="JUL12" s="7"/>
      <c r="JUM12" s="7"/>
      <c r="JUN12" s="7"/>
      <c r="JUO12" s="7"/>
      <c r="JUP12" s="7"/>
      <c r="JUQ12" s="7"/>
      <c r="JUR12" s="7"/>
      <c r="JUS12" s="7"/>
      <c r="JUT12" s="7"/>
      <c r="JUU12" s="7"/>
      <c r="JUV12" s="7"/>
      <c r="JUW12" s="7"/>
      <c r="JUX12" s="7"/>
      <c r="JUY12" s="7"/>
      <c r="JUZ12" s="7"/>
      <c r="JVA12" s="7"/>
      <c r="JVB12" s="7"/>
      <c r="JVC12" s="7"/>
      <c r="JVD12" s="7"/>
      <c r="JVE12" s="7"/>
      <c r="JVF12" s="7"/>
      <c r="JVG12" s="7"/>
      <c r="JVH12" s="7"/>
      <c r="JVI12" s="7"/>
      <c r="JVJ12" s="7"/>
      <c r="JVK12" s="7"/>
      <c r="JVL12" s="7"/>
      <c r="JVM12" s="7"/>
      <c r="JVN12" s="7"/>
      <c r="JVO12" s="7"/>
      <c r="JVP12" s="7"/>
      <c r="JVQ12" s="7"/>
      <c r="JVR12" s="7"/>
      <c r="JVS12" s="7"/>
      <c r="JVT12" s="7"/>
      <c r="JVU12" s="7"/>
      <c r="JVV12" s="7"/>
      <c r="JVW12" s="7"/>
      <c r="JVX12" s="7"/>
      <c r="JVY12" s="7"/>
      <c r="JVZ12" s="7"/>
      <c r="JWA12" s="7"/>
      <c r="JWB12" s="7"/>
      <c r="JWC12" s="7"/>
      <c r="JWD12" s="7"/>
      <c r="JWE12" s="7"/>
      <c r="JWF12" s="7"/>
      <c r="JWG12" s="7"/>
      <c r="JWH12" s="7"/>
      <c r="JWI12" s="7"/>
      <c r="JWJ12" s="7"/>
      <c r="JWK12" s="7"/>
      <c r="JWL12" s="7"/>
      <c r="JWM12" s="7"/>
      <c r="JWN12" s="7"/>
      <c r="JWO12" s="7"/>
      <c r="JWP12" s="7"/>
      <c r="JWQ12" s="7"/>
      <c r="JWR12" s="7"/>
      <c r="JWS12" s="7"/>
      <c r="JWT12" s="7"/>
      <c r="JWU12" s="7"/>
      <c r="JWV12" s="7"/>
      <c r="JWW12" s="7"/>
      <c r="JWX12" s="7"/>
      <c r="JWY12" s="7"/>
      <c r="JWZ12" s="7"/>
      <c r="JXA12" s="7"/>
      <c r="JXB12" s="7"/>
      <c r="JXC12" s="7"/>
      <c r="JXD12" s="7"/>
      <c r="JXE12" s="7"/>
      <c r="JXF12" s="7"/>
      <c r="JXG12" s="7"/>
      <c r="JXH12" s="7"/>
      <c r="JXI12" s="7"/>
      <c r="JXJ12" s="7"/>
      <c r="JXK12" s="7"/>
      <c r="JXL12" s="7"/>
      <c r="JXM12" s="7"/>
      <c r="JXN12" s="7"/>
      <c r="JXO12" s="7"/>
      <c r="JXP12" s="7"/>
      <c r="JXQ12" s="7"/>
      <c r="JXR12" s="7"/>
      <c r="JXS12" s="7"/>
      <c r="JXT12" s="7"/>
      <c r="JXU12" s="7"/>
      <c r="JXV12" s="7"/>
      <c r="JXW12" s="7"/>
      <c r="JXX12" s="7"/>
      <c r="JXY12" s="7"/>
      <c r="JXZ12" s="7"/>
      <c r="JYA12" s="7"/>
      <c r="JYB12" s="7"/>
      <c r="JYC12" s="7"/>
      <c r="JYD12" s="7"/>
      <c r="JYE12" s="7"/>
      <c r="JYF12" s="7"/>
      <c r="JYG12" s="7"/>
      <c r="JYH12" s="7"/>
      <c r="JYI12" s="7"/>
      <c r="JYJ12" s="7"/>
      <c r="JYK12" s="7"/>
      <c r="JYL12" s="7"/>
      <c r="JYM12" s="7"/>
      <c r="JYN12" s="7"/>
      <c r="JYO12" s="7"/>
      <c r="JYP12" s="7"/>
      <c r="JYQ12" s="7"/>
      <c r="JYR12" s="7"/>
      <c r="JYS12" s="7"/>
      <c r="JYT12" s="7"/>
      <c r="JYU12" s="7"/>
      <c r="JYV12" s="7"/>
      <c r="JYW12" s="7"/>
      <c r="JYX12" s="7"/>
      <c r="JYY12" s="7"/>
      <c r="JYZ12" s="7"/>
      <c r="JZA12" s="7"/>
      <c r="JZB12" s="7"/>
      <c r="JZC12" s="7"/>
      <c r="JZD12" s="7"/>
      <c r="JZE12" s="7"/>
      <c r="JZF12" s="7"/>
      <c r="JZG12" s="7"/>
      <c r="JZH12" s="7"/>
      <c r="JZI12" s="7"/>
      <c r="JZJ12" s="7"/>
      <c r="JZK12" s="7"/>
      <c r="JZL12" s="7"/>
      <c r="JZM12" s="7"/>
      <c r="JZN12" s="7"/>
      <c r="JZO12" s="7"/>
      <c r="JZP12" s="7"/>
      <c r="JZQ12" s="7"/>
      <c r="JZR12" s="7"/>
      <c r="JZS12" s="7"/>
      <c r="JZT12" s="7"/>
      <c r="JZU12" s="7"/>
      <c r="JZV12" s="7"/>
      <c r="JZW12" s="7"/>
      <c r="JZX12" s="7"/>
      <c r="JZY12" s="7"/>
      <c r="JZZ12" s="7"/>
      <c r="KAA12" s="7"/>
      <c r="KAB12" s="7"/>
      <c r="KAC12" s="7"/>
      <c r="KAD12" s="7"/>
      <c r="KAE12" s="7"/>
      <c r="KAF12" s="7"/>
      <c r="KAG12" s="7"/>
      <c r="KAH12" s="7"/>
      <c r="KAI12" s="7"/>
      <c r="KAJ12" s="7"/>
      <c r="KAK12" s="7"/>
      <c r="KAL12" s="7"/>
      <c r="KAM12" s="7"/>
      <c r="KAN12" s="7"/>
      <c r="KAO12" s="7"/>
      <c r="KAP12" s="7"/>
      <c r="KAQ12" s="7"/>
      <c r="KAR12" s="7"/>
      <c r="KAS12" s="7"/>
      <c r="KAT12" s="7"/>
      <c r="KAU12" s="7"/>
      <c r="KAV12" s="7"/>
      <c r="KAW12" s="7"/>
      <c r="KAX12" s="7"/>
      <c r="KAY12" s="7"/>
      <c r="KAZ12" s="7"/>
      <c r="KBA12" s="7"/>
      <c r="KBB12" s="7"/>
      <c r="KBC12" s="7"/>
      <c r="KBD12" s="7"/>
      <c r="KBE12" s="7"/>
      <c r="KBF12" s="7"/>
      <c r="KBG12" s="7"/>
      <c r="KBH12" s="7"/>
      <c r="KBI12" s="7"/>
      <c r="KBJ12" s="7"/>
      <c r="KBK12" s="7"/>
      <c r="KBL12" s="7"/>
      <c r="KBM12" s="7"/>
      <c r="KBN12" s="7"/>
      <c r="KBO12" s="7"/>
      <c r="KBP12" s="7"/>
      <c r="KBQ12" s="7"/>
      <c r="KBR12" s="7"/>
      <c r="KBS12" s="7"/>
      <c r="KBT12" s="7"/>
      <c r="KBU12" s="7"/>
      <c r="KBV12" s="7"/>
      <c r="KBW12" s="7"/>
      <c r="KBX12" s="7"/>
      <c r="KBY12" s="7"/>
      <c r="KBZ12" s="7"/>
      <c r="KCA12" s="7"/>
      <c r="KCB12" s="7"/>
      <c r="KCC12" s="7"/>
      <c r="KCD12" s="7"/>
      <c r="KCE12" s="7"/>
      <c r="KCF12" s="7"/>
      <c r="KCG12" s="7"/>
      <c r="KCH12" s="7"/>
      <c r="KCI12" s="7"/>
      <c r="KCJ12" s="7"/>
      <c r="KCK12" s="7"/>
      <c r="KCL12" s="7"/>
      <c r="KCM12" s="7"/>
      <c r="KCN12" s="7"/>
      <c r="KCO12" s="7"/>
      <c r="KCP12" s="7"/>
      <c r="KCQ12" s="7"/>
      <c r="KCR12" s="7"/>
      <c r="KCS12" s="7"/>
      <c r="KCT12" s="7"/>
      <c r="KCU12" s="7"/>
      <c r="KCV12" s="7"/>
      <c r="KCW12" s="7"/>
      <c r="KCX12" s="7"/>
      <c r="KCY12" s="7"/>
      <c r="KCZ12" s="7"/>
      <c r="KDA12" s="7"/>
      <c r="KDB12" s="7"/>
      <c r="KDC12" s="7"/>
      <c r="KDD12" s="7"/>
      <c r="KDE12" s="7"/>
      <c r="KDF12" s="7"/>
      <c r="KDG12" s="7"/>
      <c r="KDH12" s="7"/>
      <c r="KDI12" s="7"/>
      <c r="KDJ12" s="7"/>
      <c r="KDK12" s="7"/>
      <c r="KDL12" s="7"/>
      <c r="KDM12" s="7"/>
      <c r="KDN12" s="7"/>
      <c r="KDO12" s="7"/>
      <c r="KDP12" s="7"/>
      <c r="KDQ12" s="7"/>
      <c r="KDR12" s="7"/>
      <c r="KDS12" s="7"/>
      <c r="KDT12" s="7"/>
      <c r="KDU12" s="7"/>
      <c r="KDV12" s="7"/>
      <c r="KDW12" s="7"/>
      <c r="KDX12" s="7"/>
      <c r="KDY12" s="7"/>
      <c r="KDZ12" s="7"/>
      <c r="KEA12" s="7"/>
      <c r="KEB12" s="7"/>
      <c r="KEC12" s="7"/>
      <c r="KED12" s="7"/>
      <c r="KEE12" s="7"/>
      <c r="KEF12" s="7"/>
      <c r="KEG12" s="7"/>
      <c r="KEH12" s="7"/>
      <c r="KEI12" s="7"/>
      <c r="KEJ12" s="7"/>
      <c r="KEK12" s="7"/>
      <c r="KEL12" s="7"/>
      <c r="KEM12" s="7"/>
      <c r="KEN12" s="7"/>
      <c r="KEO12" s="7"/>
      <c r="KEP12" s="7"/>
      <c r="KEQ12" s="7"/>
      <c r="KER12" s="7"/>
      <c r="KES12" s="7"/>
      <c r="KET12" s="7"/>
      <c r="KEU12" s="7"/>
      <c r="KEV12" s="7"/>
      <c r="KEW12" s="7"/>
      <c r="KEX12" s="7"/>
      <c r="KEY12" s="7"/>
      <c r="KEZ12" s="7"/>
      <c r="KFA12" s="7"/>
      <c r="KFB12" s="7"/>
      <c r="KFC12" s="7"/>
      <c r="KFD12" s="7"/>
      <c r="KFE12" s="7"/>
      <c r="KFF12" s="7"/>
      <c r="KFG12" s="7"/>
      <c r="KFH12" s="7"/>
      <c r="KFI12" s="7"/>
      <c r="KFJ12" s="7"/>
      <c r="KFK12" s="7"/>
      <c r="KFL12" s="7"/>
      <c r="KFM12" s="7"/>
      <c r="KFN12" s="7"/>
      <c r="KFO12" s="7"/>
      <c r="KFP12" s="7"/>
      <c r="KFQ12" s="7"/>
      <c r="KFR12" s="7"/>
      <c r="KFS12" s="7"/>
      <c r="KFT12" s="7"/>
      <c r="KFU12" s="7"/>
      <c r="KFV12" s="7"/>
      <c r="KFW12" s="7"/>
      <c r="KFX12" s="7"/>
      <c r="KFY12" s="7"/>
      <c r="KFZ12" s="7"/>
      <c r="KGA12" s="7"/>
      <c r="KGB12" s="7"/>
      <c r="KGC12" s="7"/>
      <c r="KGD12" s="7"/>
      <c r="KGE12" s="7"/>
      <c r="KGF12" s="7"/>
      <c r="KGG12" s="7"/>
      <c r="KGH12" s="7"/>
      <c r="KGI12" s="7"/>
      <c r="KGJ12" s="7"/>
      <c r="KGK12" s="7"/>
      <c r="KGL12" s="7"/>
      <c r="KGM12" s="7"/>
      <c r="KGN12" s="7"/>
      <c r="KGO12" s="7"/>
      <c r="KGP12" s="7"/>
      <c r="KGQ12" s="7"/>
      <c r="KGR12" s="7"/>
      <c r="KGS12" s="7"/>
      <c r="KGT12" s="7"/>
      <c r="KGU12" s="7"/>
      <c r="KGV12" s="7"/>
      <c r="KGW12" s="7"/>
      <c r="KGX12" s="7"/>
      <c r="KGY12" s="7"/>
      <c r="KGZ12" s="7"/>
      <c r="KHA12" s="7"/>
      <c r="KHB12" s="7"/>
      <c r="KHC12" s="7"/>
      <c r="KHD12" s="7"/>
      <c r="KHE12" s="7"/>
      <c r="KHF12" s="7"/>
      <c r="KHG12" s="7"/>
      <c r="KHH12" s="7"/>
      <c r="KHI12" s="7"/>
      <c r="KHJ12" s="7"/>
      <c r="KHK12" s="7"/>
      <c r="KHL12" s="7"/>
      <c r="KHM12" s="7"/>
      <c r="KHN12" s="7"/>
      <c r="KHO12" s="7"/>
      <c r="KHP12" s="7"/>
      <c r="KHQ12" s="7"/>
      <c r="KHR12" s="7"/>
      <c r="KHS12" s="7"/>
      <c r="KHT12" s="7"/>
      <c r="KHU12" s="7"/>
      <c r="KHV12" s="7"/>
      <c r="KHW12" s="7"/>
      <c r="KHX12" s="7"/>
      <c r="KHY12" s="7"/>
      <c r="KHZ12" s="7"/>
      <c r="KIA12" s="7"/>
      <c r="KIB12" s="7"/>
      <c r="KIC12" s="7"/>
      <c r="KID12" s="7"/>
      <c r="KIE12" s="7"/>
      <c r="KIF12" s="7"/>
      <c r="KIG12" s="7"/>
      <c r="KIH12" s="7"/>
      <c r="KII12" s="7"/>
      <c r="KIJ12" s="7"/>
      <c r="KIK12" s="7"/>
      <c r="KIL12" s="7"/>
      <c r="KIM12" s="7"/>
      <c r="KIN12" s="7"/>
      <c r="KIO12" s="7"/>
      <c r="KIP12" s="7"/>
      <c r="KIQ12" s="7"/>
      <c r="KIR12" s="7"/>
      <c r="KIS12" s="7"/>
      <c r="KIT12" s="7"/>
      <c r="KIU12" s="7"/>
      <c r="KIV12" s="7"/>
      <c r="KIW12" s="7"/>
      <c r="KIX12" s="7"/>
      <c r="KIY12" s="7"/>
      <c r="KIZ12" s="7"/>
      <c r="KJA12" s="7"/>
      <c r="KJB12" s="7"/>
      <c r="KJC12" s="7"/>
      <c r="KJD12" s="7"/>
      <c r="KJE12" s="7"/>
      <c r="KJF12" s="7"/>
      <c r="KJG12" s="7"/>
      <c r="KJH12" s="7"/>
      <c r="KJI12" s="7"/>
      <c r="KJJ12" s="7"/>
      <c r="KJK12" s="7"/>
      <c r="KJL12" s="7"/>
      <c r="KJM12" s="7"/>
      <c r="KJN12" s="7"/>
      <c r="KJO12" s="7"/>
      <c r="KJP12" s="7"/>
      <c r="KJQ12" s="7"/>
      <c r="KJR12" s="7"/>
      <c r="KJS12" s="7"/>
      <c r="KJT12" s="7"/>
      <c r="KJU12" s="7"/>
      <c r="KJV12" s="7"/>
      <c r="KJW12" s="7"/>
      <c r="KJX12" s="7"/>
      <c r="KJY12" s="7"/>
      <c r="KJZ12" s="7"/>
      <c r="KKA12" s="7"/>
      <c r="KKB12" s="7"/>
      <c r="KKC12" s="7"/>
      <c r="KKD12" s="7"/>
      <c r="KKE12" s="7"/>
      <c r="KKF12" s="7"/>
      <c r="KKG12" s="7"/>
      <c r="KKH12" s="7"/>
      <c r="KKI12" s="7"/>
      <c r="KKJ12" s="7"/>
      <c r="KKK12" s="7"/>
      <c r="KKL12" s="7"/>
      <c r="KKM12" s="7"/>
      <c r="KKN12" s="7"/>
      <c r="KKO12" s="7"/>
      <c r="KKP12" s="7"/>
      <c r="KKQ12" s="7"/>
      <c r="KKR12" s="7"/>
      <c r="KKS12" s="7"/>
      <c r="KKT12" s="7"/>
      <c r="KKU12" s="7"/>
      <c r="KKV12" s="7"/>
      <c r="KKW12" s="7"/>
      <c r="KKX12" s="7"/>
      <c r="KKY12" s="7"/>
      <c r="KKZ12" s="7"/>
      <c r="KLA12" s="7"/>
      <c r="KLB12" s="7"/>
      <c r="KLC12" s="7"/>
      <c r="KLD12" s="7"/>
      <c r="KLE12" s="7"/>
      <c r="KLF12" s="7"/>
      <c r="KLG12" s="7"/>
      <c r="KLH12" s="7"/>
      <c r="KLI12" s="7"/>
      <c r="KLJ12" s="7"/>
      <c r="KLK12" s="7"/>
      <c r="KLL12" s="7"/>
      <c r="KLM12" s="7"/>
      <c r="KLN12" s="7"/>
      <c r="KLO12" s="7"/>
      <c r="KLP12" s="7"/>
      <c r="KLQ12" s="7"/>
      <c r="KLR12" s="7"/>
      <c r="KLS12" s="7"/>
      <c r="KLT12" s="7"/>
      <c r="KLU12" s="7"/>
      <c r="KLV12" s="7"/>
      <c r="KLW12" s="7"/>
      <c r="KLX12" s="7"/>
      <c r="KLY12" s="7"/>
      <c r="KLZ12" s="7"/>
      <c r="KMA12" s="7"/>
      <c r="KMB12" s="7"/>
      <c r="KMC12" s="7"/>
      <c r="KMD12" s="7"/>
      <c r="KME12" s="7"/>
      <c r="KMF12" s="7"/>
      <c r="KMG12" s="7"/>
      <c r="KMH12" s="7"/>
      <c r="KMI12" s="7"/>
      <c r="KMJ12" s="7"/>
      <c r="KMK12" s="7"/>
      <c r="KML12" s="7"/>
      <c r="KMM12" s="7"/>
      <c r="KMN12" s="7"/>
      <c r="KMO12" s="7"/>
      <c r="KMP12" s="7"/>
      <c r="KMQ12" s="7"/>
      <c r="KMR12" s="7"/>
      <c r="KMS12" s="7"/>
      <c r="KMT12" s="7"/>
      <c r="KMU12" s="7"/>
      <c r="KMV12" s="7"/>
      <c r="KMW12" s="7"/>
      <c r="KMX12" s="7"/>
      <c r="KMY12" s="7"/>
      <c r="KMZ12" s="7"/>
      <c r="KNA12" s="7"/>
      <c r="KNB12" s="7"/>
      <c r="KNC12" s="7"/>
      <c r="KND12" s="7"/>
      <c r="KNE12" s="7"/>
      <c r="KNF12" s="7"/>
      <c r="KNG12" s="7"/>
      <c r="KNH12" s="7"/>
      <c r="KNI12" s="7"/>
      <c r="KNJ12" s="7"/>
      <c r="KNK12" s="7"/>
      <c r="KNL12" s="7"/>
      <c r="KNM12" s="7"/>
      <c r="KNN12" s="7"/>
      <c r="KNO12" s="7"/>
      <c r="KNP12" s="7"/>
      <c r="KNQ12" s="7"/>
      <c r="KNR12" s="7"/>
      <c r="KNS12" s="7"/>
      <c r="KNT12" s="7"/>
      <c r="KNU12" s="7"/>
      <c r="KNV12" s="7"/>
      <c r="KNW12" s="7"/>
      <c r="KNX12" s="7"/>
      <c r="KNY12" s="7"/>
      <c r="KNZ12" s="7"/>
      <c r="KOA12" s="7"/>
      <c r="KOB12" s="7"/>
      <c r="KOC12" s="7"/>
      <c r="KOD12" s="7"/>
      <c r="KOE12" s="7"/>
      <c r="KOF12" s="7"/>
      <c r="KOG12" s="7"/>
      <c r="KOH12" s="7"/>
      <c r="KOI12" s="7"/>
      <c r="KOJ12" s="7"/>
      <c r="KOK12" s="7"/>
      <c r="KOL12" s="7"/>
      <c r="KOM12" s="7"/>
      <c r="KON12" s="7"/>
      <c r="KOO12" s="7"/>
      <c r="KOP12" s="7"/>
      <c r="KOQ12" s="7"/>
      <c r="KOR12" s="7"/>
      <c r="KOS12" s="7"/>
      <c r="KOT12" s="7"/>
      <c r="KOU12" s="7"/>
      <c r="KOV12" s="7"/>
      <c r="KOW12" s="7"/>
      <c r="KOX12" s="7"/>
      <c r="KOY12" s="7"/>
      <c r="KOZ12" s="7"/>
      <c r="KPA12" s="7"/>
      <c r="KPB12" s="7"/>
      <c r="KPC12" s="7"/>
      <c r="KPD12" s="7"/>
      <c r="KPE12" s="7"/>
      <c r="KPF12" s="7"/>
      <c r="KPG12" s="7"/>
      <c r="KPH12" s="7"/>
      <c r="KPI12" s="7"/>
      <c r="KPJ12" s="7"/>
      <c r="KPK12" s="7"/>
      <c r="KPL12" s="7"/>
      <c r="KPM12" s="7"/>
      <c r="KPN12" s="7"/>
      <c r="KPO12" s="7"/>
      <c r="KPP12" s="7"/>
      <c r="KPQ12" s="7"/>
      <c r="KPR12" s="7"/>
      <c r="KPS12" s="7"/>
      <c r="KPT12" s="7"/>
      <c r="KPU12" s="7"/>
      <c r="KPV12" s="7"/>
      <c r="KPW12" s="7"/>
      <c r="KPX12" s="7"/>
      <c r="KPY12" s="7"/>
      <c r="KPZ12" s="7"/>
      <c r="KQA12" s="7"/>
      <c r="KQB12" s="7"/>
      <c r="KQC12" s="7"/>
      <c r="KQD12" s="7"/>
      <c r="KQE12" s="7"/>
      <c r="KQF12" s="7"/>
      <c r="KQG12" s="7"/>
      <c r="KQH12" s="7"/>
      <c r="KQI12" s="7"/>
      <c r="KQJ12" s="7"/>
      <c r="KQK12" s="7"/>
      <c r="KQL12" s="7"/>
      <c r="KQM12" s="7"/>
      <c r="KQN12" s="7"/>
      <c r="KQO12" s="7"/>
      <c r="KQP12" s="7"/>
      <c r="KQQ12" s="7"/>
      <c r="KQR12" s="7"/>
      <c r="KQS12" s="7"/>
      <c r="KQT12" s="7"/>
      <c r="KQU12" s="7"/>
      <c r="KQV12" s="7"/>
      <c r="KQW12" s="7"/>
      <c r="KQX12" s="7"/>
      <c r="KQY12" s="7"/>
      <c r="KQZ12" s="7"/>
      <c r="KRA12" s="7"/>
      <c r="KRB12" s="7"/>
      <c r="KRC12" s="7"/>
      <c r="KRD12" s="7"/>
      <c r="KRE12" s="7"/>
      <c r="KRF12" s="7"/>
      <c r="KRG12" s="7"/>
      <c r="KRH12" s="7"/>
      <c r="KRI12" s="7"/>
      <c r="KRJ12" s="7"/>
      <c r="KRK12" s="7"/>
      <c r="KRL12" s="7"/>
      <c r="KRM12" s="7"/>
      <c r="KRN12" s="7"/>
      <c r="KRO12" s="7"/>
      <c r="KRP12" s="7"/>
      <c r="KRQ12" s="7"/>
      <c r="KRR12" s="7"/>
      <c r="KRS12" s="7"/>
      <c r="KRT12" s="7"/>
      <c r="KRU12" s="7"/>
      <c r="KRV12" s="7"/>
      <c r="KRW12" s="7"/>
      <c r="KRX12" s="7"/>
      <c r="KRY12" s="7"/>
      <c r="KRZ12" s="7"/>
      <c r="KSA12" s="7"/>
      <c r="KSB12" s="7"/>
      <c r="KSC12" s="7"/>
      <c r="KSD12" s="7"/>
      <c r="KSE12" s="7"/>
      <c r="KSF12" s="7"/>
      <c r="KSG12" s="7"/>
      <c r="KSH12" s="7"/>
      <c r="KSI12" s="7"/>
      <c r="KSJ12" s="7"/>
      <c r="KSK12" s="7"/>
      <c r="KSL12" s="7"/>
      <c r="KSM12" s="7"/>
      <c r="KSN12" s="7"/>
      <c r="KSO12" s="7"/>
      <c r="KSP12" s="7"/>
      <c r="KSQ12" s="7"/>
      <c r="KSR12" s="7"/>
      <c r="KSS12" s="7"/>
      <c r="KST12" s="7"/>
      <c r="KSU12" s="7"/>
      <c r="KSV12" s="7"/>
      <c r="KSW12" s="7"/>
      <c r="KSX12" s="7"/>
      <c r="KSY12" s="7"/>
      <c r="KSZ12" s="7"/>
      <c r="KTA12" s="7"/>
      <c r="KTB12" s="7"/>
      <c r="KTC12" s="7"/>
      <c r="KTD12" s="7"/>
      <c r="KTE12" s="7"/>
      <c r="KTF12" s="7"/>
      <c r="KTG12" s="7"/>
      <c r="KTH12" s="7"/>
      <c r="KTI12" s="7"/>
      <c r="KTJ12" s="7"/>
      <c r="KTK12" s="7"/>
      <c r="KTL12" s="7"/>
      <c r="KTM12" s="7"/>
      <c r="KTN12" s="7"/>
      <c r="KTO12" s="7"/>
      <c r="KTP12" s="7"/>
      <c r="KTQ12" s="7"/>
      <c r="KTR12" s="7"/>
      <c r="KTS12" s="7"/>
      <c r="KTT12" s="7"/>
      <c r="KTU12" s="7"/>
      <c r="KTV12" s="7"/>
      <c r="KTW12" s="7"/>
      <c r="KTX12" s="7"/>
      <c r="KTY12" s="7"/>
      <c r="KTZ12" s="7"/>
      <c r="KUA12" s="7"/>
      <c r="KUB12" s="7"/>
      <c r="KUC12" s="7"/>
      <c r="KUD12" s="7"/>
      <c r="KUE12" s="7"/>
      <c r="KUF12" s="7"/>
      <c r="KUG12" s="7"/>
      <c r="KUH12" s="7"/>
      <c r="KUI12" s="7"/>
      <c r="KUJ12" s="7"/>
      <c r="KUK12" s="7"/>
      <c r="KUL12" s="7"/>
      <c r="KUM12" s="7"/>
      <c r="KUN12" s="7"/>
      <c r="KUO12" s="7"/>
      <c r="KUP12" s="7"/>
      <c r="KUQ12" s="7"/>
      <c r="KUR12" s="7"/>
      <c r="KUS12" s="7"/>
      <c r="KUT12" s="7"/>
      <c r="KUU12" s="7"/>
      <c r="KUV12" s="7"/>
      <c r="KUW12" s="7"/>
      <c r="KUX12" s="7"/>
      <c r="KUY12" s="7"/>
      <c r="KUZ12" s="7"/>
      <c r="KVA12" s="7"/>
      <c r="KVB12" s="7"/>
      <c r="KVC12" s="7"/>
      <c r="KVD12" s="7"/>
      <c r="KVE12" s="7"/>
      <c r="KVF12" s="7"/>
      <c r="KVG12" s="7"/>
      <c r="KVH12" s="7"/>
      <c r="KVI12" s="7"/>
      <c r="KVJ12" s="7"/>
      <c r="KVK12" s="7"/>
      <c r="KVL12" s="7"/>
      <c r="KVM12" s="7"/>
      <c r="KVN12" s="7"/>
      <c r="KVO12" s="7"/>
      <c r="KVP12" s="7"/>
      <c r="KVQ12" s="7"/>
      <c r="KVR12" s="7"/>
      <c r="KVS12" s="7"/>
      <c r="KVT12" s="7"/>
      <c r="KVU12" s="7"/>
      <c r="KVV12" s="7"/>
      <c r="KVW12" s="7"/>
      <c r="KVX12" s="7"/>
      <c r="KVY12" s="7"/>
      <c r="KVZ12" s="7"/>
      <c r="KWA12" s="7"/>
      <c r="KWB12" s="7"/>
      <c r="KWC12" s="7"/>
      <c r="KWD12" s="7"/>
      <c r="KWE12" s="7"/>
      <c r="KWF12" s="7"/>
      <c r="KWG12" s="7"/>
      <c r="KWH12" s="7"/>
      <c r="KWI12" s="7"/>
      <c r="KWJ12" s="7"/>
      <c r="KWK12" s="7"/>
      <c r="KWL12" s="7"/>
      <c r="KWM12" s="7"/>
      <c r="KWN12" s="7"/>
      <c r="KWO12" s="7"/>
      <c r="KWP12" s="7"/>
      <c r="KWQ12" s="7"/>
      <c r="KWR12" s="7"/>
      <c r="KWS12" s="7"/>
      <c r="KWT12" s="7"/>
      <c r="KWU12" s="7"/>
      <c r="KWV12" s="7"/>
      <c r="KWW12" s="7"/>
      <c r="KWX12" s="7"/>
      <c r="KWY12" s="7"/>
      <c r="KWZ12" s="7"/>
      <c r="KXA12" s="7"/>
      <c r="KXB12" s="7"/>
      <c r="KXC12" s="7"/>
      <c r="KXD12" s="7"/>
      <c r="KXE12" s="7"/>
      <c r="KXF12" s="7"/>
      <c r="KXG12" s="7"/>
      <c r="KXH12" s="7"/>
      <c r="KXI12" s="7"/>
      <c r="KXJ12" s="7"/>
      <c r="KXK12" s="7"/>
      <c r="KXL12" s="7"/>
      <c r="KXM12" s="7"/>
      <c r="KXN12" s="7"/>
      <c r="KXO12" s="7"/>
      <c r="KXP12" s="7"/>
      <c r="KXQ12" s="7"/>
      <c r="KXR12" s="7"/>
      <c r="KXS12" s="7"/>
      <c r="KXT12" s="7"/>
      <c r="KXU12" s="7"/>
      <c r="KXV12" s="7"/>
      <c r="KXW12" s="7"/>
      <c r="KXX12" s="7"/>
      <c r="KXY12" s="7"/>
      <c r="KXZ12" s="7"/>
      <c r="KYA12" s="7"/>
      <c r="KYB12" s="7"/>
      <c r="KYC12" s="7"/>
      <c r="KYD12" s="7"/>
      <c r="KYE12" s="7"/>
      <c r="KYF12" s="7"/>
      <c r="KYG12" s="7"/>
      <c r="KYH12" s="7"/>
      <c r="KYI12" s="7"/>
      <c r="KYJ12" s="7"/>
      <c r="KYK12" s="7"/>
      <c r="KYL12" s="7"/>
      <c r="KYM12" s="7"/>
      <c r="KYN12" s="7"/>
      <c r="KYO12" s="7"/>
      <c r="KYP12" s="7"/>
      <c r="KYQ12" s="7"/>
      <c r="KYR12" s="7"/>
      <c r="KYS12" s="7"/>
      <c r="KYT12" s="7"/>
      <c r="KYU12" s="7"/>
      <c r="KYV12" s="7"/>
      <c r="KYW12" s="7"/>
      <c r="KYX12" s="7"/>
      <c r="KYY12" s="7"/>
      <c r="KYZ12" s="7"/>
      <c r="KZA12" s="7"/>
      <c r="KZB12" s="7"/>
      <c r="KZC12" s="7"/>
      <c r="KZD12" s="7"/>
      <c r="KZE12" s="7"/>
      <c r="KZF12" s="7"/>
      <c r="KZG12" s="7"/>
      <c r="KZH12" s="7"/>
      <c r="KZI12" s="7"/>
      <c r="KZJ12" s="7"/>
      <c r="KZK12" s="7"/>
      <c r="KZL12" s="7"/>
      <c r="KZM12" s="7"/>
      <c r="KZN12" s="7"/>
      <c r="KZO12" s="7"/>
      <c r="KZP12" s="7"/>
      <c r="KZQ12" s="7"/>
      <c r="KZR12" s="7"/>
      <c r="KZS12" s="7"/>
      <c r="KZT12" s="7"/>
      <c r="KZU12" s="7"/>
      <c r="KZV12" s="7"/>
      <c r="KZW12" s="7"/>
      <c r="KZX12" s="7"/>
      <c r="KZY12" s="7"/>
      <c r="KZZ12" s="7"/>
      <c r="LAA12" s="7"/>
      <c r="LAB12" s="7"/>
      <c r="LAC12" s="7"/>
      <c r="LAD12" s="7"/>
      <c r="LAE12" s="7"/>
      <c r="LAF12" s="7"/>
      <c r="LAG12" s="7"/>
      <c r="LAH12" s="7"/>
      <c r="LAI12" s="7"/>
      <c r="LAJ12" s="7"/>
      <c r="LAK12" s="7"/>
      <c r="LAL12" s="7"/>
      <c r="LAM12" s="7"/>
      <c r="LAN12" s="7"/>
      <c r="LAO12" s="7"/>
      <c r="LAP12" s="7"/>
      <c r="LAQ12" s="7"/>
      <c r="LAR12" s="7"/>
      <c r="LAS12" s="7"/>
      <c r="LAT12" s="7"/>
      <c r="LAU12" s="7"/>
      <c r="LAV12" s="7"/>
      <c r="LAW12" s="7"/>
      <c r="LAX12" s="7"/>
      <c r="LAY12" s="7"/>
      <c r="LAZ12" s="7"/>
      <c r="LBA12" s="7"/>
      <c r="LBB12" s="7"/>
      <c r="LBC12" s="7"/>
      <c r="LBD12" s="7"/>
      <c r="LBE12" s="7"/>
      <c r="LBF12" s="7"/>
      <c r="LBG12" s="7"/>
      <c r="LBH12" s="7"/>
      <c r="LBI12" s="7"/>
      <c r="LBJ12" s="7"/>
      <c r="LBK12" s="7"/>
      <c r="LBL12" s="7"/>
      <c r="LBM12" s="7"/>
      <c r="LBN12" s="7"/>
      <c r="LBO12" s="7"/>
      <c r="LBP12" s="7"/>
      <c r="LBQ12" s="7"/>
      <c r="LBR12" s="7"/>
      <c r="LBS12" s="7"/>
      <c r="LBT12" s="7"/>
      <c r="LBU12" s="7"/>
      <c r="LBV12" s="7"/>
      <c r="LBW12" s="7"/>
      <c r="LBX12" s="7"/>
      <c r="LBY12" s="7"/>
      <c r="LBZ12" s="7"/>
      <c r="LCA12" s="7"/>
      <c r="LCB12" s="7"/>
      <c r="LCC12" s="7"/>
      <c r="LCD12" s="7"/>
      <c r="LCE12" s="7"/>
      <c r="LCF12" s="7"/>
      <c r="LCG12" s="7"/>
      <c r="LCH12" s="7"/>
      <c r="LCI12" s="7"/>
      <c r="LCJ12" s="7"/>
      <c r="LCK12" s="7"/>
      <c r="LCL12" s="7"/>
      <c r="LCM12" s="7"/>
      <c r="LCN12" s="7"/>
      <c r="LCO12" s="7"/>
      <c r="LCP12" s="7"/>
      <c r="LCQ12" s="7"/>
      <c r="LCR12" s="7"/>
      <c r="LCS12" s="7"/>
      <c r="LCT12" s="7"/>
      <c r="LCU12" s="7"/>
      <c r="LCV12" s="7"/>
      <c r="LCW12" s="7"/>
      <c r="LCX12" s="7"/>
      <c r="LCY12" s="7"/>
      <c r="LCZ12" s="7"/>
      <c r="LDA12" s="7"/>
      <c r="LDB12" s="7"/>
      <c r="LDC12" s="7"/>
      <c r="LDD12" s="7"/>
      <c r="LDE12" s="7"/>
      <c r="LDF12" s="7"/>
      <c r="LDG12" s="7"/>
      <c r="LDH12" s="7"/>
      <c r="LDI12" s="7"/>
      <c r="LDJ12" s="7"/>
      <c r="LDK12" s="7"/>
      <c r="LDL12" s="7"/>
      <c r="LDM12" s="7"/>
      <c r="LDN12" s="7"/>
      <c r="LDO12" s="7"/>
      <c r="LDP12" s="7"/>
      <c r="LDQ12" s="7"/>
      <c r="LDR12" s="7"/>
      <c r="LDS12" s="7"/>
      <c r="LDT12" s="7"/>
      <c r="LDU12" s="7"/>
      <c r="LDV12" s="7"/>
      <c r="LDW12" s="7"/>
      <c r="LDX12" s="7"/>
      <c r="LDY12" s="7"/>
      <c r="LDZ12" s="7"/>
      <c r="LEA12" s="7"/>
      <c r="LEB12" s="7"/>
      <c r="LEC12" s="7"/>
      <c r="LED12" s="7"/>
      <c r="LEE12" s="7"/>
      <c r="LEF12" s="7"/>
      <c r="LEG12" s="7"/>
      <c r="LEH12" s="7"/>
      <c r="LEI12" s="7"/>
      <c r="LEJ12" s="7"/>
      <c r="LEK12" s="7"/>
      <c r="LEL12" s="7"/>
      <c r="LEM12" s="7"/>
      <c r="LEN12" s="7"/>
      <c r="LEO12" s="7"/>
      <c r="LEP12" s="7"/>
      <c r="LEQ12" s="7"/>
      <c r="LER12" s="7"/>
      <c r="LES12" s="7"/>
      <c r="LET12" s="7"/>
      <c r="LEU12" s="7"/>
      <c r="LEV12" s="7"/>
      <c r="LEW12" s="7"/>
      <c r="LEX12" s="7"/>
      <c r="LEY12" s="7"/>
      <c r="LEZ12" s="7"/>
      <c r="LFA12" s="7"/>
      <c r="LFB12" s="7"/>
      <c r="LFC12" s="7"/>
      <c r="LFD12" s="7"/>
      <c r="LFE12" s="7"/>
      <c r="LFF12" s="7"/>
      <c r="LFG12" s="7"/>
      <c r="LFH12" s="7"/>
      <c r="LFI12" s="7"/>
      <c r="LFJ12" s="7"/>
      <c r="LFK12" s="7"/>
      <c r="LFL12" s="7"/>
      <c r="LFM12" s="7"/>
      <c r="LFN12" s="7"/>
      <c r="LFO12" s="7"/>
      <c r="LFP12" s="7"/>
      <c r="LFQ12" s="7"/>
      <c r="LFR12" s="7"/>
      <c r="LFS12" s="7"/>
      <c r="LFT12" s="7"/>
      <c r="LFU12" s="7"/>
      <c r="LFV12" s="7"/>
      <c r="LFW12" s="7"/>
      <c r="LFX12" s="7"/>
      <c r="LFY12" s="7"/>
      <c r="LFZ12" s="7"/>
      <c r="LGA12" s="7"/>
      <c r="LGB12" s="7"/>
      <c r="LGC12" s="7"/>
      <c r="LGD12" s="7"/>
      <c r="LGE12" s="7"/>
      <c r="LGF12" s="7"/>
      <c r="LGG12" s="7"/>
      <c r="LGH12" s="7"/>
      <c r="LGI12" s="7"/>
      <c r="LGJ12" s="7"/>
      <c r="LGK12" s="7"/>
      <c r="LGL12" s="7"/>
      <c r="LGM12" s="7"/>
      <c r="LGN12" s="7"/>
      <c r="LGO12" s="7"/>
      <c r="LGP12" s="7"/>
      <c r="LGQ12" s="7"/>
      <c r="LGR12" s="7"/>
      <c r="LGS12" s="7"/>
      <c r="LGT12" s="7"/>
      <c r="LGU12" s="7"/>
      <c r="LGV12" s="7"/>
      <c r="LGW12" s="7"/>
      <c r="LGX12" s="7"/>
      <c r="LGY12" s="7"/>
      <c r="LGZ12" s="7"/>
      <c r="LHA12" s="7"/>
      <c r="LHB12" s="7"/>
      <c r="LHC12" s="7"/>
      <c r="LHD12" s="7"/>
      <c r="LHE12" s="7"/>
      <c r="LHF12" s="7"/>
      <c r="LHG12" s="7"/>
      <c r="LHH12" s="7"/>
      <c r="LHI12" s="7"/>
      <c r="LHJ12" s="7"/>
      <c r="LHK12" s="7"/>
      <c r="LHL12" s="7"/>
      <c r="LHM12" s="7"/>
      <c r="LHN12" s="7"/>
      <c r="LHO12" s="7"/>
      <c r="LHP12" s="7"/>
      <c r="LHQ12" s="7"/>
      <c r="LHR12" s="7"/>
      <c r="LHS12" s="7"/>
      <c r="LHT12" s="7"/>
      <c r="LHU12" s="7"/>
      <c r="LHV12" s="7"/>
      <c r="LHW12" s="7"/>
      <c r="LHX12" s="7"/>
      <c r="LHY12" s="7"/>
      <c r="LHZ12" s="7"/>
      <c r="LIA12" s="7"/>
      <c r="LIB12" s="7"/>
      <c r="LIC12" s="7"/>
      <c r="LID12" s="7"/>
      <c r="LIE12" s="7"/>
      <c r="LIF12" s="7"/>
      <c r="LIG12" s="7"/>
      <c r="LIH12" s="7"/>
      <c r="LII12" s="7"/>
      <c r="LIJ12" s="7"/>
      <c r="LIK12" s="7"/>
      <c r="LIL12" s="7"/>
      <c r="LIM12" s="7"/>
      <c r="LIN12" s="7"/>
      <c r="LIO12" s="7"/>
      <c r="LIP12" s="7"/>
      <c r="LIQ12" s="7"/>
      <c r="LIR12" s="7"/>
      <c r="LIS12" s="7"/>
      <c r="LIT12" s="7"/>
      <c r="LIU12" s="7"/>
      <c r="LIV12" s="7"/>
      <c r="LIW12" s="7"/>
      <c r="LIX12" s="7"/>
      <c r="LIY12" s="7"/>
      <c r="LIZ12" s="7"/>
      <c r="LJA12" s="7"/>
      <c r="LJB12" s="7"/>
      <c r="LJC12" s="7"/>
      <c r="LJD12" s="7"/>
      <c r="LJE12" s="7"/>
      <c r="LJF12" s="7"/>
      <c r="LJG12" s="7"/>
      <c r="LJH12" s="7"/>
      <c r="LJI12" s="7"/>
      <c r="LJJ12" s="7"/>
      <c r="LJK12" s="7"/>
      <c r="LJL12" s="7"/>
      <c r="LJM12" s="7"/>
      <c r="LJN12" s="7"/>
      <c r="LJO12" s="7"/>
      <c r="LJP12" s="7"/>
      <c r="LJQ12" s="7"/>
      <c r="LJR12" s="7"/>
      <c r="LJS12" s="7"/>
      <c r="LJT12" s="7"/>
      <c r="LJU12" s="7"/>
      <c r="LJV12" s="7"/>
      <c r="LJW12" s="7"/>
      <c r="LJX12" s="7"/>
      <c r="LJY12" s="7"/>
      <c r="LJZ12" s="7"/>
      <c r="LKA12" s="7"/>
      <c r="LKB12" s="7"/>
      <c r="LKC12" s="7"/>
      <c r="LKD12" s="7"/>
      <c r="LKE12" s="7"/>
      <c r="LKF12" s="7"/>
      <c r="LKG12" s="7"/>
      <c r="LKH12" s="7"/>
      <c r="LKI12" s="7"/>
      <c r="LKJ12" s="7"/>
      <c r="LKK12" s="7"/>
      <c r="LKL12" s="7"/>
      <c r="LKM12" s="7"/>
      <c r="LKN12" s="7"/>
      <c r="LKO12" s="7"/>
      <c r="LKP12" s="7"/>
      <c r="LKQ12" s="7"/>
      <c r="LKR12" s="7"/>
      <c r="LKS12" s="7"/>
      <c r="LKT12" s="7"/>
      <c r="LKU12" s="7"/>
      <c r="LKV12" s="7"/>
      <c r="LKW12" s="7"/>
      <c r="LKX12" s="7"/>
      <c r="LKY12" s="7"/>
      <c r="LKZ12" s="7"/>
      <c r="LLA12" s="7"/>
      <c r="LLB12" s="7"/>
      <c r="LLC12" s="7"/>
      <c r="LLD12" s="7"/>
      <c r="LLE12" s="7"/>
      <c r="LLF12" s="7"/>
      <c r="LLG12" s="7"/>
      <c r="LLH12" s="7"/>
      <c r="LLI12" s="7"/>
      <c r="LLJ12" s="7"/>
      <c r="LLK12" s="7"/>
      <c r="LLL12" s="7"/>
      <c r="LLM12" s="7"/>
      <c r="LLN12" s="7"/>
      <c r="LLO12" s="7"/>
      <c r="LLP12" s="7"/>
      <c r="LLQ12" s="7"/>
      <c r="LLR12" s="7"/>
      <c r="LLS12" s="7"/>
      <c r="LLT12" s="7"/>
      <c r="LLU12" s="7"/>
      <c r="LLV12" s="7"/>
      <c r="LLW12" s="7"/>
      <c r="LLX12" s="7"/>
      <c r="LLY12" s="7"/>
      <c r="LLZ12" s="7"/>
      <c r="LMA12" s="7"/>
      <c r="LMB12" s="7"/>
      <c r="LMC12" s="7"/>
      <c r="LMD12" s="7"/>
      <c r="LME12" s="7"/>
      <c r="LMF12" s="7"/>
      <c r="LMG12" s="7"/>
      <c r="LMH12" s="7"/>
      <c r="LMI12" s="7"/>
      <c r="LMJ12" s="7"/>
      <c r="LMK12" s="7"/>
      <c r="LML12" s="7"/>
      <c r="LMM12" s="7"/>
      <c r="LMN12" s="7"/>
      <c r="LMO12" s="7"/>
      <c r="LMP12" s="7"/>
      <c r="LMQ12" s="7"/>
      <c r="LMR12" s="7"/>
      <c r="LMS12" s="7"/>
      <c r="LMT12" s="7"/>
      <c r="LMU12" s="7"/>
      <c r="LMV12" s="7"/>
      <c r="LMW12" s="7"/>
      <c r="LMX12" s="7"/>
      <c r="LMY12" s="7"/>
      <c r="LMZ12" s="7"/>
      <c r="LNA12" s="7"/>
      <c r="LNB12" s="7"/>
      <c r="LNC12" s="7"/>
      <c r="LND12" s="7"/>
      <c r="LNE12" s="7"/>
      <c r="LNF12" s="7"/>
      <c r="LNG12" s="7"/>
      <c r="LNH12" s="7"/>
      <c r="LNI12" s="7"/>
      <c r="LNJ12" s="7"/>
      <c r="LNK12" s="7"/>
      <c r="LNL12" s="7"/>
      <c r="LNM12" s="7"/>
      <c r="LNN12" s="7"/>
      <c r="LNO12" s="7"/>
      <c r="LNP12" s="7"/>
      <c r="LNQ12" s="7"/>
      <c r="LNR12" s="7"/>
      <c r="LNS12" s="7"/>
      <c r="LNT12" s="7"/>
      <c r="LNU12" s="7"/>
      <c r="LNV12" s="7"/>
      <c r="LNW12" s="7"/>
      <c r="LNX12" s="7"/>
      <c r="LNY12" s="7"/>
      <c r="LNZ12" s="7"/>
      <c r="LOA12" s="7"/>
      <c r="LOB12" s="7"/>
      <c r="LOC12" s="7"/>
      <c r="LOD12" s="7"/>
      <c r="LOE12" s="7"/>
      <c r="LOF12" s="7"/>
      <c r="LOG12" s="7"/>
      <c r="LOH12" s="7"/>
      <c r="LOI12" s="7"/>
      <c r="LOJ12" s="7"/>
      <c r="LOK12" s="7"/>
      <c r="LOL12" s="7"/>
      <c r="LOM12" s="7"/>
      <c r="LON12" s="7"/>
      <c r="LOO12" s="7"/>
      <c r="LOP12" s="7"/>
      <c r="LOQ12" s="7"/>
      <c r="LOR12" s="7"/>
      <c r="LOS12" s="7"/>
      <c r="LOT12" s="7"/>
      <c r="LOU12" s="7"/>
      <c r="LOV12" s="7"/>
      <c r="LOW12" s="7"/>
      <c r="LOX12" s="7"/>
      <c r="LOY12" s="7"/>
      <c r="LOZ12" s="7"/>
      <c r="LPA12" s="7"/>
      <c r="LPB12" s="7"/>
      <c r="LPC12" s="7"/>
      <c r="LPD12" s="7"/>
      <c r="LPE12" s="7"/>
      <c r="LPF12" s="7"/>
      <c r="LPG12" s="7"/>
      <c r="LPH12" s="7"/>
      <c r="LPI12" s="7"/>
      <c r="LPJ12" s="7"/>
      <c r="LPK12" s="7"/>
      <c r="LPL12" s="7"/>
      <c r="LPM12" s="7"/>
      <c r="LPN12" s="7"/>
      <c r="LPO12" s="7"/>
      <c r="LPP12" s="7"/>
      <c r="LPQ12" s="7"/>
      <c r="LPR12" s="7"/>
      <c r="LPS12" s="7"/>
      <c r="LPT12" s="7"/>
      <c r="LPU12" s="7"/>
      <c r="LPV12" s="7"/>
      <c r="LPW12" s="7"/>
      <c r="LPX12" s="7"/>
      <c r="LPY12" s="7"/>
      <c r="LPZ12" s="7"/>
      <c r="LQA12" s="7"/>
      <c r="LQB12" s="7"/>
      <c r="LQC12" s="7"/>
      <c r="LQD12" s="7"/>
      <c r="LQE12" s="7"/>
      <c r="LQF12" s="7"/>
      <c r="LQG12" s="7"/>
      <c r="LQH12" s="7"/>
      <c r="LQI12" s="7"/>
      <c r="LQJ12" s="7"/>
      <c r="LQK12" s="7"/>
      <c r="LQL12" s="7"/>
      <c r="LQM12" s="7"/>
      <c r="LQN12" s="7"/>
      <c r="LQO12" s="7"/>
      <c r="LQP12" s="7"/>
      <c r="LQQ12" s="7"/>
      <c r="LQR12" s="7"/>
      <c r="LQS12" s="7"/>
      <c r="LQT12" s="7"/>
      <c r="LQU12" s="7"/>
      <c r="LQV12" s="7"/>
      <c r="LQW12" s="7"/>
      <c r="LQX12" s="7"/>
      <c r="LQY12" s="7"/>
      <c r="LQZ12" s="7"/>
      <c r="LRA12" s="7"/>
      <c r="LRB12" s="7"/>
      <c r="LRC12" s="7"/>
      <c r="LRD12" s="7"/>
      <c r="LRE12" s="7"/>
      <c r="LRF12" s="7"/>
      <c r="LRG12" s="7"/>
      <c r="LRH12" s="7"/>
      <c r="LRI12" s="7"/>
      <c r="LRJ12" s="7"/>
      <c r="LRK12" s="7"/>
      <c r="LRL12" s="7"/>
      <c r="LRM12" s="7"/>
      <c r="LRN12" s="7"/>
      <c r="LRO12" s="7"/>
      <c r="LRP12" s="7"/>
      <c r="LRQ12" s="7"/>
      <c r="LRR12" s="7"/>
      <c r="LRS12" s="7"/>
      <c r="LRT12" s="7"/>
      <c r="LRU12" s="7"/>
      <c r="LRV12" s="7"/>
      <c r="LRW12" s="7"/>
      <c r="LRX12" s="7"/>
      <c r="LRY12" s="7"/>
      <c r="LRZ12" s="7"/>
      <c r="LSA12" s="7"/>
      <c r="LSB12" s="7"/>
      <c r="LSC12" s="7"/>
      <c r="LSD12" s="7"/>
      <c r="LSE12" s="7"/>
      <c r="LSF12" s="7"/>
      <c r="LSG12" s="7"/>
      <c r="LSH12" s="7"/>
      <c r="LSI12" s="7"/>
      <c r="LSJ12" s="7"/>
      <c r="LSK12" s="7"/>
      <c r="LSL12" s="7"/>
      <c r="LSM12" s="7"/>
      <c r="LSN12" s="7"/>
      <c r="LSO12" s="7"/>
      <c r="LSP12" s="7"/>
      <c r="LSQ12" s="7"/>
      <c r="LSR12" s="7"/>
      <c r="LSS12" s="7"/>
      <c r="LST12" s="7"/>
      <c r="LSU12" s="7"/>
      <c r="LSV12" s="7"/>
      <c r="LSW12" s="7"/>
      <c r="LSX12" s="7"/>
      <c r="LSY12" s="7"/>
      <c r="LSZ12" s="7"/>
      <c r="LTA12" s="7"/>
      <c r="LTB12" s="7"/>
      <c r="LTC12" s="7"/>
      <c r="LTD12" s="7"/>
      <c r="LTE12" s="7"/>
      <c r="LTF12" s="7"/>
      <c r="LTG12" s="7"/>
      <c r="LTH12" s="7"/>
      <c r="LTI12" s="7"/>
      <c r="LTJ12" s="7"/>
      <c r="LTK12" s="7"/>
      <c r="LTL12" s="7"/>
      <c r="LTM12" s="7"/>
      <c r="LTN12" s="7"/>
      <c r="LTO12" s="7"/>
      <c r="LTP12" s="7"/>
      <c r="LTQ12" s="7"/>
      <c r="LTR12" s="7"/>
      <c r="LTS12" s="7"/>
      <c r="LTT12" s="7"/>
      <c r="LTU12" s="7"/>
      <c r="LTV12" s="7"/>
      <c r="LTW12" s="7"/>
      <c r="LTX12" s="7"/>
      <c r="LTY12" s="7"/>
      <c r="LTZ12" s="7"/>
      <c r="LUA12" s="7"/>
      <c r="LUB12" s="7"/>
      <c r="LUC12" s="7"/>
      <c r="LUD12" s="7"/>
      <c r="LUE12" s="7"/>
      <c r="LUF12" s="7"/>
      <c r="LUG12" s="7"/>
      <c r="LUH12" s="7"/>
      <c r="LUI12" s="7"/>
      <c r="LUJ12" s="7"/>
      <c r="LUK12" s="7"/>
      <c r="LUL12" s="7"/>
      <c r="LUM12" s="7"/>
      <c r="LUN12" s="7"/>
      <c r="LUO12" s="7"/>
      <c r="LUP12" s="7"/>
      <c r="LUQ12" s="7"/>
      <c r="LUR12" s="7"/>
      <c r="LUS12" s="7"/>
      <c r="LUT12" s="7"/>
      <c r="LUU12" s="7"/>
      <c r="LUV12" s="7"/>
      <c r="LUW12" s="7"/>
      <c r="LUX12" s="7"/>
      <c r="LUY12" s="7"/>
      <c r="LUZ12" s="7"/>
      <c r="LVA12" s="7"/>
      <c r="LVB12" s="7"/>
      <c r="LVC12" s="7"/>
      <c r="LVD12" s="7"/>
      <c r="LVE12" s="7"/>
      <c r="LVF12" s="7"/>
      <c r="LVG12" s="7"/>
      <c r="LVH12" s="7"/>
      <c r="LVI12" s="7"/>
      <c r="LVJ12" s="7"/>
      <c r="LVK12" s="7"/>
      <c r="LVL12" s="7"/>
      <c r="LVM12" s="7"/>
      <c r="LVN12" s="7"/>
      <c r="LVO12" s="7"/>
      <c r="LVP12" s="7"/>
      <c r="LVQ12" s="7"/>
      <c r="LVR12" s="7"/>
      <c r="LVS12" s="7"/>
      <c r="LVT12" s="7"/>
      <c r="LVU12" s="7"/>
      <c r="LVV12" s="7"/>
      <c r="LVW12" s="7"/>
      <c r="LVX12" s="7"/>
      <c r="LVY12" s="7"/>
      <c r="LVZ12" s="7"/>
      <c r="LWA12" s="7"/>
      <c r="LWB12" s="7"/>
      <c r="LWC12" s="7"/>
      <c r="LWD12" s="7"/>
      <c r="LWE12" s="7"/>
      <c r="LWF12" s="7"/>
      <c r="LWG12" s="7"/>
      <c r="LWH12" s="7"/>
      <c r="LWI12" s="7"/>
      <c r="LWJ12" s="7"/>
      <c r="LWK12" s="7"/>
      <c r="LWL12" s="7"/>
      <c r="LWM12" s="7"/>
      <c r="LWN12" s="7"/>
      <c r="LWO12" s="7"/>
      <c r="LWP12" s="7"/>
      <c r="LWQ12" s="7"/>
      <c r="LWR12" s="7"/>
      <c r="LWS12" s="7"/>
      <c r="LWT12" s="7"/>
      <c r="LWU12" s="7"/>
      <c r="LWV12" s="7"/>
      <c r="LWW12" s="7"/>
      <c r="LWX12" s="7"/>
      <c r="LWY12" s="7"/>
      <c r="LWZ12" s="7"/>
      <c r="LXA12" s="7"/>
      <c r="LXB12" s="7"/>
      <c r="LXC12" s="7"/>
      <c r="LXD12" s="7"/>
      <c r="LXE12" s="7"/>
      <c r="LXF12" s="7"/>
      <c r="LXG12" s="7"/>
      <c r="LXH12" s="7"/>
      <c r="LXI12" s="7"/>
      <c r="LXJ12" s="7"/>
      <c r="LXK12" s="7"/>
      <c r="LXL12" s="7"/>
      <c r="LXM12" s="7"/>
      <c r="LXN12" s="7"/>
      <c r="LXO12" s="7"/>
      <c r="LXP12" s="7"/>
      <c r="LXQ12" s="7"/>
      <c r="LXR12" s="7"/>
      <c r="LXS12" s="7"/>
      <c r="LXT12" s="7"/>
      <c r="LXU12" s="7"/>
      <c r="LXV12" s="7"/>
      <c r="LXW12" s="7"/>
      <c r="LXX12" s="7"/>
      <c r="LXY12" s="7"/>
      <c r="LXZ12" s="7"/>
      <c r="LYA12" s="7"/>
      <c r="LYB12" s="7"/>
      <c r="LYC12" s="7"/>
      <c r="LYD12" s="7"/>
      <c r="LYE12" s="7"/>
      <c r="LYF12" s="7"/>
      <c r="LYG12" s="7"/>
      <c r="LYH12" s="7"/>
      <c r="LYI12" s="7"/>
      <c r="LYJ12" s="7"/>
      <c r="LYK12" s="7"/>
      <c r="LYL12" s="7"/>
      <c r="LYM12" s="7"/>
      <c r="LYN12" s="7"/>
      <c r="LYO12" s="7"/>
      <c r="LYP12" s="7"/>
      <c r="LYQ12" s="7"/>
      <c r="LYR12" s="7"/>
      <c r="LYS12" s="7"/>
      <c r="LYT12" s="7"/>
      <c r="LYU12" s="7"/>
      <c r="LYV12" s="7"/>
      <c r="LYW12" s="7"/>
      <c r="LYX12" s="7"/>
      <c r="LYY12" s="7"/>
      <c r="LYZ12" s="7"/>
      <c r="LZA12" s="7"/>
      <c r="LZB12" s="7"/>
      <c r="LZC12" s="7"/>
      <c r="LZD12" s="7"/>
      <c r="LZE12" s="7"/>
      <c r="LZF12" s="7"/>
      <c r="LZG12" s="7"/>
      <c r="LZH12" s="7"/>
      <c r="LZI12" s="7"/>
      <c r="LZJ12" s="7"/>
      <c r="LZK12" s="7"/>
      <c r="LZL12" s="7"/>
      <c r="LZM12" s="7"/>
      <c r="LZN12" s="7"/>
      <c r="LZO12" s="7"/>
      <c r="LZP12" s="7"/>
      <c r="LZQ12" s="7"/>
      <c r="LZR12" s="7"/>
      <c r="LZS12" s="7"/>
      <c r="LZT12" s="7"/>
      <c r="LZU12" s="7"/>
      <c r="LZV12" s="7"/>
      <c r="LZW12" s="7"/>
      <c r="LZX12" s="7"/>
      <c r="LZY12" s="7"/>
      <c r="LZZ12" s="7"/>
      <c r="MAA12" s="7"/>
      <c r="MAB12" s="7"/>
      <c r="MAC12" s="7"/>
      <c r="MAD12" s="7"/>
      <c r="MAE12" s="7"/>
      <c r="MAF12" s="7"/>
      <c r="MAG12" s="7"/>
      <c r="MAH12" s="7"/>
      <c r="MAI12" s="7"/>
      <c r="MAJ12" s="7"/>
      <c r="MAK12" s="7"/>
      <c r="MAL12" s="7"/>
      <c r="MAM12" s="7"/>
      <c r="MAN12" s="7"/>
      <c r="MAO12" s="7"/>
      <c r="MAP12" s="7"/>
      <c r="MAQ12" s="7"/>
      <c r="MAR12" s="7"/>
      <c r="MAS12" s="7"/>
      <c r="MAT12" s="7"/>
      <c r="MAU12" s="7"/>
      <c r="MAV12" s="7"/>
      <c r="MAW12" s="7"/>
      <c r="MAX12" s="7"/>
      <c r="MAY12" s="7"/>
      <c r="MAZ12" s="7"/>
      <c r="MBA12" s="7"/>
      <c r="MBB12" s="7"/>
      <c r="MBC12" s="7"/>
      <c r="MBD12" s="7"/>
      <c r="MBE12" s="7"/>
      <c r="MBF12" s="7"/>
      <c r="MBG12" s="7"/>
      <c r="MBH12" s="7"/>
      <c r="MBI12" s="7"/>
      <c r="MBJ12" s="7"/>
      <c r="MBK12" s="7"/>
      <c r="MBL12" s="7"/>
      <c r="MBM12" s="7"/>
      <c r="MBN12" s="7"/>
      <c r="MBO12" s="7"/>
      <c r="MBP12" s="7"/>
      <c r="MBQ12" s="7"/>
      <c r="MBR12" s="7"/>
      <c r="MBS12" s="7"/>
      <c r="MBT12" s="7"/>
      <c r="MBU12" s="7"/>
      <c r="MBV12" s="7"/>
      <c r="MBW12" s="7"/>
      <c r="MBX12" s="7"/>
      <c r="MBY12" s="7"/>
      <c r="MBZ12" s="7"/>
      <c r="MCA12" s="7"/>
      <c r="MCB12" s="7"/>
      <c r="MCC12" s="7"/>
      <c r="MCD12" s="7"/>
      <c r="MCE12" s="7"/>
      <c r="MCF12" s="7"/>
      <c r="MCG12" s="7"/>
      <c r="MCH12" s="7"/>
      <c r="MCI12" s="7"/>
      <c r="MCJ12" s="7"/>
      <c r="MCK12" s="7"/>
      <c r="MCL12" s="7"/>
      <c r="MCM12" s="7"/>
      <c r="MCN12" s="7"/>
      <c r="MCO12" s="7"/>
      <c r="MCP12" s="7"/>
      <c r="MCQ12" s="7"/>
      <c r="MCR12" s="7"/>
      <c r="MCS12" s="7"/>
      <c r="MCT12" s="7"/>
      <c r="MCU12" s="7"/>
      <c r="MCV12" s="7"/>
      <c r="MCW12" s="7"/>
      <c r="MCX12" s="7"/>
      <c r="MCY12" s="7"/>
      <c r="MCZ12" s="7"/>
      <c r="MDA12" s="7"/>
      <c r="MDB12" s="7"/>
      <c r="MDC12" s="7"/>
      <c r="MDD12" s="7"/>
      <c r="MDE12" s="7"/>
      <c r="MDF12" s="7"/>
      <c r="MDG12" s="7"/>
      <c r="MDH12" s="7"/>
      <c r="MDI12" s="7"/>
      <c r="MDJ12" s="7"/>
      <c r="MDK12" s="7"/>
      <c r="MDL12" s="7"/>
      <c r="MDM12" s="7"/>
      <c r="MDN12" s="7"/>
      <c r="MDO12" s="7"/>
      <c r="MDP12" s="7"/>
      <c r="MDQ12" s="7"/>
      <c r="MDR12" s="7"/>
      <c r="MDS12" s="7"/>
      <c r="MDT12" s="7"/>
      <c r="MDU12" s="7"/>
      <c r="MDV12" s="7"/>
      <c r="MDW12" s="7"/>
      <c r="MDX12" s="7"/>
      <c r="MDY12" s="7"/>
      <c r="MDZ12" s="7"/>
      <c r="MEA12" s="7"/>
      <c r="MEB12" s="7"/>
      <c r="MEC12" s="7"/>
      <c r="MED12" s="7"/>
      <c r="MEE12" s="7"/>
      <c r="MEF12" s="7"/>
      <c r="MEG12" s="7"/>
      <c r="MEH12" s="7"/>
      <c r="MEI12" s="7"/>
      <c r="MEJ12" s="7"/>
      <c r="MEK12" s="7"/>
      <c r="MEL12" s="7"/>
      <c r="MEM12" s="7"/>
      <c r="MEN12" s="7"/>
      <c r="MEO12" s="7"/>
      <c r="MEP12" s="7"/>
      <c r="MEQ12" s="7"/>
      <c r="MER12" s="7"/>
      <c r="MES12" s="7"/>
      <c r="MET12" s="7"/>
      <c r="MEU12" s="7"/>
      <c r="MEV12" s="7"/>
      <c r="MEW12" s="7"/>
      <c r="MEX12" s="7"/>
      <c r="MEY12" s="7"/>
      <c r="MEZ12" s="7"/>
      <c r="MFA12" s="7"/>
      <c r="MFB12" s="7"/>
      <c r="MFC12" s="7"/>
      <c r="MFD12" s="7"/>
      <c r="MFE12" s="7"/>
      <c r="MFF12" s="7"/>
      <c r="MFG12" s="7"/>
      <c r="MFH12" s="7"/>
      <c r="MFI12" s="7"/>
      <c r="MFJ12" s="7"/>
      <c r="MFK12" s="7"/>
      <c r="MFL12" s="7"/>
      <c r="MFM12" s="7"/>
      <c r="MFN12" s="7"/>
      <c r="MFO12" s="7"/>
      <c r="MFP12" s="7"/>
      <c r="MFQ12" s="7"/>
      <c r="MFR12" s="7"/>
      <c r="MFS12" s="7"/>
      <c r="MFT12" s="7"/>
      <c r="MFU12" s="7"/>
      <c r="MFV12" s="7"/>
      <c r="MFW12" s="7"/>
      <c r="MFX12" s="7"/>
      <c r="MFY12" s="7"/>
      <c r="MFZ12" s="7"/>
      <c r="MGA12" s="7"/>
      <c r="MGB12" s="7"/>
      <c r="MGC12" s="7"/>
      <c r="MGD12" s="7"/>
      <c r="MGE12" s="7"/>
      <c r="MGF12" s="7"/>
      <c r="MGG12" s="7"/>
      <c r="MGH12" s="7"/>
      <c r="MGI12" s="7"/>
      <c r="MGJ12" s="7"/>
      <c r="MGK12" s="7"/>
      <c r="MGL12" s="7"/>
      <c r="MGM12" s="7"/>
      <c r="MGN12" s="7"/>
      <c r="MGO12" s="7"/>
      <c r="MGP12" s="7"/>
      <c r="MGQ12" s="7"/>
      <c r="MGR12" s="7"/>
      <c r="MGS12" s="7"/>
      <c r="MGT12" s="7"/>
      <c r="MGU12" s="7"/>
      <c r="MGV12" s="7"/>
      <c r="MGW12" s="7"/>
      <c r="MGX12" s="7"/>
      <c r="MGY12" s="7"/>
      <c r="MGZ12" s="7"/>
      <c r="MHA12" s="7"/>
      <c r="MHB12" s="7"/>
      <c r="MHC12" s="7"/>
      <c r="MHD12" s="7"/>
      <c r="MHE12" s="7"/>
      <c r="MHF12" s="7"/>
      <c r="MHG12" s="7"/>
      <c r="MHH12" s="7"/>
      <c r="MHI12" s="7"/>
      <c r="MHJ12" s="7"/>
      <c r="MHK12" s="7"/>
      <c r="MHL12" s="7"/>
      <c r="MHM12" s="7"/>
      <c r="MHN12" s="7"/>
      <c r="MHO12" s="7"/>
      <c r="MHP12" s="7"/>
      <c r="MHQ12" s="7"/>
      <c r="MHR12" s="7"/>
      <c r="MHS12" s="7"/>
      <c r="MHT12" s="7"/>
      <c r="MHU12" s="7"/>
      <c r="MHV12" s="7"/>
      <c r="MHW12" s="7"/>
      <c r="MHX12" s="7"/>
      <c r="MHY12" s="7"/>
      <c r="MHZ12" s="7"/>
      <c r="MIA12" s="7"/>
      <c r="MIB12" s="7"/>
      <c r="MIC12" s="7"/>
      <c r="MID12" s="7"/>
      <c r="MIE12" s="7"/>
      <c r="MIF12" s="7"/>
      <c r="MIG12" s="7"/>
      <c r="MIH12" s="7"/>
      <c r="MII12" s="7"/>
      <c r="MIJ12" s="7"/>
      <c r="MIK12" s="7"/>
      <c r="MIL12" s="7"/>
      <c r="MIM12" s="7"/>
      <c r="MIN12" s="7"/>
      <c r="MIO12" s="7"/>
      <c r="MIP12" s="7"/>
      <c r="MIQ12" s="7"/>
      <c r="MIR12" s="7"/>
      <c r="MIS12" s="7"/>
      <c r="MIT12" s="7"/>
      <c r="MIU12" s="7"/>
      <c r="MIV12" s="7"/>
      <c r="MIW12" s="7"/>
      <c r="MIX12" s="7"/>
      <c r="MIY12" s="7"/>
      <c r="MIZ12" s="7"/>
      <c r="MJA12" s="7"/>
      <c r="MJB12" s="7"/>
      <c r="MJC12" s="7"/>
      <c r="MJD12" s="7"/>
      <c r="MJE12" s="7"/>
      <c r="MJF12" s="7"/>
      <c r="MJG12" s="7"/>
      <c r="MJH12" s="7"/>
      <c r="MJI12" s="7"/>
      <c r="MJJ12" s="7"/>
      <c r="MJK12" s="7"/>
      <c r="MJL12" s="7"/>
      <c r="MJM12" s="7"/>
      <c r="MJN12" s="7"/>
      <c r="MJO12" s="7"/>
      <c r="MJP12" s="7"/>
      <c r="MJQ12" s="7"/>
      <c r="MJR12" s="7"/>
      <c r="MJS12" s="7"/>
      <c r="MJT12" s="7"/>
      <c r="MJU12" s="7"/>
      <c r="MJV12" s="7"/>
      <c r="MJW12" s="7"/>
      <c r="MJX12" s="7"/>
      <c r="MJY12" s="7"/>
      <c r="MJZ12" s="7"/>
      <c r="MKA12" s="7"/>
      <c r="MKB12" s="7"/>
      <c r="MKC12" s="7"/>
      <c r="MKD12" s="7"/>
      <c r="MKE12" s="7"/>
      <c r="MKF12" s="7"/>
      <c r="MKG12" s="7"/>
      <c r="MKH12" s="7"/>
      <c r="MKI12" s="7"/>
      <c r="MKJ12" s="7"/>
      <c r="MKK12" s="7"/>
      <c r="MKL12" s="7"/>
      <c r="MKM12" s="7"/>
      <c r="MKN12" s="7"/>
      <c r="MKO12" s="7"/>
      <c r="MKP12" s="7"/>
      <c r="MKQ12" s="7"/>
      <c r="MKR12" s="7"/>
      <c r="MKS12" s="7"/>
      <c r="MKT12" s="7"/>
      <c r="MKU12" s="7"/>
      <c r="MKV12" s="7"/>
      <c r="MKW12" s="7"/>
      <c r="MKX12" s="7"/>
      <c r="MKY12" s="7"/>
      <c r="MKZ12" s="7"/>
      <c r="MLA12" s="7"/>
      <c r="MLB12" s="7"/>
      <c r="MLC12" s="7"/>
      <c r="MLD12" s="7"/>
      <c r="MLE12" s="7"/>
      <c r="MLF12" s="7"/>
      <c r="MLG12" s="7"/>
      <c r="MLH12" s="7"/>
      <c r="MLI12" s="7"/>
      <c r="MLJ12" s="7"/>
      <c r="MLK12" s="7"/>
      <c r="MLL12" s="7"/>
      <c r="MLM12" s="7"/>
      <c r="MLN12" s="7"/>
      <c r="MLO12" s="7"/>
      <c r="MLP12" s="7"/>
      <c r="MLQ12" s="7"/>
      <c r="MLR12" s="7"/>
      <c r="MLS12" s="7"/>
      <c r="MLT12" s="7"/>
      <c r="MLU12" s="7"/>
      <c r="MLV12" s="7"/>
      <c r="MLW12" s="7"/>
      <c r="MLX12" s="7"/>
      <c r="MLY12" s="7"/>
      <c r="MLZ12" s="7"/>
      <c r="MMA12" s="7"/>
      <c r="MMB12" s="7"/>
      <c r="MMC12" s="7"/>
      <c r="MMD12" s="7"/>
      <c r="MME12" s="7"/>
      <c r="MMF12" s="7"/>
      <c r="MMG12" s="7"/>
      <c r="MMH12" s="7"/>
      <c r="MMI12" s="7"/>
      <c r="MMJ12" s="7"/>
      <c r="MMK12" s="7"/>
      <c r="MML12" s="7"/>
      <c r="MMM12" s="7"/>
      <c r="MMN12" s="7"/>
      <c r="MMO12" s="7"/>
      <c r="MMP12" s="7"/>
      <c r="MMQ12" s="7"/>
      <c r="MMR12" s="7"/>
      <c r="MMS12" s="7"/>
      <c r="MMT12" s="7"/>
      <c r="MMU12" s="7"/>
      <c r="MMV12" s="7"/>
      <c r="MMW12" s="7"/>
      <c r="MMX12" s="7"/>
      <c r="MMY12" s="7"/>
      <c r="MMZ12" s="7"/>
      <c r="MNA12" s="7"/>
      <c r="MNB12" s="7"/>
      <c r="MNC12" s="7"/>
      <c r="MND12" s="7"/>
      <c r="MNE12" s="7"/>
      <c r="MNF12" s="7"/>
      <c r="MNG12" s="7"/>
      <c r="MNH12" s="7"/>
      <c r="MNI12" s="7"/>
      <c r="MNJ12" s="7"/>
      <c r="MNK12" s="7"/>
      <c r="MNL12" s="7"/>
      <c r="MNM12" s="7"/>
      <c r="MNN12" s="7"/>
      <c r="MNO12" s="7"/>
      <c r="MNP12" s="7"/>
      <c r="MNQ12" s="7"/>
      <c r="MNR12" s="7"/>
      <c r="MNS12" s="7"/>
      <c r="MNT12" s="7"/>
      <c r="MNU12" s="7"/>
      <c r="MNV12" s="7"/>
      <c r="MNW12" s="7"/>
      <c r="MNX12" s="7"/>
      <c r="MNY12" s="7"/>
      <c r="MNZ12" s="7"/>
      <c r="MOA12" s="7"/>
      <c r="MOB12" s="7"/>
      <c r="MOC12" s="7"/>
      <c r="MOD12" s="7"/>
      <c r="MOE12" s="7"/>
      <c r="MOF12" s="7"/>
      <c r="MOG12" s="7"/>
      <c r="MOH12" s="7"/>
      <c r="MOI12" s="7"/>
      <c r="MOJ12" s="7"/>
      <c r="MOK12" s="7"/>
      <c r="MOL12" s="7"/>
      <c r="MOM12" s="7"/>
      <c r="MON12" s="7"/>
      <c r="MOO12" s="7"/>
      <c r="MOP12" s="7"/>
      <c r="MOQ12" s="7"/>
      <c r="MOR12" s="7"/>
      <c r="MOS12" s="7"/>
      <c r="MOT12" s="7"/>
      <c r="MOU12" s="7"/>
      <c r="MOV12" s="7"/>
      <c r="MOW12" s="7"/>
      <c r="MOX12" s="7"/>
      <c r="MOY12" s="7"/>
      <c r="MOZ12" s="7"/>
      <c r="MPA12" s="7"/>
      <c r="MPB12" s="7"/>
      <c r="MPC12" s="7"/>
      <c r="MPD12" s="7"/>
      <c r="MPE12" s="7"/>
      <c r="MPF12" s="7"/>
      <c r="MPG12" s="7"/>
      <c r="MPH12" s="7"/>
      <c r="MPI12" s="7"/>
      <c r="MPJ12" s="7"/>
      <c r="MPK12" s="7"/>
      <c r="MPL12" s="7"/>
      <c r="MPM12" s="7"/>
      <c r="MPN12" s="7"/>
      <c r="MPO12" s="7"/>
      <c r="MPP12" s="7"/>
      <c r="MPQ12" s="7"/>
      <c r="MPR12" s="7"/>
      <c r="MPS12" s="7"/>
      <c r="MPT12" s="7"/>
      <c r="MPU12" s="7"/>
      <c r="MPV12" s="7"/>
      <c r="MPW12" s="7"/>
      <c r="MPX12" s="7"/>
      <c r="MPY12" s="7"/>
      <c r="MPZ12" s="7"/>
      <c r="MQA12" s="7"/>
      <c r="MQB12" s="7"/>
      <c r="MQC12" s="7"/>
      <c r="MQD12" s="7"/>
      <c r="MQE12" s="7"/>
      <c r="MQF12" s="7"/>
      <c r="MQG12" s="7"/>
      <c r="MQH12" s="7"/>
      <c r="MQI12" s="7"/>
      <c r="MQJ12" s="7"/>
      <c r="MQK12" s="7"/>
      <c r="MQL12" s="7"/>
      <c r="MQM12" s="7"/>
      <c r="MQN12" s="7"/>
      <c r="MQO12" s="7"/>
      <c r="MQP12" s="7"/>
      <c r="MQQ12" s="7"/>
      <c r="MQR12" s="7"/>
      <c r="MQS12" s="7"/>
      <c r="MQT12" s="7"/>
      <c r="MQU12" s="7"/>
      <c r="MQV12" s="7"/>
      <c r="MQW12" s="7"/>
      <c r="MQX12" s="7"/>
      <c r="MQY12" s="7"/>
      <c r="MQZ12" s="7"/>
      <c r="MRA12" s="7"/>
      <c r="MRB12" s="7"/>
      <c r="MRC12" s="7"/>
      <c r="MRD12" s="7"/>
      <c r="MRE12" s="7"/>
      <c r="MRF12" s="7"/>
      <c r="MRG12" s="7"/>
      <c r="MRH12" s="7"/>
      <c r="MRI12" s="7"/>
      <c r="MRJ12" s="7"/>
      <c r="MRK12" s="7"/>
      <c r="MRL12" s="7"/>
      <c r="MRM12" s="7"/>
      <c r="MRN12" s="7"/>
      <c r="MRO12" s="7"/>
      <c r="MRP12" s="7"/>
      <c r="MRQ12" s="7"/>
      <c r="MRR12" s="7"/>
      <c r="MRS12" s="7"/>
      <c r="MRT12" s="7"/>
      <c r="MRU12" s="7"/>
      <c r="MRV12" s="7"/>
      <c r="MRW12" s="7"/>
      <c r="MRX12" s="7"/>
      <c r="MRY12" s="7"/>
      <c r="MRZ12" s="7"/>
      <c r="MSA12" s="7"/>
      <c r="MSB12" s="7"/>
      <c r="MSC12" s="7"/>
      <c r="MSD12" s="7"/>
      <c r="MSE12" s="7"/>
      <c r="MSF12" s="7"/>
      <c r="MSG12" s="7"/>
      <c r="MSH12" s="7"/>
      <c r="MSI12" s="7"/>
      <c r="MSJ12" s="7"/>
      <c r="MSK12" s="7"/>
      <c r="MSL12" s="7"/>
      <c r="MSM12" s="7"/>
      <c r="MSN12" s="7"/>
      <c r="MSO12" s="7"/>
      <c r="MSP12" s="7"/>
      <c r="MSQ12" s="7"/>
      <c r="MSR12" s="7"/>
      <c r="MSS12" s="7"/>
      <c r="MST12" s="7"/>
      <c r="MSU12" s="7"/>
      <c r="MSV12" s="7"/>
      <c r="MSW12" s="7"/>
      <c r="MSX12" s="7"/>
      <c r="MSY12" s="7"/>
      <c r="MSZ12" s="7"/>
      <c r="MTA12" s="7"/>
      <c r="MTB12" s="7"/>
      <c r="MTC12" s="7"/>
      <c r="MTD12" s="7"/>
      <c r="MTE12" s="7"/>
      <c r="MTF12" s="7"/>
      <c r="MTG12" s="7"/>
      <c r="MTH12" s="7"/>
      <c r="MTI12" s="7"/>
      <c r="MTJ12" s="7"/>
      <c r="MTK12" s="7"/>
      <c r="MTL12" s="7"/>
      <c r="MTM12" s="7"/>
      <c r="MTN12" s="7"/>
      <c r="MTO12" s="7"/>
      <c r="MTP12" s="7"/>
      <c r="MTQ12" s="7"/>
      <c r="MTR12" s="7"/>
      <c r="MTS12" s="7"/>
      <c r="MTT12" s="7"/>
      <c r="MTU12" s="7"/>
      <c r="MTV12" s="7"/>
      <c r="MTW12" s="7"/>
      <c r="MTX12" s="7"/>
      <c r="MTY12" s="7"/>
      <c r="MTZ12" s="7"/>
      <c r="MUA12" s="7"/>
      <c r="MUB12" s="7"/>
      <c r="MUC12" s="7"/>
      <c r="MUD12" s="7"/>
      <c r="MUE12" s="7"/>
      <c r="MUF12" s="7"/>
      <c r="MUG12" s="7"/>
      <c r="MUH12" s="7"/>
      <c r="MUI12" s="7"/>
      <c r="MUJ12" s="7"/>
      <c r="MUK12" s="7"/>
      <c r="MUL12" s="7"/>
      <c r="MUM12" s="7"/>
      <c r="MUN12" s="7"/>
      <c r="MUO12" s="7"/>
      <c r="MUP12" s="7"/>
      <c r="MUQ12" s="7"/>
      <c r="MUR12" s="7"/>
      <c r="MUS12" s="7"/>
      <c r="MUT12" s="7"/>
      <c r="MUU12" s="7"/>
      <c r="MUV12" s="7"/>
      <c r="MUW12" s="7"/>
      <c r="MUX12" s="7"/>
      <c r="MUY12" s="7"/>
      <c r="MUZ12" s="7"/>
      <c r="MVA12" s="7"/>
      <c r="MVB12" s="7"/>
      <c r="MVC12" s="7"/>
      <c r="MVD12" s="7"/>
      <c r="MVE12" s="7"/>
      <c r="MVF12" s="7"/>
      <c r="MVG12" s="7"/>
      <c r="MVH12" s="7"/>
      <c r="MVI12" s="7"/>
      <c r="MVJ12" s="7"/>
      <c r="MVK12" s="7"/>
      <c r="MVL12" s="7"/>
      <c r="MVM12" s="7"/>
      <c r="MVN12" s="7"/>
      <c r="MVO12" s="7"/>
      <c r="MVP12" s="7"/>
      <c r="MVQ12" s="7"/>
      <c r="MVR12" s="7"/>
      <c r="MVS12" s="7"/>
      <c r="MVT12" s="7"/>
      <c r="MVU12" s="7"/>
      <c r="MVV12" s="7"/>
      <c r="MVW12" s="7"/>
      <c r="MVX12" s="7"/>
      <c r="MVY12" s="7"/>
      <c r="MVZ12" s="7"/>
      <c r="MWA12" s="7"/>
      <c r="MWB12" s="7"/>
      <c r="MWC12" s="7"/>
      <c r="MWD12" s="7"/>
      <c r="MWE12" s="7"/>
      <c r="MWF12" s="7"/>
      <c r="MWG12" s="7"/>
      <c r="MWH12" s="7"/>
      <c r="MWI12" s="7"/>
      <c r="MWJ12" s="7"/>
      <c r="MWK12" s="7"/>
      <c r="MWL12" s="7"/>
      <c r="MWM12" s="7"/>
      <c r="MWN12" s="7"/>
      <c r="MWO12" s="7"/>
      <c r="MWP12" s="7"/>
      <c r="MWQ12" s="7"/>
      <c r="MWR12" s="7"/>
      <c r="MWS12" s="7"/>
      <c r="MWT12" s="7"/>
      <c r="MWU12" s="7"/>
      <c r="MWV12" s="7"/>
      <c r="MWW12" s="7"/>
      <c r="MWX12" s="7"/>
      <c r="MWY12" s="7"/>
      <c r="MWZ12" s="7"/>
      <c r="MXA12" s="7"/>
      <c r="MXB12" s="7"/>
      <c r="MXC12" s="7"/>
      <c r="MXD12" s="7"/>
      <c r="MXE12" s="7"/>
      <c r="MXF12" s="7"/>
      <c r="MXG12" s="7"/>
      <c r="MXH12" s="7"/>
      <c r="MXI12" s="7"/>
      <c r="MXJ12" s="7"/>
      <c r="MXK12" s="7"/>
      <c r="MXL12" s="7"/>
      <c r="MXM12" s="7"/>
      <c r="MXN12" s="7"/>
      <c r="MXO12" s="7"/>
      <c r="MXP12" s="7"/>
      <c r="MXQ12" s="7"/>
      <c r="MXR12" s="7"/>
      <c r="MXS12" s="7"/>
      <c r="MXT12" s="7"/>
      <c r="MXU12" s="7"/>
      <c r="MXV12" s="7"/>
      <c r="MXW12" s="7"/>
      <c r="MXX12" s="7"/>
      <c r="MXY12" s="7"/>
      <c r="MXZ12" s="7"/>
      <c r="MYA12" s="7"/>
      <c r="MYB12" s="7"/>
      <c r="MYC12" s="7"/>
      <c r="MYD12" s="7"/>
      <c r="MYE12" s="7"/>
      <c r="MYF12" s="7"/>
      <c r="MYG12" s="7"/>
      <c r="MYH12" s="7"/>
      <c r="MYI12" s="7"/>
      <c r="MYJ12" s="7"/>
      <c r="MYK12" s="7"/>
      <c r="MYL12" s="7"/>
      <c r="MYM12" s="7"/>
      <c r="MYN12" s="7"/>
      <c r="MYO12" s="7"/>
      <c r="MYP12" s="7"/>
      <c r="MYQ12" s="7"/>
      <c r="MYR12" s="7"/>
      <c r="MYS12" s="7"/>
      <c r="MYT12" s="7"/>
      <c r="MYU12" s="7"/>
      <c r="MYV12" s="7"/>
      <c r="MYW12" s="7"/>
      <c r="MYX12" s="7"/>
      <c r="MYY12" s="7"/>
      <c r="MYZ12" s="7"/>
      <c r="MZA12" s="7"/>
      <c r="MZB12" s="7"/>
      <c r="MZC12" s="7"/>
      <c r="MZD12" s="7"/>
      <c r="MZE12" s="7"/>
      <c r="MZF12" s="7"/>
      <c r="MZG12" s="7"/>
      <c r="MZH12" s="7"/>
      <c r="MZI12" s="7"/>
      <c r="MZJ12" s="7"/>
      <c r="MZK12" s="7"/>
      <c r="MZL12" s="7"/>
      <c r="MZM12" s="7"/>
      <c r="MZN12" s="7"/>
      <c r="MZO12" s="7"/>
      <c r="MZP12" s="7"/>
      <c r="MZQ12" s="7"/>
      <c r="MZR12" s="7"/>
      <c r="MZS12" s="7"/>
      <c r="MZT12" s="7"/>
      <c r="MZU12" s="7"/>
      <c r="MZV12" s="7"/>
      <c r="MZW12" s="7"/>
      <c r="MZX12" s="7"/>
      <c r="MZY12" s="7"/>
      <c r="MZZ12" s="7"/>
      <c r="NAA12" s="7"/>
      <c r="NAB12" s="7"/>
      <c r="NAC12" s="7"/>
      <c r="NAD12" s="7"/>
      <c r="NAE12" s="7"/>
      <c r="NAF12" s="7"/>
      <c r="NAG12" s="7"/>
      <c r="NAH12" s="7"/>
      <c r="NAI12" s="7"/>
      <c r="NAJ12" s="7"/>
      <c r="NAK12" s="7"/>
      <c r="NAL12" s="7"/>
      <c r="NAM12" s="7"/>
      <c r="NAN12" s="7"/>
      <c r="NAO12" s="7"/>
      <c r="NAP12" s="7"/>
      <c r="NAQ12" s="7"/>
      <c r="NAR12" s="7"/>
      <c r="NAS12" s="7"/>
      <c r="NAT12" s="7"/>
      <c r="NAU12" s="7"/>
      <c r="NAV12" s="7"/>
      <c r="NAW12" s="7"/>
      <c r="NAX12" s="7"/>
      <c r="NAY12" s="7"/>
      <c r="NAZ12" s="7"/>
      <c r="NBA12" s="7"/>
      <c r="NBB12" s="7"/>
      <c r="NBC12" s="7"/>
      <c r="NBD12" s="7"/>
      <c r="NBE12" s="7"/>
      <c r="NBF12" s="7"/>
      <c r="NBG12" s="7"/>
      <c r="NBH12" s="7"/>
      <c r="NBI12" s="7"/>
      <c r="NBJ12" s="7"/>
      <c r="NBK12" s="7"/>
      <c r="NBL12" s="7"/>
      <c r="NBM12" s="7"/>
      <c r="NBN12" s="7"/>
      <c r="NBO12" s="7"/>
      <c r="NBP12" s="7"/>
      <c r="NBQ12" s="7"/>
      <c r="NBR12" s="7"/>
      <c r="NBS12" s="7"/>
      <c r="NBT12" s="7"/>
      <c r="NBU12" s="7"/>
      <c r="NBV12" s="7"/>
      <c r="NBW12" s="7"/>
      <c r="NBX12" s="7"/>
      <c r="NBY12" s="7"/>
      <c r="NBZ12" s="7"/>
      <c r="NCA12" s="7"/>
      <c r="NCB12" s="7"/>
      <c r="NCC12" s="7"/>
      <c r="NCD12" s="7"/>
      <c r="NCE12" s="7"/>
      <c r="NCF12" s="7"/>
      <c r="NCG12" s="7"/>
      <c r="NCH12" s="7"/>
      <c r="NCI12" s="7"/>
      <c r="NCJ12" s="7"/>
      <c r="NCK12" s="7"/>
      <c r="NCL12" s="7"/>
      <c r="NCM12" s="7"/>
      <c r="NCN12" s="7"/>
      <c r="NCO12" s="7"/>
      <c r="NCP12" s="7"/>
      <c r="NCQ12" s="7"/>
      <c r="NCR12" s="7"/>
      <c r="NCS12" s="7"/>
      <c r="NCT12" s="7"/>
      <c r="NCU12" s="7"/>
      <c r="NCV12" s="7"/>
      <c r="NCW12" s="7"/>
      <c r="NCX12" s="7"/>
      <c r="NCY12" s="7"/>
      <c r="NCZ12" s="7"/>
      <c r="NDA12" s="7"/>
      <c r="NDB12" s="7"/>
      <c r="NDC12" s="7"/>
      <c r="NDD12" s="7"/>
      <c r="NDE12" s="7"/>
      <c r="NDF12" s="7"/>
      <c r="NDG12" s="7"/>
      <c r="NDH12" s="7"/>
      <c r="NDI12" s="7"/>
      <c r="NDJ12" s="7"/>
      <c r="NDK12" s="7"/>
      <c r="NDL12" s="7"/>
      <c r="NDM12" s="7"/>
      <c r="NDN12" s="7"/>
      <c r="NDO12" s="7"/>
      <c r="NDP12" s="7"/>
      <c r="NDQ12" s="7"/>
      <c r="NDR12" s="7"/>
      <c r="NDS12" s="7"/>
      <c r="NDT12" s="7"/>
      <c r="NDU12" s="7"/>
      <c r="NDV12" s="7"/>
      <c r="NDW12" s="7"/>
      <c r="NDX12" s="7"/>
      <c r="NDY12" s="7"/>
      <c r="NDZ12" s="7"/>
      <c r="NEA12" s="7"/>
      <c r="NEB12" s="7"/>
      <c r="NEC12" s="7"/>
      <c r="NED12" s="7"/>
      <c r="NEE12" s="7"/>
      <c r="NEF12" s="7"/>
      <c r="NEG12" s="7"/>
      <c r="NEH12" s="7"/>
      <c r="NEI12" s="7"/>
      <c r="NEJ12" s="7"/>
      <c r="NEK12" s="7"/>
      <c r="NEL12" s="7"/>
      <c r="NEM12" s="7"/>
      <c r="NEN12" s="7"/>
      <c r="NEO12" s="7"/>
      <c r="NEP12" s="7"/>
      <c r="NEQ12" s="7"/>
      <c r="NER12" s="7"/>
      <c r="NES12" s="7"/>
      <c r="NET12" s="7"/>
      <c r="NEU12" s="7"/>
      <c r="NEV12" s="7"/>
      <c r="NEW12" s="7"/>
      <c r="NEX12" s="7"/>
      <c r="NEY12" s="7"/>
      <c r="NEZ12" s="7"/>
      <c r="NFA12" s="7"/>
      <c r="NFB12" s="7"/>
      <c r="NFC12" s="7"/>
      <c r="NFD12" s="7"/>
      <c r="NFE12" s="7"/>
      <c r="NFF12" s="7"/>
      <c r="NFG12" s="7"/>
      <c r="NFH12" s="7"/>
      <c r="NFI12" s="7"/>
      <c r="NFJ12" s="7"/>
      <c r="NFK12" s="7"/>
      <c r="NFL12" s="7"/>
      <c r="NFM12" s="7"/>
      <c r="NFN12" s="7"/>
      <c r="NFO12" s="7"/>
      <c r="NFP12" s="7"/>
      <c r="NFQ12" s="7"/>
      <c r="NFR12" s="7"/>
      <c r="NFS12" s="7"/>
      <c r="NFT12" s="7"/>
      <c r="NFU12" s="7"/>
      <c r="NFV12" s="7"/>
      <c r="NFW12" s="7"/>
      <c r="NFX12" s="7"/>
      <c r="NFY12" s="7"/>
      <c r="NFZ12" s="7"/>
      <c r="NGA12" s="7"/>
      <c r="NGB12" s="7"/>
      <c r="NGC12" s="7"/>
      <c r="NGD12" s="7"/>
      <c r="NGE12" s="7"/>
      <c r="NGF12" s="7"/>
      <c r="NGG12" s="7"/>
      <c r="NGH12" s="7"/>
      <c r="NGI12" s="7"/>
      <c r="NGJ12" s="7"/>
      <c r="NGK12" s="7"/>
      <c r="NGL12" s="7"/>
      <c r="NGM12" s="7"/>
      <c r="NGN12" s="7"/>
      <c r="NGO12" s="7"/>
      <c r="NGP12" s="7"/>
      <c r="NGQ12" s="7"/>
      <c r="NGR12" s="7"/>
      <c r="NGS12" s="7"/>
      <c r="NGT12" s="7"/>
      <c r="NGU12" s="7"/>
      <c r="NGV12" s="7"/>
      <c r="NGW12" s="7"/>
      <c r="NGX12" s="7"/>
      <c r="NGY12" s="7"/>
      <c r="NGZ12" s="7"/>
      <c r="NHA12" s="7"/>
      <c r="NHB12" s="7"/>
      <c r="NHC12" s="7"/>
      <c r="NHD12" s="7"/>
      <c r="NHE12" s="7"/>
      <c r="NHF12" s="7"/>
      <c r="NHG12" s="7"/>
      <c r="NHH12" s="7"/>
      <c r="NHI12" s="7"/>
      <c r="NHJ12" s="7"/>
      <c r="NHK12" s="7"/>
      <c r="NHL12" s="7"/>
      <c r="NHM12" s="7"/>
      <c r="NHN12" s="7"/>
      <c r="NHO12" s="7"/>
      <c r="NHP12" s="7"/>
      <c r="NHQ12" s="7"/>
      <c r="NHR12" s="7"/>
      <c r="NHS12" s="7"/>
      <c r="NHT12" s="7"/>
      <c r="NHU12" s="7"/>
      <c r="NHV12" s="7"/>
      <c r="NHW12" s="7"/>
      <c r="NHX12" s="7"/>
      <c r="NHY12" s="7"/>
      <c r="NHZ12" s="7"/>
      <c r="NIA12" s="7"/>
      <c r="NIB12" s="7"/>
      <c r="NIC12" s="7"/>
      <c r="NID12" s="7"/>
      <c r="NIE12" s="7"/>
      <c r="NIF12" s="7"/>
      <c r="NIG12" s="7"/>
      <c r="NIH12" s="7"/>
      <c r="NII12" s="7"/>
      <c r="NIJ12" s="7"/>
      <c r="NIK12" s="7"/>
      <c r="NIL12" s="7"/>
      <c r="NIM12" s="7"/>
      <c r="NIN12" s="7"/>
      <c r="NIO12" s="7"/>
      <c r="NIP12" s="7"/>
      <c r="NIQ12" s="7"/>
      <c r="NIR12" s="7"/>
      <c r="NIS12" s="7"/>
      <c r="NIT12" s="7"/>
      <c r="NIU12" s="7"/>
      <c r="NIV12" s="7"/>
      <c r="NIW12" s="7"/>
      <c r="NIX12" s="7"/>
      <c r="NIY12" s="7"/>
      <c r="NIZ12" s="7"/>
      <c r="NJA12" s="7"/>
      <c r="NJB12" s="7"/>
      <c r="NJC12" s="7"/>
      <c r="NJD12" s="7"/>
      <c r="NJE12" s="7"/>
      <c r="NJF12" s="7"/>
      <c r="NJG12" s="7"/>
      <c r="NJH12" s="7"/>
      <c r="NJI12" s="7"/>
      <c r="NJJ12" s="7"/>
      <c r="NJK12" s="7"/>
      <c r="NJL12" s="7"/>
      <c r="NJM12" s="7"/>
      <c r="NJN12" s="7"/>
      <c r="NJO12" s="7"/>
      <c r="NJP12" s="7"/>
      <c r="NJQ12" s="7"/>
      <c r="NJR12" s="7"/>
      <c r="NJS12" s="7"/>
      <c r="NJT12" s="7"/>
      <c r="NJU12" s="7"/>
      <c r="NJV12" s="7"/>
      <c r="NJW12" s="7"/>
      <c r="NJX12" s="7"/>
      <c r="NJY12" s="7"/>
      <c r="NJZ12" s="7"/>
      <c r="NKA12" s="7"/>
      <c r="NKB12" s="7"/>
      <c r="NKC12" s="7"/>
      <c r="NKD12" s="7"/>
      <c r="NKE12" s="7"/>
      <c r="NKF12" s="7"/>
      <c r="NKG12" s="7"/>
      <c r="NKH12" s="7"/>
      <c r="NKI12" s="7"/>
      <c r="NKJ12" s="7"/>
      <c r="NKK12" s="7"/>
      <c r="NKL12" s="7"/>
      <c r="NKM12" s="7"/>
      <c r="NKN12" s="7"/>
      <c r="NKO12" s="7"/>
      <c r="NKP12" s="7"/>
      <c r="NKQ12" s="7"/>
      <c r="NKR12" s="7"/>
      <c r="NKS12" s="7"/>
      <c r="NKT12" s="7"/>
      <c r="NKU12" s="7"/>
      <c r="NKV12" s="7"/>
      <c r="NKW12" s="7"/>
      <c r="NKX12" s="7"/>
      <c r="NKY12" s="7"/>
      <c r="NKZ12" s="7"/>
      <c r="NLA12" s="7"/>
      <c r="NLB12" s="7"/>
      <c r="NLC12" s="7"/>
      <c r="NLD12" s="7"/>
      <c r="NLE12" s="7"/>
      <c r="NLF12" s="7"/>
      <c r="NLG12" s="7"/>
      <c r="NLH12" s="7"/>
      <c r="NLI12" s="7"/>
      <c r="NLJ12" s="7"/>
      <c r="NLK12" s="7"/>
      <c r="NLL12" s="7"/>
      <c r="NLM12" s="7"/>
      <c r="NLN12" s="7"/>
      <c r="NLO12" s="7"/>
      <c r="NLP12" s="7"/>
      <c r="NLQ12" s="7"/>
      <c r="NLR12" s="7"/>
      <c r="NLS12" s="7"/>
      <c r="NLT12" s="7"/>
      <c r="NLU12" s="7"/>
      <c r="NLV12" s="7"/>
      <c r="NLW12" s="7"/>
      <c r="NLX12" s="7"/>
      <c r="NLY12" s="7"/>
      <c r="NLZ12" s="7"/>
      <c r="NMA12" s="7"/>
      <c r="NMB12" s="7"/>
      <c r="NMC12" s="7"/>
      <c r="NMD12" s="7"/>
      <c r="NME12" s="7"/>
      <c r="NMF12" s="7"/>
      <c r="NMG12" s="7"/>
      <c r="NMH12" s="7"/>
      <c r="NMI12" s="7"/>
      <c r="NMJ12" s="7"/>
      <c r="NMK12" s="7"/>
      <c r="NML12" s="7"/>
      <c r="NMM12" s="7"/>
      <c r="NMN12" s="7"/>
      <c r="NMO12" s="7"/>
      <c r="NMP12" s="7"/>
      <c r="NMQ12" s="7"/>
      <c r="NMR12" s="7"/>
      <c r="NMS12" s="7"/>
      <c r="NMT12" s="7"/>
      <c r="NMU12" s="7"/>
      <c r="NMV12" s="7"/>
      <c r="NMW12" s="7"/>
      <c r="NMX12" s="7"/>
      <c r="NMY12" s="7"/>
      <c r="NMZ12" s="7"/>
      <c r="NNA12" s="7"/>
      <c r="NNB12" s="7"/>
      <c r="NNC12" s="7"/>
      <c r="NND12" s="7"/>
      <c r="NNE12" s="7"/>
      <c r="NNF12" s="7"/>
      <c r="NNG12" s="7"/>
      <c r="NNH12" s="7"/>
      <c r="NNI12" s="7"/>
      <c r="NNJ12" s="7"/>
      <c r="NNK12" s="7"/>
      <c r="NNL12" s="7"/>
      <c r="NNM12" s="7"/>
      <c r="NNN12" s="7"/>
      <c r="NNO12" s="7"/>
      <c r="NNP12" s="7"/>
      <c r="NNQ12" s="7"/>
      <c r="NNR12" s="7"/>
      <c r="NNS12" s="7"/>
      <c r="NNT12" s="7"/>
      <c r="NNU12" s="7"/>
      <c r="NNV12" s="7"/>
      <c r="NNW12" s="7"/>
      <c r="NNX12" s="7"/>
      <c r="NNY12" s="7"/>
      <c r="NNZ12" s="7"/>
      <c r="NOA12" s="7"/>
      <c r="NOB12" s="7"/>
      <c r="NOC12" s="7"/>
      <c r="NOD12" s="7"/>
      <c r="NOE12" s="7"/>
      <c r="NOF12" s="7"/>
      <c r="NOG12" s="7"/>
      <c r="NOH12" s="7"/>
      <c r="NOI12" s="7"/>
      <c r="NOJ12" s="7"/>
      <c r="NOK12" s="7"/>
      <c r="NOL12" s="7"/>
      <c r="NOM12" s="7"/>
      <c r="NON12" s="7"/>
      <c r="NOO12" s="7"/>
      <c r="NOP12" s="7"/>
      <c r="NOQ12" s="7"/>
      <c r="NOR12" s="7"/>
      <c r="NOS12" s="7"/>
      <c r="NOT12" s="7"/>
      <c r="NOU12" s="7"/>
      <c r="NOV12" s="7"/>
      <c r="NOW12" s="7"/>
      <c r="NOX12" s="7"/>
      <c r="NOY12" s="7"/>
      <c r="NOZ12" s="7"/>
      <c r="NPA12" s="7"/>
      <c r="NPB12" s="7"/>
      <c r="NPC12" s="7"/>
      <c r="NPD12" s="7"/>
      <c r="NPE12" s="7"/>
      <c r="NPF12" s="7"/>
      <c r="NPG12" s="7"/>
      <c r="NPH12" s="7"/>
      <c r="NPI12" s="7"/>
      <c r="NPJ12" s="7"/>
      <c r="NPK12" s="7"/>
      <c r="NPL12" s="7"/>
      <c r="NPM12" s="7"/>
      <c r="NPN12" s="7"/>
      <c r="NPO12" s="7"/>
      <c r="NPP12" s="7"/>
      <c r="NPQ12" s="7"/>
      <c r="NPR12" s="7"/>
      <c r="NPS12" s="7"/>
      <c r="NPT12" s="7"/>
      <c r="NPU12" s="7"/>
      <c r="NPV12" s="7"/>
      <c r="NPW12" s="7"/>
      <c r="NPX12" s="7"/>
      <c r="NPY12" s="7"/>
      <c r="NPZ12" s="7"/>
      <c r="NQA12" s="7"/>
      <c r="NQB12" s="7"/>
      <c r="NQC12" s="7"/>
      <c r="NQD12" s="7"/>
      <c r="NQE12" s="7"/>
      <c r="NQF12" s="7"/>
      <c r="NQG12" s="7"/>
      <c r="NQH12" s="7"/>
      <c r="NQI12" s="7"/>
      <c r="NQJ12" s="7"/>
      <c r="NQK12" s="7"/>
      <c r="NQL12" s="7"/>
      <c r="NQM12" s="7"/>
      <c r="NQN12" s="7"/>
      <c r="NQO12" s="7"/>
      <c r="NQP12" s="7"/>
      <c r="NQQ12" s="7"/>
      <c r="NQR12" s="7"/>
      <c r="NQS12" s="7"/>
      <c r="NQT12" s="7"/>
      <c r="NQU12" s="7"/>
      <c r="NQV12" s="7"/>
      <c r="NQW12" s="7"/>
      <c r="NQX12" s="7"/>
      <c r="NQY12" s="7"/>
      <c r="NQZ12" s="7"/>
      <c r="NRA12" s="7"/>
      <c r="NRB12" s="7"/>
      <c r="NRC12" s="7"/>
      <c r="NRD12" s="7"/>
      <c r="NRE12" s="7"/>
      <c r="NRF12" s="7"/>
      <c r="NRG12" s="7"/>
      <c r="NRH12" s="7"/>
      <c r="NRI12" s="7"/>
      <c r="NRJ12" s="7"/>
      <c r="NRK12" s="7"/>
      <c r="NRL12" s="7"/>
      <c r="NRM12" s="7"/>
      <c r="NRN12" s="7"/>
      <c r="NRO12" s="7"/>
      <c r="NRP12" s="7"/>
      <c r="NRQ12" s="7"/>
      <c r="NRR12" s="7"/>
      <c r="NRS12" s="7"/>
      <c r="NRT12" s="7"/>
      <c r="NRU12" s="7"/>
      <c r="NRV12" s="7"/>
      <c r="NRW12" s="7"/>
      <c r="NRX12" s="7"/>
      <c r="NRY12" s="7"/>
      <c r="NRZ12" s="7"/>
      <c r="NSA12" s="7"/>
      <c r="NSB12" s="7"/>
      <c r="NSC12" s="7"/>
      <c r="NSD12" s="7"/>
      <c r="NSE12" s="7"/>
      <c r="NSF12" s="7"/>
      <c r="NSG12" s="7"/>
      <c r="NSH12" s="7"/>
      <c r="NSI12" s="7"/>
      <c r="NSJ12" s="7"/>
      <c r="NSK12" s="7"/>
      <c r="NSL12" s="7"/>
      <c r="NSM12" s="7"/>
      <c r="NSN12" s="7"/>
      <c r="NSO12" s="7"/>
      <c r="NSP12" s="7"/>
      <c r="NSQ12" s="7"/>
      <c r="NSR12" s="7"/>
      <c r="NSS12" s="7"/>
      <c r="NST12" s="7"/>
      <c r="NSU12" s="7"/>
      <c r="NSV12" s="7"/>
      <c r="NSW12" s="7"/>
      <c r="NSX12" s="7"/>
      <c r="NSY12" s="7"/>
      <c r="NSZ12" s="7"/>
      <c r="NTA12" s="7"/>
      <c r="NTB12" s="7"/>
      <c r="NTC12" s="7"/>
      <c r="NTD12" s="7"/>
      <c r="NTE12" s="7"/>
      <c r="NTF12" s="7"/>
      <c r="NTG12" s="7"/>
      <c r="NTH12" s="7"/>
      <c r="NTI12" s="7"/>
      <c r="NTJ12" s="7"/>
      <c r="NTK12" s="7"/>
      <c r="NTL12" s="7"/>
      <c r="NTM12" s="7"/>
      <c r="NTN12" s="7"/>
      <c r="NTO12" s="7"/>
      <c r="NTP12" s="7"/>
      <c r="NTQ12" s="7"/>
      <c r="NTR12" s="7"/>
      <c r="NTS12" s="7"/>
      <c r="NTT12" s="7"/>
      <c r="NTU12" s="7"/>
      <c r="NTV12" s="7"/>
      <c r="NTW12" s="7"/>
      <c r="NTX12" s="7"/>
      <c r="NTY12" s="7"/>
      <c r="NTZ12" s="7"/>
      <c r="NUA12" s="7"/>
      <c r="NUB12" s="7"/>
      <c r="NUC12" s="7"/>
      <c r="NUD12" s="7"/>
      <c r="NUE12" s="7"/>
      <c r="NUF12" s="7"/>
      <c r="NUG12" s="7"/>
      <c r="NUH12" s="7"/>
      <c r="NUI12" s="7"/>
      <c r="NUJ12" s="7"/>
      <c r="NUK12" s="7"/>
      <c r="NUL12" s="7"/>
      <c r="NUM12" s="7"/>
      <c r="NUN12" s="7"/>
      <c r="NUO12" s="7"/>
      <c r="NUP12" s="7"/>
      <c r="NUQ12" s="7"/>
      <c r="NUR12" s="7"/>
      <c r="NUS12" s="7"/>
      <c r="NUT12" s="7"/>
      <c r="NUU12" s="7"/>
      <c r="NUV12" s="7"/>
      <c r="NUW12" s="7"/>
      <c r="NUX12" s="7"/>
      <c r="NUY12" s="7"/>
      <c r="NUZ12" s="7"/>
      <c r="NVA12" s="7"/>
      <c r="NVB12" s="7"/>
      <c r="NVC12" s="7"/>
      <c r="NVD12" s="7"/>
      <c r="NVE12" s="7"/>
      <c r="NVF12" s="7"/>
      <c r="NVG12" s="7"/>
      <c r="NVH12" s="7"/>
      <c r="NVI12" s="7"/>
      <c r="NVJ12" s="7"/>
      <c r="NVK12" s="7"/>
      <c r="NVL12" s="7"/>
      <c r="NVM12" s="7"/>
      <c r="NVN12" s="7"/>
      <c r="NVO12" s="7"/>
      <c r="NVP12" s="7"/>
      <c r="NVQ12" s="7"/>
      <c r="NVR12" s="7"/>
      <c r="NVS12" s="7"/>
      <c r="NVT12" s="7"/>
      <c r="NVU12" s="7"/>
      <c r="NVV12" s="7"/>
      <c r="NVW12" s="7"/>
      <c r="NVX12" s="7"/>
      <c r="NVY12" s="7"/>
      <c r="NVZ12" s="7"/>
      <c r="NWA12" s="7"/>
      <c r="NWB12" s="7"/>
      <c r="NWC12" s="7"/>
      <c r="NWD12" s="7"/>
      <c r="NWE12" s="7"/>
      <c r="NWF12" s="7"/>
      <c r="NWG12" s="7"/>
      <c r="NWH12" s="7"/>
      <c r="NWI12" s="7"/>
      <c r="NWJ12" s="7"/>
      <c r="NWK12" s="7"/>
      <c r="NWL12" s="7"/>
      <c r="NWM12" s="7"/>
      <c r="NWN12" s="7"/>
      <c r="NWO12" s="7"/>
      <c r="NWP12" s="7"/>
      <c r="NWQ12" s="7"/>
      <c r="NWR12" s="7"/>
      <c r="NWS12" s="7"/>
      <c r="NWT12" s="7"/>
      <c r="NWU12" s="7"/>
      <c r="NWV12" s="7"/>
      <c r="NWW12" s="7"/>
      <c r="NWX12" s="7"/>
      <c r="NWY12" s="7"/>
      <c r="NWZ12" s="7"/>
      <c r="NXA12" s="7"/>
      <c r="NXB12" s="7"/>
      <c r="NXC12" s="7"/>
      <c r="NXD12" s="7"/>
      <c r="NXE12" s="7"/>
      <c r="NXF12" s="7"/>
      <c r="NXG12" s="7"/>
      <c r="NXH12" s="7"/>
      <c r="NXI12" s="7"/>
      <c r="NXJ12" s="7"/>
      <c r="NXK12" s="7"/>
      <c r="NXL12" s="7"/>
      <c r="NXM12" s="7"/>
      <c r="NXN12" s="7"/>
      <c r="NXO12" s="7"/>
      <c r="NXP12" s="7"/>
      <c r="NXQ12" s="7"/>
      <c r="NXR12" s="7"/>
      <c r="NXS12" s="7"/>
      <c r="NXT12" s="7"/>
      <c r="NXU12" s="7"/>
      <c r="NXV12" s="7"/>
      <c r="NXW12" s="7"/>
      <c r="NXX12" s="7"/>
      <c r="NXY12" s="7"/>
      <c r="NXZ12" s="7"/>
      <c r="NYA12" s="7"/>
      <c r="NYB12" s="7"/>
      <c r="NYC12" s="7"/>
      <c r="NYD12" s="7"/>
      <c r="NYE12" s="7"/>
      <c r="NYF12" s="7"/>
      <c r="NYG12" s="7"/>
      <c r="NYH12" s="7"/>
      <c r="NYI12" s="7"/>
      <c r="NYJ12" s="7"/>
      <c r="NYK12" s="7"/>
      <c r="NYL12" s="7"/>
      <c r="NYM12" s="7"/>
      <c r="NYN12" s="7"/>
      <c r="NYO12" s="7"/>
      <c r="NYP12" s="7"/>
      <c r="NYQ12" s="7"/>
      <c r="NYR12" s="7"/>
      <c r="NYS12" s="7"/>
      <c r="NYT12" s="7"/>
      <c r="NYU12" s="7"/>
      <c r="NYV12" s="7"/>
      <c r="NYW12" s="7"/>
      <c r="NYX12" s="7"/>
      <c r="NYY12" s="7"/>
      <c r="NYZ12" s="7"/>
      <c r="NZA12" s="7"/>
      <c r="NZB12" s="7"/>
      <c r="NZC12" s="7"/>
      <c r="NZD12" s="7"/>
      <c r="NZE12" s="7"/>
      <c r="NZF12" s="7"/>
      <c r="NZG12" s="7"/>
      <c r="NZH12" s="7"/>
      <c r="NZI12" s="7"/>
      <c r="NZJ12" s="7"/>
      <c r="NZK12" s="7"/>
      <c r="NZL12" s="7"/>
      <c r="NZM12" s="7"/>
      <c r="NZN12" s="7"/>
      <c r="NZO12" s="7"/>
      <c r="NZP12" s="7"/>
      <c r="NZQ12" s="7"/>
      <c r="NZR12" s="7"/>
      <c r="NZS12" s="7"/>
      <c r="NZT12" s="7"/>
      <c r="NZU12" s="7"/>
      <c r="NZV12" s="7"/>
      <c r="NZW12" s="7"/>
      <c r="NZX12" s="7"/>
      <c r="NZY12" s="7"/>
      <c r="NZZ12" s="7"/>
      <c r="OAA12" s="7"/>
      <c r="OAB12" s="7"/>
      <c r="OAC12" s="7"/>
      <c r="OAD12" s="7"/>
      <c r="OAE12" s="7"/>
      <c r="OAF12" s="7"/>
      <c r="OAG12" s="7"/>
      <c r="OAH12" s="7"/>
      <c r="OAI12" s="7"/>
      <c r="OAJ12" s="7"/>
      <c r="OAK12" s="7"/>
      <c r="OAL12" s="7"/>
      <c r="OAM12" s="7"/>
      <c r="OAN12" s="7"/>
      <c r="OAO12" s="7"/>
      <c r="OAP12" s="7"/>
      <c r="OAQ12" s="7"/>
      <c r="OAR12" s="7"/>
      <c r="OAS12" s="7"/>
      <c r="OAT12" s="7"/>
      <c r="OAU12" s="7"/>
      <c r="OAV12" s="7"/>
      <c r="OAW12" s="7"/>
      <c r="OAX12" s="7"/>
      <c r="OAY12" s="7"/>
      <c r="OAZ12" s="7"/>
      <c r="OBA12" s="7"/>
      <c r="OBB12" s="7"/>
      <c r="OBC12" s="7"/>
      <c r="OBD12" s="7"/>
      <c r="OBE12" s="7"/>
      <c r="OBF12" s="7"/>
      <c r="OBG12" s="7"/>
      <c r="OBH12" s="7"/>
      <c r="OBI12" s="7"/>
      <c r="OBJ12" s="7"/>
      <c r="OBK12" s="7"/>
      <c r="OBL12" s="7"/>
      <c r="OBM12" s="7"/>
      <c r="OBN12" s="7"/>
      <c r="OBO12" s="7"/>
      <c r="OBP12" s="7"/>
      <c r="OBQ12" s="7"/>
      <c r="OBR12" s="7"/>
      <c r="OBS12" s="7"/>
      <c r="OBT12" s="7"/>
      <c r="OBU12" s="7"/>
      <c r="OBV12" s="7"/>
      <c r="OBW12" s="7"/>
      <c r="OBX12" s="7"/>
      <c r="OBY12" s="7"/>
      <c r="OBZ12" s="7"/>
      <c r="OCA12" s="7"/>
      <c r="OCB12" s="7"/>
      <c r="OCC12" s="7"/>
      <c r="OCD12" s="7"/>
      <c r="OCE12" s="7"/>
      <c r="OCF12" s="7"/>
      <c r="OCG12" s="7"/>
      <c r="OCH12" s="7"/>
      <c r="OCI12" s="7"/>
      <c r="OCJ12" s="7"/>
      <c r="OCK12" s="7"/>
      <c r="OCL12" s="7"/>
      <c r="OCM12" s="7"/>
      <c r="OCN12" s="7"/>
      <c r="OCO12" s="7"/>
      <c r="OCP12" s="7"/>
      <c r="OCQ12" s="7"/>
      <c r="OCR12" s="7"/>
      <c r="OCS12" s="7"/>
      <c r="OCT12" s="7"/>
      <c r="OCU12" s="7"/>
      <c r="OCV12" s="7"/>
      <c r="OCW12" s="7"/>
      <c r="OCX12" s="7"/>
      <c r="OCY12" s="7"/>
      <c r="OCZ12" s="7"/>
      <c r="ODA12" s="7"/>
      <c r="ODB12" s="7"/>
      <c r="ODC12" s="7"/>
      <c r="ODD12" s="7"/>
      <c r="ODE12" s="7"/>
      <c r="ODF12" s="7"/>
      <c r="ODG12" s="7"/>
      <c r="ODH12" s="7"/>
      <c r="ODI12" s="7"/>
      <c r="ODJ12" s="7"/>
      <c r="ODK12" s="7"/>
      <c r="ODL12" s="7"/>
      <c r="ODM12" s="7"/>
      <c r="ODN12" s="7"/>
      <c r="ODO12" s="7"/>
      <c r="ODP12" s="7"/>
      <c r="ODQ12" s="7"/>
      <c r="ODR12" s="7"/>
      <c r="ODS12" s="7"/>
      <c r="ODT12" s="7"/>
      <c r="ODU12" s="7"/>
      <c r="ODV12" s="7"/>
      <c r="ODW12" s="7"/>
      <c r="ODX12" s="7"/>
      <c r="ODY12" s="7"/>
      <c r="ODZ12" s="7"/>
      <c r="OEA12" s="7"/>
      <c r="OEB12" s="7"/>
      <c r="OEC12" s="7"/>
      <c r="OED12" s="7"/>
      <c r="OEE12" s="7"/>
      <c r="OEF12" s="7"/>
      <c r="OEG12" s="7"/>
      <c r="OEH12" s="7"/>
      <c r="OEI12" s="7"/>
      <c r="OEJ12" s="7"/>
      <c r="OEK12" s="7"/>
      <c r="OEL12" s="7"/>
      <c r="OEM12" s="7"/>
      <c r="OEN12" s="7"/>
      <c r="OEO12" s="7"/>
      <c r="OEP12" s="7"/>
      <c r="OEQ12" s="7"/>
      <c r="OER12" s="7"/>
      <c r="OES12" s="7"/>
      <c r="OET12" s="7"/>
      <c r="OEU12" s="7"/>
      <c r="OEV12" s="7"/>
      <c r="OEW12" s="7"/>
      <c r="OEX12" s="7"/>
      <c r="OEY12" s="7"/>
      <c r="OEZ12" s="7"/>
      <c r="OFA12" s="7"/>
      <c r="OFB12" s="7"/>
      <c r="OFC12" s="7"/>
      <c r="OFD12" s="7"/>
      <c r="OFE12" s="7"/>
      <c r="OFF12" s="7"/>
      <c r="OFG12" s="7"/>
      <c r="OFH12" s="7"/>
      <c r="OFI12" s="7"/>
      <c r="OFJ12" s="7"/>
      <c r="OFK12" s="7"/>
      <c r="OFL12" s="7"/>
      <c r="OFM12" s="7"/>
      <c r="OFN12" s="7"/>
      <c r="OFO12" s="7"/>
      <c r="OFP12" s="7"/>
      <c r="OFQ12" s="7"/>
      <c r="OFR12" s="7"/>
      <c r="OFS12" s="7"/>
      <c r="OFT12" s="7"/>
      <c r="OFU12" s="7"/>
      <c r="OFV12" s="7"/>
      <c r="OFW12" s="7"/>
      <c r="OFX12" s="7"/>
      <c r="OFY12" s="7"/>
      <c r="OFZ12" s="7"/>
      <c r="OGA12" s="7"/>
      <c r="OGB12" s="7"/>
      <c r="OGC12" s="7"/>
      <c r="OGD12" s="7"/>
      <c r="OGE12" s="7"/>
      <c r="OGF12" s="7"/>
      <c r="OGG12" s="7"/>
      <c r="OGH12" s="7"/>
      <c r="OGI12" s="7"/>
      <c r="OGJ12" s="7"/>
      <c r="OGK12" s="7"/>
      <c r="OGL12" s="7"/>
      <c r="OGM12" s="7"/>
      <c r="OGN12" s="7"/>
      <c r="OGO12" s="7"/>
      <c r="OGP12" s="7"/>
      <c r="OGQ12" s="7"/>
      <c r="OGR12" s="7"/>
      <c r="OGS12" s="7"/>
      <c r="OGT12" s="7"/>
      <c r="OGU12" s="7"/>
      <c r="OGV12" s="7"/>
      <c r="OGW12" s="7"/>
      <c r="OGX12" s="7"/>
      <c r="OGY12" s="7"/>
      <c r="OGZ12" s="7"/>
      <c r="OHA12" s="7"/>
      <c r="OHB12" s="7"/>
      <c r="OHC12" s="7"/>
      <c r="OHD12" s="7"/>
      <c r="OHE12" s="7"/>
      <c r="OHF12" s="7"/>
      <c r="OHG12" s="7"/>
      <c r="OHH12" s="7"/>
      <c r="OHI12" s="7"/>
      <c r="OHJ12" s="7"/>
      <c r="OHK12" s="7"/>
      <c r="OHL12" s="7"/>
      <c r="OHM12" s="7"/>
      <c r="OHN12" s="7"/>
      <c r="OHO12" s="7"/>
      <c r="OHP12" s="7"/>
      <c r="OHQ12" s="7"/>
      <c r="OHR12" s="7"/>
      <c r="OHS12" s="7"/>
      <c r="OHT12" s="7"/>
      <c r="OHU12" s="7"/>
      <c r="OHV12" s="7"/>
      <c r="OHW12" s="7"/>
      <c r="OHX12" s="7"/>
      <c r="OHY12" s="7"/>
      <c r="OHZ12" s="7"/>
      <c r="OIA12" s="7"/>
      <c r="OIB12" s="7"/>
      <c r="OIC12" s="7"/>
      <c r="OID12" s="7"/>
      <c r="OIE12" s="7"/>
      <c r="OIF12" s="7"/>
      <c r="OIG12" s="7"/>
      <c r="OIH12" s="7"/>
      <c r="OII12" s="7"/>
      <c r="OIJ12" s="7"/>
      <c r="OIK12" s="7"/>
      <c r="OIL12" s="7"/>
      <c r="OIM12" s="7"/>
      <c r="OIN12" s="7"/>
      <c r="OIO12" s="7"/>
      <c r="OIP12" s="7"/>
      <c r="OIQ12" s="7"/>
      <c r="OIR12" s="7"/>
      <c r="OIS12" s="7"/>
      <c r="OIT12" s="7"/>
      <c r="OIU12" s="7"/>
      <c r="OIV12" s="7"/>
      <c r="OIW12" s="7"/>
      <c r="OIX12" s="7"/>
      <c r="OIY12" s="7"/>
      <c r="OIZ12" s="7"/>
      <c r="OJA12" s="7"/>
      <c r="OJB12" s="7"/>
      <c r="OJC12" s="7"/>
      <c r="OJD12" s="7"/>
      <c r="OJE12" s="7"/>
      <c r="OJF12" s="7"/>
      <c r="OJG12" s="7"/>
      <c r="OJH12" s="7"/>
      <c r="OJI12" s="7"/>
      <c r="OJJ12" s="7"/>
      <c r="OJK12" s="7"/>
      <c r="OJL12" s="7"/>
      <c r="OJM12" s="7"/>
      <c r="OJN12" s="7"/>
      <c r="OJO12" s="7"/>
      <c r="OJP12" s="7"/>
      <c r="OJQ12" s="7"/>
      <c r="OJR12" s="7"/>
      <c r="OJS12" s="7"/>
      <c r="OJT12" s="7"/>
      <c r="OJU12" s="7"/>
      <c r="OJV12" s="7"/>
      <c r="OJW12" s="7"/>
      <c r="OJX12" s="7"/>
      <c r="OJY12" s="7"/>
      <c r="OJZ12" s="7"/>
      <c r="OKA12" s="7"/>
      <c r="OKB12" s="7"/>
      <c r="OKC12" s="7"/>
      <c r="OKD12" s="7"/>
      <c r="OKE12" s="7"/>
      <c r="OKF12" s="7"/>
      <c r="OKG12" s="7"/>
      <c r="OKH12" s="7"/>
      <c r="OKI12" s="7"/>
      <c r="OKJ12" s="7"/>
      <c r="OKK12" s="7"/>
      <c r="OKL12" s="7"/>
      <c r="OKM12" s="7"/>
      <c r="OKN12" s="7"/>
      <c r="OKO12" s="7"/>
      <c r="OKP12" s="7"/>
      <c r="OKQ12" s="7"/>
      <c r="OKR12" s="7"/>
      <c r="OKS12" s="7"/>
      <c r="OKT12" s="7"/>
      <c r="OKU12" s="7"/>
      <c r="OKV12" s="7"/>
      <c r="OKW12" s="7"/>
      <c r="OKX12" s="7"/>
      <c r="OKY12" s="7"/>
      <c r="OKZ12" s="7"/>
      <c r="OLA12" s="7"/>
      <c r="OLB12" s="7"/>
      <c r="OLC12" s="7"/>
      <c r="OLD12" s="7"/>
      <c r="OLE12" s="7"/>
      <c r="OLF12" s="7"/>
      <c r="OLG12" s="7"/>
      <c r="OLH12" s="7"/>
      <c r="OLI12" s="7"/>
      <c r="OLJ12" s="7"/>
      <c r="OLK12" s="7"/>
      <c r="OLL12" s="7"/>
      <c r="OLM12" s="7"/>
      <c r="OLN12" s="7"/>
      <c r="OLO12" s="7"/>
      <c r="OLP12" s="7"/>
      <c r="OLQ12" s="7"/>
      <c r="OLR12" s="7"/>
      <c r="OLS12" s="7"/>
      <c r="OLT12" s="7"/>
      <c r="OLU12" s="7"/>
      <c r="OLV12" s="7"/>
      <c r="OLW12" s="7"/>
      <c r="OLX12" s="7"/>
      <c r="OLY12" s="7"/>
      <c r="OLZ12" s="7"/>
      <c r="OMA12" s="7"/>
      <c r="OMB12" s="7"/>
      <c r="OMC12" s="7"/>
      <c r="OMD12" s="7"/>
      <c r="OME12" s="7"/>
      <c r="OMF12" s="7"/>
      <c r="OMG12" s="7"/>
      <c r="OMH12" s="7"/>
      <c r="OMI12" s="7"/>
      <c r="OMJ12" s="7"/>
      <c r="OMK12" s="7"/>
      <c r="OML12" s="7"/>
      <c r="OMM12" s="7"/>
      <c r="OMN12" s="7"/>
      <c r="OMO12" s="7"/>
      <c r="OMP12" s="7"/>
      <c r="OMQ12" s="7"/>
      <c r="OMR12" s="7"/>
      <c r="OMS12" s="7"/>
      <c r="OMT12" s="7"/>
      <c r="OMU12" s="7"/>
      <c r="OMV12" s="7"/>
      <c r="OMW12" s="7"/>
      <c r="OMX12" s="7"/>
      <c r="OMY12" s="7"/>
      <c r="OMZ12" s="7"/>
      <c r="ONA12" s="7"/>
      <c r="ONB12" s="7"/>
      <c r="ONC12" s="7"/>
      <c r="OND12" s="7"/>
      <c r="ONE12" s="7"/>
      <c r="ONF12" s="7"/>
      <c r="ONG12" s="7"/>
      <c r="ONH12" s="7"/>
      <c r="ONI12" s="7"/>
      <c r="ONJ12" s="7"/>
      <c r="ONK12" s="7"/>
      <c r="ONL12" s="7"/>
      <c r="ONM12" s="7"/>
      <c r="ONN12" s="7"/>
      <c r="ONO12" s="7"/>
      <c r="ONP12" s="7"/>
      <c r="ONQ12" s="7"/>
      <c r="ONR12" s="7"/>
      <c r="ONS12" s="7"/>
      <c r="ONT12" s="7"/>
      <c r="ONU12" s="7"/>
      <c r="ONV12" s="7"/>
      <c r="ONW12" s="7"/>
      <c r="ONX12" s="7"/>
      <c r="ONY12" s="7"/>
      <c r="ONZ12" s="7"/>
      <c r="OOA12" s="7"/>
      <c r="OOB12" s="7"/>
      <c r="OOC12" s="7"/>
      <c r="OOD12" s="7"/>
      <c r="OOE12" s="7"/>
      <c r="OOF12" s="7"/>
      <c r="OOG12" s="7"/>
      <c r="OOH12" s="7"/>
      <c r="OOI12" s="7"/>
      <c r="OOJ12" s="7"/>
      <c r="OOK12" s="7"/>
      <c r="OOL12" s="7"/>
      <c r="OOM12" s="7"/>
      <c r="OON12" s="7"/>
      <c r="OOO12" s="7"/>
      <c r="OOP12" s="7"/>
      <c r="OOQ12" s="7"/>
      <c r="OOR12" s="7"/>
      <c r="OOS12" s="7"/>
      <c r="OOT12" s="7"/>
      <c r="OOU12" s="7"/>
      <c r="OOV12" s="7"/>
      <c r="OOW12" s="7"/>
      <c r="OOX12" s="7"/>
      <c r="OOY12" s="7"/>
      <c r="OOZ12" s="7"/>
      <c r="OPA12" s="7"/>
      <c r="OPB12" s="7"/>
      <c r="OPC12" s="7"/>
      <c r="OPD12" s="7"/>
      <c r="OPE12" s="7"/>
      <c r="OPF12" s="7"/>
      <c r="OPG12" s="7"/>
      <c r="OPH12" s="7"/>
      <c r="OPI12" s="7"/>
      <c r="OPJ12" s="7"/>
      <c r="OPK12" s="7"/>
      <c r="OPL12" s="7"/>
      <c r="OPM12" s="7"/>
      <c r="OPN12" s="7"/>
      <c r="OPO12" s="7"/>
      <c r="OPP12" s="7"/>
      <c r="OPQ12" s="7"/>
      <c r="OPR12" s="7"/>
      <c r="OPS12" s="7"/>
      <c r="OPT12" s="7"/>
      <c r="OPU12" s="7"/>
      <c r="OPV12" s="7"/>
      <c r="OPW12" s="7"/>
      <c r="OPX12" s="7"/>
      <c r="OPY12" s="7"/>
      <c r="OPZ12" s="7"/>
      <c r="OQA12" s="7"/>
      <c r="OQB12" s="7"/>
      <c r="OQC12" s="7"/>
      <c r="OQD12" s="7"/>
      <c r="OQE12" s="7"/>
      <c r="OQF12" s="7"/>
      <c r="OQG12" s="7"/>
      <c r="OQH12" s="7"/>
      <c r="OQI12" s="7"/>
      <c r="OQJ12" s="7"/>
      <c r="OQK12" s="7"/>
      <c r="OQL12" s="7"/>
      <c r="OQM12" s="7"/>
      <c r="OQN12" s="7"/>
      <c r="OQO12" s="7"/>
      <c r="OQP12" s="7"/>
      <c r="OQQ12" s="7"/>
      <c r="OQR12" s="7"/>
      <c r="OQS12" s="7"/>
      <c r="OQT12" s="7"/>
      <c r="OQU12" s="7"/>
      <c r="OQV12" s="7"/>
      <c r="OQW12" s="7"/>
      <c r="OQX12" s="7"/>
      <c r="OQY12" s="7"/>
      <c r="OQZ12" s="7"/>
      <c r="ORA12" s="7"/>
      <c r="ORB12" s="7"/>
      <c r="ORC12" s="7"/>
      <c r="ORD12" s="7"/>
      <c r="ORE12" s="7"/>
      <c r="ORF12" s="7"/>
      <c r="ORG12" s="7"/>
      <c r="ORH12" s="7"/>
      <c r="ORI12" s="7"/>
      <c r="ORJ12" s="7"/>
      <c r="ORK12" s="7"/>
      <c r="ORL12" s="7"/>
      <c r="ORM12" s="7"/>
      <c r="ORN12" s="7"/>
      <c r="ORO12" s="7"/>
      <c r="ORP12" s="7"/>
      <c r="ORQ12" s="7"/>
      <c r="ORR12" s="7"/>
      <c r="ORS12" s="7"/>
      <c r="ORT12" s="7"/>
      <c r="ORU12" s="7"/>
      <c r="ORV12" s="7"/>
      <c r="ORW12" s="7"/>
      <c r="ORX12" s="7"/>
      <c r="ORY12" s="7"/>
      <c r="ORZ12" s="7"/>
      <c r="OSA12" s="7"/>
      <c r="OSB12" s="7"/>
      <c r="OSC12" s="7"/>
      <c r="OSD12" s="7"/>
      <c r="OSE12" s="7"/>
      <c r="OSF12" s="7"/>
      <c r="OSG12" s="7"/>
      <c r="OSH12" s="7"/>
      <c r="OSI12" s="7"/>
      <c r="OSJ12" s="7"/>
      <c r="OSK12" s="7"/>
      <c r="OSL12" s="7"/>
      <c r="OSM12" s="7"/>
      <c r="OSN12" s="7"/>
      <c r="OSO12" s="7"/>
      <c r="OSP12" s="7"/>
      <c r="OSQ12" s="7"/>
      <c r="OSR12" s="7"/>
      <c r="OSS12" s="7"/>
      <c r="OST12" s="7"/>
      <c r="OSU12" s="7"/>
      <c r="OSV12" s="7"/>
      <c r="OSW12" s="7"/>
      <c r="OSX12" s="7"/>
      <c r="OSY12" s="7"/>
      <c r="OSZ12" s="7"/>
      <c r="OTA12" s="7"/>
      <c r="OTB12" s="7"/>
      <c r="OTC12" s="7"/>
      <c r="OTD12" s="7"/>
      <c r="OTE12" s="7"/>
      <c r="OTF12" s="7"/>
      <c r="OTG12" s="7"/>
      <c r="OTH12" s="7"/>
      <c r="OTI12" s="7"/>
      <c r="OTJ12" s="7"/>
      <c r="OTK12" s="7"/>
      <c r="OTL12" s="7"/>
      <c r="OTM12" s="7"/>
      <c r="OTN12" s="7"/>
      <c r="OTO12" s="7"/>
      <c r="OTP12" s="7"/>
      <c r="OTQ12" s="7"/>
      <c r="OTR12" s="7"/>
      <c r="OTS12" s="7"/>
      <c r="OTT12" s="7"/>
      <c r="OTU12" s="7"/>
      <c r="OTV12" s="7"/>
      <c r="OTW12" s="7"/>
      <c r="OTX12" s="7"/>
      <c r="OTY12" s="7"/>
      <c r="OTZ12" s="7"/>
      <c r="OUA12" s="7"/>
      <c r="OUB12" s="7"/>
      <c r="OUC12" s="7"/>
      <c r="OUD12" s="7"/>
      <c r="OUE12" s="7"/>
      <c r="OUF12" s="7"/>
      <c r="OUG12" s="7"/>
      <c r="OUH12" s="7"/>
      <c r="OUI12" s="7"/>
      <c r="OUJ12" s="7"/>
      <c r="OUK12" s="7"/>
      <c r="OUL12" s="7"/>
      <c r="OUM12" s="7"/>
      <c r="OUN12" s="7"/>
      <c r="OUO12" s="7"/>
      <c r="OUP12" s="7"/>
      <c r="OUQ12" s="7"/>
      <c r="OUR12" s="7"/>
      <c r="OUS12" s="7"/>
      <c r="OUT12" s="7"/>
      <c r="OUU12" s="7"/>
      <c r="OUV12" s="7"/>
      <c r="OUW12" s="7"/>
      <c r="OUX12" s="7"/>
      <c r="OUY12" s="7"/>
      <c r="OUZ12" s="7"/>
      <c r="OVA12" s="7"/>
      <c r="OVB12" s="7"/>
      <c r="OVC12" s="7"/>
      <c r="OVD12" s="7"/>
      <c r="OVE12" s="7"/>
      <c r="OVF12" s="7"/>
      <c r="OVG12" s="7"/>
      <c r="OVH12" s="7"/>
      <c r="OVI12" s="7"/>
      <c r="OVJ12" s="7"/>
      <c r="OVK12" s="7"/>
      <c r="OVL12" s="7"/>
      <c r="OVM12" s="7"/>
      <c r="OVN12" s="7"/>
      <c r="OVO12" s="7"/>
      <c r="OVP12" s="7"/>
      <c r="OVQ12" s="7"/>
      <c r="OVR12" s="7"/>
      <c r="OVS12" s="7"/>
      <c r="OVT12" s="7"/>
      <c r="OVU12" s="7"/>
      <c r="OVV12" s="7"/>
      <c r="OVW12" s="7"/>
      <c r="OVX12" s="7"/>
      <c r="OVY12" s="7"/>
      <c r="OVZ12" s="7"/>
      <c r="OWA12" s="7"/>
      <c r="OWB12" s="7"/>
      <c r="OWC12" s="7"/>
      <c r="OWD12" s="7"/>
      <c r="OWE12" s="7"/>
      <c r="OWF12" s="7"/>
      <c r="OWG12" s="7"/>
      <c r="OWH12" s="7"/>
      <c r="OWI12" s="7"/>
      <c r="OWJ12" s="7"/>
      <c r="OWK12" s="7"/>
      <c r="OWL12" s="7"/>
      <c r="OWM12" s="7"/>
      <c r="OWN12" s="7"/>
      <c r="OWO12" s="7"/>
      <c r="OWP12" s="7"/>
      <c r="OWQ12" s="7"/>
      <c r="OWR12" s="7"/>
      <c r="OWS12" s="7"/>
      <c r="OWT12" s="7"/>
      <c r="OWU12" s="7"/>
      <c r="OWV12" s="7"/>
      <c r="OWW12" s="7"/>
      <c r="OWX12" s="7"/>
      <c r="OWY12" s="7"/>
      <c r="OWZ12" s="7"/>
      <c r="OXA12" s="7"/>
      <c r="OXB12" s="7"/>
      <c r="OXC12" s="7"/>
      <c r="OXD12" s="7"/>
      <c r="OXE12" s="7"/>
      <c r="OXF12" s="7"/>
      <c r="OXG12" s="7"/>
      <c r="OXH12" s="7"/>
      <c r="OXI12" s="7"/>
      <c r="OXJ12" s="7"/>
      <c r="OXK12" s="7"/>
      <c r="OXL12" s="7"/>
      <c r="OXM12" s="7"/>
      <c r="OXN12" s="7"/>
      <c r="OXO12" s="7"/>
      <c r="OXP12" s="7"/>
      <c r="OXQ12" s="7"/>
      <c r="OXR12" s="7"/>
      <c r="OXS12" s="7"/>
      <c r="OXT12" s="7"/>
      <c r="OXU12" s="7"/>
      <c r="OXV12" s="7"/>
      <c r="OXW12" s="7"/>
      <c r="OXX12" s="7"/>
      <c r="OXY12" s="7"/>
      <c r="OXZ12" s="7"/>
      <c r="OYA12" s="7"/>
      <c r="OYB12" s="7"/>
      <c r="OYC12" s="7"/>
      <c r="OYD12" s="7"/>
      <c r="OYE12" s="7"/>
      <c r="OYF12" s="7"/>
      <c r="OYG12" s="7"/>
      <c r="OYH12" s="7"/>
      <c r="OYI12" s="7"/>
      <c r="OYJ12" s="7"/>
      <c r="OYK12" s="7"/>
      <c r="OYL12" s="7"/>
      <c r="OYM12" s="7"/>
      <c r="OYN12" s="7"/>
      <c r="OYO12" s="7"/>
      <c r="OYP12" s="7"/>
      <c r="OYQ12" s="7"/>
      <c r="OYR12" s="7"/>
      <c r="OYS12" s="7"/>
      <c r="OYT12" s="7"/>
      <c r="OYU12" s="7"/>
      <c r="OYV12" s="7"/>
      <c r="OYW12" s="7"/>
      <c r="OYX12" s="7"/>
      <c r="OYY12" s="7"/>
      <c r="OYZ12" s="7"/>
      <c r="OZA12" s="7"/>
      <c r="OZB12" s="7"/>
      <c r="OZC12" s="7"/>
      <c r="OZD12" s="7"/>
      <c r="OZE12" s="7"/>
      <c r="OZF12" s="7"/>
      <c r="OZG12" s="7"/>
      <c r="OZH12" s="7"/>
      <c r="OZI12" s="7"/>
      <c r="OZJ12" s="7"/>
      <c r="OZK12" s="7"/>
      <c r="OZL12" s="7"/>
      <c r="OZM12" s="7"/>
      <c r="OZN12" s="7"/>
      <c r="OZO12" s="7"/>
      <c r="OZP12" s="7"/>
      <c r="OZQ12" s="7"/>
      <c r="OZR12" s="7"/>
      <c r="OZS12" s="7"/>
      <c r="OZT12" s="7"/>
      <c r="OZU12" s="7"/>
      <c r="OZV12" s="7"/>
      <c r="OZW12" s="7"/>
      <c r="OZX12" s="7"/>
      <c r="OZY12" s="7"/>
      <c r="OZZ12" s="7"/>
      <c r="PAA12" s="7"/>
      <c r="PAB12" s="7"/>
      <c r="PAC12" s="7"/>
      <c r="PAD12" s="7"/>
      <c r="PAE12" s="7"/>
      <c r="PAF12" s="7"/>
      <c r="PAG12" s="7"/>
      <c r="PAH12" s="7"/>
      <c r="PAI12" s="7"/>
      <c r="PAJ12" s="7"/>
      <c r="PAK12" s="7"/>
      <c r="PAL12" s="7"/>
      <c r="PAM12" s="7"/>
      <c r="PAN12" s="7"/>
      <c r="PAO12" s="7"/>
      <c r="PAP12" s="7"/>
      <c r="PAQ12" s="7"/>
      <c r="PAR12" s="7"/>
      <c r="PAS12" s="7"/>
      <c r="PAT12" s="7"/>
      <c r="PAU12" s="7"/>
      <c r="PAV12" s="7"/>
      <c r="PAW12" s="7"/>
      <c r="PAX12" s="7"/>
      <c r="PAY12" s="7"/>
      <c r="PAZ12" s="7"/>
      <c r="PBA12" s="7"/>
      <c r="PBB12" s="7"/>
      <c r="PBC12" s="7"/>
      <c r="PBD12" s="7"/>
      <c r="PBE12" s="7"/>
      <c r="PBF12" s="7"/>
      <c r="PBG12" s="7"/>
      <c r="PBH12" s="7"/>
      <c r="PBI12" s="7"/>
      <c r="PBJ12" s="7"/>
      <c r="PBK12" s="7"/>
      <c r="PBL12" s="7"/>
      <c r="PBM12" s="7"/>
      <c r="PBN12" s="7"/>
      <c r="PBO12" s="7"/>
      <c r="PBP12" s="7"/>
      <c r="PBQ12" s="7"/>
      <c r="PBR12" s="7"/>
      <c r="PBS12" s="7"/>
      <c r="PBT12" s="7"/>
      <c r="PBU12" s="7"/>
      <c r="PBV12" s="7"/>
      <c r="PBW12" s="7"/>
      <c r="PBX12" s="7"/>
      <c r="PBY12" s="7"/>
      <c r="PBZ12" s="7"/>
      <c r="PCA12" s="7"/>
      <c r="PCB12" s="7"/>
      <c r="PCC12" s="7"/>
      <c r="PCD12" s="7"/>
      <c r="PCE12" s="7"/>
      <c r="PCF12" s="7"/>
      <c r="PCG12" s="7"/>
      <c r="PCH12" s="7"/>
      <c r="PCI12" s="7"/>
      <c r="PCJ12" s="7"/>
      <c r="PCK12" s="7"/>
      <c r="PCL12" s="7"/>
      <c r="PCM12" s="7"/>
      <c r="PCN12" s="7"/>
      <c r="PCO12" s="7"/>
      <c r="PCP12" s="7"/>
      <c r="PCQ12" s="7"/>
      <c r="PCR12" s="7"/>
      <c r="PCS12" s="7"/>
      <c r="PCT12" s="7"/>
      <c r="PCU12" s="7"/>
      <c r="PCV12" s="7"/>
      <c r="PCW12" s="7"/>
      <c r="PCX12" s="7"/>
      <c r="PCY12" s="7"/>
      <c r="PCZ12" s="7"/>
      <c r="PDA12" s="7"/>
      <c r="PDB12" s="7"/>
      <c r="PDC12" s="7"/>
      <c r="PDD12" s="7"/>
      <c r="PDE12" s="7"/>
      <c r="PDF12" s="7"/>
      <c r="PDG12" s="7"/>
      <c r="PDH12" s="7"/>
      <c r="PDI12" s="7"/>
      <c r="PDJ12" s="7"/>
      <c r="PDK12" s="7"/>
      <c r="PDL12" s="7"/>
      <c r="PDM12" s="7"/>
      <c r="PDN12" s="7"/>
      <c r="PDO12" s="7"/>
      <c r="PDP12" s="7"/>
      <c r="PDQ12" s="7"/>
      <c r="PDR12" s="7"/>
      <c r="PDS12" s="7"/>
      <c r="PDT12" s="7"/>
      <c r="PDU12" s="7"/>
      <c r="PDV12" s="7"/>
      <c r="PDW12" s="7"/>
      <c r="PDX12" s="7"/>
      <c r="PDY12" s="7"/>
      <c r="PDZ12" s="7"/>
      <c r="PEA12" s="7"/>
      <c r="PEB12" s="7"/>
      <c r="PEC12" s="7"/>
      <c r="PED12" s="7"/>
      <c r="PEE12" s="7"/>
      <c r="PEF12" s="7"/>
      <c r="PEG12" s="7"/>
      <c r="PEH12" s="7"/>
      <c r="PEI12" s="7"/>
      <c r="PEJ12" s="7"/>
      <c r="PEK12" s="7"/>
      <c r="PEL12" s="7"/>
      <c r="PEM12" s="7"/>
      <c r="PEN12" s="7"/>
      <c r="PEO12" s="7"/>
      <c r="PEP12" s="7"/>
      <c r="PEQ12" s="7"/>
      <c r="PER12" s="7"/>
      <c r="PES12" s="7"/>
      <c r="PET12" s="7"/>
      <c r="PEU12" s="7"/>
      <c r="PEV12" s="7"/>
      <c r="PEW12" s="7"/>
      <c r="PEX12" s="7"/>
      <c r="PEY12" s="7"/>
      <c r="PEZ12" s="7"/>
      <c r="PFA12" s="7"/>
      <c r="PFB12" s="7"/>
      <c r="PFC12" s="7"/>
      <c r="PFD12" s="7"/>
      <c r="PFE12" s="7"/>
      <c r="PFF12" s="7"/>
      <c r="PFG12" s="7"/>
      <c r="PFH12" s="7"/>
      <c r="PFI12" s="7"/>
      <c r="PFJ12" s="7"/>
      <c r="PFK12" s="7"/>
      <c r="PFL12" s="7"/>
      <c r="PFM12" s="7"/>
      <c r="PFN12" s="7"/>
      <c r="PFO12" s="7"/>
      <c r="PFP12" s="7"/>
      <c r="PFQ12" s="7"/>
      <c r="PFR12" s="7"/>
      <c r="PFS12" s="7"/>
      <c r="PFT12" s="7"/>
      <c r="PFU12" s="7"/>
      <c r="PFV12" s="7"/>
      <c r="PFW12" s="7"/>
      <c r="PFX12" s="7"/>
      <c r="PFY12" s="7"/>
      <c r="PFZ12" s="7"/>
      <c r="PGA12" s="7"/>
      <c r="PGB12" s="7"/>
      <c r="PGC12" s="7"/>
      <c r="PGD12" s="7"/>
      <c r="PGE12" s="7"/>
      <c r="PGF12" s="7"/>
      <c r="PGG12" s="7"/>
      <c r="PGH12" s="7"/>
      <c r="PGI12" s="7"/>
      <c r="PGJ12" s="7"/>
      <c r="PGK12" s="7"/>
      <c r="PGL12" s="7"/>
      <c r="PGM12" s="7"/>
      <c r="PGN12" s="7"/>
      <c r="PGO12" s="7"/>
      <c r="PGP12" s="7"/>
      <c r="PGQ12" s="7"/>
      <c r="PGR12" s="7"/>
      <c r="PGS12" s="7"/>
      <c r="PGT12" s="7"/>
      <c r="PGU12" s="7"/>
      <c r="PGV12" s="7"/>
      <c r="PGW12" s="7"/>
      <c r="PGX12" s="7"/>
      <c r="PGY12" s="7"/>
      <c r="PGZ12" s="7"/>
      <c r="PHA12" s="7"/>
      <c r="PHB12" s="7"/>
      <c r="PHC12" s="7"/>
      <c r="PHD12" s="7"/>
      <c r="PHE12" s="7"/>
      <c r="PHF12" s="7"/>
      <c r="PHG12" s="7"/>
      <c r="PHH12" s="7"/>
      <c r="PHI12" s="7"/>
      <c r="PHJ12" s="7"/>
      <c r="PHK12" s="7"/>
      <c r="PHL12" s="7"/>
      <c r="PHM12" s="7"/>
      <c r="PHN12" s="7"/>
      <c r="PHO12" s="7"/>
      <c r="PHP12" s="7"/>
      <c r="PHQ12" s="7"/>
      <c r="PHR12" s="7"/>
      <c r="PHS12" s="7"/>
      <c r="PHT12" s="7"/>
      <c r="PHU12" s="7"/>
      <c r="PHV12" s="7"/>
      <c r="PHW12" s="7"/>
      <c r="PHX12" s="7"/>
      <c r="PHY12" s="7"/>
      <c r="PHZ12" s="7"/>
      <c r="PIA12" s="7"/>
      <c r="PIB12" s="7"/>
      <c r="PIC12" s="7"/>
      <c r="PID12" s="7"/>
      <c r="PIE12" s="7"/>
      <c r="PIF12" s="7"/>
      <c r="PIG12" s="7"/>
      <c r="PIH12" s="7"/>
      <c r="PII12" s="7"/>
      <c r="PIJ12" s="7"/>
      <c r="PIK12" s="7"/>
      <c r="PIL12" s="7"/>
      <c r="PIM12" s="7"/>
      <c r="PIN12" s="7"/>
      <c r="PIO12" s="7"/>
      <c r="PIP12" s="7"/>
      <c r="PIQ12" s="7"/>
      <c r="PIR12" s="7"/>
      <c r="PIS12" s="7"/>
      <c r="PIT12" s="7"/>
      <c r="PIU12" s="7"/>
      <c r="PIV12" s="7"/>
      <c r="PIW12" s="7"/>
      <c r="PIX12" s="7"/>
      <c r="PIY12" s="7"/>
      <c r="PIZ12" s="7"/>
      <c r="PJA12" s="7"/>
      <c r="PJB12" s="7"/>
      <c r="PJC12" s="7"/>
      <c r="PJD12" s="7"/>
      <c r="PJE12" s="7"/>
      <c r="PJF12" s="7"/>
      <c r="PJG12" s="7"/>
      <c r="PJH12" s="7"/>
      <c r="PJI12" s="7"/>
      <c r="PJJ12" s="7"/>
      <c r="PJK12" s="7"/>
      <c r="PJL12" s="7"/>
      <c r="PJM12" s="7"/>
      <c r="PJN12" s="7"/>
      <c r="PJO12" s="7"/>
      <c r="PJP12" s="7"/>
      <c r="PJQ12" s="7"/>
      <c r="PJR12" s="7"/>
      <c r="PJS12" s="7"/>
      <c r="PJT12" s="7"/>
      <c r="PJU12" s="7"/>
      <c r="PJV12" s="7"/>
      <c r="PJW12" s="7"/>
      <c r="PJX12" s="7"/>
      <c r="PJY12" s="7"/>
      <c r="PJZ12" s="7"/>
      <c r="PKA12" s="7"/>
      <c r="PKB12" s="7"/>
      <c r="PKC12" s="7"/>
      <c r="PKD12" s="7"/>
      <c r="PKE12" s="7"/>
      <c r="PKF12" s="7"/>
      <c r="PKG12" s="7"/>
      <c r="PKH12" s="7"/>
      <c r="PKI12" s="7"/>
      <c r="PKJ12" s="7"/>
      <c r="PKK12" s="7"/>
      <c r="PKL12" s="7"/>
      <c r="PKM12" s="7"/>
      <c r="PKN12" s="7"/>
      <c r="PKO12" s="7"/>
      <c r="PKP12" s="7"/>
      <c r="PKQ12" s="7"/>
      <c r="PKR12" s="7"/>
      <c r="PKS12" s="7"/>
      <c r="PKT12" s="7"/>
      <c r="PKU12" s="7"/>
      <c r="PKV12" s="7"/>
      <c r="PKW12" s="7"/>
      <c r="PKX12" s="7"/>
      <c r="PKY12" s="7"/>
      <c r="PKZ12" s="7"/>
      <c r="PLA12" s="7"/>
      <c r="PLB12" s="7"/>
      <c r="PLC12" s="7"/>
      <c r="PLD12" s="7"/>
      <c r="PLE12" s="7"/>
      <c r="PLF12" s="7"/>
      <c r="PLG12" s="7"/>
      <c r="PLH12" s="7"/>
      <c r="PLI12" s="7"/>
      <c r="PLJ12" s="7"/>
      <c r="PLK12" s="7"/>
      <c r="PLL12" s="7"/>
      <c r="PLM12" s="7"/>
      <c r="PLN12" s="7"/>
      <c r="PLO12" s="7"/>
      <c r="PLP12" s="7"/>
      <c r="PLQ12" s="7"/>
      <c r="PLR12" s="7"/>
      <c r="PLS12" s="7"/>
      <c r="PLT12" s="7"/>
      <c r="PLU12" s="7"/>
      <c r="PLV12" s="7"/>
      <c r="PLW12" s="7"/>
      <c r="PLX12" s="7"/>
      <c r="PLY12" s="7"/>
      <c r="PLZ12" s="7"/>
      <c r="PMA12" s="7"/>
      <c r="PMB12" s="7"/>
      <c r="PMC12" s="7"/>
      <c r="PMD12" s="7"/>
      <c r="PME12" s="7"/>
      <c r="PMF12" s="7"/>
      <c r="PMG12" s="7"/>
      <c r="PMH12" s="7"/>
      <c r="PMI12" s="7"/>
      <c r="PMJ12" s="7"/>
      <c r="PMK12" s="7"/>
      <c r="PML12" s="7"/>
      <c r="PMM12" s="7"/>
      <c r="PMN12" s="7"/>
      <c r="PMO12" s="7"/>
      <c r="PMP12" s="7"/>
      <c r="PMQ12" s="7"/>
      <c r="PMR12" s="7"/>
      <c r="PMS12" s="7"/>
      <c r="PMT12" s="7"/>
      <c r="PMU12" s="7"/>
      <c r="PMV12" s="7"/>
      <c r="PMW12" s="7"/>
      <c r="PMX12" s="7"/>
      <c r="PMY12" s="7"/>
      <c r="PMZ12" s="7"/>
      <c r="PNA12" s="7"/>
      <c r="PNB12" s="7"/>
      <c r="PNC12" s="7"/>
      <c r="PND12" s="7"/>
      <c r="PNE12" s="7"/>
      <c r="PNF12" s="7"/>
      <c r="PNG12" s="7"/>
      <c r="PNH12" s="7"/>
      <c r="PNI12" s="7"/>
      <c r="PNJ12" s="7"/>
      <c r="PNK12" s="7"/>
      <c r="PNL12" s="7"/>
      <c r="PNM12" s="7"/>
      <c r="PNN12" s="7"/>
      <c r="PNO12" s="7"/>
      <c r="PNP12" s="7"/>
      <c r="PNQ12" s="7"/>
      <c r="PNR12" s="7"/>
      <c r="PNS12" s="7"/>
      <c r="PNT12" s="7"/>
      <c r="PNU12" s="7"/>
      <c r="PNV12" s="7"/>
      <c r="PNW12" s="7"/>
      <c r="PNX12" s="7"/>
      <c r="PNY12" s="7"/>
      <c r="PNZ12" s="7"/>
      <c r="POA12" s="7"/>
      <c r="POB12" s="7"/>
      <c r="POC12" s="7"/>
      <c r="POD12" s="7"/>
      <c r="POE12" s="7"/>
      <c r="POF12" s="7"/>
      <c r="POG12" s="7"/>
      <c r="POH12" s="7"/>
      <c r="POI12" s="7"/>
      <c r="POJ12" s="7"/>
      <c r="POK12" s="7"/>
      <c r="POL12" s="7"/>
      <c r="POM12" s="7"/>
      <c r="PON12" s="7"/>
      <c r="POO12" s="7"/>
      <c r="POP12" s="7"/>
      <c r="POQ12" s="7"/>
      <c r="POR12" s="7"/>
      <c r="POS12" s="7"/>
      <c r="POT12" s="7"/>
      <c r="POU12" s="7"/>
      <c r="POV12" s="7"/>
      <c r="POW12" s="7"/>
      <c r="POX12" s="7"/>
      <c r="POY12" s="7"/>
      <c r="POZ12" s="7"/>
      <c r="PPA12" s="7"/>
      <c r="PPB12" s="7"/>
      <c r="PPC12" s="7"/>
      <c r="PPD12" s="7"/>
      <c r="PPE12" s="7"/>
      <c r="PPF12" s="7"/>
      <c r="PPG12" s="7"/>
      <c r="PPH12" s="7"/>
      <c r="PPI12" s="7"/>
      <c r="PPJ12" s="7"/>
      <c r="PPK12" s="7"/>
      <c r="PPL12" s="7"/>
      <c r="PPM12" s="7"/>
      <c r="PPN12" s="7"/>
      <c r="PPO12" s="7"/>
      <c r="PPP12" s="7"/>
      <c r="PPQ12" s="7"/>
      <c r="PPR12" s="7"/>
      <c r="PPS12" s="7"/>
      <c r="PPT12" s="7"/>
      <c r="PPU12" s="7"/>
      <c r="PPV12" s="7"/>
      <c r="PPW12" s="7"/>
      <c r="PPX12" s="7"/>
      <c r="PPY12" s="7"/>
      <c r="PPZ12" s="7"/>
      <c r="PQA12" s="7"/>
      <c r="PQB12" s="7"/>
      <c r="PQC12" s="7"/>
      <c r="PQD12" s="7"/>
      <c r="PQE12" s="7"/>
      <c r="PQF12" s="7"/>
      <c r="PQG12" s="7"/>
      <c r="PQH12" s="7"/>
      <c r="PQI12" s="7"/>
      <c r="PQJ12" s="7"/>
      <c r="PQK12" s="7"/>
      <c r="PQL12" s="7"/>
      <c r="PQM12" s="7"/>
      <c r="PQN12" s="7"/>
      <c r="PQO12" s="7"/>
      <c r="PQP12" s="7"/>
      <c r="PQQ12" s="7"/>
      <c r="PQR12" s="7"/>
      <c r="PQS12" s="7"/>
      <c r="PQT12" s="7"/>
      <c r="PQU12" s="7"/>
      <c r="PQV12" s="7"/>
      <c r="PQW12" s="7"/>
      <c r="PQX12" s="7"/>
      <c r="PQY12" s="7"/>
      <c r="PQZ12" s="7"/>
      <c r="PRA12" s="7"/>
      <c r="PRB12" s="7"/>
      <c r="PRC12" s="7"/>
      <c r="PRD12" s="7"/>
      <c r="PRE12" s="7"/>
      <c r="PRF12" s="7"/>
      <c r="PRG12" s="7"/>
      <c r="PRH12" s="7"/>
      <c r="PRI12" s="7"/>
      <c r="PRJ12" s="7"/>
      <c r="PRK12" s="7"/>
      <c r="PRL12" s="7"/>
      <c r="PRM12" s="7"/>
      <c r="PRN12" s="7"/>
      <c r="PRO12" s="7"/>
      <c r="PRP12" s="7"/>
      <c r="PRQ12" s="7"/>
      <c r="PRR12" s="7"/>
      <c r="PRS12" s="7"/>
      <c r="PRT12" s="7"/>
      <c r="PRU12" s="7"/>
      <c r="PRV12" s="7"/>
      <c r="PRW12" s="7"/>
      <c r="PRX12" s="7"/>
      <c r="PRY12" s="7"/>
      <c r="PRZ12" s="7"/>
      <c r="PSA12" s="7"/>
      <c r="PSB12" s="7"/>
      <c r="PSC12" s="7"/>
      <c r="PSD12" s="7"/>
      <c r="PSE12" s="7"/>
      <c r="PSF12" s="7"/>
      <c r="PSG12" s="7"/>
      <c r="PSH12" s="7"/>
      <c r="PSI12" s="7"/>
      <c r="PSJ12" s="7"/>
      <c r="PSK12" s="7"/>
      <c r="PSL12" s="7"/>
      <c r="PSM12" s="7"/>
      <c r="PSN12" s="7"/>
      <c r="PSO12" s="7"/>
      <c r="PSP12" s="7"/>
      <c r="PSQ12" s="7"/>
      <c r="PSR12" s="7"/>
      <c r="PSS12" s="7"/>
      <c r="PST12" s="7"/>
      <c r="PSU12" s="7"/>
      <c r="PSV12" s="7"/>
      <c r="PSW12" s="7"/>
      <c r="PSX12" s="7"/>
      <c r="PSY12" s="7"/>
      <c r="PSZ12" s="7"/>
      <c r="PTA12" s="7"/>
      <c r="PTB12" s="7"/>
      <c r="PTC12" s="7"/>
      <c r="PTD12" s="7"/>
      <c r="PTE12" s="7"/>
      <c r="PTF12" s="7"/>
      <c r="PTG12" s="7"/>
      <c r="PTH12" s="7"/>
      <c r="PTI12" s="7"/>
      <c r="PTJ12" s="7"/>
      <c r="PTK12" s="7"/>
      <c r="PTL12" s="7"/>
      <c r="PTM12" s="7"/>
      <c r="PTN12" s="7"/>
      <c r="PTO12" s="7"/>
      <c r="PTP12" s="7"/>
      <c r="PTQ12" s="7"/>
      <c r="PTR12" s="7"/>
      <c r="PTS12" s="7"/>
      <c r="PTT12" s="7"/>
      <c r="PTU12" s="7"/>
      <c r="PTV12" s="7"/>
      <c r="PTW12" s="7"/>
      <c r="PTX12" s="7"/>
      <c r="PTY12" s="7"/>
      <c r="PTZ12" s="7"/>
      <c r="PUA12" s="7"/>
      <c r="PUB12" s="7"/>
      <c r="PUC12" s="7"/>
      <c r="PUD12" s="7"/>
      <c r="PUE12" s="7"/>
      <c r="PUF12" s="7"/>
      <c r="PUG12" s="7"/>
      <c r="PUH12" s="7"/>
      <c r="PUI12" s="7"/>
      <c r="PUJ12" s="7"/>
      <c r="PUK12" s="7"/>
      <c r="PUL12" s="7"/>
      <c r="PUM12" s="7"/>
      <c r="PUN12" s="7"/>
      <c r="PUO12" s="7"/>
      <c r="PUP12" s="7"/>
      <c r="PUQ12" s="7"/>
      <c r="PUR12" s="7"/>
      <c r="PUS12" s="7"/>
      <c r="PUT12" s="7"/>
      <c r="PUU12" s="7"/>
      <c r="PUV12" s="7"/>
      <c r="PUW12" s="7"/>
      <c r="PUX12" s="7"/>
      <c r="PUY12" s="7"/>
      <c r="PUZ12" s="7"/>
      <c r="PVA12" s="7"/>
      <c r="PVB12" s="7"/>
      <c r="PVC12" s="7"/>
      <c r="PVD12" s="7"/>
      <c r="PVE12" s="7"/>
      <c r="PVF12" s="7"/>
      <c r="PVG12" s="7"/>
      <c r="PVH12" s="7"/>
      <c r="PVI12" s="7"/>
      <c r="PVJ12" s="7"/>
      <c r="PVK12" s="7"/>
      <c r="PVL12" s="7"/>
      <c r="PVM12" s="7"/>
      <c r="PVN12" s="7"/>
      <c r="PVO12" s="7"/>
      <c r="PVP12" s="7"/>
      <c r="PVQ12" s="7"/>
      <c r="PVR12" s="7"/>
      <c r="PVS12" s="7"/>
      <c r="PVT12" s="7"/>
      <c r="PVU12" s="7"/>
      <c r="PVV12" s="7"/>
      <c r="PVW12" s="7"/>
      <c r="PVX12" s="7"/>
      <c r="PVY12" s="7"/>
      <c r="PVZ12" s="7"/>
      <c r="PWA12" s="7"/>
      <c r="PWB12" s="7"/>
      <c r="PWC12" s="7"/>
      <c r="PWD12" s="7"/>
      <c r="PWE12" s="7"/>
      <c r="PWF12" s="7"/>
      <c r="PWG12" s="7"/>
      <c r="PWH12" s="7"/>
      <c r="PWI12" s="7"/>
      <c r="PWJ12" s="7"/>
      <c r="PWK12" s="7"/>
      <c r="PWL12" s="7"/>
      <c r="PWM12" s="7"/>
      <c r="PWN12" s="7"/>
      <c r="PWO12" s="7"/>
      <c r="PWP12" s="7"/>
      <c r="PWQ12" s="7"/>
      <c r="PWR12" s="7"/>
      <c r="PWS12" s="7"/>
      <c r="PWT12" s="7"/>
      <c r="PWU12" s="7"/>
      <c r="PWV12" s="7"/>
      <c r="PWW12" s="7"/>
      <c r="PWX12" s="7"/>
      <c r="PWY12" s="7"/>
      <c r="PWZ12" s="7"/>
      <c r="PXA12" s="7"/>
      <c r="PXB12" s="7"/>
      <c r="PXC12" s="7"/>
      <c r="PXD12" s="7"/>
      <c r="PXE12" s="7"/>
      <c r="PXF12" s="7"/>
      <c r="PXG12" s="7"/>
      <c r="PXH12" s="7"/>
      <c r="PXI12" s="7"/>
      <c r="PXJ12" s="7"/>
      <c r="PXK12" s="7"/>
      <c r="PXL12" s="7"/>
      <c r="PXM12" s="7"/>
      <c r="PXN12" s="7"/>
      <c r="PXO12" s="7"/>
      <c r="PXP12" s="7"/>
      <c r="PXQ12" s="7"/>
      <c r="PXR12" s="7"/>
      <c r="PXS12" s="7"/>
      <c r="PXT12" s="7"/>
      <c r="PXU12" s="7"/>
      <c r="PXV12" s="7"/>
      <c r="PXW12" s="7"/>
      <c r="PXX12" s="7"/>
      <c r="PXY12" s="7"/>
      <c r="PXZ12" s="7"/>
      <c r="PYA12" s="7"/>
      <c r="PYB12" s="7"/>
      <c r="PYC12" s="7"/>
      <c r="PYD12" s="7"/>
      <c r="PYE12" s="7"/>
      <c r="PYF12" s="7"/>
      <c r="PYG12" s="7"/>
      <c r="PYH12" s="7"/>
      <c r="PYI12" s="7"/>
      <c r="PYJ12" s="7"/>
      <c r="PYK12" s="7"/>
      <c r="PYL12" s="7"/>
      <c r="PYM12" s="7"/>
      <c r="PYN12" s="7"/>
      <c r="PYO12" s="7"/>
      <c r="PYP12" s="7"/>
      <c r="PYQ12" s="7"/>
      <c r="PYR12" s="7"/>
      <c r="PYS12" s="7"/>
      <c r="PYT12" s="7"/>
      <c r="PYU12" s="7"/>
      <c r="PYV12" s="7"/>
      <c r="PYW12" s="7"/>
      <c r="PYX12" s="7"/>
      <c r="PYY12" s="7"/>
      <c r="PYZ12" s="7"/>
      <c r="PZA12" s="7"/>
      <c r="PZB12" s="7"/>
      <c r="PZC12" s="7"/>
      <c r="PZD12" s="7"/>
      <c r="PZE12" s="7"/>
      <c r="PZF12" s="7"/>
      <c r="PZG12" s="7"/>
      <c r="PZH12" s="7"/>
      <c r="PZI12" s="7"/>
      <c r="PZJ12" s="7"/>
      <c r="PZK12" s="7"/>
      <c r="PZL12" s="7"/>
      <c r="PZM12" s="7"/>
      <c r="PZN12" s="7"/>
      <c r="PZO12" s="7"/>
      <c r="PZP12" s="7"/>
      <c r="PZQ12" s="7"/>
      <c r="PZR12" s="7"/>
      <c r="PZS12" s="7"/>
      <c r="PZT12" s="7"/>
      <c r="PZU12" s="7"/>
      <c r="PZV12" s="7"/>
      <c r="PZW12" s="7"/>
      <c r="PZX12" s="7"/>
      <c r="PZY12" s="7"/>
      <c r="PZZ12" s="7"/>
      <c r="QAA12" s="7"/>
      <c r="QAB12" s="7"/>
      <c r="QAC12" s="7"/>
      <c r="QAD12" s="7"/>
      <c r="QAE12" s="7"/>
      <c r="QAF12" s="7"/>
      <c r="QAG12" s="7"/>
      <c r="QAH12" s="7"/>
      <c r="QAI12" s="7"/>
      <c r="QAJ12" s="7"/>
      <c r="QAK12" s="7"/>
      <c r="QAL12" s="7"/>
      <c r="QAM12" s="7"/>
      <c r="QAN12" s="7"/>
      <c r="QAO12" s="7"/>
      <c r="QAP12" s="7"/>
      <c r="QAQ12" s="7"/>
      <c r="QAR12" s="7"/>
      <c r="QAS12" s="7"/>
      <c r="QAT12" s="7"/>
      <c r="QAU12" s="7"/>
      <c r="QAV12" s="7"/>
      <c r="QAW12" s="7"/>
      <c r="QAX12" s="7"/>
      <c r="QAY12" s="7"/>
      <c r="QAZ12" s="7"/>
      <c r="QBA12" s="7"/>
      <c r="QBB12" s="7"/>
      <c r="QBC12" s="7"/>
      <c r="QBD12" s="7"/>
      <c r="QBE12" s="7"/>
      <c r="QBF12" s="7"/>
      <c r="QBG12" s="7"/>
      <c r="QBH12" s="7"/>
      <c r="QBI12" s="7"/>
      <c r="QBJ12" s="7"/>
      <c r="QBK12" s="7"/>
      <c r="QBL12" s="7"/>
      <c r="QBM12" s="7"/>
      <c r="QBN12" s="7"/>
      <c r="QBO12" s="7"/>
      <c r="QBP12" s="7"/>
      <c r="QBQ12" s="7"/>
      <c r="QBR12" s="7"/>
      <c r="QBS12" s="7"/>
      <c r="QBT12" s="7"/>
      <c r="QBU12" s="7"/>
      <c r="QBV12" s="7"/>
      <c r="QBW12" s="7"/>
      <c r="QBX12" s="7"/>
      <c r="QBY12" s="7"/>
      <c r="QBZ12" s="7"/>
      <c r="QCA12" s="7"/>
      <c r="QCB12" s="7"/>
      <c r="QCC12" s="7"/>
      <c r="QCD12" s="7"/>
      <c r="QCE12" s="7"/>
      <c r="QCF12" s="7"/>
      <c r="QCG12" s="7"/>
      <c r="QCH12" s="7"/>
      <c r="QCI12" s="7"/>
      <c r="QCJ12" s="7"/>
      <c r="QCK12" s="7"/>
      <c r="QCL12" s="7"/>
      <c r="QCM12" s="7"/>
      <c r="QCN12" s="7"/>
      <c r="QCO12" s="7"/>
      <c r="QCP12" s="7"/>
      <c r="QCQ12" s="7"/>
      <c r="QCR12" s="7"/>
      <c r="QCS12" s="7"/>
      <c r="QCT12" s="7"/>
      <c r="QCU12" s="7"/>
      <c r="QCV12" s="7"/>
      <c r="QCW12" s="7"/>
      <c r="QCX12" s="7"/>
      <c r="QCY12" s="7"/>
      <c r="QCZ12" s="7"/>
      <c r="QDA12" s="7"/>
      <c r="QDB12" s="7"/>
      <c r="QDC12" s="7"/>
      <c r="QDD12" s="7"/>
      <c r="QDE12" s="7"/>
      <c r="QDF12" s="7"/>
      <c r="QDG12" s="7"/>
      <c r="QDH12" s="7"/>
      <c r="QDI12" s="7"/>
      <c r="QDJ12" s="7"/>
      <c r="QDK12" s="7"/>
      <c r="QDL12" s="7"/>
      <c r="QDM12" s="7"/>
      <c r="QDN12" s="7"/>
      <c r="QDO12" s="7"/>
      <c r="QDP12" s="7"/>
      <c r="QDQ12" s="7"/>
      <c r="QDR12" s="7"/>
      <c r="QDS12" s="7"/>
      <c r="QDT12" s="7"/>
      <c r="QDU12" s="7"/>
      <c r="QDV12" s="7"/>
      <c r="QDW12" s="7"/>
      <c r="QDX12" s="7"/>
      <c r="QDY12" s="7"/>
      <c r="QDZ12" s="7"/>
      <c r="QEA12" s="7"/>
      <c r="QEB12" s="7"/>
      <c r="QEC12" s="7"/>
      <c r="QED12" s="7"/>
      <c r="QEE12" s="7"/>
      <c r="QEF12" s="7"/>
      <c r="QEG12" s="7"/>
      <c r="QEH12" s="7"/>
      <c r="QEI12" s="7"/>
      <c r="QEJ12" s="7"/>
      <c r="QEK12" s="7"/>
      <c r="QEL12" s="7"/>
      <c r="QEM12" s="7"/>
      <c r="QEN12" s="7"/>
      <c r="QEO12" s="7"/>
      <c r="QEP12" s="7"/>
      <c r="QEQ12" s="7"/>
      <c r="QER12" s="7"/>
      <c r="QES12" s="7"/>
      <c r="QET12" s="7"/>
      <c r="QEU12" s="7"/>
      <c r="QEV12" s="7"/>
      <c r="QEW12" s="7"/>
      <c r="QEX12" s="7"/>
      <c r="QEY12" s="7"/>
      <c r="QEZ12" s="7"/>
      <c r="QFA12" s="7"/>
      <c r="QFB12" s="7"/>
      <c r="QFC12" s="7"/>
      <c r="QFD12" s="7"/>
      <c r="QFE12" s="7"/>
      <c r="QFF12" s="7"/>
      <c r="QFG12" s="7"/>
      <c r="QFH12" s="7"/>
      <c r="QFI12" s="7"/>
      <c r="QFJ12" s="7"/>
      <c r="QFK12" s="7"/>
      <c r="QFL12" s="7"/>
      <c r="QFM12" s="7"/>
      <c r="QFN12" s="7"/>
      <c r="QFO12" s="7"/>
      <c r="QFP12" s="7"/>
      <c r="QFQ12" s="7"/>
      <c r="QFR12" s="7"/>
      <c r="QFS12" s="7"/>
      <c r="QFT12" s="7"/>
      <c r="QFU12" s="7"/>
      <c r="QFV12" s="7"/>
      <c r="QFW12" s="7"/>
      <c r="QFX12" s="7"/>
      <c r="QFY12" s="7"/>
      <c r="QFZ12" s="7"/>
      <c r="QGA12" s="7"/>
      <c r="QGB12" s="7"/>
      <c r="QGC12" s="7"/>
      <c r="QGD12" s="7"/>
      <c r="QGE12" s="7"/>
      <c r="QGF12" s="7"/>
      <c r="QGG12" s="7"/>
      <c r="QGH12" s="7"/>
      <c r="QGI12" s="7"/>
      <c r="QGJ12" s="7"/>
      <c r="QGK12" s="7"/>
      <c r="QGL12" s="7"/>
      <c r="QGM12" s="7"/>
      <c r="QGN12" s="7"/>
      <c r="QGO12" s="7"/>
      <c r="QGP12" s="7"/>
      <c r="QGQ12" s="7"/>
      <c r="QGR12" s="7"/>
      <c r="QGS12" s="7"/>
      <c r="QGT12" s="7"/>
      <c r="QGU12" s="7"/>
      <c r="QGV12" s="7"/>
      <c r="QGW12" s="7"/>
      <c r="QGX12" s="7"/>
      <c r="QGY12" s="7"/>
      <c r="QGZ12" s="7"/>
      <c r="QHA12" s="7"/>
      <c r="QHB12" s="7"/>
      <c r="QHC12" s="7"/>
      <c r="QHD12" s="7"/>
      <c r="QHE12" s="7"/>
      <c r="QHF12" s="7"/>
      <c r="QHG12" s="7"/>
      <c r="QHH12" s="7"/>
      <c r="QHI12" s="7"/>
      <c r="QHJ12" s="7"/>
      <c r="QHK12" s="7"/>
      <c r="QHL12" s="7"/>
      <c r="QHM12" s="7"/>
      <c r="QHN12" s="7"/>
      <c r="QHO12" s="7"/>
      <c r="QHP12" s="7"/>
      <c r="QHQ12" s="7"/>
      <c r="QHR12" s="7"/>
      <c r="QHS12" s="7"/>
      <c r="QHT12" s="7"/>
      <c r="QHU12" s="7"/>
      <c r="QHV12" s="7"/>
      <c r="QHW12" s="7"/>
      <c r="QHX12" s="7"/>
      <c r="QHY12" s="7"/>
      <c r="QHZ12" s="7"/>
      <c r="QIA12" s="7"/>
      <c r="QIB12" s="7"/>
      <c r="QIC12" s="7"/>
      <c r="QID12" s="7"/>
      <c r="QIE12" s="7"/>
      <c r="QIF12" s="7"/>
      <c r="QIG12" s="7"/>
      <c r="QIH12" s="7"/>
      <c r="QII12" s="7"/>
      <c r="QIJ12" s="7"/>
      <c r="QIK12" s="7"/>
      <c r="QIL12" s="7"/>
      <c r="QIM12" s="7"/>
      <c r="QIN12" s="7"/>
      <c r="QIO12" s="7"/>
      <c r="QIP12" s="7"/>
      <c r="QIQ12" s="7"/>
      <c r="QIR12" s="7"/>
      <c r="QIS12" s="7"/>
      <c r="QIT12" s="7"/>
      <c r="QIU12" s="7"/>
      <c r="QIV12" s="7"/>
      <c r="QIW12" s="7"/>
      <c r="QIX12" s="7"/>
      <c r="QIY12" s="7"/>
      <c r="QIZ12" s="7"/>
      <c r="QJA12" s="7"/>
      <c r="QJB12" s="7"/>
      <c r="QJC12" s="7"/>
      <c r="QJD12" s="7"/>
      <c r="QJE12" s="7"/>
      <c r="QJF12" s="7"/>
      <c r="QJG12" s="7"/>
      <c r="QJH12" s="7"/>
      <c r="QJI12" s="7"/>
      <c r="QJJ12" s="7"/>
      <c r="QJK12" s="7"/>
      <c r="QJL12" s="7"/>
      <c r="QJM12" s="7"/>
      <c r="QJN12" s="7"/>
      <c r="QJO12" s="7"/>
      <c r="QJP12" s="7"/>
      <c r="QJQ12" s="7"/>
      <c r="QJR12" s="7"/>
      <c r="QJS12" s="7"/>
      <c r="QJT12" s="7"/>
      <c r="QJU12" s="7"/>
      <c r="QJV12" s="7"/>
      <c r="QJW12" s="7"/>
      <c r="QJX12" s="7"/>
      <c r="QJY12" s="7"/>
      <c r="QJZ12" s="7"/>
      <c r="QKA12" s="7"/>
      <c r="QKB12" s="7"/>
      <c r="QKC12" s="7"/>
      <c r="QKD12" s="7"/>
      <c r="QKE12" s="7"/>
      <c r="QKF12" s="7"/>
      <c r="QKG12" s="7"/>
      <c r="QKH12" s="7"/>
      <c r="QKI12" s="7"/>
      <c r="QKJ12" s="7"/>
      <c r="QKK12" s="7"/>
      <c r="QKL12" s="7"/>
      <c r="QKM12" s="7"/>
      <c r="QKN12" s="7"/>
      <c r="QKO12" s="7"/>
      <c r="QKP12" s="7"/>
      <c r="QKQ12" s="7"/>
      <c r="QKR12" s="7"/>
      <c r="QKS12" s="7"/>
      <c r="QKT12" s="7"/>
      <c r="QKU12" s="7"/>
      <c r="QKV12" s="7"/>
      <c r="QKW12" s="7"/>
      <c r="QKX12" s="7"/>
      <c r="QKY12" s="7"/>
      <c r="QKZ12" s="7"/>
      <c r="QLA12" s="7"/>
      <c r="QLB12" s="7"/>
      <c r="QLC12" s="7"/>
      <c r="QLD12" s="7"/>
      <c r="QLE12" s="7"/>
      <c r="QLF12" s="7"/>
      <c r="QLG12" s="7"/>
      <c r="QLH12" s="7"/>
      <c r="QLI12" s="7"/>
      <c r="QLJ12" s="7"/>
      <c r="QLK12" s="7"/>
      <c r="QLL12" s="7"/>
      <c r="QLM12" s="7"/>
      <c r="QLN12" s="7"/>
      <c r="QLO12" s="7"/>
      <c r="QLP12" s="7"/>
      <c r="QLQ12" s="7"/>
      <c r="QLR12" s="7"/>
      <c r="QLS12" s="7"/>
      <c r="QLT12" s="7"/>
      <c r="QLU12" s="7"/>
      <c r="QLV12" s="7"/>
      <c r="QLW12" s="7"/>
      <c r="QLX12" s="7"/>
      <c r="QLY12" s="7"/>
      <c r="QLZ12" s="7"/>
      <c r="QMA12" s="7"/>
      <c r="QMB12" s="7"/>
      <c r="QMC12" s="7"/>
      <c r="QMD12" s="7"/>
      <c r="QME12" s="7"/>
      <c r="QMF12" s="7"/>
      <c r="QMG12" s="7"/>
      <c r="QMH12" s="7"/>
      <c r="QMI12" s="7"/>
      <c r="QMJ12" s="7"/>
      <c r="QMK12" s="7"/>
      <c r="QML12" s="7"/>
      <c r="QMM12" s="7"/>
      <c r="QMN12" s="7"/>
      <c r="QMO12" s="7"/>
      <c r="QMP12" s="7"/>
      <c r="QMQ12" s="7"/>
      <c r="QMR12" s="7"/>
      <c r="QMS12" s="7"/>
      <c r="QMT12" s="7"/>
      <c r="QMU12" s="7"/>
      <c r="QMV12" s="7"/>
      <c r="QMW12" s="7"/>
      <c r="QMX12" s="7"/>
      <c r="QMY12" s="7"/>
      <c r="QMZ12" s="7"/>
      <c r="QNA12" s="7"/>
      <c r="QNB12" s="7"/>
      <c r="QNC12" s="7"/>
      <c r="QND12" s="7"/>
      <c r="QNE12" s="7"/>
      <c r="QNF12" s="7"/>
      <c r="QNG12" s="7"/>
      <c r="QNH12" s="7"/>
      <c r="QNI12" s="7"/>
      <c r="QNJ12" s="7"/>
      <c r="QNK12" s="7"/>
      <c r="QNL12" s="7"/>
      <c r="QNM12" s="7"/>
      <c r="QNN12" s="7"/>
      <c r="QNO12" s="7"/>
      <c r="QNP12" s="7"/>
      <c r="QNQ12" s="7"/>
      <c r="QNR12" s="7"/>
      <c r="QNS12" s="7"/>
      <c r="QNT12" s="7"/>
      <c r="QNU12" s="7"/>
      <c r="QNV12" s="7"/>
      <c r="QNW12" s="7"/>
      <c r="QNX12" s="7"/>
      <c r="QNY12" s="7"/>
      <c r="QNZ12" s="7"/>
      <c r="QOA12" s="7"/>
      <c r="QOB12" s="7"/>
      <c r="QOC12" s="7"/>
      <c r="QOD12" s="7"/>
      <c r="QOE12" s="7"/>
      <c r="QOF12" s="7"/>
      <c r="QOG12" s="7"/>
      <c r="QOH12" s="7"/>
      <c r="QOI12" s="7"/>
      <c r="QOJ12" s="7"/>
      <c r="QOK12" s="7"/>
      <c r="QOL12" s="7"/>
      <c r="QOM12" s="7"/>
      <c r="QON12" s="7"/>
      <c r="QOO12" s="7"/>
      <c r="QOP12" s="7"/>
      <c r="QOQ12" s="7"/>
      <c r="QOR12" s="7"/>
      <c r="QOS12" s="7"/>
      <c r="QOT12" s="7"/>
      <c r="QOU12" s="7"/>
      <c r="QOV12" s="7"/>
      <c r="QOW12" s="7"/>
      <c r="QOX12" s="7"/>
      <c r="QOY12" s="7"/>
      <c r="QOZ12" s="7"/>
      <c r="QPA12" s="7"/>
      <c r="QPB12" s="7"/>
      <c r="QPC12" s="7"/>
      <c r="QPD12" s="7"/>
      <c r="QPE12" s="7"/>
      <c r="QPF12" s="7"/>
      <c r="QPG12" s="7"/>
      <c r="QPH12" s="7"/>
      <c r="QPI12" s="7"/>
      <c r="QPJ12" s="7"/>
      <c r="QPK12" s="7"/>
      <c r="QPL12" s="7"/>
      <c r="QPM12" s="7"/>
      <c r="QPN12" s="7"/>
      <c r="QPO12" s="7"/>
      <c r="QPP12" s="7"/>
      <c r="QPQ12" s="7"/>
      <c r="QPR12" s="7"/>
      <c r="QPS12" s="7"/>
      <c r="QPT12" s="7"/>
      <c r="QPU12" s="7"/>
      <c r="QPV12" s="7"/>
      <c r="QPW12" s="7"/>
      <c r="QPX12" s="7"/>
      <c r="QPY12" s="7"/>
      <c r="QPZ12" s="7"/>
      <c r="QQA12" s="7"/>
      <c r="QQB12" s="7"/>
      <c r="QQC12" s="7"/>
      <c r="QQD12" s="7"/>
      <c r="QQE12" s="7"/>
      <c r="QQF12" s="7"/>
      <c r="QQG12" s="7"/>
      <c r="QQH12" s="7"/>
      <c r="QQI12" s="7"/>
      <c r="QQJ12" s="7"/>
      <c r="QQK12" s="7"/>
      <c r="QQL12" s="7"/>
      <c r="QQM12" s="7"/>
      <c r="QQN12" s="7"/>
      <c r="QQO12" s="7"/>
      <c r="QQP12" s="7"/>
      <c r="QQQ12" s="7"/>
      <c r="QQR12" s="7"/>
      <c r="QQS12" s="7"/>
      <c r="QQT12" s="7"/>
      <c r="QQU12" s="7"/>
      <c r="QQV12" s="7"/>
      <c r="QQW12" s="7"/>
      <c r="QQX12" s="7"/>
      <c r="QQY12" s="7"/>
      <c r="QQZ12" s="7"/>
      <c r="QRA12" s="7"/>
      <c r="QRB12" s="7"/>
      <c r="QRC12" s="7"/>
      <c r="QRD12" s="7"/>
      <c r="QRE12" s="7"/>
      <c r="QRF12" s="7"/>
      <c r="QRG12" s="7"/>
      <c r="QRH12" s="7"/>
      <c r="QRI12" s="7"/>
      <c r="QRJ12" s="7"/>
      <c r="QRK12" s="7"/>
      <c r="QRL12" s="7"/>
      <c r="QRM12" s="7"/>
      <c r="QRN12" s="7"/>
      <c r="QRO12" s="7"/>
      <c r="QRP12" s="7"/>
      <c r="QRQ12" s="7"/>
      <c r="QRR12" s="7"/>
      <c r="QRS12" s="7"/>
      <c r="QRT12" s="7"/>
      <c r="QRU12" s="7"/>
      <c r="QRV12" s="7"/>
      <c r="QRW12" s="7"/>
      <c r="QRX12" s="7"/>
      <c r="QRY12" s="7"/>
      <c r="QRZ12" s="7"/>
      <c r="QSA12" s="7"/>
      <c r="QSB12" s="7"/>
      <c r="QSC12" s="7"/>
      <c r="QSD12" s="7"/>
      <c r="QSE12" s="7"/>
      <c r="QSF12" s="7"/>
      <c r="QSG12" s="7"/>
      <c r="QSH12" s="7"/>
      <c r="QSI12" s="7"/>
      <c r="QSJ12" s="7"/>
      <c r="QSK12" s="7"/>
      <c r="QSL12" s="7"/>
      <c r="QSM12" s="7"/>
      <c r="QSN12" s="7"/>
      <c r="QSO12" s="7"/>
      <c r="QSP12" s="7"/>
      <c r="QSQ12" s="7"/>
      <c r="QSR12" s="7"/>
      <c r="QSS12" s="7"/>
      <c r="QST12" s="7"/>
      <c r="QSU12" s="7"/>
      <c r="QSV12" s="7"/>
      <c r="QSW12" s="7"/>
      <c r="QSX12" s="7"/>
      <c r="QSY12" s="7"/>
      <c r="QSZ12" s="7"/>
      <c r="QTA12" s="7"/>
      <c r="QTB12" s="7"/>
      <c r="QTC12" s="7"/>
      <c r="QTD12" s="7"/>
      <c r="QTE12" s="7"/>
      <c r="QTF12" s="7"/>
      <c r="QTG12" s="7"/>
      <c r="QTH12" s="7"/>
      <c r="QTI12" s="7"/>
      <c r="QTJ12" s="7"/>
      <c r="QTK12" s="7"/>
      <c r="QTL12" s="7"/>
      <c r="QTM12" s="7"/>
      <c r="QTN12" s="7"/>
      <c r="QTO12" s="7"/>
      <c r="QTP12" s="7"/>
      <c r="QTQ12" s="7"/>
      <c r="QTR12" s="7"/>
      <c r="QTS12" s="7"/>
      <c r="QTT12" s="7"/>
      <c r="QTU12" s="7"/>
      <c r="QTV12" s="7"/>
      <c r="QTW12" s="7"/>
      <c r="QTX12" s="7"/>
      <c r="QTY12" s="7"/>
      <c r="QTZ12" s="7"/>
      <c r="QUA12" s="7"/>
      <c r="QUB12" s="7"/>
      <c r="QUC12" s="7"/>
      <c r="QUD12" s="7"/>
      <c r="QUE12" s="7"/>
      <c r="QUF12" s="7"/>
      <c r="QUG12" s="7"/>
      <c r="QUH12" s="7"/>
      <c r="QUI12" s="7"/>
      <c r="QUJ12" s="7"/>
      <c r="QUK12" s="7"/>
      <c r="QUL12" s="7"/>
      <c r="QUM12" s="7"/>
      <c r="QUN12" s="7"/>
      <c r="QUO12" s="7"/>
      <c r="QUP12" s="7"/>
      <c r="QUQ12" s="7"/>
      <c r="QUR12" s="7"/>
      <c r="QUS12" s="7"/>
      <c r="QUT12" s="7"/>
      <c r="QUU12" s="7"/>
      <c r="QUV12" s="7"/>
      <c r="QUW12" s="7"/>
      <c r="QUX12" s="7"/>
      <c r="QUY12" s="7"/>
      <c r="QUZ12" s="7"/>
      <c r="QVA12" s="7"/>
      <c r="QVB12" s="7"/>
      <c r="QVC12" s="7"/>
      <c r="QVD12" s="7"/>
      <c r="QVE12" s="7"/>
      <c r="QVF12" s="7"/>
      <c r="QVG12" s="7"/>
      <c r="QVH12" s="7"/>
      <c r="QVI12" s="7"/>
      <c r="QVJ12" s="7"/>
      <c r="QVK12" s="7"/>
      <c r="QVL12" s="7"/>
      <c r="QVM12" s="7"/>
      <c r="QVN12" s="7"/>
      <c r="QVO12" s="7"/>
      <c r="QVP12" s="7"/>
      <c r="QVQ12" s="7"/>
      <c r="QVR12" s="7"/>
      <c r="QVS12" s="7"/>
      <c r="QVT12" s="7"/>
      <c r="QVU12" s="7"/>
      <c r="QVV12" s="7"/>
      <c r="QVW12" s="7"/>
      <c r="QVX12" s="7"/>
      <c r="QVY12" s="7"/>
      <c r="QVZ12" s="7"/>
      <c r="QWA12" s="7"/>
      <c r="QWB12" s="7"/>
      <c r="QWC12" s="7"/>
      <c r="QWD12" s="7"/>
      <c r="QWE12" s="7"/>
      <c r="QWF12" s="7"/>
      <c r="QWG12" s="7"/>
      <c r="QWH12" s="7"/>
      <c r="QWI12" s="7"/>
      <c r="QWJ12" s="7"/>
      <c r="QWK12" s="7"/>
      <c r="QWL12" s="7"/>
      <c r="QWM12" s="7"/>
      <c r="QWN12" s="7"/>
      <c r="QWO12" s="7"/>
      <c r="QWP12" s="7"/>
      <c r="QWQ12" s="7"/>
      <c r="QWR12" s="7"/>
      <c r="QWS12" s="7"/>
      <c r="QWT12" s="7"/>
      <c r="QWU12" s="7"/>
      <c r="QWV12" s="7"/>
      <c r="QWW12" s="7"/>
      <c r="QWX12" s="7"/>
      <c r="QWY12" s="7"/>
      <c r="QWZ12" s="7"/>
      <c r="QXA12" s="7"/>
      <c r="QXB12" s="7"/>
      <c r="QXC12" s="7"/>
      <c r="QXD12" s="7"/>
      <c r="QXE12" s="7"/>
      <c r="QXF12" s="7"/>
      <c r="QXG12" s="7"/>
      <c r="QXH12" s="7"/>
      <c r="QXI12" s="7"/>
      <c r="QXJ12" s="7"/>
      <c r="QXK12" s="7"/>
      <c r="QXL12" s="7"/>
      <c r="QXM12" s="7"/>
      <c r="QXN12" s="7"/>
      <c r="QXO12" s="7"/>
      <c r="QXP12" s="7"/>
      <c r="QXQ12" s="7"/>
      <c r="QXR12" s="7"/>
      <c r="QXS12" s="7"/>
      <c r="QXT12" s="7"/>
      <c r="QXU12" s="7"/>
      <c r="QXV12" s="7"/>
      <c r="QXW12" s="7"/>
      <c r="QXX12" s="7"/>
      <c r="QXY12" s="7"/>
      <c r="QXZ12" s="7"/>
      <c r="QYA12" s="7"/>
      <c r="QYB12" s="7"/>
      <c r="QYC12" s="7"/>
      <c r="QYD12" s="7"/>
      <c r="QYE12" s="7"/>
      <c r="QYF12" s="7"/>
      <c r="QYG12" s="7"/>
      <c r="QYH12" s="7"/>
      <c r="QYI12" s="7"/>
      <c r="QYJ12" s="7"/>
      <c r="QYK12" s="7"/>
      <c r="QYL12" s="7"/>
      <c r="QYM12" s="7"/>
      <c r="QYN12" s="7"/>
      <c r="QYO12" s="7"/>
      <c r="QYP12" s="7"/>
      <c r="QYQ12" s="7"/>
      <c r="QYR12" s="7"/>
      <c r="QYS12" s="7"/>
      <c r="QYT12" s="7"/>
      <c r="QYU12" s="7"/>
      <c r="QYV12" s="7"/>
      <c r="QYW12" s="7"/>
      <c r="QYX12" s="7"/>
      <c r="QYY12" s="7"/>
      <c r="QYZ12" s="7"/>
      <c r="QZA12" s="7"/>
      <c r="QZB12" s="7"/>
      <c r="QZC12" s="7"/>
      <c r="QZD12" s="7"/>
      <c r="QZE12" s="7"/>
      <c r="QZF12" s="7"/>
      <c r="QZG12" s="7"/>
      <c r="QZH12" s="7"/>
      <c r="QZI12" s="7"/>
      <c r="QZJ12" s="7"/>
      <c r="QZK12" s="7"/>
      <c r="QZL12" s="7"/>
      <c r="QZM12" s="7"/>
      <c r="QZN12" s="7"/>
      <c r="QZO12" s="7"/>
      <c r="QZP12" s="7"/>
      <c r="QZQ12" s="7"/>
      <c r="QZR12" s="7"/>
      <c r="QZS12" s="7"/>
      <c r="QZT12" s="7"/>
      <c r="QZU12" s="7"/>
      <c r="QZV12" s="7"/>
      <c r="QZW12" s="7"/>
      <c r="QZX12" s="7"/>
      <c r="QZY12" s="7"/>
      <c r="QZZ12" s="7"/>
      <c r="RAA12" s="7"/>
      <c r="RAB12" s="7"/>
      <c r="RAC12" s="7"/>
      <c r="RAD12" s="7"/>
      <c r="RAE12" s="7"/>
      <c r="RAF12" s="7"/>
      <c r="RAG12" s="7"/>
      <c r="RAH12" s="7"/>
      <c r="RAI12" s="7"/>
      <c r="RAJ12" s="7"/>
      <c r="RAK12" s="7"/>
      <c r="RAL12" s="7"/>
      <c r="RAM12" s="7"/>
      <c r="RAN12" s="7"/>
      <c r="RAO12" s="7"/>
      <c r="RAP12" s="7"/>
      <c r="RAQ12" s="7"/>
      <c r="RAR12" s="7"/>
      <c r="RAS12" s="7"/>
      <c r="RAT12" s="7"/>
      <c r="RAU12" s="7"/>
      <c r="RAV12" s="7"/>
      <c r="RAW12" s="7"/>
      <c r="RAX12" s="7"/>
      <c r="RAY12" s="7"/>
      <c r="RAZ12" s="7"/>
      <c r="RBA12" s="7"/>
      <c r="RBB12" s="7"/>
      <c r="RBC12" s="7"/>
      <c r="RBD12" s="7"/>
      <c r="RBE12" s="7"/>
      <c r="RBF12" s="7"/>
      <c r="RBG12" s="7"/>
      <c r="RBH12" s="7"/>
      <c r="RBI12" s="7"/>
      <c r="RBJ12" s="7"/>
      <c r="RBK12" s="7"/>
      <c r="RBL12" s="7"/>
      <c r="RBM12" s="7"/>
      <c r="RBN12" s="7"/>
      <c r="RBO12" s="7"/>
      <c r="RBP12" s="7"/>
      <c r="RBQ12" s="7"/>
      <c r="RBR12" s="7"/>
      <c r="RBS12" s="7"/>
      <c r="RBT12" s="7"/>
      <c r="RBU12" s="7"/>
      <c r="RBV12" s="7"/>
      <c r="RBW12" s="7"/>
      <c r="RBX12" s="7"/>
      <c r="RBY12" s="7"/>
      <c r="RBZ12" s="7"/>
      <c r="RCA12" s="7"/>
      <c r="RCB12" s="7"/>
      <c r="RCC12" s="7"/>
      <c r="RCD12" s="7"/>
      <c r="RCE12" s="7"/>
      <c r="RCF12" s="7"/>
      <c r="RCG12" s="7"/>
      <c r="RCH12" s="7"/>
      <c r="RCI12" s="7"/>
      <c r="RCJ12" s="7"/>
      <c r="RCK12" s="7"/>
      <c r="RCL12" s="7"/>
      <c r="RCM12" s="7"/>
      <c r="RCN12" s="7"/>
      <c r="RCO12" s="7"/>
      <c r="RCP12" s="7"/>
      <c r="RCQ12" s="7"/>
      <c r="RCR12" s="7"/>
      <c r="RCS12" s="7"/>
      <c r="RCT12" s="7"/>
      <c r="RCU12" s="7"/>
      <c r="RCV12" s="7"/>
      <c r="RCW12" s="7"/>
      <c r="RCX12" s="7"/>
      <c r="RCY12" s="7"/>
      <c r="RCZ12" s="7"/>
      <c r="RDA12" s="7"/>
      <c r="RDB12" s="7"/>
      <c r="RDC12" s="7"/>
      <c r="RDD12" s="7"/>
      <c r="RDE12" s="7"/>
      <c r="RDF12" s="7"/>
      <c r="RDG12" s="7"/>
      <c r="RDH12" s="7"/>
      <c r="RDI12" s="7"/>
      <c r="RDJ12" s="7"/>
      <c r="RDK12" s="7"/>
      <c r="RDL12" s="7"/>
      <c r="RDM12" s="7"/>
      <c r="RDN12" s="7"/>
      <c r="RDO12" s="7"/>
      <c r="RDP12" s="7"/>
      <c r="RDQ12" s="7"/>
      <c r="RDR12" s="7"/>
      <c r="RDS12" s="7"/>
      <c r="RDT12" s="7"/>
      <c r="RDU12" s="7"/>
      <c r="RDV12" s="7"/>
      <c r="RDW12" s="7"/>
      <c r="RDX12" s="7"/>
      <c r="RDY12" s="7"/>
      <c r="RDZ12" s="7"/>
      <c r="REA12" s="7"/>
      <c r="REB12" s="7"/>
      <c r="REC12" s="7"/>
      <c r="RED12" s="7"/>
      <c r="REE12" s="7"/>
      <c r="REF12" s="7"/>
      <c r="REG12" s="7"/>
      <c r="REH12" s="7"/>
      <c r="REI12" s="7"/>
      <c r="REJ12" s="7"/>
      <c r="REK12" s="7"/>
      <c r="REL12" s="7"/>
      <c r="REM12" s="7"/>
      <c r="REN12" s="7"/>
      <c r="REO12" s="7"/>
      <c r="REP12" s="7"/>
      <c r="REQ12" s="7"/>
      <c r="RER12" s="7"/>
      <c r="RES12" s="7"/>
      <c r="RET12" s="7"/>
      <c r="REU12" s="7"/>
      <c r="REV12" s="7"/>
      <c r="REW12" s="7"/>
      <c r="REX12" s="7"/>
      <c r="REY12" s="7"/>
      <c r="REZ12" s="7"/>
      <c r="RFA12" s="7"/>
      <c r="RFB12" s="7"/>
      <c r="RFC12" s="7"/>
      <c r="RFD12" s="7"/>
      <c r="RFE12" s="7"/>
      <c r="RFF12" s="7"/>
      <c r="RFG12" s="7"/>
      <c r="RFH12" s="7"/>
      <c r="RFI12" s="7"/>
      <c r="RFJ12" s="7"/>
      <c r="RFK12" s="7"/>
      <c r="RFL12" s="7"/>
      <c r="RFM12" s="7"/>
      <c r="RFN12" s="7"/>
      <c r="RFO12" s="7"/>
      <c r="RFP12" s="7"/>
      <c r="RFQ12" s="7"/>
      <c r="RFR12" s="7"/>
      <c r="RFS12" s="7"/>
      <c r="RFT12" s="7"/>
      <c r="RFU12" s="7"/>
      <c r="RFV12" s="7"/>
      <c r="RFW12" s="7"/>
      <c r="RFX12" s="7"/>
      <c r="RFY12" s="7"/>
      <c r="RFZ12" s="7"/>
      <c r="RGA12" s="7"/>
      <c r="RGB12" s="7"/>
      <c r="RGC12" s="7"/>
      <c r="RGD12" s="7"/>
      <c r="RGE12" s="7"/>
      <c r="RGF12" s="7"/>
      <c r="RGG12" s="7"/>
      <c r="RGH12" s="7"/>
      <c r="RGI12" s="7"/>
      <c r="RGJ12" s="7"/>
      <c r="RGK12" s="7"/>
      <c r="RGL12" s="7"/>
      <c r="RGM12" s="7"/>
      <c r="RGN12" s="7"/>
      <c r="RGO12" s="7"/>
      <c r="RGP12" s="7"/>
      <c r="RGQ12" s="7"/>
      <c r="RGR12" s="7"/>
      <c r="RGS12" s="7"/>
      <c r="RGT12" s="7"/>
      <c r="RGU12" s="7"/>
      <c r="RGV12" s="7"/>
      <c r="RGW12" s="7"/>
      <c r="RGX12" s="7"/>
      <c r="RGY12" s="7"/>
      <c r="RGZ12" s="7"/>
      <c r="RHA12" s="7"/>
      <c r="RHB12" s="7"/>
      <c r="RHC12" s="7"/>
      <c r="RHD12" s="7"/>
      <c r="RHE12" s="7"/>
      <c r="RHF12" s="7"/>
      <c r="RHG12" s="7"/>
      <c r="RHH12" s="7"/>
      <c r="RHI12" s="7"/>
      <c r="RHJ12" s="7"/>
      <c r="RHK12" s="7"/>
      <c r="RHL12" s="7"/>
      <c r="RHM12" s="7"/>
      <c r="RHN12" s="7"/>
      <c r="RHO12" s="7"/>
      <c r="RHP12" s="7"/>
      <c r="RHQ12" s="7"/>
      <c r="RHR12" s="7"/>
      <c r="RHS12" s="7"/>
      <c r="RHT12" s="7"/>
      <c r="RHU12" s="7"/>
      <c r="RHV12" s="7"/>
      <c r="RHW12" s="7"/>
      <c r="RHX12" s="7"/>
      <c r="RHY12" s="7"/>
      <c r="RHZ12" s="7"/>
      <c r="RIA12" s="7"/>
      <c r="RIB12" s="7"/>
      <c r="RIC12" s="7"/>
      <c r="RID12" s="7"/>
      <c r="RIE12" s="7"/>
      <c r="RIF12" s="7"/>
      <c r="RIG12" s="7"/>
      <c r="RIH12" s="7"/>
      <c r="RII12" s="7"/>
      <c r="RIJ12" s="7"/>
      <c r="RIK12" s="7"/>
      <c r="RIL12" s="7"/>
      <c r="RIM12" s="7"/>
      <c r="RIN12" s="7"/>
      <c r="RIO12" s="7"/>
      <c r="RIP12" s="7"/>
      <c r="RIQ12" s="7"/>
      <c r="RIR12" s="7"/>
      <c r="RIS12" s="7"/>
      <c r="RIT12" s="7"/>
      <c r="RIU12" s="7"/>
      <c r="RIV12" s="7"/>
      <c r="RIW12" s="7"/>
      <c r="RIX12" s="7"/>
      <c r="RIY12" s="7"/>
      <c r="RIZ12" s="7"/>
      <c r="RJA12" s="7"/>
      <c r="RJB12" s="7"/>
      <c r="RJC12" s="7"/>
      <c r="RJD12" s="7"/>
      <c r="RJE12" s="7"/>
      <c r="RJF12" s="7"/>
      <c r="RJG12" s="7"/>
      <c r="RJH12" s="7"/>
      <c r="RJI12" s="7"/>
      <c r="RJJ12" s="7"/>
      <c r="RJK12" s="7"/>
      <c r="RJL12" s="7"/>
      <c r="RJM12" s="7"/>
      <c r="RJN12" s="7"/>
      <c r="RJO12" s="7"/>
      <c r="RJP12" s="7"/>
      <c r="RJQ12" s="7"/>
      <c r="RJR12" s="7"/>
      <c r="RJS12" s="7"/>
      <c r="RJT12" s="7"/>
      <c r="RJU12" s="7"/>
      <c r="RJV12" s="7"/>
      <c r="RJW12" s="7"/>
      <c r="RJX12" s="7"/>
      <c r="RJY12" s="7"/>
      <c r="RJZ12" s="7"/>
      <c r="RKA12" s="7"/>
      <c r="RKB12" s="7"/>
      <c r="RKC12" s="7"/>
      <c r="RKD12" s="7"/>
      <c r="RKE12" s="7"/>
      <c r="RKF12" s="7"/>
      <c r="RKG12" s="7"/>
      <c r="RKH12" s="7"/>
      <c r="RKI12" s="7"/>
      <c r="RKJ12" s="7"/>
      <c r="RKK12" s="7"/>
      <c r="RKL12" s="7"/>
      <c r="RKM12" s="7"/>
      <c r="RKN12" s="7"/>
      <c r="RKO12" s="7"/>
      <c r="RKP12" s="7"/>
      <c r="RKQ12" s="7"/>
      <c r="RKR12" s="7"/>
      <c r="RKS12" s="7"/>
      <c r="RKT12" s="7"/>
      <c r="RKU12" s="7"/>
      <c r="RKV12" s="7"/>
      <c r="RKW12" s="7"/>
      <c r="RKX12" s="7"/>
      <c r="RKY12" s="7"/>
      <c r="RKZ12" s="7"/>
      <c r="RLA12" s="7"/>
      <c r="RLB12" s="7"/>
      <c r="RLC12" s="7"/>
      <c r="RLD12" s="7"/>
      <c r="RLE12" s="7"/>
      <c r="RLF12" s="7"/>
      <c r="RLG12" s="7"/>
      <c r="RLH12" s="7"/>
      <c r="RLI12" s="7"/>
      <c r="RLJ12" s="7"/>
      <c r="RLK12" s="7"/>
      <c r="RLL12" s="7"/>
      <c r="RLM12" s="7"/>
      <c r="RLN12" s="7"/>
      <c r="RLO12" s="7"/>
      <c r="RLP12" s="7"/>
      <c r="RLQ12" s="7"/>
      <c r="RLR12" s="7"/>
      <c r="RLS12" s="7"/>
      <c r="RLT12" s="7"/>
      <c r="RLU12" s="7"/>
      <c r="RLV12" s="7"/>
      <c r="RLW12" s="7"/>
      <c r="RLX12" s="7"/>
      <c r="RLY12" s="7"/>
      <c r="RLZ12" s="7"/>
      <c r="RMA12" s="7"/>
      <c r="RMB12" s="7"/>
      <c r="RMC12" s="7"/>
      <c r="RMD12" s="7"/>
      <c r="RME12" s="7"/>
      <c r="RMF12" s="7"/>
      <c r="RMG12" s="7"/>
      <c r="RMH12" s="7"/>
      <c r="RMI12" s="7"/>
      <c r="RMJ12" s="7"/>
      <c r="RMK12" s="7"/>
      <c r="RML12" s="7"/>
      <c r="RMM12" s="7"/>
      <c r="RMN12" s="7"/>
      <c r="RMO12" s="7"/>
      <c r="RMP12" s="7"/>
      <c r="RMQ12" s="7"/>
      <c r="RMR12" s="7"/>
      <c r="RMS12" s="7"/>
      <c r="RMT12" s="7"/>
      <c r="RMU12" s="7"/>
      <c r="RMV12" s="7"/>
      <c r="RMW12" s="7"/>
      <c r="RMX12" s="7"/>
      <c r="RMY12" s="7"/>
      <c r="RMZ12" s="7"/>
      <c r="RNA12" s="7"/>
      <c r="RNB12" s="7"/>
      <c r="RNC12" s="7"/>
      <c r="RND12" s="7"/>
      <c r="RNE12" s="7"/>
      <c r="RNF12" s="7"/>
      <c r="RNG12" s="7"/>
      <c r="RNH12" s="7"/>
      <c r="RNI12" s="7"/>
      <c r="RNJ12" s="7"/>
      <c r="RNK12" s="7"/>
      <c r="RNL12" s="7"/>
      <c r="RNM12" s="7"/>
      <c r="RNN12" s="7"/>
      <c r="RNO12" s="7"/>
      <c r="RNP12" s="7"/>
      <c r="RNQ12" s="7"/>
      <c r="RNR12" s="7"/>
      <c r="RNS12" s="7"/>
      <c r="RNT12" s="7"/>
      <c r="RNU12" s="7"/>
      <c r="RNV12" s="7"/>
      <c r="RNW12" s="7"/>
      <c r="RNX12" s="7"/>
      <c r="RNY12" s="7"/>
      <c r="RNZ12" s="7"/>
      <c r="ROA12" s="7"/>
      <c r="ROB12" s="7"/>
      <c r="ROC12" s="7"/>
      <c r="ROD12" s="7"/>
      <c r="ROE12" s="7"/>
      <c r="ROF12" s="7"/>
      <c r="ROG12" s="7"/>
      <c r="ROH12" s="7"/>
      <c r="ROI12" s="7"/>
      <c r="ROJ12" s="7"/>
      <c r="ROK12" s="7"/>
      <c r="ROL12" s="7"/>
      <c r="ROM12" s="7"/>
      <c r="RON12" s="7"/>
      <c r="ROO12" s="7"/>
      <c r="ROP12" s="7"/>
      <c r="ROQ12" s="7"/>
      <c r="ROR12" s="7"/>
      <c r="ROS12" s="7"/>
      <c r="ROT12" s="7"/>
      <c r="ROU12" s="7"/>
      <c r="ROV12" s="7"/>
      <c r="ROW12" s="7"/>
      <c r="ROX12" s="7"/>
      <c r="ROY12" s="7"/>
      <c r="ROZ12" s="7"/>
      <c r="RPA12" s="7"/>
      <c r="RPB12" s="7"/>
      <c r="RPC12" s="7"/>
      <c r="RPD12" s="7"/>
      <c r="RPE12" s="7"/>
      <c r="RPF12" s="7"/>
      <c r="RPG12" s="7"/>
      <c r="RPH12" s="7"/>
      <c r="RPI12" s="7"/>
      <c r="RPJ12" s="7"/>
      <c r="RPK12" s="7"/>
      <c r="RPL12" s="7"/>
      <c r="RPM12" s="7"/>
      <c r="RPN12" s="7"/>
      <c r="RPO12" s="7"/>
      <c r="RPP12" s="7"/>
      <c r="RPQ12" s="7"/>
      <c r="RPR12" s="7"/>
      <c r="RPS12" s="7"/>
      <c r="RPT12" s="7"/>
      <c r="RPU12" s="7"/>
      <c r="RPV12" s="7"/>
      <c r="RPW12" s="7"/>
      <c r="RPX12" s="7"/>
      <c r="RPY12" s="7"/>
      <c r="RPZ12" s="7"/>
      <c r="RQA12" s="7"/>
      <c r="RQB12" s="7"/>
      <c r="RQC12" s="7"/>
      <c r="RQD12" s="7"/>
      <c r="RQE12" s="7"/>
      <c r="RQF12" s="7"/>
      <c r="RQG12" s="7"/>
      <c r="RQH12" s="7"/>
      <c r="RQI12" s="7"/>
      <c r="RQJ12" s="7"/>
      <c r="RQK12" s="7"/>
      <c r="RQL12" s="7"/>
      <c r="RQM12" s="7"/>
      <c r="RQN12" s="7"/>
      <c r="RQO12" s="7"/>
      <c r="RQP12" s="7"/>
      <c r="RQQ12" s="7"/>
      <c r="RQR12" s="7"/>
      <c r="RQS12" s="7"/>
      <c r="RQT12" s="7"/>
      <c r="RQU12" s="7"/>
      <c r="RQV12" s="7"/>
      <c r="RQW12" s="7"/>
      <c r="RQX12" s="7"/>
      <c r="RQY12" s="7"/>
      <c r="RQZ12" s="7"/>
      <c r="RRA12" s="7"/>
      <c r="RRB12" s="7"/>
      <c r="RRC12" s="7"/>
      <c r="RRD12" s="7"/>
      <c r="RRE12" s="7"/>
      <c r="RRF12" s="7"/>
      <c r="RRG12" s="7"/>
      <c r="RRH12" s="7"/>
      <c r="RRI12" s="7"/>
      <c r="RRJ12" s="7"/>
      <c r="RRK12" s="7"/>
      <c r="RRL12" s="7"/>
      <c r="RRM12" s="7"/>
      <c r="RRN12" s="7"/>
      <c r="RRO12" s="7"/>
      <c r="RRP12" s="7"/>
      <c r="RRQ12" s="7"/>
      <c r="RRR12" s="7"/>
      <c r="RRS12" s="7"/>
      <c r="RRT12" s="7"/>
      <c r="RRU12" s="7"/>
      <c r="RRV12" s="7"/>
      <c r="RRW12" s="7"/>
      <c r="RRX12" s="7"/>
      <c r="RRY12" s="7"/>
      <c r="RRZ12" s="7"/>
      <c r="RSA12" s="7"/>
      <c r="RSB12" s="7"/>
      <c r="RSC12" s="7"/>
      <c r="RSD12" s="7"/>
      <c r="RSE12" s="7"/>
      <c r="RSF12" s="7"/>
      <c r="RSG12" s="7"/>
      <c r="RSH12" s="7"/>
      <c r="RSI12" s="7"/>
      <c r="RSJ12" s="7"/>
      <c r="RSK12" s="7"/>
      <c r="RSL12" s="7"/>
      <c r="RSM12" s="7"/>
      <c r="RSN12" s="7"/>
      <c r="RSO12" s="7"/>
      <c r="RSP12" s="7"/>
      <c r="RSQ12" s="7"/>
      <c r="RSR12" s="7"/>
      <c r="RSS12" s="7"/>
      <c r="RST12" s="7"/>
      <c r="RSU12" s="7"/>
      <c r="RSV12" s="7"/>
      <c r="RSW12" s="7"/>
      <c r="RSX12" s="7"/>
      <c r="RSY12" s="7"/>
      <c r="RSZ12" s="7"/>
      <c r="RTA12" s="7"/>
      <c r="RTB12" s="7"/>
      <c r="RTC12" s="7"/>
      <c r="RTD12" s="7"/>
      <c r="RTE12" s="7"/>
      <c r="RTF12" s="7"/>
      <c r="RTG12" s="7"/>
      <c r="RTH12" s="7"/>
      <c r="RTI12" s="7"/>
      <c r="RTJ12" s="7"/>
      <c r="RTK12" s="7"/>
      <c r="RTL12" s="7"/>
      <c r="RTM12" s="7"/>
      <c r="RTN12" s="7"/>
      <c r="RTO12" s="7"/>
      <c r="RTP12" s="7"/>
      <c r="RTQ12" s="7"/>
      <c r="RTR12" s="7"/>
      <c r="RTS12" s="7"/>
      <c r="RTT12" s="7"/>
      <c r="RTU12" s="7"/>
      <c r="RTV12" s="7"/>
      <c r="RTW12" s="7"/>
      <c r="RTX12" s="7"/>
      <c r="RTY12" s="7"/>
      <c r="RTZ12" s="7"/>
      <c r="RUA12" s="7"/>
      <c r="RUB12" s="7"/>
      <c r="RUC12" s="7"/>
      <c r="RUD12" s="7"/>
      <c r="RUE12" s="7"/>
      <c r="RUF12" s="7"/>
      <c r="RUG12" s="7"/>
      <c r="RUH12" s="7"/>
      <c r="RUI12" s="7"/>
      <c r="RUJ12" s="7"/>
      <c r="RUK12" s="7"/>
      <c r="RUL12" s="7"/>
      <c r="RUM12" s="7"/>
      <c r="RUN12" s="7"/>
      <c r="RUO12" s="7"/>
      <c r="RUP12" s="7"/>
      <c r="RUQ12" s="7"/>
      <c r="RUR12" s="7"/>
      <c r="RUS12" s="7"/>
      <c r="RUT12" s="7"/>
      <c r="RUU12" s="7"/>
      <c r="RUV12" s="7"/>
      <c r="RUW12" s="7"/>
      <c r="RUX12" s="7"/>
      <c r="RUY12" s="7"/>
      <c r="RUZ12" s="7"/>
      <c r="RVA12" s="7"/>
      <c r="RVB12" s="7"/>
      <c r="RVC12" s="7"/>
      <c r="RVD12" s="7"/>
      <c r="RVE12" s="7"/>
      <c r="RVF12" s="7"/>
      <c r="RVG12" s="7"/>
      <c r="RVH12" s="7"/>
      <c r="RVI12" s="7"/>
      <c r="RVJ12" s="7"/>
      <c r="RVK12" s="7"/>
      <c r="RVL12" s="7"/>
      <c r="RVM12" s="7"/>
      <c r="RVN12" s="7"/>
      <c r="RVO12" s="7"/>
      <c r="RVP12" s="7"/>
      <c r="RVQ12" s="7"/>
      <c r="RVR12" s="7"/>
      <c r="RVS12" s="7"/>
      <c r="RVT12" s="7"/>
      <c r="RVU12" s="7"/>
      <c r="RVV12" s="7"/>
      <c r="RVW12" s="7"/>
      <c r="RVX12" s="7"/>
      <c r="RVY12" s="7"/>
      <c r="RVZ12" s="7"/>
      <c r="RWA12" s="7"/>
      <c r="RWB12" s="7"/>
      <c r="RWC12" s="7"/>
      <c r="RWD12" s="7"/>
      <c r="RWE12" s="7"/>
      <c r="RWF12" s="7"/>
      <c r="RWG12" s="7"/>
      <c r="RWH12" s="7"/>
      <c r="RWI12" s="7"/>
      <c r="RWJ12" s="7"/>
      <c r="RWK12" s="7"/>
      <c r="RWL12" s="7"/>
      <c r="RWM12" s="7"/>
      <c r="RWN12" s="7"/>
      <c r="RWO12" s="7"/>
      <c r="RWP12" s="7"/>
      <c r="RWQ12" s="7"/>
      <c r="RWR12" s="7"/>
      <c r="RWS12" s="7"/>
      <c r="RWT12" s="7"/>
      <c r="RWU12" s="7"/>
      <c r="RWV12" s="7"/>
      <c r="RWW12" s="7"/>
      <c r="RWX12" s="7"/>
      <c r="RWY12" s="7"/>
      <c r="RWZ12" s="7"/>
      <c r="RXA12" s="7"/>
      <c r="RXB12" s="7"/>
      <c r="RXC12" s="7"/>
      <c r="RXD12" s="7"/>
      <c r="RXE12" s="7"/>
      <c r="RXF12" s="7"/>
      <c r="RXG12" s="7"/>
      <c r="RXH12" s="7"/>
      <c r="RXI12" s="7"/>
      <c r="RXJ12" s="7"/>
      <c r="RXK12" s="7"/>
      <c r="RXL12" s="7"/>
      <c r="RXM12" s="7"/>
      <c r="RXN12" s="7"/>
      <c r="RXO12" s="7"/>
      <c r="RXP12" s="7"/>
      <c r="RXQ12" s="7"/>
      <c r="RXR12" s="7"/>
      <c r="RXS12" s="7"/>
      <c r="RXT12" s="7"/>
      <c r="RXU12" s="7"/>
      <c r="RXV12" s="7"/>
      <c r="RXW12" s="7"/>
      <c r="RXX12" s="7"/>
      <c r="RXY12" s="7"/>
      <c r="RXZ12" s="7"/>
      <c r="RYA12" s="7"/>
      <c r="RYB12" s="7"/>
      <c r="RYC12" s="7"/>
      <c r="RYD12" s="7"/>
      <c r="RYE12" s="7"/>
      <c r="RYF12" s="7"/>
      <c r="RYG12" s="7"/>
      <c r="RYH12" s="7"/>
      <c r="RYI12" s="7"/>
      <c r="RYJ12" s="7"/>
      <c r="RYK12" s="7"/>
      <c r="RYL12" s="7"/>
      <c r="RYM12" s="7"/>
      <c r="RYN12" s="7"/>
      <c r="RYO12" s="7"/>
      <c r="RYP12" s="7"/>
      <c r="RYQ12" s="7"/>
      <c r="RYR12" s="7"/>
      <c r="RYS12" s="7"/>
      <c r="RYT12" s="7"/>
      <c r="RYU12" s="7"/>
      <c r="RYV12" s="7"/>
      <c r="RYW12" s="7"/>
      <c r="RYX12" s="7"/>
      <c r="RYY12" s="7"/>
      <c r="RYZ12" s="7"/>
      <c r="RZA12" s="7"/>
      <c r="RZB12" s="7"/>
      <c r="RZC12" s="7"/>
      <c r="RZD12" s="7"/>
      <c r="RZE12" s="7"/>
      <c r="RZF12" s="7"/>
      <c r="RZG12" s="7"/>
      <c r="RZH12" s="7"/>
      <c r="RZI12" s="7"/>
      <c r="RZJ12" s="7"/>
      <c r="RZK12" s="7"/>
      <c r="RZL12" s="7"/>
      <c r="RZM12" s="7"/>
      <c r="RZN12" s="7"/>
      <c r="RZO12" s="7"/>
      <c r="RZP12" s="7"/>
      <c r="RZQ12" s="7"/>
      <c r="RZR12" s="7"/>
      <c r="RZS12" s="7"/>
      <c r="RZT12" s="7"/>
      <c r="RZU12" s="7"/>
      <c r="RZV12" s="7"/>
      <c r="RZW12" s="7"/>
      <c r="RZX12" s="7"/>
      <c r="RZY12" s="7"/>
      <c r="RZZ12" s="7"/>
      <c r="SAA12" s="7"/>
      <c r="SAB12" s="7"/>
      <c r="SAC12" s="7"/>
      <c r="SAD12" s="7"/>
      <c r="SAE12" s="7"/>
      <c r="SAF12" s="7"/>
      <c r="SAG12" s="7"/>
      <c r="SAH12" s="7"/>
      <c r="SAI12" s="7"/>
      <c r="SAJ12" s="7"/>
      <c r="SAK12" s="7"/>
      <c r="SAL12" s="7"/>
      <c r="SAM12" s="7"/>
      <c r="SAN12" s="7"/>
      <c r="SAO12" s="7"/>
      <c r="SAP12" s="7"/>
      <c r="SAQ12" s="7"/>
      <c r="SAR12" s="7"/>
      <c r="SAS12" s="7"/>
      <c r="SAT12" s="7"/>
      <c r="SAU12" s="7"/>
      <c r="SAV12" s="7"/>
      <c r="SAW12" s="7"/>
      <c r="SAX12" s="7"/>
      <c r="SAY12" s="7"/>
      <c r="SAZ12" s="7"/>
      <c r="SBA12" s="7"/>
      <c r="SBB12" s="7"/>
      <c r="SBC12" s="7"/>
      <c r="SBD12" s="7"/>
      <c r="SBE12" s="7"/>
      <c r="SBF12" s="7"/>
      <c r="SBG12" s="7"/>
      <c r="SBH12" s="7"/>
      <c r="SBI12" s="7"/>
      <c r="SBJ12" s="7"/>
      <c r="SBK12" s="7"/>
      <c r="SBL12" s="7"/>
      <c r="SBM12" s="7"/>
      <c r="SBN12" s="7"/>
      <c r="SBO12" s="7"/>
      <c r="SBP12" s="7"/>
      <c r="SBQ12" s="7"/>
      <c r="SBR12" s="7"/>
      <c r="SBS12" s="7"/>
      <c r="SBT12" s="7"/>
      <c r="SBU12" s="7"/>
      <c r="SBV12" s="7"/>
      <c r="SBW12" s="7"/>
      <c r="SBX12" s="7"/>
      <c r="SBY12" s="7"/>
      <c r="SBZ12" s="7"/>
      <c r="SCA12" s="7"/>
      <c r="SCB12" s="7"/>
      <c r="SCC12" s="7"/>
      <c r="SCD12" s="7"/>
      <c r="SCE12" s="7"/>
      <c r="SCF12" s="7"/>
      <c r="SCG12" s="7"/>
      <c r="SCH12" s="7"/>
      <c r="SCI12" s="7"/>
      <c r="SCJ12" s="7"/>
      <c r="SCK12" s="7"/>
      <c r="SCL12" s="7"/>
      <c r="SCM12" s="7"/>
      <c r="SCN12" s="7"/>
      <c r="SCO12" s="7"/>
      <c r="SCP12" s="7"/>
      <c r="SCQ12" s="7"/>
      <c r="SCR12" s="7"/>
      <c r="SCS12" s="7"/>
      <c r="SCT12" s="7"/>
      <c r="SCU12" s="7"/>
      <c r="SCV12" s="7"/>
      <c r="SCW12" s="7"/>
      <c r="SCX12" s="7"/>
      <c r="SCY12" s="7"/>
      <c r="SCZ12" s="7"/>
      <c r="SDA12" s="7"/>
      <c r="SDB12" s="7"/>
      <c r="SDC12" s="7"/>
      <c r="SDD12" s="7"/>
      <c r="SDE12" s="7"/>
      <c r="SDF12" s="7"/>
      <c r="SDG12" s="7"/>
      <c r="SDH12" s="7"/>
      <c r="SDI12" s="7"/>
      <c r="SDJ12" s="7"/>
      <c r="SDK12" s="7"/>
      <c r="SDL12" s="7"/>
      <c r="SDM12" s="7"/>
      <c r="SDN12" s="7"/>
      <c r="SDO12" s="7"/>
      <c r="SDP12" s="7"/>
      <c r="SDQ12" s="7"/>
      <c r="SDR12" s="7"/>
      <c r="SDS12" s="7"/>
      <c r="SDT12" s="7"/>
      <c r="SDU12" s="7"/>
      <c r="SDV12" s="7"/>
      <c r="SDW12" s="7"/>
      <c r="SDX12" s="7"/>
      <c r="SDY12" s="7"/>
      <c r="SDZ12" s="7"/>
      <c r="SEA12" s="7"/>
      <c r="SEB12" s="7"/>
      <c r="SEC12" s="7"/>
      <c r="SED12" s="7"/>
      <c r="SEE12" s="7"/>
      <c r="SEF12" s="7"/>
      <c r="SEG12" s="7"/>
      <c r="SEH12" s="7"/>
      <c r="SEI12" s="7"/>
      <c r="SEJ12" s="7"/>
      <c r="SEK12" s="7"/>
      <c r="SEL12" s="7"/>
      <c r="SEM12" s="7"/>
      <c r="SEN12" s="7"/>
      <c r="SEO12" s="7"/>
      <c r="SEP12" s="7"/>
      <c r="SEQ12" s="7"/>
      <c r="SER12" s="7"/>
      <c r="SES12" s="7"/>
      <c r="SET12" s="7"/>
      <c r="SEU12" s="7"/>
      <c r="SEV12" s="7"/>
      <c r="SEW12" s="7"/>
      <c r="SEX12" s="7"/>
      <c r="SEY12" s="7"/>
      <c r="SEZ12" s="7"/>
      <c r="SFA12" s="7"/>
      <c r="SFB12" s="7"/>
      <c r="SFC12" s="7"/>
      <c r="SFD12" s="7"/>
      <c r="SFE12" s="7"/>
      <c r="SFF12" s="7"/>
      <c r="SFG12" s="7"/>
      <c r="SFH12" s="7"/>
      <c r="SFI12" s="7"/>
      <c r="SFJ12" s="7"/>
      <c r="SFK12" s="7"/>
      <c r="SFL12" s="7"/>
      <c r="SFM12" s="7"/>
      <c r="SFN12" s="7"/>
      <c r="SFO12" s="7"/>
      <c r="SFP12" s="7"/>
      <c r="SFQ12" s="7"/>
      <c r="SFR12" s="7"/>
      <c r="SFS12" s="7"/>
      <c r="SFT12" s="7"/>
      <c r="SFU12" s="7"/>
      <c r="SFV12" s="7"/>
      <c r="SFW12" s="7"/>
      <c r="SFX12" s="7"/>
      <c r="SFY12" s="7"/>
      <c r="SFZ12" s="7"/>
      <c r="SGA12" s="7"/>
      <c r="SGB12" s="7"/>
      <c r="SGC12" s="7"/>
      <c r="SGD12" s="7"/>
      <c r="SGE12" s="7"/>
      <c r="SGF12" s="7"/>
      <c r="SGG12" s="7"/>
      <c r="SGH12" s="7"/>
      <c r="SGI12" s="7"/>
      <c r="SGJ12" s="7"/>
      <c r="SGK12" s="7"/>
      <c r="SGL12" s="7"/>
      <c r="SGM12" s="7"/>
      <c r="SGN12" s="7"/>
      <c r="SGO12" s="7"/>
      <c r="SGP12" s="7"/>
      <c r="SGQ12" s="7"/>
      <c r="SGR12" s="7"/>
      <c r="SGS12" s="7"/>
      <c r="SGT12" s="7"/>
      <c r="SGU12" s="7"/>
      <c r="SGV12" s="7"/>
      <c r="SGW12" s="7"/>
      <c r="SGX12" s="7"/>
      <c r="SGY12" s="7"/>
      <c r="SGZ12" s="7"/>
      <c r="SHA12" s="7"/>
      <c r="SHB12" s="7"/>
      <c r="SHC12" s="7"/>
      <c r="SHD12" s="7"/>
      <c r="SHE12" s="7"/>
      <c r="SHF12" s="7"/>
      <c r="SHG12" s="7"/>
      <c r="SHH12" s="7"/>
      <c r="SHI12" s="7"/>
      <c r="SHJ12" s="7"/>
      <c r="SHK12" s="7"/>
      <c r="SHL12" s="7"/>
      <c r="SHM12" s="7"/>
      <c r="SHN12" s="7"/>
      <c r="SHO12" s="7"/>
      <c r="SHP12" s="7"/>
      <c r="SHQ12" s="7"/>
      <c r="SHR12" s="7"/>
      <c r="SHS12" s="7"/>
      <c r="SHT12" s="7"/>
      <c r="SHU12" s="7"/>
      <c r="SHV12" s="7"/>
      <c r="SHW12" s="7"/>
      <c r="SHX12" s="7"/>
      <c r="SHY12" s="7"/>
      <c r="SHZ12" s="7"/>
      <c r="SIA12" s="7"/>
      <c r="SIB12" s="7"/>
      <c r="SIC12" s="7"/>
      <c r="SID12" s="7"/>
      <c r="SIE12" s="7"/>
      <c r="SIF12" s="7"/>
      <c r="SIG12" s="7"/>
      <c r="SIH12" s="7"/>
      <c r="SII12" s="7"/>
      <c r="SIJ12" s="7"/>
      <c r="SIK12" s="7"/>
      <c r="SIL12" s="7"/>
      <c r="SIM12" s="7"/>
      <c r="SIN12" s="7"/>
      <c r="SIO12" s="7"/>
      <c r="SIP12" s="7"/>
      <c r="SIQ12" s="7"/>
      <c r="SIR12" s="7"/>
      <c r="SIS12" s="7"/>
      <c r="SIT12" s="7"/>
      <c r="SIU12" s="7"/>
      <c r="SIV12" s="7"/>
      <c r="SIW12" s="7"/>
      <c r="SIX12" s="7"/>
      <c r="SIY12" s="7"/>
      <c r="SIZ12" s="7"/>
      <c r="SJA12" s="7"/>
      <c r="SJB12" s="7"/>
      <c r="SJC12" s="7"/>
      <c r="SJD12" s="7"/>
      <c r="SJE12" s="7"/>
      <c r="SJF12" s="7"/>
      <c r="SJG12" s="7"/>
      <c r="SJH12" s="7"/>
      <c r="SJI12" s="7"/>
      <c r="SJJ12" s="7"/>
      <c r="SJK12" s="7"/>
      <c r="SJL12" s="7"/>
      <c r="SJM12" s="7"/>
      <c r="SJN12" s="7"/>
      <c r="SJO12" s="7"/>
      <c r="SJP12" s="7"/>
      <c r="SJQ12" s="7"/>
      <c r="SJR12" s="7"/>
      <c r="SJS12" s="7"/>
      <c r="SJT12" s="7"/>
      <c r="SJU12" s="7"/>
      <c r="SJV12" s="7"/>
      <c r="SJW12" s="7"/>
      <c r="SJX12" s="7"/>
      <c r="SJY12" s="7"/>
      <c r="SJZ12" s="7"/>
      <c r="SKA12" s="7"/>
      <c r="SKB12" s="7"/>
      <c r="SKC12" s="7"/>
      <c r="SKD12" s="7"/>
      <c r="SKE12" s="7"/>
      <c r="SKF12" s="7"/>
      <c r="SKG12" s="7"/>
      <c r="SKH12" s="7"/>
      <c r="SKI12" s="7"/>
      <c r="SKJ12" s="7"/>
      <c r="SKK12" s="7"/>
      <c r="SKL12" s="7"/>
      <c r="SKM12" s="7"/>
      <c r="SKN12" s="7"/>
      <c r="SKO12" s="7"/>
      <c r="SKP12" s="7"/>
      <c r="SKQ12" s="7"/>
      <c r="SKR12" s="7"/>
      <c r="SKS12" s="7"/>
      <c r="SKT12" s="7"/>
      <c r="SKU12" s="7"/>
      <c r="SKV12" s="7"/>
      <c r="SKW12" s="7"/>
      <c r="SKX12" s="7"/>
      <c r="SKY12" s="7"/>
      <c r="SKZ12" s="7"/>
      <c r="SLA12" s="7"/>
      <c r="SLB12" s="7"/>
      <c r="SLC12" s="7"/>
      <c r="SLD12" s="7"/>
      <c r="SLE12" s="7"/>
      <c r="SLF12" s="7"/>
      <c r="SLG12" s="7"/>
      <c r="SLH12" s="7"/>
      <c r="SLI12" s="7"/>
      <c r="SLJ12" s="7"/>
      <c r="SLK12" s="7"/>
      <c r="SLL12" s="7"/>
      <c r="SLM12" s="7"/>
      <c r="SLN12" s="7"/>
      <c r="SLO12" s="7"/>
      <c r="SLP12" s="7"/>
      <c r="SLQ12" s="7"/>
      <c r="SLR12" s="7"/>
      <c r="SLS12" s="7"/>
      <c r="SLT12" s="7"/>
      <c r="SLU12" s="7"/>
      <c r="SLV12" s="7"/>
      <c r="SLW12" s="7"/>
      <c r="SLX12" s="7"/>
      <c r="SLY12" s="7"/>
      <c r="SLZ12" s="7"/>
      <c r="SMA12" s="7"/>
      <c r="SMB12" s="7"/>
      <c r="SMC12" s="7"/>
      <c r="SMD12" s="7"/>
      <c r="SME12" s="7"/>
      <c r="SMF12" s="7"/>
      <c r="SMG12" s="7"/>
      <c r="SMH12" s="7"/>
      <c r="SMI12" s="7"/>
      <c r="SMJ12" s="7"/>
      <c r="SMK12" s="7"/>
      <c r="SML12" s="7"/>
      <c r="SMM12" s="7"/>
      <c r="SMN12" s="7"/>
      <c r="SMO12" s="7"/>
      <c r="SMP12" s="7"/>
      <c r="SMQ12" s="7"/>
      <c r="SMR12" s="7"/>
      <c r="SMS12" s="7"/>
      <c r="SMT12" s="7"/>
      <c r="SMU12" s="7"/>
      <c r="SMV12" s="7"/>
      <c r="SMW12" s="7"/>
      <c r="SMX12" s="7"/>
      <c r="SMY12" s="7"/>
      <c r="SMZ12" s="7"/>
      <c r="SNA12" s="7"/>
      <c r="SNB12" s="7"/>
      <c r="SNC12" s="7"/>
      <c r="SND12" s="7"/>
      <c r="SNE12" s="7"/>
      <c r="SNF12" s="7"/>
      <c r="SNG12" s="7"/>
      <c r="SNH12" s="7"/>
      <c r="SNI12" s="7"/>
      <c r="SNJ12" s="7"/>
      <c r="SNK12" s="7"/>
      <c r="SNL12" s="7"/>
      <c r="SNM12" s="7"/>
      <c r="SNN12" s="7"/>
      <c r="SNO12" s="7"/>
      <c r="SNP12" s="7"/>
      <c r="SNQ12" s="7"/>
      <c r="SNR12" s="7"/>
      <c r="SNS12" s="7"/>
      <c r="SNT12" s="7"/>
      <c r="SNU12" s="7"/>
      <c r="SNV12" s="7"/>
      <c r="SNW12" s="7"/>
      <c r="SNX12" s="7"/>
      <c r="SNY12" s="7"/>
      <c r="SNZ12" s="7"/>
      <c r="SOA12" s="7"/>
      <c r="SOB12" s="7"/>
      <c r="SOC12" s="7"/>
      <c r="SOD12" s="7"/>
      <c r="SOE12" s="7"/>
      <c r="SOF12" s="7"/>
      <c r="SOG12" s="7"/>
      <c r="SOH12" s="7"/>
      <c r="SOI12" s="7"/>
      <c r="SOJ12" s="7"/>
      <c r="SOK12" s="7"/>
      <c r="SOL12" s="7"/>
      <c r="SOM12" s="7"/>
      <c r="SON12" s="7"/>
      <c r="SOO12" s="7"/>
      <c r="SOP12" s="7"/>
      <c r="SOQ12" s="7"/>
      <c r="SOR12" s="7"/>
      <c r="SOS12" s="7"/>
      <c r="SOT12" s="7"/>
      <c r="SOU12" s="7"/>
      <c r="SOV12" s="7"/>
      <c r="SOW12" s="7"/>
      <c r="SOX12" s="7"/>
      <c r="SOY12" s="7"/>
      <c r="SOZ12" s="7"/>
      <c r="SPA12" s="7"/>
      <c r="SPB12" s="7"/>
      <c r="SPC12" s="7"/>
      <c r="SPD12" s="7"/>
      <c r="SPE12" s="7"/>
      <c r="SPF12" s="7"/>
      <c r="SPG12" s="7"/>
      <c r="SPH12" s="7"/>
      <c r="SPI12" s="7"/>
      <c r="SPJ12" s="7"/>
      <c r="SPK12" s="7"/>
      <c r="SPL12" s="7"/>
      <c r="SPM12" s="7"/>
      <c r="SPN12" s="7"/>
      <c r="SPO12" s="7"/>
      <c r="SPP12" s="7"/>
      <c r="SPQ12" s="7"/>
      <c r="SPR12" s="7"/>
      <c r="SPS12" s="7"/>
      <c r="SPT12" s="7"/>
      <c r="SPU12" s="7"/>
      <c r="SPV12" s="7"/>
      <c r="SPW12" s="7"/>
      <c r="SPX12" s="7"/>
      <c r="SPY12" s="7"/>
      <c r="SPZ12" s="7"/>
      <c r="SQA12" s="7"/>
      <c r="SQB12" s="7"/>
      <c r="SQC12" s="7"/>
      <c r="SQD12" s="7"/>
      <c r="SQE12" s="7"/>
      <c r="SQF12" s="7"/>
      <c r="SQG12" s="7"/>
      <c r="SQH12" s="7"/>
      <c r="SQI12" s="7"/>
      <c r="SQJ12" s="7"/>
      <c r="SQK12" s="7"/>
      <c r="SQL12" s="7"/>
      <c r="SQM12" s="7"/>
      <c r="SQN12" s="7"/>
      <c r="SQO12" s="7"/>
      <c r="SQP12" s="7"/>
      <c r="SQQ12" s="7"/>
      <c r="SQR12" s="7"/>
      <c r="SQS12" s="7"/>
      <c r="SQT12" s="7"/>
      <c r="SQU12" s="7"/>
      <c r="SQV12" s="7"/>
      <c r="SQW12" s="7"/>
      <c r="SQX12" s="7"/>
      <c r="SQY12" s="7"/>
      <c r="SQZ12" s="7"/>
      <c r="SRA12" s="7"/>
      <c r="SRB12" s="7"/>
      <c r="SRC12" s="7"/>
      <c r="SRD12" s="7"/>
      <c r="SRE12" s="7"/>
      <c r="SRF12" s="7"/>
      <c r="SRG12" s="7"/>
      <c r="SRH12" s="7"/>
      <c r="SRI12" s="7"/>
      <c r="SRJ12" s="7"/>
      <c r="SRK12" s="7"/>
      <c r="SRL12" s="7"/>
      <c r="SRM12" s="7"/>
      <c r="SRN12" s="7"/>
      <c r="SRO12" s="7"/>
      <c r="SRP12" s="7"/>
      <c r="SRQ12" s="7"/>
      <c r="SRR12" s="7"/>
      <c r="SRS12" s="7"/>
      <c r="SRT12" s="7"/>
      <c r="SRU12" s="7"/>
      <c r="SRV12" s="7"/>
      <c r="SRW12" s="7"/>
      <c r="SRX12" s="7"/>
      <c r="SRY12" s="7"/>
      <c r="SRZ12" s="7"/>
      <c r="SSA12" s="7"/>
      <c r="SSB12" s="7"/>
      <c r="SSC12" s="7"/>
      <c r="SSD12" s="7"/>
      <c r="SSE12" s="7"/>
      <c r="SSF12" s="7"/>
      <c r="SSG12" s="7"/>
      <c r="SSH12" s="7"/>
      <c r="SSI12" s="7"/>
      <c r="SSJ12" s="7"/>
      <c r="SSK12" s="7"/>
      <c r="SSL12" s="7"/>
      <c r="SSM12" s="7"/>
      <c r="SSN12" s="7"/>
      <c r="SSO12" s="7"/>
      <c r="SSP12" s="7"/>
      <c r="SSQ12" s="7"/>
      <c r="SSR12" s="7"/>
      <c r="SSS12" s="7"/>
      <c r="SST12" s="7"/>
      <c r="SSU12" s="7"/>
      <c r="SSV12" s="7"/>
      <c r="SSW12" s="7"/>
      <c r="SSX12" s="7"/>
      <c r="SSY12" s="7"/>
      <c r="SSZ12" s="7"/>
      <c r="STA12" s="7"/>
      <c r="STB12" s="7"/>
      <c r="STC12" s="7"/>
      <c r="STD12" s="7"/>
      <c r="STE12" s="7"/>
      <c r="STF12" s="7"/>
      <c r="STG12" s="7"/>
      <c r="STH12" s="7"/>
      <c r="STI12" s="7"/>
      <c r="STJ12" s="7"/>
      <c r="STK12" s="7"/>
      <c r="STL12" s="7"/>
      <c r="STM12" s="7"/>
      <c r="STN12" s="7"/>
      <c r="STO12" s="7"/>
      <c r="STP12" s="7"/>
      <c r="STQ12" s="7"/>
      <c r="STR12" s="7"/>
      <c r="STS12" s="7"/>
      <c r="STT12" s="7"/>
      <c r="STU12" s="7"/>
      <c r="STV12" s="7"/>
      <c r="STW12" s="7"/>
      <c r="STX12" s="7"/>
      <c r="STY12" s="7"/>
      <c r="STZ12" s="7"/>
      <c r="SUA12" s="7"/>
      <c r="SUB12" s="7"/>
      <c r="SUC12" s="7"/>
      <c r="SUD12" s="7"/>
      <c r="SUE12" s="7"/>
      <c r="SUF12" s="7"/>
      <c r="SUG12" s="7"/>
      <c r="SUH12" s="7"/>
      <c r="SUI12" s="7"/>
      <c r="SUJ12" s="7"/>
      <c r="SUK12" s="7"/>
      <c r="SUL12" s="7"/>
      <c r="SUM12" s="7"/>
      <c r="SUN12" s="7"/>
      <c r="SUO12" s="7"/>
      <c r="SUP12" s="7"/>
      <c r="SUQ12" s="7"/>
      <c r="SUR12" s="7"/>
      <c r="SUS12" s="7"/>
      <c r="SUT12" s="7"/>
      <c r="SUU12" s="7"/>
      <c r="SUV12" s="7"/>
      <c r="SUW12" s="7"/>
      <c r="SUX12" s="7"/>
      <c r="SUY12" s="7"/>
      <c r="SUZ12" s="7"/>
      <c r="SVA12" s="7"/>
      <c r="SVB12" s="7"/>
      <c r="SVC12" s="7"/>
      <c r="SVD12" s="7"/>
      <c r="SVE12" s="7"/>
      <c r="SVF12" s="7"/>
      <c r="SVG12" s="7"/>
      <c r="SVH12" s="7"/>
      <c r="SVI12" s="7"/>
      <c r="SVJ12" s="7"/>
      <c r="SVK12" s="7"/>
      <c r="SVL12" s="7"/>
      <c r="SVM12" s="7"/>
      <c r="SVN12" s="7"/>
      <c r="SVO12" s="7"/>
      <c r="SVP12" s="7"/>
      <c r="SVQ12" s="7"/>
      <c r="SVR12" s="7"/>
      <c r="SVS12" s="7"/>
      <c r="SVT12" s="7"/>
      <c r="SVU12" s="7"/>
      <c r="SVV12" s="7"/>
      <c r="SVW12" s="7"/>
      <c r="SVX12" s="7"/>
      <c r="SVY12" s="7"/>
      <c r="SVZ12" s="7"/>
      <c r="SWA12" s="7"/>
      <c r="SWB12" s="7"/>
      <c r="SWC12" s="7"/>
      <c r="SWD12" s="7"/>
      <c r="SWE12" s="7"/>
      <c r="SWF12" s="7"/>
      <c r="SWG12" s="7"/>
      <c r="SWH12" s="7"/>
      <c r="SWI12" s="7"/>
      <c r="SWJ12" s="7"/>
      <c r="SWK12" s="7"/>
      <c r="SWL12" s="7"/>
      <c r="SWM12" s="7"/>
      <c r="SWN12" s="7"/>
      <c r="SWO12" s="7"/>
      <c r="SWP12" s="7"/>
      <c r="SWQ12" s="7"/>
      <c r="SWR12" s="7"/>
      <c r="SWS12" s="7"/>
      <c r="SWT12" s="7"/>
      <c r="SWU12" s="7"/>
      <c r="SWV12" s="7"/>
      <c r="SWW12" s="7"/>
      <c r="SWX12" s="7"/>
      <c r="SWY12" s="7"/>
      <c r="SWZ12" s="7"/>
      <c r="SXA12" s="7"/>
      <c r="SXB12" s="7"/>
      <c r="SXC12" s="7"/>
      <c r="SXD12" s="7"/>
      <c r="SXE12" s="7"/>
      <c r="SXF12" s="7"/>
      <c r="SXG12" s="7"/>
      <c r="SXH12" s="7"/>
      <c r="SXI12" s="7"/>
      <c r="SXJ12" s="7"/>
      <c r="SXK12" s="7"/>
      <c r="SXL12" s="7"/>
      <c r="SXM12" s="7"/>
      <c r="SXN12" s="7"/>
      <c r="SXO12" s="7"/>
      <c r="SXP12" s="7"/>
      <c r="SXQ12" s="7"/>
      <c r="SXR12" s="7"/>
      <c r="SXS12" s="7"/>
      <c r="SXT12" s="7"/>
      <c r="SXU12" s="7"/>
      <c r="SXV12" s="7"/>
      <c r="SXW12" s="7"/>
      <c r="SXX12" s="7"/>
      <c r="SXY12" s="7"/>
      <c r="SXZ12" s="7"/>
      <c r="SYA12" s="7"/>
      <c r="SYB12" s="7"/>
      <c r="SYC12" s="7"/>
      <c r="SYD12" s="7"/>
      <c r="SYE12" s="7"/>
      <c r="SYF12" s="7"/>
      <c r="SYG12" s="7"/>
      <c r="SYH12" s="7"/>
      <c r="SYI12" s="7"/>
      <c r="SYJ12" s="7"/>
      <c r="SYK12" s="7"/>
      <c r="SYL12" s="7"/>
      <c r="SYM12" s="7"/>
      <c r="SYN12" s="7"/>
      <c r="SYO12" s="7"/>
      <c r="SYP12" s="7"/>
      <c r="SYQ12" s="7"/>
      <c r="SYR12" s="7"/>
      <c r="SYS12" s="7"/>
      <c r="SYT12" s="7"/>
      <c r="SYU12" s="7"/>
      <c r="SYV12" s="7"/>
      <c r="SYW12" s="7"/>
      <c r="SYX12" s="7"/>
      <c r="SYY12" s="7"/>
      <c r="SYZ12" s="7"/>
      <c r="SZA12" s="7"/>
      <c r="SZB12" s="7"/>
      <c r="SZC12" s="7"/>
      <c r="SZD12" s="7"/>
      <c r="SZE12" s="7"/>
      <c r="SZF12" s="7"/>
      <c r="SZG12" s="7"/>
      <c r="SZH12" s="7"/>
      <c r="SZI12" s="7"/>
      <c r="SZJ12" s="7"/>
      <c r="SZK12" s="7"/>
      <c r="SZL12" s="7"/>
      <c r="SZM12" s="7"/>
      <c r="SZN12" s="7"/>
      <c r="SZO12" s="7"/>
      <c r="SZP12" s="7"/>
      <c r="SZQ12" s="7"/>
      <c r="SZR12" s="7"/>
      <c r="SZS12" s="7"/>
      <c r="SZT12" s="7"/>
      <c r="SZU12" s="7"/>
      <c r="SZV12" s="7"/>
      <c r="SZW12" s="7"/>
      <c r="SZX12" s="7"/>
      <c r="SZY12" s="7"/>
      <c r="SZZ12" s="7"/>
      <c r="TAA12" s="7"/>
      <c r="TAB12" s="7"/>
      <c r="TAC12" s="7"/>
      <c r="TAD12" s="7"/>
      <c r="TAE12" s="7"/>
      <c r="TAF12" s="7"/>
      <c r="TAG12" s="7"/>
      <c r="TAH12" s="7"/>
      <c r="TAI12" s="7"/>
      <c r="TAJ12" s="7"/>
      <c r="TAK12" s="7"/>
      <c r="TAL12" s="7"/>
      <c r="TAM12" s="7"/>
      <c r="TAN12" s="7"/>
      <c r="TAO12" s="7"/>
      <c r="TAP12" s="7"/>
      <c r="TAQ12" s="7"/>
      <c r="TAR12" s="7"/>
      <c r="TAS12" s="7"/>
      <c r="TAT12" s="7"/>
      <c r="TAU12" s="7"/>
      <c r="TAV12" s="7"/>
      <c r="TAW12" s="7"/>
      <c r="TAX12" s="7"/>
      <c r="TAY12" s="7"/>
      <c r="TAZ12" s="7"/>
      <c r="TBA12" s="7"/>
      <c r="TBB12" s="7"/>
      <c r="TBC12" s="7"/>
      <c r="TBD12" s="7"/>
      <c r="TBE12" s="7"/>
      <c r="TBF12" s="7"/>
      <c r="TBG12" s="7"/>
      <c r="TBH12" s="7"/>
      <c r="TBI12" s="7"/>
      <c r="TBJ12" s="7"/>
      <c r="TBK12" s="7"/>
      <c r="TBL12" s="7"/>
      <c r="TBM12" s="7"/>
      <c r="TBN12" s="7"/>
      <c r="TBO12" s="7"/>
      <c r="TBP12" s="7"/>
      <c r="TBQ12" s="7"/>
      <c r="TBR12" s="7"/>
      <c r="TBS12" s="7"/>
      <c r="TBT12" s="7"/>
      <c r="TBU12" s="7"/>
      <c r="TBV12" s="7"/>
      <c r="TBW12" s="7"/>
      <c r="TBX12" s="7"/>
      <c r="TBY12" s="7"/>
      <c r="TBZ12" s="7"/>
      <c r="TCA12" s="7"/>
      <c r="TCB12" s="7"/>
      <c r="TCC12" s="7"/>
      <c r="TCD12" s="7"/>
      <c r="TCE12" s="7"/>
      <c r="TCF12" s="7"/>
      <c r="TCG12" s="7"/>
      <c r="TCH12" s="7"/>
      <c r="TCI12" s="7"/>
      <c r="TCJ12" s="7"/>
      <c r="TCK12" s="7"/>
      <c r="TCL12" s="7"/>
      <c r="TCM12" s="7"/>
      <c r="TCN12" s="7"/>
      <c r="TCO12" s="7"/>
      <c r="TCP12" s="7"/>
      <c r="TCQ12" s="7"/>
      <c r="TCR12" s="7"/>
      <c r="TCS12" s="7"/>
      <c r="TCT12" s="7"/>
      <c r="TCU12" s="7"/>
      <c r="TCV12" s="7"/>
      <c r="TCW12" s="7"/>
      <c r="TCX12" s="7"/>
      <c r="TCY12" s="7"/>
      <c r="TCZ12" s="7"/>
      <c r="TDA12" s="7"/>
      <c r="TDB12" s="7"/>
      <c r="TDC12" s="7"/>
      <c r="TDD12" s="7"/>
      <c r="TDE12" s="7"/>
      <c r="TDF12" s="7"/>
      <c r="TDG12" s="7"/>
      <c r="TDH12" s="7"/>
      <c r="TDI12" s="7"/>
      <c r="TDJ12" s="7"/>
      <c r="TDK12" s="7"/>
      <c r="TDL12" s="7"/>
      <c r="TDM12" s="7"/>
      <c r="TDN12" s="7"/>
      <c r="TDO12" s="7"/>
      <c r="TDP12" s="7"/>
      <c r="TDQ12" s="7"/>
      <c r="TDR12" s="7"/>
      <c r="TDS12" s="7"/>
      <c r="TDT12" s="7"/>
      <c r="TDU12" s="7"/>
      <c r="TDV12" s="7"/>
      <c r="TDW12" s="7"/>
      <c r="TDX12" s="7"/>
      <c r="TDY12" s="7"/>
      <c r="TDZ12" s="7"/>
      <c r="TEA12" s="7"/>
      <c r="TEB12" s="7"/>
      <c r="TEC12" s="7"/>
      <c r="TED12" s="7"/>
      <c r="TEE12" s="7"/>
      <c r="TEF12" s="7"/>
      <c r="TEG12" s="7"/>
      <c r="TEH12" s="7"/>
      <c r="TEI12" s="7"/>
      <c r="TEJ12" s="7"/>
      <c r="TEK12" s="7"/>
      <c r="TEL12" s="7"/>
      <c r="TEM12" s="7"/>
      <c r="TEN12" s="7"/>
      <c r="TEO12" s="7"/>
      <c r="TEP12" s="7"/>
      <c r="TEQ12" s="7"/>
      <c r="TER12" s="7"/>
      <c r="TES12" s="7"/>
      <c r="TET12" s="7"/>
      <c r="TEU12" s="7"/>
      <c r="TEV12" s="7"/>
      <c r="TEW12" s="7"/>
      <c r="TEX12" s="7"/>
      <c r="TEY12" s="7"/>
      <c r="TEZ12" s="7"/>
      <c r="TFA12" s="7"/>
      <c r="TFB12" s="7"/>
      <c r="TFC12" s="7"/>
      <c r="TFD12" s="7"/>
      <c r="TFE12" s="7"/>
      <c r="TFF12" s="7"/>
      <c r="TFG12" s="7"/>
      <c r="TFH12" s="7"/>
      <c r="TFI12" s="7"/>
      <c r="TFJ12" s="7"/>
      <c r="TFK12" s="7"/>
      <c r="TFL12" s="7"/>
      <c r="TFM12" s="7"/>
      <c r="TFN12" s="7"/>
      <c r="TFO12" s="7"/>
      <c r="TFP12" s="7"/>
      <c r="TFQ12" s="7"/>
      <c r="TFR12" s="7"/>
      <c r="TFS12" s="7"/>
      <c r="TFT12" s="7"/>
      <c r="TFU12" s="7"/>
      <c r="TFV12" s="7"/>
      <c r="TFW12" s="7"/>
      <c r="TFX12" s="7"/>
      <c r="TFY12" s="7"/>
      <c r="TFZ12" s="7"/>
      <c r="TGA12" s="7"/>
      <c r="TGB12" s="7"/>
      <c r="TGC12" s="7"/>
      <c r="TGD12" s="7"/>
      <c r="TGE12" s="7"/>
      <c r="TGF12" s="7"/>
      <c r="TGG12" s="7"/>
      <c r="TGH12" s="7"/>
      <c r="TGI12" s="7"/>
      <c r="TGJ12" s="7"/>
      <c r="TGK12" s="7"/>
      <c r="TGL12" s="7"/>
      <c r="TGM12" s="7"/>
      <c r="TGN12" s="7"/>
      <c r="TGO12" s="7"/>
      <c r="TGP12" s="7"/>
      <c r="TGQ12" s="7"/>
      <c r="TGR12" s="7"/>
      <c r="TGS12" s="7"/>
      <c r="TGT12" s="7"/>
      <c r="TGU12" s="7"/>
      <c r="TGV12" s="7"/>
      <c r="TGW12" s="7"/>
      <c r="TGX12" s="7"/>
      <c r="TGY12" s="7"/>
      <c r="TGZ12" s="7"/>
      <c r="THA12" s="7"/>
      <c r="THB12" s="7"/>
      <c r="THC12" s="7"/>
      <c r="THD12" s="7"/>
      <c r="THE12" s="7"/>
      <c r="THF12" s="7"/>
      <c r="THG12" s="7"/>
      <c r="THH12" s="7"/>
      <c r="THI12" s="7"/>
      <c r="THJ12" s="7"/>
      <c r="THK12" s="7"/>
      <c r="THL12" s="7"/>
      <c r="THM12" s="7"/>
      <c r="THN12" s="7"/>
      <c r="THO12" s="7"/>
      <c r="THP12" s="7"/>
      <c r="THQ12" s="7"/>
      <c r="THR12" s="7"/>
      <c r="THS12" s="7"/>
      <c r="THT12" s="7"/>
      <c r="THU12" s="7"/>
      <c r="THV12" s="7"/>
      <c r="THW12" s="7"/>
      <c r="THX12" s="7"/>
      <c r="THY12" s="7"/>
      <c r="THZ12" s="7"/>
      <c r="TIA12" s="7"/>
      <c r="TIB12" s="7"/>
      <c r="TIC12" s="7"/>
      <c r="TID12" s="7"/>
      <c r="TIE12" s="7"/>
      <c r="TIF12" s="7"/>
      <c r="TIG12" s="7"/>
      <c r="TIH12" s="7"/>
      <c r="TII12" s="7"/>
      <c r="TIJ12" s="7"/>
      <c r="TIK12" s="7"/>
      <c r="TIL12" s="7"/>
      <c r="TIM12" s="7"/>
      <c r="TIN12" s="7"/>
      <c r="TIO12" s="7"/>
      <c r="TIP12" s="7"/>
      <c r="TIQ12" s="7"/>
      <c r="TIR12" s="7"/>
      <c r="TIS12" s="7"/>
      <c r="TIT12" s="7"/>
      <c r="TIU12" s="7"/>
      <c r="TIV12" s="7"/>
      <c r="TIW12" s="7"/>
      <c r="TIX12" s="7"/>
      <c r="TIY12" s="7"/>
      <c r="TIZ12" s="7"/>
      <c r="TJA12" s="7"/>
      <c r="TJB12" s="7"/>
      <c r="TJC12" s="7"/>
      <c r="TJD12" s="7"/>
      <c r="TJE12" s="7"/>
      <c r="TJF12" s="7"/>
      <c r="TJG12" s="7"/>
      <c r="TJH12" s="7"/>
      <c r="TJI12" s="7"/>
      <c r="TJJ12" s="7"/>
      <c r="TJK12" s="7"/>
      <c r="TJL12" s="7"/>
      <c r="TJM12" s="7"/>
      <c r="TJN12" s="7"/>
      <c r="TJO12" s="7"/>
      <c r="TJP12" s="7"/>
      <c r="TJQ12" s="7"/>
      <c r="TJR12" s="7"/>
      <c r="TJS12" s="7"/>
      <c r="TJT12" s="7"/>
      <c r="TJU12" s="7"/>
      <c r="TJV12" s="7"/>
      <c r="TJW12" s="7"/>
      <c r="TJX12" s="7"/>
      <c r="TJY12" s="7"/>
      <c r="TJZ12" s="7"/>
      <c r="TKA12" s="7"/>
      <c r="TKB12" s="7"/>
      <c r="TKC12" s="7"/>
      <c r="TKD12" s="7"/>
      <c r="TKE12" s="7"/>
      <c r="TKF12" s="7"/>
      <c r="TKG12" s="7"/>
      <c r="TKH12" s="7"/>
      <c r="TKI12" s="7"/>
      <c r="TKJ12" s="7"/>
      <c r="TKK12" s="7"/>
      <c r="TKL12" s="7"/>
      <c r="TKM12" s="7"/>
      <c r="TKN12" s="7"/>
      <c r="TKO12" s="7"/>
      <c r="TKP12" s="7"/>
      <c r="TKQ12" s="7"/>
      <c r="TKR12" s="7"/>
      <c r="TKS12" s="7"/>
      <c r="TKT12" s="7"/>
      <c r="TKU12" s="7"/>
      <c r="TKV12" s="7"/>
      <c r="TKW12" s="7"/>
      <c r="TKX12" s="7"/>
      <c r="TKY12" s="7"/>
      <c r="TKZ12" s="7"/>
      <c r="TLA12" s="7"/>
      <c r="TLB12" s="7"/>
      <c r="TLC12" s="7"/>
      <c r="TLD12" s="7"/>
      <c r="TLE12" s="7"/>
      <c r="TLF12" s="7"/>
      <c r="TLG12" s="7"/>
      <c r="TLH12" s="7"/>
      <c r="TLI12" s="7"/>
      <c r="TLJ12" s="7"/>
      <c r="TLK12" s="7"/>
      <c r="TLL12" s="7"/>
      <c r="TLM12" s="7"/>
      <c r="TLN12" s="7"/>
      <c r="TLO12" s="7"/>
      <c r="TLP12" s="7"/>
      <c r="TLQ12" s="7"/>
      <c r="TLR12" s="7"/>
      <c r="TLS12" s="7"/>
      <c r="TLT12" s="7"/>
      <c r="TLU12" s="7"/>
      <c r="TLV12" s="7"/>
      <c r="TLW12" s="7"/>
      <c r="TLX12" s="7"/>
      <c r="TLY12" s="7"/>
      <c r="TLZ12" s="7"/>
      <c r="TMA12" s="7"/>
      <c r="TMB12" s="7"/>
      <c r="TMC12" s="7"/>
      <c r="TMD12" s="7"/>
      <c r="TME12" s="7"/>
      <c r="TMF12" s="7"/>
      <c r="TMG12" s="7"/>
      <c r="TMH12" s="7"/>
      <c r="TMI12" s="7"/>
      <c r="TMJ12" s="7"/>
      <c r="TMK12" s="7"/>
      <c r="TML12" s="7"/>
      <c r="TMM12" s="7"/>
      <c r="TMN12" s="7"/>
      <c r="TMO12" s="7"/>
      <c r="TMP12" s="7"/>
      <c r="TMQ12" s="7"/>
      <c r="TMR12" s="7"/>
      <c r="TMS12" s="7"/>
      <c r="TMT12" s="7"/>
      <c r="TMU12" s="7"/>
      <c r="TMV12" s="7"/>
      <c r="TMW12" s="7"/>
      <c r="TMX12" s="7"/>
      <c r="TMY12" s="7"/>
      <c r="TMZ12" s="7"/>
      <c r="TNA12" s="7"/>
      <c r="TNB12" s="7"/>
      <c r="TNC12" s="7"/>
      <c r="TND12" s="7"/>
      <c r="TNE12" s="7"/>
      <c r="TNF12" s="7"/>
      <c r="TNG12" s="7"/>
      <c r="TNH12" s="7"/>
      <c r="TNI12" s="7"/>
      <c r="TNJ12" s="7"/>
      <c r="TNK12" s="7"/>
      <c r="TNL12" s="7"/>
      <c r="TNM12" s="7"/>
      <c r="TNN12" s="7"/>
      <c r="TNO12" s="7"/>
      <c r="TNP12" s="7"/>
      <c r="TNQ12" s="7"/>
      <c r="TNR12" s="7"/>
      <c r="TNS12" s="7"/>
      <c r="TNT12" s="7"/>
      <c r="TNU12" s="7"/>
      <c r="TNV12" s="7"/>
      <c r="TNW12" s="7"/>
      <c r="TNX12" s="7"/>
      <c r="TNY12" s="7"/>
      <c r="TNZ12" s="7"/>
      <c r="TOA12" s="7"/>
      <c r="TOB12" s="7"/>
      <c r="TOC12" s="7"/>
      <c r="TOD12" s="7"/>
      <c r="TOE12" s="7"/>
      <c r="TOF12" s="7"/>
      <c r="TOG12" s="7"/>
      <c r="TOH12" s="7"/>
      <c r="TOI12" s="7"/>
      <c r="TOJ12" s="7"/>
      <c r="TOK12" s="7"/>
      <c r="TOL12" s="7"/>
      <c r="TOM12" s="7"/>
      <c r="TON12" s="7"/>
      <c r="TOO12" s="7"/>
      <c r="TOP12" s="7"/>
      <c r="TOQ12" s="7"/>
      <c r="TOR12" s="7"/>
      <c r="TOS12" s="7"/>
      <c r="TOT12" s="7"/>
      <c r="TOU12" s="7"/>
      <c r="TOV12" s="7"/>
      <c r="TOW12" s="7"/>
      <c r="TOX12" s="7"/>
      <c r="TOY12" s="7"/>
      <c r="TOZ12" s="7"/>
      <c r="TPA12" s="7"/>
      <c r="TPB12" s="7"/>
      <c r="TPC12" s="7"/>
      <c r="TPD12" s="7"/>
      <c r="TPE12" s="7"/>
      <c r="TPF12" s="7"/>
      <c r="TPG12" s="7"/>
      <c r="TPH12" s="7"/>
      <c r="TPI12" s="7"/>
      <c r="TPJ12" s="7"/>
      <c r="TPK12" s="7"/>
      <c r="TPL12" s="7"/>
      <c r="TPM12" s="7"/>
      <c r="TPN12" s="7"/>
      <c r="TPO12" s="7"/>
      <c r="TPP12" s="7"/>
      <c r="TPQ12" s="7"/>
      <c r="TPR12" s="7"/>
      <c r="TPS12" s="7"/>
      <c r="TPT12" s="7"/>
      <c r="TPU12" s="7"/>
      <c r="TPV12" s="7"/>
      <c r="TPW12" s="7"/>
      <c r="TPX12" s="7"/>
      <c r="TPY12" s="7"/>
      <c r="TPZ12" s="7"/>
      <c r="TQA12" s="7"/>
      <c r="TQB12" s="7"/>
      <c r="TQC12" s="7"/>
      <c r="TQD12" s="7"/>
      <c r="TQE12" s="7"/>
      <c r="TQF12" s="7"/>
      <c r="TQG12" s="7"/>
      <c r="TQH12" s="7"/>
      <c r="TQI12" s="7"/>
      <c r="TQJ12" s="7"/>
      <c r="TQK12" s="7"/>
      <c r="TQL12" s="7"/>
      <c r="TQM12" s="7"/>
      <c r="TQN12" s="7"/>
      <c r="TQO12" s="7"/>
      <c r="TQP12" s="7"/>
      <c r="TQQ12" s="7"/>
      <c r="TQR12" s="7"/>
      <c r="TQS12" s="7"/>
      <c r="TQT12" s="7"/>
      <c r="TQU12" s="7"/>
      <c r="TQV12" s="7"/>
      <c r="TQW12" s="7"/>
      <c r="TQX12" s="7"/>
      <c r="TQY12" s="7"/>
      <c r="TQZ12" s="7"/>
      <c r="TRA12" s="7"/>
      <c r="TRB12" s="7"/>
      <c r="TRC12" s="7"/>
      <c r="TRD12" s="7"/>
      <c r="TRE12" s="7"/>
      <c r="TRF12" s="7"/>
      <c r="TRG12" s="7"/>
      <c r="TRH12" s="7"/>
      <c r="TRI12" s="7"/>
      <c r="TRJ12" s="7"/>
      <c r="TRK12" s="7"/>
      <c r="TRL12" s="7"/>
      <c r="TRM12" s="7"/>
      <c r="TRN12" s="7"/>
      <c r="TRO12" s="7"/>
      <c r="TRP12" s="7"/>
      <c r="TRQ12" s="7"/>
      <c r="TRR12" s="7"/>
      <c r="TRS12" s="7"/>
      <c r="TRT12" s="7"/>
      <c r="TRU12" s="7"/>
      <c r="TRV12" s="7"/>
      <c r="TRW12" s="7"/>
      <c r="TRX12" s="7"/>
      <c r="TRY12" s="7"/>
      <c r="TRZ12" s="7"/>
      <c r="TSA12" s="7"/>
      <c r="TSB12" s="7"/>
      <c r="TSC12" s="7"/>
      <c r="TSD12" s="7"/>
      <c r="TSE12" s="7"/>
      <c r="TSF12" s="7"/>
      <c r="TSG12" s="7"/>
      <c r="TSH12" s="7"/>
      <c r="TSI12" s="7"/>
      <c r="TSJ12" s="7"/>
      <c r="TSK12" s="7"/>
      <c r="TSL12" s="7"/>
      <c r="TSM12" s="7"/>
      <c r="TSN12" s="7"/>
      <c r="TSO12" s="7"/>
      <c r="TSP12" s="7"/>
      <c r="TSQ12" s="7"/>
      <c r="TSR12" s="7"/>
      <c r="TSS12" s="7"/>
      <c r="TST12" s="7"/>
      <c r="TSU12" s="7"/>
      <c r="TSV12" s="7"/>
      <c r="TSW12" s="7"/>
      <c r="TSX12" s="7"/>
      <c r="TSY12" s="7"/>
      <c r="TSZ12" s="7"/>
      <c r="TTA12" s="7"/>
      <c r="TTB12" s="7"/>
      <c r="TTC12" s="7"/>
      <c r="TTD12" s="7"/>
      <c r="TTE12" s="7"/>
      <c r="TTF12" s="7"/>
      <c r="TTG12" s="7"/>
      <c r="TTH12" s="7"/>
      <c r="TTI12" s="7"/>
      <c r="TTJ12" s="7"/>
      <c r="TTK12" s="7"/>
      <c r="TTL12" s="7"/>
      <c r="TTM12" s="7"/>
      <c r="TTN12" s="7"/>
      <c r="TTO12" s="7"/>
      <c r="TTP12" s="7"/>
      <c r="TTQ12" s="7"/>
      <c r="TTR12" s="7"/>
      <c r="TTS12" s="7"/>
      <c r="TTT12" s="7"/>
      <c r="TTU12" s="7"/>
      <c r="TTV12" s="7"/>
      <c r="TTW12" s="7"/>
      <c r="TTX12" s="7"/>
      <c r="TTY12" s="7"/>
      <c r="TTZ12" s="7"/>
      <c r="TUA12" s="7"/>
      <c r="TUB12" s="7"/>
      <c r="TUC12" s="7"/>
      <c r="TUD12" s="7"/>
      <c r="TUE12" s="7"/>
      <c r="TUF12" s="7"/>
      <c r="TUG12" s="7"/>
      <c r="TUH12" s="7"/>
      <c r="TUI12" s="7"/>
      <c r="TUJ12" s="7"/>
      <c r="TUK12" s="7"/>
      <c r="TUL12" s="7"/>
      <c r="TUM12" s="7"/>
      <c r="TUN12" s="7"/>
      <c r="TUO12" s="7"/>
      <c r="TUP12" s="7"/>
      <c r="TUQ12" s="7"/>
      <c r="TUR12" s="7"/>
      <c r="TUS12" s="7"/>
      <c r="TUT12" s="7"/>
      <c r="TUU12" s="7"/>
      <c r="TUV12" s="7"/>
      <c r="TUW12" s="7"/>
      <c r="TUX12" s="7"/>
      <c r="TUY12" s="7"/>
      <c r="TUZ12" s="7"/>
      <c r="TVA12" s="7"/>
      <c r="TVB12" s="7"/>
      <c r="TVC12" s="7"/>
      <c r="TVD12" s="7"/>
      <c r="TVE12" s="7"/>
      <c r="TVF12" s="7"/>
      <c r="TVG12" s="7"/>
      <c r="TVH12" s="7"/>
      <c r="TVI12" s="7"/>
      <c r="TVJ12" s="7"/>
      <c r="TVK12" s="7"/>
      <c r="TVL12" s="7"/>
      <c r="TVM12" s="7"/>
      <c r="TVN12" s="7"/>
      <c r="TVO12" s="7"/>
      <c r="TVP12" s="7"/>
      <c r="TVQ12" s="7"/>
      <c r="TVR12" s="7"/>
      <c r="TVS12" s="7"/>
      <c r="TVT12" s="7"/>
      <c r="TVU12" s="7"/>
      <c r="TVV12" s="7"/>
      <c r="TVW12" s="7"/>
      <c r="TVX12" s="7"/>
      <c r="TVY12" s="7"/>
      <c r="TVZ12" s="7"/>
      <c r="TWA12" s="7"/>
      <c r="TWB12" s="7"/>
      <c r="TWC12" s="7"/>
      <c r="TWD12" s="7"/>
      <c r="TWE12" s="7"/>
      <c r="TWF12" s="7"/>
      <c r="TWG12" s="7"/>
      <c r="TWH12" s="7"/>
      <c r="TWI12" s="7"/>
      <c r="TWJ12" s="7"/>
      <c r="TWK12" s="7"/>
      <c r="TWL12" s="7"/>
      <c r="TWM12" s="7"/>
      <c r="TWN12" s="7"/>
      <c r="TWO12" s="7"/>
      <c r="TWP12" s="7"/>
      <c r="TWQ12" s="7"/>
      <c r="TWR12" s="7"/>
      <c r="TWS12" s="7"/>
      <c r="TWT12" s="7"/>
      <c r="TWU12" s="7"/>
      <c r="TWV12" s="7"/>
      <c r="TWW12" s="7"/>
      <c r="TWX12" s="7"/>
      <c r="TWY12" s="7"/>
      <c r="TWZ12" s="7"/>
      <c r="TXA12" s="7"/>
      <c r="TXB12" s="7"/>
      <c r="TXC12" s="7"/>
      <c r="TXD12" s="7"/>
      <c r="TXE12" s="7"/>
      <c r="TXF12" s="7"/>
      <c r="TXG12" s="7"/>
      <c r="TXH12" s="7"/>
      <c r="TXI12" s="7"/>
      <c r="TXJ12" s="7"/>
      <c r="TXK12" s="7"/>
      <c r="TXL12" s="7"/>
      <c r="TXM12" s="7"/>
      <c r="TXN12" s="7"/>
      <c r="TXO12" s="7"/>
      <c r="TXP12" s="7"/>
      <c r="TXQ12" s="7"/>
      <c r="TXR12" s="7"/>
      <c r="TXS12" s="7"/>
      <c r="TXT12" s="7"/>
      <c r="TXU12" s="7"/>
      <c r="TXV12" s="7"/>
      <c r="TXW12" s="7"/>
      <c r="TXX12" s="7"/>
      <c r="TXY12" s="7"/>
      <c r="TXZ12" s="7"/>
      <c r="TYA12" s="7"/>
      <c r="TYB12" s="7"/>
      <c r="TYC12" s="7"/>
      <c r="TYD12" s="7"/>
      <c r="TYE12" s="7"/>
      <c r="TYF12" s="7"/>
      <c r="TYG12" s="7"/>
      <c r="TYH12" s="7"/>
      <c r="TYI12" s="7"/>
      <c r="TYJ12" s="7"/>
      <c r="TYK12" s="7"/>
      <c r="TYL12" s="7"/>
      <c r="TYM12" s="7"/>
      <c r="TYN12" s="7"/>
      <c r="TYO12" s="7"/>
      <c r="TYP12" s="7"/>
      <c r="TYQ12" s="7"/>
      <c r="TYR12" s="7"/>
      <c r="TYS12" s="7"/>
      <c r="TYT12" s="7"/>
      <c r="TYU12" s="7"/>
      <c r="TYV12" s="7"/>
      <c r="TYW12" s="7"/>
      <c r="TYX12" s="7"/>
      <c r="TYY12" s="7"/>
      <c r="TYZ12" s="7"/>
      <c r="TZA12" s="7"/>
      <c r="TZB12" s="7"/>
      <c r="TZC12" s="7"/>
      <c r="TZD12" s="7"/>
      <c r="TZE12" s="7"/>
      <c r="TZF12" s="7"/>
      <c r="TZG12" s="7"/>
      <c r="TZH12" s="7"/>
      <c r="TZI12" s="7"/>
      <c r="TZJ12" s="7"/>
      <c r="TZK12" s="7"/>
      <c r="TZL12" s="7"/>
      <c r="TZM12" s="7"/>
      <c r="TZN12" s="7"/>
      <c r="TZO12" s="7"/>
      <c r="TZP12" s="7"/>
      <c r="TZQ12" s="7"/>
      <c r="TZR12" s="7"/>
      <c r="TZS12" s="7"/>
      <c r="TZT12" s="7"/>
      <c r="TZU12" s="7"/>
      <c r="TZV12" s="7"/>
      <c r="TZW12" s="7"/>
      <c r="TZX12" s="7"/>
      <c r="TZY12" s="7"/>
      <c r="TZZ12" s="7"/>
      <c r="UAA12" s="7"/>
      <c r="UAB12" s="7"/>
      <c r="UAC12" s="7"/>
      <c r="UAD12" s="7"/>
      <c r="UAE12" s="7"/>
      <c r="UAF12" s="7"/>
      <c r="UAG12" s="7"/>
      <c r="UAH12" s="7"/>
      <c r="UAI12" s="7"/>
      <c r="UAJ12" s="7"/>
      <c r="UAK12" s="7"/>
      <c r="UAL12" s="7"/>
      <c r="UAM12" s="7"/>
      <c r="UAN12" s="7"/>
      <c r="UAO12" s="7"/>
      <c r="UAP12" s="7"/>
      <c r="UAQ12" s="7"/>
      <c r="UAR12" s="7"/>
      <c r="UAS12" s="7"/>
      <c r="UAT12" s="7"/>
      <c r="UAU12" s="7"/>
      <c r="UAV12" s="7"/>
      <c r="UAW12" s="7"/>
      <c r="UAX12" s="7"/>
      <c r="UAY12" s="7"/>
      <c r="UAZ12" s="7"/>
      <c r="UBA12" s="7"/>
      <c r="UBB12" s="7"/>
      <c r="UBC12" s="7"/>
      <c r="UBD12" s="7"/>
      <c r="UBE12" s="7"/>
      <c r="UBF12" s="7"/>
      <c r="UBG12" s="7"/>
      <c r="UBH12" s="7"/>
      <c r="UBI12" s="7"/>
      <c r="UBJ12" s="7"/>
      <c r="UBK12" s="7"/>
      <c r="UBL12" s="7"/>
      <c r="UBM12" s="7"/>
      <c r="UBN12" s="7"/>
      <c r="UBO12" s="7"/>
      <c r="UBP12" s="7"/>
      <c r="UBQ12" s="7"/>
      <c r="UBR12" s="7"/>
      <c r="UBS12" s="7"/>
      <c r="UBT12" s="7"/>
      <c r="UBU12" s="7"/>
      <c r="UBV12" s="7"/>
      <c r="UBW12" s="7"/>
      <c r="UBX12" s="7"/>
      <c r="UBY12" s="7"/>
      <c r="UBZ12" s="7"/>
      <c r="UCA12" s="7"/>
      <c r="UCB12" s="7"/>
      <c r="UCC12" s="7"/>
      <c r="UCD12" s="7"/>
      <c r="UCE12" s="7"/>
      <c r="UCF12" s="7"/>
      <c r="UCG12" s="7"/>
      <c r="UCH12" s="7"/>
      <c r="UCI12" s="7"/>
      <c r="UCJ12" s="7"/>
      <c r="UCK12" s="7"/>
      <c r="UCL12" s="7"/>
      <c r="UCM12" s="7"/>
      <c r="UCN12" s="7"/>
      <c r="UCO12" s="7"/>
      <c r="UCP12" s="7"/>
      <c r="UCQ12" s="7"/>
      <c r="UCR12" s="7"/>
      <c r="UCS12" s="7"/>
      <c r="UCT12" s="7"/>
      <c r="UCU12" s="7"/>
      <c r="UCV12" s="7"/>
      <c r="UCW12" s="7"/>
      <c r="UCX12" s="7"/>
      <c r="UCY12" s="7"/>
      <c r="UCZ12" s="7"/>
      <c r="UDA12" s="7"/>
      <c r="UDB12" s="7"/>
      <c r="UDC12" s="7"/>
      <c r="UDD12" s="7"/>
      <c r="UDE12" s="7"/>
      <c r="UDF12" s="7"/>
      <c r="UDG12" s="7"/>
      <c r="UDH12" s="7"/>
      <c r="UDI12" s="7"/>
      <c r="UDJ12" s="7"/>
      <c r="UDK12" s="7"/>
      <c r="UDL12" s="7"/>
      <c r="UDM12" s="7"/>
      <c r="UDN12" s="7"/>
      <c r="UDO12" s="7"/>
      <c r="UDP12" s="7"/>
      <c r="UDQ12" s="7"/>
      <c r="UDR12" s="7"/>
      <c r="UDS12" s="7"/>
      <c r="UDT12" s="7"/>
      <c r="UDU12" s="7"/>
      <c r="UDV12" s="7"/>
      <c r="UDW12" s="7"/>
      <c r="UDX12" s="7"/>
      <c r="UDY12" s="7"/>
      <c r="UDZ12" s="7"/>
      <c r="UEA12" s="7"/>
      <c r="UEB12" s="7"/>
      <c r="UEC12" s="7"/>
      <c r="UED12" s="7"/>
      <c r="UEE12" s="7"/>
      <c r="UEF12" s="7"/>
      <c r="UEG12" s="7"/>
      <c r="UEH12" s="7"/>
      <c r="UEI12" s="7"/>
      <c r="UEJ12" s="7"/>
      <c r="UEK12" s="7"/>
      <c r="UEL12" s="7"/>
      <c r="UEM12" s="7"/>
      <c r="UEN12" s="7"/>
      <c r="UEO12" s="7"/>
      <c r="UEP12" s="7"/>
      <c r="UEQ12" s="7"/>
      <c r="UER12" s="7"/>
      <c r="UES12" s="7"/>
      <c r="UET12" s="7"/>
      <c r="UEU12" s="7"/>
      <c r="UEV12" s="7"/>
      <c r="UEW12" s="7"/>
      <c r="UEX12" s="7"/>
      <c r="UEY12" s="7"/>
      <c r="UEZ12" s="7"/>
      <c r="UFA12" s="7"/>
      <c r="UFB12" s="7"/>
      <c r="UFC12" s="7"/>
      <c r="UFD12" s="7"/>
      <c r="UFE12" s="7"/>
      <c r="UFF12" s="7"/>
      <c r="UFG12" s="7"/>
      <c r="UFH12" s="7"/>
      <c r="UFI12" s="7"/>
      <c r="UFJ12" s="7"/>
      <c r="UFK12" s="7"/>
      <c r="UFL12" s="7"/>
      <c r="UFM12" s="7"/>
      <c r="UFN12" s="7"/>
      <c r="UFO12" s="7"/>
      <c r="UFP12" s="7"/>
      <c r="UFQ12" s="7"/>
      <c r="UFR12" s="7"/>
      <c r="UFS12" s="7"/>
      <c r="UFT12" s="7"/>
      <c r="UFU12" s="7"/>
      <c r="UFV12" s="7"/>
      <c r="UFW12" s="7"/>
      <c r="UFX12" s="7"/>
      <c r="UFY12" s="7"/>
      <c r="UFZ12" s="7"/>
      <c r="UGA12" s="7"/>
      <c r="UGB12" s="7"/>
      <c r="UGC12" s="7"/>
      <c r="UGD12" s="7"/>
      <c r="UGE12" s="7"/>
      <c r="UGF12" s="7"/>
      <c r="UGG12" s="7"/>
      <c r="UGH12" s="7"/>
      <c r="UGI12" s="7"/>
      <c r="UGJ12" s="7"/>
      <c r="UGK12" s="7"/>
      <c r="UGL12" s="7"/>
      <c r="UGM12" s="7"/>
      <c r="UGN12" s="7"/>
      <c r="UGO12" s="7"/>
      <c r="UGP12" s="7"/>
      <c r="UGQ12" s="7"/>
      <c r="UGR12" s="7"/>
      <c r="UGS12" s="7"/>
      <c r="UGT12" s="7"/>
      <c r="UGU12" s="7"/>
      <c r="UGV12" s="7"/>
      <c r="UGW12" s="7"/>
      <c r="UGX12" s="7"/>
      <c r="UGY12" s="7"/>
      <c r="UGZ12" s="7"/>
      <c r="UHA12" s="7"/>
      <c r="UHB12" s="7"/>
      <c r="UHC12" s="7"/>
      <c r="UHD12" s="7"/>
      <c r="UHE12" s="7"/>
      <c r="UHF12" s="7"/>
      <c r="UHG12" s="7"/>
      <c r="UHH12" s="7"/>
      <c r="UHI12" s="7"/>
      <c r="UHJ12" s="7"/>
      <c r="UHK12" s="7"/>
      <c r="UHL12" s="7"/>
      <c r="UHM12" s="7"/>
      <c r="UHN12" s="7"/>
      <c r="UHO12" s="7"/>
      <c r="UHP12" s="7"/>
      <c r="UHQ12" s="7"/>
      <c r="UHR12" s="7"/>
      <c r="UHS12" s="7"/>
      <c r="UHT12" s="7"/>
      <c r="UHU12" s="7"/>
      <c r="UHV12" s="7"/>
      <c r="UHW12" s="7"/>
      <c r="UHX12" s="7"/>
      <c r="UHY12" s="7"/>
      <c r="UHZ12" s="7"/>
      <c r="UIA12" s="7"/>
      <c r="UIB12" s="7"/>
      <c r="UIC12" s="7"/>
      <c r="UID12" s="7"/>
      <c r="UIE12" s="7"/>
      <c r="UIF12" s="7"/>
      <c r="UIG12" s="7"/>
      <c r="UIH12" s="7"/>
      <c r="UII12" s="7"/>
      <c r="UIJ12" s="7"/>
      <c r="UIK12" s="7"/>
      <c r="UIL12" s="7"/>
      <c r="UIM12" s="7"/>
      <c r="UIN12" s="7"/>
      <c r="UIO12" s="7"/>
      <c r="UIP12" s="7"/>
      <c r="UIQ12" s="7"/>
      <c r="UIR12" s="7"/>
      <c r="UIS12" s="7"/>
      <c r="UIT12" s="7"/>
      <c r="UIU12" s="7"/>
      <c r="UIV12" s="7"/>
      <c r="UIW12" s="7"/>
      <c r="UIX12" s="7"/>
      <c r="UIY12" s="7"/>
      <c r="UIZ12" s="7"/>
      <c r="UJA12" s="7"/>
      <c r="UJB12" s="7"/>
      <c r="UJC12" s="7"/>
      <c r="UJD12" s="7"/>
      <c r="UJE12" s="7"/>
      <c r="UJF12" s="7"/>
      <c r="UJG12" s="7"/>
      <c r="UJH12" s="7"/>
      <c r="UJI12" s="7"/>
      <c r="UJJ12" s="7"/>
      <c r="UJK12" s="7"/>
      <c r="UJL12" s="7"/>
      <c r="UJM12" s="7"/>
      <c r="UJN12" s="7"/>
      <c r="UJO12" s="7"/>
      <c r="UJP12" s="7"/>
      <c r="UJQ12" s="7"/>
      <c r="UJR12" s="7"/>
      <c r="UJS12" s="7"/>
      <c r="UJT12" s="7"/>
      <c r="UJU12" s="7"/>
      <c r="UJV12" s="7"/>
      <c r="UJW12" s="7"/>
      <c r="UJX12" s="7"/>
      <c r="UJY12" s="7"/>
      <c r="UJZ12" s="7"/>
      <c r="UKA12" s="7"/>
      <c r="UKB12" s="7"/>
      <c r="UKC12" s="7"/>
      <c r="UKD12" s="7"/>
      <c r="UKE12" s="7"/>
      <c r="UKF12" s="7"/>
      <c r="UKG12" s="7"/>
      <c r="UKH12" s="7"/>
      <c r="UKI12" s="7"/>
      <c r="UKJ12" s="7"/>
      <c r="UKK12" s="7"/>
      <c r="UKL12" s="7"/>
      <c r="UKM12" s="7"/>
      <c r="UKN12" s="7"/>
      <c r="UKO12" s="7"/>
      <c r="UKP12" s="7"/>
      <c r="UKQ12" s="7"/>
      <c r="UKR12" s="7"/>
      <c r="UKS12" s="7"/>
      <c r="UKT12" s="7"/>
      <c r="UKU12" s="7"/>
      <c r="UKV12" s="7"/>
      <c r="UKW12" s="7"/>
      <c r="UKX12" s="7"/>
      <c r="UKY12" s="7"/>
      <c r="UKZ12" s="7"/>
      <c r="ULA12" s="7"/>
      <c r="ULB12" s="7"/>
      <c r="ULC12" s="7"/>
      <c r="ULD12" s="7"/>
      <c r="ULE12" s="7"/>
      <c r="ULF12" s="7"/>
      <c r="ULG12" s="7"/>
      <c r="ULH12" s="7"/>
      <c r="ULI12" s="7"/>
      <c r="ULJ12" s="7"/>
      <c r="ULK12" s="7"/>
      <c r="ULL12" s="7"/>
      <c r="ULM12" s="7"/>
      <c r="ULN12" s="7"/>
      <c r="ULO12" s="7"/>
      <c r="ULP12" s="7"/>
      <c r="ULQ12" s="7"/>
      <c r="ULR12" s="7"/>
      <c r="ULS12" s="7"/>
      <c r="ULT12" s="7"/>
      <c r="ULU12" s="7"/>
      <c r="ULV12" s="7"/>
      <c r="ULW12" s="7"/>
      <c r="ULX12" s="7"/>
      <c r="ULY12" s="7"/>
      <c r="ULZ12" s="7"/>
      <c r="UMA12" s="7"/>
      <c r="UMB12" s="7"/>
      <c r="UMC12" s="7"/>
      <c r="UMD12" s="7"/>
      <c r="UME12" s="7"/>
      <c r="UMF12" s="7"/>
      <c r="UMG12" s="7"/>
      <c r="UMH12" s="7"/>
      <c r="UMI12" s="7"/>
      <c r="UMJ12" s="7"/>
      <c r="UMK12" s="7"/>
      <c r="UML12" s="7"/>
      <c r="UMM12" s="7"/>
      <c r="UMN12" s="7"/>
      <c r="UMO12" s="7"/>
      <c r="UMP12" s="7"/>
      <c r="UMQ12" s="7"/>
      <c r="UMR12" s="7"/>
      <c r="UMS12" s="7"/>
      <c r="UMT12" s="7"/>
      <c r="UMU12" s="7"/>
      <c r="UMV12" s="7"/>
      <c r="UMW12" s="7"/>
      <c r="UMX12" s="7"/>
      <c r="UMY12" s="7"/>
      <c r="UMZ12" s="7"/>
      <c r="UNA12" s="7"/>
      <c r="UNB12" s="7"/>
      <c r="UNC12" s="7"/>
      <c r="UND12" s="7"/>
      <c r="UNE12" s="7"/>
      <c r="UNF12" s="7"/>
      <c r="UNG12" s="7"/>
      <c r="UNH12" s="7"/>
      <c r="UNI12" s="7"/>
      <c r="UNJ12" s="7"/>
      <c r="UNK12" s="7"/>
      <c r="UNL12" s="7"/>
      <c r="UNM12" s="7"/>
      <c r="UNN12" s="7"/>
      <c r="UNO12" s="7"/>
      <c r="UNP12" s="7"/>
      <c r="UNQ12" s="7"/>
      <c r="UNR12" s="7"/>
      <c r="UNS12" s="7"/>
      <c r="UNT12" s="7"/>
      <c r="UNU12" s="7"/>
      <c r="UNV12" s="7"/>
      <c r="UNW12" s="7"/>
      <c r="UNX12" s="7"/>
      <c r="UNY12" s="7"/>
      <c r="UNZ12" s="7"/>
      <c r="UOA12" s="7"/>
      <c r="UOB12" s="7"/>
      <c r="UOC12" s="7"/>
      <c r="UOD12" s="7"/>
      <c r="UOE12" s="7"/>
      <c r="UOF12" s="7"/>
      <c r="UOG12" s="7"/>
      <c r="UOH12" s="7"/>
      <c r="UOI12" s="7"/>
      <c r="UOJ12" s="7"/>
      <c r="UOK12" s="7"/>
      <c r="UOL12" s="7"/>
      <c r="UOM12" s="7"/>
      <c r="UON12" s="7"/>
      <c r="UOO12" s="7"/>
      <c r="UOP12" s="7"/>
      <c r="UOQ12" s="7"/>
      <c r="UOR12" s="7"/>
      <c r="UOS12" s="7"/>
      <c r="UOT12" s="7"/>
      <c r="UOU12" s="7"/>
      <c r="UOV12" s="7"/>
      <c r="UOW12" s="7"/>
      <c r="UOX12" s="7"/>
      <c r="UOY12" s="7"/>
      <c r="UOZ12" s="7"/>
      <c r="UPA12" s="7"/>
      <c r="UPB12" s="7"/>
      <c r="UPC12" s="7"/>
      <c r="UPD12" s="7"/>
      <c r="UPE12" s="7"/>
      <c r="UPF12" s="7"/>
      <c r="UPG12" s="7"/>
      <c r="UPH12" s="7"/>
      <c r="UPI12" s="7"/>
      <c r="UPJ12" s="7"/>
      <c r="UPK12" s="7"/>
      <c r="UPL12" s="7"/>
      <c r="UPM12" s="7"/>
      <c r="UPN12" s="7"/>
      <c r="UPO12" s="7"/>
      <c r="UPP12" s="7"/>
      <c r="UPQ12" s="7"/>
      <c r="UPR12" s="7"/>
      <c r="UPS12" s="7"/>
      <c r="UPT12" s="7"/>
      <c r="UPU12" s="7"/>
      <c r="UPV12" s="7"/>
      <c r="UPW12" s="7"/>
      <c r="UPX12" s="7"/>
      <c r="UPY12" s="7"/>
      <c r="UPZ12" s="7"/>
      <c r="UQA12" s="7"/>
      <c r="UQB12" s="7"/>
      <c r="UQC12" s="7"/>
      <c r="UQD12" s="7"/>
      <c r="UQE12" s="7"/>
      <c r="UQF12" s="7"/>
      <c r="UQG12" s="7"/>
      <c r="UQH12" s="7"/>
      <c r="UQI12" s="7"/>
      <c r="UQJ12" s="7"/>
      <c r="UQK12" s="7"/>
      <c r="UQL12" s="7"/>
      <c r="UQM12" s="7"/>
      <c r="UQN12" s="7"/>
      <c r="UQO12" s="7"/>
      <c r="UQP12" s="7"/>
      <c r="UQQ12" s="7"/>
      <c r="UQR12" s="7"/>
      <c r="UQS12" s="7"/>
      <c r="UQT12" s="7"/>
      <c r="UQU12" s="7"/>
      <c r="UQV12" s="7"/>
      <c r="UQW12" s="7"/>
      <c r="UQX12" s="7"/>
      <c r="UQY12" s="7"/>
      <c r="UQZ12" s="7"/>
      <c r="URA12" s="7"/>
      <c r="URB12" s="7"/>
      <c r="URC12" s="7"/>
      <c r="URD12" s="7"/>
      <c r="URE12" s="7"/>
      <c r="URF12" s="7"/>
      <c r="URG12" s="7"/>
      <c r="URH12" s="7"/>
      <c r="URI12" s="7"/>
      <c r="URJ12" s="7"/>
      <c r="URK12" s="7"/>
      <c r="URL12" s="7"/>
      <c r="URM12" s="7"/>
      <c r="URN12" s="7"/>
      <c r="URO12" s="7"/>
      <c r="URP12" s="7"/>
      <c r="URQ12" s="7"/>
      <c r="URR12" s="7"/>
      <c r="URS12" s="7"/>
      <c r="URT12" s="7"/>
      <c r="URU12" s="7"/>
      <c r="URV12" s="7"/>
      <c r="URW12" s="7"/>
      <c r="URX12" s="7"/>
      <c r="URY12" s="7"/>
      <c r="URZ12" s="7"/>
      <c r="USA12" s="7"/>
      <c r="USB12" s="7"/>
      <c r="USC12" s="7"/>
      <c r="USD12" s="7"/>
      <c r="USE12" s="7"/>
      <c r="USF12" s="7"/>
      <c r="USG12" s="7"/>
      <c r="USH12" s="7"/>
      <c r="USI12" s="7"/>
      <c r="USJ12" s="7"/>
      <c r="USK12" s="7"/>
      <c r="USL12" s="7"/>
      <c r="USM12" s="7"/>
      <c r="USN12" s="7"/>
      <c r="USO12" s="7"/>
      <c r="USP12" s="7"/>
      <c r="USQ12" s="7"/>
      <c r="USR12" s="7"/>
      <c r="USS12" s="7"/>
      <c r="UST12" s="7"/>
      <c r="USU12" s="7"/>
      <c r="USV12" s="7"/>
      <c r="USW12" s="7"/>
      <c r="USX12" s="7"/>
      <c r="USY12" s="7"/>
      <c r="USZ12" s="7"/>
      <c r="UTA12" s="7"/>
      <c r="UTB12" s="7"/>
      <c r="UTC12" s="7"/>
      <c r="UTD12" s="7"/>
      <c r="UTE12" s="7"/>
      <c r="UTF12" s="7"/>
      <c r="UTG12" s="7"/>
      <c r="UTH12" s="7"/>
      <c r="UTI12" s="7"/>
      <c r="UTJ12" s="7"/>
      <c r="UTK12" s="7"/>
      <c r="UTL12" s="7"/>
      <c r="UTM12" s="7"/>
      <c r="UTN12" s="7"/>
      <c r="UTO12" s="7"/>
      <c r="UTP12" s="7"/>
      <c r="UTQ12" s="7"/>
      <c r="UTR12" s="7"/>
      <c r="UTS12" s="7"/>
      <c r="UTT12" s="7"/>
      <c r="UTU12" s="7"/>
      <c r="UTV12" s="7"/>
      <c r="UTW12" s="7"/>
      <c r="UTX12" s="7"/>
      <c r="UTY12" s="7"/>
      <c r="UTZ12" s="7"/>
      <c r="UUA12" s="7"/>
      <c r="UUB12" s="7"/>
      <c r="UUC12" s="7"/>
      <c r="UUD12" s="7"/>
      <c r="UUE12" s="7"/>
      <c r="UUF12" s="7"/>
      <c r="UUG12" s="7"/>
      <c r="UUH12" s="7"/>
      <c r="UUI12" s="7"/>
      <c r="UUJ12" s="7"/>
      <c r="UUK12" s="7"/>
      <c r="UUL12" s="7"/>
      <c r="UUM12" s="7"/>
      <c r="UUN12" s="7"/>
      <c r="UUO12" s="7"/>
      <c r="UUP12" s="7"/>
      <c r="UUQ12" s="7"/>
      <c r="UUR12" s="7"/>
      <c r="UUS12" s="7"/>
      <c r="UUT12" s="7"/>
      <c r="UUU12" s="7"/>
      <c r="UUV12" s="7"/>
      <c r="UUW12" s="7"/>
      <c r="UUX12" s="7"/>
      <c r="UUY12" s="7"/>
      <c r="UUZ12" s="7"/>
      <c r="UVA12" s="7"/>
      <c r="UVB12" s="7"/>
      <c r="UVC12" s="7"/>
      <c r="UVD12" s="7"/>
      <c r="UVE12" s="7"/>
      <c r="UVF12" s="7"/>
      <c r="UVG12" s="7"/>
      <c r="UVH12" s="7"/>
      <c r="UVI12" s="7"/>
      <c r="UVJ12" s="7"/>
      <c r="UVK12" s="7"/>
      <c r="UVL12" s="7"/>
      <c r="UVM12" s="7"/>
      <c r="UVN12" s="7"/>
      <c r="UVO12" s="7"/>
      <c r="UVP12" s="7"/>
      <c r="UVQ12" s="7"/>
      <c r="UVR12" s="7"/>
      <c r="UVS12" s="7"/>
      <c r="UVT12" s="7"/>
      <c r="UVU12" s="7"/>
      <c r="UVV12" s="7"/>
      <c r="UVW12" s="7"/>
      <c r="UVX12" s="7"/>
      <c r="UVY12" s="7"/>
      <c r="UVZ12" s="7"/>
      <c r="UWA12" s="7"/>
      <c r="UWB12" s="7"/>
      <c r="UWC12" s="7"/>
      <c r="UWD12" s="7"/>
      <c r="UWE12" s="7"/>
      <c r="UWF12" s="7"/>
      <c r="UWG12" s="7"/>
      <c r="UWH12" s="7"/>
      <c r="UWI12" s="7"/>
      <c r="UWJ12" s="7"/>
      <c r="UWK12" s="7"/>
      <c r="UWL12" s="7"/>
      <c r="UWM12" s="7"/>
      <c r="UWN12" s="7"/>
      <c r="UWO12" s="7"/>
      <c r="UWP12" s="7"/>
      <c r="UWQ12" s="7"/>
      <c r="UWR12" s="7"/>
      <c r="UWS12" s="7"/>
      <c r="UWT12" s="7"/>
      <c r="UWU12" s="7"/>
      <c r="UWV12" s="7"/>
      <c r="UWW12" s="7"/>
      <c r="UWX12" s="7"/>
      <c r="UWY12" s="7"/>
      <c r="UWZ12" s="7"/>
      <c r="UXA12" s="7"/>
      <c r="UXB12" s="7"/>
      <c r="UXC12" s="7"/>
      <c r="UXD12" s="7"/>
      <c r="UXE12" s="7"/>
      <c r="UXF12" s="7"/>
      <c r="UXG12" s="7"/>
      <c r="UXH12" s="7"/>
      <c r="UXI12" s="7"/>
      <c r="UXJ12" s="7"/>
      <c r="UXK12" s="7"/>
      <c r="UXL12" s="7"/>
      <c r="UXM12" s="7"/>
      <c r="UXN12" s="7"/>
      <c r="UXO12" s="7"/>
      <c r="UXP12" s="7"/>
      <c r="UXQ12" s="7"/>
      <c r="UXR12" s="7"/>
      <c r="UXS12" s="7"/>
      <c r="UXT12" s="7"/>
      <c r="UXU12" s="7"/>
      <c r="UXV12" s="7"/>
      <c r="UXW12" s="7"/>
      <c r="UXX12" s="7"/>
      <c r="UXY12" s="7"/>
      <c r="UXZ12" s="7"/>
      <c r="UYA12" s="7"/>
      <c r="UYB12" s="7"/>
      <c r="UYC12" s="7"/>
      <c r="UYD12" s="7"/>
      <c r="UYE12" s="7"/>
      <c r="UYF12" s="7"/>
      <c r="UYG12" s="7"/>
      <c r="UYH12" s="7"/>
      <c r="UYI12" s="7"/>
      <c r="UYJ12" s="7"/>
      <c r="UYK12" s="7"/>
      <c r="UYL12" s="7"/>
      <c r="UYM12" s="7"/>
      <c r="UYN12" s="7"/>
      <c r="UYO12" s="7"/>
      <c r="UYP12" s="7"/>
      <c r="UYQ12" s="7"/>
      <c r="UYR12" s="7"/>
      <c r="UYS12" s="7"/>
      <c r="UYT12" s="7"/>
      <c r="UYU12" s="7"/>
      <c r="UYV12" s="7"/>
      <c r="UYW12" s="7"/>
      <c r="UYX12" s="7"/>
      <c r="UYY12" s="7"/>
      <c r="UYZ12" s="7"/>
      <c r="UZA12" s="7"/>
      <c r="UZB12" s="7"/>
      <c r="UZC12" s="7"/>
      <c r="UZD12" s="7"/>
      <c r="UZE12" s="7"/>
      <c r="UZF12" s="7"/>
      <c r="UZG12" s="7"/>
      <c r="UZH12" s="7"/>
      <c r="UZI12" s="7"/>
      <c r="UZJ12" s="7"/>
      <c r="UZK12" s="7"/>
      <c r="UZL12" s="7"/>
      <c r="UZM12" s="7"/>
      <c r="UZN12" s="7"/>
      <c r="UZO12" s="7"/>
      <c r="UZP12" s="7"/>
      <c r="UZQ12" s="7"/>
      <c r="UZR12" s="7"/>
      <c r="UZS12" s="7"/>
      <c r="UZT12" s="7"/>
      <c r="UZU12" s="7"/>
      <c r="UZV12" s="7"/>
      <c r="UZW12" s="7"/>
      <c r="UZX12" s="7"/>
      <c r="UZY12" s="7"/>
      <c r="UZZ12" s="7"/>
      <c r="VAA12" s="7"/>
      <c r="VAB12" s="7"/>
      <c r="VAC12" s="7"/>
      <c r="VAD12" s="7"/>
      <c r="VAE12" s="7"/>
      <c r="VAF12" s="7"/>
      <c r="VAG12" s="7"/>
      <c r="VAH12" s="7"/>
      <c r="VAI12" s="7"/>
      <c r="VAJ12" s="7"/>
      <c r="VAK12" s="7"/>
      <c r="VAL12" s="7"/>
      <c r="VAM12" s="7"/>
      <c r="VAN12" s="7"/>
      <c r="VAO12" s="7"/>
      <c r="VAP12" s="7"/>
      <c r="VAQ12" s="7"/>
      <c r="VAR12" s="7"/>
      <c r="VAS12" s="7"/>
      <c r="VAT12" s="7"/>
      <c r="VAU12" s="7"/>
      <c r="VAV12" s="7"/>
      <c r="VAW12" s="7"/>
      <c r="VAX12" s="7"/>
      <c r="VAY12" s="7"/>
      <c r="VAZ12" s="7"/>
      <c r="VBA12" s="7"/>
      <c r="VBB12" s="7"/>
      <c r="VBC12" s="7"/>
      <c r="VBD12" s="7"/>
      <c r="VBE12" s="7"/>
      <c r="VBF12" s="7"/>
      <c r="VBG12" s="7"/>
      <c r="VBH12" s="7"/>
      <c r="VBI12" s="7"/>
      <c r="VBJ12" s="7"/>
      <c r="VBK12" s="7"/>
      <c r="VBL12" s="7"/>
      <c r="VBM12" s="7"/>
      <c r="VBN12" s="7"/>
      <c r="VBO12" s="7"/>
      <c r="VBP12" s="7"/>
      <c r="VBQ12" s="7"/>
      <c r="VBR12" s="7"/>
      <c r="VBS12" s="7"/>
      <c r="VBT12" s="7"/>
      <c r="VBU12" s="7"/>
      <c r="VBV12" s="7"/>
      <c r="VBW12" s="7"/>
      <c r="VBX12" s="7"/>
      <c r="VBY12" s="7"/>
      <c r="VBZ12" s="7"/>
      <c r="VCA12" s="7"/>
      <c r="VCB12" s="7"/>
      <c r="VCC12" s="7"/>
      <c r="VCD12" s="7"/>
      <c r="VCE12" s="7"/>
      <c r="VCF12" s="7"/>
      <c r="VCG12" s="7"/>
      <c r="VCH12" s="7"/>
      <c r="VCI12" s="7"/>
      <c r="VCJ12" s="7"/>
      <c r="VCK12" s="7"/>
      <c r="VCL12" s="7"/>
      <c r="VCM12" s="7"/>
      <c r="VCN12" s="7"/>
      <c r="VCO12" s="7"/>
      <c r="VCP12" s="7"/>
      <c r="VCQ12" s="7"/>
      <c r="VCR12" s="7"/>
      <c r="VCS12" s="7"/>
      <c r="VCT12" s="7"/>
      <c r="VCU12" s="7"/>
      <c r="VCV12" s="7"/>
      <c r="VCW12" s="7"/>
      <c r="VCX12" s="7"/>
      <c r="VCY12" s="7"/>
      <c r="VCZ12" s="7"/>
      <c r="VDA12" s="7"/>
      <c r="VDB12" s="7"/>
      <c r="VDC12" s="7"/>
      <c r="VDD12" s="7"/>
      <c r="VDE12" s="7"/>
      <c r="VDF12" s="7"/>
      <c r="VDG12" s="7"/>
      <c r="VDH12" s="7"/>
      <c r="VDI12" s="7"/>
      <c r="VDJ12" s="7"/>
      <c r="VDK12" s="7"/>
      <c r="VDL12" s="7"/>
      <c r="VDM12" s="7"/>
      <c r="VDN12" s="7"/>
      <c r="VDO12" s="7"/>
      <c r="VDP12" s="7"/>
      <c r="VDQ12" s="7"/>
      <c r="VDR12" s="7"/>
      <c r="VDS12" s="7"/>
      <c r="VDT12" s="7"/>
      <c r="VDU12" s="7"/>
      <c r="VDV12" s="7"/>
      <c r="VDW12" s="7"/>
      <c r="VDX12" s="7"/>
      <c r="VDY12" s="7"/>
      <c r="VDZ12" s="7"/>
      <c r="VEA12" s="7"/>
      <c r="VEB12" s="7"/>
      <c r="VEC12" s="7"/>
      <c r="VED12" s="7"/>
      <c r="VEE12" s="7"/>
      <c r="VEF12" s="7"/>
      <c r="VEG12" s="7"/>
      <c r="VEH12" s="7"/>
      <c r="VEI12" s="7"/>
      <c r="VEJ12" s="7"/>
      <c r="VEK12" s="7"/>
      <c r="VEL12" s="7"/>
      <c r="VEM12" s="7"/>
      <c r="VEN12" s="7"/>
      <c r="VEO12" s="7"/>
      <c r="VEP12" s="7"/>
      <c r="VEQ12" s="7"/>
      <c r="VER12" s="7"/>
      <c r="VES12" s="7"/>
      <c r="VET12" s="7"/>
      <c r="VEU12" s="7"/>
      <c r="VEV12" s="7"/>
      <c r="VEW12" s="7"/>
      <c r="VEX12" s="7"/>
      <c r="VEY12" s="7"/>
      <c r="VEZ12" s="7"/>
      <c r="VFA12" s="7"/>
      <c r="VFB12" s="7"/>
      <c r="VFC12" s="7"/>
      <c r="VFD12" s="7"/>
      <c r="VFE12" s="7"/>
      <c r="VFF12" s="7"/>
      <c r="VFG12" s="7"/>
      <c r="VFH12" s="7"/>
      <c r="VFI12" s="7"/>
      <c r="VFJ12" s="7"/>
      <c r="VFK12" s="7"/>
      <c r="VFL12" s="7"/>
      <c r="VFM12" s="7"/>
      <c r="VFN12" s="7"/>
      <c r="VFO12" s="7"/>
      <c r="VFP12" s="7"/>
      <c r="VFQ12" s="7"/>
      <c r="VFR12" s="7"/>
      <c r="VFS12" s="7"/>
      <c r="VFT12" s="7"/>
      <c r="VFU12" s="7"/>
      <c r="VFV12" s="7"/>
      <c r="VFW12" s="7"/>
      <c r="VFX12" s="7"/>
      <c r="VFY12" s="7"/>
      <c r="VFZ12" s="7"/>
      <c r="VGA12" s="7"/>
      <c r="VGB12" s="7"/>
      <c r="VGC12" s="7"/>
      <c r="VGD12" s="7"/>
      <c r="VGE12" s="7"/>
      <c r="VGF12" s="7"/>
      <c r="VGG12" s="7"/>
      <c r="VGH12" s="7"/>
      <c r="VGI12" s="7"/>
      <c r="VGJ12" s="7"/>
      <c r="VGK12" s="7"/>
      <c r="VGL12" s="7"/>
      <c r="VGM12" s="7"/>
      <c r="VGN12" s="7"/>
      <c r="VGO12" s="7"/>
      <c r="VGP12" s="7"/>
      <c r="VGQ12" s="7"/>
      <c r="VGR12" s="7"/>
      <c r="VGS12" s="7"/>
      <c r="VGT12" s="7"/>
      <c r="VGU12" s="7"/>
      <c r="VGV12" s="7"/>
      <c r="VGW12" s="7"/>
      <c r="VGX12" s="7"/>
      <c r="VGY12" s="7"/>
      <c r="VGZ12" s="7"/>
      <c r="VHA12" s="7"/>
      <c r="VHB12" s="7"/>
      <c r="VHC12" s="7"/>
      <c r="VHD12" s="7"/>
      <c r="VHE12" s="7"/>
      <c r="VHF12" s="7"/>
      <c r="VHG12" s="7"/>
      <c r="VHH12" s="7"/>
      <c r="VHI12" s="7"/>
      <c r="VHJ12" s="7"/>
      <c r="VHK12" s="7"/>
      <c r="VHL12" s="7"/>
      <c r="VHM12" s="7"/>
      <c r="VHN12" s="7"/>
      <c r="VHO12" s="7"/>
      <c r="VHP12" s="7"/>
      <c r="VHQ12" s="7"/>
      <c r="VHR12" s="7"/>
      <c r="VHS12" s="7"/>
      <c r="VHT12" s="7"/>
      <c r="VHU12" s="7"/>
      <c r="VHV12" s="7"/>
      <c r="VHW12" s="7"/>
      <c r="VHX12" s="7"/>
      <c r="VHY12" s="7"/>
      <c r="VHZ12" s="7"/>
      <c r="VIA12" s="7"/>
      <c r="VIB12" s="7"/>
      <c r="VIC12" s="7"/>
      <c r="VID12" s="7"/>
      <c r="VIE12" s="7"/>
      <c r="VIF12" s="7"/>
      <c r="VIG12" s="7"/>
      <c r="VIH12" s="7"/>
      <c r="VII12" s="7"/>
      <c r="VIJ12" s="7"/>
      <c r="VIK12" s="7"/>
      <c r="VIL12" s="7"/>
      <c r="VIM12" s="7"/>
      <c r="VIN12" s="7"/>
      <c r="VIO12" s="7"/>
      <c r="VIP12" s="7"/>
      <c r="VIQ12" s="7"/>
      <c r="VIR12" s="7"/>
      <c r="VIS12" s="7"/>
      <c r="VIT12" s="7"/>
      <c r="VIU12" s="7"/>
      <c r="VIV12" s="7"/>
      <c r="VIW12" s="7"/>
      <c r="VIX12" s="7"/>
      <c r="VIY12" s="7"/>
      <c r="VIZ12" s="7"/>
      <c r="VJA12" s="7"/>
      <c r="VJB12" s="7"/>
      <c r="VJC12" s="7"/>
      <c r="VJD12" s="7"/>
      <c r="VJE12" s="7"/>
      <c r="VJF12" s="7"/>
      <c r="VJG12" s="7"/>
      <c r="VJH12" s="7"/>
      <c r="VJI12" s="7"/>
      <c r="VJJ12" s="7"/>
      <c r="VJK12" s="7"/>
      <c r="VJL12" s="7"/>
      <c r="VJM12" s="7"/>
      <c r="VJN12" s="7"/>
      <c r="VJO12" s="7"/>
      <c r="VJP12" s="7"/>
      <c r="VJQ12" s="7"/>
      <c r="VJR12" s="7"/>
      <c r="VJS12" s="7"/>
      <c r="VJT12" s="7"/>
      <c r="VJU12" s="7"/>
      <c r="VJV12" s="7"/>
      <c r="VJW12" s="7"/>
      <c r="VJX12" s="7"/>
      <c r="VJY12" s="7"/>
      <c r="VJZ12" s="7"/>
      <c r="VKA12" s="7"/>
      <c r="VKB12" s="7"/>
      <c r="VKC12" s="7"/>
      <c r="VKD12" s="7"/>
      <c r="VKE12" s="7"/>
      <c r="VKF12" s="7"/>
      <c r="VKG12" s="7"/>
      <c r="VKH12" s="7"/>
      <c r="VKI12" s="7"/>
      <c r="VKJ12" s="7"/>
      <c r="VKK12" s="7"/>
      <c r="VKL12" s="7"/>
      <c r="VKM12" s="7"/>
      <c r="VKN12" s="7"/>
      <c r="VKO12" s="7"/>
      <c r="VKP12" s="7"/>
      <c r="VKQ12" s="7"/>
      <c r="VKR12" s="7"/>
      <c r="VKS12" s="7"/>
      <c r="VKT12" s="7"/>
      <c r="VKU12" s="7"/>
      <c r="VKV12" s="7"/>
      <c r="VKW12" s="7"/>
      <c r="VKX12" s="7"/>
      <c r="VKY12" s="7"/>
      <c r="VKZ12" s="7"/>
      <c r="VLA12" s="7"/>
      <c r="VLB12" s="7"/>
      <c r="VLC12" s="7"/>
      <c r="VLD12" s="7"/>
      <c r="VLE12" s="7"/>
      <c r="VLF12" s="7"/>
      <c r="VLG12" s="7"/>
      <c r="VLH12" s="7"/>
      <c r="VLI12" s="7"/>
      <c r="VLJ12" s="7"/>
      <c r="VLK12" s="7"/>
      <c r="VLL12" s="7"/>
      <c r="VLM12" s="7"/>
      <c r="VLN12" s="7"/>
      <c r="VLO12" s="7"/>
      <c r="VLP12" s="7"/>
      <c r="VLQ12" s="7"/>
      <c r="VLR12" s="7"/>
      <c r="VLS12" s="7"/>
      <c r="VLT12" s="7"/>
      <c r="VLU12" s="7"/>
      <c r="VLV12" s="7"/>
      <c r="VLW12" s="7"/>
      <c r="VLX12" s="7"/>
      <c r="VLY12" s="7"/>
      <c r="VLZ12" s="7"/>
      <c r="VMA12" s="7"/>
      <c r="VMB12" s="7"/>
      <c r="VMC12" s="7"/>
      <c r="VMD12" s="7"/>
      <c r="VME12" s="7"/>
      <c r="VMF12" s="7"/>
      <c r="VMG12" s="7"/>
      <c r="VMH12" s="7"/>
      <c r="VMI12" s="7"/>
      <c r="VMJ12" s="7"/>
      <c r="VMK12" s="7"/>
      <c r="VML12" s="7"/>
      <c r="VMM12" s="7"/>
      <c r="VMN12" s="7"/>
      <c r="VMO12" s="7"/>
      <c r="VMP12" s="7"/>
      <c r="VMQ12" s="7"/>
      <c r="VMR12" s="7"/>
      <c r="VMS12" s="7"/>
      <c r="VMT12" s="7"/>
      <c r="VMU12" s="7"/>
      <c r="VMV12" s="7"/>
      <c r="VMW12" s="7"/>
      <c r="VMX12" s="7"/>
      <c r="VMY12" s="7"/>
      <c r="VMZ12" s="7"/>
      <c r="VNA12" s="7"/>
      <c r="VNB12" s="7"/>
      <c r="VNC12" s="7"/>
      <c r="VND12" s="7"/>
      <c r="VNE12" s="7"/>
      <c r="VNF12" s="7"/>
      <c r="VNG12" s="7"/>
      <c r="VNH12" s="7"/>
      <c r="VNI12" s="7"/>
      <c r="VNJ12" s="7"/>
      <c r="VNK12" s="7"/>
      <c r="VNL12" s="7"/>
      <c r="VNM12" s="7"/>
      <c r="VNN12" s="7"/>
      <c r="VNO12" s="7"/>
      <c r="VNP12" s="7"/>
      <c r="VNQ12" s="7"/>
      <c r="VNR12" s="7"/>
      <c r="VNS12" s="7"/>
      <c r="VNT12" s="7"/>
      <c r="VNU12" s="7"/>
      <c r="VNV12" s="7"/>
      <c r="VNW12" s="7"/>
      <c r="VNX12" s="7"/>
      <c r="VNY12" s="7"/>
      <c r="VNZ12" s="7"/>
      <c r="VOA12" s="7"/>
      <c r="VOB12" s="7"/>
      <c r="VOC12" s="7"/>
      <c r="VOD12" s="7"/>
      <c r="VOE12" s="7"/>
      <c r="VOF12" s="7"/>
      <c r="VOG12" s="7"/>
      <c r="VOH12" s="7"/>
      <c r="VOI12" s="7"/>
      <c r="VOJ12" s="7"/>
      <c r="VOK12" s="7"/>
      <c r="VOL12" s="7"/>
      <c r="VOM12" s="7"/>
      <c r="VON12" s="7"/>
      <c r="VOO12" s="7"/>
      <c r="VOP12" s="7"/>
      <c r="VOQ12" s="7"/>
      <c r="VOR12" s="7"/>
      <c r="VOS12" s="7"/>
      <c r="VOT12" s="7"/>
      <c r="VOU12" s="7"/>
      <c r="VOV12" s="7"/>
      <c r="VOW12" s="7"/>
      <c r="VOX12" s="7"/>
      <c r="VOY12" s="7"/>
      <c r="VOZ12" s="7"/>
      <c r="VPA12" s="7"/>
      <c r="VPB12" s="7"/>
      <c r="VPC12" s="7"/>
      <c r="VPD12" s="7"/>
      <c r="VPE12" s="7"/>
      <c r="VPF12" s="7"/>
      <c r="VPG12" s="7"/>
      <c r="VPH12" s="7"/>
      <c r="VPI12" s="7"/>
      <c r="VPJ12" s="7"/>
      <c r="VPK12" s="7"/>
      <c r="VPL12" s="7"/>
      <c r="VPM12" s="7"/>
      <c r="VPN12" s="7"/>
      <c r="VPO12" s="7"/>
      <c r="VPP12" s="7"/>
      <c r="VPQ12" s="7"/>
      <c r="VPR12" s="7"/>
      <c r="VPS12" s="7"/>
      <c r="VPT12" s="7"/>
      <c r="VPU12" s="7"/>
      <c r="VPV12" s="7"/>
      <c r="VPW12" s="7"/>
      <c r="VPX12" s="7"/>
      <c r="VPY12" s="7"/>
      <c r="VPZ12" s="7"/>
      <c r="VQA12" s="7"/>
      <c r="VQB12" s="7"/>
      <c r="VQC12" s="7"/>
      <c r="VQD12" s="7"/>
      <c r="VQE12" s="7"/>
      <c r="VQF12" s="7"/>
      <c r="VQG12" s="7"/>
      <c r="VQH12" s="7"/>
      <c r="VQI12" s="7"/>
      <c r="VQJ12" s="7"/>
      <c r="VQK12" s="7"/>
      <c r="VQL12" s="7"/>
      <c r="VQM12" s="7"/>
      <c r="VQN12" s="7"/>
      <c r="VQO12" s="7"/>
      <c r="VQP12" s="7"/>
      <c r="VQQ12" s="7"/>
      <c r="VQR12" s="7"/>
      <c r="VQS12" s="7"/>
      <c r="VQT12" s="7"/>
      <c r="VQU12" s="7"/>
      <c r="VQV12" s="7"/>
      <c r="VQW12" s="7"/>
      <c r="VQX12" s="7"/>
      <c r="VQY12" s="7"/>
      <c r="VQZ12" s="7"/>
      <c r="VRA12" s="7"/>
      <c r="VRB12" s="7"/>
      <c r="VRC12" s="7"/>
      <c r="VRD12" s="7"/>
      <c r="VRE12" s="7"/>
      <c r="VRF12" s="7"/>
      <c r="VRG12" s="7"/>
      <c r="VRH12" s="7"/>
      <c r="VRI12" s="7"/>
      <c r="VRJ12" s="7"/>
      <c r="VRK12" s="7"/>
      <c r="VRL12" s="7"/>
      <c r="VRM12" s="7"/>
      <c r="VRN12" s="7"/>
      <c r="VRO12" s="7"/>
      <c r="VRP12" s="7"/>
      <c r="VRQ12" s="7"/>
      <c r="VRR12" s="7"/>
      <c r="VRS12" s="7"/>
      <c r="VRT12" s="7"/>
      <c r="VRU12" s="7"/>
      <c r="VRV12" s="7"/>
      <c r="VRW12" s="7"/>
      <c r="VRX12" s="7"/>
      <c r="VRY12" s="7"/>
      <c r="VRZ12" s="7"/>
      <c r="VSA12" s="7"/>
      <c r="VSB12" s="7"/>
      <c r="VSC12" s="7"/>
      <c r="VSD12" s="7"/>
      <c r="VSE12" s="7"/>
      <c r="VSF12" s="7"/>
      <c r="VSG12" s="7"/>
      <c r="VSH12" s="7"/>
      <c r="VSI12" s="7"/>
      <c r="VSJ12" s="7"/>
      <c r="VSK12" s="7"/>
      <c r="VSL12" s="7"/>
      <c r="VSM12" s="7"/>
      <c r="VSN12" s="7"/>
      <c r="VSO12" s="7"/>
      <c r="VSP12" s="7"/>
      <c r="VSQ12" s="7"/>
      <c r="VSR12" s="7"/>
      <c r="VSS12" s="7"/>
      <c r="VST12" s="7"/>
      <c r="VSU12" s="7"/>
      <c r="VSV12" s="7"/>
      <c r="VSW12" s="7"/>
      <c r="VSX12" s="7"/>
      <c r="VSY12" s="7"/>
      <c r="VSZ12" s="7"/>
      <c r="VTA12" s="7"/>
      <c r="VTB12" s="7"/>
      <c r="VTC12" s="7"/>
      <c r="VTD12" s="7"/>
      <c r="VTE12" s="7"/>
      <c r="VTF12" s="7"/>
      <c r="VTG12" s="7"/>
      <c r="VTH12" s="7"/>
      <c r="VTI12" s="7"/>
      <c r="VTJ12" s="7"/>
      <c r="VTK12" s="7"/>
      <c r="VTL12" s="7"/>
      <c r="VTM12" s="7"/>
      <c r="VTN12" s="7"/>
      <c r="VTO12" s="7"/>
      <c r="VTP12" s="7"/>
      <c r="VTQ12" s="7"/>
      <c r="VTR12" s="7"/>
      <c r="VTS12" s="7"/>
      <c r="VTT12" s="7"/>
      <c r="VTU12" s="7"/>
      <c r="VTV12" s="7"/>
      <c r="VTW12" s="7"/>
      <c r="VTX12" s="7"/>
      <c r="VTY12" s="7"/>
      <c r="VTZ12" s="7"/>
      <c r="VUA12" s="7"/>
      <c r="VUB12" s="7"/>
      <c r="VUC12" s="7"/>
      <c r="VUD12" s="7"/>
      <c r="VUE12" s="7"/>
      <c r="VUF12" s="7"/>
      <c r="VUG12" s="7"/>
      <c r="VUH12" s="7"/>
      <c r="VUI12" s="7"/>
      <c r="VUJ12" s="7"/>
      <c r="VUK12" s="7"/>
      <c r="VUL12" s="7"/>
      <c r="VUM12" s="7"/>
      <c r="VUN12" s="7"/>
      <c r="VUO12" s="7"/>
      <c r="VUP12" s="7"/>
      <c r="VUQ12" s="7"/>
      <c r="VUR12" s="7"/>
      <c r="VUS12" s="7"/>
      <c r="VUT12" s="7"/>
      <c r="VUU12" s="7"/>
      <c r="VUV12" s="7"/>
      <c r="VUW12" s="7"/>
      <c r="VUX12" s="7"/>
      <c r="VUY12" s="7"/>
      <c r="VUZ12" s="7"/>
      <c r="VVA12" s="7"/>
      <c r="VVB12" s="7"/>
      <c r="VVC12" s="7"/>
      <c r="VVD12" s="7"/>
      <c r="VVE12" s="7"/>
      <c r="VVF12" s="7"/>
      <c r="VVG12" s="7"/>
      <c r="VVH12" s="7"/>
      <c r="VVI12" s="7"/>
      <c r="VVJ12" s="7"/>
      <c r="VVK12" s="7"/>
      <c r="VVL12" s="7"/>
      <c r="VVM12" s="7"/>
      <c r="VVN12" s="7"/>
      <c r="VVO12" s="7"/>
      <c r="VVP12" s="7"/>
      <c r="VVQ12" s="7"/>
      <c r="VVR12" s="7"/>
      <c r="VVS12" s="7"/>
      <c r="VVT12" s="7"/>
      <c r="VVU12" s="7"/>
      <c r="VVV12" s="7"/>
      <c r="VVW12" s="7"/>
      <c r="VVX12" s="7"/>
      <c r="VVY12" s="7"/>
      <c r="VVZ12" s="7"/>
      <c r="VWA12" s="7"/>
      <c r="VWB12" s="7"/>
      <c r="VWC12" s="7"/>
      <c r="VWD12" s="7"/>
      <c r="VWE12" s="7"/>
      <c r="VWF12" s="7"/>
      <c r="VWG12" s="7"/>
      <c r="VWH12" s="7"/>
      <c r="VWI12" s="7"/>
      <c r="VWJ12" s="7"/>
      <c r="VWK12" s="7"/>
      <c r="VWL12" s="7"/>
      <c r="VWM12" s="7"/>
      <c r="VWN12" s="7"/>
      <c r="VWO12" s="7"/>
      <c r="VWP12" s="7"/>
      <c r="VWQ12" s="7"/>
      <c r="VWR12" s="7"/>
      <c r="VWS12" s="7"/>
      <c r="VWT12" s="7"/>
      <c r="VWU12" s="7"/>
      <c r="VWV12" s="7"/>
      <c r="VWW12" s="7"/>
      <c r="VWX12" s="7"/>
      <c r="VWY12" s="7"/>
      <c r="VWZ12" s="7"/>
      <c r="VXA12" s="7"/>
      <c r="VXB12" s="7"/>
      <c r="VXC12" s="7"/>
      <c r="VXD12" s="7"/>
      <c r="VXE12" s="7"/>
      <c r="VXF12" s="7"/>
      <c r="VXG12" s="7"/>
      <c r="VXH12" s="7"/>
      <c r="VXI12" s="7"/>
      <c r="VXJ12" s="7"/>
      <c r="VXK12" s="7"/>
      <c r="VXL12" s="7"/>
      <c r="VXM12" s="7"/>
      <c r="VXN12" s="7"/>
      <c r="VXO12" s="7"/>
      <c r="VXP12" s="7"/>
      <c r="VXQ12" s="7"/>
      <c r="VXR12" s="7"/>
      <c r="VXS12" s="7"/>
      <c r="VXT12" s="7"/>
      <c r="VXU12" s="7"/>
      <c r="VXV12" s="7"/>
      <c r="VXW12" s="7"/>
      <c r="VXX12" s="7"/>
      <c r="VXY12" s="7"/>
      <c r="VXZ12" s="7"/>
      <c r="VYA12" s="7"/>
      <c r="VYB12" s="7"/>
      <c r="VYC12" s="7"/>
      <c r="VYD12" s="7"/>
      <c r="VYE12" s="7"/>
      <c r="VYF12" s="7"/>
      <c r="VYG12" s="7"/>
      <c r="VYH12" s="7"/>
      <c r="VYI12" s="7"/>
      <c r="VYJ12" s="7"/>
      <c r="VYK12" s="7"/>
      <c r="VYL12" s="7"/>
      <c r="VYM12" s="7"/>
      <c r="VYN12" s="7"/>
      <c r="VYO12" s="7"/>
      <c r="VYP12" s="7"/>
      <c r="VYQ12" s="7"/>
      <c r="VYR12" s="7"/>
      <c r="VYS12" s="7"/>
      <c r="VYT12" s="7"/>
      <c r="VYU12" s="7"/>
      <c r="VYV12" s="7"/>
      <c r="VYW12" s="7"/>
      <c r="VYX12" s="7"/>
      <c r="VYY12" s="7"/>
      <c r="VYZ12" s="7"/>
      <c r="VZA12" s="7"/>
      <c r="VZB12" s="7"/>
      <c r="VZC12" s="7"/>
      <c r="VZD12" s="7"/>
      <c r="VZE12" s="7"/>
      <c r="VZF12" s="7"/>
      <c r="VZG12" s="7"/>
      <c r="VZH12" s="7"/>
      <c r="VZI12" s="7"/>
      <c r="VZJ12" s="7"/>
      <c r="VZK12" s="7"/>
      <c r="VZL12" s="7"/>
      <c r="VZM12" s="7"/>
      <c r="VZN12" s="7"/>
      <c r="VZO12" s="7"/>
      <c r="VZP12" s="7"/>
      <c r="VZQ12" s="7"/>
      <c r="VZR12" s="7"/>
      <c r="VZS12" s="7"/>
      <c r="VZT12" s="7"/>
      <c r="VZU12" s="7"/>
      <c r="VZV12" s="7"/>
      <c r="VZW12" s="7"/>
      <c r="VZX12" s="7"/>
      <c r="VZY12" s="7"/>
      <c r="VZZ12" s="7"/>
      <c r="WAA12" s="7"/>
      <c r="WAB12" s="7"/>
      <c r="WAC12" s="7"/>
      <c r="WAD12" s="7"/>
      <c r="WAE12" s="7"/>
      <c r="WAF12" s="7"/>
      <c r="WAG12" s="7"/>
      <c r="WAH12" s="7"/>
      <c r="WAI12" s="7"/>
      <c r="WAJ12" s="7"/>
      <c r="WAK12" s="7"/>
      <c r="WAL12" s="7"/>
      <c r="WAM12" s="7"/>
      <c r="WAN12" s="7"/>
      <c r="WAO12" s="7"/>
      <c r="WAP12" s="7"/>
      <c r="WAQ12" s="7"/>
      <c r="WAR12" s="7"/>
      <c r="WAS12" s="7"/>
      <c r="WAT12" s="7"/>
      <c r="WAU12" s="7"/>
      <c r="WAV12" s="7"/>
      <c r="WAW12" s="7"/>
      <c r="WAX12" s="7"/>
      <c r="WAY12" s="7"/>
      <c r="WAZ12" s="7"/>
      <c r="WBA12" s="7"/>
      <c r="WBB12" s="7"/>
      <c r="WBC12" s="7"/>
      <c r="WBD12" s="7"/>
      <c r="WBE12" s="7"/>
      <c r="WBF12" s="7"/>
      <c r="WBG12" s="7"/>
      <c r="WBH12" s="7"/>
      <c r="WBI12" s="7"/>
      <c r="WBJ12" s="7"/>
      <c r="WBK12" s="7"/>
      <c r="WBL12" s="7"/>
      <c r="WBM12" s="7"/>
      <c r="WBN12" s="7"/>
      <c r="WBO12" s="7"/>
      <c r="WBP12" s="7"/>
      <c r="WBQ12" s="7"/>
      <c r="WBR12" s="7"/>
      <c r="WBS12" s="7"/>
      <c r="WBT12" s="7"/>
      <c r="WBU12" s="7"/>
      <c r="WBV12" s="7"/>
      <c r="WBW12" s="7"/>
      <c r="WBX12" s="7"/>
      <c r="WBY12" s="7"/>
      <c r="WBZ12" s="7"/>
      <c r="WCA12" s="7"/>
      <c r="WCB12" s="7"/>
      <c r="WCC12" s="7"/>
      <c r="WCD12" s="7"/>
      <c r="WCE12" s="7"/>
      <c r="WCF12" s="7"/>
      <c r="WCG12" s="7"/>
      <c r="WCH12" s="7"/>
      <c r="WCI12" s="7"/>
      <c r="WCJ12" s="7"/>
      <c r="WCK12" s="7"/>
      <c r="WCL12" s="7"/>
      <c r="WCM12" s="7"/>
      <c r="WCN12" s="7"/>
      <c r="WCO12" s="7"/>
      <c r="WCP12" s="7"/>
      <c r="WCQ12" s="7"/>
      <c r="WCR12" s="7"/>
      <c r="WCS12" s="7"/>
      <c r="WCT12" s="7"/>
      <c r="WCU12" s="7"/>
      <c r="WCV12" s="7"/>
      <c r="WCW12" s="7"/>
      <c r="WCX12" s="7"/>
      <c r="WCY12" s="7"/>
      <c r="WCZ12" s="7"/>
      <c r="WDA12" s="7"/>
      <c r="WDB12" s="7"/>
      <c r="WDC12" s="7"/>
      <c r="WDD12" s="7"/>
      <c r="WDE12" s="7"/>
      <c r="WDF12" s="7"/>
      <c r="WDG12" s="7"/>
      <c r="WDH12" s="7"/>
      <c r="WDI12" s="7"/>
      <c r="WDJ12" s="7"/>
      <c r="WDK12" s="7"/>
      <c r="WDL12" s="7"/>
      <c r="WDM12" s="7"/>
      <c r="WDN12" s="7"/>
      <c r="WDO12" s="7"/>
      <c r="WDP12" s="7"/>
      <c r="WDQ12" s="7"/>
      <c r="WDR12" s="7"/>
      <c r="WDS12" s="7"/>
      <c r="WDT12" s="7"/>
      <c r="WDU12" s="7"/>
      <c r="WDV12" s="7"/>
      <c r="WDW12" s="7"/>
      <c r="WDX12" s="7"/>
      <c r="WDY12" s="7"/>
      <c r="WDZ12" s="7"/>
      <c r="WEA12" s="7"/>
      <c r="WEB12" s="7"/>
      <c r="WEC12" s="7"/>
      <c r="WED12" s="7"/>
      <c r="WEE12" s="7"/>
      <c r="WEF12" s="7"/>
      <c r="WEG12" s="7"/>
      <c r="WEH12" s="7"/>
      <c r="WEI12" s="7"/>
      <c r="WEJ12" s="7"/>
      <c r="WEK12" s="7"/>
      <c r="WEL12" s="7"/>
      <c r="WEM12" s="7"/>
      <c r="WEN12" s="7"/>
      <c r="WEO12" s="7"/>
      <c r="WEP12" s="7"/>
      <c r="WEQ12" s="7"/>
      <c r="WER12" s="7"/>
      <c r="WES12" s="7"/>
      <c r="WET12" s="7"/>
      <c r="WEU12" s="7"/>
      <c r="WEV12" s="7"/>
      <c r="WEW12" s="7"/>
      <c r="WEX12" s="7"/>
      <c r="WEY12" s="7"/>
      <c r="WEZ12" s="7"/>
      <c r="WFA12" s="7"/>
      <c r="WFB12" s="7"/>
      <c r="WFC12" s="7"/>
      <c r="WFD12" s="7"/>
      <c r="WFE12" s="7"/>
      <c r="WFF12" s="7"/>
      <c r="WFG12" s="7"/>
      <c r="WFH12" s="7"/>
      <c r="WFI12" s="7"/>
      <c r="WFJ12" s="7"/>
      <c r="WFK12" s="7"/>
      <c r="WFL12" s="7"/>
      <c r="WFM12" s="7"/>
      <c r="WFN12" s="7"/>
      <c r="WFO12" s="7"/>
      <c r="WFP12" s="7"/>
      <c r="WFQ12" s="7"/>
      <c r="WFR12" s="7"/>
      <c r="WFS12" s="7"/>
      <c r="WFT12" s="7"/>
      <c r="WFU12" s="7"/>
      <c r="WFV12" s="7"/>
      <c r="WFW12" s="7"/>
      <c r="WFX12" s="7"/>
      <c r="WFY12" s="7"/>
      <c r="WFZ12" s="7"/>
      <c r="WGA12" s="7"/>
      <c r="WGB12" s="7"/>
      <c r="WGC12" s="7"/>
      <c r="WGD12" s="7"/>
      <c r="WGE12" s="7"/>
      <c r="WGF12" s="7"/>
      <c r="WGG12" s="7"/>
      <c r="WGH12" s="7"/>
      <c r="WGI12" s="7"/>
      <c r="WGJ12" s="7"/>
      <c r="WGK12" s="7"/>
      <c r="WGL12" s="7"/>
      <c r="WGM12" s="7"/>
      <c r="WGN12" s="7"/>
      <c r="WGO12" s="7"/>
      <c r="WGP12" s="7"/>
      <c r="WGQ12" s="7"/>
      <c r="WGR12" s="7"/>
      <c r="WGS12" s="7"/>
      <c r="WGT12" s="7"/>
      <c r="WGU12" s="7"/>
      <c r="WGV12" s="7"/>
      <c r="WGW12" s="7"/>
      <c r="WGX12" s="7"/>
      <c r="WGY12" s="7"/>
      <c r="WGZ12" s="7"/>
      <c r="WHA12" s="7"/>
      <c r="WHB12" s="7"/>
      <c r="WHC12" s="7"/>
      <c r="WHD12" s="7"/>
      <c r="WHE12" s="7"/>
      <c r="WHF12" s="7"/>
      <c r="WHG12" s="7"/>
      <c r="WHH12" s="7"/>
      <c r="WHI12" s="7"/>
      <c r="WHJ12" s="7"/>
      <c r="WHK12" s="7"/>
      <c r="WHL12" s="7"/>
      <c r="WHM12" s="7"/>
      <c r="WHN12" s="7"/>
      <c r="WHO12" s="7"/>
      <c r="WHP12" s="7"/>
      <c r="WHQ12" s="7"/>
      <c r="WHR12" s="7"/>
      <c r="WHS12" s="7"/>
      <c r="WHT12" s="7"/>
      <c r="WHU12" s="7"/>
      <c r="WHV12" s="7"/>
      <c r="WHW12" s="7"/>
      <c r="WHX12" s="7"/>
      <c r="WHY12" s="7"/>
      <c r="WHZ12" s="7"/>
      <c r="WIA12" s="7"/>
      <c r="WIB12" s="7"/>
      <c r="WIC12" s="7"/>
      <c r="WID12" s="7"/>
      <c r="WIE12" s="7"/>
      <c r="WIF12" s="7"/>
      <c r="WIG12" s="7"/>
      <c r="WIH12" s="7"/>
      <c r="WII12" s="7"/>
      <c r="WIJ12" s="7"/>
      <c r="WIK12" s="7"/>
      <c r="WIL12" s="7"/>
      <c r="WIM12" s="7"/>
      <c r="WIN12" s="7"/>
      <c r="WIO12" s="7"/>
      <c r="WIP12" s="7"/>
      <c r="WIQ12" s="7"/>
      <c r="WIR12" s="7"/>
      <c r="WIS12" s="7"/>
      <c r="WIT12" s="7"/>
      <c r="WIU12" s="7"/>
      <c r="WIV12" s="7"/>
      <c r="WIW12" s="7"/>
      <c r="WIX12" s="7"/>
      <c r="WIY12" s="7"/>
      <c r="WIZ12" s="7"/>
      <c r="WJA12" s="7"/>
      <c r="WJB12" s="7"/>
      <c r="WJC12" s="7"/>
      <c r="WJD12" s="7"/>
      <c r="WJE12" s="7"/>
      <c r="WJF12" s="7"/>
      <c r="WJG12" s="7"/>
      <c r="WJH12" s="7"/>
      <c r="WJI12" s="7"/>
      <c r="WJJ12" s="7"/>
      <c r="WJK12" s="7"/>
      <c r="WJL12" s="7"/>
      <c r="WJM12" s="7"/>
      <c r="WJN12" s="7"/>
      <c r="WJO12" s="7"/>
      <c r="WJP12" s="7"/>
      <c r="WJQ12" s="7"/>
      <c r="WJR12" s="7"/>
      <c r="WJS12" s="7"/>
      <c r="WJT12" s="7"/>
      <c r="WJU12" s="7"/>
      <c r="WJV12" s="7"/>
      <c r="WJW12" s="7"/>
      <c r="WJX12" s="7"/>
      <c r="WJY12" s="7"/>
      <c r="WJZ12" s="7"/>
      <c r="WKA12" s="7"/>
      <c r="WKB12" s="7"/>
      <c r="WKC12" s="7"/>
      <c r="WKD12" s="7"/>
      <c r="WKE12" s="7"/>
      <c r="WKF12" s="7"/>
      <c r="WKG12" s="7"/>
      <c r="WKH12" s="7"/>
      <c r="WKI12" s="7"/>
      <c r="WKJ12" s="7"/>
      <c r="WKK12" s="7"/>
      <c r="WKL12" s="7"/>
      <c r="WKM12" s="7"/>
      <c r="WKN12" s="7"/>
      <c r="WKO12" s="7"/>
      <c r="WKP12" s="7"/>
      <c r="WKQ12" s="7"/>
      <c r="WKR12" s="7"/>
      <c r="WKS12" s="7"/>
      <c r="WKT12" s="7"/>
      <c r="WKU12" s="7"/>
      <c r="WKV12" s="7"/>
      <c r="WKW12" s="7"/>
      <c r="WKX12" s="7"/>
      <c r="WKY12" s="7"/>
      <c r="WKZ12" s="7"/>
      <c r="WLA12" s="7"/>
      <c r="WLB12" s="7"/>
      <c r="WLC12" s="7"/>
      <c r="WLD12" s="7"/>
      <c r="WLE12" s="7"/>
      <c r="WLF12" s="7"/>
      <c r="WLG12" s="7"/>
      <c r="WLH12" s="7"/>
      <c r="WLI12" s="7"/>
      <c r="WLJ12" s="7"/>
      <c r="WLK12" s="7"/>
      <c r="WLL12" s="7"/>
      <c r="WLM12" s="7"/>
      <c r="WLN12" s="7"/>
      <c r="WLO12" s="7"/>
      <c r="WLP12" s="7"/>
      <c r="WLQ12" s="7"/>
      <c r="WLR12" s="7"/>
      <c r="WLS12" s="7"/>
      <c r="WLT12" s="7"/>
      <c r="WLU12" s="7"/>
      <c r="WLV12" s="7"/>
      <c r="WLW12" s="7"/>
      <c r="WLX12" s="7"/>
      <c r="WLY12" s="7"/>
      <c r="WLZ12" s="7"/>
      <c r="WMA12" s="7"/>
      <c r="WMB12" s="7"/>
      <c r="WMC12" s="7"/>
      <c r="WMD12" s="7"/>
      <c r="WME12" s="7"/>
      <c r="WMF12" s="7"/>
      <c r="WMG12" s="7"/>
      <c r="WMH12" s="7"/>
      <c r="WMI12" s="7"/>
      <c r="WMJ12" s="7"/>
      <c r="WMK12" s="7"/>
      <c r="WML12" s="7"/>
      <c r="WMM12" s="7"/>
      <c r="WMN12" s="7"/>
      <c r="WMO12" s="7"/>
      <c r="WMP12" s="7"/>
      <c r="WMQ12" s="7"/>
      <c r="WMR12" s="7"/>
      <c r="WMS12" s="7"/>
      <c r="WMT12" s="7"/>
      <c r="WMU12" s="7"/>
      <c r="WMV12" s="7"/>
      <c r="WMW12" s="7"/>
      <c r="WMX12" s="7"/>
      <c r="WMY12" s="7"/>
      <c r="WMZ12" s="7"/>
      <c r="WNA12" s="7"/>
      <c r="WNB12" s="7"/>
      <c r="WNC12" s="7"/>
      <c r="WND12" s="7"/>
      <c r="WNE12" s="7"/>
      <c r="WNF12" s="7"/>
      <c r="WNG12" s="7"/>
      <c r="WNH12" s="7"/>
      <c r="WNI12" s="7"/>
      <c r="WNJ12" s="7"/>
      <c r="WNK12" s="7"/>
      <c r="WNL12" s="7"/>
      <c r="WNM12" s="7"/>
      <c r="WNN12" s="7"/>
      <c r="WNO12" s="7"/>
      <c r="WNP12" s="7"/>
      <c r="WNQ12" s="7"/>
      <c r="WNR12" s="7"/>
      <c r="WNS12" s="7"/>
      <c r="WNT12" s="7"/>
      <c r="WNU12" s="7"/>
      <c r="WNV12" s="7"/>
      <c r="WNW12" s="7"/>
      <c r="WNX12" s="7"/>
      <c r="WNY12" s="7"/>
      <c r="WNZ12" s="7"/>
      <c r="WOA12" s="7"/>
      <c r="WOB12" s="7"/>
      <c r="WOC12" s="7"/>
      <c r="WOD12" s="7"/>
      <c r="WOE12" s="7"/>
      <c r="WOF12" s="7"/>
      <c r="WOG12" s="7"/>
      <c r="WOH12" s="7"/>
      <c r="WOI12" s="7"/>
      <c r="WOJ12" s="7"/>
      <c r="WOK12" s="7"/>
      <c r="WOL12" s="7"/>
      <c r="WOM12" s="7"/>
      <c r="WON12" s="7"/>
      <c r="WOO12" s="7"/>
      <c r="WOP12" s="7"/>
      <c r="WOQ12" s="7"/>
      <c r="WOR12" s="7"/>
      <c r="WOS12" s="7"/>
      <c r="WOT12" s="7"/>
      <c r="WOU12" s="7"/>
      <c r="WOV12" s="7"/>
      <c r="WOW12" s="7"/>
      <c r="WOX12" s="7"/>
      <c r="WOY12" s="7"/>
      <c r="WOZ12" s="7"/>
      <c r="WPA12" s="7"/>
      <c r="WPB12" s="7"/>
      <c r="WPC12" s="7"/>
      <c r="WPD12" s="7"/>
      <c r="WPE12" s="7"/>
      <c r="WPF12" s="7"/>
      <c r="WPG12" s="7"/>
      <c r="WPH12" s="7"/>
      <c r="WPI12" s="7"/>
      <c r="WPJ12" s="7"/>
      <c r="WPK12" s="7"/>
      <c r="WPL12" s="7"/>
      <c r="WPM12" s="7"/>
      <c r="WPN12" s="7"/>
      <c r="WPO12" s="7"/>
      <c r="WPP12" s="7"/>
      <c r="WPQ12" s="7"/>
      <c r="WPR12" s="7"/>
      <c r="WPS12" s="7"/>
      <c r="WPT12" s="7"/>
      <c r="WPU12" s="7"/>
      <c r="WPV12" s="7"/>
      <c r="WPW12" s="7"/>
      <c r="WPX12" s="7"/>
      <c r="WPY12" s="7"/>
      <c r="WPZ12" s="7"/>
      <c r="WQA12" s="7"/>
      <c r="WQB12" s="7"/>
      <c r="WQC12" s="7"/>
      <c r="WQD12" s="7"/>
      <c r="WQE12" s="7"/>
      <c r="WQF12" s="7"/>
      <c r="WQG12" s="7"/>
      <c r="WQH12" s="7"/>
      <c r="WQI12" s="7"/>
      <c r="WQJ12" s="7"/>
      <c r="WQK12" s="7"/>
      <c r="WQL12" s="7"/>
      <c r="WQM12" s="7"/>
      <c r="WQN12" s="7"/>
      <c r="WQO12" s="7"/>
      <c r="WQP12" s="7"/>
      <c r="WQQ12" s="7"/>
      <c r="WQR12" s="7"/>
      <c r="WQS12" s="7"/>
      <c r="WQT12" s="7"/>
      <c r="WQU12" s="7"/>
      <c r="WQV12" s="7"/>
      <c r="WQW12" s="7"/>
      <c r="WQX12" s="7"/>
      <c r="WQY12" s="7"/>
      <c r="WQZ12" s="7"/>
      <c r="WRA12" s="7"/>
      <c r="WRB12" s="7"/>
      <c r="WRC12" s="7"/>
      <c r="WRD12" s="7"/>
      <c r="WRE12" s="7"/>
      <c r="WRF12" s="7"/>
      <c r="WRG12" s="7"/>
      <c r="WRH12" s="7"/>
      <c r="WRI12" s="7"/>
      <c r="WRJ12" s="7"/>
      <c r="WRK12" s="7"/>
      <c r="WRL12" s="7"/>
      <c r="WRM12" s="7"/>
      <c r="WRN12" s="7"/>
      <c r="WRO12" s="7"/>
      <c r="WRP12" s="7"/>
      <c r="WRQ12" s="7"/>
      <c r="WRR12" s="7"/>
      <c r="WRS12" s="7"/>
      <c r="WRT12" s="7"/>
      <c r="WRU12" s="7"/>
      <c r="WRV12" s="7"/>
      <c r="WRW12" s="7"/>
      <c r="WRX12" s="7"/>
      <c r="WRY12" s="7"/>
      <c r="WRZ12" s="7"/>
      <c r="WSA12" s="7"/>
      <c r="WSB12" s="7"/>
      <c r="WSC12" s="7"/>
      <c r="WSD12" s="7"/>
      <c r="WSE12" s="7"/>
      <c r="WSF12" s="7"/>
      <c r="WSG12" s="7"/>
      <c r="WSH12" s="7"/>
      <c r="WSI12" s="7"/>
      <c r="WSJ12" s="7"/>
      <c r="WSK12" s="7"/>
      <c r="WSL12" s="7"/>
      <c r="WSM12" s="7"/>
      <c r="WSN12" s="7"/>
      <c r="WSO12" s="7"/>
      <c r="WSP12" s="7"/>
      <c r="WSQ12" s="7"/>
      <c r="WSR12" s="7"/>
      <c r="WSS12" s="7"/>
      <c r="WST12" s="7"/>
      <c r="WSU12" s="7"/>
      <c r="WSV12" s="7"/>
      <c r="WSW12" s="7"/>
      <c r="WSX12" s="7"/>
      <c r="WSY12" s="7"/>
      <c r="WSZ12" s="7"/>
      <c r="WTA12" s="7"/>
      <c r="WTB12" s="7"/>
      <c r="WTC12" s="7"/>
      <c r="WTD12" s="7"/>
      <c r="WTE12" s="7"/>
      <c r="WTF12" s="7"/>
      <c r="WTG12" s="7"/>
      <c r="WTH12" s="7"/>
      <c r="WTI12" s="7"/>
      <c r="WTJ12" s="7"/>
      <c r="WTK12" s="7"/>
      <c r="WTL12" s="7"/>
      <c r="WTM12" s="7"/>
      <c r="WTN12" s="7"/>
      <c r="WTO12" s="7"/>
      <c r="WTP12" s="7"/>
      <c r="WTQ12" s="7"/>
      <c r="WTR12" s="7"/>
      <c r="WTS12" s="7"/>
      <c r="WTT12" s="7"/>
      <c r="WTU12" s="7"/>
      <c r="WTV12" s="7"/>
      <c r="WTW12" s="7"/>
      <c r="WTX12" s="7"/>
      <c r="WTY12" s="7"/>
      <c r="WTZ12" s="7"/>
      <c r="WUA12" s="7"/>
      <c r="WUB12" s="7"/>
      <c r="WUC12" s="7"/>
      <c r="WUD12" s="7"/>
      <c r="WUE12" s="7"/>
      <c r="WUF12" s="7"/>
      <c r="WUG12" s="7"/>
      <c r="WUH12" s="7"/>
      <c r="WUI12" s="7"/>
      <c r="WUJ12" s="7"/>
      <c r="WUK12" s="7"/>
      <c r="WUL12" s="7"/>
      <c r="WUM12" s="7"/>
      <c r="WUN12" s="7"/>
      <c r="WUO12" s="7"/>
      <c r="WUP12" s="7"/>
      <c r="WUQ12" s="7"/>
      <c r="WUR12" s="7"/>
      <c r="WUS12" s="7"/>
      <c r="WUT12" s="7"/>
      <c r="WUU12" s="7"/>
      <c r="WUV12" s="7"/>
      <c r="WUW12" s="7"/>
      <c r="WUX12" s="7"/>
      <c r="WUY12" s="7"/>
      <c r="WUZ12" s="7"/>
      <c r="WVA12" s="7"/>
      <c r="WVB12" s="7"/>
      <c r="WVC12" s="7"/>
      <c r="WVD12" s="7"/>
      <c r="WVE12" s="7"/>
      <c r="WVF12" s="7"/>
      <c r="WVG12" s="7"/>
      <c r="WVH12" s="7"/>
      <c r="WVI12" s="7"/>
      <c r="WVJ12" s="7"/>
      <c r="WVK12" s="7"/>
      <c r="WVL12" s="7"/>
      <c r="WVM12" s="7"/>
      <c r="WVN12" s="7"/>
      <c r="WVO12" s="7"/>
      <c r="WVP12" s="7"/>
      <c r="WVQ12" s="7"/>
      <c r="WVR12" s="7"/>
      <c r="WVS12" s="7"/>
      <c r="WVT12" s="7"/>
      <c r="WVU12" s="7"/>
      <c r="WVV12" s="7"/>
      <c r="WVW12" s="7"/>
      <c r="WVX12" s="7"/>
      <c r="WVY12" s="7"/>
      <c r="WVZ12" s="7"/>
      <c r="WWA12" s="7"/>
      <c r="WWB12" s="7"/>
      <c r="WWC12" s="7"/>
      <c r="WWD12" s="7"/>
      <c r="WWE12" s="7"/>
      <c r="WWF12" s="7"/>
      <c r="WWG12" s="7"/>
      <c r="WWH12" s="7"/>
      <c r="WWI12" s="7"/>
      <c r="WWJ12" s="7"/>
      <c r="WWK12" s="7"/>
      <c r="WWL12" s="7"/>
      <c r="WWM12" s="7"/>
      <c r="WWN12" s="7"/>
      <c r="WWO12" s="7"/>
      <c r="WWP12" s="7"/>
      <c r="WWQ12" s="7"/>
      <c r="WWR12" s="7"/>
      <c r="WWS12" s="7"/>
      <c r="WWT12" s="7"/>
      <c r="WWU12" s="7"/>
      <c r="WWV12" s="7"/>
      <c r="WWW12" s="7"/>
      <c r="WWX12" s="7"/>
      <c r="WWY12" s="7"/>
      <c r="WWZ12" s="7"/>
      <c r="WXA12" s="7"/>
      <c r="WXB12" s="7"/>
      <c r="WXC12" s="7"/>
      <c r="WXD12" s="7"/>
      <c r="WXE12" s="7"/>
      <c r="WXF12" s="7"/>
      <c r="WXG12" s="7"/>
      <c r="WXH12" s="7"/>
      <c r="WXI12" s="7"/>
      <c r="WXJ12" s="7"/>
      <c r="WXK12" s="7"/>
      <c r="WXL12" s="7"/>
      <c r="WXM12" s="7"/>
      <c r="WXN12" s="7"/>
      <c r="WXO12" s="7"/>
      <c r="WXP12" s="7"/>
      <c r="WXQ12" s="7"/>
      <c r="WXR12" s="7"/>
      <c r="WXS12" s="7"/>
      <c r="WXT12" s="7"/>
      <c r="WXU12" s="7"/>
      <c r="WXV12" s="7"/>
      <c r="WXW12" s="7"/>
      <c r="WXX12" s="7"/>
      <c r="WXY12" s="7"/>
      <c r="WXZ12" s="7"/>
      <c r="WYA12" s="7"/>
      <c r="WYB12" s="7"/>
      <c r="WYC12" s="7"/>
      <c r="WYD12" s="7"/>
      <c r="WYE12" s="7"/>
      <c r="WYF12" s="7"/>
      <c r="WYG12" s="7"/>
      <c r="WYH12" s="7"/>
      <c r="WYI12" s="7"/>
      <c r="WYJ12" s="7"/>
      <c r="WYK12" s="7"/>
      <c r="WYL12" s="7"/>
      <c r="WYM12" s="7"/>
      <c r="WYN12" s="7"/>
      <c r="WYO12" s="7"/>
      <c r="WYP12" s="7"/>
      <c r="WYQ12" s="7"/>
      <c r="WYR12" s="7"/>
      <c r="WYS12" s="7"/>
      <c r="WYT12" s="7"/>
      <c r="WYU12" s="7"/>
      <c r="WYV12" s="7"/>
      <c r="WYW12" s="7"/>
      <c r="WYX12" s="7"/>
      <c r="WYY12" s="7"/>
      <c r="WYZ12" s="7"/>
      <c r="WZA12" s="7"/>
      <c r="WZB12" s="7"/>
      <c r="WZC12" s="7"/>
      <c r="WZD12" s="7"/>
      <c r="WZE12" s="7"/>
      <c r="WZF12" s="7"/>
      <c r="WZG12" s="7"/>
      <c r="WZH12" s="7"/>
      <c r="WZI12" s="7"/>
      <c r="WZJ12" s="7"/>
      <c r="WZK12" s="7"/>
      <c r="WZL12" s="7"/>
      <c r="WZM12" s="7"/>
      <c r="WZN12" s="7"/>
      <c r="WZO12" s="7"/>
      <c r="WZP12" s="7"/>
      <c r="WZQ12" s="7"/>
      <c r="WZR12" s="7"/>
      <c r="WZS12" s="7"/>
      <c r="WZT12" s="7"/>
      <c r="WZU12" s="7"/>
      <c r="WZV12" s="7"/>
      <c r="WZW12" s="7"/>
      <c r="WZX12" s="7"/>
      <c r="WZY12" s="7"/>
      <c r="WZZ12" s="7"/>
      <c r="XAA12" s="7"/>
      <c r="XAB12" s="7"/>
      <c r="XAC12" s="7"/>
      <c r="XAD12" s="7"/>
      <c r="XAE12" s="7"/>
      <c r="XAF12" s="7"/>
      <c r="XAG12" s="7"/>
      <c r="XAH12" s="7"/>
      <c r="XAI12" s="7"/>
      <c r="XAJ12" s="7"/>
      <c r="XAK12" s="7"/>
      <c r="XAL12" s="7"/>
      <c r="XAM12" s="7"/>
      <c r="XAN12" s="7"/>
      <c r="XAO12" s="7"/>
      <c r="XAP12" s="7"/>
      <c r="XAQ12" s="7"/>
      <c r="XAR12" s="7"/>
      <c r="XAS12" s="7"/>
      <c r="XAT12" s="7"/>
      <c r="XAU12" s="7"/>
      <c r="XAV12" s="7"/>
      <c r="XAW12" s="7"/>
      <c r="XAX12" s="7"/>
      <c r="XAY12" s="7"/>
      <c r="XAZ12" s="7"/>
      <c r="XBA12" s="7"/>
      <c r="XBB12" s="7"/>
      <c r="XBC12" s="7"/>
      <c r="XBD12" s="7"/>
      <c r="XBE12" s="7"/>
      <c r="XBF12" s="7"/>
      <c r="XBG12" s="7"/>
      <c r="XBH12" s="7"/>
      <c r="XBI12" s="7"/>
      <c r="XBJ12" s="7"/>
      <c r="XBK12" s="7"/>
      <c r="XBL12" s="7"/>
      <c r="XBM12" s="7"/>
      <c r="XBN12" s="7"/>
      <c r="XBO12" s="7"/>
      <c r="XBP12" s="7"/>
      <c r="XBQ12" s="7"/>
      <c r="XBR12" s="7"/>
      <c r="XBS12" s="7"/>
      <c r="XBT12" s="7"/>
      <c r="XBU12" s="7"/>
      <c r="XBV12" s="7"/>
      <c r="XBW12" s="7"/>
      <c r="XBX12" s="7"/>
      <c r="XBY12" s="7"/>
      <c r="XBZ12" s="7"/>
      <c r="XCA12" s="7"/>
      <c r="XCB12" s="7"/>
      <c r="XCC12" s="7"/>
      <c r="XCD12" s="7"/>
      <c r="XCE12" s="7"/>
      <c r="XCF12" s="7"/>
      <c r="XCG12" s="7"/>
      <c r="XCH12" s="7"/>
      <c r="XCI12" s="7"/>
      <c r="XCJ12" s="7"/>
      <c r="XCK12" s="7"/>
      <c r="XCL12" s="7"/>
      <c r="XCM12" s="7"/>
      <c r="XCN12" s="7"/>
      <c r="XCO12" s="7"/>
      <c r="XCP12" s="7"/>
      <c r="XCQ12" s="7"/>
      <c r="XCR12" s="7"/>
      <c r="XCS12" s="7"/>
      <c r="XCT12" s="7"/>
      <c r="XCU12" s="7"/>
      <c r="XCV12" s="7"/>
      <c r="XCW12" s="7"/>
      <c r="XCX12" s="7"/>
      <c r="XCY12" s="7"/>
      <c r="XCZ12" s="7"/>
      <c r="XDA12" s="7"/>
      <c r="XDB12" s="7"/>
      <c r="XDC12" s="7"/>
      <c r="XDD12" s="7"/>
      <c r="XDE12" s="7"/>
      <c r="XDF12" s="7"/>
      <c r="XDG12" s="7"/>
      <c r="XDH12" s="7"/>
      <c r="XDI12" s="7"/>
      <c r="XDJ12" s="7"/>
      <c r="XDK12" s="7"/>
      <c r="XDL12" s="7"/>
      <c r="XDM12" s="7"/>
      <c r="XDN12" s="7"/>
      <c r="XDO12" s="7"/>
      <c r="XDP12" s="7"/>
      <c r="XDQ12" s="7"/>
      <c r="XDR12" s="7"/>
      <c r="XDS12" s="7"/>
      <c r="XDT12" s="7"/>
      <c r="XDU12" s="7"/>
      <c r="XDV12" s="7"/>
      <c r="XDW12" s="7"/>
      <c r="XDX12" s="7"/>
      <c r="XDY12" s="7"/>
      <c r="XDZ12" s="7"/>
      <c r="XEA12" s="7"/>
      <c r="XEB12" s="7"/>
      <c r="XEC12" s="7"/>
      <c r="XED12" s="7"/>
      <c r="XEE12" s="7"/>
      <c r="XEF12" s="7"/>
      <c r="XEG12" s="7"/>
      <c r="XEH12" s="7"/>
      <c r="XEI12" s="7"/>
      <c r="XEJ12" s="7"/>
      <c r="XEK12" s="7"/>
      <c r="XEL12" s="7"/>
      <c r="XEM12" s="7"/>
      <c r="XEN12" s="7"/>
      <c r="XEO12" s="7"/>
      <c r="XEP12" s="7"/>
      <c r="XEQ12" s="7"/>
      <c r="XER12" s="7"/>
      <c r="XES12" s="7"/>
      <c r="XET12" s="7"/>
      <c r="XEU12" s="7"/>
      <c r="XEV12" s="7"/>
      <c r="XEW12" s="7"/>
      <c r="XEX12" s="7"/>
      <c r="XEY12" s="7"/>
      <c r="XEZ12" s="7"/>
      <c r="XFA12" s="7"/>
      <c r="XFB12" s="7"/>
      <c r="XFC12" s="7"/>
      <c r="XFD12" s="7"/>
    </row>
    <row r="13" spans="2:16384">
      <c r="B13" t="s">
        <v>809</v>
      </c>
      <c r="C13" s="164">
        <v>0</v>
      </c>
      <c r="D13" s="7">
        <f ca="1">'1BedFlat'!$E$132</f>
        <v>0</v>
      </c>
      <c r="E13" s="7">
        <f ca="1">'1BedFlat'!$E$132</f>
        <v>0</v>
      </c>
      <c r="F13" s="7">
        <f ca="1">'1BedFlat'!$E$132</f>
        <v>0</v>
      </c>
      <c r="G13" s="7">
        <f ca="1">'1BedFlat'!$E$132</f>
        <v>0</v>
      </c>
      <c r="H13" s="7">
        <f ca="1">'1BedFlat'!$E$132</f>
        <v>0</v>
      </c>
      <c r="I13" s="7">
        <f ca="1">'1BedFlat'!$E$132</f>
        <v>0</v>
      </c>
      <c r="J13" s="7">
        <f ca="1">'1BedFlat'!$E$132</f>
        <v>0</v>
      </c>
      <c r="K13" s="7">
        <f ca="1">'1BedFlat'!$E$132</f>
        <v>0</v>
      </c>
      <c r="L13" s="7">
        <f ca="1">'1BedFlat'!$E$132</f>
        <v>0</v>
      </c>
      <c r="M13" s="7">
        <f ca="1">'1BedFlat'!$E$132</f>
        <v>0</v>
      </c>
      <c r="N13" s="7">
        <f ca="1">'1BedFlat'!$E$132</f>
        <v>0</v>
      </c>
      <c r="O13" s="7">
        <f ca="1">'1BedFlat'!$E$132</f>
        <v>0</v>
      </c>
      <c r="P13" s="7">
        <f ca="1">'1BedFlat'!$E$132</f>
        <v>0</v>
      </c>
      <c r="Q13" s="7">
        <f ca="1">'1BedFlat'!$E$132</f>
        <v>0</v>
      </c>
      <c r="R13" s="7">
        <f ca="1">'1BedFlat'!$E$132</f>
        <v>0</v>
      </c>
      <c r="S13" s="7">
        <f ca="1">'1BedFlat'!$E$132</f>
        <v>0</v>
      </c>
      <c r="T13" s="7">
        <f ca="1">'1BedFlat'!$E$132</f>
        <v>0</v>
      </c>
      <c r="U13" s="7">
        <f ca="1">'1BedFlat'!$E$132</f>
        <v>0</v>
      </c>
      <c r="V13" s="7">
        <f ca="1">'1BedFlat'!$E$132</f>
        <v>0</v>
      </c>
      <c r="W13" s="7">
        <f ca="1">'1BedFlat'!$E$132</f>
        <v>0</v>
      </c>
      <c r="X13" s="173">
        <v>0</v>
      </c>
      <c r="Y13" s="7">
        <v>0</v>
      </c>
      <c r="Z13" s="7">
        <v>0</v>
      </c>
      <c r="AA13" s="7">
        <v>0</v>
      </c>
      <c r="AB13" s="7">
        <v>0</v>
      </c>
      <c r="AC13" s="7">
        <v>0</v>
      </c>
      <c r="AD13" s="7">
        <v>0</v>
      </c>
      <c r="AE13" s="7">
        <v>0</v>
      </c>
      <c r="AF13" s="7">
        <v>0</v>
      </c>
      <c r="AG13" s="7">
        <v>0</v>
      </c>
      <c r="AH13" s="7">
        <v>0</v>
      </c>
      <c r="AI13" s="7">
        <v>0</v>
      </c>
      <c r="AJ13" s="7">
        <v>0</v>
      </c>
      <c r="AK13" s="7">
        <v>0</v>
      </c>
      <c r="AL13" s="7">
        <v>0</v>
      </c>
      <c r="AM13" s="7">
        <v>0</v>
      </c>
      <c r="AN13" s="7">
        <v>0</v>
      </c>
      <c r="AO13" s="7">
        <v>0</v>
      </c>
      <c r="AP13" s="7">
        <v>0</v>
      </c>
      <c r="AQ13" s="7">
        <v>0</v>
      </c>
      <c r="AR13" s="7">
        <v>0</v>
      </c>
      <c r="AS13" s="7">
        <v>0</v>
      </c>
      <c r="AT13" s="7">
        <v>0</v>
      </c>
      <c r="AU13" s="7">
        <v>0</v>
      </c>
      <c r="AV13" s="7">
        <v>0</v>
      </c>
      <c r="AW13" s="7">
        <v>0</v>
      </c>
      <c r="AX13" s="7">
        <v>0</v>
      </c>
      <c r="AY13" s="7">
        <v>0</v>
      </c>
      <c r="AZ13" s="7">
        <v>0</v>
      </c>
      <c r="BA13" s="7">
        <v>0</v>
      </c>
      <c r="BB13" s="7">
        <v>0</v>
      </c>
      <c r="BC13" s="7">
        <v>0</v>
      </c>
      <c r="BD13" s="7">
        <v>0</v>
      </c>
      <c r="BE13" s="7">
        <v>0</v>
      </c>
      <c r="BF13" s="7">
        <v>0</v>
      </c>
      <c r="BG13" s="7">
        <v>0</v>
      </c>
      <c r="BH13" s="7">
        <v>0</v>
      </c>
      <c r="BI13" s="7">
        <v>0</v>
      </c>
      <c r="BJ13" s="7">
        <v>0</v>
      </c>
      <c r="BK13" s="7">
        <v>0</v>
      </c>
      <c r="BL13" s="7">
        <f t="shared" ca="1" si="1"/>
        <v>0</v>
      </c>
      <c r="BM13" s="172"/>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c r="YL13" s="7"/>
      <c r="YM13" s="7"/>
      <c r="YN13" s="7"/>
      <c r="YO13" s="7"/>
      <c r="YP13" s="7"/>
      <c r="YQ13" s="7"/>
      <c r="YR13" s="7"/>
      <c r="YS13" s="7"/>
      <c r="YT13" s="7"/>
      <c r="YU13" s="7"/>
      <c r="YV13" s="7"/>
      <c r="YW13" s="7"/>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c r="AAG13" s="7"/>
      <c r="AAH13" s="7"/>
      <c r="AAI13" s="7"/>
      <c r="AAJ13" s="7"/>
      <c r="AAK13" s="7"/>
      <c r="AAL13" s="7"/>
      <c r="AAM13" s="7"/>
      <c r="AAN13" s="7"/>
      <c r="AAO13" s="7"/>
      <c r="AAP13" s="7"/>
      <c r="AAQ13" s="7"/>
      <c r="AAR13" s="7"/>
      <c r="AAS13" s="7"/>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c r="ACB13" s="7"/>
      <c r="ACC13" s="7"/>
      <c r="ACD13" s="7"/>
      <c r="ACE13" s="7"/>
      <c r="ACF13" s="7"/>
      <c r="ACG13" s="7"/>
      <c r="ACH13" s="7"/>
      <c r="ACI13" s="7"/>
      <c r="ACJ13" s="7"/>
      <c r="ACK13" s="7"/>
      <c r="ACL13" s="7"/>
      <c r="ACM13" s="7"/>
      <c r="ACN13" s="7"/>
      <c r="ACO13" s="7"/>
      <c r="ACP13" s="7"/>
      <c r="ACQ13" s="7"/>
      <c r="ACR13" s="7"/>
      <c r="ACS13" s="7"/>
      <c r="ACT13" s="7"/>
      <c r="ACU13" s="7"/>
      <c r="ACV13" s="7"/>
      <c r="ACW13" s="7"/>
      <c r="ACX13" s="7"/>
      <c r="ACY13" s="7"/>
      <c r="ACZ13" s="7"/>
      <c r="ADA13" s="7"/>
      <c r="ADB13" s="7"/>
      <c r="ADC13" s="7"/>
      <c r="ADD13" s="7"/>
      <c r="ADE13" s="7"/>
      <c r="ADF13" s="7"/>
      <c r="ADG13" s="7"/>
      <c r="ADH13" s="7"/>
      <c r="ADI13" s="7"/>
      <c r="ADJ13" s="7"/>
      <c r="ADK13" s="7"/>
      <c r="ADL13" s="7"/>
      <c r="ADM13" s="7"/>
      <c r="ADN13" s="7"/>
      <c r="ADO13" s="7"/>
      <c r="ADP13" s="7"/>
      <c r="ADQ13" s="7"/>
      <c r="ADR13" s="7"/>
      <c r="ADS13" s="7"/>
      <c r="ADT13" s="7"/>
      <c r="ADU13" s="7"/>
      <c r="ADV13" s="7"/>
      <c r="ADW13" s="7"/>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c r="AEW13" s="7"/>
      <c r="AEX13" s="7"/>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7"/>
      <c r="AGC13" s="7"/>
      <c r="AGD13" s="7"/>
      <c r="AGE13" s="7"/>
      <c r="AGF13" s="7"/>
      <c r="AGG13" s="7"/>
      <c r="AGH13" s="7"/>
      <c r="AGI13" s="7"/>
      <c r="AGJ13" s="7"/>
      <c r="AGK13" s="7"/>
      <c r="AGL13" s="7"/>
      <c r="AGM13" s="7"/>
      <c r="AGN13" s="7"/>
      <c r="AGO13" s="7"/>
      <c r="AGP13" s="7"/>
      <c r="AGQ13" s="7"/>
      <c r="AGR13" s="7"/>
      <c r="AGS13" s="7"/>
      <c r="AGT13" s="7"/>
      <c r="AGU13" s="7"/>
      <c r="AGV13" s="7"/>
      <c r="AGW13" s="7"/>
      <c r="AGX13" s="7"/>
      <c r="AGY13" s="7"/>
      <c r="AGZ13" s="7"/>
      <c r="AHA13" s="7"/>
      <c r="AHB13" s="7"/>
      <c r="AHC13" s="7"/>
      <c r="AHD13" s="7"/>
      <c r="AHE13" s="7"/>
      <c r="AHF13" s="7"/>
      <c r="AHG13" s="7"/>
      <c r="AHH13" s="7"/>
      <c r="AHI13" s="7"/>
      <c r="AHJ13" s="7"/>
      <c r="AHK13" s="7"/>
      <c r="AHL13" s="7"/>
      <c r="AHM13" s="7"/>
      <c r="AHN13" s="7"/>
      <c r="AHO13" s="7"/>
      <c r="AHP13" s="7"/>
      <c r="AHQ13" s="7"/>
      <c r="AHR13" s="7"/>
      <c r="AHS13" s="7"/>
      <c r="AHT13" s="7"/>
      <c r="AHU13" s="7"/>
      <c r="AHV13" s="7"/>
      <c r="AHW13" s="7"/>
      <c r="AHX13" s="7"/>
      <c r="AHY13" s="7"/>
      <c r="AHZ13" s="7"/>
      <c r="AIA13" s="7"/>
      <c r="AIB13" s="7"/>
      <c r="AIC13" s="7"/>
      <c r="AID13" s="7"/>
      <c r="AIE13" s="7"/>
      <c r="AIF13" s="7"/>
      <c r="AIG13" s="7"/>
      <c r="AIH13" s="7"/>
      <c r="AII13" s="7"/>
      <c r="AIJ13" s="7"/>
      <c r="AIK13" s="7"/>
      <c r="AIL13" s="7"/>
      <c r="AIM13" s="7"/>
      <c r="AIN13" s="7"/>
      <c r="AIO13" s="7"/>
      <c r="AIP13" s="7"/>
      <c r="AIQ13" s="7"/>
      <c r="AIR13" s="7"/>
      <c r="AIS13" s="7"/>
      <c r="AIT13" s="7"/>
      <c r="AIU13" s="7"/>
      <c r="AIV13" s="7"/>
      <c r="AIW13" s="7"/>
      <c r="AIX13" s="7"/>
      <c r="AIY13" s="7"/>
      <c r="AIZ13" s="7"/>
      <c r="AJA13" s="7"/>
      <c r="AJB13" s="7"/>
      <c r="AJC13" s="7"/>
      <c r="AJD13" s="7"/>
      <c r="AJE13" s="7"/>
      <c r="AJF13" s="7"/>
      <c r="AJG13" s="7"/>
      <c r="AJH13" s="7"/>
      <c r="AJI13" s="7"/>
      <c r="AJJ13" s="7"/>
      <c r="AJK13" s="7"/>
      <c r="AJL13" s="7"/>
      <c r="AJM13" s="7"/>
      <c r="AJN13" s="7"/>
      <c r="AJO13" s="7"/>
      <c r="AJP13" s="7"/>
      <c r="AJQ13" s="7"/>
      <c r="AJR13" s="7"/>
      <c r="AJS13" s="7"/>
      <c r="AJT13" s="7"/>
      <c r="AJU13" s="7"/>
      <c r="AJV13" s="7"/>
      <c r="AJW13" s="7"/>
      <c r="AJX13" s="7"/>
      <c r="AJY13" s="7"/>
      <c r="AJZ13" s="7"/>
      <c r="AKA13" s="7"/>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c r="ALY13" s="7"/>
      <c r="ALZ13" s="7"/>
      <c r="AMA13" s="7"/>
      <c r="AMB13" s="7"/>
      <c r="AMC13" s="7"/>
      <c r="AMD13" s="7"/>
      <c r="AME13" s="7"/>
      <c r="AMF13" s="7"/>
      <c r="AMG13" s="7"/>
      <c r="AMH13" s="7"/>
      <c r="AMI13" s="7"/>
      <c r="AMJ13" s="7"/>
      <c r="AMK13" s="7"/>
      <c r="AML13" s="7"/>
      <c r="AMM13" s="7"/>
      <c r="AMN13" s="7"/>
      <c r="AMO13" s="7"/>
      <c r="AMP13" s="7"/>
      <c r="AMQ13" s="7"/>
      <c r="AMR13" s="7"/>
      <c r="AMS13" s="7"/>
      <c r="AMT13" s="7"/>
      <c r="AMU13" s="7"/>
      <c r="AMV13" s="7"/>
      <c r="AMW13" s="7"/>
      <c r="AMX13" s="7"/>
      <c r="AMY13" s="7"/>
      <c r="AMZ13" s="7"/>
      <c r="ANA13" s="7"/>
      <c r="ANB13" s="7"/>
      <c r="ANC13" s="7"/>
      <c r="AND13" s="7"/>
      <c r="ANE13" s="7"/>
      <c r="ANF13" s="7"/>
      <c r="ANG13" s="7"/>
      <c r="ANH13" s="7"/>
      <c r="ANI13" s="7"/>
      <c r="ANJ13" s="7"/>
      <c r="ANK13" s="7"/>
      <c r="ANL13" s="7"/>
      <c r="ANM13" s="7"/>
      <c r="ANN13" s="7"/>
      <c r="ANO13" s="7"/>
      <c r="ANP13" s="7"/>
      <c r="ANQ13" s="7"/>
      <c r="ANR13" s="7"/>
      <c r="ANS13" s="7"/>
      <c r="ANT13" s="7"/>
      <c r="ANU13" s="7"/>
      <c r="ANV13" s="7"/>
      <c r="ANW13" s="7"/>
      <c r="ANX13" s="7"/>
      <c r="ANY13" s="7"/>
      <c r="ANZ13" s="7"/>
      <c r="AOA13" s="7"/>
      <c r="AOB13" s="7"/>
      <c r="AOC13" s="7"/>
      <c r="AOD13" s="7"/>
      <c r="AOE13" s="7"/>
      <c r="AOF13" s="7"/>
      <c r="AOG13" s="7"/>
      <c r="AOH13" s="7"/>
      <c r="AOI13" s="7"/>
      <c r="AOJ13" s="7"/>
      <c r="AOK13" s="7"/>
      <c r="AOL13" s="7"/>
      <c r="AOM13" s="7"/>
      <c r="AON13" s="7"/>
      <c r="AOO13" s="7"/>
      <c r="AOP13" s="7"/>
      <c r="AOQ13" s="7"/>
      <c r="AOR13" s="7"/>
      <c r="AOS13" s="7"/>
      <c r="AOT13" s="7"/>
      <c r="AOU13" s="7"/>
      <c r="AOV13" s="7"/>
      <c r="AOW13" s="7"/>
      <c r="AOX13" s="7"/>
      <c r="AOY13" s="7"/>
      <c r="AOZ13" s="7"/>
      <c r="APA13" s="7"/>
      <c r="APB13" s="7"/>
      <c r="APC13" s="7"/>
      <c r="APD13" s="7"/>
      <c r="APE13" s="7"/>
      <c r="APF13" s="7"/>
      <c r="APG13" s="7"/>
      <c r="APH13" s="7"/>
      <c r="API13" s="7"/>
      <c r="APJ13" s="7"/>
      <c r="APK13" s="7"/>
      <c r="APL13" s="7"/>
      <c r="APM13" s="7"/>
      <c r="APN13" s="7"/>
      <c r="APO13" s="7"/>
      <c r="APP13" s="7"/>
      <c r="APQ13" s="7"/>
      <c r="APR13" s="7"/>
      <c r="APS13" s="7"/>
      <c r="APT13" s="7"/>
      <c r="APU13" s="7"/>
      <c r="APV13" s="7"/>
      <c r="APW13" s="7"/>
      <c r="APX13" s="7"/>
      <c r="APY13" s="7"/>
      <c r="APZ13" s="7"/>
      <c r="AQA13" s="7"/>
      <c r="AQB13" s="7"/>
      <c r="AQC13" s="7"/>
      <c r="AQD13" s="7"/>
      <c r="AQE13" s="7"/>
      <c r="AQF13" s="7"/>
      <c r="AQG13" s="7"/>
      <c r="AQH13" s="7"/>
      <c r="AQI13" s="7"/>
      <c r="AQJ13" s="7"/>
      <c r="AQK13" s="7"/>
      <c r="AQL13" s="7"/>
      <c r="AQM13" s="7"/>
      <c r="AQN13" s="7"/>
      <c r="AQO13" s="7"/>
      <c r="AQP13" s="7"/>
      <c r="AQQ13" s="7"/>
      <c r="AQR13" s="7"/>
      <c r="AQS13" s="7"/>
      <c r="AQT13" s="7"/>
      <c r="AQU13" s="7"/>
      <c r="AQV13" s="7"/>
      <c r="AQW13" s="7"/>
      <c r="AQX13" s="7"/>
      <c r="AQY13" s="7"/>
      <c r="AQZ13" s="7"/>
      <c r="ARA13" s="7"/>
      <c r="ARB13" s="7"/>
      <c r="ARC13" s="7"/>
      <c r="ARD13" s="7"/>
      <c r="ARE13" s="7"/>
      <c r="ARF13" s="7"/>
      <c r="ARG13" s="7"/>
      <c r="ARH13" s="7"/>
      <c r="ARI13" s="7"/>
      <c r="ARJ13" s="7"/>
      <c r="ARK13" s="7"/>
      <c r="ARL13" s="7"/>
      <c r="ARM13" s="7"/>
      <c r="ARN13" s="7"/>
      <c r="ARO13" s="7"/>
      <c r="ARP13" s="7"/>
      <c r="ARQ13" s="7"/>
      <c r="ARR13" s="7"/>
      <c r="ARS13" s="7"/>
      <c r="ART13" s="7"/>
      <c r="ARU13" s="7"/>
      <c r="ARV13" s="7"/>
      <c r="ARW13" s="7"/>
      <c r="ARX13" s="7"/>
      <c r="ARY13" s="7"/>
      <c r="ARZ13" s="7"/>
      <c r="ASA13" s="7"/>
      <c r="ASB13" s="7"/>
      <c r="ASC13" s="7"/>
      <c r="ASD13" s="7"/>
      <c r="ASE13" s="7"/>
      <c r="ASF13" s="7"/>
      <c r="ASG13" s="7"/>
      <c r="ASH13" s="7"/>
      <c r="ASI13" s="7"/>
      <c r="ASJ13" s="7"/>
      <c r="ASK13" s="7"/>
      <c r="ASL13" s="7"/>
      <c r="ASM13" s="7"/>
      <c r="ASN13" s="7"/>
      <c r="ASO13" s="7"/>
      <c r="ASP13" s="7"/>
      <c r="ASQ13" s="7"/>
      <c r="ASR13" s="7"/>
      <c r="ASS13" s="7"/>
      <c r="AST13" s="7"/>
      <c r="ASU13" s="7"/>
      <c r="ASV13" s="7"/>
      <c r="ASW13" s="7"/>
      <c r="ASX13" s="7"/>
      <c r="ASY13" s="7"/>
      <c r="ASZ13" s="7"/>
      <c r="ATA13" s="7"/>
      <c r="ATB13" s="7"/>
      <c r="ATC13" s="7"/>
      <c r="ATD13" s="7"/>
      <c r="ATE13" s="7"/>
      <c r="ATF13" s="7"/>
      <c r="ATG13" s="7"/>
      <c r="ATH13" s="7"/>
      <c r="ATI13" s="7"/>
      <c r="ATJ13" s="7"/>
      <c r="ATK13" s="7"/>
      <c r="ATL13" s="7"/>
      <c r="ATM13" s="7"/>
      <c r="ATN13" s="7"/>
      <c r="ATO13" s="7"/>
      <c r="ATP13" s="7"/>
      <c r="ATQ13" s="7"/>
      <c r="ATR13" s="7"/>
      <c r="ATS13" s="7"/>
      <c r="ATT13" s="7"/>
      <c r="ATU13" s="7"/>
      <c r="ATV13" s="7"/>
      <c r="ATW13" s="7"/>
      <c r="ATX13" s="7"/>
      <c r="ATY13" s="7"/>
      <c r="ATZ13" s="7"/>
      <c r="AUA13" s="7"/>
      <c r="AUB13" s="7"/>
      <c r="AUC13" s="7"/>
      <c r="AUD13" s="7"/>
      <c r="AUE13" s="7"/>
      <c r="AUF13" s="7"/>
      <c r="AUG13" s="7"/>
      <c r="AUH13" s="7"/>
      <c r="AUI13" s="7"/>
      <c r="AUJ13" s="7"/>
      <c r="AUK13" s="7"/>
      <c r="AUL13" s="7"/>
      <c r="AUM13" s="7"/>
      <c r="AUN13" s="7"/>
      <c r="AUO13" s="7"/>
      <c r="AUP13" s="7"/>
      <c r="AUQ13" s="7"/>
      <c r="AUR13" s="7"/>
      <c r="AUS13" s="7"/>
      <c r="AUT13" s="7"/>
      <c r="AUU13" s="7"/>
      <c r="AUV13" s="7"/>
      <c r="AUW13" s="7"/>
      <c r="AUX13" s="7"/>
      <c r="AUY13" s="7"/>
      <c r="AUZ13" s="7"/>
      <c r="AVA13" s="7"/>
      <c r="AVB13" s="7"/>
      <c r="AVC13" s="7"/>
      <c r="AVD13" s="7"/>
      <c r="AVE13" s="7"/>
      <c r="AVF13" s="7"/>
      <c r="AVG13" s="7"/>
      <c r="AVH13" s="7"/>
      <c r="AVI13" s="7"/>
      <c r="AVJ13" s="7"/>
      <c r="AVK13" s="7"/>
      <c r="AVL13" s="7"/>
      <c r="AVM13" s="7"/>
      <c r="AVN13" s="7"/>
      <c r="AVO13" s="7"/>
      <c r="AVP13" s="7"/>
      <c r="AVQ13" s="7"/>
      <c r="AVR13" s="7"/>
      <c r="AVS13" s="7"/>
      <c r="AVT13" s="7"/>
      <c r="AVU13" s="7"/>
      <c r="AVV13" s="7"/>
      <c r="AVW13" s="7"/>
      <c r="AVX13" s="7"/>
      <c r="AVY13" s="7"/>
      <c r="AVZ13" s="7"/>
      <c r="AWA13" s="7"/>
      <c r="AWB13" s="7"/>
      <c r="AWC13" s="7"/>
      <c r="AWD13" s="7"/>
      <c r="AWE13" s="7"/>
      <c r="AWF13" s="7"/>
      <c r="AWG13" s="7"/>
      <c r="AWH13" s="7"/>
      <c r="AWI13" s="7"/>
      <c r="AWJ13" s="7"/>
      <c r="AWK13" s="7"/>
      <c r="AWL13" s="7"/>
      <c r="AWM13" s="7"/>
      <c r="AWN13" s="7"/>
      <c r="AWO13" s="7"/>
      <c r="AWP13" s="7"/>
      <c r="AWQ13" s="7"/>
      <c r="AWR13" s="7"/>
      <c r="AWS13" s="7"/>
      <c r="AWT13" s="7"/>
      <c r="AWU13" s="7"/>
      <c r="AWV13" s="7"/>
      <c r="AWW13" s="7"/>
      <c r="AWX13" s="7"/>
      <c r="AWY13" s="7"/>
      <c r="AWZ13" s="7"/>
      <c r="AXA13" s="7"/>
      <c r="AXB13" s="7"/>
      <c r="AXC13" s="7"/>
      <c r="AXD13" s="7"/>
      <c r="AXE13" s="7"/>
      <c r="AXF13" s="7"/>
      <c r="AXG13" s="7"/>
      <c r="AXH13" s="7"/>
      <c r="AXI13" s="7"/>
      <c r="AXJ13" s="7"/>
      <c r="AXK13" s="7"/>
      <c r="AXL13" s="7"/>
      <c r="AXM13" s="7"/>
      <c r="AXN13" s="7"/>
      <c r="AXO13" s="7"/>
      <c r="AXP13" s="7"/>
      <c r="AXQ13" s="7"/>
      <c r="AXR13" s="7"/>
      <c r="AXS13" s="7"/>
      <c r="AXT13" s="7"/>
      <c r="AXU13" s="7"/>
      <c r="AXV13" s="7"/>
      <c r="AXW13" s="7"/>
      <c r="AXX13" s="7"/>
      <c r="AXY13" s="7"/>
      <c r="AXZ13" s="7"/>
      <c r="AYA13" s="7"/>
      <c r="AYB13" s="7"/>
      <c r="AYC13" s="7"/>
      <c r="AYD13" s="7"/>
      <c r="AYE13" s="7"/>
      <c r="AYF13" s="7"/>
      <c r="AYG13" s="7"/>
      <c r="AYH13" s="7"/>
      <c r="AYI13" s="7"/>
      <c r="AYJ13" s="7"/>
      <c r="AYK13" s="7"/>
      <c r="AYL13" s="7"/>
      <c r="AYM13" s="7"/>
      <c r="AYN13" s="7"/>
      <c r="AYO13" s="7"/>
      <c r="AYP13" s="7"/>
      <c r="AYQ13" s="7"/>
      <c r="AYR13" s="7"/>
      <c r="AYS13" s="7"/>
      <c r="AYT13" s="7"/>
      <c r="AYU13" s="7"/>
      <c r="AYV13" s="7"/>
      <c r="AYW13" s="7"/>
      <c r="AYX13" s="7"/>
      <c r="AYY13" s="7"/>
      <c r="AYZ13" s="7"/>
      <c r="AZA13" s="7"/>
      <c r="AZB13" s="7"/>
      <c r="AZC13" s="7"/>
      <c r="AZD13" s="7"/>
      <c r="AZE13" s="7"/>
      <c r="AZF13" s="7"/>
      <c r="AZG13" s="7"/>
      <c r="AZH13" s="7"/>
      <c r="AZI13" s="7"/>
      <c r="AZJ13" s="7"/>
      <c r="AZK13" s="7"/>
      <c r="AZL13" s="7"/>
      <c r="AZM13" s="7"/>
      <c r="AZN13" s="7"/>
      <c r="AZO13" s="7"/>
      <c r="AZP13" s="7"/>
      <c r="AZQ13" s="7"/>
      <c r="AZR13" s="7"/>
      <c r="AZS13" s="7"/>
      <c r="AZT13" s="7"/>
      <c r="AZU13" s="7"/>
      <c r="AZV13" s="7"/>
      <c r="AZW13" s="7"/>
      <c r="AZX13" s="7"/>
      <c r="AZY13" s="7"/>
      <c r="AZZ13" s="7"/>
      <c r="BAA13" s="7"/>
      <c r="BAB13" s="7"/>
      <c r="BAC13" s="7"/>
      <c r="BAD13" s="7"/>
      <c r="BAE13" s="7"/>
      <c r="BAF13" s="7"/>
      <c r="BAG13" s="7"/>
      <c r="BAH13" s="7"/>
      <c r="BAI13" s="7"/>
      <c r="BAJ13" s="7"/>
      <c r="BAK13" s="7"/>
      <c r="BAL13" s="7"/>
      <c r="BAM13" s="7"/>
      <c r="BAN13" s="7"/>
      <c r="BAO13" s="7"/>
      <c r="BAP13" s="7"/>
      <c r="BAQ13" s="7"/>
      <c r="BAR13" s="7"/>
      <c r="BAS13" s="7"/>
      <c r="BAT13" s="7"/>
      <c r="BAU13" s="7"/>
      <c r="BAV13" s="7"/>
      <c r="BAW13" s="7"/>
      <c r="BAX13" s="7"/>
      <c r="BAY13" s="7"/>
      <c r="BAZ13" s="7"/>
      <c r="BBA13" s="7"/>
      <c r="BBB13" s="7"/>
      <c r="BBC13" s="7"/>
      <c r="BBD13" s="7"/>
      <c r="BBE13" s="7"/>
      <c r="BBF13" s="7"/>
      <c r="BBG13" s="7"/>
      <c r="BBH13" s="7"/>
      <c r="BBI13" s="7"/>
      <c r="BBJ13" s="7"/>
      <c r="BBK13" s="7"/>
      <c r="BBL13" s="7"/>
      <c r="BBM13" s="7"/>
      <c r="BBN13" s="7"/>
      <c r="BBO13" s="7"/>
      <c r="BBP13" s="7"/>
      <c r="BBQ13" s="7"/>
      <c r="BBR13" s="7"/>
      <c r="BBS13" s="7"/>
      <c r="BBT13" s="7"/>
      <c r="BBU13" s="7"/>
      <c r="BBV13" s="7"/>
      <c r="BBW13" s="7"/>
      <c r="BBX13" s="7"/>
      <c r="BBY13" s="7"/>
      <c r="BBZ13" s="7"/>
      <c r="BCA13" s="7"/>
      <c r="BCB13" s="7"/>
      <c r="BCC13" s="7"/>
      <c r="BCD13" s="7"/>
      <c r="BCE13" s="7"/>
      <c r="BCF13" s="7"/>
      <c r="BCG13" s="7"/>
      <c r="BCH13" s="7"/>
      <c r="BCI13" s="7"/>
      <c r="BCJ13" s="7"/>
      <c r="BCK13" s="7"/>
      <c r="BCL13" s="7"/>
      <c r="BCM13" s="7"/>
      <c r="BCN13" s="7"/>
      <c r="BCO13" s="7"/>
      <c r="BCP13" s="7"/>
      <c r="BCQ13" s="7"/>
      <c r="BCR13" s="7"/>
      <c r="BCS13" s="7"/>
      <c r="BCT13" s="7"/>
      <c r="BCU13" s="7"/>
      <c r="BCV13" s="7"/>
      <c r="BCW13" s="7"/>
      <c r="BCX13" s="7"/>
      <c r="BCY13" s="7"/>
      <c r="BCZ13" s="7"/>
      <c r="BDA13" s="7"/>
      <c r="BDB13" s="7"/>
      <c r="BDC13" s="7"/>
      <c r="BDD13" s="7"/>
      <c r="BDE13" s="7"/>
      <c r="BDF13" s="7"/>
      <c r="BDG13" s="7"/>
      <c r="BDH13" s="7"/>
      <c r="BDI13" s="7"/>
      <c r="BDJ13" s="7"/>
      <c r="BDK13" s="7"/>
      <c r="BDL13" s="7"/>
      <c r="BDM13" s="7"/>
      <c r="BDN13" s="7"/>
      <c r="BDO13" s="7"/>
      <c r="BDP13" s="7"/>
      <c r="BDQ13" s="7"/>
      <c r="BDR13" s="7"/>
      <c r="BDS13" s="7"/>
      <c r="BDT13" s="7"/>
      <c r="BDU13" s="7"/>
      <c r="BDV13" s="7"/>
      <c r="BDW13" s="7"/>
      <c r="BDX13" s="7"/>
      <c r="BDY13" s="7"/>
      <c r="BDZ13" s="7"/>
      <c r="BEA13" s="7"/>
      <c r="BEB13" s="7"/>
      <c r="BEC13" s="7"/>
      <c r="BED13" s="7"/>
      <c r="BEE13" s="7"/>
      <c r="BEF13" s="7"/>
      <c r="BEG13" s="7"/>
      <c r="BEH13" s="7"/>
      <c r="BEI13" s="7"/>
      <c r="BEJ13" s="7"/>
      <c r="BEK13" s="7"/>
      <c r="BEL13" s="7"/>
      <c r="BEM13" s="7"/>
      <c r="BEN13" s="7"/>
      <c r="BEO13" s="7"/>
      <c r="BEP13" s="7"/>
      <c r="BEQ13" s="7"/>
      <c r="BER13" s="7"/>
      <c r="BES13" s="7"/>
      <c r="BET13" s="7"/>
      <c r="BEU13" s="7"/>
      <c r="BEV13" s="7"/>
      <c r="BEW13" s="7"/>
      <c r="BEX13" s="7"/>
      <c r="BEY13" s="7"/>
      <c r="BEZ13" s="7"/>
      <c r="BFA13" s="7"/>
      <c r="BFB13" s="7"/>
      <c r="BFC13" s="7"/>
      <c r="BFD13" s="7"/>
      <c r="BFE13" s="7"/>
      <c r="BFF13" s="7"/>
      <c r="BFG13" s="7"/>
      <c r="BFH13" s="7"/>
      <c r="BFI13" s="7"/>
      <c r="BFJ13" s="7"/>
      <c r="BFK13" s="7"/>
      <c r="BFL13" s="7"/>
      <c r="BFM13" s="7"/>
      <c r="BFN13" s="7"/>
      <c r="BFO13" s="7"/>
      <c r="BFP13" s="7"/>
      <c r="BFQ13" s="7"/>
      <c r="BFR13" s="7"/>
      <c r="BFS13" s="7"/>
      <c r="BFT13" s="7"/>
      <c r="BFU13" s="7"/>
      <c r="BFV13" s="7"/>
      <c r="BFW13" s="7"/>
      <c r="BFX13" s="7"/>
      <c r="BFY13" s="7"/>
      <c r="BFZ13" s="7"/>
      <c r="BGA13" s="7"/>
      <c r="BGB13" s="7"/>
      <c r="BGC13" s="7"/>
      <c r="BGD13" s="7"/>
      <c r="BGE13" s="7"/>
      <c r="BGF13" s="7"/>
      <c r="BGG13" s="7"/>
      <c r="BGH13" s="7"/>
      <c r="BGI13" s="7"/>
      <c r="BGJ13" s="7"/>
      <c r="BGK13" s="7"/>
      <c r="BGL13" s="7"/>
      <c r="BGM13" s="7"/>
      <c r="BGN13" s="7"/>
      <c r="BGO13" s="7"/>
      <c r="BGP13" s="7"/>
      <c r="BGQ13" s="7"/>
      <c r="BGR13" s="7"/>
      <c r="BGS13" s="7"/>
      <c r="BGT13" s="7"/>
      <c r="BGU13" s="7"/>
      <c r="BGV13" s="7"/>
      <c r="BGW13" s="7"/>
      <c r="BGX13" s="7"/>
      <c r="BGY13" s="7"/>
      <c r="BGZ13" s="7"/>
      <c r="BHA13" s="7"/>
      <c r="BHB13" s="7"/>
      <c r="BHC13" s="7"/>
      <c r="BHD13" s="7"/>
      <c r="BHE13" s="7"/>
      <c r="BHF13" s="7"/>
      <c r="BHG13" s="7"/>
      <c r="BHH13" s="7"/>
      <c r="BHI13" s="7"/>
      <c r="BHJ13" s="7"/>
      <c r="BHK13" s="7"/>
      <c r="BHL13" s="7"/>
      <c r="BHM13" s="7"/>
      <c r="BHN13" s="7"/>
      <c r="BHO13" s="7"/>
      <c r="BHP13" s="7"/>
      <c r="BHQ13" s="7"/>
      <c r="BHR13" s="7"/>
      <c r="BHS13" s="7"/>
      <c r="BHT13" s="7"/>
      <c r="BHU13" s="7"/>
      <c r="BHV13" s="7"/>
      <c r="BHW13" s="7"/>
      <c r="BHX13" s="7"/>
      <c r="BHY13" s="7"/>
      <c r="BHZ13" s="7"/>
      <c r="BIA13" s="7"/>
      <c r="BIB13" s="7"/>
      <c r="BIC13" s="7"/>
      <c r="BID13" s="7"/>
      <c r="BIE13" s="7"/>
      <c r="BIF13" s="7"/>
      <c r="BIG13" s="7"/>
      <c r="BIH13" s="7"/>
      <c r="BII13" s="7"/>
      <c r="BIJ13" s="7"/>
      <c r="BIK13" s="7"/>
      <c r="BIL13" s="7"/>
      <c r="BIM13" s="7"/>
      <c r="BIN13" s="7"/>
      <c r="BIO13" s="7"/>
      <c r="BIP13" s="7"/>
      <c r="BIQ13" s="7"/>
      <c r="BIR13" s="7"/>
      <c r="BIS13" s="7"/>
      <c r="BIT13" s="7"/>
      <c r="BIU13" s="7"/>
      <c r="BIV13" s="7"/>
      <c r="BIW13" s="7"/>
      <c r="BIX13" s="7"/>
      <c r="BIY13" s="7"/>
      <c r="BIZ13" s="7"/>
      <c r="BJA13" s="7"/>
      <c r="BJB13" s="7"/>
      <c r="BJC13" s="7"/>
      <c r="BJD13" s="7"/>
      <c r="BJE13" s="7"/>
      <c r="BJF13" s="7"/>
      <c r="BJG13" s="7"/>
      <c r="BJH13" s="7"/>
      <c r="BJI13" s="7"/>
      <c r="BJJ13" s="7"/>
      <c r="BJK13" s="7"/>
      <c r="BJL13" s="7"/>
      <c r="BJM13" s="7"/>
      <c r="BJN13" s="7"/>
      <c r="BJO13" s="7"/>
      <c r="BJP13" s="7"/>
      <c r="BJQ13" s="7"/>
      <c r="BJR13" s="7"/>
      <c r="BJS13" s="7"/>
      <c r="BJT13" s="7"/>
      <c r="BJU13" s="7"/>
      <c r="BJV13" s="7"/>
      <c r="BJW13" s="7"/>
      <c r="BJX13" s="7"/>
      <c r="BJY13" s="7"/>
      <c r="BJZ13" s="7"/>
      <c r="BKA13" s="7"/>
      <c r="BKB13" s="7"/>
      <c r="BKC13" s="7"/>
      <c r="BKD13" s="7"/>
      <c r="BKE13" s="7"/>
      <c r="BKF13" s="7"/>
      <c r="BKG13" s="7"/>
      <c r="BKH13" s="7"/>
      <c r="BKI13" s="7"/>
      <c r="BKJ13" s="7"/>
      <c r="BKK13" s="7"/>
      <c r="BKL13" s="7"/>
      <c r="BKM13" s="7"/>
      <c r="BKN13" s="7"/>
      <c r="BKO13" s="7"/>
      <c r="BKP13" s="7"/>
      <c r="BKQ13" s="7"/>
      <c r="BKR13" s="7"/>
      <c r="BKS13" s="7"/>
      <c r="BKT13" s="7"/>
      <c r="BKU13" s="7"/>
      <c r="BKV13" s="7"/>
      <c r="BKW13" s="7"/>
      <c r="BKX13" s="7"/>
      <c r="BKY13" s="7"/>
      <c r="BKZ13" s="7"/>
      <c r="BLA13" s="7"/>
      <c r="BLB13" s="7"/>
      <c r="BLC13" s="7"/>
      <c r="BLD13" s="7"/>
      <c r="BLE13" s="7"/>
      <c r="BLF13" s="7"/>
      <c r="BLG13" s="7"/>
      <c r="BLH13" s="7"/>
      <c r="BLI13" s="7"/>
      <c r="BLJ13" s="7"/>
      <c r="BLK13" s="7"/>
      <c r="BLL13" s="7"/>
      <c r="BLM13" s="7"/>
      <c r="BLN13" s="7"/>
      <c r="BLO13" s="7"/>
      <c r="BLP13" s="7"/>
      <c r="BLQ13" s="7"/>
      <c r="BLR13" s="7"/>
      <c r="BLS13" s="7"/>
      <c r="BLT13" s="7"/>
      <c r="BLU13" s="7"/>
      <c r="BLV13" s="7"/>
      <c r="BLW13" s="7"/>
      <c r="BLX13" s="7"/>
      <c r="BLY13" s="7"/>
      <c r="BLZ13" s="7"/>
      <c r="BMA13" s="7"/>
      <c r="BMB13" s="7"/>
      <c r="BMC13" s="7"/>
      <c r="BMD13" s="7"/>
      <c r="BME13" s="7"/>
      <c r="BMF13" s="7"/>
      <c r="BMG13" s="7"/>
      <c r="BMH13" s="7"/>
      <c r="BMI13" s="7"/>
      <c r="BMJ13" s="7"/>
      <c r="BMK13" s="7"/>
      <c r="BML13" s="7"/>
      <c r="BMM13" s="7"/>
      <c r="BMN13" s="7"/>
      <c r="BMO13" s="7"/>
      <c r="BMP13" s="7"/>
      <c r="BMQ13" s="7"/>
      <c r="BMR13" s="7"/>
      <c r="BMS13" s="7"/>
      <c r="BMT13" s="7"/>
      <c r="BMU13" s="7"/>
      <c r="BMV13" s="7"/>
      <c r="BMW13" s="7"/>
      <c r="BMX13" s="7"/>
      <c r="BMY13" s="7"/>
      <c r="BMZ13" s="7"/>
      <c r="BNA13" s="7"/>
      <c r="BNB13" s="7"/>
      <c r="BNC13" s="7"/>
      <c r="BND13" s="7"/>
      <c r="BNE13" s="7"/>
      <c r="BNF13" s="7"/>
      <c r="BNG13" s="7"/>
      <c r="BNH13" s="7"/>
      <c r="BNI13" s="7"/>
      <c r="BNJ13" s="7"/>
      <c r="BNK13" s="7"/>
      <c r="BNL13" s="7"/>
      <c r="BNM13" s="7"/>
      <c r="BNN13" s="7"/>
      <c r="BNO13" s="7"/>
      <c r="BNP13" s="7"/>
      <c r="BNQ13" s="7"/>
      <c r="BNR13" s="7"/>
      <c r="BNS13" s="7"/>
      <c r="BNT13" s="7"/>
      <c r="BNU13" s="7"/>
      <c r="BNV13" s="7"/>
      <c r="BNW13" s="7"/>
      <c r="BNX13" s="7"/>
      <c r="BNY13" s="7"/>
      <c r="BNZ13" s="7"/>
      <c r="BOA13" s="7"/>
      <c r="BOB13" s="7"/>
      <c r="BOC13" s="7"/>
      <c r="BOD13" s="7"/>
      <c r="BOE13" s="7"/>
      <c r="BOF13" s="7"/>
      <c r="BOG13" s="7"/>
      <c r="BOH13" s="7"/>
      <c r="BOI13" s="7"/>
      <c r="BOJ13" s="7"/>
      <c r="BOK13" s="7"/>
      <c r="BOL13" s="7"/>
      <c r="BOM13" s="7"/>
      <c r="BON13" s="7"/>
      <c r="BOO13" s="7"/>
      <c r="BOP13" s="7"/>
      <c r="BOQ13" s="7"/>
      <c r="BOR13" s="7"/>
      <c r="BOS13" s="7"/>
      <c r="BOT13" s="7"/>
      <c r="BOU13" s="7"/>
      <c r="BOV13" s="7"/>
      <c r="BOW13" s="7"/>
      <c r="BOX13" s="7"/>
      <c r="BOY13" s="7"/>
      <c r="BOZ13" s="7"/>
      <c r="BPA13" s="7"/>
      <c r="BPB13" s="7"/>
      <c r="BPC13" s="7"/>
      <c r="BPD13" s="7"/>
      <c r="BPE13" s="7"/>
      <c r="BPF13" s="7"/>
      <c r="BPG13" s="7"/>
      <c r="BPH13" s="7"/>
      <c r="BPI13" s="7"/>
      <c r="BPJ13" s="7"/>
      <c r="BPK13" s="7"/>
      <c r="BPL13" s="7"/>
      <c r="BPM13" s="7"/>
      <c r="BPN13" s="7"/>
      <c r="BPO13" s="7"/>
      <c r="BPP13" s="7"/>
      <c r="BPQ13" s="7"/>
      <c r="BPR13" s="7"/>
      <c r="BPS13" s="7"/>
      <c r="BPT13" s="7"/>
      <c r="BPU13" s="7"/>
      <c r="BPV13" s="7"/>
      <c r="BPW13" s="7"/>
      <c r="BPX13" s="7"/>
      <c r="BPY13" s="7"/>
      <c r="BPZ13" s="7"/>
      <c r="BQA13" s="7"/>
      <c r="BQB13" s="7"/>
      <c r="BQC13" s="7"/>
      <c r="BQD13" s="7"/>
      <c r="BQE13" s="7"/>
      <c r="BQF13" s="7"/>
      <c r="BQG13" s="7"/>
      <c r="BQH13" s="7"/>
      <c r="BQI13" s="7"/>
      <c r="BQJ13" s="7"/>
      <c r="BQK13" s="7"/>
      <c r="BQL13" s="7"/>
      <c r="BQM13" s="7"/>
      <c r="BQN13" s="7"/>
      <c r="BQO13" s="7"/>
      <c r="BQP13" s="7"/>
      <c r="BQQ13" s="7"/>
      <c r="BQR13" s="7"/>
      <c r="BQS13" s="7"/>
      <c r="BQT13" s="7"/>
      <c r="BQU13" s="7"/>
      <c r="BQV13" s="7"/>
      <c r="BQW13" s="7"/>
      <c r="BQX13" s="7"/>
      <c r="BQY13" s="7"/>
      <c r="BQZ13" s="7"/>
      <c r="BRA13" s="7"/>
      <c r="BRB13" s="7"/>
      <c r="BRC13" s="7"/>
      <c r="BRD13" s="7"/>
      <c r="BRE13" s="7"/>
      <c r="BRF13" s="7"/>
      <c r="BRG13" s="7"/>
      <c r="BRH13" s="7"/>
      <c r="BRI13" s="7"/>
      <c r="BRJ13" s="7"/>
      <c r="BRK13" s="7"/>
      <c r="BRL13" s="7"/>
      <c r="BRM13" s="7"/>
      <c r="BRN13" s="7"/>
      <c r="BRO13" s="7"/>
      <c r="BRP13" s="7"/>
      <c r="BRQ13" s="7"/>
      <c r="BRR13" s="7"/>
      <c r="BRS13" s="7"/>
      <c r="BRT13" s="7"/>
      <c r="BRU13" s="7"/>
      <c r="BRV13" s="7"/>
      <c r="BRW13" s="7"/>
      <c r="BRX13" s="7"/>
      <c r="BRY13" s="7"/>
      <c r="BRZ13" s="7"/>
      <c r="BSA13" s="7"/>
      <c r="BSB13" s="7"/>
      <c r="BSC13" s="7"/>
      <c r="BSD13" s="7"/>
      <c r="BSE13" s="7"/>
      <c r="BSF13" s="7"/>
      <c r="BSG13" s="7"/>
      <c r="BSH13" s="7"/>
      <c r="BSI13" s="7"/>
      <c r="BSJ13" s="7"/>
      <c r="BSK13" s="7"/>
      <c r="BSL13" s="7"/>
      <c r="BSM13" s="7"/>
      <c r="BSN13" s="7"/>
      <c r="BSO13" s="7"/>
      <c r="BSP13" s="7"/>
      <c r="BSQ13" s="7"/>
      <c r="BSR13" s="7"/>
      <c r="BSS13" s="7"/>
      <c r="BST13" s="7"/>
      <c r="BSU13" s="7"/>
      <c r="BSV13" s="7"/>
      <c r="BSW13" s="7"/>
      <c r="BSX13" s="7"/>
      <c r="BSY13" s="7"/>
      <c r="BSZ13" s="7"/>
      <c r="BTA13" s="7"/>
      <c r="BTB13" s="7"/>
      <c r="BTC13" s="7"/>
      <c r="BTD13" s="7"/>
      <c r="BTE13" s="7"/>
      <c r="BTF13" s="7"/>
      <c r="BTG13" s="7"/>
      <c r="BTH13" s="7"/>
      <c r="BTI13" s="7"/>
      <c r="BTJ13" s="7"/>
      <c r="BTK13" s="7"/>
      <c r="BTL13" s="7"/>
      <c r="BTM13" s="7"/>
      <c r="BTN13" s="7"/>
      <c r="BTO13" s="7"/>
      <c r="BTP13" s="7"/>
      <c r="BTQ13" s="7"/>
      <c r="BTR13" s="7"/>
      <c r="BTS13" s="7"/>
      <c r="BTT13" s="7"/>
      <c r="BTU13" s="7"/>
      <c r="BTV13" s="7"/>
      <c r="BTW13" s="7"/>
      <c r="BTX13" s="7"/>
      <c r="BTY13" s="7"/>
      <c r="BTZ13" s="7"/>
      <c r="BUA13" s="7"/>
      <c r="BUB13" s="7"/>
      <c r="BUC13" s="7"/>
      <c r="BUD13" s="7"/>
      <c r="BUE13" s="7"/>
      <c r="BUF13" s="7"/>
      <c r="BUG13" s="7"/>
      <c r="BUH13" s="7"/>
      <c r="BUI13" s="7"/>
      <c r="BUJ13" s="7"/>
      <c r="BUK13" s="7"/>
      <c r="BUL13" s="7"/>
      <c r="BUM13" s="7"/>
      <c r="BUN13" s="7"/>
      <c r="BUO13" s="7"/>
      <c r="BUP13" s="7"/>
      <c r="BUQ13" s="7"/>
      <c r="BUR13" s="7"/>
      <c r="BUS13" s="7"/>
      <c r="BUT13" s="7"/>
      <c r="BUU13" s="7"/>
      <c r="BUV13" s="7"/>
      <c r="BUW13" s="7"/>
      <c r="BUX13" s="7"/>
      <c r="BUY13" s="7"/>
      <c r="BUZ13" s="7"/>
      <c r="BVA13" s="7"/>
      <c r="BVB13" s="7"/>
      <c r="BVC13" s="7"/>
      <c r="BVD13" s="7"/>
      <c r="BVE13" s="7"/>
      <c r="BVF13" s="7"/>
      <c r="BVG13" s="7"/>
      <c r="BVH13" s="7"/>
      <c r="BVI13" s="7"/>
      <c r="BVJ13" s="7"/>
      <c r="BVK13" s="7"/>
      <c r="BVL13" s="7"/>
      <c r="BVM13" s="7"/>
      <c r="BVN13" s="7"/>
      <c r="BVO13" s="7"/>
      <c r="BVP13" s="7"/>
      <c r="BVQ13" s="7"/>
      <c r="BVR13" s="7"/>
      <c r="BVS13" s="7"/>
      <c r="BVT13" s="7"/>
      <c r="BVU13" s="7"/>
      <c r="BVV13" s="7"/>
      <c r="BVW13" s="7"/>
      <c r="BVX13" s="7"/>
      <c r="BVY13" s="7"/>
      <c r="BVZ13" s="7"/>
      <c r="BWA13" s="7"/>
      <c r="BWB13" s="7"/>
      <c r="BWC13" s="7"/>
      <c r="BWD13" s="7"/>
      <c r="BWE13" s="7"/>
      <c r="BWF13" s="7"/>
      <c r="BWG13" s="7"/>
      <c r="BWH13" s="7"/>
      <c r="BWI13" s="7"/>
      <c r="BWJ13" s="7"/>
      <c r="BWK13" s="7"/>
      <c r="BWL13" s="7"/>
      <c r="BWM13" s="7"/>
      <c r="BWN13" s="7"/>
      <c r="BWO13" s="7"/>
      <c r="BWP13" s="7"/>
      <c r="BWQ13" s="7"/>
      <c r="BWR13" s="7"/>
      <c r="BWS13" s="7"/>
      <c r="BWT13" s="7"/>
      <c r="BWU13" s="7"/>
      <c r="BWV13" s="7"/>
      <c r="BWW13" s="7"/>
      <c r="BWX13" s="7"/>
      <c r="BWY13" s="7"/>
      <c r="BWZ13" s="7"/>
      <c r="BXA13" s="7"/>
      <c r="BXB13" s="7"/>
      <c r="BXC13" s="7"/>
      <c r="BXD13" s="7"/>
      <c r="BXE13" s="7"/>
      <c r="BXF13" s="7"/>
      <c r="BXG13" s="7"/>
      <c r="BXH13" s="7"/>
      <c r="BXI13" s="7"/>
      <c r="BXJ13" s="7"/>
      <c r="BXK13" s="7"/>
      <c r="BXL13" s="7"/>
      <c r="BXM13" s="7"/>
      <c r="BXN13" s="7"/>
      <c r="BXO13" s="7"/>
      <c r="BXP13" s="7"/>
      <c r="BXQ13" s="7"/>
      <c r="BXR13" s="7"/>
      <c r="BXS13" s="7"/>
      <c r="BXT13" s="7"/>
      <c r="BXU13" s="7"/>
      <c r="BXV13" s="7"/>
      <c r="BXW13" s="7"/>
      <c r="BXX13" s="7"/>
      <c r="BXY13" s="7"/>
      <c r="BXZ13" s="7"/>
      <c r="BYA13" s="7"/>
      <c r="BYB13" s="7"/>
      <c r="BYC13" s="7"/>
      <c r="BYD13" s="7"/>
      <c r="BYE13" s="7"/>
      <c r="BYF13" s="7"/>
      <c r="BYG13" s="7"/>
      <c r="BYH13" s="7"/>
      <c r="BYI13" s="7"/>
      <c r="BYJ13" s="7"/>
      <c r="BYK13" s="7"/>
      <c r="BYL13" s="7"/>
      <c r="BYM13" s="7"/>
      <c r="BYN13" s="7"/>
      <c r="BYO13" s="7"/>
      <c r="BYP13" s="7"/>
      <c r="BYQ13" s="7"/>
      <c r="BYR13" s="7"/>
      <c r="BYS13" s="7"/>
      <c r="BYT13" s="7"/>
      <c r="BYU13" s="7"/>
      <c r="BYV13" s="7"/>
      <c r="BYW13" s="7"/>
      <c r="BYX13" s="7"/>
      <c r="BYY13" s="7"/>
      <c r="BYZ13" s="7"/>
      <c r="BZA13" s="7"/>
      <c r="BZB13" s="7"/>
      <c r="BZC13" s="7"/>
      <c r="BZD13" s="7"/>
      <c r="BZE13" s="7"/>
      <c r="BZF13" s="7"/>
      <c r="BZG13" s="7"/>
      <c r="BZH13" s="7"/>
      <c r="BZI13" s="7"/>
      <c r="BZJ13" s="7"/>
      <c r="BZK13" s="7"/>
      <c r="BZL13" s="7"/>
      <c r="BZM13" s="7"/>
      <c r="BZN13" s="7"/>
      <c r="BZO13" s="7"/>
      <c r="BZP13" s="7"/>
      <c r="BZQ13" s="7"/>
      <c r="BZR13" s="7"/>
      <c r="BZS13" s="7"/>
      <c r="BZT13" s="7"/>
      <c r="BZU13" s="7"/>
      <c r="BZV13" s="7"/>
      <c r="BZW13" s="7"/>
      <c r="BZX13" s="7"/>
      <c r="BZY13" s="7"/>
      <c r="BZZ13" s="7"/>
      <c r="CAA13" s="7"/>
      <c r="CAB13" s="7"/>
      <c r="CAC13" s="7"/>
      <c r="CAD13" s="7"/>
      <c r="CAE13" s="7"/>
      <c r="CAF13" s="7"/>
      <c r="CAG13" s="7"/>
      <c r="CAH13" s="7"/>
      <c r="CAI13" s="7"/>
      <c r="CAJ13" s="7"/>
      <c r="CAK13" s="7"/>
      <c r="CAL13" s="7"/>
      <c r="CAM13" s="7"/>
      <c r="CAN13" s="7"/>
      <c r="CAO13" s="7"/>
      <c r="CAP13" s="7"/>
      <c r="CAQ13" s="7"/>
      <c r="CAR13" s="7"/>
      <c r="CAS13" s="7"/>
      <c r="CAT13" s="7"/>
      <c r="CAU13" s="7"/>
      <c r="CAV13" s="7"/>
      <c r="CAW13" s="7"/>
      <c r="CAX13" s="7"/>
      <c r="CAY13" s="7"/>
      <c r="CAZ13" s="7"/>
      <c r="CBA13" s="7"/>
      <c r="CBB13" s="7"/>
      <c r="CBC13" s="7"/>
      <c r="CBD13" s="7"/>
      <c r="CBE13" s="7"/>
      <c r="CBF13" s="7"/>
      <c r="CBG13" s="7"/>
      <c r="CBH13" s="7"/>
      <c r="CBI13" s="7"/>
      <c r="CBJ13" s="7"/>
      <c r="CBK13" s="7"/>
      <c r="CBL13" s="7"/>
      <c r="CBM13" s="7"/>
      <c r="CBN13" s="7"/>
      <c r="CBO13" s="7"/>
      <c r="CBP13" s="7"/>
      <c r="CBQ13" s="7"/>
      <c r="CBR13" s="7"/>
      <c r="CBS13" s="7"/>
      <c r="CBT13" s="7"/>
      <c r="CBU13" s="7"/>
      <c r="CBV13" s="7"/>
      <c r="CBW13" s="7"/>
      <c r="CBX13" s="7"/>
      <c r="CBY13" s="7"/>
      <c r="CBZ13" s="7"/>
      <c r="CCA13" s="7"/>
      <c r="CCB13" s="7"/>
      <c r="CCC13" s="7"/>
      <c r="CCD13" s="7"/>
      <c r="CCE13" s="7"/>
      <c r="CCF13" s="7"/>
      <c r="CCG13" s="7"/>
      <c r="CCH13" s="7"/>
      <c r="CCI13" s="7"/>
      <c r="CCJ13" s="7"/>
      <c r="CCK13" s="7"/>
      <c r="CCL13" s="7"/>
      <c r="CCM13" s="7"/>
      <c r="CCN13" s="7"/>
      <c r="CCO13" s="7"/>
      <c r="CCP13" s="7"/>
      <c r="CCQ13" s="7"/>
      <c r="CCR13" s="7"/>
      <c r="CCS13" s="7"/>
      <c r="CCT13" s="7"/>
      <c r="CCU13" s="7"/>
      <c r="CCV13" s="7"/>
      <c r="CCW13" s="7"/>
      <c r="CCX13" s="7"/>
      <c r="CCY13" s="7"/>
      <c r="CCZ13" s="7"/>
      <c r="CDA13" s="7"/>
      <c r="CDB13" s="7"/>
      <c r="CDC13" s="7"/>
      <c r="CDD13" s="7"/>
      <c r="CDE13" s="7"/>
      <c r="CDF13" s="7"/>
      <c r="CDG13" s="7"/>
      <c r="CDH13" s="7"/>
      <c r="CDI13" s="7"/>
      <c r="CDJ13" s="7"/>
      <c r="CDK13" s="7"/>
      <c r="CDL13" s="7"/>
      <c r="CDM13" s="7"/>
      <c r="CDN13" s="7"/>
      <c r="CDO13" s="7"/>
      <c r="CDP13" s="7"/>
      <c r="CDQ13" s="7"/>
      <c r="CDR13" s="7"/>
      <c r="CDS13" s="7"/>
      <c r="CDT13" s="7"/>
      <c r="CDU13" s="7"/>
      <c r="CDV13" s="7"/>
      <c r="CDW13" s="7"/>
      <c r="CDX13" s="7"/>
      <c r="CDY13" s="7"/>
      <c r="CDZ13" s="7"/>
      <c r="CEA13" s="7"/>
      <c r="CEB13" s="7"/>
      <c r="CEC13" s="7"/>
      <c r="CED13" s="7"/>
      <c r="CEE13" s="7"/>
      <c r="CEF13" s="7"/>
      <c r="CEG13" s="7"/>
      <c r="CEH13" s="7"/>
      <c r="CEI13" s="7"/>
      <c r="CEJ13" s="7"/>
      <c r="CEK13" s="7"/>
      <c r="CEL13" s="7"/>
      <c r="CEM13" s="7"/>
      <c r="CEN13" s="7"/>
      <c r="CEO13" s="7"/>
      <c r="CEP13" s="7"/>
      <c r="CEQ13" s="7"/>
      <c r="CER13" s="7"/>
      <c r="CES13" s="7"/>
      <c r="CET13" s="7"/>
      <c r="CEU13" s="7"/>
      <c r="CEV13" s="7"/>
      <c r="CEW13" s="7"/>
      <c r="CEX13" s="7"/>
      <c r="CEY13" s="7"/>
      <c r="CEZ13" s="7"/>
      <c r="CFA13" s="7"/>
      <c r="CFB13" s="7"/>
      <c r="CFC13" s="7"/>
      <c r="CFD13" s="7"/>
      <c r="CFE13" s="7"/>
      <c r="CFF13" s="7"/>
      <c r="CFG13" s="7"/>
      <c r="CFH13" s="7"/>
      <c r="CFI13" s="7"/>
      <c r="CFJ13" s="7"/>
      <c r="CFK13" s="7"/>
      <c r="CFL13" s="7"/>
      <c r="CFM13" s="7"/>
      <c r="CFN13" s="7"/>
      <c r="CFO13" s="7"/>
      <c r="CFP13" s="7"/>
      <c r="CFQ13" s="7"/>
      <c r="CFR13" s="7"/>
      <c r="CFS13" s="7"/>
      <c r="CFT13" s="7"/>
      <c r="CFU13" s="7"/>
      <c r="CFV13" s="7"/>
      <c r="CFW13" s="7"/>
      <c r="CFX13" s="7"/>
      <c r="CFY13" s="7"/>
      <c r="CFZ13" s="7"/>
      <c r="CGA13" s="7"/>
      <c r="CGB13" s="7"/>
      <c r="CGC13" s="7"/>
      <c r="CGD13" s="7"/>
      <c r="CGE13" s="7"/>
      <c r="CGF13" s="7"/>
      <c r="CGG13" s="7"/>
      <c r="CGH13" s="7"/>
      <c r="CGI13" s="7"/>
      <c r="CGJ13" s="7"/>
      <c r="CGK13" s="7"/>
      <c r="CGL13" s="7"/>
      <c r="CGM13" s="7"/>
      <c r="CGN13" s="7"/>
      <c r="CGO13" s="7"/>
      <c r="CGP13" s="7"/>
      <c r="CGQ13" s="7"/>
      <c r="CGR13" s="7"/>
      <c r="CGS13" s="7"/>
      <c r="CGT13" s="7"/>
      <c r="CGU13" s="7"/>
      <c r="CGV13" s="7"/>
      <c r="CGW13" s="7"/>
      <c r="CGX13" s="7"/>
      <c r="CGY13" s="7"/>
      <c r="CGZ13" s="7"/>
      <c r="CHA13" s="7"/>
      <c r="CHB13" s="7"/>
      <c r="CHC13" s="7"/>
      <c r="CHD13" s="7"/>
      <c r="CHE13" s="7"/>
      <c r="CHF13" s="7"/>
      <c r="CHG13" s="7"/>
      <c r="CHH13" s="7"/>
      <c r="CHI13" s="7"/>
      <c r="CHJ13" s="7"/>
      <c r="CHK13" s="7"/>
      <c r="CHL13" s="7"/>
      <c r="CHM13" s="7"/>
      <c r="CHN13" s="7"/>
      <c r="CHO13" s="7"/>
      <c r="CHP13" s="7"/>
      <c r="CHQ13" s="7"/>
      <c r="CHR13" s="7"/>
      <c r="CHS13" s="7"/>
      <c r="CHT13" s="7"/>
      <c r="CHU13" s="7"/>
      <c r="CHV13" s="7"/>
      <c r="CHW13" s="7"/>
      <c r="CHX13" s="7"/>
      <c r="CHY13" s="7"/>
      <c r="CHZ13" s="7"/>
      <c r="CIA13" s="7"/>
      <c r="CIB13" s="7"/>
      <c r="CIC13" s="7"/>
      <c r="CID13" s="7"/>
      <c r="CIE13" s="7"/>
      <c r="CIF13" s="7"/>
      <c r="CIG13" s="7"/>
      <c r="CIH13" s="7"/>
      <c r="CII13" s="7"/>
      <c r="CIJ13" s="7"/>
      <c r="CIK13" s="7"/>
      <c r="CIL13" s="7"/>
      <c r="CIM13" s="7"/>
      <c r="CIN13" s="7"/>
      <c r="CIO13" s="7"/>
      <c r="CIP13" s="7"/>
      <c r="CIQ13" s="7"/>
      <c r="CIR13" s="7"/>
      <c r="CIS13" s="7"/>
      <c r="CIT13" s="7"/>
      <c r="CIU13" s="7"/>
      <c r="CIV13" s="7"/>
      <c r="CIW13" s="7"/>
      <c r="CIX13" s="7"/>
      <c r="CIY13" s="7"/>
      <c r="CIZ13" s="7"/>
      <c r="CJA13" s="7"/>
      <c r="CJB13" s="7"/>
      <c r="CJC13" s="7"/>
      <c r="CJD13" s="7"/>
      <c r="CJE13" s="7"/>
      <c r="CJF13" s="7"/>
      <c r="CJG13" s="7"/>
      <c r="CJH13" s="7"/>
      <c r="CJI13" s="7"/>
      <c r="CJJ13" s="7"/>
      <c r="CJK13" s="7"/>
      <c r="CJL13" s="7"/>
      <c r="CJM13" s="7"/>
      <c r="CJN13" s="7"/>
      <c r="CJO13" s="7"/>
      <c r="CJP13" s="7"/>
      <c r="CJQ13" s="7"/>
      <c r="CJR13" s="7"/>
      <c r="CJS13" s="7"/>
      <c r="CJT13" s="7"/>
      <c r="CJU13" s="7"/>
      <c r="CJV13" s="7"/>
      <c r="CJW13" s="7"/>
      <c r="CJX13" s="7"/>
      <c r="CJY13" s="7"/>
      <c r="CJZ13" s="7"/>
      <c r="CKA13" s="7"/>
      <c r="CKB13" s="7"/>
      <c r="CKC13" s="7"/>
      <c r="CKD13" s="7"/>
      <c r="CKE13" s="7"/>
      <c r="CKF13" s="7"/>
      <c r="CKG13" s="7"/>
      <c r="CKH13" s="7"/>
      <c r="CKI13" s="7"/>
      <c r="CKJ13" s="7"/>
      <c r="CKK13" s="7"/>
      <c r="CKL13" s="7"/>
      <c r="CKM13" s="7"/>
      <c r="CKN13" s="7"/>
      <c r="CKO13" s="7"/>
      <c r="CKP13" s="7"/>
      <c r="CKQ13" s="7"/>
      <c r="CKR13" s="7"/>
      <c r="CKS13" s="7"/>
      <c r="CKT13" s="7"/>
      <c r="CKU13" s="7"/>
      <c r="CKV13" s="7"/>
      <c r="CKW13" s="7"/>
      <c r="CKX13" s="7"/>
      <c r="CKY13" s="7"/>
      <c r="CKZ13" s="7"/>
      <c r="CLA13" s="7"/>
      <c r="CLB13" s="7"/>
      <c r="CLC13" s="7"/>
      <c r="CLD13" s="7"/>
      <c r="CLE13" s="7"/>
      <c r="CLF13" s="7"/>
      <c r="CLG13" s="7"/>
      <c r="CLH13" s="7"/>
      <c r="CLI13" s="7"/>
      <c r="CLJ13" s="7"/>
      <c r="CLK13" s="7"/>
      <c r="CLL13" s="7"/>
      <c r="CLM13" s="7"/>
      <c r="CLN13" s="7"/>
      <c r="CLO13" s="7"/>
      <c r="CLP13" s="7"/>
      <c r="CLQ13" s="7"/>
      <c r="CLR13" s="7"/>
      <c r="CLS13" s="7"/>
      <c r="CLT13" s="7"/>
      <c r="CLU13" s="7"/>
      <c r="CLV13" s="7"/>
      <c r="CLW13" s="7"/>
      <c r="CLX13" s="7"/>
      <c r="CLY13" s="7"/>
      <c r="CLZ13" s="7"/>
      <c r="CMA13" s="7"/>
      <c r="CMB13" s="7"/>
      <c r="CMC13" s="7"/>
      <c r="CMD13" s="7"/>
      <c r="CME13" s="7"/>
      <c r="CMF13" s="7"/>
      <c r="CMG13" s="7"/>
      <c r="CMH13" s="7"/>
      <c r="CMI13" s="7"/>
      <c r="CMJ13" s="7"/>
      <c r="CMK13" s="7"/>
      <c r="CML13" s="7"/>
      <c r="CMM13" s="7"/>
      <c r="CMN13" s="7"/>
      <c r="CMO13" s="7"/>
      <c r="CMP13" s="7"/>
      <c r="CMQ13" s="7"/>
      <c r="CMR13" s="7"/>
      <c r="CMS13" s="7"/>
      <c r="CMT13" s="7"/>
      <c r="CMU13" s="7"/>
      <c r="CMV13" s="7"/>
      <c r="CMW13" s="7"/>
      <c r="CMX13" s="7"/>
      <c r="CMY13" s="7"/>
      <c r="CMZ13" s="7"/>
      <c r="CNA13" s="7"/>
      <c r="CNB13" s="7"/>
      <c r="CNC13" s="7"/>
      <c r="CND13" s="7"/>
      <c r="CNE13" s="7"/>
      <c r="CNF13" s="7"/>
      <c r="CNG13" s="7"/>
      <c r="CNH13" s="7"/>
      <c r="CNI13" s="7"/>
      <c r="CNJ13" s="7"/>
      <c r="CNK13" s="7"/>
      <c r="CNL13" s="7"/>
      <c r="CNM13" s="7"/>
      <c r="CNN13" s="7"/>
      <c r="CNO13" s="7"/>
      <c r="CNP13" s="7"/>
      <c r="CNQ13" s="7"/>
      <c r="CNR13" s="7"/>
      <c r="CNS13" s="7"/>
      <c r="CNT13" s="7"/>
      <c r="CNU13" s="7"/>
      <c r="CNV13" s="7"/>
      <c r="CNW13" s="7"/>
      <c r="CNX13" s="7"/>
      <c r="CNY13" s="7"/>
      <c r="CNZ13" s="7"/>
      <c r="COA13" s="7"/>
      <c r="COB13" s="7"/>
      <c r="COC13" s="7"/>
      <c r="COD13" s="7"/>
      <c r="COE13" s="7"/>
      <c r="COF13" s="7"/>
      <c r="COG13" s="7"/>
      <c r="COH13" s="7"/>
      <c r="COI13" s="7"/>
      <c r="COJ13" s="7"/>
      <c r="COK13" s="7"/>
      <c r="COL13" s="7"/>
      <c r="COM13" s="7"/>
      <c r="CON13" s="7"/>
      <c r="COO13" s="7"/>
      <c r="COP13" s="7"/>
      <c r="COQ13" s="7"/>
      <c r="COR13" s="7"/>
      <c r="COS13" s="7"/>
      <c r="COT13" s="7"/>
      <c r="COU13" s="7"/>
      <c r="COV13" s="7"/>
      <c r="COW13" s="7"/>
      <c r="COX13" s="7"/>
      <c r="COY13" s="7"/>
      <c r="COZ13" s="7"/>
      <c r="CPA13" s="7"/>
      <c r="CPB13" s="7"/>
      <c r="CPC13" s="7"/>
      <c r="CPD13" s="7"/>
      <c r="CPE13" s="7"/>
      <c r="CPF13" s="7"/>
      <c r="CPG13" s="7"/>
      <c r="CPH13" s="7"/>
      <c r="CPI13" s="7"/>
      <c r="CPJ13" s="7"/>
      <c r="CPK13" s="7"/>
      <c r="CPL13" s="7"/>
      <c r="CPM13" s="7"/>
      <c r="CPN13" s="7"/>
      <c r="CPO13" s="7"/>
      <c r="CPP13" s="7"/>
      <c r="CPQ13" s="7"/>
      <c r="CPR13" s="7"/>
      <c r="CPS13" s="7"/>
      <c r="CPT13" s="7"/>
      <c r="CPU13" s="7"/>
      <c r="CPV13" s="7"/>
      <c r="CPW13" s="7"/>
      <c r="CPX13" s="7"/>
      <c r="CPY13" s="7"/>
      <c r="CPZ13" s="7"/>
      <c r="CQA13" s="7"/>
      <c r="CQB13" s="7"/>
      <c r="CQC13" s="7"/>
      <c r="CQD13" s="7"/>
      <c r="CQE13" s="7"/>
      <c r="CQF13" s="7"/>
      <c r="CQG13" s="7"/>
      <c r="CQH13" s="7"/>
      <c r="CQI13" s="7"/>
      <c r="CQJ13" s="7"/>
      <c r="CQK13" s="7"/>
      <c r="CQL13" s="7"/>
      <c r="CQM13" s="7"/>
      <c r="CQN13" s="7"/>
      <c r="CQO13" s="7"/>
      <c r="CQP13" s="7"/>
      <c r="CQQ13" s="7"/>
      <c r="CQR13" s="7"/>
      <c r="CQS13" s="7"/>
      <c r="CQT13" s="7"/>
      <c r="CQU13" s="7"/>
      <c r="CQV13" s="7"/>
      <c r="CQW13" s="7"/>
      <c r="CQX13" s="7"/>
      <c r="CQY13" s="7"/>
      <c r="CQZ13" s="7"/>
      <c r="CRA13" s="7"/>
      <c r="CRB13" s="7"/>
      <c r="CRC13" s="7"/>
      <c r="CRD13" s="7"/>
      <c r="CRE13" s="7"/>
      <c r="CRF13" s="7"/>
      <c r="CRG13" s="7"/>
      <c r="CRH13" s="7"/>
      <c r="CRI13" s="7"/>
      <c r="CRJ13" s="7"/>
      <c r="CRK13" s="7"/>
      <c r="CRL13" s="7"/>
      <c r="CRM13" s="7"/>
      <c r="CRN13" s="7"/>
      <c r="CRO13" s="7"/>
      <c r="CRP13" s="7"/>
      <c r="CRQ13" s="7"/>
      <c r="CRR13" s="7"/>
      <c r="CRS13" s="7"/>
      <c r="CRT13" s="7"/>
      <c r="CRU13" s="7"/>
      <c r="CRV13" s="7"/>
      <c r="CRW13" s="7"/>
      <c r="CRX13" s="7"/>
      <c r="CRY13" s="7"/>
      <c r="CRZ13" s="7"/>
      <c r="CSA13" s="7"/>
      <c r="CSB13" s="7"/>
      <c r="CSC13" s="7"/>
      <c r="CSD13" s="7"/>
      <c r="CSE13" s="7"/>
      <c r="CSF13" s="7"/>
      <c r="CSG13" s="7"/>
      <c r="CSH13" s="7"/>
      <c r="CSI13" s="7"/>
      <c r="CSJ13" s="7"/>
      <c r="CSK13" s="7"/>
      <c r="CSL13" s="7"/>
      <c r="CSM13" s="7"/>
      <c r="CSN13" s="7"/>
      <c r="CSO13" s="7"/>
      <c r="CSP13" s="7"/>
      <c r="CSQ13" s="7"/>
      <c r="CSR13" s="7"/>
      <c r="CSS13" s="7"/>
      <c r="CST13" s="7"/>
      <c r="CSU13" s="7"/>
      <c r="CSV13" s="7"/>
      <c r="CSW13" s="7"/>
      <c r="CSX13" s="7"/>
      <c r="CSY13" s="7"/>
      <c r="CSZ13" s="7"/>
      <c r="CTA13" s="7"/>
      <c r="CTB13" s="7"/>
      <c r="CTC13" s="7"/>
      <c r="CTD13" s="7"/>
      <c r="CTE13" s="7"/>
      <c r="CTF13" s="7"/>
      <c r="CTG13" s="7"/>
      <c r="CTH13" s="7"/>
      <c r="CTI13" s="7"/>
      <c r="CTJ13" s="7"/>
      <c r="CTK13" s="7"/>
      <c r="CTL13" s="7"/>
      <c r="CTM13" s="7"/>
      <c r="CTN13" s="7"/>
      <c r="CTO13" s="7"/>
      <c r="CTP13" s="7"/>
      <c r="CTQ13" s="7"/>
      <c r="CTR13" s="7"/>
      <c r="CTS13" s="7"/>
      <c r="CTT13" s="7"/>
      <c r="CTU13" s="7"/>
      <c r="CTV13" s="7"/>
      <c r="CTW13" s="7"/>
      <c r="CTX13" s="7"/>
      <c r="CTY13" s="7"/>
      <c r="CTZ13" s="7"/>
      <c r="CUA13" s="7"/>
      <c r="CUB13" s="7"/>
      <c r="CUC13" s="7"/>
      <c r="CUD13" s="7"/>
      <c r="CUE13" s="7"/>
      <c r="CUF13" s="7"/>
      <c r="CUG13" s="7"/>
      <c r="CUH13" s="7"/>
      <c r="CUI13" s="7"/>
      <c r="CUJ13" s="7"/>
      <c r="CUK13" s="7"/>
      <c r="CUL13" s="7"/>
      <c r="CUM13" s="7"/>
      <c r="CUN13" s="7"/>
      <c r="CUO13" s="7"/>
      <c r="CUP13" s="7"/>
      <c r="CUQ13" s="7"/>
      <c r="CUR13" s="7"/>
      <c r="CUS13" s="7"/>
      <c r="CUT13" s="7"/>
      <c r="CUU13" s="7"/>
      <c r="CUV13" s="7"/>
      <c r="CUW13" s="7"/>
      <c r="CUX13" s="7"/>
      <c r="CUY13" s="7"/>
      <c r="CUZ13" s="7"/>
      <c r="CVA13" s="7"/>
      <c r="CVB13" s="7"/>
      <c r="CVC13" s="7"/>
      <c r="CVD13" s="7"/>
      <c r="CVE13" s="7"/>
      <c r="CVF13" s="7"/>
      <c r="CVG13" s="7"/>
      <c r="CVH13" s="7"/>
      <c r="CVI13" s="7"/>
      <c r="CVJ13" s="7"/>
      <c r="CVK13" s="7"/>
      <c r="CVL13" s="7"/>
      <c r="CVM13" s="7"/>
      <c r="CVN13" s="7"/>
      <c r="CVO13" s="7"/>
      <c r="CVP13" s="7"/>
      <c r="CVQ13" s="7"/>
      <c r="CVR13" s="7"/>
      <c r="CVS13" s="7"/>
      <c r="CVT13" s="7"/>
      <c r="CVU13" s="7"/>
      <c r="CVV13" s="7"/>
      <c r="CVW13" s="7"/>
      <c r="CVX13" s="7"/>
      <c r="CVY13" s="7"/>
      <c r="CVZ13" s="7"/>
      <c r="CWA13" s="7"/>
      <c r="CWB13" s="7"/>
      <c r="CWC13" s="7"/>
      <c r="CWD13" s="7"/>
      <c r="CWE13" s="7"/>
      <c r="CWF13" s="7"/>
      <c r="CWG13" s="7"/>
      <c r="CWH13" s="7"/>
      <c r="CWI13" s="7"/>
      <c r="CWJ13" s="7"/>
      <c r="CWK13" s="7"/>
      <c r="CWL13" s="7"/>
      <c r="CWM13" s="7"/>
      <c r="CWN13" s="7"/>
      <c r="CWO13" s="7"/>
      <c r="CWP13" s="7"/>
      <c r="CWQ13" s="7"/>
      <c r="CWR13" s="7"/>
      <c r="CWS13" s="7"/>
      <c r="CWT13" s="7"/>
      <c r="CWU13" s="7"/>
      <c r="CWV13" s="7"/>
      <c r="CWW13" s="7"/>
      <c r="CWX13" s="7"/>
      <c r="CWY13" s="7"/>
      <c r="CWZ13" s="7"/>
      <c r="CXA13" s="7"/>
      <c r="CXB13" s="7"/>
      <c r="CXC13" s="7"/>
      <c r="CXD13" s="7"/>
      <c r="CXE13" s="7"/>
      <c r="CXF13" s="7"/>
      <c r="CXG13" s="7"/>
      <c r="CXH13" s="7"/>
      <c r="CXI13" s="7"/>
      <c r="CXJ13" s="7"/>
      <c r="CXK13" s="7"/>
      <c r="CXL13" s="7"/>
      <c r="CXM13" s="7"/>
      <c r="CXN13" s="7"/>
      <c r="CXO13" s="7"/>
      <c r="CXP13" s="7"/>
      <c r="CXQ13" s="7"/>
      <c r="CXR13" s="7"/>
      <c r="CXS13" s="7"/>
      <c r="CXT13" s="7"/>
      <c r="CXU13" s="7"/>
      <c r="CXV13" s="7"/>
      <c r="CXW13" s="7"/>
      <c r="CXX13" s="7"/>
      <c r="CXY13" s="7"/>
      <c r="CXZ13" s="7"/>
      <c r="CYA13" s="7"/>
      <c r="CYB13" s="7"/>
      <c r="CYC13" s="7"/>
      <c r="CYD13" s="7"/>
      <c r="CYE13" s="7"/>
      <c r="CYF13" s="7"/>
      <c r="CYG13" s="7"/>
      <c r="CYH13" s="7"/>
      <c r="CYI13" s="7"/>
      <c r="CYJ13" s="7"/>
      <c r="CYK13" s="7"/>
      <c r="CYL13" s="7"/>
      <c r="CYM13" s="7"/>
      <c r="CYN13" s="7"/>
      <c r="CYO13" s="7"/>
      <c r="CYP13" s="7"/>
      <c r="CYQ13" s="7"/>
      <c r="CYR13" s="7"/>
      <c r="CYS13" s="7"/>
      <c r="CYT13" s="7"/>
      <c r="CYU13" s="7"/>
      <c r="CYV13" s="7"/>
      <c r="CYW13" s="7"/>
      <c r="CYX13" s="7"/>
      <c r="CYY13" s="7"/>
      <c r="CYZ13" s="7"/>
      <c r="CZA13" s="7"/>
      <c r="CZB13" s="7"/>
      <c r="CZC13" s="7"/>
      <c r="CZD13" s="7"/>
      <c r="CZE13" s="7"/>
      <c r="CZF13" s="7"/>
      <c r="CZG13" s="7"/>
      <c r="CZH13" s="7"/>
      <c r="CZI13" s="7"/>
      <c r="CZJ13" s="7"/>
      <c r="CZK13" s="7"/>
      <c r="CZL13" s="7"/>
      <c r="CZM13" s="7"/>
      <c r="CZN13" s="7"/>
      <c r="CZO13" s="7"/>
      <c r="CZP13" s="7"/>
      <c r="CZQ13" s="7"/>
      <c r="CZR13" s="7"/>
      <c r="CZS13" s="7"/>
      <c r="CZT13" s="7"/>
      <c r="CZU13" s="7"/>
      <c r="CZV13" s="7"/>
      <c r="CZW13" s="7"/>
      <c r="CZX13" s="7"/>
      <c r="CZY13" s="7"/>
      <c r="CZZ13" s="7"/>
      <c r="DAA13" s="7"/>
      <c r="DAB13" s="7"/>
      <c r="DAC13" s="7"/>
      <c r="DAD13" s="7"/>
      <c r="DAE13" s="7"/>
      <c r="DAF13" s="7"/>
      <c r="DAG13" s="7"/>
      <c r="DAH13" s="7"/>
      <c r="DAI13" s="7"/>
      <c r="DAJ13" s="7"/>
      <c r="DAK13" s="7"/>
      <c r="DAL13" s="7"/>
      <c r="DAM13" s="7"/>
      <c r="DAN13" s="7"/>
      <c r="DAO13" s="7"/>
      <c r="DAP13" s="7"/>
      <c r="DAQ13" s="7"/>
      <c r="DAR13" s="7"/>
      <c r="DAS13" s="7"/>
      <c r="DAT13" s="7"/>
      <c r="DAU13" s="7"/>
      <c r="DAV13" s="7"/>
      <c r="DAW13" s="7"/>
      <c r="DAX13" s="7"/>
      <c r="DAY13" s="7"/>
      <c r="DAZ13" s="7"/>
      <c r="DBA13" s="7"/>
      <c r="DBB13" s="7"/>
      <c r="DBC13" s="7"/>
      <c r="DBD13" s="7"/>
      <c r="DBE13" s="7"/>
      <c r="DBF13" s="7"/>
      <c r="DBG13" s="7"/>
      <c r="DBH13" s="7"/>
      <c r="DBI13" s="7"/>
      <c r="DBJ13" s="7"/>
      <c r="DBK13" s="7"/>
      <c r="DBL13" s="7"/>
      <c r="DBM13" s="7"/>
      <c r="DBN13" s="7"/>
      <c r="DBO13" s="7"/>
      <c r="DBP13" s="7"/>
      <c r="DBQ13" s="7"/>
      <c r="DBR13" s="7"/>
      <c r="DBS13" s="7"/>
      <c r="DBT13" s="7"/>
      <c r="DBU13" s="7"/>
      <c r="DBV13" s="7"/>
      <c r="DBW13" s="7"/>
      <c r="DBX13" s="7"/>
      <c r="DBY13" s="7"/>
      <c r="DBZ13" s="7"/>
      <c r="DCA13" s="7"/>
      <c r="DCB13" s="7"/>
      <c r="DCC13" s="7"/>
      <c r="DCD13" s="7"/>
      <c r="DCE13" s="7"/>
      <c r="DCF13" s="7"/>
      <c r="DCG13" s="7"/>
      <c r="DCH13" s="7"/>
      <c r="DCI13" s="7"/>
      <c r="DCJ13" s="7"/>
      <c r="DCK13" s="7"/>
      <c r="DCL13" s="7"/>
      <c r="DCM13" s="7"/>
      <c r="DCN13" s="7"/>
      <c r="DCO13" s="7"/>
      <c r="DCP13" s="7"/>
      <c r="DCQ13" s="7"/>
      <c r="DCR13" s="7"/>
      <c r="DCS13" s="7"/>
      <c r="DCT13" s="7"/>
      <c r="DCU13" s="7"/>
      <c r="DCV13" s="7"/>
      <c r="DCW13" s="7"/>
      <c r="DCX13" s="7"/>
      <c r="DCY13" s="7"/>
      <c r="DCZ13" s="7"/>
      <c r="DDA13" s="7"/>
      <c r="DDB13" s="7"/>
      <c r="DDC13" s="7"/>
      <c r="DDD13" s="7"/>
      <c r="DDE13" s="7"/>
      <c r="DDF13" s="7"/>
      <c r="DDG13" s="7"/>
      <c r="DDH13" s="7"/>
      <c r="DDI13" s="7"/>
      <c r="DDJ13" s="7"/>
      <c r="DDK13" s="7"/>
      <c r="DDL13" s="7"/>
      <c r="DDM13" s="7"/>
      <c r="DDN13" s="7"/>
      <c r="DDO13" s="7"/>
      <c r="DDP13" s="7"/>
      <c r="DDQ13" s="7"/>
      <c r="DDR13" s="7"/>
      <c r="DDS13" s="7"/>
      <c r="DDT13" s="7"/>
      <c r="DDU13" s="7"/>
      <c r="DDV13" s="7"/>
      <c r="DDW13" s="7"/>
      <c r="DDX13" s="7"/>
      <c r="DDY13" s="7"/>
      <c r="DDZ13" s="7"/>
      <c r="DEA13" s="7"/>
      <c r="DEB13" s="7"/>
      <c r="DEC13" s="7"/>
      <c r="DED13" s="7"/>
      <c r="DEE13" s="7"/>
      <c r="DEF13" s="7"/>
      <c r="DEG13" s="7"/>
      <c r="DEH13" s="7"/>
      <c r="DEI13" s="7"/>
      <c r="DEJ13" s="7"/>
      <c r="DEK13" s="7"/>
      <c r="DEL13" s="7"/>
      <c r="DEM13" s="7"/>
      <c r="DEN13" s="7"/>
      <c r="DEO13" s="7"/>
      <c r="DEP13" s="7"/>
      <c r="DEQ13" s="7"/>
      <c r="DER13" s="7"/>
      <c r="DES13" s="7"/>
      <c r="DET13" s="7"/>
      <c r="DEU13" s="7"/>
      <c r="DEV13" s="7"/>
      <c r="DEW13" s="7"/>
      <c r="DEX13" s="7"/>
      <c r="DEY13" s="7"/>
      <c r="DEZ13" s="7"/>
      <c r="DFA13" s="7"/>
      <c r="DFB13" s="7"/>
      <c r="DFC13" s="7"/>
      <c r="DFD13" s="7"/>
      <c r="DFE13" s="7"/>
      <c r="DFF13" s="7"/>
      <c r="DFG13" s="7"/>
      <c r="DFH13" s="7"/>
      <c r="DFI13" s="7"/>
      <c r="DFJ13" s="7"/>
      <c r="DFK13" s="7"/>
      <c r="DFL13" s="7"/>
      <c r="DFM13" s="7"/>
      <c r="DFN13" s="7"/>
      <c r="DFO13" s="7"/>
      <c r="DFP13" s="7"/>
      <c r="DFQ13" s="7"/>
      <c r="DFR13" s="7"/>
      <c r="DFS13" s="7"/>
      <c r="DFT13" s="7"/>
      <c r="DFU13" s="7"/>
      <c r="DFV13" s="7"/>
      <c r="DFW13" s="7"/>
      <c r="DFX13" s="7"/>
      <c r="DFY13" s="7"/>
      <c r="DFZ13" s="7"/>
      <c r="DGA13" s="7"/>
      <c r="DGB13" s="7"/>
      <c r="DGC13" s="7"/>
      <c r="DGD13" s="7"/>
      <c r="DGE13" s="7"/>
      <c r="DGF13" s="7"/>
      <c r="DGG13" s="7"/>
      <c r="DGH13" s="7"/>
      <c r="DGI13" s="7"/>
      <c r="DGJ13" s="7"/>
      <c r="DGK13" s="7"/>
      <c r="DGL13" s="7"/>
      <c r="DGM13" s="7"/>
      <c r="DGN13" s="7"/>
      <c r="DGO13" s="7"/>
      <c r="DGP13" s="7"/>
      <c r="DGQ13" s="7"/>
      <c r="DGR13" s="7"/>
      <c r="DGS13" s="7"/>
      <c r="DGT13" s="7"/>
      <c r="DGU13" s="7"/>
      <c r="DGV13" s="7"/>
      <c r="DGW13" s="7"/>
      <c r="DGX13" s="7"/>
      <c r="DGY13" s="7"/>
      <c r="DGZ13" s="7"/>
      <c r="DHA13" s="7"/>
      <c r="DHB13" s="7"/>
      <c r="DHC13" s="7"/>
      <c r="DHD13" s="7"/>
      <c r="DHE13" s="7"/>
      <c r="DHF13" s="7"/>
      <c r="DHG13" s="7"/>
      <c r="DHH13" s="7"/>
      <c r="DHI13" s="7"/>
      <c r="DHJ13" s="7"/>
      <c r="DHK13" s="7"/>
      <c r="DHL13" s="7"/>
      <c r="DHM13" s="7"/>
      <c r="DHN13" s="7"/>
      <c r="DHO13" s="7"/>
      <c r="DHP13" s="7"/>
      <c r="DHQ13" s="7"/>
      <c r="DHR13" s="7"/>
      <c r="DHS13" s="7"/>
      <c r="DHT13" s="7"/>
      <c r="DHU13" s="7"/>
      <c r="DHV13" s="7"/>
      <c r="DHW13" s="7"/>
      <c r="DHX13" s="7"/>
      <c r="DHY13" s="7"/>
      <c r="DHZ13" s="7"/>
      <c r="DIA13" s="7"/>
      <c r="DIB13" s="7"/>
      <c r="DIC13" s="7"/>
      <c r="DID13" s="7"/>
      <c r="DIE13" s="7"/>
      <c r="DIF13" s="7"/>
      <c r="DIG13" s="7"/>
      <c r="DIH13" s="7"/>
      <c r="DII13" s="7"/>
      <c r="DIJ13" s="7"/>
      <c r="DIK13" s="7"/>
      <c r="DIL13" s="7"/>
      <c r="DIM13" s="7"/>
      <c r="DIN13" s="7"/>
      <c r="DIO13" s="7"/>
      <c r="DIP13" s="7"/>
      <c r="DIQ13" s="7"/>
      <c r="DIR13" s="7"/>
      <c r="DIS13" s="7"/>
      <c r="DIT13" s="7"/>
      <c r="DIU13" s="7"/>
      <c r="DIV13" s="7"/>
      <c r="DIW13" s="7"/>
      <c r="DIX13" s="7"/>
      <c r="DIY13" s="7"/>
      <c r="DIZ13" s="7"/>
      <c r="DJA13" s="7"/>
      <c r="DJB13" s="7"/>
      <c r="DJC13" s="7"/>
      <c r="DJD13" s="7"/>
      <c r="DJE13" s="7"/>
      <c r="DJF13" s="7"/>
      <c r="DJG13" s="7"/>
      <c r="DJH13" s="7"/>
      <c r="DJI13" s="7"/>
      <c r="DJJ13" s="7"/>
      <c r="DJK13" s="7"/>
      <c r="DJL13" s="7"/>
      <c r="DJM13" s="7"/>
      <c r="DJN13" s="7"/>
      <c r="DJO13" s="7"/>
      <c r="DJP13" s="7"/>
      <c r="DJQ13" s="7"/>
      <c r="DJR13" s="7"/>
      <c r="DJS13" s="7"/>
      <c r="DJT13" s="7"/>
      <c r="DJU13" s="7"/>
      <c r="DJV13" s="7"/>
      <c r="DJW13" s="7"/>
      <c r="DJX13" s="7"/>
      <c r="DJY13" s="7"/>
      <c r="DJZ13" s="7"/>
      <c r="DKA13" s="7"/>
      <c r="DKB13" s="7"/>
      <c r="DKC13" s="7"/>
      <c r="DKD13" s="7"/>
      <c r="DKE13" s="7"/>
      <c r="DKF13" s="7"/>
      <c r="DKG13" s="7"/>
      <c r="DKH13" s="7"/>
      <c r="DKI13" s="7"/>
      <c r="DKJ13" s="7"/>
      <c r="DKK13" s="7"/>
      <c r="DKL13" s="7"/>
      <c r="DKM13" s="7"/>
      <c r="DKN13" s="7"/>
      <c r="DKO13" s="7"/>
      <c r="DKP13" s="7"/>
      <c r="DKQ13" s="7"/>
      <c r="DKR13" s="7"/>
      <c r="DKS13" s="7"/>
      <c r="DKT13" s="7"/>
      <c r="DKU13" s="7"/>
      <c r="DKV13" s="7"/>
      <c r="DKW13" s="7"/>
      <c r="DKX13" s="7"/>
      <c r="DKY13" s="7"/>
      <c r="DKZ13" s="7"/>
      <c r="DLA13" s="7"/>
      <c r="DLB13" s="7"/>
      <c r="DLC13" s="7"/>
      <c r="DLD13" s="7"/>
      <c r="DLE13" s="7"/>
      <c r="DLF13" s="7"/>
      <c r="DLG13" s="7"/>
      <c r="DLH13" s="7"/>
      <c r="DLI13" s="7"/>
      <c r="DLJ13" s="7"/>
      <c r="DLK13" s="7"/>
      <c r="DLL13" s="7"/>
      <c r="DLM13" s="7"/>
      <c r="DLN13" s="7"/>
      <c r="DLO13" s="7"/>
      <c r="DLP13" s="7"/>
      <c r="DLQ13" s="7"/>
      <c r="DLR13" s="7"/>
      <c r="DLS13" s="7"/>
      <c r="DLT13" s="7"/>
      <c r="DLU13" s="7"/>
      <c r="DLV13" s="7"/>
      <c r="DLW13" s="7"/>
      <c r="DLX13" s="7"/>
      <c r="DLY13" s="7"/>
      <c r="DLZ13" s="7"/>
      <c r="DMA13" s="7"/>
      <c r="DMB13" s="7"/>
      <c r="DMC13" s="7"/>
      <c r="DMD13" s="7"/>
      <c r="DME13" s="7"/>
      <c r="DMF13" s="7"/>
      <c r="DMG13" s="7"/>
      <c r="DMH13" s="7"/>
      <c r="DMI13" s="7"/>
      <c r="DMJ13" s="7"/>
      <c r="DMK13" s="7"/>
      <c r="DML13" s="7"/>
      <c r="DMM13" s="7"/>
      <c r="DMN13" s="7"/>
      <c r="DMO13" s="7"/>
      <c r="DMP13" s="7"/>
      <c r="DMQ13" s="7"/>
      <c r="DMR13" s="7"/>
      <c r="DMS13" s="7"/>
      <c r="DMT13" s="7"/>
      <c r="DMU13" s="7"/>
      <c r="DMV13" s="7"/>
      <c r="DMW13" s="7"/>
      <c r="DMX13" s="7"/>
      <c r="DMY13" s="7"/>
      <c r="DMZ13" s="7"/>
      <c r="DNA13" s="7"/>
      <c r="DNB13" s="7"/>
      <c r="DNC13" s="7"/>
      <c r="DND13" s="7"/>
      <c r="DNE13" s="7"/>
      <c r="DNF13" s="7"/>
      <c r="DNG13" s="7"/>
      <c r="DNH13" s="7"/>
      <c r="DNI13" s="7"/>
      <c r="DNJ13" s="7"/>
      <c r="DNK13" s="7"/>
      <c r="DNL13" s="7"/>
      <c r="DNM13" s="7"/>
      <c r="DNN13" s="7"/>
      <c r="DNO13" s="7"/>
      <c r="DNP13" s="7"/>
      <c r="DNQ13" s="7"/>
      <c r="DNR13" s="7"/>
      <c r="DNS13" s="7"/>
      <c r="DNT13" s="7"/>
      <c r="DNU13" s="7"/>
      <c r="DNV13" s="7"/>
      <c r="DNW13" s="7"/>
      <c r="DNX13" s="7"/>
      <c r="DNY13" s="7"/>
      <c r="DNZ13" s="7"/>
      <c r="DOA13" s="7"/>
      <c r="DOB13" s="7"/>
      <c r="DOC13" s="7"/>
      <c r="DOD13" s="7"/>
      <c r="DOE13" s="7"/>
      <c r="DOF13" s="7"/>
      <c r="DOG13" s="7"/>
      <c r="DOH13" s="7"/>
      <c r="DOI13" s="7"/>
      <c r="DOJ13" s="7"/>
      <c r="DOK13" s="7"/>
      <c r="DOL13" s="7"/>
      <c r="DOM13" s="7"/>
      <c r="DON13" s="7"/>
      <c r="DOO13" s="7"/>
      <c r="DOP13" s="7"/>
      <c r="DOQ13" s="7"/>
      <c r="DOR13" s="7"/>
      <c r="DOS13" s="7"/>
      <c r="DOT13" s="7"/>
      <c r="DOU13" s="7"/>
      <c r="DOV13" s="7"/>
      <c r="DOW13" s="7"/>
      <c r="DOX13" s="7"/>
      <c r="DOY13" s="7"/>
      <c r="DOZ13" s="7"/>
      <c r="DPA13" s="7"/>
      <c r="DPB13" s="7"/>
      <c r="DPC13" s="7"/>
      <c r="DPD13" s="7"/>
      <c r="DPE13" s="7"/>
      <c r="DPF13" s="7"/>
      <c r="DPG13" s="7"/>
      <c r="DPH13" s="7"/>
      <c r="DPI13" s="7"/>
      <c r="DPJ13" s="7"/>
      <c r="DPK13" s="7"/>
      <c r="DPL13" s="7"/>
      <c r="DPM13" s="7"/>
      <c r="DPN13" s="7"/>
      <c r="DPO13" s="7"/>
      <c r="DPP13" s="7"/>
      <c r="DPQ13" s="7"/>
      <c r="DPR13" s="7"/>
      <c r="DPS13" s="7"/>
      <c r="DPT13" s="7"/>
      <c r="DPU13" s="7"/>
      <c r="DPV13" s="7"/>
      <c r="DPW13" s="7"/>
      <c r="DPX13" s="7"/>
      <c r="DPY13" s="7"/>
      <c r="DPZ13" s="7"/>
      <c r="DQA13" s="7"/>
      <c r="DQB13" s="7"/>
      <c r="DQC13" s="7"/>
      <c r="DQD13" s="7"/>
      <c r="DQE13" s="7"/>
      <c r="DQF13" s="7"/>
      <c r="DQG13" s="7"/>
      <c r="DQH13" s="7"/>
      <c r="DQI13" s="7"/>
      <c r="DQJ13" s="7"/>
      <c r="DQK13" s="7"/>
      <c r="DQL13" s="7"/>
      <c r="DQM13" s="7"/>
      <c r="DQN13" s="7"/>
      <c r="DQO13" s="7"/>
      <c r="DQP13" s="7"/>
      <c r="DQQ13" s="7"/>
      <c r="DQR13" s="7"/>
      <c r="DQS13" s="7"/>
      <c r="DQT13" s="7"/>
      <c r="DQU13" s="7"/>
      <c r="DQV13" s="7"/>
      <c r="DQW13" s="7"/>
      <c r="DQX13" s="7"/>
      <c r="DQY13" s="7"/>
      <c r="DQZ13" s="7"/>
      <c r="DRA13" s="7"/>
      <c r="DRB13" s="7"/>
      <c r="DRC13" s="7"/>
      <c r="DRD13" s="7"/>
      <c r="DRE13" s="7"/>
      <c r="DRF13" s="7"/>
      <c r="DRG13" s="7"/>
      <c r="DRH13" s="7"/>
      <c r="DRI13" s="7"/>
      <c r="DRJ13" s="7"/>
      <c r="DRK13" s="7"/>
      <c r="DRL13" s="7"/>
      <c r="DRM13" s="7"/>
      <c r="DRN13" s="7"/>
      <c r="DRO13" s="7"/>
      <c r="DRP13" s="7"/>
      <c r="DRQ13" s="7"/>
      <c r="DRR13" s="7"/>
      <c r="DRS13" s="7"/>
      <c r="DRT13" s="7"/>
      <c r="DRU13" s="7"/>
      <c r="DRV13" s="7"/>
      <c r="DRW13" s="7"/>
      <c r="DRX13" s="7"/>
      <c r="DRY13" s="7"/>
      <c r="DRZ13" s="7"/>
      <c r="DSA13" s="7"/>
      <c r="DSB13" s="7"/>
      <c r="DSC13" s="7"/>
      <c r="DSD13" s="7"/>
      <c r="DSE13" s="7"/>
      <c r="DSF13" s="7"/>
      <c r="DSG13" s="7"/>
      <c r="DSH13" s="7"/>
      <c r="DSI13" s="7"/>
      <c r="DSJ13" s="7"/>
      <c r="DSK13" s="7"/>
      <c r="DSL13" s="7"/>
      <c r="DSM13" s="7"/>
      <c r="DSN13" s="7"/>
      <c r="DSO13" s="7"/>
      <c r="DSP13" s="7"/>
      <c r="DSQ13" s="7"/>
      <c r="DSR13" s="7"/>
      <c r="DSS13" s="7"/>
      <c r="DST13" s="7"/>
      <c r="DSU13" s="7"/>
      <c r="DSV13" s="7"/>
      <c r="DSW13" s="7"/>
      <c r="DSX13" s="7"/>
      <c r="DSY13" s="7"/>
      <c r="DSZ13" s="7"/>
      <c r="DTA13" s="7"/>
      <c r="DTB13" s="7"/>
      <c r="DTC13" s="7"/>
      <c r="DTD13" s="7"/>
      <c r="DTE13" s="7"/>
      <c r="DTF13" s="7"/>
      <c r="DTG13" s="7"/>
      <c r="DTH13" s="7"/>
      <c r="DTI13" s="7"/>
      <c r="DTJ13" s="7"/>
      <c r="DTK13" s="7"/>
      <c r="DTL13" s="7"/>
      <c r="DTM13" s="7"/>
      <c r="DTN13" s="7"/>
      <c r="DTO13" s="7"/>
      <c r="DTP13" s="7"/>
      <c r="DTQ13" s="7"/>
      <c r="DTR13" s="7"/>
      <c r="DTS13" s="7"/>
      <c r="DTT13" s="7"/>
      <c r="DTU13" s="7"/>
      <c r="DTV13" s="7"/>
      <c r="DTW13" s="7"/>
      <c r="DTX13" s="7"/>
      <c r="DTY13" s="7"/>
      <c r="DTZ13" s="7"/>
      <c r="DUA13" s="7"/>
      <c r="DUB13" s="7"/>
      <c r="DUC13" s="7"/>
      <c r="DUD13" s="7"/>
      <c r="DUE13" s="7"/>
      <c r="DUF13" s="7"/>
      <c r="DUG13" s="7"/>
      <c r="DUH13" s="7"/>
      <c r="DUI13" s="7"/>
      <c r="DUJ13" s="7"/>
      <c r="DUK13" s="7"/>
      <c r="DUL13" s="7"/>
      <c r="DUM13" s="7"/>
      <c r="DUN13" s="7"/>
      <c r="DUO13" s="7"/>
      <c r="DUP13" s="7"/>
      <c r="DUQ13" s="7"/>
      <c r="DUR13" s="7"/>
      <c r="DUS13" s="7"/>
      <c r="DUT13" s="7"/>
      <c r="DUU13" s="7"/>
      <c r="DUV13" s="7"/>
      <c r="DUW13" s="7"/>
      <c r="DUX13" s="7"/>
      <c r="DUY13" s="7"/>
      <c r="DUZ13" s="7"/>
      <c r="DVA13" s="7"/>
      <c r="DVB13" s="7"/>
      <c r="DVC13" s="7"/>
      <c r="DVD13" s="7"/>
      <c r="DVE13" s="7"/>
      <c r="DVF13" s="7"/>
      <c r="DVG13" s="7"/>
      <c r="DVH13" s="7"/>
      <c r="DVI13" s="7"/>
      <c r="DVJ13" s="7"/>
      <c r="DVK13" s="7"/>
      <c r="DVL13" s="7"/>
      <c r="DVM13" s="7"/>
      <c r="DVN13" s="7"/>
      <c r="DVO13" s="7"/>
      <c r="DVP13" s="7"/>
      <c r="DVQ13" s="7"/>
      <c r="DVR13" s="7"/>
      <c r="DVS13" s="7"/>
      <c r="DVT13" s="7"/>
      <c r="DVU13" s="7"/>
      <c r="DVV13" s="7"/>
      <c r="DVW13" s="7"/>
      <c r="DVX13" s="7"/>
      <c r="DVY13" s="7"/>
      <c r="DVZ13" s="7"/>
      <c r="DWA13" s="7"/>
      <c r="DWB13" s="7"/>
      <c r="DWC13" s="7"/>
      <c r="DWD13" s="7"/>
      <c r="DWE13" s="7"/>
      <c r="DWF13" s="7"/>
      <c r="DWG13" s="7"/>
      <c r="DWH13" s="7"/>
      <c r="DWI13" s="7"/>
      <c r="DWJ13" s="7"/>
      <c r="DWK13" s="7"/>
      <c r="DWL13" s="7"/>
      <c r="DWM13" s="7"/>
      <c r="DWN13" s="7"/>
      <c r="DWO13" s="7"/>
      <c r="DWP13" s="7"/>
      <c r="DWQ13" s="7"/>
      <c r="DWR13" s="7"/>
      <c r="DWS13" s="7"/>
      <c r="DWT13" s="7"/>
      <c r="DWU13" s="7"/>
      <c r="DWV13" s="7"/>
      <c r="DWW13" s="7"/>
      <c r="DWX13" s="7"/>
      <c r="DWY13" s="7"/>
      <c r="DWZ13" s="7"/>
      <c r="DXA13" s="7"/>
      <c r="DXB13" s="7"/>
      <c r="DXC13" s="7"/>
      <c r="DXD13" s="7"/>
      <c r="DXE13" s="7"/>
      <c r="DXF13" s="7"/>
      <c r="DXG13" s="7"/>
      <c r="DXH13" s="7"/>
      <c r="DXI13" s="7"/>
      <c r="DXJ13" s="7"/>
      <c r="DXK13" s="7"/>
      <c r="DXL13" s="7"/>
      <c r="DXM13" s="7"/>
      <c r="DXN13" s="7"/>
      <c r="DXO13" s="7"/>
      <c r="DXP13" s="7"/>
      <c r="DXQ13" s="7"/>
      <c r="DXR13" s="7"/>
      <c r="DXS13" s="7"/>
      <c r="DXT13" s="7"/>
      <c r="DXU13" s="7"/>
      <c r="DXV13" s="7"/>
      <c r="DXW13" s="7"/>
      <c r="DXX13" s="7"/>
      <c r="DXY13" s="7"/>
      <c r="DXZ13" s="7"/>
      <c r="DYA13" s="7"/>
      <c r="DYB13" s="7"/>
      <c r="DYC13" s="7"/>
      <c r="DYD13" s="7"/>
      <c r="DYE13" s="7"/>
      <c r="DYF13" s="7"/>
      <c r="DYG13" s="7"/>
      <c r="DYH13" s="7"/>
      <c r="DYI13" s="7"/>
      <c r="DYJ13" s="7"/>
      <c r="DYK13" s="7"/>
      <c r="DYL13" s="7"/>
      <c r="DYM13" s="7"/>
      <c r="DYN13" s="7"/>
      <c r="DYO13" s="7"/>
      <c r="DYP13" s="7"/>
      <c r="DYQ13" s="7"/>
      <c r="DYR13" s="7"/>
      <c r="DYS13" s="7"/>
      <c r="DYT13" s="7"/>
      <c r="DYU13" s="7"/>
      <c r="DYV13" s="7"/>
      <c r="DYW13" s="7"/>
      <c r="DYX13" s="7"/>
      <c r="DYY13" s="7"/>
      <c r="DYZ13" s="7"/>
      <c r="DZA13" s="7"/>
      <c r="DZB13" s="7"/>
      <c r="DZC13" s="7"/>
      <c r="DZD13" s="7"/>
      <c r="DZE13" s="7"/>
      <c r="DZF13" s="7"/>
      <c r="DZG13" s="7"/>
      <c r="DZH13" s="7"/>
      <c r="DZI13" s="7"/>
      <c r="DZJ13" s="7"/>
      <c r="DZK13" s="7"/>
      <c r="DZL13" s="7"/>
      <c r="DZM13" s="7"/>
      <c r="DZN13" s="7"/>
      <c r="DZO13" s="7"/>
      <c r="DZP13" s="7"/>
      <c r="DZQ13" s="7"/>
      <c r="DZR13" s="7"/>
      <c r="DZS13" s="7"/>
      <c r="DZT13" s="7"/>
      <c r="DZU13" s="7"/>
      <c r="DZV13" s="7"/>
      <c r="DZW13" s="7"/>
      <c r="DZX13" s="7"/>
      <c r="DZY13" s="7"/>
      <c r="DZZ13" s="7"/>
      <c r="EAA13" s="7"/>
      <c r="EAB13" s="7"/>
      <c r="EAC13" s="7"/>
      <c r="EAD13" s="7"/>
      <c r="EAE13" s="7"/>
      <c r="EAF13" s="7"/>
      <c r="EAG13" s="7"/>
      <c r="EAH13" s="7"/>
      <c r="EAI13" s="7"/>
      <c r="EAJ13" s="7"/>
      <c r="EAK13" s="7"/>
      <c r="EAL13" s="7"/>
      <c r="EAM13" s="7"/>
      <c r="EAN13" s="7"/>
      <c r="EAO13" s="7"/>
      <c r="EAP13" s="7"/>
      <c r="EAQ13" s="7"/>
      <c r="EAR13" s="7"/>
      <c r="EAS13" s="7"/>
      <c r="EAT13" s="7"/>
      <c r="EAU13" s="7"/>
      <c r="EAV13" s="7"/>
      <c r="EAW13" s="7"/>
      <c r="EAX13" s="7"/>
      <c r="EAY13" s="7"/>
      <c r="EAZ13" s="7"/>
      <c r="EBA13" s="7"/>
      <c r="EBB13" s="7"/>
      <c r="EBC13" s="7"/>
      <c r="EBD13" s="7"/>
      <c r="EBE13" s="7"/>
      <c r="EBF13" s="7"/>
      <c r="EBG13" s="7"/>
      <c r="EBH13" s="7"/>
      <c r="EBI13" s="7"/>
      <c r="EBJ13" s="7"/>
      <c r="EBK13" s="7"/>
      <c r="EBL13" s="7"/>
      <c r="EBM13" s="7"/>
      <c r="EBN13" s="7"/>
      <c r="EBO13" s="7"/>
      <c r="EBP13" s="7"/>
      <c r="EBQ13" s="7"/>
      <c r="EBR13" s="7"/>
      <c r="EBS13" s="7"/>
      <c r="EBT13" s="7"/>
      <c r="EBU13" s="7"/>
      <c r="EBV13" s="7"/>
      <c r="EBW13" s="7"/>
      <c r="EBX13" s="7"/>
      <c r="EBY13" s="7"/>
      <c r="EBZ13" s="7"/>
      <c r="ECA13" s="7"/>
      <c r="ECB13" s="7"/>
      <c r="ECC13" s="7"/>
      <c r="ECD13" s="7"/>
      <c r="ECE13" s="7"/>
      <c r="ECF13" s="7"/>
      <c r="ECG13" s="7"/>
      <c r="ECH13" s="7"/>
      <c r="ECI13" s="7"/>
      <c r="ECJ13" s="7"/>
      <c r="ECK13" s="7"/>
      <c r="ECL13" s="7"/>
      <c r="ECM13" s="7"/>
      <c r="ECN13" s="7"/>
      <c r="ECO13" s="7"/>
      <c r="ECP13" s="7"/>
      <c r="ECQ13" s="7"/>
      <c r="ECR13" s="7"/>
      <c r="ECS13" s="7"/>
      <c r="ECT13" s="7"/>
      <c r="ECU13" s="7"/>
      <c r="ECV13" s="7"/>
      <c r="ECW13" s="7"/>
      <c r="ECX13" s="7"/>
      <c r="ECY13" s="7"/>
      <c r="ECZ13" s="7"/>
      <c r="EDA13" s="7"/>
      <c r="EDB13" s="7"/>
      <c r="EDC13" s="7"/>
      <c r="EDD13" s="7"/>
      <c r="EDE13" s="7"/>
      <c r="EDF13" s="7"/>
      <c r="EDG13" s="7"/>
      <c r="EDH13" s="7"/>
      <c r="EDI13" s="7"/>
      <c r="EDJ13" s="7"/>
      <c r="EDK13" s="7"/>
      <c r="EDL13" s="7"/>
      <c r="EDM13" s="7"/>
      <c r="EDN13" s="7"/>
      <c r="EDO13" s="7"/>
      <c r="EDP13" s="7"/>
      <c r="EDQ13" s="7"/>
      <c r="EDR13" s="7"/>
      <c r="EDS13" s="7"/>
      <c r="EDT13" s="7"/>
      <c r="EDU13" s="7"/>
      <c r="EDV13" s="7"/>
      <c r="EDW13" s="7"/>
      <c r="EDX13" s="7"/>
      <c r="EDY13" s="7"/>
      <c r="EDZ13" s="7"/>
      <c r="EEA13" s="7"/>
      <c r="EEB13" s="7"/>
      <c r="EEC13" s="7"/>
      <c r="EED13" s="7"/>
      <c r="EEE13" s="7"/>
      <c r="EEF13" s="7"/>
      <c r="EEG13" s="7"/>
      <c r="EEH13" s="7"/>
      <c r="EEI13" s="7"/>
      <c r="EEJ13" s="7"/>
      <c r="EEK13" s="7"/>
      <c r="EEL13" s="7"/>
      <c r="EEM13" s="7"/>
      <c r="EEN13" s="7"/>
      <c r="EEO13" s="7"/>
      <c r="EEP13" s="7"/>
      <c r="EEQ13" s="7"/>
      <c r="EER13" s="7"/>
      <c r="EES13" s="7"/>
      <c r="EET13" s="7"/>
      <c r="EEU13" s="7"/>
      <c r="EEV13" s="7"/>
      <c r="EEW13" s="7"/>
      <c r="EEX13" s="7"/>
      <c r="EEY13" s="7"/>
      <c r="EEZ13" s="7"/>
      <c r="EFA13" s="7"/>
      <c r="EFB13" s="7"/>
      <c r="EFC13" s="7"/>
      <c r="EFD13" s="7"/>
      <c r="EFE13" s="7"/>
      <c r="EFF13" s="7"/>
      <c r="EFG13" s="7"/>
      <c r="EFH13" s="7"/>
      <c r="EFI13" s="7"/>
      <c r="EFJ13" s="7"/>
      <c r="EFK13" s="7"/>
      <c r="EFL13" s="7"/>
      <c r="EFM13" s="7"/>
      <c r="EFN13" s="7"/>
      <c r="EFO13" s="7"/>
      <c r="EFP13" s="7"/>
      <c r="EFQ13" s="7"/>
      <c r="EFR13" s="7"/>
      <c r="EFS13" s="7"/>
      <c r="EFT13" s="7"/>
      <c r="EFU13" s="7"/>
      <c r="EFV13" s="7"/>
      <c r="EFW13" s="7"/>
      <c r="EFX13" s="7"/>
      <c r="EFY13" s="7"/>
      <c r="EFZ13" s="7"/>
      <c r="EGA13" s="7"/>
      <c r="EGB13" s="7"/>
      <c r="EGC13" s="7"/>
      <c r="EGD13" s="7"/>
      <c r="EGE13" s="7"/>
      <c r="EGF13" s="7"/>
      <c r="EGG13" s="7"/>
      <c r="EGH13" s="7"/>
      <c r="EGI13" s="7"/>
      <c r="EGJ13" s="7"/>
      <c r="EGK13" s="7"/>
      <c r="EGL13" s="7"/>
      <c r="EGM13" s="7"/>
      <c r="EGN13" s="7"/>
      <c r="EGO13" s="7"/>
      <c r="EGP13" s="7"/>
      <c r="EGQ13" s="7"/>
      <c r="EGR13" s="7"/>
      <c r="EGS13" s="7"/>
      <c r="EGT13" s="7"/>
      <c r="EGU13" s="7"/>
      <c r="EGV13" s="7"/>
      <c r="EGW13" s="7"/>
      <c r="EGX13" s="7"/>
      <c r="EGY13" s="7"/>
      <c r="EGZ13" s="7"/>
      <c r="EHA13" s="7"/>
      <c r="EHB13" s="7"/>
      <c r="EHC13" s="7"/>
      <c r="EHD13" s="7"/>
      <c r="EHE13" s="7"/>
      <c r="EHF13" s="7"/>
      <c r="EHG13" s="7"/>
      <c r="EHH13" s="7"/>
      <c r="EHI13" s="7"/>
      <c r="EHJ13" s="7"/>
      <c r="EHK13" s="7"/>
      <c r="EHL13" s="7"/>
      <c r="EHM13" s="7"/>
      <c r="EHN13" s="7"/>
      <c r="EHO13" s="7"/>
      <c r="EHP13" s="7"/>
      <c r="EHQ13" s="7"/>
      <c r="EHR13" s="7"/>
      <c r="EHS13" s="7"/>
      <c r="EHT13" s="7"/>
      <c r="EHU13" s="7"/>
      <c r="EHV13" s="7"/>
      <c r="EHW13" s="7"/>
      <c r="EHX13" s="7"/>
      <c r="EHY13" s="7"/>
      <c r="EHZ13" s="7"/>
      <c r="EIA13" s="7"/>
      <c r="EIB13" s="7"/>
      <c r="EIC13" s="7"/>
      <c r="EID13" s="7"/>
      <c r="EIE13" s="7"/>
      <c r="EIF13" s="7"/>
      <c r="EIG13" s="7"/>
      <c r="EIH13" s="7"/>
      <c r="EII13" s="7"/>
      <c r="EIJ13" s="7"/>
      <c r="EIK13" s="7"/>
      <c r="EIL13" s="7"/>
      <c r="EIM13" s="7"/>
      <c r="EIN13" s="7"/>
      <c r="EIO13" s="7"/>
      <c r="EIP13" s="7"/>
      <c r="EIQ13" s="7"/>
      <c r="EIR13" s="7"/>
      <c r="EIS13" s="7"/>
      <c r="EIT13" s="7"/>
      <c r="EIU13" s="7"/>
      <c r="EIV13" s="7"/>
      <c r="EIW13" s="7"/>
      <c r="EIX13" s="7"/>
      <c r="EIY13" s="7"/>
      <c r="EIZ13" s="7"/>
      <c r="EJA13" s="7"/>
      <c r="EJB13" s="7"/>
      <c r="EJC13" s="7"/>
      <c r="EJD13" s="7"/>
      <c r="EJE13" s="7"/>
      <c r="EJF13" s="7"/>
      <c r="EJG13" s="7"/>
      <c r="EJH13" s="7"/>
      <c r="EJI13" s="7"/>
      <c r="EJJ13" s="7"/>
      <c r="EJK13" s="7"/>
      <c r="EJL13" s="7"/>
      <c r="EJM13" s="7"/>
      <c r="EJN13" s="7"/>
      <c r="EJO13" s="7"/>
      <c r="EJP13" s="7"/>
      <c r="EJQ13" s="7"/>
      <c r="EJR13" s="7"/>
      <c r="EJS13" s="7"/>
      <c r="EJT13" s="7"/>
      <c r="EJU13" s="7"/>
      <c r="EJV13" s="7"/>
      <c r="EJW13" s="7"/>
      <c r="EJX13" s="7"/>
      <c r="EJY13" s="7"/>
      <c r="EJZ13" s="7"/>
      <c r="EKA13" s="7"/>
      <c r="EKB13" s="7"/>
      <c r="EKC13" s="7"/>
      <c r="EKD13" s="7"/>
      <c r="EKE13" s="7"/>
      <c r="EKF13" s="7"/>
      <c r="EKG13" s="7"/>
      <c r="EKH13" s="7"/>
      <c r="EKI13" s="7"/>
      <c r="EKJ13" s="7"/>
      <c r="EKK13" s="7"/>
      <c r="EKL13" s="7"/>
      <c r="EKM13" s="7"/>
      <c r="EKN13" s="7"/>
      <c r="EKO13" s="7"/>
      <c r="EKP13" s="7"/>
      <c r="EKQ13" s="7"/>
      <c r="EKR13" s="7"/>
      <c r="EKS13" s="7"/>
      <c r="EKT13" s="7"/>
      <c r="EKU13" s="7"/>
      <c r="EKV13" s="7"/>
      <c r="EKW13" s="7"/>
      <c r="EKX13" s="7"/>
      <c r="EKY13" s="7"/>
      <c r="EKZ13" s="7"/>
      <c r="ELA13" s="7"/>
      <c r="ELB13" s="7"/>
      <c r="ELC13" s="7"/>
      <c r="ELD13" s="7"/>
      <c r="ELE13" s="7"/>
      <c r="ELF13" s="7"/>
      <c r="ELG13" s="7"/>
      <c r="ELH13" s="7"/>
      <c r="ELI13" s="7"/>
      <c r="ELJ13" s="7"/>
      <c r="ELK13" s="7"/>
      <c r="ELL13" s="7"/>
      <c r="ELM13" s="7"/>
      <c r="ELN13" s="7"/>
      <c r="ELO13" s="7"/>
      <c r="ELP13" s="7"/>
      <c r="ELQ13" s="7"/>
      <c r="ELR13" s="7"/>
      <c r="ELS13" s="7"/>
      <c r="ELT13" s="7"/>
      <c r="ELU13" s="7"/>
      <c r="ELV13" s="7"/>
      <c r="ELW13" s="7"/>
      <c r="ELX13" s="7"/>
      <c r="ELY13" s="7"/>
      <c r="ELZ13" s="7"/>
      <c r="EMA13" s="7"/>
      <c r="EMB13" s="7"/>
      <c r="EMC13" s="7"/>
      <c r="EMD13" s="7"/>
      <c r="EME13" s="7"/>
      <c r="EMF13" s="7"/>
      <c r="EMG13" s="7"/>
      <c r="EMH13" s="7"/>
      <c r="EMI13" s="7"/>
      <c r="EMJ13" s="7"/>
      <c r="EMK13" s="7"/>
      <c r="EML13" s="7"/>
      <c r="EMM13" s="7"/>
      <c r="EMN13" s="7"/>
      <c r="EMO13" s="7"/>
      <c r="EMP13" s="7"/>
      <c r="EMQ13" s="7"/>
      <c r="EMR13" s="7"/>
      <c r="EMS13" s="7"/>
      <c r="EMT13" s="7"/>
      <c r="EMU13" s="7"/>
      <c r="EMV13" s="7"/>
      <c r="EMW13" s="7"/>
      <c r="EMX13" s="7"/>
      <c r="EMY13" s="7"/>
      <c r="EMZ13" s="7"/>
      <c r="ENA13" s="7"/>
      <c r="ENB13" s="7"/>
      <c r="ENC13" s="7"/>
      <c r="END13" s="7"/>
      <c r="ENE13" s="7"/>
      <c r="ENF13" s="7"/>
      <c r="ENG13" s="7"/>
      <c r="ENH13" s="7"/>
      <c r="ENI13" s="7"/>
      <c r="ENJ13" s="7"/>
      <c r="ENK13" s="7"/>
      <c r="ENL13" s="7"/>
      <c r="ENM13" s="7"/>
      <c r="ENN13" s="7"/>
      <c r="ENO13" s="7"/>
      <c r="ENP13" s="7"/>
      <c r="ENQ13" s="7"/>
      <c r="ENR13" s="7"/>
      <c r="ENS13" s="7"/>
      <c r="ENT13" s="7"/>
      <c r="ENU13" s="7"/>
      <c r="ENV13" s="7"/>
      <c r="ENW13" s="7"/>
      <c r="ENX13" s="7"/>
      <c r="ENY13" s="7"/>
      <c r="ENZ13" s="7"/>
      <c r="EOA13" s="7"/>
      <c r="EOB13" s="7"/>
      <c r="EOC13" s="7"/>
      <c r="EOD13" s="7"/>
      <c r="EOE13" s="7"/>
      <c r="EOF13" s="7"/>
      <c r="EOG13" s="7"/>
      <c r="EOH13" s="7"/>
      <c r="EOI13" s="7"/>
      <c r="EOJ13" s="7"/>
      <c r="EOK13" s="7"/>
      <c r="EOL13" s="7"/>
      <c r="EOM13" s="7"/>
      <c r="EON13" s="7"/>
      <c r="EOO13" s="7"/>
      <c r="EOP13" s="7"/>
      <c r="EOQ13" s="7"/>
      <c r="EOR13" s="7"/>
      <c r="EOS13" s="7"/>
      <c r="EOT13" s="7"/>
      <c r="EOU13" s="7"/>
      <c r="EOV13" s="7"/>
      <c r="EOW13" s="7"/>
      <c r="EOX13" s="7"/>
      <c r="EOY13" s="7"/>
      <c r="EOZ13" s="7"/>
      <c r="EPA13" s="7"/>
      <c r="EPB13" s="7"/>
      <c r="EPC13" s="7"/>
      <c r="EPD13" s="7"/>
      <c r="EPE13" s="7"/>
      <c r="EPF13" s="7"/>
      <c r="EPG13" s="7"/>
      <c r="EPH13" s="7"/>
      <c r="EPI13" s="7"/>
      <c r="EPJ13" s="7"/>
      <c r="EPK13" s="7"/>
      <c r="EPL13" s="7"/>
      <c r="EPM13" s="7"/>
      <c r="EPN13" s="7"/>
      <c r="EPO13" s="7"/>
      <c r="EPP13" s="7"/>
      <c r="EPQ13" s="7"/>
      <c r="EPR13" s="7"/>
      <c r="EPS13" s="7"/>
      <c r="EPT13" s="7"/>
      <c r="EPU13" s="7"/>
      <c r="EPV13" s="7"/>
      <c r="EPW13" s="7"/>
      <c r="EPX13" s="7"/>
      <c r="EPY13" s="7"/>
      <c r="EPZ13" s="7"/>
      <c r="EQA13" s="7"/>
      <c r="EQB13" s="7"/>
      <c r="EQC13" s="7"/>
      <c r="EQD13" s="7"/>
      <c r="EQE13" s="7"/>
      <c r="EQF13" s="7"/>
      <c r="EQG13" s="7"/>
      <c r="EQH13" s="7"/>
      <c r="EQI13" s="7"/>
      <c r="EQJ13" s="7"/>
      <c r="EQK13" s="7"/>
      <c r="EQL13" s="7"/>
      <c r="EQM13" s="7"/>
      <c r="EQN13" s="7"/>
      <c r="EQO13" s="7"/>
      <c r="EQP13" s="7"/>
      <c r="EQQ13" s="7"/>
      <c r="EQR13" s="7"/>
      <c r="EQS13" s="7"/>
      <c r="EQT13" s="7"/>
      <c r="EQU13" s="7"/>
      <c r="EQV13" s="7"/>
      <c r="EQW13" s="7"/>
      <c r="EQX13" s="7"/>
      <c r="EQY13" s="7"/>
      <c r="EQZ13" s="7"/>
      <c r="ERA13" s="7"/>
      <c r="ERB13" s="7"/>
      <c r="ERC13" s="7"/>
      <c r="ERD13" s="7"/>
      <c r="ERE13" s="7"/>
      <c r="ERF13" s="7"/>
      <c r="ERG13" s="7"/>
      <c r="ERH13" s="7"/>
      <c r="ERI13" s="7"/>
      <c r="ERJ13" s="7"/>
      <c r="ERK13" s="7"/>
      <c r="ERL13" s="7"/>
      <c r="ERM13" s="7"/>
      <c r="ERN13" s="7"/>
      <c r="ERO13" s="7"/>
      <c r="ERP13" s="7"/>
      <c r="ERQ13" s="7"/>
      <c r="ERR13" s="7"/>
      <c r="ERS13" s="7"/>
      <c r="ERT13" s="7"/>
      <c r="ERU13" s="7"/>
      <c r="ERV13" s="7"/>
      <c r="ERW13" s="7"/>
      <c r="ERX13" s="7"/>
      <c r="ERY13" s="7"/>
      <c r="ERZ13" s="7"/>
      <c r="ESA13" s="7"/>
      <c r="ESB13" s="7"/>
      <c r="ESC13" s="7"/>
      <c r="ESD13" s="7"/>
      <c r="ESE13" s="7"/>
      <c r="ESF13" s="7"/>
      <c r="ESG13" s="7"/>
      <c r="ESH13" s="7"/>
      <c r="ESI13" s="7"/>
      <c r="ESJ13" s="7"/>
      <c r="ESK13" s="7"/>
      <c r="ESL13" s="7"/>
      <c r="ESM13" s="7"/>
      <c r="ESN13" s="7"/>
      <c r="ESO13" s="7"/>
      <c r="ESP13" s="7"/>
      <c r="ESQ13" s="7"/>
      <c r="ESR13" s="7"/>
      <c r="ESS13" s="7"/>
      <c r="EST13" s="7"/>
      <c r="ESU13" s="7"/>
      <c r="ESV13" s="7"/>
      <c r="ESW13" s="7"/>
      <c r="ESX13" s="7"/>
      <c r="ESY13" s="7"/>
      <c r="ESZ13" s="7"/>
      <c r="ETA13" s="7"/>
      <c r="ETB13" s="7"/>
      <c r="ETC13" s="7"/>
      <c r="ETD13" s="7"/>
      <c r="ETE13" s="7"/>
      <c r="ETF13" s="7"/>
      <c r="ETG13" s="7"/>
      <c r="ETH13" s="7"/>
      <c r="ETI13" s="7"/>
      <c r="ETJ13" s="7"/>
      <c r="ETK13" s="7"/>
      <c r="ETL13" s="7"/>
      <c r="ETM13" s="7"/>
      <c r="ETN13" s="7"/>
      <c r="ETO13" s="7"/>
      <c r="ETP13" s="7"/>
      <c r="ETQ13" s="7"/>
      <c r="ETR13" s="7"/>
      <c r="ETS13" s="7"/>
      <c r="ETT13" s="7"/>
      <c r="ETU13" s="7"/>
      <c r="ETV13" s="7"/>
      <c r="ETW13" s="7"/>
      <c r="ETX13" s="7"/>
      <c r="ETY13" s="7"/>
      <c r="ETZ13" s="7"/>
      <c r="EUA13" s="7"/>
      <c r="EUB13" s="7"/>
      <c r="EUC13" s="7"/>
      <c r="EUD13" s="7"/>
      <c r="EUE13" s="7"/>
      <c r="EUF13" s="7"/>
      <c r="EUG13" s="7"/>
      <c r="EUH13" s="7"/>
      <c r="EUI13" s="7"/>
      <c r="EUJ13" s="7"/>
      <c r="EUK13" s="7"/>
      <c r="EUL13" s="7"/>
      <c r="EUM13" s="7"/>
      <c r="EUN13" s="7"/>
      <c r="EUO13" s="7"/>
      <c r="EUP13" s="7"/>
      <c r="EUQ13" s="7"/>
      <c r="EUR13" s="7"/>
      <c r="EUS13" s="7"/>
      <c r="EUT13" s="7"/>
      <c r="EUU13" s="7"/>
      <c r="EUV13" s="7"/>
      <c r="EUW13" s="7"/>
      <c r="EUX13" s="7"/>
      <c r="EUY13" s="7"/>
      <c r="EUZ13" s="7"/>
      <c r="EVA13" s="7"/>
      <c r="EVB13" s="7"/>
      <c r="EVC13" s="7"/>
      <c r="EVD13" s="7"/>
      <c r="EVE13" s="7"/>
      <c r="EVF13" s="7"/>
      <c r="EVG13" s="7"/>
      <c r="EVH13" s="7"/>
      <c r="EVI13" s="7"/>
      <c r="EVJ13" s="7"/>
      <c r="EVK13" s="7"/>
      <c r="EVL13" s="7"/>
      <c r="EVM13" s="7"/>
      <c r="EVN13" s="7"/>
      <c r="EVO13" s="7"/>
      <c r="EVP13" s="7"/>
      <c r="EVQ13" s="7"/>
      <c r="EVR13" s="7"/>
      <c r="EVS13" s="7"/>
      <c r="EVT13" s="7"/>
      <c r="EVU13" s="7"/>
      <c r="EVV13" s="7"/>
      <c r="EVW13" s="7"/>
      <c r="EVX13" s="7"/>
      <c r="EVY13" s="7"/>
      <c r="EVZ13" s="7"/>
      <c r="EWA13" s="7"/>
      <c r="EWB13" s="7"/>
      <c r="EWC13" s="7"/>
      <c r="EWD13" s="7"/>
      <c r="EWE13" s="7"/>
      <c r="EWF13" s="7"/>
      <c r="EWG13" s="7"/>
      <c r="EWH13" s="7"/>
      <c r="EWI13" s="7"/>
      <c r="EWJ13" s="7"/>
      <c r="EWK13" s="7"/>
      <c r="EWL13" s="7"/>
      <c r="EWM13" s="7"/>
      <c r="EWN13" s="7"/>
      <c r="EWO13" s="7"/>
      <c r="EWP13" s="7"/>
      <c r="EWQ13" s="7"/>
      <c r="EWR13" s="7"/>
      <c r="EWS13" s="7"/>
      <c r="EWT13" s="7"/>
      <c r="EWU13" s="7"/>
      <c r="EWV13" s="7"/>
      <c r="EWW13" s="7"/>
      <c r="EWX13" s="7"/>
      <c r="EWY13" s="7"/>
      <c r="EWZ13" s="7"/>
      <c r="EXA13" s="7"/>
      <c r="EXB13" s="7"/>
      <c r="EXC13" s="7"/>
      <c r="EXD13" s="7"/>
      <c r="EXE13" s="7"/>
      <c r="EXF13" s="7"/>
      <c r="EXG13" s="7"/>
      <c r="EXH13" s="7"/>
      <c r="EXI13" s="7"/>
      <c r="EXJ13" s="7"/>
      <c r="EXK13" s="7"/>
      <c r="EXL13" s="7"/>
      <c r="EXM13" s="7"/>
      <c r="EXN13" s="7"/>
      <c r="EXO13" s="7"/>
      <c r="EXP13" s="7"/>
      <c r="EXQ13" s="7"/>
      <c r="EXR13" s="7"/>
      <c r="EXS13" s="7"/>
      <c r="EXT13" s="7"/>
      <c r="EXU13" s="7"/>
      <c r="EXV13" s="7"/>
      <c r="EXW13" s="7"/>
      <c r="EXX13" s="7"/>
      <c r="EXY13" s="7"/>
      <c r="EXZ13" s="7"/>
      <c r="EYA13" s="7"/>
      <c r="EYB13" s="7"/>
      <c r="EYC13" s="7"/>
      <c r="EYD13" s="7"/>
      <c r="EYE13" s="7"/>
      <c r="EYF13" s="7"/>
      <c r="EYG13" s="7"/>
      <c r="EYH13" s="7"/>
      <c r="EYI13" s="7"/>
      <c r="EYJ13" s="7"/>
      <c r="EYK13" s="7"/>
      <c r="EYL13" s="7"/>
      <c r="EYM13" s="7"/>
      <c r="EYN13" s="7"/>
      <c r="EYO13" s="7"/>
      <c r="EYP13" s="7"/>
      <c r="EYQ13" s="7"/>
      <c r="EYR13" s="7"/>
      <c r="EYS13" s="7"/>
      <c r="EYT13" s="7"/>
      <c r="EYU13" s="7"/>
      <c r="EYV13" s="7"/>
      <c r="EYW13" s="7"/>
      <c r="EYX13" s="7"/>
      <c r="EYY13" s="7"/>
      <c r="EYZ13" s="7"/>
      <c r="EZA13" s="7"/>
      <c r="EZB13" s="7"/>
      <c r="EZC13" s="7"/>
      <c r="EZD13" s="7"/>
      <c r="EZE13" s="7"/>
      <c r="EZF13" s="7"/>
      <c r="EZG13" s="7"/>
      <c r="EZH13" s="7"/>
      <c r="EZI13" s="7"/>
      <c r="EZJ13" s="7"/>
      <c r="EZK13" s="7"/>
      <c r="EZL13" s="7"/>
      <c r="EZM13" s="7"/>
      <c r="EZN13" s="7"/>
      <c r="EZO13" s="7"/>
      <c r="EZP13" s="7"/>
      <c r="EZQ13" s="7"/>
      <c r="EZR13" s="7"/>
      <c r="EZS13" s="7"/>
      <c r="EZT13" s="7"/>
      <c r="EZU13" s="7"/>
      <c r="EZV13" s="7"/>
      <c r="EZW13" s="7"/>
      <c r="EZX13" s="7"/>
      <c r="EZY13" s="7"/>
      <c r="EZZ13" s="7"/>
      <c r="FAA13" s="7"/>
      <c r="FAB13" s="7"/>
      <c r="FAC13" s="7"/>
      <c r="FAD13" s="7"/>
      <c r="FAE13" s="7"/>
      <c r="FAF13" s="7"/>
      <c r="FAG13" s="7"/>
      <c r="FAH13" s="7"/>
      <c r="FAI13" s="7"/>
      <c r="FAJ13" s="7"/>
      <c r="FAK13" s="7"/>
      <c r="FAL13" s="7"/>
      <c r="FAM13" s="7"/>
      <c r="FAN13" s="7"/>
      <c r="FAO13" s="7"/>
      <c r="FAP13" s="7"/>
      <c r="FAQ13" s="7"/>
      <c r="FAR13" s="7"/>
      <c r="FAS13" s="7"/>
      <c r="FAT13" s="7"/>
      <c r="FAU13" s="7"/>
      <c r="FAV13" s="7"/>
      <c r="FAW13" s="7"/>
      <c r="FAX13" s="7"/>
      <c r="FAY13" s="7"/>
      <c r="FAZ13" s="7"/>
      <c r="FBA13" s="7"/>
      <c r="FBB13" s="7"/>
      <c r="FBC13" s="7"/>
      <c r="FBD13" s="7"/>
      <c r="FBE13" s="7"/>
      <c r="FBF13" s="7"/>
      <c r="FBG13" s="7"/>
      <c r="FBH13" s="7"/>
      <c r="FBI13" s="7"/>
      <c r="FBJ13" s="7"/>
      <c r="FBK13" s="7"/>
      <c r="FBL13" s="7"/>
      <c r="FBM13" s="7"/>
      <c r="FBN13" s="7"/>
      <c r="FBO13" s="7"/>
      <c r="FBP13" s="7"/>
      <c r="FBQ13" s="7"/>
      <c r="FBR13" s="7"/>
      <c r="FBS13" s="7"/>
      <c r="FBT13" s="7"/>
      <c r="FBU13" s="7"/>
      <c r="FBV13" s="7"/>
      <c r="FBW13" s="7"/>
      <c r="FBX13" s="7"/>
      <c r="FBY13" s="7"/>
      <c r="FBZ13" s="7"/>
      <c r="FCA13" s="7"/>
      <c r="FCB13" s="7"/>
      <c r="FCC13" s="7"/>
      <c r="FCD13" s="7"/>
      <c r="FCE13" s="7"/>
      <c r="FCF13" s="7"/>
      <c r="FCG13" s="7"/>
      <c r="FCH13" s="7"/>
      <c r="FCI13" s="7"/>
      <c r="FCJ13" s="7"/>
      <c r="FCK13" s="7"/>
      <c r="FCL13" s="7"/>
      <c r="FCM13" s="7"/>
      <c r="FCN13" s="7"/>
      <c r="FCO13" s="7"/>
      <c r="FCP13" s="7"/>
      <c r="FCQ13" s="7"/>
      <c r="FCR13" s="7"/>
      <c r="FCS13" s="7"/>
      <c r="FCT13" s="7"/>
      <c r="FCU13" s="7"/>
      <c r="FCV13" s="7"/>
      <c r="FCW13" s="7"/>
      <c r="FCX13" s="7"/>
      <c r="FCY13" s="7"/>
      <c r="FCZ13" s="7"/>
      <c r="FDA13" s="7"/>
      <c r="FDB13" s="7"/>
      <c r="FDC13" s="7"/>
      <c r="FDD13" s="7"/>
      <c r="FDE13" s="7"/>
      <c r="FDF13" s="7"/>
      <c r="FDG13" s="7"/>
      <c r="FDH13" s="7"/>
      <c r="FDI13" s="7"/>
      <c r="FDJ13" s="7"/>
      <c r="FDK13" s="7"/>
      <c r="FDL13" s="7"/>
      <c r="FDM13" s="7"/>
      <c r="FDN13" s="7"/>
      <c r="FDO13" s="7"/>
      <c r="FDP13" s="7"/>
      <c r="FDQ13" s="7"/>
      <c r="FDR13" s="7"/>
      <c r="FDS13" s="7"/>
      <c r="FDT13" s="7"/>
      <c r="FDU13" s="7"/>
      <c r="FDV13" s="7"/>
      <c r="FDW13" s="7"/>
      <c r="FDX13" s="7"/>
      <c r="FDY13" s="7"/>
      <c r="FDZ13" s="7"/>
      <c r="FEA13" s="7"/>
      <c r="FEB13" s="7"/>
      <c r="FEC13" s="7"/>
      <c r="FED13" s="7"/>
      <c r="FEE13" s="7"/>
      <c r="FEF13" s="7"/>
      <c r="FEG13" s="7"/>
      <c r="FEH13" s="7"/>
      <c r="FEI13" s="7"/>
      <c r="FEJ13" s="7"/>
      <c r="FEK13" s="7"/>
      <c r="FEL13" s="7"/>
      <c r="FEM13" s="7"/>
      <c r="FEN13" s="7"/>
      <c r="FEO13" s="7"/>
      <c r="FEP13" s="7"/>
      <c r="FEQ13" s="7"/>
      <c r="FER13" s="7"/>
      <c r="FES13" s="7"/>
      <c r="FET13" s="7"/>
      <c r="FEU13" s="7"/>
      <c r="FEV13" s="7"/>
      <c r="FEW13" s="7"/>
      <c r="FEX13" s="7"/>
      <c r="FEY13" s="7"/>
      <c r="FEZ13" s="7"/>
      <c r="FFA13" s="7"/>
      <c r="FFB13" s="7"/>
      <c r="FFC13" s="7"/>
      <c r="FFD13" s="7"/>
      <c r="FFE13" s="7"/>
      <c r="FFF13" s="7"/>
      <c r="FFG13" s="7"/>
      <c r="FFH13" s="7"/>
      <c r="FFI13" s="7"/>
      <c r="FFJ13" s="7"/>
      <c r="FFK13" s="7"/>
      <c r="FFL13" s="7"/>
      <c r="FFM13" s="7"/>
      <c r="FFN13" s="7"/>
      <c r="FFO13" s="7"/>
      <c r="FFP13" s="7"/>
      <c r="FFQ13" s="7"/>
      <c r="FFR13" s="7"/>
      <c r="FFS13" s="7"/>
      <c r="FFT13" s="7"/>
      <c r="FFU13" s="7"/>
      <c r="FFV13" s="7"/>
      <c r="FFW13" s="7"/>
      <c r="FFX13" s="7"/>
      <c r="FFY13" s="7"/>
      <c r="FFZ13" s="7"/>
      <c r="FGA13" s="7"/>
      <c r="FGB13" s="7"/>
      <c r="FGC13" s="7"/>
      <c r="FGD13" s="7"/>
      <c r="FGE13" s="7"/>
      <c r="FGF13" s="7"/>
      <c r="FGG13" s="7"/>
      <c r="FGH13" s="7"/>
      <c r="FGI13" s="7"/>
      <c r="FGJ13" s="7"/>
      <c r="FGK13" s="7"/>
      <c r="FGL13" s="7"/>
      <c r="FGM13" s="7"/>
      <c r="FGN13" s="7"/>
      <c r="FGO13" s="7"/>
      <c r="FGP13" s="7"/>
      <c r="FGQ13" s="7"/>
      <c r="FGR13" s="7"/>
      <c r="FGS13" s="7"/>
      <c r="FGT13" s="7"/>
      <c r="FGU13" s="7"/>
      <c r="FGV13" s="7"/>
      <c r="FGW13" s="7"/>
      <c r="FGX13" s="7"/>
      <c r="FGY13" s="7"/>
      <c r="FGZ13" s="7"/>
      <c r="FHA13" s="7"/>
      <c r="FHB13" s="7"/>
      <c r="FHC13" s="7"/>
      <c r="FHD13" s="7"/>
      <c r="FHE13" s="7"/>
      <c r="FHF13" s="7"/>
      <c r="FHG13" s="7"/>
      <c r="FHH13" s="7"/>
      <c r="FHI13" s="7"/>
      <c r="FHJ13" s="7"/>
      <c r="FHK13" s="7"/>
      <c r="FHL13" s="7"/>
      <c r="FHM13" s="7"/>
      <c r="FHN13" s="7"/>
      <c r="FHO13" s="7"/>
      <c r="FHP13" s="7"/>
      <c r="FHQ13" s="7"/>
      <c r="FHR13" s="7"/>
      <c r="FHS13" s="7"/>
      <c r="FHT13" s="7"/>
      <c r="FHU13" s="7"/>
      <c r="FHV13" s="7"/>
      <c r="FHW13" s="7"/>
      <c r="FHX13" s="7"/>
      <c r="FHY13" s="7"/>
      <c r="FHZ13" s="7"/>
      <c r="FIA13" s="7"/>
      <c r="FIB13" s="7"/>
      <c r="FIC13" s="7"/>
      <c r="FID13" s="7"/>
      <c r="FIE13" s="7"/>
      <c r="FIF13" s="7"/>
      <c r="FIG13" s="7"/>
      <c r="FIH13" s="7"/>
      <c r="FII13" s="7"/>
      <c r="FIJ13" s="7"/>
      <c r="FIK13" s="7"/>
      <c r="FIL13" s="7"/>
      <c r="FIM13" s="7"/>
      <c r="FIN13" s="7"/>
      <c r="FIO13" s="7"/>
      <c r="FIP13" s="7"/>
      <c r="FIQ13" s="7"/>
      <c r="FIR13" s="7"/>
      <c r="FIS13" s="7"/>
      <c r="FIT13" s="7"/>
      <c r="FIU13" s="7"/>
      <c r="FIV13" s="7"/>
      <c r="FIW13" s="7"/>
      <c r="FIX13" s="7"/>
      <c r="FIY13" s="7"/>
      <c r="FIZ13" s="7"/>
      <c r="FJA13" s="7"/>
      <c r="FJB13" s="7"/>
      <c r="FJC13" s="7"/>
      <c r="FJD13" s="7"/>
      <c r="FJE13" s="7"/>
      <c r="FJF13" s="7"/>
      <c r="FJG13" s="7"/>
      <c r="FJH13" s="7"/>
      <c r="FJI13" s="7"/>
      <c r="FJJ13" s="7"/>
      <c r="FJK13" s="7"/>
      <c r="FJL13" s="7"/>
      <c r="FJM13" s="7"/>
      <c r="FJN13" s="7"/>
      <c r="FJO13" s="7"/>
      <c r="FJP13" s="7"/>
      <c r="FJQ13" s="7"/>
      <c r="FJR13" s="7"/>
      <c r="FJS13" s="7"/>
      <c r="FJT13" s="7"/>
      <c r="FJU13" s="7"/>
      <c r="FJV13" s="7"/>
      <c r="FJW13" s="7"/>
      <c r="FJX13" s="7"/>
      <c r="FJY13" s="7"/>
      <c r="FJZ13" s="7"/>
      <c r="FKA13" s="7"/>
      <c r="FKB13" s="7"/>
      <c r="FKC13" s="7"/>
      <c r="FKD13" s="7"/>
      <c r="FKE13" s="7"/>
      <c r="FKF13" s="7"/>
      <c r="FKG13" s="7"/>
      <c r="FKH13" s="7"/>
      <c r="FKI13" s="7"/>
      <c r="FKJ13" s="7"/>
      <c r="FKK13" s="7"/>
      <c r="FKL13" s="7"/>
      <c r="FKM13" s="7"/>
      <c r="FKN13" s="7"/>
      <c r="FKO13" s="7"/>
      <c r="FKP13" s="7"/>
      <c r="FKQ13" s="7"/>
      <c r="FKR13" s="7"/>
      <c r="FKS13" s="7"/>
      <c r="FKT13" s="7"/>
      <c r="FKU13" s="7"/>
      <c r="FKV13" s="7"/>
      <c r="FKW13" s="7"/>
      <c r="FKX13" s="7"/>
      <c r="FKY13" s="7"/>
      <c r="FKZ13" s="7"/>
      <c r="FLA13" s="7"/>
      <c r="FLB13" s="7"/>
      <c r="FLC13" s="7"/>
      <c r="FLD13" s="7"/>
      <c r="FLE13" s="7"/>
      <c r="FLF13" s="7"/>
      <c r="FLG13" s="7"/>
      <c r="FLH13" s="7"/>
      <c r="FLI13" s="7"/>
      <c r="FLJ13" s="7"/>
      <c r="FLK13" s="7"/>
      <c r="FLL13" s="7"/>
      <c r="FLM13" s="7"/>
      <c r="FLN13" s="7"/>
      <c r="FLO13" s="7"/>
      <c r="FLP13" s="7"/>
      <c r="FLQ13" s="7"/>
      <c r="FLR13" s="7"/>
      <c r="FLS13" s="7"/>
      <c r="FLT13" s="7"/>
      <c r="FLU13" s="7"/>
      <c r="FLV13" s="7"/>
      <c r="FLW13" s="7"/>
      <c r="FLX13" s="7"/>
      <c r="FLY13" s="7"/>
      <c r="FLZ13" s="7"/>
      <c r="FMA13" s="7"/>
      <c r="FMB13" s="7"/>
      <c r="FMC13" s="7"/>
      <c r="FMD13" s="7"/>
      <c r="FME13" s="7"/>
      <c r="FMF13" s="7"/>
      <c r="FMG13" s="7"/>
      <c r="FMH13" s="7"/>
      <c r="FMI13" s="7"/>
      <c r="FMJ13" s="7"/>
      <c r="FMK13" s="7"/>
      <c r="FML13" s="7"/>
      <c r="FMM13" s="7"/>
      <c r="FMN13" s="7"/>
      <c r="FMO13" s="7"/>
      <c r="FMP13" s="7"/>
      <c r="FMQ13" s="7"/>
      <c r="FMR13" s="7"/>
      <c r="FMS13" s="7"/>
      <c r="FMT13" s="7"/>
      <c r="FMU13" s="7"/>
      <c r="FMV13" s="7"/>
      <c r="FMW13" s="7"/>
      <c r="FMX13" s="7"/>
      <c r="FMY13" s="7"/>
      <c r="FMZ13" s="7"/>
      <c r="FNA13" s="7"/>
      <c r="FNB13" s="7"/>
      <c r="FNC13" s="7"/>
      <c r="FND13" s="7"/>
      <c r="FNE13" s="7"/>
      <c r="FNF13" s="7"/>
      <c r="FNG13" s="7"/>
      <c r="FNH13" s="7"/>
      <c r="FNI13" s="7"/>
      <c r="FNJ13" s="7"/>
      <c r="FNK13" s="7"/>
      <c r="FNL13" s="7"/>
      <c r="FNM13" s="7"/>
      <c r="FNN13" s="7"/>
      <c r="FNO13" s="7"/>
      <c r="FNP13" s="7"/>
      <c r="FNQ13" s="7"/>
      <c r="FNR13" s="7"/>
      <c r="FNS13" s="7"/>
      <c r="FNT13" s="7"/>
      <c r="FNU13" s="7"/>
      <c r="FNV13" s="7"/>
      <c r="FNW13" s="7"/>
      <c r="FNX13" s="7"/>
      <c r="FNY13" s="7"/>
      <c r="FNZ13" s="7"/>
      <c r="FOA13" s="7"/>
      <c r="FOB13" s="7"/>
      <c r="FOC13" s="7"/>
      <c r="FOD13" s="7"/>
      <c r="FOE13" s="7"/>
      <c r="FOF13" s="7"/>
      <c r="FOG13" s="7"/>
      <c r="FOH13" s="7"/>
      <c r="FOI13" s="7"/>
      <c r="FOJ13" s="7"/>
      <c r="FOK13" s="7"/>
      <c r="FOL13" s="7"/>
      <c r="FOM13" s="7"/>
      <c r="FON13" s="7"/>
      <c r="FOO13" s="7"/>
      <c r="FOP13" s="7"/>
      <c r="FOQ13" s="7"/>
      <c r="FOR13" s="7"/>
      <c r="FOS13" s="7"/>
      <c r="FOT13" s="7"/>
      <c r="FOU13" s="7"/>
      <c r="FOV13" s="7"/>
      <c r="FOW13" s="7"/>
      <c r="FOX13" s="7"/>
      <c r="FOY13" s="7"/>
      <c r="FOZ13" s="7"/>
      <c r="FPA13" s="7"/>
      <c r="FPB13" s="7"/>
      <c r="FPC13" s="7"/>
      <c r="FPD13" s="7"/>
      <c r="FPE13" s="7"/>
      <c r="FPF13" s="7"/>
      <c r="FPG13" s="7"/>
      <c r="FPH13" s="7"/>
      <c r="FPI13" s="7"/>
      <c r="FPJ13" s="7"/>
      <c r="FPK13" s="7"/>
      <c r="FPL13" s="7"/>
      <c r="FPM13" s="7"/>
      <c r="FPN13" s="7"/>
      <c r="FPO13" s="7"/>
      <c r="FPP13" s="7"/>
      <c r="FPQ13" s="7"/>
      <c r="FPR13" s="7"/>
      <c r="FPS13" s="7"/>
      <c r="FPT13" s="7"/>
      <c r="FPU13" s="7"/>
      <c r="FPV13" s="7"/>
      <c r="FPW13" s="7"/>
      <c r="FPX13" s="7"/>
      <c r="FPY13" s="7"/>
      <c r="FPZ13" s="7"/>
      <c r="FQA13" s="7"/>
      <c r="FQB13" s="7"/>
      <c r="FQC13" s="7"/>
      <c r="FQD13" s="7"/>
      <c r="FQE13" s="7"/>
      <c r="FQF13" s="7"/>
      <c r="FQG13" s="7"/>
      <c r="FQH13" s="7"/>
      <c r="FQI13" s="7"/>
      <c r="FQJ13" s="7"/>
      <c r="FQK13" s="7"/>
      <c r="FQL13" s="7"/>
      <c r="FQM13" s="7"/>
      <c r="FQN13" s="7"/>
      <c r="FQO13" s="7"/>
      <c r="FQP13" s="7"/>
      <c r="FQQ13" s="7"/>
      <c r="FQR13" s="7"/>
      <c r="FQS13" s="7"/>
      <c r="FQT13" s="7"/>
      <c r="FQU13" s="7"/>
      <c r="FQV13" s="7"/>
      <c r="FQW13" s="7"/>
      <c r="FQX13" s="7"/>
      <c r="FQY13" s="7"/>
      <c r="FQZ13" s="7"/>
      <c r="FRA13" s="7"/>
      <c r="FRB13" s="7"/>
      <c r="FRC13" s="7"/>
      <c r="FRD13" s="7"/>
      <c r="FRE13" s="7"/>
      <c r="FRF13" s="7"/>
      <c r="FRG13" s="7"/>
      <c r="FRH13" s="7"/>
      <c r="FRI13" s="7"/>
      <c r="FRJ13" s="7"/>
      <c r="FRK13" s="7"/>
      <c r="FRL13" s="7"/>
      <c r="FRM13" s="7"/>
      <c r="FRN13" s="7"/>
      <c r="FRO13" s="7"/>
      <c r="FRP13" s="7"/>
      <c r="FRQ13" s="7"/>
      <c r="FRR13" s="7"/>
      <c r="FRS13" s="7"/>
      <c r="FRT13" s="7"/>
      <c r="FRU13" s="7"/>
      <c r="FRV13" s="7"/>
      <c r="FRW13" s="7"/>
      <c r="FRX13" s="7"/>
      <c r="FRY13" s="7"/>
      <c r="FRZ13" s="7"/>
      <c r="FSA13" s="7"/>
      <c r="FSB13" s="7"/>
      <c r="FSC13" s="7"/>
      <c r="FSD13" s="7"/>
      <c r="FSE13" s="7"/>
      <c r="FSF13" s="7"/>
      <c r="FSG13" s="7"/>
      <c r="FSH13" s="7"/>
      <c r="FSI13" s="7"/>
      <c r="FSJ13" s="7"/>
      <c r="FSK13" s="7"/>
      <c r="FSL13" s="7"/>
      <c r="FSM13" s="7"/>
      <c r="FSN13" s="7"/>
      <c r="FSO13" s="7"/>
      <c r="FSP13" s="7"/>
      <c r="FSQ13" s="7"/>
      <c r="FSR13" s="7"/>
      <c r="FSS13" s="7"/>
      <c r="FST13" s="7"/>
      <c r="FSU13" s="7"/>
      <c r="FSV13" s="7"/>
      <c r="FSW13" s="7"/>
      <c r="FSX13" s="7"/>
      <c r="FSY13" s="7"/>
      <c r="FSZ13" s="7"/>
      <c r="FTA13" s="7"/>
      <c r="FTB13" s="7"/>
      <c r="FTC13" s="7"/>
      <c r="FTD13" s="7"/>
      <c r="FTE13" s="7"/>
      <c r="FTF13" s="7"/>
      <c r="FTG13" s="7"/>
      <c r="FTH13" s="7"/>
      <c r="FTI13" s="7"/>
      <c r="FTJ13" s="7"/>
      <c r="FTK13" s="7"/>
      <c r="FTL13" s="7"/>
      <c r="FTM13" s="7"/>
      <c r="FTN13" s="7"/>
      <c r="FTO13" s="7"/>
      <c r="FTP13" s="7"/>
      <c r="FTQ13" s="7"/>
      <c r="FTR13" s="7"/>
      <c r="FTS13" s="7"/>
      <c r="FTT13" s="7"/>
      <c r="FTU13" s="7"/>
      <c r="FTV13" s="7"/>
      <c r="FTW13" s="7"/>
      <c r="FTX13" s="7"/>
      <c r="FTY13" s="7"/>
      <c r="FTZ13" s="7"/>
      <c r="FUA13" s="7"/>
      <c r="FUB13" s="7"/>
      <c r="FUC13" s="7"/>
      <c r="FUD13" s="7"/>
      <c r="FUE13" s="7"/>
      <c r="FUF13" s="7"/>
      <c r="FUG13" s="7"/>
      <c r="FUH13" s="7"/>
      <c r="FUI13" s="7"/>
      <c r="FUJ13" s="7"/>
      <c r="FUK13" s="7"/>
      <c r="FUL13" s="7"/>
      <c r="FUM13" s="7"/>
      <c r="FUN13" s="7"/>
      <c r="FUO13" s="7"/>
      <c r="FUP13" s="7"/>
      <c r="FUQ13" s="7"/>
      <c r="FUR13" s="7"/>
      <c r="FUS13" s="7"/>
      <c r="FUT13" s="7"/>
      <c r="FUU13" s="7"/>
      <c r="FUV13" s="7"/>
      <c r="FUW13" s="7"/>
      <c r="FUX13" s="7"/>
      <c r="FUY13" s="7"/>
      <c r="FUZ13" s="7"/>
      <c r="FVA13" s="7"/>
      <c r="FVB13" s="7"/>
      <c r="FVC13" s="7"/>
      <c r="FVD13" s="7"/>
      <c r="FVE13" s="7"/>
      <c r="FVF13" s="7"/>
      <c r="FVG13" s="7"/>
      <c r="FVH13" s="7"/>
      <c r="FVI13" s="7"/>
      <c r="FVJ13" s="7"/>
      <c r="FVK13" s="7"/>
      <c r="FVL13" s="7"/>
      <c r="FVM13" s="7"/>
      <c r="FVN13" s="7"/>
      <c r="FVO13" s="7"/>
      <c r="FVP13" s="7"/>
      <c r="FVQ13" s="7"/>
      <c r="FVR13" s="7"/>
      <c r="FVS13" s="7"/>
      <c r="FVT13" s="7"/>
      <c r="FVU13" s="7"/>
      <c r="FVV13" s="7"/>
      <c r="FVW13" s="7"/>
      <c r="FVX13" s="7"/>
      <c r="FVY13" s="7"/>
      <c r="FVZ13" s="7"/>
      <c r="FWA13" s="7"/>
      <c r="FWB13" s="7"/>
      <c r="FWC13" s="7"/>
      <c r="FWD13" s="7"/>
      <c r="FWE13" s="7"/>
      <c r="FWF13" s="7"/>
      <c r="FWG13" s="7"/>
      <c r="FWH13" s="7"/>
      <c r="FWI13" s="7"/>
      <c r="FWJ13" s="7"/>
      <c r="FWK13" s="7"/>
      <c r="FWL13" s="7"/>
      <c r="FWM13" s="7"/>
      <c r="FWN13" s="7"/>
      <c r="FWO13" s="7"/>
      <c r="FWP13" s="7"/>
      <c r="FWQ13" s="7"/>
      <c r="FWR13" s="7"/>
      <c r="FWS13" s="7"/>
      <c r="FWT13" s="7"/>
      <c r="FWU13" s="7"/>
      <c r="FWV13" s="7"/>
      <c r="FWW13" s="7"/>
      <c r="FWX13" s="7"/>
      <c r="FWY13" s="7"/>
      <c r="FWZ13" s="7"/>
      <c r="FXA13" s="7"/>
      <c r="FXB13" s="7"/>
      <c r="FXC13" s="7"/>
      <c r="FXD13" s="7"/>
      <c r="FXE13" s="7"/>
      <c r="FXF13" s="7"/>
      <c r="FXG13" s="7"/>
      <c r="FXH13" s="7"/>
      <c r="FXI13" s="7"/>
      <c r="FXJ13" s="7"/>
      <c r="FXK13" s="7"/>
      <c r="FXL13" s="7"/>
      <c r="FXM13" s="7"/>
      <c r="FXN13" s="7"/>
      <c r="FXO13" s="7"/>
      <c r="FXP13" s="7"/>
      <c r="FXQ13" s="7"/>
      <c r="FXR13" s="7"/>
      <c r="FXS13" s="7"/>
      <c r="FXT13" s="7"/>
      <c r="FXU13" s="7"/>
      <c r="FXV13" s="7"/>
      <c r="FXW13" s="7"/>
      <c r="FXX13" s="7"/>
      <c r="FXY13" s="7"/>
      <c r="FXZ13" s="7"/>
      <c r="FYA13" s="7"/>
      <c r="FYB13" s="7"/>
      <c r="FYC13" s="7"/>
      <c r="FYD13" s="7"/>
      <c r="FYE13" s="7"/>
      <c r="FYF13" s="7"/>
      <c r="FYG13" s="7"/>
      <c r="FYH13" s="7"/>
      <c r="FYI13" s="7"/>
      <c r="FYJ13" s="7"/>
      <c r="FYK13" s="7"/>
      <c r="FYL13" s="7"/>
      <c r="FYM13" s="7"/>
      <c r="FYN13" s="7"/>
      <c r="FYO13" s="7"/>
      <c r="FYP13" s="7"/>
      <c r="FYQ13" s="7"/>
      <c r="FYR13" s="7"/>
      <c r="FYS13" s="7"/>
      <c r="FYT13" s="7"/>
      <c r="FYU13" s="7"/>
      <c r="FYV13" s="7"/>
      <c r="FYW13" s="7"/>
      <c r="FYX13" s="7"/>
      <c r="FYY13" s="7"/>
      <c r="FYZ13" s="7"/>
      <c r="FZA13" s="7"/>
      <c r="FZB13" s="7"/>
      <c r="FZC13" s="7"/>
      <c r="FZD13" s="7"/>
      <c r="FZE13" s="7"/>
      <c r="FZF13" s="7"/>
      <c r="FZG13" s="7"/>
      <c r="FZH13" s="7"/>
      <c r="FZI13" s="7"/>
      <c r="FZJ13" s="7"/>
      <c r="FZK13" s="7"/>
      <c r="FZL13" s="7"/>
      <c r="FZM13" s="7"/>
      <c r="FZN13" s="7"/>
      <c r="FZO13" s="7"/>
      <c r="FZP13" s="7"/>
      <c r="FZQ13" s="7"/>
      <c r="FZR13" s="7"/>
      <c r="FZS13" s="7"/>
      <c r="FZT13" s="7"/>
      <c r="FZU13" s="7"/>
      <c r="FZV13" s="7"/>
      <c r="FZW13" s="7"/>
      <c r="FZX13" s="7"/>
      <c r="FZY13" s="7"/>
      <c r="FZZ13" s="7"/>
      <c r="GAA13" s="7"/>
      <c r="GAB13" s="7"/>
      <c r="GAC13" s="7"/>
      <c r="GAD13" s="7"/>
      <c r="GAE13" s="7"/>
      <c r="GAF13" s="7"/>
      <c r="GAG13" s="7"/>
      <c r="GAH13" s="7"/>
      <c r="GAI13" s="7"/>
      <c r="GAJ13" s="7"/>
      <c r="GAK13" s="7"/>
      <c r="GAL13" s="7"/>
      <c r="GAM13" s="7"/>
      <c r="GAN13" s="7"/>
      <c r="GAO13" s="7"/>
      <c r="GAP13" s="7"/>
      <c r="GAQ13" s="7"/>
      <c r="GAR13" s="7"/>
      <c r="GAS13" s="7"/>
      <c r="GAT13" s="7"/>
      <c r="GAU13" s="7"/>
      <c r="GAV13" s="7"/>
      <c r="GAW13" s="7"/>
      <c r="GAX13" s="7"/>
      <c r="GAY13" s="7"/>
      <c r="GAZ13" s="7"/>
      <c r="GBA13" s="7"/>
      <c r="GBB13" s="7"/>
      <c r="GBC13" s="7"/>
      <c r="GBD13" s="7"/>
      <c r="GBE13" s="7"/>
      <c r="GBF13" s="7"/>
      <c r="GBG13" s="7"/>
      <c r="GBH13" s="7"/>
      <c r="GBI13" s="7"/>
      <c r="GBJ13" s="7"/>
      <c r="GBK13" s="7"/>
      <c r="GBL13" s="7"/>
      <c r="GBM13" s="7"/>
      <c r="GBN13" s="7"/>
      <c r="GBO13" s="7"/>
      <c r="GBP13" s="7"/>
      <c r="GBQ13" s="7"/>
      <c r="GBR13" s="7"/>
      <c r="GBS13" s="7"/>
      <c r="GBT13" s="7"/>
      <c r="GBU13" s="7"/>
      <c r="GBV13" s="7"/>
      <c r="GBW13" s="7"/>
      <c r="GBX13" s="7"/>
      <c r="GBY13" s="7"/>
      <c r="GBZ13" s="7"/>
      <c r="GCA13" s="7"/>
      <c r="GCB13" s="7"/>
      <c r="GCC13" s="7"/>
      <c r="GCD13" s="7"/>
      <c r="GCE13" s="7"/>
      <c r="GCF13" s="7"/>
      <c r="GCG13" s="7"/>
      <c r="GCH13" s="7"/>
      <c r="GCI13" s="7"/>
      <c r="GCJ13" s="7"/>
      <c r="GCK13" s="7"/>
      <c r="GCL13" s="7"/>
      <c r="GCM13" s="7"/>
      <c r="GCN13" s="7"/>
      <c r="GCO13" s="7"/>
      <c r="GCP13" s="7"/>
      <c r="GCQ13" s="7"/>
      <c r="GCR13" s="7"/>
      <c r="GCS13" s="7"/>
      <c r="GCT13" s="7"/>
      <c r="GCU13" s="7"/>
      <c r="GCV13" s="7"/>
      <c r="GCW13" s="7"/>
      <c r="GCX13" s="7"/>
      <c r="GCY13" s="7"/>
      <c r="GCZ13" s="7"/>
      <c r="GDA13" s="7"/>
      <c r="GDB13" s="7"/>
      <c r="GDC13" s="7"/>
      <c r="GDD13" s="7"/>
      <c r="GDE13" s="7"/>
      <c r="GDF13" s="7"/>
      <c r="GDG13" s="7"/>
      <c r="GDH13" s="7"/>
      <c r="GDI13" s="7"/>
      <c r="GDJ13" s="7"/>
      <c r="GDK13" s="7"/>
      <c r="GDL13" s="7"/>
      <c r="GDM13" s="7"/>
      <c r="GDN13" s="7"/>
      <c r="GDO13" s="7"/>
      <c r="GDP13" s="7"/>
      <c r="GDQ13" s="7"/>
      <c r="GDR13" s="7"/>
      <c r="GDS13" s="7"/>
      <c r="GDT13" s="7"/>
      <c r="GDU13" s="7"/>
      <c r="GDV13" s="7"/>
      <c r="GDW13" s="7"/>
      <c r="GDX13" s="7"/>
      <c r="GDY13" s="7"/>
      <c r="GDZ13" s="7"/>
      <c r="GEA13" s="7"/>
      <c r="GEB13" s="7"/>
      <c r="GEC13" s="7"/>
      <c r="GED13" s="7"/>
      <c r="GEE13" s="7"/>
      <c r="GEF13" s="7"/>
      <c r="GEG13" s="7"/>
      <c r="GEH13" s="7"/>
      <c r="GEI13" s="7"/>
      <c r="GEJ13" s="7"/>
      <c r="GEK13" s="7"/>
      <c r="GEL13" s="7"/>
      <c r="GEM13" s="7"/>
      <c r="GEN13" s="7"/>
      <c r="GEO13" s="7"/>
      <c r="GEP13" s="7"/>
      <c r="GEQ13" s="7"/>
      <c r="GER13" s="7"/>
      <c r="GES13" s="7"/>
      <c r="GET13" s="7"/>
      <c r="GEU13" s="7"/>
      <c r="GEV13" s="7"/>
      <c r="GEW13" s="7"/>
      <c r="GEX13" s="7"/>
      <c r="GEY13" s="7"/>
      <c r="GEZ13" s="7"/>
      <c r="GFA13" s="7"/>
      <c r="GFB13" s="7"/>
      <c r="GFC13" s="7"/>
      <c r="GFD13" s="7"/>
      <c r="GFE13" s="7"/>
      <c r="GFF13" s="7"/>
      <c r="GFG13" s="7"/>
      <c r="GFH13" s="7"/>
      <c r="GFI13" s="7"/>
      <c r="GFJ13" s="7"/>
      <c r="GFK13" s="7"/>
      <c r="GFL13" s="7"/>
      <c r="GFM13" s="7"/>
      <c r="GFN13" s="7"/>
      <c r="GFO13" s="7"/>
      <c r="GFP13" s="7"/>
      <c r="GFQ13" s="7"/>
      <c r="GFR13" s="7"/>
      <c r="GFS13" s="7"/>
      <c r="GFT13" s="7"/>
      <c r="GFU13" s="7"/>
      <c r="GFV13" s="7"/>
      <c r="GFW13" s="7"/>
      <c r="GFX13" s="7"/>
      <c r="GFY13" s="7"/>
      <c r="GFZ13" s="7"/>
      <c r="GGA13" s="7"/>
      <c r="GGB13" s="7"/>
      <c r="GGC13" s="7"/>
      <c r="GGD13" s="7"/>
      <c r="GGE13" s="7"/>
      <c r="GGF13" s="7"/>
      <c r="GGG13" s="7"/>
      <c r="GGH13" s="7"/>
      <c r="GGI13" s="7"/>
      <c r="GGJ13" s="7"/>
      <c r="GGK13" s="7"/>
      <c r="GGL13" s="7"/>
      <c r="GGM13" s="7"/>
      <c r="GGN13" s="7"/>
      <c r="GGO13" s="7"/>
      <c r="GGP13" s="7"/>
      <c r="GGQ13" s="7"/>
      <c r="GGR13" s="7"/>
      <c r="GGS13" s="7"/>
      <c r="GGT13" s="7"/>
      <c r="GGU13" s="7"/>
      <c r="GGV13" s="7"/>
      <c r="GGW13" s="7"/>
      <c r="GGX13" s="7"/>
      <c r="GGY13" s="7"/>
      <c r="GGZ13" s="7"/>
      <c r="GHA13" s="7"/>
      <c r="GHB13" s="7"/>
      <c r="GHC13" s="7"/>
      <c r="GHD13" s="7"/>
      <c r="GHE13" s="7"/>
      <c r="GHF13" s="7"/>
      <c r="GHG13" s="7"/>
      <c r="GHH13" s="7"/>
      <c r="GHI13" s="7"/>
      <c r="GHJ13" s="7"/>
      <c r="GHK13" s="7"/>
      <c r="GHL13" s="7"/>
      <c r="GHM13" s="7"/>
      <c r="GHN13" s="7"/>
      <c r="GHO13" s="7"/>
      <c r="GHP13" s="7"/>
      <c r="GHQ13" s="7"/>
      <c r="GHR13" s="7"/>
      <c r="GHS13" s="7"/>
      <c r="GHT13" s="7"/>
      <c r="GHU13" s="7"/>
      <c r="GHV13" s="7"/>
      <c r="GHW13" s="7"/>
      <c r="GHX13" s="7"/>
      <c r="GHY13" s="7"/>
      <c r="GHZ13" s="7"/>
      <c r="GIA13" s="7"/>
      <c r="GIB13" s="7"/>
      <c r="GIC13" s="7"/>
      <c r="GID13" s="7"/>
      <c r="GIE13" s="7"/>
      <c r="GIF13" s="7"/>
      <c r="GIG13" s="7"/>
      <c r="GIH13" s="7"/>
      <c r="GII13" s="7"/>
      <c r="GIJ13" s="7"/>
      <c r="GIK13" s="7"/>
      <c r="GIL13" s="7"/>
      <c r="GIM13" s="7"/>
      <c r="GIN13" s="7"/>
      <c r="GIO13" s="7"/>
      <c r="GIP13" s="7"/>
      <c r="GIQ13" s="7"/>
      <c r="GIR13" s="7"/>
      <c r="GIS13" s="7"/>
      <c r="GIT13" s="7"/>
      <c r="GIU13" s="7"/>
      <c r="GIV13" s="7"/>
      <c r="GIW13" s="7"/>
      <c r="GIX13" s="7"/>
      <c r="GIY13" s="7"/>
      <c r="GIZ13" s="7"/>
      <c r="GJA13" s="7"/>
      <c r="GJB13" s="7"/>
      <c r="GJC13" s="7"/>
      <c r="GJD13" s="7"/>
      <c r="GJE13" s="7"/>
      <c r="GJF13" s="7"/>
      <c r="GJG13" s="7"/>
      <c r="GJH13" s="7"/>
      <c r="GJI13" s="7"/>
      <c r="GJJ13" s="7"/>
      <c r="GJK13" s="7"/>
      <c r="GJL13" s="7"/>
      <c r="GJM13" s="7"/>
      <c r="GJN13" s="7"/>
      <c r="GJO13" s="7"/>
      <c r="GJP13" s="7"/>
      <c r="GJQ13" s="7"/>
      <c r="GJR13" s="7"/>
      <c r="GJS13" s="7"/>
      <c r="GJT13" s="7"/>
      <c r="GJU13" s="7"/>
      <c r="GJV13" s="7"/>
      <c r="GJW13" s="7"/>
      <c r="GJX13" s="7"/>
      <c r="GJY13" s="7"/>
      <c r="GJZ13" s="7"/>
      <c r="GKA13" s="7"/>
      <c r="GKB13" s="7"/>
      <c r="GKC13" s="7"/>
      <c r="GKD13" s="7"/>
      <c r="GKE13" s="7"/>
      <c r="GKF13" s="7"/>
      <c r="GKG13" s="7"/>
      <c r="GKH13" s="7"/>
      <c r="GKI13" s="7"/>
      <c r="GKJ13" s="7"/>
      <c r="GKK13" s="7"/>
      <c r="GKL13" s="7"/>
      <c r="GKM13" s="7"/>
      <c r="GKN13" s="7"/>
      <c r="GKO13" s="7"/>
      <c r="GKP13" s="7"/>
      <c r="GKQ13" s="7"/>
      <c r="GKR13" s="7"/>
      <c r="GKS13" s="7"/>
      <c r="GKT13" s="7"/>
      <c r="GKU13" s="7"/>
      <c r="GKV13" s="7"/>
      <c r="GKW13" s="7"/>
      <c r="GKX13" s="7"/>
      <c r="GKY13" s="7"/>
      <c r="GKZ13" s="7"/>
      <c r="GLA13" s="7"/>
      <c r="GLB13" s="7"/>
      <c r="GLC13" s="7"/>
      <c r="GLD13" s="7"/>
      <c r="GLE13" s="7"/>
      <c r="GLF13" s="7"/>
      <c r="GLG13" s="7"/>
      <c r="GLH13" s="7"/>
      <c r="GLI13" s="7"/>
      <c r="GLJ13" s="7"/>
      <c r="GLK13" s="7"/>
      <c r="GLL13" s="7"/>
      <c r="GLM13" s="7"/>
      <c r="GLN13" s="7"/>
      <c r="GLO13" s="7"/>
      <c r="GLP13" s="7"/>
      <c r="GLQ13" s="7"/>
      <c r="GLR13" s="7"/>
      <c r="GLS13" s="7"/>
      <c r="GLT13" s="7"/>
      <c r="GLU13" s="7"/>
      <c r="GLV13" s="7"/>
      <c r="GLW13" s="7"/>
      <c r="GLX13" s="7"/>
      <c r="GLY13" s="7"/>
      <c r="GLZ13" s="7"/>
      <c r="GMA13" s="7"/>
      <c r="GMB13" s="7"/>
      <c r="GMC13" s="7"/>
      <c r="GMD13" s="7"/>
      <c r="GME13" s="7"/>
      <c r="GMF13" s="7"/>
      <c r="GMG13" s="7"/>
      <c r="GMH13" s="7"/>
      <c r="GMI13" s="7"/>
      <c r="GMJ13" s="7"/>
      <c r="GMK13" s="7"/>
      <c r="GML13" s="7"/>
      <c r="GMM13" s="7"/>
      <c r="GMN13" s="7"/>
      <c r="GMO13" s="7"/>
      <c r="GMP13" s="7"/>
      <c r="GMQ13" s="7"/>
      <c r="GMR13" s="7"/>
      <c r="GMS13" s="7"/>
      <c r="GMT13" s="7"/>
      <c r="GMU13" s="7"/>
      <c r="GMV13" s="7"/>
      <c r="GMW13" s="7"/>
      <c r="GMX13" s="7"/>
      <c r="GMY13" s="7"/>
      <c r="GMZ13" s="7"/>
      <c r="GNA13" s="7"/>
      <c r="GNB13" s="7"/>
      <c r="GNC13" s="7"/>
      <c r="GND13" s="7"/>
      <c r="GNE13" s="7"/>
      <c r="GNF13" s="7"/>
      <c r="GNG13" s="7"/>
      <c r="GNH13" s="7"/>
      <c r="GNI13" s="7"/>
      <c r="GNJ13" s="7"/>
      <c r="GNK13" s="7"/>
      <c r="GNL13" s="7"/>
      <c r="GNM13" s="7"/>
      <c r="GNN13" s="7"/>
      <c r="GNO13" s="7"/>
      <c r="GNP13" s="7"/>
      <c r="GNQ13" s="7"/>
      <c r="GNR13" s="7"/>
      <c r="GNS13" s="7"/>
      <c r="GNT13" s="7"/>
      <c r="GNU13" s="7"/>
      <c r="GNV13" s="7"/>
      <c r="GNW13" s="7"/>
      <c r="GNX13" s="7"/>
      <c r="GNY13" s="7"/>
      <c r="GNZ13" s="7"/>
      <c r="GOA13" s="7"/>
      <c r="GOB13" s="7"/>
      <c r="GOC13" s="7"/>
      <c r="GOD13" s="7"/>
      <c r="GOE13" s="7"/>
      <c r="GOF13" s="7"/>
      <c r="GOG13" s="7"/>
      <c r="GOH13" s="7"/>
      <c r="GOI13" s="7"/>
      <c r="GOJ13" s="7"/>
      <c r="GOK13" s="7"/>
      <c r="GOL13" s="7"/>
      <c r="GOM13" s="7"/>
      <c r="GON13" s="7"/>
      <c r="GOO13" s="7"/>
      <c r="GOP13" s="7"/>
      <c r="GOQ13" s="7"/>
      <c r="GOR13" s="7"/>
      <c r="GOS13" s="7"/>
      <c r="GOT13" s="7"/>
      <c r="GOU13" s="7"/>
      <c r="GOV13" s="7"/>
      <c r="GOW13" s="7"/>
      <c r="GOX13" s="7"/>
      <c r="GOY13" s="7"/>
      <c r="GOZ13" s="7"/>
      <c r="GPA13" s="7"/>
      <c r="GPB13" s="7"/>
      <c r="GPC13" s="7"/>
      <c r="GPD13" s="7"/>
      <c r="GPE13" s="7"/>
      <c r="GPF13" s="7"/>
      <c r="GPG13" s="7"/>
      <c r="GPH13" s="7"/>
      <c r="GPI13" s="7"/>
      <c r="GPJ13" s="7"/>
      <c r="GPK13" s="7"/>
      <c r="GPL13" s="7"/>
      <c r="GPM13" s="7"/>
      <c r="GPN13" s="7"/>
      <c r="GPO13" s="7"/>
      <c r="GPP13" s="7"/>
      <c r="GPQ13" s="7"/>
      <c r="GPR13" s="7"/>
      <c r="GPS13" s="7"/>
      <c r="GPT13" s="7"/>
      <c r="GPU13" s="7"/>
      <c r="GPV13" s="7"/>
      <c r="GPW13" s="7"/>
      <c r="GPX13" s="7"/>
      <c r="GPY13" s="7"/>
      <c r="GPZ13" s="7"/>
      <c r="GQA13" s="7"/>
      <c r="GQB13" s="7"/>
      <c r="GQC13" s="7"/>
      <c r="GQD13" s="7"/>
      <c r="GQE13" s="7"/>
      <c r="GQF13" s="7"/>
      <c r="GQG13" s="7"/>
      <c r="GQH13" s="7"/>
      <c r="GQI13" s="7"/>
      <c r="GQJ13" s="7"/>
      <c r="GQK13" s="7"/>
      <c r="GQL13" s="7"/>
      <c r="GQM13" s="7"/>
      <c r="GQN13" s="7"/>
      <c r="GQO13" s="7"/>
      <c r="GQP13" s="7"/>
      <c r="GQQ13" s="7"/>
      <c r="GQR13" s="7"/>
      <c r="GQS13" s="7"/>
      <c r="GQT13" s="7"/>
      <c r="GQU13" s="7"/>
      <c r="GQV13" s="7"/>
      <c r="GQW13" s="7"/>
      <c r="GQX13" s="7"/>
      <c r="GQY13" s="7"/>
      <c r="GQZ13" s="7"/>
      <c r="GRA13" s="7"/>
      <c r="GRB13" s="7"/>
      <c r="GRC13" s="7"/>
      <c r="GRD13" s="7"/>
      <c r="GRE13" s="7"/>
      <c r="GRF13" s="7"/>
      <c r="GRG13" s="7"/>
      <c r="GRH13" s="7"/>
      <c r="GRI13" s="7"/>
      <c r="GRJ13" s="7"/>
      <c r="GRK13" s="7"/>
      <c r="GRL13" s="7"/>
      <c r="GRM13" s="7"/>
      <c r="GRN13" s="7"/>
      <c r="GRO13" s="7"/>
      <c r="GRP13" s="7"/>
      <c r="GRQ13" s="7"/>
      <c r="GRR13" s="7"/>
      <c r="GRS13" s="7"/>
      <c r="GRT13" s="7"/>
      <c r="GRU13" s="7"/>
      <c r="GRV13" s="7"/>
      <c r="GRW13" s="7"/>
      <c r="GRX13" s="7"/>
      <c r="GRY13" s="7"/>
      <c r="GRZ13" s="7"/>
      <c r="GSA13" s="7"/>
      <c r="GSB13" s="7"/>
      <c r="GSC13" s="7"/>
      <c r="GSD13" s="7"/>
      <c r="GSE13" s="7"/>
      <c r="GSF13" s="7"/>
      <c r="GSG13" s="7"/>
      <c r="GSH13" s="7"/>
      <c r="GSI13" s="7"/>
      <c r="GSJ13" s="7"/>
      <c r="GSK13" s="7"/>
      <c r="GSL13" s="7"/>
      <c r="GSM13" s="7"/>
      <c r="GSN13" s="7"/>
      <c r="GSO13" s="7"/>
      <c r="GSP13" s="7"/>
      <c r="GSQ13" s="7"/>
      <c r="GSR13" s="7"/>
      <c r="GSS13" s="7"/>
      <c r="GST13" s="7"/>
      <c r="GSU13" s="7"/>
      <c r="GSV13" s="7"/>
      <c r="GSW13" s="7"/>
      <c r="GSX13" s="7"/>
      <c r="GSY13" s="7"/>
      <c r="GSZ13" s="7"/>
      <c r="GTA13" s="7"/>
      <c r="GTB13" s="7"/>
      <c r="GTC13" s="7"/>
      <c r="GTD13" s="7"/>
      <c r="GTE13" s="7"/>
      <c r="GTF13" s="7"/>
      <c r="GTG13" s="7"/>
      <c r="GTH13" s="7"/>
      <c r="GTI13" s="7"/>
      <c r="GTJ13" s="7"/>
      <c r="GTK13" s="7"/>
      <c r="GTL13" s="7"/>
      <c r="GTM13" s="7"/>
      <c r="GTN13" s="7"/>
      <c r="GTO13" s="7"/>
      <c r="GTP13" s="7"/>
      <c r="GTQ13" s="7"/>
      <c r="GTR13" s="7"/>
      <c r="GTS13" s="7"/>
      <c r="GTT13" s="7"/>
      <c r="GTU13" s="7"/>
      <c r="GTV13" s="7"/>
      <c r="GTW13" s="7"/>
      <c r="GTX13" s="7"/>
      <c r="GTY13" s="7"/>
      <c r="GTZ13" s="7"/>
      <c r="GUA13" s="7"/>
      <c r="GUB13" s="7"/>
      <c r="GUC13" s="7"/>
      <c r="GUD13" s="7"/>
      <c r="GUE13" s="7"/>
      <c r="GUF13" s="7"/>
      <c r="GUG13" s="7"/>
      <c r="GUH13" s="7"/>
      <c r="GUI13" s="7"/>
      <c r="GUJ13" s="7"/>
      <c r="GUK13" s="7"/>
      <c r="GUL13" s="7"/>
      <c r="GUM13" s="7"/>
      <c r="GUN13" s="7"/>
      <c r="GUO13" s="7"/>
      <c r="GUP13" s="7"/>
      <c r="GUQ13" s="7"/>
      <c r="GUR13" s="7"/>
      <c r="GUS13" s="7"/>
      <c r="GUT13" s="7"/>
      <c r="GUU13" s="7"/>
      <c r="GUV13" s="7"/>
      <c r="GUW13" s="7"/>
      <c r="GUX13" s="7"/>
      <c r="GUY13" s="7"/>
      <c r="GUZ13" s="7"/>
      <c r="GVA13" s="7"/>
      <c r="GVB13" s="7"/>
      <c r="GVC13" s="7"/>
      <c r="GVD13" s="7"/>
      <c r="GVE13" s="7"/>
      <c r="GVF13" s="7"/>
      <c r="GVG13" s="7"/>
      <c r="GVH13" s="7"/>
      <c r="GVI13" s="7"/>
      <c r="GVJ13" s="7"/>
      <c r="GVK13" s="7"/>
      <c r="GVL13" s="7"/>
      <c r="GVM13" s="7"/>
      <c r="GVN13" s="7"/>
      <c r="GVO13" s="7"/>
      <c r="GVP13" s="7"/>
      <c r="GVQ13" s="7"/>
      <c r="GVR13" s="7"/>
      <c r="GVS13" s="7"/>
      <c r="GVT13" s="7"/>
      <c r="GVU13" s="7"/>
      <c r="GVV13" s="7"/>
      <c r="GVW13" s="7"/>
      <c r="GVX13" s="7"/>
      <c r="GVY13" s="7"/>
      <c r="GVZ13" s="7"/>
      <c r="GWA13" s="7"/>
      <c r="GWB13" s="7"/>
      <c r="GWC13" s="7"/>
      <c r="GWD13" s="7"/>
      <c r="GWE13" s="7"/>
      <c r="GWF13" s="7"/>
      <c r="GWG13" s="7"/>
      <c r="GWH13" s="7"/>
      <c r="GWI13" s="7"/>
      <c r="GWJ13" s="7"/>
      <c r="GWK13" s="7"/>
      <c r="GWL13" s="7"/>
      <c r="GWM13" s="7"/>
      <c r="GWN13" s="7"/>
      <c r="GWO13" s="7"/>
      <c r="GWP13" s="7"/>
      <c r="GWQ13" s="7"/>
      <c r="GWR13" s="7"/>
      <c r="GWS13" s="7"/>
      <c r="GWT13" s="7"/>
      <c r="GWU13" s="7"/>
      <c r="GWV13" s="7"/>
      <c r="GWW13" s="7"/>
      <c r="GWX13" s="7"/>
      <c r="GWY13" s="7"/>
      <c r="GWZ13" s="7"/>
      <c r="GXA13" s="7"/>
      <c r="GXB13" s="7"/>
      <c r="GXC13" s="7"/>
      <c r="GXD13" s="7"/>
      <c r="GXE13" s="7"/>
      <c r="GXF13" s="7"/>
      <c r="GXG13" s="7"/>
      <c r="GXH13" s="7"/>
      <c r="GXI13" s="7"/>
      <c r="GXJ13" s="7"/>
      <c r="GXK13" s="7"/>
      <c r="GXL13" s="7"/>
      <c r="GXM13" s="7"/>
      <c r="GXN13" s="7"/>
      <c r="GXO13" s="7"/>
      <c r="GXP13" s="7"/>
      <c r="GXQ13" s="7"/>
      <c r="GXR13" s="7"/>
      <c r="GXS13" s="7"/>
      <c r="GXT13" s="7"/>
      <c r="GXU13" s="7"/>
      <c r="GXV13" s="7"/>
      <c r="GXW13" s="7"/>
      <c r="GXX13" s="7"/>
      <c r="GXY13" s="7"/>
      <c r="GXZ13" s="7"/>
      <c r="GYA13" s="7"/>
      <c r="GYB13" s="7"/>
      <c r="GYC13" s="7"/>
      <c r="GYD13" s="7"/>
      <c r="GYE13" s="7"/>
      <c r="GYF13" s="7"/>
      <c r="GYG13" s="7"/>
      <c r="GYH13" s="7"/>
      <c r="GYI13" s="7"/>
      <c r="GYJ13" s="7"/>
      <c r="GYK13" s="7"/>
      <c r="GYL13" s="7"/>
      <c r="GYM13" s="7"/>
      <c r="GYN13" s="7"/>
      <c r="GYO13" s="7"/>
      <c r="GYP13" s="7"/>
      <c r="GYQ13" s="7"/>
      <c r="GYR13" s="7"/>
      <c r="GYS13" s="7"/>
      <c r="GYT13" s="7"/>
      <c r="GYU13" s="7"/>
      <c r="GYV13" s="7"/>
      <c r="GYW13" s="7"/>
      <c r="GYX13" s="7"/>
      <c r="GYY13" s="7"/>
      <c r="GYZ13" s="7"/>
      <c r="GZA13" s="7"/>
      <c r="GZB13" s="7"/>
      <c r="GZC13" s="7"/>
      <c r="GZD13" s="7"/>
      <c r="GZE13" s="7"/>
      <c r="GZF13" s="7"/>
      <c r="GZG13" s="7"/>
      <c r="GZH13" s="7"/>
      <c r="GZI13" s="7"/>
      <c r="GZJ13" s="7"/>
      <c r="GZK13" s="7"/>
      <c r="GZL13" s="7"/>
      <c r="GZM13" s="7"/>
      <c r="GZN13" s="7"/>
      <c r="GZO13" s="7"/>
      <c r="GZP13" s="7"/>
      <c r="GZQ13" s="7"/>
      <c r="GZR13" s="7"/>
      <c r="GZS13" s="7"/>
      <c r="GZT13" s="7"/>
      <c r="GZU13" s="7"/>
      <c r="GZV13" s="7"/>
      <c r="GZW13" s="7"/>
      <c r="GZX13" s="7"/>
      <c r="GZY13" s="7"/>
      <c r="GZZ13" s="7"/>
      <c r="HAA13" s="7"/>
      <c r="HAB13" s="7"/>
      <c r="HAC13" s="7"/>
      <c r="HAD13" s="7"/>
      <c r="HAE13" s="7"/>
      <c r="HAF13" s="7"/>
      <c r="HAG13" s="7"/>
      <c r="HAH13" s="7"/>
      <c r="HAI13" s="7"/>
      <c r="HAJ13" s="7"/>
      <c r="HAK13" s="7"/>
      <c r="HAL13" s="7"/>
      <c r="HAM13" s="7"/>
      <c r="HAN13" s="7"/>
      <c r="HAO13" s="7"/>
      <c r="HAP13" s="7"/>
      <c r="HAQ13" s="7"/>
      <c r="HAR13" s="7"/>
      <c r="HAS13" s="7"/>
      <c r="HAT13" s="7"/>
      <c r="HAU13" s="7"/>
      <c r="HAV13" s="7"/>
      <c r="HAW13" s="7"/>
      <c r="HAX13" s="7"/>
      <c r="HAY13" s="7"/>
      <c r="HAZ13" s="7"/>
      <c r="HBA13" s="7"/>
      <c r="HBB13" s="7"/>
      <c r="HBC13" s="7"/>
      <c r="HBD13" s="7"/>
      <c r="HBE13" s="7"/>
      <c r="HBF13" s="7"/>
      <c r="HBG13" s="7"/>
      <c r="HBH13" s="7"/>
      <c r="HBI13" s="7"/>
      <c r="HBJ13" s="7"/>
      <c r="HBK13" s="7"/>
      <c r="HBL13" s="7"/>
      <c r="HBM13" s="7"/>
      <c r="HBN13" s="7"/>
      <c r="HBO13" s="7"/>
      <c r="HBP13" s="7"/>
      <c r="HBQ13" s="7"/>
      <c r="HBR13" s="7"/>
      <c r="HBS13" s="7"/>
      <c r="HBT13" s="7"/>
      <c r="HBU13" s="7"/>
      <c r="HBV13" s="7"/>
      <c r="HBW13" s="7"/>
      <c r="HBX13" s="7"/>
      <c r="HBY13" s="7"/>
      <c r="HBZ13" s="7"/>
      <c r="HCA13" s="7"/>
      <c r="HCB13" s="7"/>
      <c r="HCC13" s="7"/>
      <c r="HCD13" s="7"/>
      <c r="HCE13" s="7"/>
      <c r="HCF13" s="7"/>
      <c r="HCG13" s="7"/>
      <c r="HCH13" s="7"/>
      <c r="HCI13" s="7"/>
      <c r="HCJ13" s="7"/>
      <c r="HCK13" s="7"/>
      <c r="HCL13" s="7"/>
      <c r="HCM13" s="7"/>
      <c r="HCN13" s="7"/>
      <c r="HCO13" s="7"/>
      <c r="HCP13" s="7"/>
      <c r="HCQ13" s="7"/>
      <c r="HCR13" s="7"/>
      <c r="HCS13" s="7"/>
      <c r="HCT13" s="7"/>
      <c r="HCU13" s="7"/>
      <c r="HCV13" s="7"/>
      <c r="HCW13" s="7"/>
      <c r="HCX13" s="7"/>
      <c r="HCY13" s="7"/>
      <c r="HCZ13" s="7"/>
      <c r="HDA13" s="7"/>
      <c r="HDB13" s="7"/>
      <c r="HDC13" s="7"/>
      <c r="HDD13" s="7"/>
      <c r="HDE13" s="7"/>
      <c r="HDF13" s="7"/>
      <c r="HDG13" s="7"/>
      <c r="HDH13" s="7"/>
      <c r="HDI13" s="7"/>
      <c r="HDJ13" s="7"/>
      <c r="HDK13" s="7"/>
      <c r="HDL13" s="7"/>
      <c r="HDM13" s="7"/>
      <c r="HDN13" s="7"/>
      <c r="HDO13" s="7"/>
      <c r="HDP13" s="7"/>
      <c r="HDQ13" s="7"/>
      <c r="HDR13" s="7"/>
      <c r="HDS13" s="7"/>
      <c r="HDT13" s="7"/>
      <c r="HDU13" s="7"/>
      <c r="HDV13" s="7"/>
      <c r="HDW13" s="7"/>
      <c r="HDX13" s="7"/>
      <c r="HDY13" s="7"/>
      <c r="HDZ13" s="7"/>
      <c r="HEA13" s="7"/>
      <c r="HEB13" s="7"/>
      <c r="HEC13" s="7"/>
      <c r="HED13" s="7"/>
      <c r="HEE13" s="7"/>
      <c r="HEF13" s="7"/>
      <c r="HEG13" s="7"/>
      <c r="HEH13" s="7"/>
      <c r="HEI13" s="7"/>
      <c r="HEJ13" s="7"/>
      <c r="HEK13" s="7"/>
      <c r="HEL13" s="7"/>
      <c r="HEM13" s="7"/>
      <c r="HEN13" s="7"/>
      <c r="HEO13" s="7"/>
      <c r="HEP13" s="7"/>
      <c r="HEQ13" s="7"/>
      <c r="HER13" s="7"/>
      <c r="HES13" s="7"/>
      <c r="HET13" s="7"/>
      <c r="HEU13" s="7"/>
      <c r="HEV13" s="7"/>
      <c r="HEW13" s="7"/>
      <c r="HEX13" s="7"/>
      <c r="HEY13" s="7"/>
      <c r="HEZ13" s="7"/>
      <c r="HFA13" s="7"/>
      <c r="HFB13" s="7"/>
      <c r="HFC13" s="7"/>
      <c r="HFD13" s="7"/>
      <c r="HFE13" s="7"/>
      <c r="HFF13" s="7"/>
      <c r="HFG13" s="7"/>
      <c r="HFH13" s="7"/>
      <c r="HFI13" s="7"/>
      <c r="HFJ13" s="7"/>
      <c r="HFK13" s="7"/>
      <c r="HFL13" s="7"/>
      <c r="HFM13" s="7"/>
      <c r="HFN13" s="7"/>
      <c r="HFO13" s="7"/>
      <c r="HFP13" s="7"/>
      <c r="HFQ13" s="7"/>
      <c r="HFR13" s="7"/>
      <c r="HFS13" s="7"/>
      <c r="HFT13" s="7"/>
      <c r="HFU13" s="7"/>
      <c r="HFV13" s="7"/>
      <c r="HFW13" s="7"/>
      <c r="HFX13" s="7"/>
      <c r="HFY13" s="7"/>
      <c r="HFZ13" s="7"/>
      <c r="HGA13" s="7"/>
      <c r="HGB13" s="7"/>
      <c r="HGC13" s="7"/>
      <c r="HGD13" s="7"/>
      <c r="HGE13" s="7"/>
      <c r="HGF13" s="7"/>
      <c r="HGG13" s="7"/>
      <c r="HGH13" s="7"/>
      <c r="HGI13" s="7"/>
      <c r="HGJ13" s="7"/>
      <c r="HGK13" s="7"/>
      <c r="HGL13" s="7"/>
      <c r="HGM13" s="7"/>
      <c r="HGN13" s="7"/>
      <c r="HGO13" s="7"/>
      <c r="HGP13" s="7"/>
      <c r="HGQ13" s="7"/>
      <c r="HGR13" s="7"/>
      <c r="HGS13" s="7"/>
      <c r="HGT13" s="7"/>
      <c r="HGU13" s="7"/>
      <c r="HGV13" s="7"/>
      <c r="HGW13" s="7"/>
      <c r="HGX13" s="7"/>
      <c r="HGY13" s="7"/>
      <c r="HGZ13" s="7"/>
      <c r="HHA13" s="7"/>
      <c r="HHB13" s="7"/>
      <c r="HHC13" s="7"/>
      <c r="HHD13" s="7"/>
      <c r="HHE13" s="7"/>
      <c r="HHF13" s="7"/>
      <c r="HHG13" s="7"/>
      <c r="HHH13" s="7"/>
      <c r="HHI13" s="7"/>
      <c r="HHJ13" s="7"/>
      <c r="HHK13" s="7"/>
      <c r="HHL13" s="7"/>
      <c r="HHM13" s="7"/>
      <c r="HHN13" s="7"/>
      <c r="HHO13" s="7"/>
      <c r="HHP13" s="7"/>
      <c r="HHQ13" s="7"/>
      <c r="HHR13" s="7"/>
      <c r="HHS13" s="7"/>
      <c r="HHT13" s="7"/>
      <c r="HHU13" s="7"/>
      <c r="HHV13" s="7"/>
      <c r="HHW13" s="7"/>
      <c r="HHX13" s="7"/>
      <c r="HHY13" s="7"/>
      <c r="HHZ13" s="7"/>
      <c r="HIA13" s="7"/>
      <c r="HIB13" s="7"/>
      <c r="HIC13" s="7"/>
      <c r="HID13" s="7"/>
      <c r="HIE13" s="7"/>
      <c r="HIF13" s="7"/>
      <c r="HIG13" s="7"/>
      <c r="HIH13" s="7"/>
      <c r="HII13" s="7"/>
      <c r="HIJ13" s="7"/>
      <c r="HIK13" s="7"/>
      <c r="HIL13" s="7"/>
      <c r="HIM13" s="7"/>
      <c r="HIN13" s="7"/>
      <c r="HIO13" s="7"/>
      <c r="HIP13" s="7"/>
      <c r="HIQ13" s="7"/>
      <c r="HIR13" s="7"/>
      <c r="HIS13" s="7"/>
      <c r="HIT13" s="7"/>
      <c r="HIU13" s="7"/>
      <c r="HIV13" s="7"/>
      <c r="HIW13" s="7"/>
      <c r="HIX13" s="7"/>
      <c r="HIY13" s="7"/>
      <c r="HIZ13" s="7"/>
      <c r="HJA13" s="7"/>
      <c r="HJB13" s="7"/>
      <c r="HJC13" s="7"/>
      <c r="HJD13" s="7"/>
      <c r="HJE13" s="7"/>
      <c r="HJF13" s="7"/>
      <c r="HJG13" s="7"/>
      <c r="HJH13" s="7"/>
      <c r="HJI13" s="7"/>
      <c r="HJJ13" s="7"/>
      <c r="HJK13" s="7"/>
      <c r="HJL13" s="7"/>
      <c r="HJM13" s="7"/>
      <c r="HJN13" s="7"/>
      <c r="HJO13" s="7"/>
      <c r="HJP13" s="7"/>
      <c r="HJQ13" s="7"/>
      <c r="HJR13" s="7"/>
      <c r="HJS13" s="7"/>
      <c r="HJT13" s="7"/>
      <c r="HJU13" s="7"/>
      <c r="HJV13" s="7"/>
      <c r="HJW13" s="7"/>
      <c r="HJX13" s="7"/>
      <c r="HJY13" s="7"/>
      <c r="HJZ13" s="7"/>
      <c r="HKA13" s="7"/>
      <c r="HKB13" s="7"/>
      <c r="HKC13" s="7"/>
      <c r="HKD13" s="7"/>
      <c r="HKE13" s="7"/>
      <c r="HKF13" s="7"/>
      <c r="HKG13" s="7"/>
      <c r="HKH13" s="7"/>
      <c r="HKI13" s="7"/>
      <c r="HKJ13" s="7"/>
      <c r="HKK13" s="7"/>
      <c r="HKL13" s="7"/>
      <c r="HKM13" s="7"/>
      <c r="HKN13" s="7"/>
      <c r="HKO13" s="7"/>
      <c r="HKP13" s="7"/>
      <c r="HKQ13" s="7"/>
      <c r="HKR13" s="7"/>
      <c r="HKS13" s="7"/>
      <c r="HKT13" s="7"/>
      <c r="HKU13" s="7"/>
      <c r="HKV13" s="7"/>
      <c r="HKW13" s="7"/>
      <c r="HKX13" s="7"/>
      <c r="HKY13" s="7"/>
      <c r="HKZ13" s="7"/>
      <c r="HLA13" s="7"/>
      <c r="HLB13" s="7"/>
      <c r="HLC13" s="7"/>
      <c r="HLD13" s="7"/>
      <c r="HLE13" s="7"/>
      <c r="HLF13" s="7"/>
      <c r="HLG13" s="7"/>
      <c r="HLH13" s="7"/>
      <c r="HLI13" s="7"/>
      <c r="HLJ13" s="7"/>
      <c r="HLK13" s="7"/>
      <c r="HLL13" s="7"/>
      <c r="HLM13" s="7"/>
      <c r="HLN13" s="7"/>
      <c r="HLO13" s="7"/>
      <c r="HLP13" s="7"/>
      <c r="HLQ13" s="7"/>
      <c r="HLR13" s="7"/>
      <c r="HLS13" s="7"/>
      <c r="HLT13" s="7"/>
      <c r="HLU13" s="7"/>
      <c r="HLV13" s="7"/>
      <c r="HLW13" s="7"/>
      <c r="HLX13" s="7"/>
      <c r="HLY13" s="7"/>
      <c r="HLZ13" s="7"/>
      <c r="HMA13" s="7"/>
      <c r="HMB13" s="7"/>
      <c r="HMC13" s="7"/>
      <c r="HMD13" s="7"/>
      <c r="HME13" s="7"/>
      <c r="HMF13" s="7"/>
      <c r="HMG13" s="7"/>
      <c r="HMH13" s="7"/>
      <c r="HMI13" s="7"/>
      <c r="HMJ13" s="7"/>
      <c r="HMK13" s="7"/>
      <c r="HML13" s="7"/>
      <c r="HMM13" s="7"/>
      <c r="HMN13" s="7"/>
      <c r="HMO13" s="7"/>
      <c r="HMP13" s="7"/>
      <c r="HMQ13" s="7"/>
      <c r="HMR13" s="7"/>
      <c r="HMS13" s="7"/>
      <c r="HMT13" s="7"/>
      <c r="HMU13" s="7"/>
      <c r="HMV13" s="7"/>
      <c r="HMW13" s="7"/>
      <c r="HMX13" s="7"/>
      <c r="HMY13" s="7"/>
      <c r="HMZ13" s="7"/>
      <c r="HNA13" s="7"/>
      <c r="HNB13" s="7"/>
      <c r="HNC13" s="7"/>
      <c r="HND13" s="7"/>
      <c r="HNE13" s="7"/>
      <c r="HNF13" s="7"/>
      <c r="HNG13" s="7"/>
      <c r="HNH13" s="7"/>
      <c r="HNI13" s="7"/>
      <c r="HNJ13" s="7"/>
      <c r="HNK13" s="7"/>
      <c r="HNL13" s="7"/>
      <c r="HNM13" s="7"/>
      <c r="HNN13" s="7"/>
      <c r="HNO13" s="7"/>
      <c r="HNP13" s="7"/>
      <c r="HNQ13" s="7"/>
      <c r="HNR13" s="7"/>
      <c r="HNS13" s="7"/>
      <c r="HNT13" s="7"/>
      <c r="HNU13" s="7"/>
      <c r="HNV13" s="7"/>
      <c r="HNW13" s="7"/>
      <c r="HNX13" s="7"/>
      <c r="HNY13" s="7"/>
      <c r="HNZ13" s="7"/>
      <c r="HOA13" s="7"/>
      <c r="HOB13" s="7"/>
      <c r="HOC13" s="7"/>
      <c r="HOD13" s="7"/>
      <c r="HOE13" s="7"/>
      <c r="HOF13" s="7"/>
      <c r="HOG13" s="7"/>
      <c r="HOH13" s="7"/>
      <c r="HOI13" s="7"/>
      <c r="HOJ13" s="7"/>
      <c r="HOK13" s="7"/>
      <c r="HOL13" s="7"/>
      <c r="HOM13" s="7"/>
      <c r="HON13" s="7"/>
      <c r="HOO13" s="7"/>
      <c r="HOP13" s="7"/>
      <c r="HOQ13" s="7"/>
      <c r="HOR13" s="7"/>
      <c r="HOS13" s="7"/>
      <c r="HOT13" s="7"/>
      <c r="HOU13" s="7"/>
      <c r="HOV13" s="7"/>
      <c r="HOW13" s="7"/>
      <c r="HOX13" s="7"/>
      <c r="HOY13" s="7"/>
      <c r="HOZ13" s="7"/>
      <c r="HPA13" s="7"/>
      <c r="HPB13" s="7"/>
      <c r="HPC13" s="7"/>
      <c r="HPD13" s="7"/>
      <c r="HPE13" s="7"/>
      <c r="HPF13" s="7"/>
      <c r="HPG13" s="7"/>
      <c r="HPH13" s="7"/>
      <c r="HPI13" s="7"/>
      <c r="HPJ13" s="7"/>
      <c r="HPK13" s="7"/>
      <c r="HPL13" s="7"/>
      <c r="HPM13" s="7"/>
      <c r="HPN13" s="7"/>
      <c r="HPO13" s="7"/>
      <c r="HPP13" s="7"/>
      <c r="HPQ13" s="7"/>
      <c r="HPR13" s="7"/>
      <c r="HPS13" s="7"/>
      <c r="HPT13" s="7"/>
      <c r="HPU13" s="7"/>
      <c r="HPV13" s="7"/>
      <c r="HPW13" s="7"/>
      <c r="HPX13" s="7"/>
      <c r="HPY13" s="7"/>
      <c r="HPZ13" s="7"/>
      <c r="HQA13" s="7"/>
      <c r="HQB13" s="7"/>
      <c r="HQC13" s="7"/>
      <c r="HQD13" s="7"/>
      <c r="HQE13" s="7"/>
      <c r="HQF13" s="7"/>
      <c r="HQG13" s="7"/>
      <c r="HQH13" s="7"/>
      <c r="HQI13" s="7"/>
      <c r="HQJ13" s="7"/>
      <c r="HQK13" s="7"/>
      <c r="HQL13" s="7"/>
      <c r="HQM13" s="7"/>
      <c r="HQN13" s="7"/>
      <c r="HQO13" s="7"/>
      <c r="HQP13" s="7"/>
      <c r="HQQ13" s="7"/>
      <c r="HQR13" s="7"/>
      <c r="HQS13" s="7"/>
      <c r="HQT13" s="7"/>
      <c r="HQU13" s="7"/>
      <c r="HQV13" s="7"/>
      <c r="HQW13" s="7"/>
      <c r="HQX13" s="7"/>
      <c r="HQY13" s="7"/>
      <c r="HQZ13" s="7"/>
      <c r="HRA13" s="7"/>
      <c r="HRB13" s="7"/>
      <c r="HRC13" s="7"/>
      <c r="HRD13" s="7"/>
      <c r="HRE13" s="7"/>
      <c r="HRF13" s="7"/>
      <c r="HRG13" s="7"/>
      <c r="HRH13" s="7"/>
      <c r="HRI13" s="7"/>
      <c r="HRJ13" s="7"/>
      <c r="HRK13" s="7"/>
      <c r="HRL13" s="7"/>
      <c r="HRM13" s="7"/>
      <c r="HRN13" s="7"/>
      <c r="HRO13" s="7"/>
      <c r="HRP13" s="7"/>
      <c r="HRQ13" s="7"/>
      <c r="HRR13" s="7"/>
      <c r="HRS13" s="7"/>
      <c r="HRT13" s="7"/>
      <c r="HRU13" s="7"/>
      <c r="HRV13" s="7"/>
      <c r="HRW13" s="7"/>
      <c r="HRX13" s="7"/>
      <c r="HRY13" s="7"/>
      <c r="HRZ13" s="7"/>
      <c r="HSA13" s="7"/>
      <c r="HSB13" s="7"/>
      <c r="HSC13" s="7"/>
      <c r="HSD13" s="7"/>
      <c r="HSE13" s="7"/>
      <c r="HSF13" s="7"/>
      <c r="HSG13" s="7"/>
      <c r="HSH13" s="7"/>
      <c r="HSI13" s="7"/>
      <c r="HSJ13" s="7"/>
      <c r="HSK13" s="7"/>
      <c r="HSL13" s="7"/>
      <c r="HSM13" s="7"/>
      <c r="HSN13" s="7"/>
      <c r="HSO13" s="7"/>
      <c r="HSP13" s="7"/>
      <c r="HSQ13" s="7"/>
      <c r="HSR13" s="7"/>
      <c r="HSS13" s="7"/>
      <c r="HST13" s="7"/>
      <c r="HSU13" s="7"/>
      <c r="HSV13" s="7"/>
      <c r="HSW13" s="7"/>
      <c r="HSX13" s="7"/>
      <c r="HSY13" s="7"/>
      <c r="HSZ13" s="7"/>
      <c r="HTA13" s="7"/>
      <c r="HTB13" s="7"/>
      <c r="HTC13" s="7"/>
      <c r="HTD13" s="7"/>
      <c r="HTE13" s="7"/>
      <c r="HTF13" s="7"/>
      <c r="HTG13" s="7"/>
      <c r="HTH13" s="7"/>
      <c r="HTI13" s="7"/>
      <c r="HTJ13" s="7"/>
      <c r="HTK13" s="7"/>
      <c r="HTL13" s="7"/>
      <c r="HTM13" s="7"/>
      <c r="HTN13" s="7"/>
      <c r="HTO13" s="7"/>
      <c r="HTP13" s="7"/>
      <c r="HTQ13" s="7"/>
      <c r="HTR13" s="7"/>
      <c r="HTS13" s="7"/>
      <c r="HTT13" s="7"/>
      <c r="HTU13" s="7"/>
      <c r="HTV13" s="7"/>
      <c r="HTW13" s="7"/>
      <c r="HTX13" s="7"/>
      <c r="HTY13" s="7"/>
      <c r="HTZ13" s="7"/>
      <c r="HUA13" s="7"/>
      <c r="HUB13" s="7"/>
      <c r="HUC13" s="7"/>
      <c r="HUD13" s="7"/>
      <c r="HUE13" s="7"/>
      <c r="HUF13" s="7"/>
      <c r="HUG13" s="7"/>
      <c r="HUH13" s="7"/>
      <c r="HUI13" s="7"/>
      <c r="HUJ13" s="7"/>
      <c r="HUK13" s="7"/>
      <c r="HUL13" s="7"/>
      <c r="HUM13" s="7"/>
      <c r="HUN13" s="7"/>
      <c r="HUO13" s="7"/>
      <c r="HUP13" s="7"/>
      <c r="HUQ13" s="7"/>
      <c r="HUR13" s="7"/>
      <c r="HUS13" s="7"/>
      <c r="HUT13" s="7"/>
      <c r="HUU13" s="7"/>
      <c r="HUV13" s="7"/>
      <c r="HUW13" s="7"/>
      <c r="HUX13" s="7"/>
      <c r="HUY13" s="7"/>
      <c r="HUZ13" s="7"/>
      <c r="HVA13" s="7"/>
      <c r="HVB13" s="7"/>
      <c r="HVC13" s="7"/>
      <c r="HVD13" s="7"/>
      <c r="HVE13" s="7"/>
      <c r="HVF13" s="7"/>
      <c r="HVG13" s="7"/>
      <c r="HVH13" s="7"/>
      <c r="HVI13" s="7"/>
      <c r="HVJ13" s="7"/>
      <c r="HVK13" s="7"/>
      <c r="HVL13" s="7"/>
      <c r="HVM13" s="7"/>
      <c r="HVN13" s="7"/>
      <c r="HVO13" s="7"/>
      <c r="HVP13" s="7"/>
      <c r="HVQ13" s="7"/>
      <c r="HVR13" s="7"/>
      <c r="HVS13" s="7"/>
      <c r="HVT13" s="7"/>
      <c r="HVU13" s="7"/>
      <c r="HVV13" s="7"/>
      <c r="HVW13" s="7"/>
      <c r="HVX13" s="7"/>
      <c r="HVY13" s="7"/>
      <c r="HVZ13" s="7"/>
      <c r="HWA13" s="7"/>
      <c r="HWB13" s="7"/>
      <c r="HWC13" s="7"/>
      <c r="HWD13" s="7"/>
      <c r="HWE13" s="7"/>
      <c r="HWF13" s="7"/>
      <c r="HWG13" s="7"/>
      <c r="HWH13" s="7"/>
      <c r="HWI13" s="7"/>
      <c r="HWJ13" s="7"/>
      <c r="HWK13" s="7"/>
      <c r="HWL13" s="7"/>
      <c r="HWM13" s="7"/>
      <c r="HWN13" s="7"/>
      <c r="HWO13" s="7"/>
      <c r="HWP13" s="7"/>
      <c r="HWQ13" s="7"/>
      <c r="HWR13" s="7"/>
      <c r="HWS13" s="7"/>
      <c r="HWT13" s="7"/>
      <c r="HWU13" s="7"/>
      <c r="HWV13" s="7"/>
      <c r="HWW13" s="7"/>
      <c r="HWX13" s="7"/>
      <c r="HWY13" s="7"/>
      <c r="HWZ13" s="7"/>
      <c r="HXA13" s="7"/>
      <c r="HXB13" s="7"/>
      <c r="HXC13" s="7"/>
      <c r="HXD13" s="7"/>
      <c r="HXE13" s="7"/>
      <c r="HXF13" s="7"/>
      <c r="HXG13" s="7"/>
      <c r="HXH13" s="7"/>
      <c r="HXI13" s="7"/>
      <c r="HXJ13" s="7"/>
      <c r="HXK13" s="7"/>
      <c r="HXL13" s="7"/>
      <c r="HXM13" s="7"/>
      <c r="HXN13" s="7"/>
      <c r="HXO13" s="7"/>
      <c r="HXP13" s="7"/>
      <c r="HXQ13" s="7"/>
      <c r="HXR13" s="7"/>
      <c r="HXS13" s="7"/>
      <c r="HXT13" s="7"/>
      <c r="HXU13" s="7"/>
      <c r="HXV13" s="7"/>
      <c r="HXW13" s="7"/>
      <c r="HXX13" s="7"/>
      <c r="HXY13" s="7"/>
      <c r="HXZ13" s="7"/>
      <c r="HYA13" s="7"/>
      <c r="HYB13" s="7"/>
      <c r="HYC13" s="7"/>
      <c r="HYD13" s="7"/>
      <c r="HYE13" s="7"/>
      <c r="HYF13" s="7"/>
      <c r="HYG13" s="7"/>
      <c r="HYH13" s="7"/>
      <c r="HYI13" s="7"/>
      <c r="HYJ13" s="7"/>
      <c r="HYK13" s="7"/>
      <c r="HYL13" s="7"/>
      <c r="HYM13" s="7"/>
      <c r="HYN13" s="7"/>
      <c r="HYO13" s="7"/>
      <c r="HYP13" s="7"/>
      <c r="HYQ13" s="7"/>
      <c r="HYR13" s="7"/>
      <c r="HYS13" s="7"/>
      <c r="HYT13" s="7"/>
      <c r="HYU13" s="7"/>
      <c r="HYV13" s="7"/>
      <c r="HYW13" s="7"/>
      <c r="HYX13" s="7"/>
      <c r="HYY13" s="7"/>
      <c r="HYZ13" s="7"/>
      <c r="HZA13" s="7"/>
      <c r="HZB13" s="7"/>
      <c r="HZC13" s="7"/>
      <c r="HZD13" s="7"/>
      <c r="HZE13" s="7"/>
      <c r="HZF13" s="7"/>
      <c r="HZG13" s="7"/>
      <c r="HZH13" s="7"/>
      <c r="HZI13" s="7"/>
      <c r="HZJ13" s="7"/>
      <c r="HZK13" s="7"/>
      <c r="HZL13" s="7"/>
      <c r="HZM13" s="7"/>
      <c r="HZN13" s="7"/>
      <c r="HZO13" s="7"/>
      <c r="HZP13" s="7"/>
      <c r="HZQ13" s="7"/>
      <c r="HZR13" s="7"/>
      <c r="HZS13" s="7"/>
      <c r="HZT13" s="7"/>
      <c r="HZU13" s="7"/>
      <c r="HZV13" s="7"/>
      <c r="HZW13" s="7"/>
      <c r="HZX13" s="7"/>
      <c r="HZY13" s="7"/>
      <c r="HZZ13" s="7"/>
      <c r="IAA13" s="7"/>
      <c r="IAB13" s="7"/>
      <c r="IAC13" s="7"/>
      <c r="IAD13" s="7"/>
      <c r="IAE13" s="7"/>
      <c r="IAF13" s="7"/>
      <c r="IAG13" s="7"/>
      <c r="IAH13" s="7"/>
      <c r="IAI13" s="7"/>
      <c r="IAJ13" s="7"/>
      <c r="IAK13" s="7"/>
      <c r="IAL13" s="7"/>
      <c r="IAM13" s="7"/>
      <c r="IAN13" s="7"/>
      <c r="IAO13" s="7"/>
      <c r="IAP13" s="7"/>
      <c r="IAQ13" s="7"/>
      <c r="IAR13" s="7"/>
      <c r="IAS13" s="7"/>
      <c r="IAT13" s="7"/>
      <c r="IAU13" s="7"/>
      <c r="IAV13" s="7"/>
      <c r="IAW13" s="7"/>
      <c r="IAX13" s="7"/>
      <c r="IAY13" s="7"/>
      <c r="IAZ13" s="7"/>
      <c r="IBA13" s="7"/>
      <c r="IBB13" s="7"/>
      <c r="IBC13" s="7"/>
      <c r="IBD13" s="7"/>
      <c r="IBE13" s="7"/>
      <c r="IBF13" s="7"/>
      <c r="IBG13" s="7"/>
      <c r="IBH13" s="7"/>
      <c r="IBI13" s="7"/>
      <c r="IBJ13" s="7"/>
      <c r="IBK13" s="7"/>
      <c r="IBL13" s="7"/>
      <c r="IBM13" s="7"/>
      <c r="IBN13" s="7"/>
      <c r="IBO13" s="7"/>
      <c r="IBP13" s="7"/>
      <c r="IBQ13" s="7"/>
      <c r="IBR13" s="7"/>
      <c r="IBS13" s="7"/>
      <c r="IBT13" s="7"/>
      <c r="IBU13" s="7"/>
      <c r="IBV13" s="7"/>
      <c r="IBW13" s="7"/>
      <c r="IBX13" s="7"/>
      <c r="IBY13" s="7"/>
      <c r="IBZ13" s="7"/>
      <c r="ICA13" s="7"/>
      <c r="ICB13" s="7"/>
      <c r="ICC13" s="7"/>
      <c r="ICD13" s="7"/>
      <c r="ICE13" s="7"/>
      <c r="ICF13" s="7"/>
      <c r="ICG13" s="7"/>
      <c r="ICH13" s="7"/>
      <c r="ICI13" s="7"/>
      <c r="ICJ13" s="7"/>
      <c r="ICK13" s="7"/>
      <c r="ICL13" s="7"/>
      <c r="ICM13" s="7"/>
      <c r="ICN13" s="7"/>
      <c r="ICO13" s="7"/>
      <c r="ICP13" s="7"/>
      <c r="ICQ13" s="7"/>
      <c r="ICR13" s="7"/>
      <c r="ICS13" s="7"/>
      <c r="ICT13" s="7"/>
      <c r="ICU13" s="7"/>
      <c r="ICV13" s="7"/>
      <c r="ICW13" s="7"/>
      <c r="ICX13" s="7"/>
      <c r="ICY13" s="7"/>
      <c r="ICZ13" s="7"/>
      <c r="IDA13" s="7"/>
      <c r="IDB13" s="7"/>
      <c r="IDC13" s="7"/>
      <c r="IDD13" s="7"/>
      <c r="IDE13" s="7"/>
      <c r="IDF13" s="7"/>
      <c r="IDG13" s="7"/>
      <c r="IDH13" s="7"/>
      <c r="IDI13" s="7"/>
      <c r="IDJ13" s="7"/>
      <c r="IDK13" s="7"/>
      <c r="IDL13" s="7"/>
      <c r="IDM13" s="7"/>
      <c r="IDN13" s="7"/>
      <c r="IDO13" s="7"/>
      <c r="IDP13" s="7"/>
      <c r="IDQ13" s="7"/>
      <c r="IDR13" s="7"/>
      <c r="IDS13" s="7"/>
      <c r="IDT13" s="7"/>
      <c r="IDU13" s="7"/>
      <c r="IDV13" s="7"/>
      <c r="IDW13" s="7"/>
      <c r="IDX13" s="7"/>
      <c r="IDY13" s="7"/>
      <c r="IDZ13" s="7"/>
      <c r="IEA13" s="7"/>
      <c r="IEB13" s="7"/>
      <c r="IEC13" s="7"/>
      <c r="IED13" s="7"/>
      <c r="IEE13" s="7"/>
      <c r="IEF13" s="7"/>
      <c r="IEG13" s="7"/>
      <c r="IEH13" s="7"/>
      <c r="IEI13" s="7"/>
      <c r="IEJ13" s="7"/>
      <c r="IEK13" s="7"/>
      <c r="IEL13" s="7"/>
      <c r="IEM13" s="7"/>
      <c r="IEN13" s="7"/>
      <c r="IEO13" s="7"/>
      <c r="IEP13" s="7"/>
      <c r="IEQ13" s="7"/>
      <c r="IER13" s="7"/>
      <c r="IES13" s="7"/>
      <c r="IET13" s="7"/>
      <c r="IEU13" s="7"/>
      <c r="IEV13" s="7"/>
      <c r="IEW13" s="7"/>
      <c r="IEX13" s="7"/>
      <c r="IEY13" s="7"/>
      <c r="IEZ13" s="7"/>
      <c r="IFA13" s="7"/>
      <c r="IFB13" s="7"/>
      <c r="IFC13" s="7"/>
      <c r="IFD13" s="7"/>
      <c r="IFE13" s="7"/>
      <c r="IFF13" s="7"/>
      <c r="IFG13" s="7"/>
      <c r="IFH13" s="7"/>
      <c r="IFI13" s="7"/>
      <c r="IFJ13" s="7"/>
      <c r="IFK13" s="7"/>
      <c r="IFL13" s="7"/>
      <c r="IFM13" s="7"/>
      <c r="IFN13" s="7"/>
      <c r="IFO13" s="7"/>
      <c r="IFP13" s="7"/>
      <c r="IFQ13" s="7"/>
      <c r="IFR13" s="7"/>
      <c r="IFS13" s="7"/>
      <c r="IFT13" s="7"/>
      <c r="IFU13" s="7"/>
      <c r="IFV13" s="7"/>
      <c r="IFW13" s="7"/>
      <c r="IFX13" s="7"/>
      <c r="IFY13" s="7"/>
      <c r="IFZ13" s="7"/>
      <c r="IGA13" s="7"/>
      <c r="IGB13" s="7"/>
      <c r="IGC13" s="7"/>
      <c r="IGD13" s="7"/>
      <c r="IGE13" s="7"/>
      <c r="IGF13" s="7"/>
      <c r="IGG13" s="7"/>
      <c r="IGH13" s="7"/>
      <c r="IGI13" s="7"/>
      <c r="IGJ13" s="7"/>
      <c r="IGK13" s="7"/>
      <c r="IGL13" s="7"/>
      <c r="IGM13" s="7"/>
      <c r="IGN13" s="7"/>
      <c r="IGO13" s="7"/>
      <c r="IGP13" s="7"/>
      <c r="IGQ13" s="7"/>
      <c r="IGR13" s="7"/>
      <c r="IGS13" s="7"/>
      <c r="IGT13" s="7"/>
      <c r="IGU13" s="7"/>
      <c r="IGV13" s="7"/>
      <c r="IGW13" s="7"/>
      <c r="IGX13" s="7"/>
      <c r="IGY13" s="7"/>
      <c r="IGZ13" s="7"/>
      <c r="IHA13" s="7"/>
      <c r="IHB13" s="7"/>
      <c r="IHC13" s="7"/>
      <c r="IHD13" s="7"/>
      <c r="IHE13" s="7"/>
      <c r="IHF13" s="7"/>
      <c r="IHG13" s="7"/>
      <c r="IHH13" s="7"/>
      <c r="IHI13" s="7"/>
      <c r="IHJ13" s="7"/>
      <c r="IHK13" s="7"/>
      <c r="IHL13" s="7"/>
      <c r="IHM13" s="7"/>
      <c r="IHN13" s="7"/>
      <c r="IHO13" s="7"/>
      <c r="IHP13" s="7"/>
      <c r="IHQ13" s="7"/>
      <c r="IHR13" s="7"/>
      <c r="IHS13" s="7"/>
      <c r="IHT13" s="7"/>
      <c r="IHU13" s="7"/>
      <c r="IHV13" s="7"/>
      <c r="IHW13" s="7"/>
      <c r="IHX13" s="7"/>
      <c r="IHY13" s="7"/>
      <c r="IHZ13" s="7"/>
      <c r="IIA13" s="7"/>
      <c r="IIB13" s="7"/>
      <c r="IIC13" s="7"/>
      <c r="IID13" s="7"/>
      <c r="IIE13" s="7"/>
      <c r="IIF13" s="7"/>
      <c r="IIG13" s="7"/>
      <c r="IIH13" s="7"/>
      <c r="III13" s="7"/>
      <c r="IIJ13" s="7"/>
      <c r="IIK13" s="7"/>
      <c r="IIL13" s="7"/>
      <c r="IIM13" s="7"/>
      <c r="IIN13" s="7"/>
      <c r="IIO13" s="7"/>
      <c r="IIP13" s="7"/>
      <c r="IIQ13" s="7"/>
      <c r="IIR13" s="7"/>
      <c r="IIS13" s="7"/>
      <c r="IIT13" s="7"/>
      <c r="IIU13" s="7"/>
      <c r="IIV13" s="7"/>
      <c r="IIW13" s="7"/>
      <c r="IIX13" s="7"/>
      <c r="IIY13" s="7"/>
      <c r="IIZ13" s="7"/>
      <c r="IJA13" s="7"/>
      <c r="IJB13" s="7"/>
      <c r="IJC13" s="7"/>
      <c r="IJD13" s="7"/>
      <c r="IJE13" s="7"/>
      <c r="IJF13" s="7"/>
      <c r="IJG13" s="7"/>
      <c r="IJH13" s="7"/>
      <c r="IJI13" s="7"/>
      <c r="IJJ13" s="7"/>
      <c r="IJK13" s="7"/>
      <c r="IJL13" s="7"/>
      <c r="IJM13" s="7"/>
      <c r="IJN13" s="7"/>
      <c r="IJO13" s="7"/>
      <c r="IJP13" s="7"/>
      <c r="IJQ13" s="7"/>
      <c r="IJR13" s="7"/>
      <c r="IJS13" s="7"/>
      <c r="IJT13" s="7"/>
      <c r="IJU13" s="7"/>
      <c r="IJV13" s="7"/>
      <c r="IJW13" s="7"/>
      <c r="IJX13" s="7"/>
      <c r="IJY13" s="7"/>
      <c r="IJZ13" s="7"/>
      <c r="IKA13" s="7"/>
      <c r="IKB13" s="7"/>
      <c r="IKC13" s="7"/>
      <c r="IKD13" s="7"/>
      <c r="IKE13" s="7"/>
      <c r="IKF13" s="7"/>
      <c r="IKG13" s="7"/>
      <c r="IKH13" s="7"/>
      <c r="IKI13" s="7"/>
      <c r="IKJ13" s="7"/>
      <c r="IKK13" s="7"/>
      <c r="IKL13" s="7"/>
      <c r="IKM13" s="7"/>
      <c r="IKN13" s="7"/>
      <c r="IKO13" s="7"/>
      <c r="IKP13" s="7"/>
      <c r="IKQ13" s="7"/>
      <c r="IKR13" s="7"/>
      <c r="IKS13" s="7"/>
      <c r="IKT13" s="7"/>
      <c r="IKU13" s="7"/>
      <c r="IKV13" s="7"/>
      <c r="IKW13" s="7"/>
      <c r="IKX13" s="7"/>
      <c r="IKY13" s="7"/>
      <c r="IKZ13" s="7"/>
      <c r="ILA13" s="7"/>
      <c r="ILB13" s="7"/>
      <c r="ILC13" s="7"/>
      <c r="ILD13" s="7"/>
      <c r="ILE13" s="7"/>
      <c r="ILF13" s="7"/>
      <c r="ILG13" s="7"/>
      <c r="ILH13" s="7"/>
      <c r="ILI13" s="7"/>
      <c r="ILJ13" s="7"/>
      <c r="ILK13" s="7"/>
      <c r="ILL13" s="7"/>
      <c r="ILM13" s="7"/>
      <c r="ILN13" s="7"/>
      <c r="ILO13" s="7"/>
      <c r="ILP13" s="7"/>
      <c r="ILQ13" s="7"/>
      <c r="ILR13" s="7"/>
      <c r="ILS13" s="7"/>
      <c r="ILT13" s="7"/>
      <c r="ILU13" s="7"/>
      <c r="ILV13" s="7"/>
      <c r="ILW13" s="7"/>
      <c r="ILX13" s="7"/>
      <c r="ILY13" s="7"/>
      <c r="ILZ13" s="7"/>
      <c r="IMA13" s="7"/>
      <c r="IMB13" s="7"/>
      <c r="IMC13" s="7"/>
      <c r="IMD13" s="7"/>
      <c r="IME13" s="7"/>
      <c r="IMF13" s="7"/>
      <c r="IMG13" s="7"/>
      <c r="IMH13" s="7"/>
      <c r="IMI13" s="7"/>
      <c r="IMJ13" s="7"/>
      <c r="IMK13" s="7"/>
      <c r="IML13" s="7"/>
      <c r="IMM13" s="7"/>
      <c r="IMN13" s="7"/>
      <c r="IMO13" s="7"/>
      <c r="IMP13" s="7"/>
      <c r="IMQ13" s="7"/>
      <c r="IMR13" s="7"/>
      <c r="IMS13" s="7"/>
      <c r="IMT13" s="7"/>
      <c r="IMU13" s="7"/>
      <c r="IMV13" s="7"/>
      <c r="IMW13" s="7"/>
      <c r="IMX13" s="7"/>
      <c r="IMY13" s="7"/>
      <c r="IMZ13" s="7"/>
      <c r="INA13" s="7"/>
      <c r="INB13" s="7"/>
      <c r="INC13" s="7"/>
      <c r="IND13" s="7"/>
      <c r="INE13" s="7"/>
      <c r="INF13" s="7"/>
      <c r="ING13" s="7"/>
      <c r="INH13" s="7"/>
      <c r="INI13" s="7"/>
      <c r="INJ13" s="7"/>
      <c r="INK13" s="7"/>
      <c r="INL13" s="7"/>
      <c r="INM13" s="7"/>
      <c r="INN13" s="7"/>
      <c r="INO13" s="7"/>
      <c r="INP13" s="7"/>
      <c r="INQ13" s="7"/>
      <c r="INR13" s="7"/>
      <c r="INS13" s="7"/>
      <c r="INT13" s="7"/>
      <c r="INU13" s="7"/>
      <c r="INV13" s="7"/>
      <c r="INW13" s="7"/>
      <c r="INX13" s="7"/>
      <c r="INY13" s="7"/>
      <c r="INZ13" s="7"/>
      <c r="IOA13" s="7"/>
      <c r="IOB13" s="7"/>
      <c r="IOC13" s="7"/>
      <c r="IOD13" s="7"/>
      <c r="IOE13" s="7"/>
      <c r="IOF13" s="7"/>
      <c r="IOG13" s="7"/>
      <c r="IOH13" s="7"/>
      <c r="IOI13" s="7"/>
      <c r="IOJ13" s="7"/>
      <c r="IOK13" s="7"/>
      <c r="IOL13" s="7"/>
      <c r="IOM13" s="7"/>
      <c r="ION13" s="7"/>
      <c r="IOO13" s="7"/>
      <c r="IOP13" s="7"/>
      <c r="IOQ13" s="7"/>
      <c r="IOR13" s="7"/>
      <c r="IOS13" s="7"/>
      <c r="IOT13" s="7"/>
      <c r="IOU13" s="7"/>
      <c r="IOV13" s="7"/>
      <c r="IOW13" s="7"/>
      <c r="IOX13" s="7"/>
      <c r="IOY13" s="7"/>
      <c r="IOZ13" s="7"/>
      <c r="IPA13" s="7"/>
      <c r="IPB13" s="7"/>
      <c r="IPC13" s="7"/>
      <c r="IPD13" s="7"/>
      <c r="IPE13" s="7"/>
      <c r="IPF13" s="7"/>
      <c r="IPG13" s="7"/>
      <c r="IPH13" s="7"/>
      <c r="IPI13" s="7"/>
      <c r="IPJ13" s="7"/>
      <c r="IPK13" s="7"/>
      <c r="IPL13" s="7"/>
      <c r="IPM13" s="7"/>
      <c r="IPN13" s="7"/>
      <c r="IPO13" s="7"/>
      <c r="IPP13" s="7"/>
      <c r="IPQ13" s="7"/>
      <c r="IPR13" s="7"/>
      <c r="IPS13" s="7"/>
      <c r="IPT13" s="7"/>
      <c r="IPU13" s="7"/>
      <c r="IPV13" s="7"/>
      <c r="IPW13" s="7"/>
      <c r="IPX13" s="7"/>
      <c r="IPY13" s="7"/>
      <c r="IPZ13" s="7"/>
      <c r="IQA13" s="7"/>
      <c r="IQB13" s="7"/>
      <c r="IQC13" s="7"/>
      <c r="IQD13" s="7"/>
      <c r="IQE13" s="7"/>
      <c r="IQF13" s="7"/>
      <c r="IQG13" s="7"/>
      <c r="IQH13" s="7"/>
      <c r="IQI13" s="7"/>
      <c r="IQJ13" s="7"/>
      <c r="IQK13" s="7"/>
      <c r="IQL13" s="7"/>
      <c r="IQM13" s="7"/>
      <c r="IQN13" s="7"/>
      <c r="IQO13" s="7"/>
      <c r="IQP13" s="7"/>
      <c r="IQQ13" s="7"/>
      <c r="IQR13" s="7"/>
      <c r="IQS13" s="7"/>
      <c r="IQT13" s="7"/>
      <c r="IQU13" s="7"/>
      <c r="IQV13" s="7"/>
      <c r="IQW13" s="7"/>
      <c r="IQX13" s="7"/>
      <c r="IQY13" s="7"/>
      <c r="IQZ13" s="7"/>
      <c r="IRA13" s="7"/>
      <c r="IRB13" s="7"/>
      <c r="IRC13" s="7"/>
      <c r="IRD13" s="7"/>
      <c r="IRE13" s="7"/>
      <c r="IRF13" s="7"/>
      <c r="IRG13" s="7"/>
      <c r="IRH13" s="7"/>
      <c r="IRI13" s="7"/>
      <c r="IRJ13" s="7"/>
      <c r="IRK13" s="7"/>
      <c r="IRL13" s="7"/>
      <c r="IRM13" s="7"/>
      <c r="IRN13" s="7"/>
      <c r="IRO13" s="7"/>
      <c r="IRP13" s="7"/>
      <c r="IRQ13" s="7"/>
      <c r="IRR13" s="7"/>
      <c r="IRS13" s="7"/>
      <c r="IRT13" s="7"/>
      <c r="IRU13" s="7"/>
      <c r="IRV13" s="7"/>
      <c r="IRW13" s="7"/>
      <c r="IRX13" s="7"/>
      <c r="IRY13" s="7"/>
      <c r="IRZ13" s="7"/>
      <c r="ISA13" s="7"/>
      <c r="ISB13" s="7"/>
      <c r="ISC13" s="7"/>
      <c r="ISD13" s="7"/>
      <c r="ISE13" s="7"/>
      <c r="ISF13" s="7"/>
      <c r="ISG13" s="7"/>
      <c r="ISH13" s="7"/>
      <c r="ISI13" s="7"/>
      <c r="ISJ13" s="7"/>
      <c r="ISK13" s="7"/>
      <c r="ISL13" s="7"/>
      <c r="ISM13" s="7"/>
      <c r="ISN13" s="7"/>
      <c r="ISO13" s="7"/>
      <c r="ISP13" s="7"/>
      <c r="ISQ13" s="7"/>
      <c r="ISR13" s="7"/>
      <c r="ISS13" s="7"/>
      <c r="IST13" s="7"/>
      <c r="ISU13" s="7"/>
      <c r="ISV13" s="7"/>
      <c r="ISW13" s="7"/>
      <c r="ISX13" s="7"/>
      <c r="ISY13" s="7"/>
      <c r="ISZ13" s="7"/>
      <c r="ITA13" s="7"/>
      <c r="ITB13" s="7"/>
      <c r="ITC13" s="7"/>
      <c r="ITD13" s="7"/>
      <c r="ITE13" s="7"/>
      <c r="ITF13" s="7"/>
      <c r="ITG13" s="7"/>
      <c r="ITH13" s="7"/>
      <c r="ITI13" s="7"/>
      <c r="ITJ13" s="7"/>
      <c r="ITK13" s="7"/>
      <c r="ITL13" s="7"/>
      <c r="ITM13" s="7"/>
      <c r="ITN13" s="7"/>
      <c r="ITO13" s="7"/>
      <c r="ITP13" s="7"/>
      <c r="ITQ13" s="7"/>
      <c r="ITR13" s="7"/>
      <c r="ITS13" s="7"/>
      <c r="ITT13" s="7"/>
      <c r="ITU13" s="7"/>
      <c r="ITV13" s="7"/>
      <c r="ITW13" s="7"/>
      <c r="ITX13" s="7"/>
      <c r="ITY13" s="7"/>
      <c r="ITZ13" s="7"/>
      <c r="IUA13" s="7"/>
      <c r="IUB13" s="7"/>
      <c r="IUC13" s="7"/>
      <c r="IUD13" s="7"/>
      <c r="IUE13" s="7"/>
      <c r="IUF13" s="7"/>
      <c r="IUG13" s="7"/>
      <c r="IUH13" s="7"/>
      <c r="IUI13" s="7"/>
      <c r="IUJ13" s="7"/>
      <c r="IUK13" s="7"/>
      <c r="IUL13" s="7"/>
      <c r="IUM13" s="7"/>
      <c r="IUN13" s="7"/>
      <c r="IUO13" s="7"/>
      <c r="IUP13" s="7"/>
      <c r="IUQ13" s="7"/>
      <c r="IUR13" s="7"/>
      <c r="IUS13" s="7"/>
      <c r="IUT13" s="7"/>
      <c r="IUU13" s="7"/>
      <c r="IUV13" s="7"/>
      <c r="IUW13" s="7"/>
      <c r="IUX13" s="7"/>
      <c r="IUY13" s="7"/>
      <c r="IUZ13" s="7"/>
      <c r="IVA13" s="7"/>
      <c r="IVB13" s="7"/>
      <c r="IVC13" s="7"/>
      <c r="IVD13" s="7"/>
      <c r="IVE13" s="7"/>
      <c r="IVF13" s="7"/>
      <c r="IVG13" s="7"/>
      <c r="IVH13" s="7"/>
      <c r="IVI13" s="7"/>
      <c r="IVJ13" s="7"/>
      <c r="IVK13" s="7"/>
      <c r="IVL13" s="7"/>
      <c r="IVM13" s="7"/>
      <c r="IVN13" s="7"/>
      <c r="IVO13" s="7"/>
      <c r="IVP13" s="7"/>
      <c r="IVQ13" s="7"/>
      <c r="IVR13" s="7"/>
      <c r="IVS13" s="7"/>
      <c r="IVT13" s="7"/>
      <c r="IVU13" s="7"/>
      <c r="IVV13" s="7"/>
      <c r="IVW13" s="7"/>
      <c r="IVX13" s="7"/>
      <c r="IVY13" s="7"/>
      <c r="IVZ13" s="7"/>
      <c r="IWA13" s="7"/>
      <c r="IWB13" s="7"/>
      <c r="IWC13" s="7"/>
      <c r="IWD13" s="7"/>
      <c r="IWE13" s="7"/>
      <c r="IWF13" s="7"/>
      <c r="IWG13" s="7"/>
      <c r="IWH13" s="7"/>
      <c r="IWI13" s="7"/>
      <c r="IWJ13" s="7"/>
      <c r="IWK13" s="7"/>
      <c r="IWL13" s="7"/>
      <c r="IWM13" s="7"/>
      <c r="IWN13" s="7"/>
      <c r="IWO13" s="7"/>
      <c r="IWP13" s="7"/>
      <c r="IWQ13" s="7"/>
      <c r="IWR13" s="7"/>
      <c r="IWS13" s="7"/>
      <c r="IWT13" s="7"/>
      <c r="IWU13" s="7"/>
      <c r="IWV13" s="7"/>
      <c r="IWW13" s="7"/>
      <c r="IWX13" s="7"/>
      <c r="IWY13" s="7"/>
      <c r="IWZ13" s="7"/>
      <c r="IXA13" s="7"/>
      <c r="IXB13" s="7"/>
      <c r="IXC13" s="7"/>
      <c r="IXD13" s="7"/>
      <c r="IXE13" s="7"/>
      <c r="IXF13" s="7"/>
      <c r="IXG13" s="7"/>
      <c r="IXH13" s="7"/>
      <c r="IXI13" s="7"/>
      <c r="IXJ13" s="7"/>
      <c r="IXK13" s="7"/>
      <c r="IXL13" s="7"/>
      <c r="IXM13" s="7"/>
      <c r="IXN13" s="7"/>
      <c r="IXO13" s="7"/>
      <c r="IXP13" s="7"/>
      <c r="IXQ13" s="7"/>
      <c r="IXR13" s="7"/>
      <c r="IXS13" s="7"/>
      <c r="IXT13" s="7"/>
      <c r="IXU13" s="7"/>
      <c r="IXV13" s="7"/>
      <c r="IXW13" s="7"/>
      <c r="IXX13" s="7"/>
      <c r="IXY13" s="7"/>
      <c r="IXZ13" s="7"/>
      <c r="IYA13" s="7"/>
      <c r="IYB13" s="7"/>
      <c r="IYC13" s="7"/>
      <c r="IYD13" s="7"/>
      <c r="IYE13" s="7"/>
      <c r="IYF13" s="7"/>
      <c r="IYG13" s="7"/>
      <c r="IYH13" s="7"/>
      <c r="IYI13" s="7"/>
      <c r="IYJ13" s="7"/>
      <c r="IYK13" s="7"/>
      <c r="IYL13" s="7"/>
      <c r="IYM13" s="7"/>
      <c r="IYN13" s="7"/>
      <c r="IYO13" s="7"/>
      <c r="IYP13" s="7"/>
      <c r="IYQ13" s="7"/>
      <c r="IYR13" s="7"/>
      <c r="IYS13" s="7"/>
      <c r="IYT13" s="7"/>
      <c r="IYU13" s="7"/>
      <c r="IYV13" s="7"/>
      <c r="IYW13" s="7"/>
      <c r="IYX13" s="7"/>
      <c r="IYY13" s="7"/>
      <c r="IYZ13" s="7"/>
      <c r="IZA13" s="7"/>
      <c r="IZB13" s="7"/>
      <c r="IZC13" s="7"/>
      <c r="IZD13" s="7"/>
      <c r="IZE13" s="7"/>
      <c r="IZF13" s="7"/>
      <c r="IZG13" s="7"/>
      <c r="IZH13" s="7"/>
      <c r="IZI13" s="7"/>
      <c r="IZJ13" s="7"/>
      <c r="IZK13" s="7"/>
      <c r="IZL13" s="7"/>
      <c r="IZM13" s="7"/>
      <c r="IZN13" s="7"/>
      <c r="IZO13" s="7"/>
      <c r="IZP13" s="7"/>
      <c r="IZQ13" s="7"/>
      <c r="IZR13" s="7"/>
      <c r="IZS13" s="7"/>
      <c r="IZT13" s="7"/>
      <c r="IZU13" s="7"/>
      <c r="IZV13" s="7"/>
      <c r="IZW13" s="7"/>
      <c r="IZX13" s="7"/>
      <c r="IZY13" s="7"/>
      <c r="IZZ13" s="7"/>
      <c r="JAA13" s="7"/>
      <c r="JAB13" s="7"/>
      <c r="JAC13" s="7"/>
      <c r="JAD13" s="7"/>
      <c r="JAE13" s="7"/>
      <c r="JAF13" s="7"/>
      <c r="JAG13" s="7"/>
      <c r="JAH13" s="7"/>
      <c r="JAI13" s="7"/>
      <c r="JAJ13" s="7"/>
      <c r="JAK13" s="7"/>
      <c r="JAL13" s="7"/>
      <c r="JAM13" s="7"/>
      <c r="JAN13" s="7"/>
      <c r="JAO13" s="7"/>
      <c r="JAP13" s="7"/>
      <c r="JAQ13" s="7"/>
      <c r="JAR13" s="7"/>
      <c r="JAS13" s="7"/>
      <c r="JAT13" s="7"/>
      <c r="JAU13" s="7"/>
      <c r="JAV13" s="7"/>
      <c r="JAW13" s="7"/>
      <c r="JAX13" s="7"/>
      <c r="JAY13" s="7"/>
      <c r="JAZ13" s="7"/>
      <c r="JBA13" s="7"/>
      <c r="JBB13" s="7"/>
      <c r="JBC13" s="7"/>
      <c r="JBD13" s="7"/>
      <c r="JBE13" s="7"/>
      <c r="JBF13" s="7"/>
      <c r="JBG13" s="7"/>
      <c r="JBH13" s="7"/>
      <c r="JBI13" s="7"/>
      <c r="JBJ13" s="7"/>
      <c r="JBK13" s="7"/>
      <c r="JBL13" s="7"/>
      <c r="JBM13" s="7"/>
      <c r="JBN13" s="7"/>
      <c r="JBO13" s="7"/>
      <c r="JBP13" s="7"/>
      <c r="JBQ13" s="7"/>
      <c r="JBR13" s="7"/>
      <c r="JBS13" s="7"/>
      <c r="JBT13" s="7"/>
      <c r="JBU13" s="7"/>
      <c r="JBV13" s="7"/>
      <c r="JBW13" s="7"/>
      <c r="JBX13" s="7"/>
      <c r="JBY13" s="7"/>
      <c r="JBZ13" s="7"/>
      <c r="JCA13" s="7"/>
      <c r="JCB13" s="7"/>
      <c r="JCC13" s="7"/>
      <c r="JCD13" s="7"/>
      <c r="JCE13" s="7"/>
      <c r="JCF13" s="7"/>
      <c r="JCG13" s="7"/>
      <c r="JCH13" s="7"/>
      <c r="JCI13" s="7"/>
      <c r="JCJ13" s="7"/>
      <c r="JCK13" s="7"/>
      <c r="JCL13" s="7"/>
      <c r="JCM13" s="7"/>
      <c r="JCN13" s="7"/>
      <c r="JCO13" s="7"/>
      <c r="JCP13" s="7"/>
      <c r="JCQ13" s="7"/>
      <c r="JCR13" s="7"/>
      <c r="JCS13" s="7"/>
      <c r="JCT13" s="7"/>
      <c r="JCU13" s="7"/>
      <c r="JCV13" s="7"/>
      <c r="JCW13" s="7"/>
      <c r="JCX13" s="7"/>
      <c r="JCY13" s="7"/>
      <c r="JCZ13" s="7"/>
      <c r="JDA13" s="7"/>
      <c r="JDB13" s="7"/>
      <c r="JDC13" s="7"/>
      <c r="JDD13" s="7"/>
      <c r="JDE13" s="7"/>
      <c r="JDF13" s="7"/>
      <c r="JDG13" s="7"/>
      <c r="JDH13" s="7"/>
      <c r="JDI13" s="7"/>
      <c r="JDJ13" s="7"/>
      <c r="JDK13" s="7"/>
      <c r="JDL13" s="7"/>
      <c r="JDM13" s="7"/>
      <c r="JDN13" s="7"/>
      <c r="JDO13" s="7"/>
      <c r="JDP13" s="7"/>
      <c r="JDQ13" s="7"/>
      <c r="JDR13" s="7"/>
      <c r="JDS13" s="7"/>
      <c r="JDT13" s="7"/>
      <c r="JDU13" s="7"/>
      <c r="JDV13" s="7"/>
      <c r="JDW13" s="7"/>
      <c r="JDX13" s="7"/>
      <c r="JDY13" s="7"/>
      <c r="JDZ13" s="7"/>
      <c r="JEA13" s="7"/>
      <c r="JEB13" s="7"/>
      <c r="JEC13" s="7"/>
      <c r="JED13" s="7"/>
      <c r="JEE13" s="7"/>
      <c r="JEF13" s="7"/>
      <c r="JEG13" s="7"/>
      <c r="JEH13" s="7"/>
      <c r="JEI13" s="7"/>
      <c r="JEJ13" s="7"/>
      <c r="JEK13" s="7"/>
      <c r="JEL13" s="7"/>
      <c r="JEM13" s="7"/>
      <c r="JEN13" s="7"/>
      <c r="JEO13" s="7"/>
      <c r="JEP13" s="7"/>
      <c r="JEQ13" s="7"/>
      <c r="JER13" s="7"/>
      <c r="JES13" s="7"/>
      <c r="JET13" s="7"/>
      <c r="JEU13" s="7"/>
      <c r="JEV13" s="7"/>
      <c r="JEW13" s="7"/>
      <c r="JEX13" s="7"/>
      <c r="JEY13" s="7"/>
      <c r="JEZ13" s="7"/>
      <c r="JFA13" s="7"/>
      <c r="JFB13" s="7"/>
      <c r="JFC13" s="7"/>
      <c r="JFD13" s="7"/>
      <c r="JFE13" s="7"/>
      <c r="JFF13" s="7"/>
      <c r="JFG13" s="7"/>
      <c r="JFH13" s="7"/>
      <c r="JFI13" s="7"/>
      <c r="JFJ13" s="7"/>
      <c r="JFK13" s="7"/>
      <c r="JFL13" s="7"/>
      <c r="JFM13" s="7"/>
      <c r="JFN13" s="7"/>
      <c r="JFO13" s="7"/>
      <c r="JFP13" s="7"/>
      <c r="JFQ13" s="7"/>
      <c r="JFR13" s="7"/>
      <c r="JFS13" s="7"/>
      <c r="JFT13" s="7"/>
      <c r="JFU13" s="7"/>
      <c r="JFV13" s="7"/>
      <c r="JFW13" s="7"/>
      <c r="JFX13" s="7"/>
      <c r="JFY13" s="7"/>
      <c r="JFZ13" s="7"/>
      <c r="JGA13" s="7"/>
      <c r="JGB13" s="7"/>
      <c r="JGC13" s="7"/>
      <c r="JGD13" s="7"/>
      <c r="JGE13" s="7"/>
      <c r="JGF13" s="7"/>
      <c r="JGG13" s="7"/>
      <c r="JGH13" s="7"/>
      <c r="JGI13" s="7"/>
      <c r="JGJ13" s="7"/>
      <c r="JGK13" s="7"/>
      <c r="JGL13" s="7"/>
      <c r="JGM13" s="7"/>
      <c r="JGN13" s="7"/>
      <c r="JGO13" s="7"/>
      <c r="JGP13" s="7"/>
      <c r="JGQ13" s="7"/>
      <c r="JGR13" s="7"/>
      <c r="JGS13" s="7"/>
      <c r="JGT13" s="7"/>
      <c r="JGU13" s="7"/>
      <c r="JGV13" s="7"/>
      <c r="JGW13" s="7"/>
      <c r="JGX13" s="7"/>
      <c r="JGY13" s="7"/>
      <c r="JGZ13" s="7"/>
      <c r="JHA13" s="7"/>
      <c r="JHB13" s="7"/>
      <c r="JHC13" s="7"/>
      <c r="JHD13" s="7"/>
      <c r="JHE13" s="7"/>
      <c r="JHF13" s="7"/>
      <c r="JHG13" s="7"/>
      <c r="JHH13" s="7"/>
      <c r="JHI13" s="7"/>
      <c r="JHJ13" s="7"/>
      <c r="JHK13" s="7"/>
      <c r="JHL13" s="7"/>
      <c r="JHM13" s="7"/>
      <c r="JHN13" s="7"/>
      <c r="JHO13" s="7"/>
      <c r="JHP13" s="7"/>
      <c r="JHQ13" s="7"/>
      <c r="JHR13" s="7"/>
      <c r="JHS13" s="7"/>
      <c r="JHT13" s="7"/>
      <c r="JHU13" s="7"/>
      <c r="JHV13" s="7"/>
      <c r="JHW13" s="7"/>
      <c r="JHX13" s="7"/>
      <c r="JHY13" s="7"/>
      <c r="JHZ13" s="7"/>
      <c r="JIA13" s="7"/>
      <c r="JIB13" s="7"/>
      <c r="JIC13" s="7"/>
      <c r="JID13" s="7"/>
      <c r="JIE13" s="7"/>
      <c r="JIF13" s="7"/>
      <c r="JIG13" s="7"/>
      <c r="JIH13" s="7"/>
      <c r="JII13" s="7"/>
      <c r="JIJ13" s="7"/>
      <c r="JIK13" s="7"/>
      <c r="JIL13" s="7"/>
      <c r="JIM13" s="7"/>
      <c r="JIN13" s="7"/>
      <c r="JIO13" s="7"/>
      <c r="JIP13" s="7"/>
      <c r="JIQ13" s="7"/>
      <c r="JIR13" s="7"/>
      <c r="JIS13" s="7"/>
      <c r="JIT13" s="7"/>
      <c r="JIU13" s="7"/>
      <c r="JIV13" s="7"/>
      <c r="JIW13" s="7"/>
      <c r="JIX13" s="7"/>
      <c r="JIY13" s="7"/>
      <c r="JIZ13" s="7"/>
      <c r="JJA13" s="7"/>
      <c r="JJB13" s="7"/>
      <c r="JJC13" s="7"/>
      <c r="JJD13" s="7"/>
      <c r="JJE13" s="7"/>
      <c r="JJF13" s="7"/>
      <c r="JJG13" s="7"/>
      <c r="JJH13" s="7"/>
      <c r="JJI13" s="7"/>
      <c r="JJJ13" s="7"/>
      <c r="JJK13" s="7"/>
      <c r="JJL13" s="7"/>
      <c r="JJM13" s="7"/>
      <c r="JJN13" s="7"/>
      <c r="JJO13" s="7"/>
      <c r="JJP13" s="7"/>
      <c r="JJQ13" s="7"/>
      <c r="JJR13" s="7"/>
      <c r="JJS13" s="7"/>
      <c r="JJT13" s="7"/>
      <c r="JJU13" s="7"/>
      <c r="JJV13" s="7"/>
      <c r="JJW13" s="7"/>
      <c r="JJX13" s="7"/>
      <c r="JJY13" s="7"/>
      <c r="JJZ13" s="7"/>
      <c r="JKA13" s="7"/>
      <c r="JKB13" s="7"/>
      <c r="JKC13" s="7"/>
      <c r="JKD13" s="7"/>
      <c r="JKE13" s="7"/>
      <c r="JKF13" s="7"/>
      <c r="JKG13" s="7"/>
      <c r="JKH13" s="7"/>
      <c r="JKI13" s="7"/>
      <c r="JKJ13" s="7"/>
      <c r="JKK13" s="7"/>
      <c r="JKL13" s="7"/>
      <c r="JKM13" s="7"/>
      <c r="JKN13" s="7"/>
      <c r="JKO13" s="7"/>
      <c r="JKP13" s="7"/>
      <c r="JKQ13" s="7"/>
      <c r="JKR13" s="7"/>
      <c r="JKS13" s="7"/>
      <c r="JKT13" s="7"/>
      <c r="JKU13" s="7"/>
      <c r="JKV13" s="7"/>
      <c r="JKW13" s="7"/>
      <c r="JKX13" s="7"/>
      <c r="JKY13" s="7"/>
      <c r="JKZ13" s="7"/>
      <c r="JLA13" s="7"/>
      <c r="JLB13" s="7"/>
      <c r="JLC13" s="7"/>
      <c r="JLD13" s="7"/>
      <c r="JLE13" s="7"/>
      <c r="JLF13" s="7"/>
      <c r="JLG13" s="7"/>
      <c r="JLH13" s="7"/>
      <c r="JLI13" s="7"/>
      <c r="JLJ13" s="7"/>
      <c r="JLK13" s="7"/>
      <c r="JLL13" s="7"/>
      <c r="JLM13" s="7"/>
      <c r="JLN13" s="7"/>
      <c r="JLO13" s="7"/>
      <c r="JLP13" s="7"/>
      <c r="JLQ13" s="7"/>
      <c r="JLR13" s="7"/>
      <c r="JLS13" s="7"/>
      <c r="JLT13" s="7"/>
      <c r="JLU13" s="7"/>
      <c r="JLV13" s="7"/>
      <c r="JLW13" s="7"/>
      <c r="JLX13" s="7"/>
      <c r="JLY13" s="7"/>
      <c r="JLZ13" s="7"/>
      <c r="JMA13" s="7"/>
      <c r="JMB13" s="7"/>
      <c r="JMC13" s="7"/>
      <c r="JMD13" s="7"/>
      <c r="JME13" s="7"/>
      <c r="JMF13" s="7"/>
      <c r="JMG13" s="7"/>
      <c r="JMH13" s="7"/>
      <c r="JMI13" s="7"/>
      <c r="JMJ13" s="7"/>
      <c r="JMK13" s="7"/>
      <c r="JML13" s="7"/>
      <c r="JMM13" s="7"/>
      <c r="JMN13" s="7"/>
      <c r="JMO13" s="7"/>
      <c r="JMP13" s="7"/>
      <c r="JMQ13" s="7"/>
      <c r="JMR13" s="7"/>
      <c r="JMS13" s="7"/>
      <c r="JMT13" s="7"/>
      <c r="JMU13" s="7"/>
      <c r="JMV13" s="7"/>
      <c r="JMW13" s="7"/>
      <c r="JMX13" s="7"/>
      <c r="JMY13" s="7"/>
      <c r="JMZ13" s="7"/>
      <c r="JNA13" s="7"/>
      <c r="JNB13" s="7"/>
      <c r="JNC13" s="7"/>
      <c r="JND13" s="7"/>
      <c r="JNE13" s="7"/>
      <c r="JNF13" s="7"/>
      <c r="JNG13" s="7"/>
      <c r="JNH13" s="7"/>
      <c r="JNI13" s="7"/>
      <c r="JNJ13" s="7"/>
      <c r="JNK13" s="7"/>
      <c r="JNL13" s="7"/>
      <c r="JNM13" s="7"/>
      <c r="JNN13" s="7"/>
      <c r="JNO13" s="7"/>
      <c r="JNP13" s="7"/>
      <c r="JNQ13" s="7"/>
      <c r="JNR13" s="7"/>
      <c r="JNS13" s="7"/>
      <c r="JNT13" s="7"/>
      <c r="JNU13" s="7"/>
      <c r="JNV13" s="7"/>
      <c r="JNW13" s="7"/>
      <c r="JNX13" s="7"/>
      <c r="JNY13" s="7"/>
      <c r="JNZ13" s="7"/>
      <c r="JOA13" s="7"/>
      <c r="JOB13" s="7"/>
      <c r="JOC13" s="7"/>
      <c r="JOD13" s="7"/>
      <c r="JOE13" s="7"/>
      <c r="JOF13" s="7"/>
      <c r="JOG13" s="7"/>
      <c r="JOH13" s="7"/>
      <c r="JOI13" s="7"/>
      <c r="JOJ13" s="7"/>
      <c r="JOK13" s="7"/>
      <c r="JOL13" s="7"/>
      <c r="JOM13" s="7"/>
      <c r="JON13" s="7"/>
      <c r="JOO13" s="7"/>
      <c r="JOP13" s="7"/>
      <c r="JOQ13" s="7"/>
      <c r="JOR13" s="7"/>
      <c r="JOS13" s="7"/>
      <c r="JOT13" s="7"/>
      <c r="JOU13" s="7"/>
      <c r="JOV13" s="7"/>
      <c r="JOW13" s="7"/>
      <c r="JOX13" s="7"/>
      <c r="JOY13" s="7"/>
      <c r="JOZ13" s="7"/>
      <c r="JPA13" s="7"/>
      <c r="JPB13" s="7"/>
      <c r="JPC13" s="7"/>
      <c r="JPD13" s="7"/>
      <c r="JPE13" s="7"/>
      <c r="JPF13" s="7"/>
      <c r="JPG13" s="7"/>
      <c r="JPH13" s="7"/>
      <c r="JPI13" s="7"/>
      <c r="JPJ13" s="7"/>
      <c r="JPK13" s="7"/>
      <c r="JPL13" s="7"/>
      <c r="JPM13" s="7"/>
      <c r="JPN13" s="7"/>
      <c r="JPO13" s="7"/>
      <c r="JPP13" s="7"/>
      <c r="JPQ13" s="7"/>
      <c r="JPR13" s="7"/>
      <c r="JPS13" s="7"/>
      <c r="JPT13" s="7"/>
      <c r="JPU13" s="7"/>
      <c r="JPV13" s="7"/>
      <c r="JPW13" s="7"/>
      <c r="JPX13" s="7"/>
      <c r="JPY13" s="7"/>
      <c r="JPZ13" s="7"/>
      <c r="JQA13" s="7"/>
      <c r="JQB13" s="7"/>
      <c r="JQC13" s="7"/>
      <c r="JQD13" s="7"/>
      <c r="JQE13" s="7"/>
      <c r="JQF13" s="7"/>
      <c r="JQG13" s="7"/>
      <c r="JQH13" s="7"/>
      <c r="JQI13" s="7"/>
      <c r="JQJ13" s="7"/>
      <c r="JQK13" s="7"/>
      <c r="JQL13" s="7"/>
      <c r="JQM13" s="7"/>
      <c r="JQN13" s="7"/>
      <c r="JQO13" s="7"/>
      <c r="JQP13" s="7"/>
      <c r="JQQ13" s="7"/>
      <c r="JQR13" s="7"/>
      <c r="JQS13" s="7"/>
      <c r="JQT13" s="7"/>
      <c r="JQU13" s="7"/>
      <c r="JQV13" s="7"/>
      <c r="JQW13" s="7"/>
      <c r="JQX13" s="7"/>
      <c r="JQY13" s="7"/>
      <c r="JQZ13" s="7"/>
      <c r="JRA13" s="7"/>
      <c r="JRB13" s="7"/>
      <c r="JRC13" s="7"/>
      <c r="JRD13" s="7"/>
      <c r="JRE13" s="7"/>
      <c r="JRF13" s="7"/>
      <c r="JRG13" s="7"/>
      <c r="JRH13" s="7"/>
      <c r="JRI13" s="7"/>
      <c r="JRJ13" s="7"/>
      <c r="JRK13" s="7"/>
      <c r="JRL13" s="7"/>
      <c r="JRM13" s="7"/>
      <c r="JRN13" s="7"/>
      <c r="JRO13" s="7"/>
      <c r="JRP13" s="7"/>
      <c r="JRQ13" s="7"/>
      <c r="JRR13" s="7"/>
      <c r="JRS13" s="7"/>
      <c r="JRT13" s="7"/>
      <c r="JRU13" s="7"/>
      <c r="JRV13" s="7"/>
      <c r="JRW13" s="7"/>
      <c r="JRX13" s="7"/>
      <c r="JRY13" s="7"/>
      <c r="JRZ13" s="7"/>
      <c r="JSA13" s="7"/>
      <c r="JSB13" s="7"/>
      <c r="JSC13" s="7"/>
      <c r="JSD13" s="7"/>
      <c r="JSE13" s="7"/>
      <c r="JSF13" s="7"/>
      <c r="JSG13" s="7"/>
      <c r="JSH13" s="7"/>
      <c r="JSI13" s="7"/>
      <c r="JSJ13" s="7"/>
      <c r="JSK13" s="7"/>
      <c r="JSL13" s="7"/>
      <c r="JSM13" s="7"/>
      <c r="JSN13" s="7"/>
      <c r="JSO13" s="7"/>
      <c r="JSP13" s="7"/>
      <c r="JSQ13" s="7"/>
      <c r="JSR13" s="7"/>
      <c r="JSS13" s="7"/>
      <c r="JST13" s="7"/>
      <c r="JSU13" s="7"/>
      <c r="JSV13" s="7"/>
      <c r="JSW13" s="7"/>
      <c r="JSX13" s="7"/>
      <c r="JSY13" s="7"/>
      <c r="JSZ13" s="7"/>
      <c r="JTA13" s="7"/>
      <c r="JTB13" s="7"/>
      <c r="JTC13" s="7"/>
      <c r="JTD13" s="7"/>
      <c r="JTE13" s="7"/>
      <c r="JTF13" s="7"/>
      <c r="JTG13" s="7"/>
      <c r="JTH13" s="7"/>
      <c r="JTI13" s="7"/>
      <c r="JTJ13" s="7"/>
      <c r="JTK13" s="7"/>
      <c r="JTL13" s="7"/>
      <c r="JTM13" s="7"/>
      <c r="JTN13" s="7"/>
      <c r="JTO13" s="7"/>
      <c r="JTP13" s="7"/>
      <c r="JTQ13" s="7"/>
      <c r="JTR13" s="7"/>
      <c r="JTS13" s="7"/>
      <c r="JTT13" s="7"/>
      <c r="JTU13" s="7"/>
      <c r="JTV13" s="7"/>
      <c r="JTW13" s="7"/>
      <c r="JTX13" s="7"/>
      <c r="JTY13" s="7"/>
      <c r="JTZ13" s="7"/>
      <c r="JUA13" s="7"/>
      <c r="JUB13" s="7"/>
      <c r="JUC13" s="7"/>
      <c r="JUD13" s="7"/>
      <c r="JUE13" s="7"/>
      <c r="JUF13" s="7"/>
      <c r="JUG13" s="7"/>
      <c r="JUH13" s="7"/>
      <c r="JUI13" s="7"/>
      <c r="JUJ13" s="7"/>
      <c r="JUK13" s="7"/>
      <c r="JUL13" s="7"/>
      <c r="JUM13" s="7"/>
      <c r="JUN13" s="7"/>
      <c r="JUO13" s="7"/>
      <c r="JUP13" s="7"/>
      <c r="JUQ13" s="7"/>
      <c r="JUR13" s="7"/>
      <c r="JUS13" s="7"/>
      <c r="JUT13" s="7"/>
      <c r="JUU13" s="7"/>
      <c r="JUV13" s="7"/>
      <c r="JUW13" s="7"/>
      <c r="JUX13" s="7"/>
      <c r="JUY13" s="7"/>
      <c r="JUZ13" s="7"/>
      <c r="JVA13" s="7"/>
      <c r="JVB13" s="7"/>
      <c r="JVC13" s="7"/>
      <c r="JVD13" s="7"/>
      <c r="JVE13" s="7"/>
      <c r="JVF13" s="7"/>
      <c r="JVG13" s="7"/>
      <c r="JVH13" s="7"/>
      <c r="JVI13" s="7"/>
      <c r="JVJ13" s="7"/>
      <c r="JVK13" s="7"/>
      <c r="JVL13" s="7"/>
      <c r="JVM13" s="7"/>
      <c r="JVN13" s="7"/>
      <c r="JVO13" s="7"/>
      <c r="JVP13" s="7"/>
      <c r="JVQ13" s="7"/>
      <c r="JVR13" s="7"/>
      <c r="JVS13" s="7"/>
      <c r="JVT13" s="7"/>
      <c r="JVU13" s="7"/>
      <c r="JVV13" s="7"/>
      <c r="JVW13" s="7"/>
      <c r="JVX13" s="7"/>
      <c r="JVY13" s="7"/>
      <c r="JVZ13" s="7"/>
      <c r="JWA13" s="7"/>
      <c r="JWB13" s="7"/>
      <c r="JWC13" s="7"/>
      <c r="JWD13" s="7"/>
      <c r="JWE13" s="7"/>
      <c r="JWF13" s="7"/>
      <c r="JWG13" s="7"/>
      <c r="JWH13" s="7"/>
      <c r="JWI13" s="7"/>
      <c r="JWJ13" s="7"/>
      <c r="JWK13" s="7"/>
      <c r="JWL13" s="7"/>
      <c r="JWM13" s="7"/>
      <c r="JWN13" s="7"/>
      <c r="JWO13" s="7"/>
      <c r="JWP13" s="7"/>
      <c r="JWQ13" s="7"/>
      <c r="JWR13" s="7"/>
      <c r="JWS13" s="7"/>
      <c r="JWT13" s="7"/>
      <c r="JWU13" s="7"/>
      <c r="JWV13" s="7"/>
      <c r="JWW13" s="7"/>
      <c r="JWX13" s="7"/>
      <c r="JWY13" s="7"/>
      <c r="JWZ13" s="7"/>
      <c r="JXA13" s="7"/>
      <c r="JXB13" s="7"/>
      <c r="JXC13" s="7"/>
      <c r="JXD13" s="7"/>
      <c r="JXE13" s="7"/>
      <c r="JXF13" s="7"/>
      <c r="JXG13" s="7"/>
      <c r="JXH13" s="7"/>
      <c r="JXI13" s="7"/>
      <c r="JXJ13" s="7"/>
      <c r="JXK13" s="7"/>
      <c r="JXL13" s="7"/>
      <c r="JXM13" s="7"/>
      <c r="JXN13" s="7"/>
      <c r="JXO13" s="7"/>
      <c r="JXP13" s="7"/>
      <c r="JXQ13" s="7"/>
      <c r="JXR13" s="7"/>
      <c r="JXS13" s="7"/>
      <c r="JXT13" s="7"/>
      <c r="JXU13" s="7"/>
      <c r="JXV13" s="7"/>
      <c r="JXW13" s="7"/>
      <c r="JXX13" s="7"/>
      <c r="JXY13" s="7"/>
      <c r="JXZ13" s="7"/>
      <c r="JYA13" s="7"/>
      <c r="JYB13" s="7"/>
      <c r="JYC13" s="7"/>
      <c r="JYD13" s="7"/>
      <c r="JYE13" s="7"/>
      <c r="JYF13" s="7"/>
      <c r="JYG13" s="7"/>
      <c r="JYH13" s="7"/>
      <c r="JYI13" s="7"/>
      <c r="JYJ13" s="7"/>
      <c r="JYK13" s="7"/>
      <c r="JYL13" s="7"/>
      <c r="JYM13" s="7"/>
      <c r="JYN13" s="7"/>
      <c r="JYO13" s="7"/>
      <c r="JYP13" s="7"/>
      <c r="JYQ13" s="7"/>
      <c r="JYR13" s="7"/>
      <c r="JYS13" s="7"/>
      <c r="JYT13" s="7"/>
      <c r="JYU13" s="7"/>
      <c r="JYV13" s="7"/>
      <c r="JYW13" s="7"/>
      <c r="JYX13" s="7"/>
      <c r="JYY13" s="7"/>
      <c r="JYZ13" s="7"/>
      <c r="JZA13" s="7"/>
      <c r="JZB13" s="7"/>
      <c r="JZC13" s="7"/>
      <c r="JZD13" s="7"/>
      <c r="JZE13" s="7"/>
      <c r="JZF13" s="7"/>
      <c r="JZG13" s="7"/>
      <c r="JZH13" s="7"/>
      <c r="JZI13" s="7"/>
      <c r="JZJ13" s="7"/>
      <c r="JZK13" s="7"/>
      <c r="JZL13" s="7"/>
      <c r="JZM13" s="7"/>
      <c r="JZN13" s="7"/>
      <c r="JZO13" s="7"/>
      <c r="JZP13" s="7"/>
      <c r="JZQ13" s="7"/>
      <c r="JZR13" s="7"/>
      <c r="JZS13" s="7"/>
      <c r="JZT13" s="7"/>
      <c r="JZU13" s="7"/>
      <c r="JZV13" s="7"/>
      <c r="JZW13" s="7"/>
      <c r="JZX13" s="7"/>
      <c r="JZY13" s="7"/>
      <c r="JZZ13" s="7"/>
      <c r="KAA13" s="7"/>
      <c r="KAB13" s="7"/>
      <c r="KAC13" s="7"/>
      <c r="KAD13" s="7"/>
      <c r="KAE13" s="7"/>
      <c r="KAF13" s="7"/>
      <c r="KAG13" s="7"/>
      <c r="KAH13" s="7"/>
      <c r="KAI13" s="7"/>
      <c r="KAJ13" s="7"/>
      <c r="KAK13" s="7"/>
      <c r="KAL13" s="7"/>
      <c r="KAM13" s="7"/>
      <c r="KAN13" s="7"/>
      <c r="KAO13" s="7"/>
      <c r="KAP13" s="7"/>
      <c r="KAQ13" s="7"/>
      <c r="KAR13" s="7"/>
      <c r="KAS13" s="7"/>
      <c r="KAT13" s="7"/>
      <c r="KAU13" s="7"/>
      <c r="KAV13" s="7"/>
      <c r="KAW13" s="7"/>
      <c r="KAX13" s="7"/>
      <c r="KAY13" s="7"/>
      <c r="KAZ13" s="7"/>
      <c r="KBA13" s="7"/>
      <c r="KBB13" s="7"/>
      <c r="KBC13" s="7"/>
      <c r="KBD13" s="7"/>
      <c r="KBE13" s="7"/>
      <c r="KBF13" s="7"/>
      <c r="KBG13" s="7"/>
      <c r="KBH13" s="7"/>
      <c r="KBI13" s="7"/>
      <c r="KBJ13" s="7"/>
      <c r="KBK13" s="7"/>
      <c r="KBL13" s="7"/>
      <c r="KBM13" s="7"/>
      <c r="KBN13" s="7"/>
      <c r="KBO13" s="7"/>
      <c r="KBP13" s="7"/>
      <c r="KBQ13" s="7"/>
      <c r="KBR13" s="7"/>
      <c r="KBS13" s="7"/>
      <c r="KBT13" s="7"/>
      <c r="KBU13" s="7"/>
      <c r="KBV13" s="7"/>
      <c r="KBW13" s="7"/>
      <c r="KBX13" s="7"/>
      <c r="KBY13" s="7"/>
      <c r="KBZ13" s="7"/>
      <c r="KCA13" s="7"/>
      <c r="KCB13" s="7"/>
      <c r="KCC13" s="7"/>
      <c r="KCD13" s="7"/>
      <c r="KCE13" s="7"/>
      <c r="KCF13" s="7"/>
      <c r="KCG13" s="7"/>
      <c r="KCH13" s="7"/>
      <c r="KCI13" s="7"/>
      <c r="KCJ13" s="7"/>
      <c r="KCK13" s="7"/>
      <c r="KCL13" s="7"/>
      <c r="KCM13" s="7"/>
      <c r="KCN13" s="7"/>
      <c r="KCO13" s="7"/>
      <c r="KCP13" s="7"/>
      <c r="KCQ13" s="7"/>
      <c r="KCR13" s="7"/>
      <c r="KCS13" s="7"/>
      <c r="KCT13" s="7"/>
      <c r="KCU13" s="7"/>
      <c r="KCV13" s="7"/>
      <c r="KCW13" s="7"/>
      <c r="KCX13" s="7"/>
      <c r="KCY13" s="7"/>
      <c r="KCZ13" s="7"/>
      <c r="KDA13" s="7"/>
      <c r="KDB13" s="7"/>
      <c r="KDC13" s="7"/>
      <c r="KDD13" s="7"/>
      <c r="KDE13" s="7"/>
      <c r="KDF13" s="7"/>
      <c r="KDG13" s="7"/>
      <c r="KDH13" s="7"/>
      <c r="KDI13" s="7"/>
      <c r="KDJ13" s="7"/>
      <c r="KDK13" s="7"/>
      <c r="KDL13" s="7"/>
      <c r="KDM13" s="7"/>
      <c r="KDN13" s="7"/>
      <c r="KDO13" s="7"/>
      <c r="KDP13" s="7"/>
      <c r="KDQ13" s="7"/>
      <c r="KDR13" s="7"/>
      <c r="KDS13" s="7"/>
      <c r="KDT13" s="7"/>
      <c r="KDU13" s="7"/>
      <c r="KDV13" s="7"/>
      <c r="KDW13" s="7"/>
      <c r="KDX13" s="7"/>
      <c r="KDY13" s="7"/>
      <c r="KDZ13" s="7"/>
      <c r="KEA13" s="7"/>
      <c r="KEB13" s="7"/>
      <c r="KEC13" s="7"/>
      <c r="KED13" s="7"/>
      <c r="KEE13" s="7"/>
      <c r="KEF13" s="7"/>
      <c r="KEG13" s="7"/>
      <c r="KEH13" s="7"/>
      <c r="KEI13" s="7"/>
      <c r="KEJ13" s="7"/>
      <c r="KEK13" s="7"/>
      <c r="KEL13" s="7"/>
      <c r="KEM13" s="7"/>
      <c r="KEN13" s="7"/>
      <c r="KEO13" s="7"/>
      <c r="KEP13" s="7"/>
      <c r="KEQ13" s="7"/>
      <c r="KER13" s="7"/>
      <c r="KES13" s="7"/>
      <c r="KET13" s="7"/>
      <c r="KEU13" s="7"/>
      <c r="KEV13" s="7"/>
      <c r="KEW13" s="7"/>
      <c r="KEX13" s="7"/>
      <c r="KEY13" s="7"/>
      <c r="KEZ13" s="7"/>
      <c r="KFA13" s="7"/>
      <c r="KFB13" s="7"/>
      <c r="KFC13" s="7"/>
      <c r="KFD13" s="7"/>
      <c r="KFE13" s="7"/>
      <c r="KFF13" s="7"/>
      <c r="KFG13" s="7"/>
      <c r="KFH13" s="7"/>
      <c r="KFI13" s="7"/>
      <c r="KFJ13" s="7"/>
      <c r="KFK13" s="7"/>
      <c r="KFL13" s="7"/>
      <c r="KFM13" s="7"/>
      <c r="KFN13" s="7"/>
      <c r="KFO13" s="7"/>
      <c r="KFP13" s="7"/>
      <c r="KFQ13" s="7"/>
      <c r="KFR13" s="7"/>
      <c r="KFS13" s="7"/>
      <c r="KFT13" s="7"/>
      <c r="KFU13" s="7"/>
      <c r="KFV13" s="7"/>
      <c r="KFW13" s="7"/>
      <c r="KFX13" s="7"/>
      <c r="KFY13" s="7"/>
      <c r="KFZ13" s="7"/>
      <c r="KGA13" s="7"/>
      <c r="KGB13" s="7"/>
      <c r="KGC13" s="7"/>
      <c r="KGD13" s="7"/>
      <c r="KGE13" s="7"/>
      <c r="KGF13" s="7"/>
      <c r="KGG13" s="7"/>
      <c r="KGH13" s="7"/>
      <c r="KGI13" s="7"/>
      <c r="KGJ13" s="7"/>
      <c r="KGK13" s="7"/>
      <c r="KGL13" s="7"/>
      <c r="KGM13" s="7"/>
      <c r="KGN13" s="7"/>
      <c r="KGO13" s="7"/>
      <c r="KGP13" s="7"/>
      <c r="KGQ13" s="7"/>
      <c r="KGR13" s="7"/>
      <c r="KGS13" s="7"/>
      <c r="KGT13" s="7"/>
      <c r="KGU13" s="7"/>
      <c r="KGV13" s="7"/>
      <c r="KGW13" s="7"/>
      <c r="KGX13" s="7"/>
      <c r="KGY13" s="7"/>
      <c r="KGZ13" s="7"/>
      <c r="KHA13" s="7"/>
      <c r="KHB13" s="7"/>
      <c r="KHC13" s="7"/>
      <c r="KHD13" s="7"/>
      <c r="KHE13" s="7"/>
      <c r="KHF13" s="7"/>
      <c r="KHG13" s="7"/>
      <c r="KHH13" s="7"/>
      <c r="KHI13" s="7"/>
      <c r="KHJ13" s="7"/>
      <c r="KHK13" s="7"/>
      <c r="KHL13" s="7"/>
      <c r="KHM13" s="7"/>
      <c r="KHN13" s="7"/>
      <c r="KHO13" s="7"/>
      <c r="KHP13" s="7"/>
      <c r="KHQ13" s="7"/>
      <c r="KHR13" s="7"/>
      <c r="KHS13" s="7"/>
      <c r="KHT13" s="7"/>
      <c r="KHU13" s="7"/>
      <c r="KHV13" s="7"/>
      <c r="KHW13" s="7"/>
      <c r="KHX13" s="7"/>
      <c r="KHY13" s="7"/>
      <c r="KHZ13" s="7"/>
      <c r="KIA13" s="7"/>
      <c r="KIB13" s="7"/>
      <c r="KIC13" s="7"/>
      <c r="KID13" s="7"/>
      <c r="KIE13" s="7"/>
      <c r="KIF13" s="7"/>
      <c r="KIG13" s="7"/>
      <c r="KIH13" s="7"/>
      <c r="KII13" s="7"/>
      <c r="KIJ13" s="7"/>
      <c r="KIK13" s="7"/>
      <c r="KIL13" s="7"/>
      <c r="KIM13" s="7"/>
      <c r="KIN13" s="7"/>
      <c r="KIO13" s="7"/>
      <c r="KIP13" s="7"/>
      <c r="KIQ13" s="7"/>
      <c r="KIR13" s="7"/>
      <c r="KIS13" s="7"/>
      <c r="KIT13" s="7"/>
      <c r="KIU13" s="7"/>
      <c r="KIV13" s="7"/>
      <c r="KIW13" s="7"/>
      <c r="KIX13" s="7"/>
      <c r="KIY13" s="7"/>
      <c r="KIZ13" s="7"/>
      <c r="KJA13" s="7"/>
      <c r="KJB13" s="7"/>
      <c r="KJC13" s="7"/>
      <c r="KJD13" s="7"/>
      <c r="KJE13" s="7"/>
      <c r="KJF13" s="7"/>
      <c r="KJG13" s="7"/>
      <c r="KJH13" s="7"/>
      <c r="KJI13" s="7"/>
      <c r="KJJ13" s="7"/>
      <c r="KJK13" s="7"/>
      <c r="KJL13" s="7"/>
      <c r="KJM13" s="7"/>
      <c r="KJN13" s="7"/>
      <c r="KJO13" s="7"/>
      <c r="KJP13" s="7"/>
      <c r="KJQ13" s="7"/>
      <c r="KJR13" s="7"/>
      <c r="KJS13" s="7"/>
      <c r="KJT13" s="7"/>
      <c r="KJU13" s="7"/>
      <c r="KJV13" s="7"/>
      <c r="KJW13" s="7"/>
      <c r="KJX13" s="7"/>
      <c r="KJY13" s="7"/>
      <c r="KJZ13" s="7"/>
      <c r="KKA13" s="7"/>
      <c r="KKB13" s="7"/>
      <c r="KKC13" s="7"/>
      <c r="KKD13" s="7"/>
      <c r="KKE13" s="7"/>
      <c r="KKF13" s="7"/>
      <c r="KKG13" s="7"/>
      <c r="KKH13" s="7"/>
      <c r="KKI13" s="7"/>
      <c r="KKJ13" s="7"/>
      <c r="KKK13" s="7"/>
      <c r="KKL13" s="7"/>
      <c r="KKM13" s="7"/>
      <c r="KKN13" s="7"/>
      <c r="KKO13" s="7"/>
      <c r="KKP13" s="7"/>
      <c r="KKQ13" s="7"/>
      <c r="KKR13" s="7"/>
      <c r="KKS13" s="7"/>
      <c r="KKT13" s="7"/>
      <c r="KKU13" s="7"/>
      <c r="KKV13" s="7"/>
      <c r="KKW13" s="7"/>
      <c r="KKX13" s="7"/>
      <c r="KKY13" s="7"/>
      <c r="KKZ13" s="7"/>
      <c r="KLA13" s="7"/>
      <c r="KLB13" s="7"/>
      <c r="KLC13" s="7"/>
      <c r="KLD13" s="7"/>
      <c r="KLE13" s="7"/>
      <c r="KLF13" s="7"/>
      <c r="KLG13" s="7"/>
      <c r="KLH13" s="7"/>
      <c r="KLI13" s="7"/>
      <c r="KLJ13" s="7"/>
      <c r="KLK13" s="7"/>
      <c r="KLL13" s="7"/>
      <c r="KLM13" s="7"/>
      <c r="KLN13" s="7"/>
      <c r="KLO13" s="7"/>
      <c r="KLP13" s="7"/>
      <c r="KLQ13" s="7"/>
      <c r="KLR13" s="7"/>
      <c r="KLS13" s="7"/>
      <c r="KLT13" s="7"/>
      <c r="KLU13" s="7"/>
      <c r="KLV13" s="7"/>
      <c r="KLW13" s="7"/>
      <c r="KLX13" s="7"/>
      <c r="KLY13" s="7"/>
      <c r="KLZ13" s="7"/>
      <c r="KMA13" s="7"/>
      <c r="KMB13" s="7"/>
      <c r="KMC13" s="7"/>
      <c r="KMD13" s="7"/>
      <c r="KME13" s="7"/>
      <c r="KMF13" s="7"/>
      <c r="KMG13" s="7"/>
      <c r="KMH13" s="7"/>
      <c r="KMI13" s="7"/>
      <c r="KMJ13" s="7"/>
      <c r="KMK13" s="7"/>
      <c r="KML13" s="7"/>
      <c r="KMM13" s="7"/>
      <c r="KMN13" s="7"/>
      <c r="KMO13" s="7"/>
      <c r="KMP13" s="7"/>
      <c r="KMQ13" s="7"/>
      <c r="KMR13" s="7"/>
      <c r="KMS13" s="7"/>
      <c r="KMT13" s="7"/>
      <c r="KMU13" s="7"/>
      <c r="KMV13" s="7"/>
      <c r="KMW13" s="7"/>
      <c r="KMX13" s="7"/>
      <c r="KMY13" s="7"/>
      <c r="KMZ13" s="7"/>
      <c r="KNA13" s="7"/>
      <c r="KNB13" s="7"/>
      <c r="KNC13" s="7"/>
      <c r="KND13" s="7"/>
      <c r="KNE13" s="7"/>
      <c r="KNF13" s="7"/>
      <c r="KNG13" s="7"/>
      <c r="KNH13" s="7"/>
      <c r="KNI13" s="7"/>
      <c r="KNJ13" s="7"/>
      <c r="KNK13" s="7"/>
      <c r="KNL13" s="7"/>
      <c r="KNM13" s="7"/>
      <c r="KNN13" s="7"/>
      <c r="KNO13" s="7"/>
      <c r="KNP13" s="7"/>
      <c r="KNQ13" s="7"/>
      <c r="KNR13" s="7"/>
      <c r="KNS13" s="7"/>
      <c r="KNT13" s="7"/>
      <c r="KNU13" s="7"/>
      <c r="KNV13" s="7"/>
      <c r="KNW13" s="7"/>
      <c r="KNX13" s="7"/>
      <c r="KNY13" s="7"/>
      <c r="KNZ13" s="7"/>
      <c r="KOA13" s="7"/>
      <c r="KOB13" s="7"/>
      <c r="KOC13" s="7"/>
      <c r="KOD13" s="7"/>
      <c r="KOE13" s="7"/>
      <c r="KOF13" s="7"/>
      <c r="KOG13" s="7"/>
      <c r="KOH13" s="7"/>
      <c r="KOI13" s="7"/>
      <c r="KOJ13" s="7"/>
      <c r="KOK13" s="7"/>
      <c r="KOL13" s="7"/>
      <c r="KOM13" s="7"/>
      <c r="KON13" s="7"/>
      <c r="KOO13" s="7"/>
      <c r="KOP13" s="7"/>
      <c r="KOQ13" s="7"/>
      <c r="KOR13" s="7"/>
      <c r="KOS13" s="7"/>
      <c r="KOT13" s="7"/>
      <c r="KOU13" s="7"/>
      <c r="KOV13" s="7"/>
      <c r="KOW13" s="7"/>
      <c r="KOX13" s="7"/>
      <c r="KOY13" s="7"/>
      <c r="KOZ13" s="7"/>
      <c r="KPA13" s="7"/>
      <c r="KPB13" s="7"/>
      <c r="KPC13" s="7"/>
      <c r="KPD13" s="7"/>
      <c r="KPE13" s="7"/>
      <c r="KPF13" s="7"/>
      <c r="KPG13" s="7"/>
      <c r="KPH13" s="7"/>
      <c r="KPI13" s="7"/>
      <c r="KPJ13" s="7"/>
      <c r="KPK13" s="7"/>
      <c r="KPL13" s="7"/>
      <c r="KPM13" s="7"/>
      <c r="KPN13" s="7"/>
      <c r="KPO13" s="7"/>
      <c r="KPP13" s="7"/>
      <c r="KPQ13" s="7"/>
      <c r="KPR13" s="7"/>
      <c r="KPS13" s="7"/>
      <c r="KPT13" s="7"/>
      <c r="KPU13" s="7"/>
      <c r="KPV13" s="7"/>
      <c r="KPW13" s="7"/>
      <c r="KPX13" s="7"/>
      <c r="KPY13" s="7"/>
      <c r="KPZ13" s="7"/>
      <c r="KQA13" s="7"/>
      <c r="KQB13" s="7"/>
      <c r="KQC13" s="7"/>
      <c r="KQD13" s="7"/>
      <c r="KQE13" s="7"/>
      <c r="KQF13" s="7"/>
      <c r="KQG13" s="7"/>
      <c r="KQH13" s="7"/>
      <c r="KQI13" s="7"/>
      <c r="KQJ13" s="7"/>
      <c r="KQK13" s="7"/>
      <c r="KQL13" s="7"/>
      <c r="KQM13" s="7"/>
      <c r="KQN13" s="7"/>
      <c r="KQO13" s="7"/>
      <c r="KQP13" s="7"/>
      <c r="KQQ13" s="7"/>
      <c r="KQR13" s="7"/>
      <c r="KQS13" s="7"/>
      <c r="KQT13" s="7"/>
      <c r="KQU13" s="7"/>
      <c r="KQV13" s="7"/>
      <c r="KQW13" s="7"/>
      <c r="KQX13" s="7"/>
      <c r="KQY13" s="7"/>
      <c r="KQZ13" s="7"/>
      <c r="KRA13" s="7"/>
      <c r="KRB13" s="7"/>
      <c r="KRC13" s="7"/>
      <c r="KRD13" s="7"/>
      <c r="KRE13" s="7"/>
      <c r="KRF13" s="7"/>
      <c r="KRG13" s="7"/>
      <c r="KRH13" s="7"/>
      <c r="KRI13" s="7"/>
      <c r="KRJ13" s="7"/>
      <c r="KRK13" s="7"/>
      <c r="KRL13" s="7"/>
      <c r="KRM13" s="7"/>
      <c r="KRN13" s="7"/>
      <c r="KRO13" s="7"/>
      <c r="KRP13" s="7"/>
      <c r="KRQ13" s="7"/>
      <c r="KRR13" s="7"/>
      <c r="KRS13" s="7"/>
      <c r="KRT13" s="7"/>
      <c r="KRU13" s="7"/>
      <c r="KRV13" s="7"/>
      <c r="KRW13" s="7"/>
      <c r="KRX13" s="7"/>
      <c r="KRY13" s="7"/>
      <c r="KRZ13" s="7"/>
      <c r="KSA13" s="7"/>
      <c r="KSB13" s="7"/>
      <c r="KSC13" s="7"/>
      <c r="KSD13" s="7"/>
      <c r="KSE13" s="7"/>
      <c r="KSF13" s="7"/>
      <c r="KSG13" s="7"/>
      <c r="KSH13" s="7"/>
      <c r="KSI13" s="7"/>
      <c r="KSJ13" s="7"/>
      <c r="KSK13" s="7"/>
      <c r="KSL13" s="7"/>
      <c r="KSM13" s="7"/>
      <c r="KSN13" s="7"/>
      <c r="KSO13" s="7"/>
      <c r="KSP13" s="7"/>
      <c r="KSQ13" s="7"/>
      <c r="KSR13" s="7"/>
      <c r="KSS13" s="7"/>
      <c r="KST13" s="7"/>
      <c r="KSU13" s="7"/>
      <c r="KSV13" s="7"/>
      <c r="KSW13" s="7"/>
      <c r="KSX13" s="7"/>
      <c r="KSY13" s="7"/>
      <c r="KSZ13" s="7"/>
      <c r="KTA13" s="7"/>
      <c r="KTB13" s="7"/>
      <c r="KTC13" s="7"/>
      <c r="KTD13" s="7"/>
      <c r="KTE13" s="7"/>
      <c r="KTF13" s="7"/>
      <c r="KTG13" s="7"/>
      <c r="KTH13" s="7"/>
      <c r="KTI13" s="7"/>
      <c r="KTJ13" s="7"/>
      <c r="KTK13" s="7"/>
      <c r="KTL13" s="7"/>
      <c r="KTM13" s="7"/>
      <c r="KTN13" s="7"/>
      <c r="KTO13" s="7"/>
      <c r="KTP13" s="7"/>
      <c r="KTQ13" s="7"/>
      <c r="KTR13" s="7"/>
      <c r="KTS13" s="7"/>
      <c r="KTT13" s="7"/>
      <c r="KTU13" s="7"/>
      <c r="KTV13" s="7"/>
      <c r="KTW13" s="7"/>
      <c r="KTX13" s="7"/>
      <c r="KTY13" s="7"/>
      <c r="KTZ13" s="7"/>
      <c r="KUA13" s="7"/>
      <c r="KUB13" s="7"/>
      <c r="KUC13" s="7"/>
      <c r="KUD13" s="7"/>
      <c r="KUE13" s="7"/>
      <c r="KUF13" s="7"/>
      <c r="KUG13" s="7"/>
      <c r="KUH13" s="7"/>
      <c r="KUI13" s="7"/>
      <c r="KUJ13" s="7"/>
      <c r="KUK13" s="7"/>
      <c r="KUL13" s="7"/>
      <c r="KUM13" s="7"/>
      <c r="KUN13" s="7"/>
      <c r="KUO13" s="7"/>
      <c r="KUP13" s="7"/>
      <c r="KUQ13" s="7"/>
      <c r="KUR13" s="7"/>
      <c r="KUS13" s="7"/>
      <c r="KUT13" s="7"/>
      <c r="KUU13" s="7"/>
      <c r="KUV13" s="7"/>
      <c r="KUW13" s="7"/>
      <c r="KUX13" s="7"/>
      <c r="KUY13" s="7"/>
      <c r="KUZ13" s="7"/>
      <c r="KVA13" s="7"/>
      <c r="KVB13" s="7"/>
      <c r="KVC13" s="7"/>
      <c r="KVD13" s="7"/>
      <c r="KVE13" s="7"/>
      <c r="KVF13" s="7"/>
      <c r="KVG13" s="7"/>
      <c r="KVH13" s="7"/>
      <c r="KVI13" s="7"/>
      <c r="KVJ13" s="7"/>
      <c r="KVK13" s="7"/>
      <c r="KVL13" s="7"/>
      <c r="KVM13" s="7"/>
      <c r="KVN13" s="7"/>
      <c r="KVO13" s="7"/>
      <c r="KVP13" s="7"/>
      <c r="KVQ13" s="7"/>
      <c r="KVR13" s="7"/>
      <c r="KVS13" s="7"/>
      <c r="KVT13" s="7"/>
      <c r="KVU13" s="7"/>
      <c r="KVV13" s="7"/>
      <c r="KVW13" s="7"/>
      <c r="KVX13" s="7"/>
      <c r="KVY13" s="7"/>
      <c r="KVZ13" s="7"/>
      <c r="KWA13" s="7"/>
      <c r="KWB13" s="7"/>
      <c r="KWC13" s="7"/>
      <c r="KWD13" s="7"/>
      <c r="KWE13" s="7"/>
      <c r="KWF13" s="7"/>
      <c r="KWG13" s="7"/>
      <c r="KWH13" s="7"/>
      <c r="KWI13" s="7"/>
      <c r="KWJ13" s="7"/>
      <c r="KWK13" s="7"/>
      <c r="KWL13" s="7"/>
      <c r="KWM13" s="7"/>
      <c r="KWN13" s="7"/>
      <c r="KWO13" s="7"/>
      <c r="KWP13" s="7"/>
      <c r="KWQ13" s="7"/>
      <c r="KWR13" s="7"/>
      <c r="KWS13" s="7"/>
      <c r="KWT13" s="7"/>
      <c r="KWU13" s="7"/>
      <c r="KWV13" s="7"/>
      <c r="KWW13" s="7"/>
      <c r="KWX13" s="7"/>
      <c r="KWY13" s="7"/>
      <c r="KWZ13" s="7"/>
      <c r="KXA13" s="7"/>
      <c r="KXB13" s="7"/>
      <c r="KXC13" s="7"/>
      <c r="KXD13" s="7"/>
      <c r="KXE13" s="7"/>
      <c r="KXF13" s="7"/>
      <c r="KXG13" s="7"/>
      <c r="KXH13" s="7"/>
      <c r="KXI13" s="7"/>
      <c r="KXJ13" s="7"/>
      <c r="KXK13" s="7"/>
      <c r="KXL13" s="7"/>
      <c r="KXM13" s="7"/>
      <c r="KXN13" s="7"/>
      <c r="KXO13" s="7"/>
      <c r="KXP13" s="7"/>
      <c r="KXQ13" s="7"/>
      <c r="KXR13" s="7"/>
      <c r="KXS13" s="7"/>
      <c r="KXT13" s="7"/>
      <c r="KXU13" s="7"/>
      <c r="KXV13" s="7"/>
      <c r="KXW13" s="7"/>
      <c r="KXX13" s="7"/>
      <c r="KXY13" s="7"/>
      <c r="KXZ13" s="7"/>
      <c r="KYA13" s="7"/>
      <c r="KYB13" s="7"/>
      <c r="KYC13" s="7"/>
      <c r="KYD13" s="7"/>
      <c r="KYE13" s="7"/>
      <c r="KYF13" s="7"/>
      <c r="KYG13" s="7"/>
      <c r="KYH13" s="7"/>
      <c r="KYI13" s="7"/>
      <c r="KYJ13" s="7"/>
      <c r="KYK13" s="7"/>
      <c r="KYL13" s="7"/>
      <c r="KYM13" s="7"/>
      <c r="KYN13" s="7"/>
      <c r="KYO13" s="7"/>
      <c r="KYP13" s="7"/>
      <c r="KYQ13" s="7"/>
      <c r="KYR13" s="7"/>
      <c r="KYS13" s="7"/>
      <c r="KYT13" s="7"/>
      <c r="KYU13" s="7"/>
      <c r="KYV13" s="7"/>
      <c r="KYW13" s="7"/>
      <c r="KYX13" s="7"/>
      <c r="KYY13" s="7"/>
      <c r="KYZ13" s="7"/>
      <c r="KZA13" s="7"/>
      <c r="KZB13" s="7"/>
      <c r="KZC13" s="7"/>
      <c r="KZD13" s="7"/>
      <c r="KZE13" s="7"/>
      <c r="KZF13" s="7"/>
      <c r="KZG13" s="7"/>
      <c r="KZH13" s="7"/>
      <c r="KZI13" s="7"/>
      <c r="KZJ13" s="7"/>
      <c r="KZK13" s="7"/>
      <c r="KZL13" s="7"/>
      <c r="KZM13" s="7"/>
      <c r="KZN13" s="7"/>
      <c r="KZO13" s="7"/>
      <c r="KZP13" s="7"/>
      <c r="KZQ13" s="7"/>
      <c r="KZR13" s="7"/>
      <c r="KZS13" s="7"/>
      <c r="KZT13" s="7"/>
      <c r="KZU13" s="7"/>
      <c r="KZV13" s="7"/>
      <c r="KZW13" s="7"/>
      <c r="KZX13" s="7"/>
      <c r="KZY13" s="7"/>
      <c r="KZZ13" s="7"/>
      <c r="LAA13" s="7"/>
      <c r="LAB13" s="7"/>
      <c r="LAC13" s="7"/>
      <c r="LAD13" s="7"/>
      <c r="LAE13" s="7"/>
      <c r="LAF13" s="7"/>
      <c r="LAG13" s="7"/>
      <c r="LAH13" s="7"/>
      <c r="LAI13" s="7"/>
      <c r="LAJ13" s="7"/>
      <c r="LAK13" s="7"/>
      <c r="LAL13" s="7"/>
      <c r="LAM13" s="7"/>
      <c r="LAN13" s="7"/>
      <c r="LAO13" s="7"/>
      <c r="LAP13" s="7"/>
      <c r="LAQ13" s="7"/>
      <c r="LAR13" s="7"/>
      <c r="LAS13" s="7"/>
      <c r="LAT13" s="7"/>
      <c r="LAU13" s="7"/>
      <c r="LAV13" s="7"/>
      <c r="LAW13" s="7"/>
      <c r="LAX13" s="7"/>
      <c r="LAY13" s="7"/>
      <c r="LAZ13" s="7"/>
      <c r="LBA13" s="7"/>
      <c r="LBB13" s="7"/>
      <c r="LBC13" s="7"/>
      <c r="LBD13" s="7"/>
      <c r="LBE13" s="7"/>
      <c r="LBF13" s="7"/>
      <c r="LBG13" s="7"/>
      <c r="LBH13" s="7"/>
      <c r="LBI13" s="7"/>
      <c r="LBJ13" s="7"/>
      <c r="LBK13" s="7"/>
      <c r="LBL13" s="7"/>
      <c r="LBM13" s="7"/>
      <c r="LBN13" s="7"/>
      <c r="LBO13" s="7"/>
      <c r="LBP13" s="7"/>
      <c r="LBQ13" s="7"/>
      <c r="LBR13" s="7"/>
      <c r="LBS13" s="7"/>
      <c r="LBT13" s="7"/>
      <c r="LBU13" s="7"/>
      <c r="LBV13" s="7"/>
      <c r="LBW13" s="7"/>
      <c r="LBX13" s="7"/>
      <c r="LBY13" s="7"/>
      <c r="LBZ13" s="7"/>
      <c r="LCA13" s="7"/>
      <c r="LCB13" s="7"/>
      <c r="LCC13" s="7"/>
      <c r="LCD13" s="7"/>
      <c r="LCE13" s="7"/>
      <c r="LCF13" s="7"/>
      <c r="LCG13" s="7"/>
      <c r="LCH13" s="7"/>
      <c r="LCI13" s="7"/>
      <c r="LCJ13" s="7"/>
      <c r="LCK13" s="7"/>
      <c r="LCL13" s="7"/>
      <c r="LCM13" s="7"/>
      <c r="LCN13" s="7"/>
      <c r="LCO13" s="7"/>
      <c r="LCP13" s="7"/>
      <c r="LCQ13" s="7"/>
      <c r="LCR13" s="7"/>
      <c r="LCS13" s="7"/>
      <c r="LCT13" s="7"/>
      <c r="LCU13" s="7"/>
      <c r="LCV13" s="7"/>
      <c r="LCW13" s="7"/>
      <c r="LCX13" s="7"/>
      <c r="LCY13" s="7"/>
      <c r="LCZ13" s="7"/>
      <c r="LDA13" s="7"/>
      <c r="LDB13" s="7"/>
      <c r="LDC13" s="7"/>
      <c r="LDD13" s="7"/>
      <c r="LDE13" s="7"/>
      <c r="LDF13" s="7"/>
      <c r="LDG13" s="7"/>
      <c r="LDH13" s="7"/>
      <c r="LDI13" s="7"/>
      <c r="LDJ13" s="7"/>
      <c r="LDK13" s="7"/>
      <c r="LDL13" s="7"/>
      <c r="LDM13" s="7"/>
      <c r="LDN13" s="7"/>
      <c r="LDO13" s="7"/>
      <c r="LDP13" s="7"/>
      <c r="LDQ13" s="7"/>
      <c r="LDR13" s="7"/>
      <c r="LDS13" s="7"/>
      <c r="LDT13" s="7"/>
      <c r="LDU13" s="7"/>
      <c r="LDV13" s="7"/>
      <c r="LDW13" s="7"/>
      <c r="LDX13" s="7"/>
      <c r="LDY13" s="7"/>
      <c r="LDZ13" s="7"/>
      <c r="LEA13" s="7"/>
      <c r="LEB13" s="7"/>
      <c r="LEC13" s="7"/>
      <c r="LED13" s="7"/>
      <c r="LEE13" s="7"/>
      <c r="LEF13" s="7"/>
      <c r="LEG13" s="7"/>
      <c r="LEH13" s="7"/>
      <c r="LEI13" s="7"/>
      <c r="LEJ13" s="7"/>
      <c r="LEK13" s="7"/>
      <c r="LEL13" s="7"/>
      <c r="LEM13" s="7"/>
      <c r="LEN13" s="7"/>
      <c r="LEO13" s="7"/>
      <c r="LEP13" s="7"/>
      <c r="LEQ13" s="7"/>
      <c r="LER13" s="7"/>
      <c r="LES13" s="7"/>
      <c r="LET13" s="7"/>
      <c r="LEU13" s="7"/>
      <c r="LEV13" s="7"/>
      <c r="LEW13" s="7"/>
      <c r="LEX13" s="7"/>
      <c r="LEY13" s="7"/>
      <c r="LEZ13" s="7"/>
      <c r="LFA13" s="7"/>
      <c r="LFB13" s="7"/>
      <c r="LFC13" s="7"/>
      <c r="LFD13" s="7"/>
      <c r="LFE13" s="7"/>
      <c r="LFF13" s="7"/>
      <c r="LFG13" s="7"/>
      <c r="LFH13" s="7"/>
      <c r="LFI13" s="7"/>
      <c r="LFJ13" s="7"/>
      <c r="LFK13" s="7"/>
      <c r="LFL13" s="7"/>
      <c r="LFM13" s="7"/>
      <c r="LFN13" s="7"/>
      <c r="LFO13" s="7"/>
      <c r="LFP13" s="7"/>
      <c r="LFQ13" s="7"/>
      <c r="LFR13" s="7"/>
      <c r="LFS13" s="7"/>
      <c r="LFT13" s="7"/>
      <c r="LFU13" s="7"/>
      <c r="LFV13" s="7"/>
      <c r="LFW13" s="7"/>
      <c r="LFX13" s="7"/>
      <c r="LFY13" s="7"/>
      <c r="LFZ13" s="7"/>
      <c r="LGA13" s="7"/>
      <c r="LGB13" s="7"/>
      <c r="LGC13" s="7"/>
      <c r="LGD13" s="7"/>
      <c r="LGE13" s="7"/>
      <c r="LGF13" s="7"/>
      <c r="LGG13" s="7"/>
      <c r="LGH13" s="7"/>
      <c r="LGI13" s="7"/>
      <c r="LGJ13" s="7"/>
      <c r="LGK13" s="7"/>
      <c r="LGL13" s="7"/>
      <c r="LGM13" s="7"/>
      <c r="LGN13" s="7"/>
      <c r="LGO13" s="7"/>
      <c r="LGP13" s="7"/>
      <c r="LGQ13" s="7"/>
      <c r="LGR13" s="7"/>
      <c r="LGS13" s="7"/>
      <c r="LGT13" s="7"/>
      <c r="LGU13" s="7"/>
      <c r="LGV13" s="7"/>
      <c r="LGW13" s="7"/>
      <c r="LGX13" s="7"/>
      <c r="LGY13" s="7"/>
      <c r="LGZ13" s="7"/>
      <c r="LHA13" s="7"/>
      <c r="LHB13" s="7"/>
      <c r="LHC13" s="7"/>
      <c r="LHD13" s="7"/>
      <c r="LHE13" s="7"/>
      <c r="LHF13" s="7"/>
      <c r="LHG13" s="7"/>
      <c r="LHH13" s="7"/>
      <c r="LHI13" s="7"/>
      <c r="LHJ13" s="7"/>
      <c r="LHK13" s="7"/>
      <c r="LHL13" s="7"/>
      <c r="LHM13" s="7"/>
      <c r="LHN13" s="7"/>
      <c r="LHO13" s="7"/>
      <c r="LHP13" s="7"/>
      <c r="LHQ13" s="7"/>
      <c r="LHR13" s="7"/>
      <c r="LHS13" s="7"/>
      <c r="LHT13" s="7"/>
      <c r="LHU13" s="7"/>
      <c r="LHV13" s="7"/>
      <c r="LHW13" s="7"/>
      <c r="LHX13" s="7"/>
      <c r="LHY13" s="7"/>
      <c r="LHZ13" s="7"/>
      <c r="LIA13" s="7"/>
      <c r="LIB13" s="7"/>
      <c r="LIC13" s="7"/>
      <c r="LID13" s="7"/>
      <c r="LIE13" s="7"/>
      <c r="LIF13" s="7"/>
      <c r="LIG13" s="7"/>
      <c r="LIH13" s="7"/>
      <c r="LII13" s="7"/>
      <c r="LIJ13" s="7"/>
      <c r="LIK13" s="7"/>
      <c r="LIL13" s="7"/>
      <c r="LIM13" s="7"/>
      <c r="LIN13" s="7"/>
      <c r="LIO13" s="7"/>
      <c r="LIP13" s="7"/>
      <c r="LIQ13" s="7"/>
      <c r="LIR13" s="7"/>
      <c r="LIS13" s="7"/>
      <c r="LIT13" s="7"/>
      <c r="LIU13" s="7"/>
      <c r="LIV13" s="7"/>
      <c r="LIW13" s="7"/>
      <c r="LIX13" s="7"/>
      <c r="LIY13" s="7"/>
      <c r="LIZ13" s="7"/>
      <c r="LJA13" s="7"/>
      <c r="LJB13" s="7"/>
      <c r="LJC13" s="7"/>
      <c r="LJD13" s="7"/>
      <c r="LJE13" s="7"/>
      <c r="LJF13" s="7"/>
      <c r="LJG13" s="7"/>
      <c r="LJH13" s="7"/>
      <c r="LJI13" s="7"/>
      <c r="LJJ13" s="7"/>
      <c r="LJK13" s="7"/>
      <c r="LJL13" s="7"/>
      <c r="LJM13" s="7"/>
      <c r="LJN13" s="7"/>
      <c r="LJO13" s="7"/>
      <c r="LJP13" s="7"/>
      <c r="LJQ13" s="7"/>
      <c r="LJR13" s="7"/>
      <c r="LJS13" s="7"/>
      <c r="LJT13" s="7"/>
      <c r="LJU13" s="7"/>
      <c r="LJV13" s="7"/>
      <c r="LJW13" s="7"/>
      <c r="LJX13" s="7"/>
      <c r="LJY13" s="7"/>
      <c r="LJZ13" s="7"/>
      <c r="LKA13" s="7"/>
      <c r="LKB13" s="7"/>
      <c r="LKC13" s="7"/>
      <c r="LKD13" s="7"/>
      <c r="LKE13" s="7"/>
      <c r="LKF13" s="7"/>
      <c r="LKG13" s="7"/>
      <c r="LKH13" s="7"/>
      <c r="LKI13" s="7"/>
      <c r="LKJ13" s="7"/>
      <c r="LKK13" s="7"/>
      <c r="LKL13" s="7"/>
      <c r="LKM13" s="7"/>
      <c r="LKN13" s="7"/>
      <c r="LKO13" s="7"/>
      <c r="LKP13" s="7"/>
      <c r="LKQ13" s="7"/>
      <c r="LKR13" s="7"/>
      <c r="LKS13" s="7"/>
      <c r="LKT13" s="7"/>
      <c r="LKU13" s="7"/>
      <c r="LKV13" s="7"/>
      <c r="LKW13" s="7"/>
      <c r="LKX13" s="7"/>
      <c r="LKY13" s="7"/>
      <c r="LKZ13" s="7"/>
      <c r="LLA13" s="7"/>
      <c r="LLB13" s="7"/>
      <c r="LLC13" s="7"/>
      <c r="LLD13" s="7"/>
      <c r="LLE13" s="7"/>
      <c r="LLF13" s="7"/>
      <c r="LLG13" s="7"/>
      <c r="LLH13" s="7"/>
      <c r="LLI13" s="7"/>
      <c r="LLJ13" s="7"/>
      <c r="LLK13" s="7"/>
      <c r="LLL13" s="7"/>
      <c r="LLM13" s="7"/>
      <c r="LLN13" s="7"/>
      <c r="LLO13" s="7"/>
      <c r="LLP13" s="7"/>
      <c r="LLQ13" s="7"/>
      <c r="LLR13" s="7"/>
      <c r="LLS13" s="7"/>
      <c r="LLT13" s="7"/>
      <c r="LLU13" s="7"/>
      <c r="LLV13" s="7"/>
      <c r="LLW13" s="7"/>
      <c r="LLX13" s="7"/>
      <c r="LLY13" s="7"/>
      <c r="LLZ13" s="7"/>
      <c r="LMA13" s="7"/>
      <c r="LMB13" s="7"/>
      <c r="LMC13" s="7"/>
      <c r="LMD13" s="7"/>
      <c r="LME13" s="7"/>
      <c r="LMF13" s="7"/>
      <c r="LMG13" s="7"/>
      <c r="LMH13" s="7"/>
      <c r="LMI13" s="7"/>
      <c r="LMJ13" s="7"/>
      <c r="LMK13" s="7"/>
      <c r="LML13" s="7"/>
      <c r="LMM13" s="7"/>
      <c r="LMN13" s="7"/>
      <c r="LMO13" s="7"/>
      <c r="LMP13" s="7"/>
      <c r="LMQ13" s="7"/>
      <c r="LMR13" s="7"/>
      <c r="LMS13" s="7"/>
      <c r="LMT13" s="7"/>
      <c r="LMU13" s="7"/>
      <c r="LMV13" s="7"/>
      <c r="LMW13" s="7"/>
      <c r="LMX13" s="7"/>
      <c r="LMY13" s="7"/>
      <c r="LMZ13" s="7"/>
      <c r="LNA13" s="7"/>
      <c r="LNB13" s="7"/>
      <c r="LNC13" s="7"/>
      <c r="LND13" s="7"/>
      <c r="LNE13" s="7"/>
      <c r="LNF13" s="7"/>
      <c r="LNG13" s="7"/>
      <c r="LNH13" s="7"/>
      <c r="LNI13" s="7"/>
      <c r="LNJ13" s="7"/>
      <c r="LNK13" s="7"/>
      <c r="LNL13" s="7"/>
      <c r="LNM13" s="7"/>
      <c r="LNN13" s="7"/>
      <c r="LNO13" s="7"/>
      <c r="LNP13" s="7"/>
      <c r="LNQ13" s="7"/>
      <c r="LNR13" s="7"/>
      <c r="LNS13" s="7"/>
      <c r="LNT13" s="7"/>
      <c r="LNU13" s="7"/>
      <c r="LNV13" s="7"/>
      <c r="LNW13" s="7"/>
      <c r="LNX13" s="7"/>
      <c r="LNY13" s="7"/>
      <c r="LNZ13" s="7"/>
      <c r="LOA13" s="7"/>
      <c r="LOB13" s="7"/>
      <c r="LOC13" s="7"/>
      <c r="LOD13" s="7"/>
      <c r="LOE13" s="7"/>
      <c r="LOF13" s="7"/>
      <c r="LOG13" s="7"/>
      <c r="LOH13" s="7"/>
      <c r="LOI13" s="7"/>
      <c r="LOJ13" s="7"/>
      <c r="LOK13" s="7"/>
      <c r="LOL13" s="7"/>
      <c r="LOM13" s="7"/>
      <c r="LON13" s="7"/>
      <c r="LOO13" s="7"/>
      <c r="LOP13" s="7"/>
      <c r="LOQ13" s="7"/>
      <c r="LOR13" s="7"/>
      <c r="LOS13" s="7"/>
      <c r="LOT13" s="7"/>
      <c r="LOU13" s="7"/>
      <c r="LOV13" s="7"/>
      <c r="LOW13" s="7"/>
      <c r="LOX13" s="7"/>
      <c r="LOY13" s="7"/>
      <c r="LOZ13" s="7"/>
      <c r="LPA13" s="7"/>
      <c r="LPB13" s="7"/>
      <c r="LPC13" s="7"/>
      <c r="LPD13" s="7"/>
      <c r="LPE13" s="7"/>
      <c r="LPF13" s="7"/>
      <c r="LPG13" s="7"/>
      <c r="LPH13" s="7"/>
      <c r="LPI13" s="7"/>
      <c r="LPJ13" s="7"/>
      <c r="LPK13" s="7"/>
      <c r="LPL13" s="7"/>
      <c r="LPM13" s="7"/>
      <c r="LPN13" s="7"/>
      <c r="LPO13" s="7"/>
      <c r="LPP13" s="7"/>
      <c r="LPQ13" s="7"/>
      <c r="LPR13" s="7"/>
      <c r="LPS13" s="7"/>
      <c r="LPT13" s="7"/>
      <c r="LPU13" s="7"/>
      <c r="LPV13" s="7"/>
      <c r="LPW13" s="7"/>
      <c r="LPX13" s="7"/>
      <c r="LPY13" s="7"/>
      <c r="LPZ13" s="7"/>
      <c r="LQA13" s="7"/>
      <c r="LQB13" s="7"/>
      <c r="LQC13" s="7"/>
      <c r="LQD13" s="7"/>
      <c r="LQE13" s="7"/>
      <c r="LQF13" s="7"/>
      <c r="LQG13" s="7"/>
      <c r="LQH13" s="7"/>
      <c r="LQI13" s="7"/>
      <c r="LQJ13" s="7"/>
      <c r="LQK13" s="7"/>
      <c r="LQL13" s="7"/>
      <c r="LQM13" s="7"/>
      <c r="LQN13" s="7"/>
      <c r="LQO13" s="7"/>
      <c r="LQP13" s="7"/>
      <c r="LQQ13" s="7"/>
      <c r="LQR13" s="7"/>
      <c r="LQS13" s="7"/>
      <c r="LQT13" s="7"/>
      <c r="LQU13" s="7"/>
      <c r="LQV13" s="7"/>
      <c r="LQW13" s="7"/>
      <c r="LQX13" s="7"/>
      <c r="LQY13" s="7"/>
      <c r="LQZ13" s="7"/>
      <c r="LRA13" s="7"/>
      <c r="LRB13" s="7"/>
      <c r="LRC13" s="7"/>
      <c r="LRD13" s="7"/>
      <c r="LRE13" s="7"/>
      <c r="LRF13" s="7"/>
      <c r="LRG13" s="7"/>
      <c r="LRH13" s="7"/>
      <c r="LRI13" s="7"/>
      <c r="LRJ13" s="7"/>
      <c r="LRK13" s="7"/>
      <c r="LRL13" s="7"/>
      <c r="LRM13" s="7"/>
      <c r="LRN13" s="7"/>
      <c r="LRO13" s="7"/>
      <c r="LRP13" s="7"/>
      <c r="LRQ13" s="7"/>
      <c r="LRR13" s="7"/>
      <c r="LRS13" s="7"/>
      <c r="LRT13" s="7"/>
      <c r="LRU13" s="7"/>
      <c r="LRV13" s="7"/>
      <c r="LRW13" s="7"/>
      <c r="LRX13" s="7"/>
      <c r="LRY13" s="7"/>
      <c r="LRZ13" s="7"/>
      <c r="LSA13" s="7"/>
      <c r="LSB13" s="7"/>
      <c r="LSC13" s="7"/>
      <c r="LSD13" s="7"/>
      <c r="LSE13" s="7"/>
      <c r="LSF13" s="7"/>
      <c r="LSG13" s="7"/>
      <c r="LSH13" s="7"/>
      <c r="LSI13" s="7"/>
      <c r="LSJ13" s="7"/>
      <c r="LSK13" s="7"/>
      <c r="LSL13" s="7"/>
      <c r="LSM13" s="7"/>
      <c r="LSN13" s="7"/>
      <c r="LSO13" s="7"/>
      <c r="LSP13" s="7"/>
      <c r="LSQ13" s="7"/>
      <c r="LSR13" s="7"/>
      <c r="LSS13" s="7"/>
      <c r="LST13" s="7"/>
      <c r="LSU13" s="7"/>
      <c r="LSV13" s="7"/>
      <c r="LSW13" s="7"/>
      <c r="LSX13" s="7"/>
      <c r="LSY13" s="7"/>
      <c r="LSZ13" s="7"/>
      <c r="LTA13" s="7"/>
      <c r="LTB13" s="7"/>
      <c r="LTC13" s="7"/>
      <c r="LTD13" s="7"/>
      <c r="LTE13" s="7"/>
      <c r="LTF13" s="7"/>
      <c r="LTG13" s="7"/>
      <c r="LTH13" s="7"/>
      <c r="LTI13" s="7"/>
      <c r="LTJ13" s="7"/>
      <c r="LTK13" s="7"/>
      <c r="LTL13" s="7"/>
      <c r="LTM13" s="7"/>
      <c r="LTN13" s="7"/>
      <c r="LTO13" s="7"/>
      <c r="LTP13" s="7"/>
      <c r="LTQ13" s="7"/>
      <c r="LTR13" s="7"/>
      <c r="LTS13" s="7"/>
      <c r="LTT13" s="7"/>
      <c r="LTU13" s="7"/>
      <c r="LTV13" s="7"/>
      <c r="LTW13" s="7"/>
      <c r="LTX13" s="7"/>
      <c r="LTY13" s="7"/>
      <c r="LTZ13" s="7"/>
      <c r="LUA13" s="7"/>
      <c r="LUB13" s="7"/>
      <c r="LUC13" s="7"/>
      <c r="LUD13" s="7"/>
      <c r="LUE13" s="7"/>
      <c r="LUF13" s="7"/>
      <c r="LUG13" s="7"/>
      <c r="LUH13" s="7"/>
      <c r="LUI13" s="7"/>
      <c r="LUJ13" s="7"/>
      <c r="LUK13" s="7"/>
      <c r="LUL13" s="7"/>
      <c r="LUM13" s="7"/>
      <c r="LUN13" s="7"/>
      <c r="LUO13" s="7"/>
      <c r="LUP13" s="7"/>
      <c r="LUQ13" s="7"/>
      <c r="LUR13" s="7"/>
      <c r="LUS13" s="7"/>
      <c r="LUT13" s="7"/>
      <c r="LUU13" s="7"/>
      <c r="LUV13" s="7"/>
      <c r="LUW13" s="7"/>
      <c r="LUX13" s="7"/>
      <c r="LUY13" s="7"/>
      <c r="LUZ13" s="7"/>
      <c r="LVA13" s="7"/>
      <c r="LVB13" s="7"/>
      <c r="LVC13" s="7"/>
      <c r="LVD13" s="7"/>
      <c r="LVE13" s="7"/>
      <c r="LVF13" s="7"/>
      <c r="LVG13" s="7"/>
      <c r="LVH13" s="7"/>
      <c r="LVI13" s="7"/>
      <c r="LVJ13" s="7"/>
      <c r="LVK13" s="7"/>
      <c r="LVL13" s="7"/>
      <c r="LVM13" s="7"/>
      <c r="LVN13" s="7"/>
      <c r="LVO13" s="7"/>
      <c r="LVP13" s="7"/>
      <c r="LVQ13" s="7"/>
      <c r="LVR13" s="7"/>
      <c r="LVS13" s="7"/>
      <c r="LVT13" s="7"/>
      <c r="LVU13" s="7"/>
      <c r="LVV13" s="7"/>
      <c r="LVW13" s="7"/>
      <c r="LVX13" s="7"/>
      <c r="LVY13" s="7"/>
      <c r="LVZ13" s="7"/>
      <c r="LWA13" s="7"/>
      <c r="LWB13" s="7"/>
      <c r="LWC13" s="7"/>
      <c r="LWD13" s="7"/>
      <c r="LWE13" s="7"/>
      <c r="LWF13" s="7"/>
      <c r="LWG13" s="7"/>
      <c r="LWH13" s="7"/>
      <c r="LWI13" s="7"/>
      <c r="LWJ13" s="7"/>
      <c r="LWK13" s="7"/>
      <c r="LWL13" s="7"/>
      <c r="LWM13" s="7"/>
      <c r="LWN13" s="7"/>
      <c r="LWO13" s="7"/>
      <c r="LWP13" s="7"/>
      <c r="LWQ13" s="7"/>
      <c r="LWR13" s="7"/>
      <c r="LWS13" s="7"/>
      <c r="LWT13" s="7"/>
      <c r="LWU13" s="7"/>
      <c r="LWV13" s="7"/>
      <c r="LWW13" s="7"/>
      <c r="LWX13" s="7"/>
      <c r="LWY13" s="7"/>
      <c r="LWZ13" s="7"/>
      <c r="LXA13" s="7"/>
      <c r="LXB13" s="7"/>
      <c r="LXC13" s="7"/>
      <c r="LXD13" s="7"/>
      <c r="LXE13" s="7"/>
      <c r="LXF13" s="7"/>
      <c r="LXG13" s="7"/>
      <c r="LXH13" s="7"/>
      <c r="LXI13" s="7"/>
      <c r="LXJ13" s="7"/>
      <c r="LXK13" s="7"/>
      <c r="LXL13" s="7"/>
      <c r="LXM13" s="7"/>
      <c r="LXN13" s="7"/>
      <c r="LXO13" s="7"/>
      <c r="LXP13" s="7"/>
      <c r="LXQ13" s="7"/>
      <c r="LXR13" s="7"/>
      <c r="LXS13" s="7"/>
      <c r="LXT13" s="7"/>
      <c r="LXU13" s="7"/>
      <c r="LXV13" s="7"/>
      <c r="LXW13" s="7"/>
      <c r="LXX13" s="7"/>
      <c r="LXY13" s="7"/>
      <c r="LXZ13" s="7"/>
      <c r="LYA13" s="7"/>
      <c r="LYB13" s="7"/>
      <c r="LYC13" s="7"/>
      <c r="LYD13" s="7"/>
      <c r="LYE13" s="7"/>
      <c r="LYF13" s="7"/>
      <c r="LYG13" s="7"/>
      <c r="LYH13" s="7"/>
      <c r="LYI13" s="7"/>
      <c r="LYJ13" s="7"/>
      <c r="LYK13" s="7"/>
      <c r="LYL13" s="7"/>
      <c r="LYM13" s="7"/>
      <c r="LYN13" s="7"/>
      <c r="LYO13" s="7"/>
      <c r="LYP13" s="7"/>
      <c r="LYQ13" s="7"/>
      <c r="LYR13" s="7"/>
      <c r="LYS13" s="7"/>
      <c r="LYT13" s="7"/>
      <c r="LYU13" s="7"/>
      <c r="LYV13" s="7"/>
      <c r="LYW13" s="7"/>
      <c r="LYX13" s="7"/>
      <c r="LYY13" s="7"/>
      <c r="LYZ13" s="7"/>
      <c r="LZA13" s="7"/>
      <c r="LZB13" s="7"/>
      <c r="LZC13" s="7"/>
      <c r="LZD13" s="7"/>
      <c r="LZE13" s="7"/>
      <c r="LZF13" s="7"/>
      <c r="LZG13" s="7"/>
      <c r="LZH13" s="7"/>
      <c r="LZI13" s="7"/>
      <c r="LZJ13" s="7"/>
      <c r="LZK13" s="7"/>
      <c r="LZL13" s="7"/>
      <c r="LZM13" s="7"/>
      <c r="LZN13" s="7"/>
      <c r="LZO13" s="7"/>
      <c r="LZP13" s="7"/>
      <c r="LZQ13" s="7"/>
      <c r="LZR13" s="7"/>
      <c r="LZS13" s="7"/>
      <c r="LZT13" s="7"/>
      <c r="LZU13" s="7"/>
      <c r="LZV13" s="7"/>
      <c r="LZW13" s="7"/>
      <c r="LZX13" s="7"/>
      <c r="LZY13" s="7"/>
      <c r="LZZ13" s="7"/>
      <c r="MAA13" s="7"/>
      <c r="MAB13" s="7"/>
      <c r="MAC13" s="7"/>
      <c r="MAD13" s="7"/>
      <c r="MAE13" s="7"/>
      <c r="MAF13" s="7"/>
      <c r="MAG13" s="7"/>
      <c r="MAH13" s="7"/>
      <c r="MAI13" s="7"/>
      <c r="MAJ13" s="7"/>
      <c r="MAK13" s="7"/>
      <c r="MAL13" s="7"/>
      <c r="MAM13" s="7"/>
      <c r="MAN13" s="7"/>
      <c r="MAO13" s="7"/>
      <c r="MAP13" s="7"/>
      <c r="MAQ13" s="7"/>
      <c r="MAR13" s="7"/>
      <c r="MAS13" s="7"/>
      <c r="MAT13" s="7"/>
      <c r="MAU13" s="7"/>
      <c r="MAV13" s="7"/>
      <c r="MAW13" s="7"/>
      <c r="MAX13" s="7"/>
      <c r="MAY13" s="7"/>
      <c r="MAZ13" s="7"/>
      <c r="MBA13" s="7"/>
      <c r="MBB13" s="7"/>
      <c r="MBC13" s="7"/>
      <c r="MBD13" s="7"/>
      <c r="MBE13" s="7"/>
      <c r="MBF13" s="7"/>
      <c r="MBG13" s="7"/>
      <c r="MBH13" s="7"/>
      <c r="MBI13" s="7"/>
      <c r="MBJ13" s="7"/>
      <c r="MBK13" s="7"/>
      <c r="MBL13" s="7"/>
      <c r="MBM13" s="7"/>
      <c r="MBN13" s="7"/>
      <c r="MBO13" s="7"/>
      <c r="MBP13" s="7"/>
      <c r="MBQ13" s="7"/>
      <c r="MBR13" s="7"/>
      <c r="MBS13" s="7"/>
      <c r="MBT13" s="7"/>
      <c r="MBU13" s="7"/>
      <c r="MBV13" s="7"/>
      <c r="MBW13" s="7"/>
      <c r="MBX13" s="7"/>
      <c r="MBY13" s="7"/>
      <c r="MBZ13" s="7"/>
      <c r="MCA13" s="7"/>
      <c r="MCB13" s="7"/>
      <c r="MCC13" s="7"/>
      <c r="MCD13" s="7"/>
      <c r="MCE13" s="7"/>
      <c r="MCF13" s="7"/>
      <c r="MCG13" s="7"/>
      <c r="MCH13" s="7"/>
      <c r="MCI13" s="7"/>
      <c r="MCJ13" s="7"/>
      <c r="MCK13" s="7"/>
      <c r="MCL13" s="7"/>
      <c r="MCM13" s="7"/>
      <c r="MCN13" s="7"/>
      <c r="MCO13" s="7"/>
      <c r="MCP13" s="7"/>
      <c r="MCQ13" s="7"/>
      <c r="MCR13" s="7"/>
      <c r="MCS13" s="7"/>
      <c r="MCT13" s="7"/>
      <c r="MCU13" s="7"/>
      <c r="MCV13" s="7"/>
      <c r="MCW13" s="7"/>
      <c r="MCX13" s="7"/>
      <c r="MCY13" s="7"/>
      <c r="MCZ13" s="7"/>
      <c r="MDA13" s="7"/>
      <c r="MDB13" s="7"/>
      <c r="MDC13" s="7"/>
      <c r="MDD13" s="7"/>
      <c r="MDE13" s="7"/>
      <c r="MDF13" s="7"/>
      <c r="MDG13" s="7"/>
      <c r="MDH13" s="7"/>
      <c r="MDI13" s="7"/>
      <c r="MDJ13" s="7"/>
      <c r="MDK13" s="7"/>
      <c r="MDL13" s="7"/>
      <c r="MDM13" s="7"/>
      <c r="MDN13" s="7"/>
      <c r="MDO13" s="7"/>
      <c r="MDP13" s="7"/>
      <c r="MDQ13" s="7"/>
      <c r="MDR13" s="7"/>
      <c r="MDS13" s="7"/>
      <c r="MDT13" s="7"/>
      <c r="MDU13" s="7"/>
      <c r="MDV13" s="7"/>
      <c r="MDW13" s="7"/>
      <c r="MDX13" s="7"/>
      <c r="MDY13" s="7"/>
      <c r="MDZ13" s="7"/>
      <c r="MEA13" s="7"/>
      <c r="MEB13" s="7"/>
      <c r="MEC13" s="7"/>
      <c r="MED13" s="7"/>
      <c r="MEE13" s="7"/>
      <c r="MEF13" s="7"/>
      <c r="MEG13" s="7"/>
      <c r="MEH13" s="7"/>
      <c r="MEI13" s="7"/>
      <c r="MEJ13" s="7"/>
      <c r="MEK13" s="7"/>
      <c r="MEL13" s="7"/>
      <c r="MEM13" s="7"/>
      <c r="MEN13" s="7"/>
      <c r="MEO13" s="7"/>
      <c r="MEP13" s="7"/>
      <c r="MEQ13" s="7"/>
      <c r="MER13" s="7"/>
      <c r="MES13" s="7"/>
      <c r="MET13" s="7"/>
      <c r="MEU13" s="7"/>
      <c r="MEV13" s="7"/>
      <c r="MEW13" s="7"/>
      <c r="MEX13" s="7"/>
      <c r="MEY13" s="7"/>
      <c r="MEZ13" s="7"/>
      <c r="MFA13" s="7"/>
      <c r="MFB13" s="7"/>
      <c r="MFC13" s="7"/>
      <c r="MFD13" s="7"/>
      <c r="MFE13" s="7"/>
      <c r="MFF13" s="7"/>
      <c r="MFG13" s="7"/>
      <c r="MFH13" s="7"/>
      <c r="MFI13" s="7"/>
      <c r="MFJ13" s="7"/>
      <c r="MFK13" s="7"/>
      <c r="MFL13" s="7"/>
      <c r="MFM13" s="7"/>
      <c r="MFN13" s="7"/>
      <c r="MFO13" s="7"/>
      <c r="MFP13" s="7"/>
      <c r="MFQ13" s="7"/>
      <c r="MFR13" s="7"/>
      <c r="MFS13" s="7"/>
      <c r="MFT13" s="7"/>
      <c r="MFU13" s="7"/>
      <c r="MFV13" s="7"/>
      <c r="MFW13" s="7"/>
      <c r="MFX13" s="7"/>
      <c r="MFY13" s="7"/>
      <c r="MFZ13" s="7"/>
      <c r="MGA13" s="7"/>
      <c r="MGB13" s="7"/>
      <c r="MGC13" s="7"/>
      <c r="MGD13" s="7"/>
      <c r="MGE13" s="7"/>
      <c r="MGF13" s="7"/>
      <c r="MGG13" s="7"/>
      <c r="MGH13" s="7"/>
      <c r="MGI13" s="7"/>
      <c r="MGJ13" s="7"/>
      <c r="MGK13" s="7"/>
      <c r="MGL13" s="7"/>
      <c r="MGM13" s="7"/>
      <c r="MGN13" s="7"/>
      <c r="MGO13" s="7"/>
      <c r="MGP13" s="7"/>
      <c r="MGQ13" s="7"/>
      <c r="MGR13" s="7"/>
      <c r="MGS13" s="7"/>
      <c r="MGT13" s="7"/>
      <c r="MGU13" s="7"/>
      <c r="MGV13" s="7"/>
      <c r="MGW13" s="7"/>
      <c r="MGX13" s="7"/>
      <c r="MGY13" s="7"/>
      <c r="MGZ13" s="7"/>
      <c r="MHA13" s="7"/>
      <c r="MHB13" s="7"/>
      <c r="MHC13" s="7"/>
      <c r="MHD13" s="7"/>
      <c r="MHE13" s="7"/>
      <c r="MHF13" s="7"/>
      <c r="MHG13" s="7"/>
      <c r="MHH13" s="7"/>
      <c r="MHI13" s="7"/>
      <c r="MHJ13" s="7"/>
      <c r="MHK13" s="7"/>
      <c r="MHL13" s="7"/>
      <c r="MHM13" s="7"/>
      <c r="MHN13" s="7"/>
      <c r="MHO13" s="7"/>
      <c r="MHP13" s="7"/>
      <c r="MHQ13" s="7"/>
      <c r="MHR13" s="7"/>
      <c r="MHS13" s="7"/>
      <c r="MHT13" s="7"/>
      <c r="MHU13" s="7"/>
      <c r="MHV13" s="7"/>
      <c r="MHW13" s="7"/>
      <c r="MHX13" s="7"/>
      <c r="MHY13" s="7"/>
      <c r="MHZ13" s="7"/>
      <c r="MIA13" s="7"/>
      <c r="MIB13" s="7"/>
      <c r="MIC13" s="7"/>
      <c r="MID13" s="7"/>
      <c r="MIE13" s="7"/>
      <c r="MIF13" s="7"/>
      <c r="MIG13" s="7"/>
      <c r="MIH13" s="7"/>
      <c r="MII13" s="7"/>
      <c r="MIJ13" s="7"/>
      <c r="MIK13" s="7"/>
      <c r="MIL13" s="7"/>
      <c r="MIM13" s="7"/>
      <c r="MIN13" s="7"/>
      <c r="MIO13" s="7"/>
      <c r="MIP13" s="7"/>
      <c r="MIQ13" s="7"/>
      <c r="MIR13" s="7"/>
      <c r="MIS13" s="7"/>
      <c r="MIT13" s="7"/>
      <c r="MIU13" s="7"/>
      <c r="MIV13" s="7"/>
      <c r="MIW13" s="7"/>
      <c r="MIX13" s="7"/>
      <c r="MIY13" s="7"/>
      <c r="MIZ13" s="7"/>
      <c r="MJA13" s="7"/>
      <c r="MJB13" s="7"/>
      <c r="MJC13" s="7"/>
      <c r="MJD13" s="7"/>
      <c r="MJE13" s="7"/>
      <c r="MJF13" s="7"/>
      <c r="MJG13" s="7"/>
      <c r="MJH13" s="7"/>
      <c r="MJI13" s="7"/>
      <c r="MJJ13" s="7"/>
      <c r="MJK13" s="7"/>
      <c r="MJL13" s="7"/>
      <c r="MJM13" s="7"/>
      <c r="MJN13" s="7"/>
      <c r="MJO13" s="7"/>
      <c r="MJP13" s="7"/>
      <c r="MJQ13" s="7"/>
      <c r="MJR13" s="7"/>
      <c r="MJS13" s="7"/>
      <c r="MJT13" s="7"/>
      <c r="MJU13" s="7"/>
      <c r="MJV13" s="7"/>
      <c r="MJW13" s="7"/>
      <c r="MJX13" s="7"/>
      <c r="MJY13" s="7"/>
      <c r="MJZ13" s="7"/>
      <c r="MKA13" s="7"/>
      <c r="MKB13" s="7"/>
      <c r="MKC13" s="7"/>
      <c r="MKD13" s="7"/>
      <c r="MKE13" s="7"/>
      <c r="MKF13" s="7"/>
      <c r="MKG13" s="7"/>
      <c r="MKH13" s="7"/>
      <c r="MKI13" s="7"/>
      <c r="MKJ13" s="7"/>
      <c r="MKK13" s="7"/>
      <c r="MKL13" s="7"/>
      <c r="MKM13" s="7"/>
      <c r="MKN13" s="7"/>
      <c r="MKO13" s="7"/>
      <c r="MKP13" s="7"/>
      <c r="MKQ13" s="7"/>
      <c r="MKR13" s="7"/>
      <c r="MKS13" s="7"/>
      <c r="MKT13" s="7"/>
      <c r="MKU13" s="7"/>
      <c r="MKV13" s="7"/>
      <c r="MKW13" s="7"/>
      <c r="MKX13" s="7"/>
      <c r="MKY13" s="7"/>
      <c r="MKZ13" s="7"/>
      <c r="MLA13" s="7"/>
      <c r="MLB13" s="7"/>
      <c r="MLC13" s="7"/>
      <c r="MLD13" s="7"/>
      <c r="MLE13" s="7"/>
      <c r="MLF13" s="7"/>
      <c r="MLG13" s="7"/>
      <c r="MLH13" s="7"/>
      <c r="MLI13" s="7"/>
      <c r="MLJ13" s="7"/>
      <c r="MLK13" s="7"/>
      <c r="MLL13" s="7"/>
      <c r="MLM13" s="7"/>
      <c r="MLN13" s="7"/>
      <c r="MLO13" s="7"/>
      <c r="MLP13" s="7"/>
      <c r="MLQ13" s="7"/>
      <c r="MLR13" s="7"/>
      <c r="MLS13" s="7"/>
      <c r="MLT13" s="7"/>
      <c r="MLU13" s="7"/>
      <c r="MLV13" s="7"/>
      <c r="MLW13" s="7"/>
      <c r="MLX13" s="7"/>
      <c r="MLY13" s="7"/>
      <c r="MLZ13" s="7"/>
      <c r="MMA13" s="7"/>
      <c r="MMB13" s="7"/>
      <c r="MMC13" s="7"/>
      <c r="MMD13" s="7"/>
      <c r="MME13" s="7"/>
      <c r="MMF13" s="7"/>
      <c r="MMG13" s="7"/>
      <c r="MMH13" s="7"/>
      <c r="MMI13" s="7"/>
      <c r="MMJ13" s="7"/>
      <c r="MMK13" s="7"/>
      <c r="MML13" s="7"/>
      <c r="MMM13" s="7"/>
      <c r="MMN13" s="7"/>
      <c r="MMO13" s="7"/>
      <c r="MMP13" s="7"/>
      <c r="MMQ13" s="7"/>
      <c r="MMR13" s="7"/>
      <c r="MMS13" s="7"/>
      <c r="MMT13" s="7"/>
      <c r="MMU13" s="7"/>
      <c r="MMV13" s="7"/>
      <c r="MMW13" s="7"/>
      <c r="MMX13" s="7"/>
      <c r="MMY13" s="7"/>
      <c r="MMZ13" s="7"/>
      <c r="MNA13" s="7"/>
      <c r="MNB13" s="7"/>
      <c r="MNC13" s="7"/>
      <c r="MND13" s="7"/>
      <c r="MNE13" s="7"/>
      <c r="MNF13" s="7"/>
      <c r="MNG13" s="7"/>
      <c r="MNH13" s="7"/>
      <c r="MNI13" s="7"/>
      <c r="MNJ13" s="7"/>
      <c r="MNK13" s="7"/>
      <c r="MNL13" s="7"/>
      <c r="MNM13" s="7"/>
      <c r="MNN13" s="7"/>
      <c r="MNO13" s="7"/>
      <c r="MNP13" s="7"/>
      <c r="MNQ13" s="7"/>
      <c r="MNR13" s="7"/>
      <c r="MNS13" s="7"/>
      <c r="MNT13" s="7"/>
      <c r="MNU13" s="7"/>
      <c r="MNV13" s="7"/>
      <c r="MNW13" s="7"/>
      <c r="MNX13" s="7"/>
      <c r="MNY13" s="7"/>
      <c r="MNZ13" s="7"/>
      <c r="MOA13" s="7"/>
      <c r="MOB13" s="7"/>
      <c r="MOC13" s="7"/>
      <c r="MOD13" s="7"/>
      <c r="MOE13" s="7"/>
      <c r="MOF13" s="7"/>
      <c r="MOG13" s="7"/>
      <c r="MOH13" s="7"/>
      <c r="MOI13" s="7"/>
      <c r="MOJ13" s="7"/>
      <c r="MOK13" s="7"/>
      <c r="MOL13" s="7"/>
      <c r="MOM13" s="7"/>
      <c r="MON13" s="7"/>
      <c r="MOO13" s="7"/>
      <c r="MOP13" s="7"/>
      <c r="MOQ13" s="7"/>
      <c r="MOR13" s="7"/>
      <c r="MOS13" s="7"/>
      <c r="MOT13" s="7"/>
      <c r="MOU13" s="7"/>
      <c r="MOV13" s="7"/>
      <c r="MOW13" s="7"/>
      <c r="MOX13" s="7"/>
      <c r="MOY13" s="7"/>
      <c r="MOZ13" s="7"/>
      <c r="MPA13" s="7"/>
      <c r="MPB13" s="7"/>
      <c r="MPC13" s="7"/>
      <c r="MPD13" s="7"/>
      <c r="MPE13" s="7"/>
      <c r="MPF13" s="7"/>
      <c r="MPG13" s="7"/>
      <c r="MPH13" s="7"/>
      <c r="MPI13" s="7"/>
      <c r="MPJ13" s="7"/>
      <c r="MPK13" s="7"/>
      <c r="MPL13" s="7"/>
      <c r="MPM13" s="7"/>
      <c r="MPN13" s="7"/>
      <c r="MPO13" s="7"/>
      <c r="MPP13" s="7"/>
      <c r="MPQ13" s="7"/>
      <c r="MPR13" s="7"/>
      <c r="MPS13" s="7"/>
      <c r="MPT13" s="7"/>
      <c r="MPU13" s="7"/>
      <c r="MPV13" s="7"/>
      <c r="MPW13" s="7"/>
      <c r="MPX13" s="7"/>
      <c r="MPY13" s="7"/>
      <c r="MPZ13" s="7"/>
      <c r="MQA13" s="7"/>
      <c r="MQB13" s="7"/>
      <c r="MQC13" s="7"/>
      <c r="MQD13" s="7"/>
      <c r="MQE13" s="7"/>
      <c r="MQF13" s="7"/>
      <c r="MQG13" s="7"/>
      <c r="MQH13" s="7"/>
      <c r="MQI13" s="7"/>
      <c r="MQJ13" s="7"/>
      <c r="MQK13" s="7"/>
      <c r="MQL13" s="7"/>
      <c r="MQM13" s="7"/>
      <c r="MQN13" s="7"/>
      <c r="MQO13" s="7"/>
      <c r="MQP13" s="7"/>
      <c r="MQQ13" s="7"/>
      <c r="MQR13" s="7"/>
      <c r="MQS13" s="7"/>
      <c r="MQT13" s="7"/>
      <c r="MQU13" s="7"/>
      <c r="MQV13" s="7"/>
      <c r="MQW13" s="7"/>
      <c r="MQX13" s="7"/>
      <c r="MQY13" s="7"/>
      <c r="MQZ13" s="7"/>
      <c r="MRA13" s="7"/>
      <c r="MRB13" s="7"/>
      <c r="MRC13" s="7"/>
      <c r="MRD13" s="7"/>
      <c r="MRE13" s="7"/>
      <c r="MRF13" s="7"/>
      <c r="MRG13" s="7"/>
      <c r="MRH13" s="7"/>
      <c r="MRI13" s="7"/>
      <c r="MRJ13" s="7"/>
      <c r="MRK13" s="7"/>
      <c r="MRL13" s="7"/>
      <c r="MRM13" s="7"/>
      <c r="MRN13" s="7"/>
      <c r="MRO13" s="7"/>
      <c r="MRP13" s="7"/>
      <c r="MRQ13" s="7"/>
      <c r="MRR13" s="7"/>
      <c r="MRS13" s="7"/>
      <c r="MRT13" s="7"/>
      <c r="MRU13" s="7"/>
      <c r="MRV13" s="7"/>
      <c r="MRW13" s="7"/>
      <c r="MRX13" s="7"/>
      <c r="MRY13" s="7"/>
      <c r="MRZ13" s="7"/>
      <c r="MSA13" s="7"/>
      <c r="MSB13" s="7"/>
      <c r="MSC13" s="7"/>
      <c r="MSD13" s="7"/>
      <c r="MSE13" s="7"/>
      <c r="MSF13" s="7"/>
      <c r="MSG13" s="7"/>
      <c r="MSH13" s="7"/>
      <c r="MSI13" s="7"/>
      <c r="MSJ13" s="7"/>
      <c r="MSK13" s="7"/>
      <c r="MSL13" s="7"/>
      <c r="MSM13" s="7"/>
      <c r="MSN13" s="7"/>
      <c r="MSO13" s="7"/>
      <c r="MSP13" s="7"/>
      <c r="MSQ13" s="7"/>
      <c r="MSR13" s="7"/>
      <c r="MSS13" s="7"/>
      <c r="MST13" s="7"/>
      <c r="MSU13" s="7"/>
      <c r="MSV13" s="7"/>
      <c r="MSW13" s="7"/>
      <c r="MSX13" s="7"/>
      <c r="MSY13" s="7"/>
      <c r="MSZ13" s="7"/>
      <c r="MTA13" s="7"/>
      <c r="MTB13" s="7"/>
      <c r="MTC13" s="7"/>
      <c r="MTD13" s="7"/>
      <c r="MTE13" s="7"/>
      <c r="MTF13" s="7"/>
      <c r="MTG13" s="7"/>
      <c r="MTH13" s="7"/>
      <c r="MTI13" s="7"/>
      <c r="MTJ13" s="7"/>
      <c r="MTK13" s="7"/>
      <c r="MTL13" s="7"/>
      <c r="MTM13" s="7"/>
      <c r="MTN13" s="7"/>
      <c r="MTO13" s="7"/>
      <c r="MTP13" s="7"/>
      <c r="MTQ13" s="7"/>
      <c r="MTR13" s="7"/>
      <c r="MTS13" s="7"/>
      <c r="MTT13" s="7"/>
      <c r="MTU13" s="7"/>
      <c r="MTV13" s="7"/>
      <c r="MTW13" s="7"/>
      <c r="MTX13" s="7"/>
      <c r="MTY13" s="7"/>
      <c r="MTZ13" s="7"/>
      <c r="MUA13" s="7"/>
      <c r="MUB13" s="7"/>
      <c r="MUC13" s="7"/>
      <c r="MUD13" s="7"/>
      <c r="MUE13" s="7"/>
      <c r="MUF13" s="7"/>
      <c r="MUG13" s="7"/>
      <c r="MUH13" s="7"/>
      <c r="MUI13" s="7"/>
      <c r="MUJ13" s="7"/>
      <c r="MUK13" s="7"/>
      <c r="MUL13" s="7"/>
      <c r="MUM13" s="7"/>
      <c r="MUN13" s="7"/>
      <c r="MUO13" s="7"/>
      <c r="MUP13" s="7"/>
      <c r="MUQ13" s="7"/>
      <c r="MUR13" s="7"/>
      <c r="MUS13" s="7"/>
      <c r="MUT13" s="7"/>
      <c r="MUU13" s="7"/>
      <c r="MUV13" s="7"/>
      <c r="MUW13" s="7"/>
      <c r="MUX13" s="7"/>
      <c r="MUY13" s="7"/>
      <c r="MUZ13" s="7"/>
      <c r="MVA13" s="7"/>
      <c r="MVB13" s="7"/>
      <c r="MVC13" s="7"/>
      <c r="MVD13" s="7"/>
      <c r="MVE13" s="7"/>
      <c r="MVF13" s="7"/>
      <c r="MVG13" s="7"/>
      <c r="MVH13" s="7"/>
      <c r="MVI13" s="7"/>
      <c r="MVJ13" s="7"/>
      <c r="MVK13" s="7"/>
      <c r="MVL13" s="7"/>
      <c r="MVM13" s="7"/>
      <c r="MVN13" s="7"/>
      <c r="MVO13" s="7"/>
      <c r="MVP13" s="7"/>
      <c r="MVQ13" s="7"/>
      <c r="MVR13" s="7"/>
      <c r="MVS13" s="7"/>
      <c r="MVT13" s="7"/>
      <c r="MVU13" s="7"/>
      <c r="MVV13" s="7"/>
      <c r="MVW13" s="7"/>
      <c r="MVX13" s="7"/>
      <c r="MVY13" s="7"/>
      <c r="MVZ13" s="7"/>
      <c r="MWA13" s="7"/>
      <c r="MWB13" s="7"/>
      <c r="MWC13" s="7"/>
      <c r="MWD13" s="7"/>
      <c r="MWE13" s="7"/>
      <c r="MWF13" s="7"/>
      <c r="MWG13" s="7"/>
      <c r="MWH13" s="7"/>
      <c r="MWI13" s="7"/>
      <c r="MWJ13" s="7"/>
      <c r="MWK13" s="7"/>
      <c r="MWL13" s="7"/>
      <c r="MWM13" s="7"/>
      <c r="MWN13" s="7"/>
      <c r="MWO13" s="7"/>
      <c r="MWP13" s="7"/>
      <c r="MWQ13" s="7"/>
      <c r="MWR13" s="7"/>
      <c r="MWS13" s="7"/>
      <c r="MWT13" s="7"/>
      <c r="MWU13" s="7"/>
      <c r="MWV13" s="7"/>
      <c r="MWW13" s="7"/>
      <c r="MWX13" s="7"/>
      <c r="MWY13" s="7"/>
      <c r="MWZ13" s="7"/>
      <c r="MXA13" s="7"/>
      <c r="MXB13" s="7"/>
      <c r="MXC13" s="7"/>
      <c r="MXD13" s="7"/>
      <c r="MXE13" s="7"/>
      <c r="MXF13" s="7"/>
      <c r="MXG13" s="7"/>
      <c r="MXH13" s="7"/>
      <c r="MXI13" s="7"/>
      <c r="MXJ13" s="7"/>
      <c r="MXK13" s="7"/>
      <c r="MXL13" s="7"/>
      <c r="MXM13" s="7"/>
      <c r="MXN13" s="7"/>
      <c r="MXO13" s="7"/>
      <c r="MXP13" s="7"/>
      <c r="MXQ13" s="7"/>
      <c r="MXR13" s="7"/>
      <c r="MXS13" s="7"/>
      <c r="MXT13" s="7"/>
      <c r="MXU13" s="7"/>
      <c r="MXV13" s="7"/>
      <c r="MXW13" s="7"/>
      <c r="MXX13" s="7"/>
      <c r="MXY13" s="7"/>
      <c r="MXZ13" s="7"/>
      <c r="MYA13" s="7"/>
      <c r="MYB13" s="7"/>
      <c r="MYC13" s="7"/>
      <c r="MYD13" s="7"/>
      <c r="MYE13" s="7"/>
      <c r="MYF13" s="7"/>
      <c r="MYG13" s="7"/>
      <c r="MYH13" s="7"/>
      <c r="MYI13" s="7"/>
      <c r="MYJ13" s="7"/>
      <c r="MYK13" s="7"/>
      <c r="MYL13" s="7"/>
      <c r="MYM13" s="7"/>
      <c r="MYN13" s="7"/>
      <c r="MYO13" s="7"/>
      <c r="MYP13" s="7"/>
      <c r="MYQ13" s="7"/>
      <c r="MYR13" s="7"/>
      <c r="MYS13" s="7"/>
      <c r="MYT13" s="7"/>
      <c r="MYU13" s="7"/>
      <c r="MYV13" s="7"/>
      <c r="MYW13" s="7"/>
      <c r="MYX13" s="7"/>
      <c r="MYY13" s="7"/>
      <c r="MYZ13" s="7"/>
      <c r="MZA13" s="7"/>
      <c r="MZB13" s="7"/>
      <c r="MZC13" s="7"/>
      <c r="MZD13" s="7"/>
      <c r="MZE13" s="7"/>
      <c r="MZF13" s="7"/>
      <c r="MZG13" s="7"/>
      <c r="MZH13" s="7"/>
      <c r="MZI13" s="7"/>
      <c r="MZJ13" s="7"/>
      <c r="MZK13" s="7"/>
      <c r="MZL13" s="7"/>
      <c r="MZM13" s="7"/>
      <c r="MZN13" s="7"/>
      <c r="MZO13" s="7"/>
      <c r="MZP13" s="7"/>
      <c r="MZQ13" s="7"/>
      <c r="MZR13" s="7"/>
      <c r="MZS13" s="7"/>
      <c r="MZT13" s="7"/>
      <c r="MZU13" s="7"/>
      <c r="MZV13" s="7"/>
      <c r="MZW13" s="7"/>
      <c r="MZX13" s="7"/>
      <c r="MZY13" s="7"/>
      <c r="MZZ13" s="7"/>
      <c r="NAA13" s="7"/>
      <c r="NAB13" s="7"/>
      <c r="NAC13" s="7"/>
      <c r="NAD13" s="7"/>
      <c r="NAE13" s="7"/>
      <c r="NAF13" s="7"/>
      <c r="NAG13" s="7"/>
      <c r="NAH13" s="7"/>
      <c r="NAI13" s="7"/>
      <c r="NAJ13" s="7"/>
      <c r="NAK13" s="7"/>
      <c r="NAL13" s="7"/>
      <c r="NAM13" s="7"/>
      <c r="NAN13" s="7"/>
      <c r="NAO13" s="7"/>
      <c r="NAP13" s="7"/>
      <c r="NAQ13" s="7"/>
      <c r="NAR13" s="7"/>
      <c r="NAS13" s="7"/>
      <c r="NAT13" s="7"/>
      <c r="NAU13" s="7"/>
      <c r="NAV13" s="7"/>
      <c r="NAW13" s="7"/>
      <c r="NAX13" s="7"/>
      <c r="NAY13" s="7"/>
      <c r="NAZ13" s="7"/>
      <c r="NBA13" s="7"/>
      <c r="NBB13" s="7"/>
      <c r="NBC13" s="7"/>
      <c r="NBD13" s="7"/>
      <c r="NBE13" s="7"/>
      <c r="NBF13" s="7"/>
      <c r="NBG13" s="7"/>
      <c r="NBH13" s="7"/>
      <c r="NBI13" s="7"/>
      <c r="NBJ13" s="7"/>
      <c r="NBK13" s="7"/>
      <c r="NBL13" s="7"/>
      <c r="NBM13" s="7"/>
      <c r="NBN13" s="7"/>
      <c r="NBO13" s="7"/>
      <c r="NBP13" s="7"/>
      <c r="NBQ13" s="7"/>
      <c r="NBR13" s="7"/>
      <c r="NBS13" s="7"/>
      <c r="NBT13" s="7"/>
      <c r="NBU13" s="7"/>
      <c r="NBV13" s="7"/>
      <c r="NBW13" s="7"/>
      <c r="NBX13" s="7"/>
      <c r="NBY13" s="7"/>
      <c r="NBZ13" s="7"/>
      <c r="NCA13" s="7"/>
      <c r="NCB13" s="7"/>
      <c r="NCC13" s="7"/>
      <c r="NCD13" s="7"/>
      <c r="NCE13" s="7"/>
      <c r="NCF13" s="7"/>
      <c r="NCG13" s="7"/>
      <c r="NCH13" s="7"/>
      <c r="NCI13" s="7"/>
      <c r="NCJ13" s="7"/>
      <c r="NCK13" s="7"/>
      <c r="NCL13" s="7"/>
      <c r="NCM13" s="7"/>
      <c r="NCN13" s="7"/>
      <c r="NCO13" s="7"/>
      <c r="NCP13" s="7"/>
      <c r="NCQ13" s="7"/>
      <c r="NCR13" s="7"/>
      <c r="NCS13" s="7"/>
      <c r="NCT13" s="7"/>
      <c r="NCU13" s="7"/>
      <c r="NCV13" s="7"/>
      <c r="NCW13" s="7"/>
      <c r="NCX13" s="7"/>
      <c r="NCY13" s="7"/>
      <c r="NCZ13" s="7"/>
      <c r="NDA13" s="7"/>
      <c r="NDB13" s="7"/>
      <c r="NDC13" s="7"/>
      <c r="NDD13" s="7"/>
      <c r="NDE13" s="7"/>
      <c r="NDF13" s="7"/>
      <c r="NDG13" s="7"/>
      <c r="NDH13" s="7"/>
      <c r="NDI13" s="7"/>
      <c r="NDJ13" s="7"/>
      <c r="NDK13" s="7"/>
      <c r="NDL13" s="7"/>
      <c r="NDM13" s="7"/>
      <c r="NDN13" s="7"/>
      <c r="NDO13" s="7"/>
      <c r="NDP13" s="7"/>
      <c r="NDQ13" s="7"/>
      <c r="NDR13" s="7"/>
      <c r="NDS13" s="7"/>
      <c r="NDT13" s="7"/>
      <c r="NDU13" s="7"/>
      <c r="NDV13" s="7"/>
      <c r="NDW13" s="7"/>
      <c r="NDX13" s="7"/>
      <c r="NDY13" s="7"/>
      <c r="NDZ13" s="7"/>
      <c r="NEA13" s="7"/>
      <c r="NEB13" s="7"/>
      <c r="NEC13" s="7"/>
      <c r="NED13" s="7"/>
      <c r="NEE13" s="7"/>
      <c r="NEF13" s="7"/>
      <c r="NEG13" s="7"/>
      <c r="NEH13" s="7"/>
      <c r="NEI13" s="7"/>
      <c r="NEJ13" s="7"/>
      <c r="NEK13" s="7"/>
      <c r="NEL13" s="7"/>
      <c r="NEM13" s="7"/>
      <c r="NEN13" s="7"/>
      <c r="NEO13" s="7"/>
      <c r="NEP13" s="7"/>
      <c r="NEQ13" s="7"/>
      <c r="NER13" s="7"/>
      <c r="NES13" s="7"/>
      <c r="NET13" s="7"/>
      <c r="NEU13" s="7"/>
      <c r="NEV13" s="7"/>
      <c r="NEW13" s="7"/>
      <c r="NEX13" s="7"/>
      <c r="NEY13" s="7"/>
      <c r="NEZ13" s="7"/>
      <c r="NFA13" s="7"/>
      <c r="NFB13" s="7"/>
      <c r="NFC13" s="7"/>
      <c r="NFD13" s="7"/>
      <c r="NFE13" s="7"/>
      <c r="NFF13" s="7"/>
      <c r="NFG13" s="7"/>
      <c r="NFH13" s="7"/>
      <c r="NFI13" s="7"/>
      <c r="NFJ13" s="7"/>
      <c r="NFK13" s="7"/>
      <c r="NFL13" s="7"/>
      <c r="NFM13" s="7"/>
      <c r="NFN13" s="7"/>
      <c r="NFO13" s="7"/>
      <c r="NFP13" s="7"/>
      <c r="NFQ13" s="7"/>
      <c r="NFR13" s="7"/>
      <c r="NFS13" s="7"/>
      <c r="NFT13" s="7"/>
      <c r="NFU13" s="7"/>
      <c r="NFV13" s="7"/>
      <c r="NFW13" s="7"/>
      <c r="NFX13" s="7"/>
      <c r="NFY13" s="7"/>
      <c r="NFZ13" s="7"/>
      <c r="NGA13" s="7"/>
      <c r="NGB13" s="7"/>
      <c r="NGC13" s="7"/>
      <c r="NGD13" s="7"/>
      <c r="NGE13" s="7"/>
      <c r="NGF13" s="7"/>
      <c r="NGG13" s="7"/>
      <c r="NGH13" s="7"/>
      <c r="NGI13" s="7"/>
      <c r="NGJ13" s="7"/>
      <c r="NGK13" s="7"/>
      <c r="NGL13" s="7"/>
      <c r="NGM13" s="7"/>
      <c r="NGN13" s="7"/>
      <c r="NGO13" s="7"/>
      <c r="NGP13" s="7"/>
      <c r="NGQ13" s="7"/>
      <c r="NGR13" s="7"/>
      <c r="NGS13" s="7"/>
      <c r="NGT13" s="7"/>
      <c r="NGU13" s="7"/>
      <c r="NGV13" s="7"/>
      <c r="NGW13" s="7"/>
      <c r="NGX13" s="7"/>
      <c r="NGY13" s="7"/>
      <c r="NGZ13" s="7"/>
      <c r="NHA13" s="7"/>
      <c r="NHB13" s="7"/>
      <c r="NHC13" s="7"/>
      <c r="NHD13" s="7"/>
      <c r="NHE13" s="7"/>
      <c r="NHF13" s="7"/>
      <c r="NHG13" s="7"/>
      <c r="NHH13" s="7"/>
      <c r="NHI13" s="7"/>
      <c r="NHJ13" s="7"/>
      <c r="NHK13" s="7"/>
      <c r="NHL13" s="7"/>
      <c r="NHM13" s="7"/>
      <c r="NHN13" s="7"/>
      <c r="NHO13" s="7"/>
      <c r="NHP13" s="7"/>
      <c r="NHQ13" s="7"/>
      <c r="NHR13" s="7"/>
      <c r="NHS13" s="7"/>
      <c r="NHT13" s="7"/>
      <c r="NHU13" s="7"/>
      <c r="NHV13" s="7"/>
      <c r="NHW13" s="7"/>
      <c r="NHX13" s="7"/>
      <c r="NHY13" s="7"/>
      <c r="NHZ13" s="7"/>
      <c r="NIA13" s="7"/>
      <c r="NIB13" s="7"/>
      <c r="NIC13" s="7"/>
      <c r="NID13" s="7"/>
      <c r="NIE13" s="7"/>
      <c r="NIF13" s="7"/>
      <c r="NIG13" s="7"/>
      <c r="NIH13" s="7"/>
      <c r="NII13" s="7"/>
      <c r="NIJ13" s="7"/>
      <c r="NIK13" s="7"/>
      <c r="NIL13" s="7"/>
      <c r="NIM13" s="7"/>
      <c r="NIN13" s="7"/>
      <c r="NIO13" s="7"/>
      <c r="NIP13" s="7"/>
      <c r="NIQ13" s="7"/>
      <c r="NIR13" s="7"/>
      <c r="NIS13" s="7"/>
      <c r="NIT13" s="7"/>
      <c r="NIU13" s="7"/>
      <c r="NIV13" s="7"/>
      <c r="NIW13" s="7"/>
      <c r="NIX13" s="7"/>
      <c r="NIY13" s="7"/>
      <c r="NIZ13" s="7"/>
      <c r="NJA13" s="7"/>
      <c r="NJB13" s="7"/>
      <c r="NJC13" s="7"/>
      <c r="NJD13" s="7"/>
      <c r="NJE13" s="7"/>
      <c r="NJF13" s="7"/>
      <c r="NJG13" s="7"/>
      <c r="NJH13" s="7"/>
      <c r="NJI13" s="7"/>
      <c r="NJJ13" s="7"/>
      <c r="NJK13" s="7"/>
      <c r="NJL13" s="7"/>
      <c r="NJM13" s="7"/>
      <c r="NJN13" s="7"/>
      <c r="NJO13" s="7"/>
      <c r="NJP13" s="7"/>
      <c r="NJQ13" s="7"/>
      <c r="NJR13" s="7"/>
      <c r="NJS13" s="7"/>
      <c r="NJT13" s="7"/>
      <c r="NJU13" s="7"/>
      <c r="NJV13" s="7"/>
      <c r="NJW13" s="7"/>
      <c r="NJX13" s="7"/>
      <c r="NJY13" s="7"/>
      <c r="NJZ13" s="7"/>
      <c r="NKA13" s="7"/>
      <c r="NKB13" s="7"/>
      <c r="NKC13" s="7"/>
      <c r="NKD13" s="7"/>
      <c r="NKE13" s="7"/>
      <c r="NKF13" s="7"/>
      <c r="NKG13" s="7"/>
      <c r="NKH13" s="7"/>
      <c r="NKI13" s="7"/>
      <c r="NKJ13" s="7"/>
      <c r="NKK13" s="7"/>
      <c r="NKL13" s="7"/>
      <c r="NKM13" s="7"/>
      <c r="NKN13" s="7"/>
      <c r="NKO13" s="7"/>
      <c r="NKP13" s="7"/>
      <c r="NKQ13" s="7"/>
      <c r="NKR13" s="7"/>
      <c r="NKS13" s="7"/>
      <c r="NKT13" s="7"/>
      <c r="NKU13" s="7"/>
      <c r="NKV13" s="7"/>
      <c r="NKW13" s="7"/>
      <c r="NKX13" s="7"/>
      <c r="NKY13" s="7"/>
      <c r="NKZ13" s="7"/>
      <c r="NLA13" s="7"/>
      <c r="NLB13" s="7"/>
      <c r="NLC13" s="7"/>
      <c r="NLD13" s="7"/>
      <c r="NLE13" s="7"/>
      <c r="NLF13" s="7"/>
      <c r="NLG13" s="7"/>
      <c r="NLH13" s="7"/>
      <c r="NLI13" s="7"/>
      <c r="NLJ13" s="7"/>
      <c r="NLK13" s="7"/>
      <c r="NLL13" s="7"/>
      <c r="NLM13" s="7"/>
      <c r="NLN13" s="7"/>
      <c r="NLO13" s="7"/>
      <c r="NLP13" s="7"/>
      <c r="NLQ13" s="7"/>
      <c r="NLR13" s="7"/>
      <c r="NLS13" s="7"/>
      <c r="NLT13" s="7"/>
      <c r="NLU13" s="7"/>
      <c r="NLV13" s="7"/>
      <c r="NLW13" s="7"/>
      <c r="NLX13" s="7"/>
      <c r="NLY13" s="7"/>
      <c r="NLZ13" s="7"/>
      <c r="NMA13" s="7"/>
      <c r="NMB13" s="7"/>
      <c r="NMC13" s="7"/>
      <c r="NMD13" s="7"/>
      <c r="NME13" s="7"/>
      <c r="NMF13" s="7"/>
      <c r="NMG13" s="7"/>
      <c r="NMH13" s="7"/>
      <c r="NMI13" s="7"/>
      <c r="NMJ13" s="7"/>
      <c r="NMK13" s="7"/>
      <c r="NML13" s="7"/>
      <c r="NMM13" s="7"/>
      <c r="NMN13" s="7"/>
      <c r="NMO13" s="7"/>
      <c r="NMP13" s="7"/>
      <c r="NMQ13" s="7"/>
      <c r="NMR13" s="7"/>
      <c r="NMS13" s="7"/>
      <c r="NMT13" s="7"/>
      <c r="NMU13" s="7"/>
      <c r="NMV13" s="7"/>
      <c r="NMW13" s="7"/>
      <c r="NMX13" s="7"/>
      <c r="NMY13" s="7"/>
      <c r="NMZ13" s="7"/>
      <c r="NNA13" s="7"/>
      <c r="NNB13" s="7"/>
      <c r="NNC13" s="7"/>
      <c r="NND13" s="7"/>
      <c r="NNE13" s="7"/>
      <c r="NNF13" s="7"/>
      <c r="NNG13" s="7"/>
      <c r="NNH13" s="7"/>
      <c r="NNI13" s="7"/>
      <c r="NNJ13" s="7"/>
      <c r="NNK13" s="7"/>
      <c r="NNL13" s="7"/>
      <c r="NNM13" s="7"/>
      <c r="NNN13" s="7"/>
      <c r="NNO13" s="7"/>
      <c r="NNP13" s="7"/>
      <c r="NNQ13" s="7"/>
      <c r="NNR13" s="7"/>
      <c r="NNS13" s="7"/>
      <c r="NNT13" s="7"/>
      <c r="NNU13" s="7"/>
      <c r="NNV13" s="7"/>
      <c r="NNW13" s="7"/>
      <c r="NNX13" s="7"/>
      <c r="NNY13" s="7"/>
      <c r="NNZ13" s="7"/>
      <c r="NOA13" s="7"/>
      <c r="NOB13" s="7"/>
      <c r="NOC13" s="7"/>
      <c r="NOD13" s="7"/>
      <c r="NOE13" s="7"/>
      <c r="NOF13" s="7"/>
      <c r="NOG13" s="7"/>
      <c r="NOH13" s="7"/>
      <c r="NOI13" s="7"/>
      <c r="NOJ13" s="7"/>
      <c r="NOK13" s="7"/>
      <c r="NOL13" s="7"/>
      <c r="NOM13" s="7"/>
      <c r="NON13" s="7"/>
      <c r="NOO13" s="7"/>
      <c r="NOP13" s="7"/>
      <c r="NOQ13" s="7"/>
      <c r="NOR13" s="7"/>
      <c r="NOS13" s="7"/>
      <c r="NOT13" s="7"/>
      <c r="NOU13" s="7"/>
      <c r="NOV13" s="7"/>
      <c r="NOW13" s="7"/>
      <c r="NOX13" s="7"/>
      <c r="NOY13" s="7"/>
      <c r="NOZ13" s="7"/>
      <c r="NPA13" s="7"/>
      <c r="NPB13" s="7"/>
      <c r="NPC13" s="7"/>
      <c r="NPD13" s="7"/>
      <c r="NPE13" s="7"/>
      <c r="NPF13" s="7"/>
      <c r="NPG13" s="7"/>
      <c r="NPH13" s="7"/>
      <c r="NPI13" s="7"/>
      <c r="NPJ13" s="7"/>
      <c r="NPK13" s="7"/>
      <c r="NPL13" s="7"/>
      <c r="NPM13" s="7"/>
      <c r="NPN13" s="7"/>
      <c r="NPO13" s="7"/>
      <c r="NPP13" s="7"/>
      <c r="NPQ13" s="7"/>
      <c r="NPR13" s="7"/>
      <c r="NPS13" s="7"/>
      <c r="NPT13" s="7"/>
      <c r="NPU13" s="7"/>
      <c r="NPV13" s="7"/>
      <c r="NPW13" s="7"/>
      <c r="NPX13" s="7"/>
      <c r="NPY13" s="7"/>
      <c r="NPZ13" s="7"/>
      <c r="NQA13" s="7"/>
      <c r="NQB13" s="7"/>
      <c r="NQC13" s="7"/>
      <c r="NQD13" s="7"/>
      <c r="NQE13" s="7"/>
      <c r="NQF13" s="7"/>
      <c r="NQG13" s="7"/>
      <c r="NQH13" s="7"/>
      <c r="NQI13" s="7"/>
      <c r="NQJ13" s="7"/>
      <c r="NQK13" s="7"/>
      <c r="NQL13" s="7"/>
      <c r="NQM13" s="7"/>
      <c r="NQN13" s="7"/>
      <c r="NQO13" s="7"/>
      <c r="NQP13" s="7"/>
      <c r="NQQ13" s="7"/>
      <c r="NQR13" s="7"/>
      <c r="NQS13" s="7"/>
      <c r="NQT13" s="7"/>
      <c r="NQU13" s="7"/>
      <c r="NQV13" s="7"/>
      <c r="NQW13" s="7"/>
      <c r="NQX13" s="7"/>
      <c r="NQY13" s="7"/>
      <c r="NQZ13" s="7"/>
      <c r="NRA13" s="7"/>
      <c r="NRB13" s="7"/>
      <c r="NRC13" s="7"/>
      <c r="NRD13" s="7"/>
      <c r="NRE13" s="7"/>
      <c r="NRF13" s="7"/>
      <c r="NRG13" s="7"/>
      <c r="NRH13" s="7"/>
      <c r="NRI13" s="7"/>
      <c r="NRJ13" s="7"/>
      <c r="NRK13" s="7"/>
      <c r="NRL13" s="7"/>
      <c r="NRM13" s="7"/>
      <c r="NRN13" s="7"/>
      <c r="NRO13" s="7"/>
      <c r="NRP13" s="7"/>
      <c r="NRQ13" s="7"/>
      <c r="NRR13" s="7"/>
      <c r="NRS13" s="7"/>
      <c r="NRT13" s="7"/>
      <c r="NRU13" s="7"/>
      <c r="NRV13" s="7"/>
      <c r="NRW13" s="7"/>
      <c r="NRX13" s="7"/>
      <c r="NRY13" s="7"/>
      <c r="NRZ13" s="7"/>
      <c r="NSA13" s="7"/>
      <c r="NSB13" s="7"/>
      <c r="NSC13" s="7"/>
      <c r="NSD13" s="7"/>
      <c r="NSE13" s="7"/>
      <c r="NSF13" s="7"/>
      <c r="NSG13" s="7"/>
      <c r="NSH13" s="7"/>
      <c r="NSI13" s="7"/>
      <c r="NSJ13" s="7"/>
      <c r="NSK13" s="7"/>
      <c r="NSL13" s="7"/>
      <c r="NSM13" s="7"/>
      <c r="NSN13" s="7"/>
      <c r="NSO13" s="7"/>
      <c r="NSP13" s="7"/>
      <c r="NSQ13" s="7"/>
      <c r="NSR13" s="7"/>
      <c r="NSS13" s="7"/>
      <c r="NST13" s="7"/>
      <c r="NSU13" s="7"/>
      <c r="NSV13" s="7"/>
      <c r="NSW13" s="7"/>
      <c r="NSX13" s="7"/>
      <c r="NSY13" s="7"/>
      <c r="NSZ13" s="7"/>
      <c r="NTA13" s="7"/>
      <c r="NTB13" s="7"/>
      <c r="NTC13" s="7"/>
      <c r="NTD13" s="7"/>
      <c r="NTE13" s="7"/>
      <c r="NTF13" s="7"/>
      <c r="NTG13" s="7"/>
      <c r="NTH13" s="7"/>
      <c r="NTI13" s="7"/>
      <c r="NTJ13" s="7"/>
      <c r="NTK13" s="7"/>
      <c r="NTL13" s="7"/>
      <c r="NTM13" s="7"/>
      <c r="NTN13" s="7"/>
      <c r="NTO13" s="7"/>
      <c r="NTP13" s="7"/>
      <c r="NTQ13" s="7"/>
      <c r="NTR13" s="7"/>
      <c r="NTS13" s="7"/>
      <c r="NTT13" s="7"/>
      <c r="NTU13" s="7"/>
      <c r="NTV13" s="7"/>
      <c r="NTW13" s="7"/>
      <c r="NTX13" s="7"/>
      <c r="NTY13" s="7"/>
      <c r="NTZ13" s="7"/>
      <c r="NUA13" s="7"/>
      <c r="NUB13" s="7"/>
      <c r="NUC13" s="7"/>
      <c r="NUD13" s="7"/>
      <c r="NUE13" s="7"/>
      <c r="NUF13" s="7"/>
      <c r="NUG13" s="7"/>
      <c r="NUH13" s="7"/>
      <c r="NUI13" s="7"/>
      <c r="NUJ13" s="7"/>
      <c r="NUK13" s="7"/>
      <c r="NUL13" s="7"/>
      <c r="NUM13" s="7"/>
      <c r="NUN13" s="7"/>
      <c r="NUO13" s="7"/>
      <c r="NUP13" s="7"/>
      <c r="NUQ13" s="7"/>
      <c r="NUR13" s="7"/>
      <c r="NUS13" s="7"/>
      <c r="NUT13" s="7"/>
      <c r="NUU13" s="7"/>
      <c r="NUV13" s="7"/>
      <c r="NUW13" s="7"/>
      <c r="NUX13" s="7"/>
      <c r="NUY13" s="7"/>
      <c r="NUZ13" s="7"/>
      <c r="NVA13" s="7"/>
      <c r="NVB13" s="7"/>
      <c r="NVC13" s="7"/>
      <c r="NVD13" s="7"/>
      <c r="NVE13" s="7"/>
      <c r="NVF13" s="7"/>
      <c r="NVG13" s="7"/>
      <c r="NVH13" s="7"/>
      <c r="NVI13" s="7"/>
      <c r="NVJ13" s="7"/>
      <c r="NVK13" s="7"/>
      <c r="NVL13" s="7"/>
      <c r="NVM13" s="7"/>
      <c r="NVN13" s="7"/>
      <c r="NVO13" s="7"/>
      <c r="NVP13" s="7"/>
      <c r="NVQ13" s="7"/>
      <c r="NVR13" s="7"/>
      <c r="NVS13" s="7"/>
      <c r="NVT13" s="7"/>
      <c r="NVU13" s="7"/>
      <c r="NVV13" s="7"/>
      <c r="NVW13" s="7"/>
      <c r="NVX13" s="7"/>
      <c r="NVY13" s="7"/>
      <c r="NVZ13" s="7"/>
      <c r="NWA13" s="7"/>
      <c r="NWB13" s="7"/>
      <c r="NWC13" s="7"/>
      <c r="NWD13" s="7"/>
      <c r="NWE13" s="7"/>
      <c r="NWF13" s="7"/>
      <c r="NWG13" s="7"/>
      <c r="NWH13" s="7"/>
      <c r="NWI13" s="7"/>
      <c r="NWJ13" s="7"/>
      <c r="NWK13" s="7"/>
      <c r="NWL13" s="7"/>
      <c r="NWM13" s="7"/>
      <c r="NWN13" s="7"/>
      <c r="NWO13" s="7"/>
      <c r="NWP13" s="7"/>
      <c r="NWQ13" s="7"/>
      <c r="NWR13" s="7"/>
      <c r="NWS13" s="7"/>
      <c r="NWT13" s="7"/>
      <c r="NWU13" s="7"/>
      <c r="NWV13" s="7"/>
      <c r="NWW13" s="7"/>
      <c r="NWX13" s="7"/>
      <c r="NWY13" s="7"/>
      <c r="NWZ13" s="7"/>
      <c r="NXA13" s="7"/>
      <c r="NXB13" s="7"/>
      <c r="NXC13" s="7"/>
      <c r="NXD13" s="7"/>
      <c r="NXE13" s="7"/>
      <c r="NXF13" s="7"/>
      <c r="NXG13" s="7"/>
      <c r="NXH13" s="7"/>
      <c r="NXI13" s="7"/>
      <c r="NXJ13" s="7"/>
      <c r="NXK13" s="7"/>
      <c r="NXL13" s="7"/>
      <c r="NXM13" s="7"/>
      <c r="NXN13" s="7"/>
      <c r="NXO13" s="7"/>
      <c r="NXP13" s="7"/>
      <c r="NXQ13" s="7"/>
      <c r="NXR13" s="7"/>
      <c r="NXS13" s="7"/>
      <c r="NXT13" s="7"/>
      <c r="NXU13" s="7"/>
      <c r="NXV13" s="7"/>
      <c r="NXW13" s="7"/>
      <c r="NXX13" s="7"/>
      <c r="NXY13" s="7"/>
      <c r="NXZ13" s="7"/>
      <c r="NYA13" s="7"/>
      <c r="NYB13" s="7"/>
      <c r="NYC13" s="7"/>
      <c r="NYD13" s="7"/>
      <c r="NYE13" s="7"/>
      <c r="NYF13" s="7"/>
      <c r="NYG13" s="7"/>
      <c r="NYH13" s="7"/>
      <c r="NYI13" s="7"/>
      <c r="NYJ13" s="7"/>
      <c r="NYK13" s="7"/>
      <c r="NYL13" s="7"/>
      <c r="NYM13" s="7"/>
      <c r="NYN13" s="7"/>
      <c r="NYO13" s="7"/>
      <c r="NYP13" s="7"/>
      <c r="NYQ13" s="7"/>
      <c r="NYR13" s="7"/>
      <c r="NYS13" s="7"/>
      <c r="NYT13" s="7"/>
      <c r="NYU13" s="7"/>
      <c r="NYV13" s="7"/>
      <c r="NYW13" s="7"/>
      <c r="NYX13" s="7"/>
      <c r="NYY13" s="7"/>
      <c r="NYZ13" s="7"/>
      <c r="NZA13" s="7"/>
      <c r="NZB13" s="7"/>
      <c r="NZC13" s="7"/>
      <c r="NZD13" s="7"/>
      <c r="NZE13" s="7"/>
      <c r="NZF13" s="7"/>
      <c r="NZG13" s="7"/>
      <c r="NZH13" s="7"/>
      <c r="NZI13" s="7"/>
      <c r="NZJ13" s="7"/>
      <c r="NZK13" s="7"/>
      <c r="NZL13" s="7"/>
      <c r="NZM13" s="7"/>
      <c r="NZN13" s="7"/>
      <c r="NZO13" s="7"/>
      <c r="NZP13" s="7"/>
      <c r="NZQ13" s="7"/>
      <c r="NZR13" s="7"/>
      <c r="NZS13" s="7"/>
      <c r="NZT13" s="7"/>
      <c r="NZU13" s="7"/>
      <c r="NZV13" s="7"/>
      <c r="NZW13" s="7"/>
      <c r="NZX13" s="7"/>
      <c r="NZY13" s="7"/>
      <c r="NZZ13" s="7"/>
      <c r="OAA13" s="7"/>
      <c r="OAB13" s="7"/>
      <c r="OAC13" s="7"/>
      <c r="OAD13" s="7"/>
      <c r="OAE13" s="7"/>
      <c r="OAF13" s="7"/>
      <c r="OAG13" s="7"/>
      <c r="OAH13" s="7"/>
      <c r="OAI13" s="7"/>
      <c r="OAJ13" s="7"/>
      <c r="OAK13" s="7"/>
      <c r="OAL13" s="7"/>
      <c r="OAM13" s="7"/>
      <c r="OAN13" s="7"/>
      <c r="OAO13" s="7"/>
      <c r="OAP13" s="7"/>
      <c r="OAQ13" s="7"/>
      <c r="OAR13" s="7"/>
      <c r="OAS13" s="7"/>
      <c r="OAT13" s="7"/>
      <c r="OAU13" s="7"/>
      <c r="OAV13" s="7"/>
      <c r="OAW13" s="7"/>
      <c r="OAX13" s="7"/>
      <c r="OAY13" s="7"/>
      <c r="OAZ13" s="7"/>
      <c r="OBA13" s="7"/>
      <c r="OBB13" s="7"/>
      <c r="OBC13" s="7"/>
      <c r="OBD13" s="7"/>
      <c r="OBE13" s="7"/>
      <c r="OBF13" s="7"/>
      <c r="OBG13" s="7"/>
      <c r="OBH13" s="7"/>
      <c r="OBI13" s="7"/>
      <c r="OBJ13" s="7"/>
      <c r="OBK13" s="7"/>
      <c r="OBL13" s="7"/>
      <c r="OBM13" s="7"/>
      <c r="OBN13" s="7"/>
      <c r="OBO13" s="7"/>
      <c r="OBP13" s="7"/>
      <c r="OBQ13" s="7"/>
      <c r="OBR13" s="7"/>
      <c r="OBS13" s="7"/>
      <c r="OBT13" s="7"/>
      <c r="OBU13" s="7"/>
      <c r="OBV13" s="7"/>
      <c r="OBW13" s="7"/>
      <c r="OBX13" s="7"/>
      <c r="OBY13" s="7"/>
      <c r="OBZ13" s="7"/>
      <c r="OCA13" s="7"/>
      <c r="OCB13" s="7"/>
      <c r="OCC13" s="7"/>
      <c r="OCD13" s="7"/>
      <c r="OCE13" s="7"/>
      <c r="OCF13" s="7"/>
      <c r="OCG13" s="7"/>
      <c r="OCH13" s="7"/>
      <c r="OCI13" s="7"/>
      <c r="OCJ13" s="7"/>
      <c r="OCK13" s="7"/>
      <c r="OCL13" s="7"/>
      <c r="OCM13" s="7"/>
      <c r="OCN13" s="7"/>
      <c r="OCO13" s="7"/>
      <c r="OCP13" s="7"/>
      <c r="OCQ13" s="7"/>
      <c r="OCR13" s="7"/>
      <c r="OCS13" s="7"/>
      <c r="OCT13" s="7"/>
      <c r="OCU13" s="7"/>
      <c r="OCV13" s="7"/>
      <c r="OCW13" s="7"/>
      <c r="OCX13" s="7"/>
      <c r="OCY13" s="7"/>
      <c r="OCZ13" s="7"/>
      <c r="ODA13" s="7"/>
      <c r="ODB13" s="7"/>
      <c r="ODC13" s="7"/>
      <c r="ODD13" s="7"/>
      <c r="ODE13" s="7"/>
      <c r="ODF13" s="7"/>
      <c r="ODG13" s="7"/>
      <c r="ODH13" s="7"/>
      <c r="ODI13" s="7"/>
      <c r="ODJ13" s="7"/>
      <c r="ODK13" s="7"/>
      <c r="ODL13" s="7"/>
      <c r="ODM13" s="7"/>
      <c r="ODN13" s="7"/>
      <c r="ODO13" s="7"/>
      <c r="ODP13" s="7"/>
      <c r="ODQ13" s="7"/>
      <c r="ODR13" s="7"/>
      <c r="ODS13" s="7"/>
      <c r="ODT13" s="7"/>
      <c r="ODU13" s="7"/>
      <c r="ODV13" s="7"/>
      <c r="ODW13" s="7"/>
      <c r="ODX13" s="7"/>
      <c r="ODY13" s="7"/>
      <c r="ODZ13" s="7"/>
      <c r="OEA13" s="7"/>
      <c r="OEB13" s="7"/>
      <c r="OEC13" s="7"/>
      <c r="OED13" s="7"/>
      <c r="OEE13" s="7"/>
      <c r="OEF13" s="7"/>
      <c r="OEG13" s="7"/>
      <c r="OEH13" s="7"/>
      <c r="OEI13" s="7"/>
      <c r="OEJ13" s="7"/>
      <c r="OEK13" s="7"/>
      <c r="OEL13" s="7"/>
      <c r="OEM13" s="7"/>
      <c r="OEN13" s="7"/>
      <c r="OEO13" s="7"/>
      <c r="OEP13" s="7"/>
      <c r="OEQ13" s="7"/>
      <c r="OER13" s="7"/>
      <c r="OES13" s="7"/>
      <c r="OET13" s="7"/>
      <c r="OEU13" s="7"/>
      <c r="OEV13" s="7"/>
      <c r="OEW13" s="7"/>
      <c r="OEX13" s="7"/>
      <c r="OEY13" s="7"/>
      <c r="OEZ13" s="7"/>
      <c r="OFA13" s="7"/>
      <c r="OFB13" s="7"/>
      <c r="OFC13" s="7"/>
      <c r="OFD13" s="7"/>
      <c r="OFE13" s="7"/>
      <c r="OFF13" s="7"/>
      <c r="OFG13" s="7"/>
      <c r="OFH13" s="7"/>
      <c r="OFI13" s="7"/>
      <c r="OFJ13" s="7"/>
      <c r="OFK13" s="7"/>
      <c r="OFL13" s="7"/>
      <c r="OFM13" s="7"/>
      <c r="OFN13" s="7"/>
      <c r="OFO13" s="7"/>
      <c r="OFP13" s="7"/>
      <c r="OFQ13" s="7"/>
      <c r="OFR13" s="7"/>
      <c r="OFS13" s="7"/>
      <c r="OFT13" s="7"/>
      <c r="OFU13" s="7"/>
      <c r="OFV13" s="7"/>
      <c r="OFW13" s="7"/>
      <c r="OFX13" s="7"/>
      <c r="OFY13" s="7"/>
      <c r="OFZ13" s="7"/>
      <c r="OGA13" s="7"/>
      <c r="OGB13" s="7"/>
      <c r="OGC13" s="7"/>
      <c r="OGD13" s="7"/>
      <c r="OGE13" s="7"/>
      <c r="OGF13" s="7"/>
      <c r="OGG13" s="7"/>
      <c r="OGH13" s="7"/>
      <c r="OGI13" s="7"/>
      <c r="OGJ13" s="7"/>
      <c r="OGK13" s="7"/>
      <c r="OGL13" s="7"/>
      <c r="OGM13" s="7"/>
      <c r="OGN13" s="7"/>
      <c r="OGO13" s="7"/>
      <c r="OGP13" s="7"/>
      <c r="OGQ13" s="7"/>
      <c r="OGR13" s="7"/>
      <c r="OGS13" s="7"/>
      <c r="OGT13" s="7"/>
      <c r="OGU13" s="7"/>
      <c r="OGV13" s="7"/>
      <c r="OGW13" s="7"/>
      <c r="OGX13" s="7"/>
      <c r="OGY13" s="7"/>
      <c r="OGZ13" s="7"/>
      <c r="OHA13" s="7"/>
      <c r="OHB13" s="7"/>
      <c r="OHC13" s="7"/>
      <c r="OHD13" s="7"/>
      <c r="OHE13" s="7"/>
      <c r="OHF13" s="7"/>
      <c r="OHG13" s="7"/>
      <c r="OHH13" s="7"/>
      <c r="OHI13" s="7"/>
      <c r="OHJ13" s="7"/>
      <c r="OHK13" s="7"/>
      <c r="OHL13" s="7"/>
      <c r="OHM13" s="7"/>
      <c r="OHN13" s="7"/>
      <c r="OHO13" s="7"/>
      <c r="OHP13" s="7"/>
      <c r="OHQ13" s="7"/>
      <c r="OHR13" s="7"/>
      <c r="OHS13" s="7"/>
      <c r="OHT13" s="7"/>
      <c r="OHU13" s="7"/>
      <c r="OHV13" s="7"/>
      <c r="OHW13" s="7"/>
      <c r="OHX13" s="7"/>
      <c r="OHY13" s="7"/>
      <c r="OHZ13" s="7"/>
      <c r="OIA13" s="7"/>
      <c r="OIB13" s="7"/>
      <c r="OIC13" s="7"/>
      <c r="OID13" s="7"/>
      <c r="OIE13" s="7"/>
      <c r="OIF13" s="7"/>
      <c r="OIG13" s="7"/>
      <c r="OIH13" s="7"/>
      <c r="OII13" s="7"/>
      <c r="OIJ13" s="7"/>
      <c r="OIK13" s="7"/>
      <c r="OIL13" s="7"/>
      <c r="OIM13" s="7"/>
      <c r="OIN13" s="7"/>
      <c r="OIO13" s="7"/>
      <c r="OIP13" s="7"/>
      <c r="OIQ13" s="7"/>
      <c r="OIR13" s="7"/>
      <c r="OIS13" s="7"/>
      <c r="OIT13" s="7"/>
      <c r="OIU13" s="7"/>
      <c r="OIV13" s="7"/>
      <c r="OIW13" s="7"/>
      <c r="OIX13" s="7"/>
      <c r="OIY13" s="7"/>
      <c r="OIZ13" s="7"/>
      <c r="OJA13" s="7"/>
      <c r="OJB13" s="7"/>
      <c r="OJC13" s="7"/>
      <c r="OJD13" s="7"/>
      <c r="OJE13" s="7"/>
      <c r="OJF13" s="7"/>
      <c r="OJG13" s="7"/>
      <c r="OJH13" s="7"/>
      <c r="OJI13" s="7"/>
      <c r="OJJ13" s="7"/>
      <c r="OJK13" s="7"/>
      <c r="OJL13" s="7"/>
      <c r="OJM13" s="7"/>
      <c r="OJN13" s="7"/>
      <c r="OJO13" s="7"/>
      <c r="OJP13" s="7"/>
      <c r="OJQ13" s="7"/>
      <c r="OJR13" s="7"/>
      <c r="OJS13" s="7"/>
      <c r="OJT13" s="7"/>
      <c r="OJU13" s="7"/>
      <c r="OJV13" s="7"/>
      <c r="OJW13" s="7"/>
      <c r="OJX13" s="7"/>
      <c r="OJY13" s="7"/>
      <c r="OJZ13" s="7"/>
      <c r="OKA13" s="7"/>
      <c r="OKB13" s="7"/>
      <c r="OKC13" s="7"/>
      <c r="OKD13" s="7"/>
      <c r="OKE13" s="7"/>
      <c r="OKF13" s="7"/>
      <c r="OKG13" s="7"/>
      <c r="OKH13" s="7"/>
      <c r="OKI13" s="7"/>
      <c r="OKJ13" s="7"/>
      <c r="OKK13" s="7"/>
      <c r="OKL13" s="7"/>
      <c r="OKM13" s="7"/>
      <c r="OKN13" s="7"/>
      <c r="OKO13" s="7"/>
      <c r="OKP13" s="7"/>
      <c r="OKQ13" s="7"/>
      <c r="OKR13" s="7"/>
      <c r="OKS13" s="7"/>
      <c r="OKT13" s="7"/>
      <c r="OKU13" s="7"/>
      <c r="OKV13" s="7"/>
      <c r="OKW13" s="7"/>
      <c r="OKX13" s="7"/>
      <c r="OKY13" s="7"/>
      <c r="OKZ13" s="7"/>
      <c r="OLA13" s="7"/>
      <c r="OLB13" s="7"/>
      <c r="OLC13" s="7"/>
      <c r="OLD13" s="7"/>
      <c r="OLE13" s="7"/>
      <c r="OLF13" s="7"/>
      <c r="OLG13" s="7"/>
      <c r="OLH13" s="7"/>
      <c r="OLI13" s="7"/>
      <c r="OLJ13" s="7"/>
      <c r="OLK13" s="7"/>
      <c r="OLL13" s="7"/>
      <c r="OLM13" s="7"/>
      <c r="OLN13" s="7"/>
      <c r="OLO13" s="7"/>
      <c r="OLP13" s="7"/>
      <c r="OLQ13" s="7"/>
      <c r="OLR13" s="7"/>
      <c r="OLS13" s="7"/>
      <c r="OLT13" s="7"/>
      <c r="OLU13" s="7"/>
      <c r="OLV13" s="7"/>
      <c r="OLW13" s="7"/>
      <c r="OLX13" s="7"/>
      <c r="OLY13" s="7"/>
      <c r="OLZ13" s="7"/>
      <c r="OMA13" s="7"/>
      <c r="OMB13" s="7"/>
      <c r="OMC13" s="7"/>
      <c r="OMD13" s="7"/>
      <c r="OME13" s="7"/>
      <c r="OMF13" s="7"/>
      <c r="OMG13" s="7"/>
      <c r="OMH13" s="7"/>
      <c r="OMI13" s="7"/>
      <c r="OMJ13" s="7"/>
      <c r="OMK13" s="7"/>
      <c r="OML13" s="7"/>
      <c r="OMM13" s="7"/>
      <c r="OMN13" s="7"/>
      <c r="OMO13" s="7"/>
      <c r="OMP13" s="7"/>
      <c r="OMQ13" s="7"/>
      <c r="OMR13" s="7"/>
      <c r="OMS13" s="7"/>
      <c r="OMT13" s="7"/>
      <c r="OMU13" s="7"/>
      <c r="OMV13" s="7"/>
      <c r="OMW13" s="7"/>
      <c r="OMX13" s="7"/>
      <c r="OMY13" s="7"/>
      <c r="OMZ13" s="7"/>
      <c r="ONA13" s="7"/>
      <c r="ONB13" s="7"/>
      <c r="ONC13" s="7"/>
      <c r="OND13" s="7"/>
      <c r="ONE13" s="7"/>
      <c r="ONF13" s="7"/>
      <c r="ONG13" s="7"/>
      <c r="ONH13" s="7"/>
      <c r="ONI13" s="7"/>
      <c r="ONJ13" s="7"/>
      <c r="ONK13" s="7"/>
      <c r="ONL13" s="7"/>
      <c r="ONM13" s="7"/>
      <c r="ONN13" s="7"/>
      <c r="ONO13" s="7"/>
      <c r="ONP13" s="7"/>
      <c r="ONQ13" s="7"/>
      <c r="ONR13" s="7"/>
      <c r="ONS13" s="7"/>
      <c r="ONT13" s="7"/>
      <c r="ONU13" s="7"/>
      <c r="ONV13" s="7"/>
      <c r="ONW13" s="7"/>
      <c r="ONX13" s="7"/>
      <c r="ONY13" s="7"/>
      <c r="ONZ13" s="7"/>
      <c r="OOA13" s="7"/>
      <c r="OOB13" s="7"/>
      <c r="OOC13" s="7"/>
      <c r="OOD13" s="7"/>
      <c r="OOE13" s="7"/>
      <c r="OOF13" s="7"/>
      <c r="OOG13" s="7"/>
      <c r="OOH13" s="7"/>
      <c r="OOI13" s="7"/>
      <c r="OOJ13" s="7"/>
      <c r="OOK13" s="7"/>
      <c r="OOL13" s="7"/>
      <c r="OOM13" s="7"/>
      <c r="OON13" s="7"/>
      <c r="OOO13" s="7"/>
      <c r="OOP13" s="7"/>
      <c r="OOQ13" s="7"/>
      <c r="OOR13" s="7"/>
      <c r="OOS13" s="7"/>
      <c r="OOT13" s="7"/>
      <c r="OOU13" s="7"/>
      <c r="OOV13" s="7"/>
      <c r="OOW13" s="7"/>
      <c r="OOX13" s="7"/>
      <c r="OOY13" s="7"/>
      <c r="OOZ13" s="7"/>
      <c r="OPA13" s="7"/>
      <c r="OPB13" s="7"/>
      <c r="OPC13" s="7"/>
      <c r="OPD13" s="7"/>
      <c r="OPE13" s="7"/>
      <c r="OPF13" s="7"/>
      <c r="OPG13" s="7"/>
      <c r="OPH13" s="7"/>
      <c r="OPI13" s="7"/>
      <c r="OPJ13" s="7"/>
      <c r="OPK13" s="7"/>
      <c r="OPL13" s="7"/>
      <c r="OPM13" s="7"/>
      <c r="OPN13" s="7"/>
      <c r="OPO13" s="7"/>
      <c r="OPP13" s="7"/>
      <c r="OPQ13" s="7"/>
      <c r="OPR13" s="7"/>
      <c r="OPS13" s="7"/>
      <c r="OPT13" s="7"/>
      <c r="OPU13" s="7"/>
      <c r="OPV13" s="7"/>
      <c r="OPW13" s="7"/>
      <c r="OPX13" s="7"/>
      <c r="OPY13" s="7"/>
      <c r="OPZ13" s="7"/>
      <c r="OQA13" s="7"/>
      <c r="OQB13" s="7"/>
      <c r="OQC13" s="7"/>
      <c r="OQD13" s="7"/>
      <c r="OQE13" s="7"/>
      <c r="OQF13" s="7"/>
      <c r="OQG13" s="7"/>
      <c r="OQH13" s="7"/>
      <c r="OQI13" s="7"/>
      <c r="OQJ13" s="7"/>
      <c r="OQK13" s="7"/>
      <c r="OQL13" s="7"/>
      <c r="OQM13" s="7"/>
      <c r="OQN13" s="7"/>
      <c r="OQO13" s="7"/>
      <c r="OQP13" s="7"/>
      <c r="OQQ13" s="7"/>
      <c r="OQR13" s="7"/>
      <c r="OQS13" s="7"/>
      <c r="OQT13" s="7"/>
      <c r="OQU13" s="7"/>
      <c r="OQV13" s="7"/>
      <c r="OQW13" s="7"/>
      <c r="OQX13" s="7"/>
      <c r="OQY13" s="7"/>
      <c r="OQZ13" s="7"/>
      <c r="ORA13" s="7"/>
      <c r="ORB13" s="7"/>
      <c r="ORC13" s="7"/>
      <c r="ORD13" s="7"/>
      <c r="ORE13" s="7"/>
      <c r="ORF13" s="7"/>
      <c r="ORG13" s="7"/>
      <c r="ORH13" s="7"/>
      <c r="ORI13" s="7"/>
      <c r="ORJ13" s="7"/>
      <c r="ORK13" s="7"/>
      <c r="ORL13" s="7"/>
      <c r="ORM13" s="7"/>
      <c r="ORN13" s="7"/>
      <c r="ORO13" s="7"/>
      <c r="ORP13" s="7"/>
      <c r="ORQ13" s="7"/>
      <c r="ORR13" s="7"/>
      <c r="ORS13" s="7"/>
      <c r="ORT13" s="7"/>
      <c r="ORU13" s="7"/>
      <c r="ORV13" s="7"/>
      <c r="ORW13" s="7"/>
      <c r="ORX13" s="7"/>
      <c r="ORY13" s="7"/>
      <c r="ORZ13" s="7"/>
      <c r="OSA13" s="7"/>
      <c r="OSB13" s="7"/>
      <c r="OSC13" s="7"/>
      <c r="OSD13" s="7"/>
      <c r="OSE13" s="7"/>
      <c r="OSF13" s="7"/>
      <c r="OSG13" s="7"/>
      <c r="OSH13" s="7"/>
      <c r="OSI13" s="7"/>
      <c r="OSJ13" s="7"/>
      <c r="OSK13" s="7"/>
      <c r="OSL13" s="7"/>
      <c r="OSM13" s="7"/>
      <c r="OSN13" s="7"/>
      <c r="OSO13" s="7"/>
      <c r="OSP13" s="7"/>
      <c r="OSQ13" s="7"/>
      <c r="OSR13" s="7"/>
      <c r="OSS13" s="7"/>
      <c r="OST13" s="7"/>
      <c r="OSU13" s="7"/>
      <c r="OSV13" s="7"/>
      <c r="OSW13" s="7"/>
      <c r="OSX13" s="7"/>
      <c r="OSY13" s="7"/>
      <c r="OSZ13" s="7"/>
      <c r="OTA13" s="7"/>
      <c r="OTB13" s="7"/>
      <c r="OTC13" s="7"/>
      <c r="OTD13" s="7"/>
      <c r="OTE13" s="7"/>
      <c r="OTF13" s="7"/>
      <c r="OTG13" s="7"/>
      <c r="OTH13" s="7"/>
      <c r="OTI13" s="7"/>
      <c r="OTJ13" s="7"/>
      <c r="OTK13" s="7"/>
      <c r="OTL13" s="7"/>
      <c r="OTM13" s="7"/>
      <c r="OTN13" s="7"/>
      <c r="OTO13" s="7"/>
      <c r="OTP13" s="7"/>
      <c r="OTQ13" s="7"/>
      <c r="OTR13" s="7"/>
      <c r="OTS13" s="7"/>
      <c r="OTT13" s="7"/>
      <c r="OTU13" s="7"/>
      <c r="OTV13" s="7"/>
      <c r="OTW13" s="7"/>
      <c r="OTX13" s="7"/>
      <c r="OTY13" s="7"/>
      <c r="OTZ13" s="7"/>
      <c r="OUA13" s="7"/>
      <c r="OUB13" s="7"/>
      <c r="OUC13" s="7"/>
      <c r="OUD13" s="7"/>
      <c r="OUE13" s="7"/>
      <c r="OUF13" s="7"/>
      <c r="OUG13" s="7"/>
      <c r="OUH13" s="7"/>
      <c r="OUI13" s="7"/>
      <c r="OUJ13" s="7"/>
      <c r="OUK13" s="7"/>
      <c r="OUL13" s="7"/>
      <c r="OUM13" s="7"/>
      <c r="OUN13" s="7"/>
      <c r="OUO13" s="7"/>
      <c r="OUP13" s="7"/>
      <c r="OUQ13" s="7"/>
      <c r="OUR13" s="7"/>
      <c r="OUS13" s="7"/>
      <c r="OUT13" s="7"/>
      <c r="OUU13" s="7"/>
      <c r="OUV13" s="7"/>
      <c r="OUW13" s="7"/>
      <c r="OUX13" s="7"/>
      <c r="OUY13" s="7"/>
      <c r="OUZ13" s="7"/>
      <c r="OVA13" s="7"/>
      <c r="OVB13" s="7"/>
      <c r="OVC13" s="7"/>
      <c r="OVD13" s="7"/>
      <c r="OVE13" s="7"/>
      <c r="OVF13" s="7"/>
      <c r="OVG13" s="7"/>
      <c r="OVH13" s="7"/>
      <c r="OVI13" s="7"/>
      <c r="OVJ13" s="7"/>
      <c r="OVK13" s="7"/>
      <c r="OVL13" s="7"/>
      <c r="OVM13" s="7"/>
      <c r="OVN13" s="7"/>
      <c r="OVO13" s="7"/>
      <c r="OVP13" s="7"/>
      <c r="OVQ13" s="7"/>
      <c r="OVR13" s="7"/>
      <c r="OVS13" s="7"/>
      <c r="OVT13" s="7"/>
      <c r="OVU13" s="7"/>
      <c r="OVV13" s="7"/>
      <c r="OVW13" s="7"/>
      <c r="OVX13" s="7"/>
      <c r="OVY13" s="7"/>
      <c r="OVZ13" s="7"/>
      <c r="OWA13" s="7"/>
      <c r="OWB13" s="7"/>
      <c r="OWC13" s="7"/>
      <c r="OWD13" s="7"/>
      <c r="OWE13" s="7"/>
      <c r="OWF13" s="7"/>
      <c r="OWG13" s="7"/>
      <c r="OWH13" s="7"/>
      <c r="OWI13" s="7"/>
      <c r="OWJ13" s="7"/>
      <c r="OWK13" s="7"/>
      <c r="OWL13" s="7"/>
      <c r="OWM13" s="7"/>
      <c r="OWN13" s="7"/>
      <c r="OWO13" s="7"/>
      <c r="OWP13" s="7"/>
      <c r="OWQ13" s="7"/>
      <c r="OWR13" s="7"/>
      <c r="OWS13" s="7"/>
      <c r="OWT13" s="7"/>
      <c r="OWU13" s="7"/>
      <c r="OWV13" s="7"/>
      <c r="OWW13" s="7"/>
      <c r="OWX13" s="7"/>
      <c r="OWY13" s="7"/>
      <c r="OWZ13" s="7"/>
      <c r="OXA13" s="7"/>
      <c r="OXB13" s="7"/>
      <c r="OXC13" s="7"/>
      <c r="OXD13" s="7"/>
      <c r="OXE13" s="7"/>
      <c r="OXF13" s="7"/>
      <c r="OXG13" s="7"/>
      <c r="OXH13" s="7"/>
      <c r="OXI13" s="7"/>
      <c r="OXJ13" s="7"/>
      <c r="OXK13" s="7"/>
      <c r="OXL13" s="7"/>
      <c r="OXM13" s="7"/>
      <c r="OXN13" s="7"/>
      <c r="OXO13" s="7"/>
      <c r="OXP13" s="7"/>
      <c r="OXQ13" s="7"/>
      <c r="OXR13" s="7"/>
      <c r="OXS13" s="7"/>
      <c r="OXT13" s="7"/>
      <c r="OXU13" s="7"/>
      <c r="OXV13" s="7"/>
      <c r="OXW13" s="7"/>
      <c r="OXX13" s="7"/>
      <c r="OXY13" s="7"/>
      <c r="OXZ13" s="7"/>
      <c r="OYA13" s="7"/>
      <c r="OYB13" s="7"/>
      <c r="OYC13" s="7"/>
      <c r="OYD13" s="7"/>
      <c r="OYE13" s="7"/>
      <c r="OYF13" s="7"/>
      <c r="OYG13" s="7"/>
      <c r="OYH13" s="7"/>
      <c r="OYI13" s="7"/>
      <c r="OYJ13" s="7"/>
      <c r="OYK13" s="7"/>
      <c r="OYL13" s="7"/>
      <c r="OYM13" s="7"/>
      <c r="OYN13" s="7"/>
      <c r="OYO13" s="7"/>
      <c r="OYP13" s="7"/>
      <c r="OYQ13" s="7"/>
      <c r="OYR13" s="7"/>
      <c r="OYS13" s="7"/>
      <c r="OYT13" s="7"/>
      <c r="OYU13" s="7"/>
      <c r="OYV13" s="7"/>
      <c r="OYW13" s="7"/>
      <c r="OYX13" s="7"/>
      <c r="OYY13" s="7"/>
      <c r="OYZ13" s="7"/>
      <c r="OZA13" s="7"/>
      <c r="OZB13" s="7"/>
      <c r="OZC13" s="7"/>
      <c r="OZD13" s="7"/>
      <c r="OZE13" s="7"/>
      <c r="OZF13" s="7"/>
      <c r="OZG13" s="7"/>
      <c r="OZH13" s="7"/>
      <c r="OZI13" s="7"/>
      <c r="OZJ13" s="7"/>
      <c r="OZK13" s="7"/>
      <c r="OZL13" s="7"/>
      <c r="OZM13" s="7"/>
      <c r="OZN13" s="7"/>
      <c r="OZO13" s="7"/>
      <c r="OZP13" s="7"/>
      <c r="OZQ13" s="7"/>
      <c r="OZR13" s="7"/>
      <c r="OZS13" s="7"/>
      <c r="OZT13" s="7"/>
      <c r="OZU13" s="7"/>
      <c r="OZV13" s="7"/>
      <c r="OZW13" s="7"/>
      <c r="OZX13" s="7"/>
      <c r="OZY13" s="7"/>
      <c r="OZZ13" s="7"/>
      <c r="PAA13" s="7"/>
      <c r="PAB13" s="7"/>
      <c r="PAC13" s="7"/>
      <c r="PAD13" s="7"/>
      <c r="PAE13" s="7"/>
      <c r="PAF13" s="7"/>
      <c r="PAG13" s="7"/>
      <c r="PAH13" s="7"/>
      <c r="PAI13" s="7"/>
      <c r="PAJ13" s="7"/>
      <c r="PAK13" s="7"/>
      <c r="PAL13" s="7"/>
      <c r="PAM13" s="7"/>
      <c r="PAN13" s="7"/>
      <c r="PAO13" s="7"/>
      <c r="PAP13" s="7"/>
      <c r="PAQ13" s="7"/>
      <c r="PAR13" s="7"/>
      <c r="PAS13" s="7"/>
      <c r="PAT13" s="7"/>
      <c r="PAU13" s="7"/>
      <c r="PAV13" s="7"/>
      <c r="PAW13" s="7"/>
      <c r="PAX13" s="7"/>
      <c r="PAY13" s="7"/>
      <c r="PAZ13" s="7"/>
      <c r="PBA13" s="7"/>
      <c r="PBB13" s="7"/>
      <c r="PBC13" s="7"/>
      <c r="PBD13" s="7"/>
      <c r="PBE13" s="7"/>
      <c r="PBF13" s="7"/>
      <c r="PBG13" s="7"/>
      <c r="PBH13" s="7"/>
      <c r="PBI13" s="7"/>
      <c r="PBJ13" s="7"/>
      <c r="PBK13" s="7"/>
      <c r="PBL13" s="7"/>
      <c r="PBM13" s="7"/>
      <c r="PBN13" s="7"/>
      <c r="PBO13" s="7"/>
      <c r="PBP13" s="7"/>
      <c r="PBQ13" s="7"/>
      <c r="PBR13" s="7"/>
      <c r="PBS13" s="7"/>
      <c r="PBT13" s="7"/>
      <c r="PBU13" s="7"/>
      <c r="PBV13" s="7"/>
      <c r="PBW13" s="7"/>
      <c r="PBX13" s="7"/>
      <c r="PBY13" s="7"/>
      <c r="PBZ13" s="7"/>
      <c r="PCA13" s="7"/>
      <c r="PCB13" s="7"/>
      <c r="PCC13" s="7"/>
      <c r="PCD13" s="7"/>
      <c r="PCE13" s="7"/>
      <c r="PCF13" s="7"/>
      <c r="PCG13" s="7"/>
      <c r="PCH13" s="7"/>
      <c r="PCI13" s="7"/>
      <c r="PCJ13" s="7"/>
      <c r="PCK13" s="7"/>
      <c r="PCL13" s="7"/>
      <c r="PCM13" s="7"/>
      <c r="PCN13" s="7"/>
      <c r="PCO13" s="7"/>
      <c r="PCP13" s="7"/>
      <c r="PCQ13" s="7"/>
      <c r="PCR13" s="7"/>
      <c r="PCS13" s="7"/>
      <c r="PCT13" s="7"/>
      <c r="PCU13" s="7"/>
      <c r="PCV13" s="7"/>
      <c r="PCW13" s="7"/>
      <c r="PCX13" s="7"/>
      <c r="PCY13" s="7"/>
      <c r="PCZ13" s="7"/>
      <c r="PDA13" s="7"/>
      <c r="PDB13" s="7"/>
      <c r="PDC13" s="7"/>
      <c r="PDD13" s="7"/>
      <c r="PDE13" s="7"/>
      <c r="PDF13" s="7"/>
      <c r="PDG13" s="7"/>
      <c r="PDH13" s="7"/>
      <c r="PDI13" s="7"/>
      <c r="PDJ13" s="7"/>
      <c r="PDK13" s="7"/>
      <c r="PDL13" s="7"/>
      <c r="PDM13" s="7"/>
      <c r="PDN13" s="7"/>
      <c r="PDO13" s="7"/>
      <c r="PDP13" s="7"/>
      <c r="PDQ13" s="7"/>
      <c r="PDR13" s="7"/>
      <c r="PDS13" s="7"/>
      <c r="PDT13" s="7"/>
      <c r="PDU13" s="7"/>
      <c r="PDV13" s="7"/>
      <c r="PDW13" s="7"/>
      <c r="PDX13" s="7"/>
      <c r="PDY13" s="7"/>
      <c r="PDZ13" s="7"/>
      <c r="PEA13" s="7"/>
      <c r="PEB13" s="7"/>
      <c r="PEC13" s="7"/>
      <c r="PED13" s="7"/>
      <c r="PEE13" s="7"/>
      <c r="PEF13" s="7"/>
      <c r="PEG13" s="7"/>
      <c r="PEH13" s="7"/>
      <c r="PEI13" s="7"/>
      <c r="PEJ13" s="7"/>
      <c r="PEK13" s="7"/>
      <c r="PEL13" s="7"/>
      <c r="PEM13" s="7"/>
      <c r="PEN13" s="7"/>
      <c r="PEO13" s="7"/>
      <c r="PEP13" s="7"/>
      <c r="PEQ13" s="7"/>
      <c r="PER13" s="7"/>
      <c r="PES13" s="7"/>
      <c r="PET13" s="7"/>
      <c r="PEU13" s="7"/>
      <c r="PEV13" s="7"/>
      <c r="PEW13" s="7"/>
      <c r="PEX13" s="7"/>
      <c r="PEY13" s="7"/>
      <c r="PEZ13" s="7"/>
      <c r="PFA13" s="7"/>
      <c r="PFB13" s="7"/>
      <c r="PFC13" s="7"/>
      <c r="PFD13" s="7"/>
      <c r="PFE13" s="7"/>
      <c r="PFF13" s="7"/>
      <c r="PFG13" s="7"/>
      <c r="PFH13" s="7"/>
      <c r="PFI13" s="7"/>
      <c r="PFJ13" s="7"/>
      <c r="PFK13" s="7"/>
      <c r="PFL13" s="7"/>
      <c r="PFM13" s="7"/>
      <c r="PFN13" s="7"/>
      <c r="PFO13" s="7"/>
      <c r="PFP13" s="7"/>
      <c r="PFQ13" s="7"/>
      <c r="PFR13" s="7"/>
      <c r="PFS13" s="7"/>
      <c r="PFT13" s="7"/>
      <c r="PFU13" s="7"/>
      <c r="PFV13" s="7"/>
      <c r="PFW13" s="7"/>
      <c r="PFX13" s="7"/>
      <c r="PFY13" s="7"/>
      <c r="PFZ13" s="7"/>
      <c r="PGA13" s="7"/>
      <c r="PGB13" s="7"/>
      <c r="PGC13" s="7"/>
      <c r="PGD13" s="7"/>
      <c r="PGE13" s="7"/>
      <c r="PGF13" s="7"/>
      <c r="PGG13" s="7"/>
      <c r="PGH13" s="7"/>
      <c r="PGI13" s="7"/>
      <c r="PGJ13" s="7"/>
      <c r="PGK13" s="7"/>
      <c r="PGL13" s="7"/>
      <c r="PGM13" s="7"/>
      <c r="PGN13" s="7"/>
      <c r="PGO13" s="7"/>
      <c r="PGP13" s="7"/>
      <c r="PGQ13" s="7"/>
      <c r="PGR13" s="7"/>
      <c r="PGS13" s="7"/>
      <c r="PGT13" s="7"/>
      <c r="PGU13" s="7"/>
      <c r="PGV13" s="7"/>
      <c r="PGW13" s="7"/>
      <c r="PGX13" s="7"/>
      <c r="PGY13" s="7"/>
      <c r="PGZ13" s="7"/>
      <c r="PHA13" s="7"/>
      <c r="PHB13" s="7"/>
      <c r="PHC13" s="7"/>
      <c r="PHD13" s="7"/>
      <c r="PHE13" s="7"/>
      <c r="PHF13" s="7"/>
      <c r="PHG13" s="7"/>
      <c r="PHH13" s="7"/>
      <c r="PHI13" s="7"/>
      <c r="PHJ13" s="7"/>
      <c r="PHK13" s="7"/>
      <c r="PHL13" s="7"/>
      <c r="PHM13" s="7"/>
      <c r="PHN13" s="7"/>
      <c r="PHO13" s="7"/>
      <c r="PHP13" s="7"/>
      <c r="PHQ13" s="7"/>
      <c r="PHR13" s="7"/>
      <c r="PHS13" s="7"/>
      <c r="PHT13" s="7"/>
      <c r="PHU13" s="7"/>
      <c r="PHV13" s="7"/>
      <c r="PHW13" s="7"/>
      <c r="PHX13" s="7"/>
      <c r="PHY13" s="7"/>
      <c r="PHZ13" s="7"/>
      <c r="PIA13" s="7"/>
      <c r="PIB13" s="7"/>
      <c r="PIC13" s="7"/>
      <c r="PID13" s="7"/>
      <c r="PIE13" s="7"/>
      <c r="PIF13" s="7"/>
      <c r="PIG13" s="7"/>
      <c r="PIH13" s="7"/>
      <c r="PII13" s="7"/>
      <c r="PIJ13" s="7"/>
      <c r="PIK13" s="7"/>
      <c r="PIL13" s="7"/>
      <c r="PIM13" s="7"/>
      <c r="PIN13" s="7"/>
      <c r="PIO13" s="7"/>
      <c r="PIP13" s="7"/>
      <c r="PIQ13" s="7"/>
      <c r="PIR13" s="7"/>
      <c r="PIS13" s="7"/>
      <c r="PIT13" s="7"/>
      <c r="PIU13" s="7"/>
      <c r="PIV13" s="7"/>
      <c r="PIW13" s="7"/>
      <c r="PIX13" s="7"/>
      <c r="PIY13" s="7"/>
      <c r="PIZ13" s="7"/>
      <c r="PJA13" s="7"/>
      <c r="PJB13" s="7"/>
      <c r="PJC13" s="7"/>
      <c r="PJD13" s="7"/>
      <c r="PJE13" s="7"/>
      <c r="PJF13" s="7"/>
      <c r="PJG13" s="7"/>
      <c r="PJH13" s="7"/>
      <c r="PJI13" s="7"/>
      <c r="PJJ13" s="7"/>
      <c r="PJK13" s="7"/>
      <c r="PJL13" s="7"/>
      <c r="PJM13" s="7"/>
      <c r="PJN13" s="7"/>
      <c r="PJO13" s="7"/>
      <c r="PJP13" s="7"/>
      <c r="PJQ13" s="7"/>
      <c r="PJR13" s="7"/>
      <c r="PJS13" s="7"/>
      <c r="PJT13" s="7"/>
      <c r="PJU13" s="7"/>
      <c r="PJV13" s="7"/>
      <c r="PJW13" s="7"/>
      <c r="PJX13" s="7"/>
      <c r="PJY13" s="7"/>
      <c r="PJZ13" s="7"/>
      <c r="PKA13" s="7"/>
      <c r="PKB13" s="7"/>
      <c r="PKC13" s="7"/>
      <c r="PKD13" s="7"/>
      <c r="PKE13" s="7"/>
      <c r="PKF13" s="7"/>
      <c r="PKG13" s="7"/>
      <c r="PKH13" s="7"/>
      <c r="PKI13" s="7"/>
      <c r="PKJ13" s="7"/>
      <c r="PKK13" s="7"/>
      <c r="PKL13" s="7"/>
      <c r="PKM13" s="7"/>
      <c r="PKN13" s="7"/>
      <c r="PKO13" s="7"/>
      <c r="PKP13" s="7"/>
      <c r="PKQ13" s="7"/>
      <c r="PKR13" s="7"/>
      <c r="PKS13" s="7"/>
      <c r="PKT13" s="7"/>
      <c r="PKU13" s="7"/>
      <c r="PKV13" s="7"/>
      <c r="PKW13" s="7"/>
      <c r="PKX13" s="7"/>
      <c r="PKY13" s="7"/>
      <c r="PKZ13" s="7"/>
      <c r="PLA13" s="7"/>
      <c r="PLB13" s="7"/>
      <c r="PLC13" s="7"/>
      <c r="PLD13" s="7"/>
      <c r="PLE13" s="7"/>
      <c r="PLF13" s="7"/>
      <c r="PLG13" s="7"/>
      <c r="PLH13" s="7"/>
      <c r="PLI13" s="7"/>
      <c r="PLJ13" s="7"/>
      <c r="PLK13" s="7"/>
      <c r="PLL13" s="7"/>
      <c r="PLM13" s="7"/>
      <c r="PLN13" s="7"/>
      <c r="PLO13" s="7"/>
      <c r="PLP13" s="7"/>
      <c r="PLQ13" s="7"/>
      <c r="PLR13" s="7"/>
      <c r="PLS13" s="7"/>
      <c r="PLT13" s="7"/>
      <c r="PLU13" s="7"/>
      <c r="PLV13" s="7"/>
      <c r="PLW13" s="7"/>
      <c r="PLX13" s="7"/>
      <c r="PLY13" s="7"/>
      <c r="PLZ13" s="7"/>
      <c r="PMA13" s="7"/>
      <c r="PMB13" s="7"/>
      <c r="PMC13" s="7"/>
      <c r="PMD13" s="7"/>
      <c r="PME13" s="7"/>
      <c r="PMF13" s="7"/>
      <c r="PMG13" s="7"/>
      <c r="PMH13" s="7"/>
      <c r="PMI13" s="7"/>
      <c r="PMJ13" s="7"/>
      <c r="PMK13" s="7"/>
      <c r="PML13" s="7"/>
      <c r="PMM13" s="7"/>
      <c r="PMN13" s="7"/>
      <c r="PMO13" s="7"/>
      <c r="PMP13" s="7"/>
      <c r="PMQ13" s="7"/>
      <c r="PMR13" s="7"/>
      <c r="PMS13" s="7"/>
      <c r="PMT13" s="7"/>
      <c r="PMU13" s="7"/>
      <c r="PMV13" s="7"/>
      <c r="PMW13" s="7"/>
      <c r="PMX13" s="7"/>
      <c r="PMY13" s="7"/>
      <c r="PMZ13" s="7"/>
      <c r="PNA13" s="7"/>
      <c r="PNB13" s="7"/>
      <c r="PNC13" s="7"/>
      <c r="PND13" s="7"/>
      <c r="PNE13" s="7"/>
      <c r="PNF13" s="7"/>
      <c r="PNG13" s="7"/>
      <c r="PNH13" s="7"/>
      <c r="PNI13" s="7"/>
      <c r="PNJ13" s="7"/>
      <c r="PNK13" s="7"/>
      <c r="PNL13" s="7"/>
      <c r="PNM13" s="7"/>
      <c r="PNN13" s="7"/>
      <c r="PNO13" s="7"/>
      <c r="PNP13" s="7"/>
      <c r="PNQ13" s="7"/>
      <c r="PNR13" s="7"/>
      <c r="PNS13" s="7"/>
      <c r="PNT13" s="7"/>
      <c r="PNU13" s="7"/>
      <c r="PNV13" s="7"/>
      <c r="PNW13" s="7"/>
      <c r="PNX13" s="7"/>
      <c r="PNY13" s="7"/>
      <c r="PNZ13" s="7"/>
      <c r="POA13" s="7"/>
      <c r="POB13" s="7"/>
      <c r="POC13" s="7"/>
      <c r="POD13" s="7"/>
      <c r="POE13" s="7"/>
      <c r="POF13" s="7"/>
      <c r="POG13" s="7"/>
      <c r="POH13" s="7"/>
      <c r="POI13" s="7"/>
      <c r="POJ13" s="7"/>
      <c r="POK13" s="7"/>
      <c r="POL13" s="7"/>
      <c r="POM13" s="7"/>
      <c r="PON13" s="7"/>
      <c r="POO13" s="7"/>
      <c r="POP13" s="7"/>
      <c r="POQ13" s="7"/>
      <c r="POR13" s="7"/>
      <c r="POS13" s="7"/>
      <c r="POT13" s="7"/>
      <c r="POU13" s="7"/>
      <c r="POV13" s="7"/>
      <c r="POW13" s="7"/>
      <c r="POX13" s="7"/>
      <c r="POY13" s="7"/>
      <c r="POZ13" s="7"/>
      <c r="PPA13" s="7"/>
      <c r="PPB13" s="7"/>
      <c r="PPC13" s="7"/>
      <c r="PPD13" s="7"/>
      <c r="PPE13" s="7"/>
      <c r="PPF13" s="7"/>
      <c r="PPG13" s="7"/>
      <c r="PPH13" s="7"/>
      <c r="PPI13" s="7"/>
      <c r="PPJ13" s="7"/>
      <c r="PPK13" s="7"/>
      <c r="PPL13" s="7"/>
      <c r="PPM13" s="7"/>
      <c r="PPN13" s="7"/>
      <c r="PPO13" s="7"/>
      <c r="PPP13" s="7"/>
      <c r="PPQ13" s="7"/>
      <c r="PPR13" s="7"/>
      <c r="PPS13" s="7"/>
      <c r="PPT13" s="7"/>
      <c r="PPU13" s="7"/>
      <c r="PPV13" s="7"/>
      <c r="PPW13" s="7"/>
      <c r="PPX13" s="7"/>
      <c r="PPY13" s="7"/>
      <c r="PPZ13" s="7"/>
      <c r="PQA13" s="7"/>
      <c r="PQB13" s="7"/>
      <c r="PQC13" s="7"/>
      <c r="PQD13" s="7"/>
      <c r="PQE13" s="7"/>
      <c r="PQF13" s="7"/>
      <c r="PQG13" s="7"/>
      <c r="PQH13" s="7"/>
      <c r="PQI13" s="7"/>
      <c r="PQJ13" s="7"/>
      <c r="PQK13" s="7"/>
      <c r="PQL13" s="7"/>
      <c r="PQM13" s="7"/>
      <c r="PQN13" s="7"/>
      <c r="PQO13" s="7"/>
      <c r="PQP13" s="7"/>
      <c r="PQQ13" s="7"/>
      <c r="PQR13" s="7"/>
      <c r="PQS13" s="7"/>
      <c r="PQT13" s="7"/>
      <c r="PQU13" s="7"/>
      <c r="PQV13" s="7"/>
      <c r="PQW13" s="7"/>
      <c r="PQX13" s="7"/>
      <c r="PQY13" s="7"/>
      <c r="PQZ13" s="7"/>
      <c r="PRA13" s="7"/>
      <c r="PRB13" s="7"/>
      <c r="PRC13" s="7"/>
      <c r="PRD13" s="7"/>
      <c r="PRE13" s="7"/>
      <c r="PRF13" s="7"/>
      <c r="PRG13" s="7"/>
      <c r="PRH13" s="7"/>
      <c r="PRI13" s="7"/>
      <c r="PRJ13" s="7"/>
      <c r="PRK13" s="7"/>
      <c r="PRL13" s="7"/>
      <c r="PRM13" s="7"/>
      <c r="PRN13" s="7"/>
      <c r="PRO13" s="7"/>
      <c r="PRP13" s="7"/>
      <c r="PRQ13" s="7"/>
      <c r="PRR13" s="7"/>
      <c r="PRS13" s="7"/>
      <c r="PRT13" s="7"/>
      <c r="PRU13" s="7"/>
      <c r="PRV13" s="7"/>
      <c r="PRW13" s="7"/>
      <c r="PRX13" s="7"/>
      <c r="PRY13" s="7"/>
      <c r="PRZ13" s="7"/>
      <c r="PSA13" s="7"/>
      <c r="PSB13" s="7"/>
      <c r="PSC13" s="7"/>
      <c r="PSD13" s="7"/>
      <c r="PSE13" s="7"/>
      <c r="PSF13" s="7"/>
      <c r="PSG13" s="7"/>
      <c r="PSH13" s="7"/>
      <c r="PSI13" s="7"/>
      <c r="PSJ13" s="7"/>
      <c r="PSK13" s="7"/>
      <c r="PSL13" s="7"/>
      <c r="PSM13" s="7"/>
      <c r="PSN13" s="7"/>
      <c r="PSO13" s="7"/>
      <c r="PSP13" s="7"/>
      <c r="PSQ13" s="7"/>
      <c r="PSR13" s="7"/>
      <c r="PSS13" s="7"/>
      <c r="PST13" s="7"/>
      <c r="PSU13" s="7"/>
      <c r="PSV13" s="7"/>
      <c r="PSW13" s="7"/>
      <c r="PSX13" s="7"/>
      <c r="PSY13" s="7"/>
      <c r="PSZ13" s="7"/>
      <c r="PTA13" s="7"/>
      <c r="PTB13" s="7"/>
      <c r="PTC13" s="7"/>
      <c r="PTD13" s="7"/>
      <c r="PTE13" s="7"/>
      <c r="PTF13" s="7"/>
      <c r="PTG13" s="7"/>
      <c r="PTH13" s="7"/>
      <c r="PTI13" s="7"/>
      <c r="PTJ13" s="7"/>
      <c r="PTK13" s="7"/>
      <c r="PTL13" s="7"/>
      <c r="PTM13" s="7"/>
      <c r="PTN13" s="7"/>
      <c r="PTO13" s="7"/>
      <c r="PTP13" s="7"/>
      <c r="PTQ13" s="7"/>
      <c r="PTR13" s="7"/>
      <c r="PTS13" s="7"/>
      <c r="PTT13" s="7"/>
      <c r="PTU13" s="7"/>
      <c r="PTV13" s="7"/>
      <c r="PTW13" s="7"/>
      <c r="PTX13" s="7"/>
      <c r="PTY13" s="7"/>
      <c r="PTZ13" s="7"/>
      <c r="PUA13" s="7"/>
      <c r="PUB13" s="7"/>
      <c r="PUC13" s="7"/>
      <c r="PUD13" s="7"/>
      <c r="PUE13" s="7"/>
      <c r="PUF13" s="7"/>
      <c r="PUG13" s="7"/>
      <c r="PUH13" s="7"/>
      <c r="PUI13" s="7"/>
      <c r="PUJ13" s="7"/>
      <c r="PUK13" s="7"/>
      <c r="PUL13" s="7"/>
      <c r="PUM13" s="7"/>
      <c r="PUN13" s="7"/>
      <c r="PUO13" s="7"/>
      <c r="PUP13" s="7"/>
      <c r="PUQ13" s="7"/>
      <c r="PUR13" s="7"/>
      <c r="PUS13" s="7"/>
      <c r="PUT13" s="7"/>
      <c r="PUU13" s="7"/>
      <c r="PUV13" s="7"/>
      <c r="PUW13" s="7"/>
      <c r="PUX13" s="7"/>
      <c r="PUY13" s="7"/>
      <c r="PUZ13" s="7"/>
      <c r="PVA13" s="7"/>
      <c r="PVB13" s="7"/>
      <c r="PVC13" s="7"/>
      <c r="PVD13" s="7"/>
      <c r="PVE13" s="7"/>
      <c r="PVF13" s="7"/>
      <c r="PVG13" s="7"/>
      <c r="PVH13" s="7"/>
      <c r="PVI13" s="7"/>
      <c r="PVJ13" s="7"/>
      <c r="PVK13" s="7"/>
      <c r="PVL13" s="7"/>
      <c r="PVM13" s="7"/>
      <c r="PVN13" s="7"/>
      <c r="PVO13" s="7"/>
      <c r="PVP13" s="7"/>
      <c r="PVQ13" s="7"/>
      <c r="PVR13" s="7"/>
      <c r="PVS13" s="7"/>
      <c r="PVT13" s="7"/>
      <c r="PVU13" s="7"/>
      <c r="PVV13" s="7"/>
      <c r="PVW13" s="7"/>
      <c r="PVX13" s="7"/>
      <c r="PVY13" s="7"/>
      <c r="PVZ13" s="7"/>
      <c r="PWA13" s="7"/>
      <c r="PWB13" s="7"/>
      <c r="PWC13" s="7"/>
      <c r="PWD13" s="7"/>
      <c r="PWE13" s="7"/>
      <c r="PWF13" s="7"/>
      <c r="PWG13" s="7"/>
      <c r="PWH13" s="7"/>
      <c r="PWI13" s="7"/>
      <c r="PWJ13" s="7"/>
      <c r="PWK13" s="7"/>
      <c r="PWL13" s="7"/>
      <c r="PWM13" s="7"/>
      <c r="PWN13" s="7"/>
      <c r="PWO13" s="7"/>
      <c r="PWP13" s="7"/>
      <c r="PWQ13" s="7"/>
      <c r="PWR13" s="7"/>
      <c r="PWS13" s="7"/>
      <c r="PWT13" s="7"/>
      <c r="PWU13" s="7"/>
      <c r="PWV13" s="7"/>
      <c r="PWW13" s="7"/>
      <c r="PWX13" s="7"/>
      <c r="PWY13" s="7"/>
      <c r="PWZ13" s="7"/>
      <c r="PXA13" s="7"/>
      <c r="PXB13" s="7"/>
      <c r="PXC13" s="7"/>
      <c r="PXD13" s="7"/>
      <c r="PXE13" s="7"/>
      <c r="PXF13" s="7"/>
      <c r="PXG13" s="7"/>
      <c r="PXH13" s="7"/>
      <c r="PXI13" s="7"/>
      <c r="PXJ13" s="7"/>
      <c r="PXK13" s="7"/>
      <c r="PXL13" s="7"/>
      <c r="PXM13" s="7"/>
      <c r="PXN13" s="7"/>
      <c r="PXO13" s="7"/>
      <c r="PXP13" s="7"/>
      <c r="PXQ13" s="7"/>
      <c r="PXR13" s="7"/>
      <c r="PXS13" s="7"/>
      <c r="PXT13" s="7"/>
      <c r="PXU13" s="7"/>
      <c r="PXV13" s="7"/>
      <c r="PXW13" s="7"/>
      <c r="PXX13" s="7"/>
      <c r="PXY13" s="7"/>
      <c r="PXZ13" s="7"/>
      <c r="PYA13" s="7"/>
      <c r="PYB13" s="7"/>
      <c r="PYC13" s="7"/>
      <c r="PYD13" s="7"/>
      <c r="PYE13" s="7"/>
      <c r="PYF13" s="7"/>
      <c r="PYG13" s="7"/>
      <c r="PYH13" s="7"/>
      <c r="PYI13" s="7"/>
      <c r="PYJ13" s="7"/>
      <c r="PYK13" s="7"/>
      <c r="PYL13" s="7"/>
      <c r="PYM13" s="7"/>
      <c r="PYN13" s="7"/>
      <c r="PYO13" s="7"/>
      <c r="PYP13" s="7"/>
      <c r="PYQ13" s="7"/>
      <c r="PYR13" s="7"/>
      <c r="PYS13" s="7"/>
      <c r="PYT13" s="7"/>
      <c r="PYU13" s="7"/>
      <c r="PYV13" s="7"/>
      <c r="PYW13" s="7"/>
      <c r="PYX13" s="7"/>
      <c r="PYY13" s="7"/>
      <c r="PYZ13" s="7"/>
      <c r="PZA13" s="7"/>
      <c r="PZB13" s="7"/>
      <c r="PZC13" s="7"/>
      <c r="PZD13" s="7"/>
      <c r="PZE13" s="7"/>
      <c r="PZF13" s="7"/>
      <c r="PZG13" s="7"/>
      <c r="PZH13" s="7"/>
      <c r="PZI13" s="7"/>
      <c r="PZJ13" s="7"/>
      <c r="PZK13" s="7"/>
      <c r="PZL13" s="7"/>
      <c r="PZM13" s="7"/>
      <c r="PZN13" s="7"/>
      <c r="PZO13" s="7"/>
      <c r="PZP13" s="7"/>
      <c r="PZQ13" s="7"/>
      <c r="PZR13" s="7"/>
      <c r="PZS13" s="7"/>
      <c r="PZT13" s="7"/>
      <c r="PZU13" s="7"/>
      <c r="PZV13" s="7"/>
      <c r="PZW13" s="7"/>
      <c r="PZX13" s="7"/>
      <c r="PZY13" s="7"/>
      <c r="PZZ13" s="7"/>
      <c r="QAA13" s="7"/>
      <c r="QAB13" s="7"/>
      <c r="QAC13" s="7"/>
      <c r="QAD13" s="7"/>
      <c r="QAE13" s="7"/>
      <c r="QAF13" s="7"/>
      <c r="QAG13" s="7"/>
      <c r="QAH13" s="7"/>
      <c r="QAI13" s="7"/>
      <c r="QAJ13" s="7"/>
      <c r="QAK13" s="7"/>
      <c r="QAL13" s="7"/>
      <c r="QAM13" s="7"/>
      <c r="QAN13" s="7"/>
      <c r="QAO13" s="7"/>
      <c r="QAP13" s="7"/>
      <c r="QAQ13" s="7"/>
      <c r="QAR13" s="7"/>
      <c r="QAS13" s="7"/>
      <c r="QAT13" s="7"/>
      <c r="QAU13" s="7"/>
      <c r="QAV13" s="7"/>
      <c r="QAW13" s="7"/>
      <c r="QAX13" s="7"/>
      <c r="QAY13" s="7"/>
      <c r="QAZ13" s="7"/>
      <c r="QBA13" s="7"/>
      <c r="QBB13" s="7"/>
      <c r="QBC13" s="7"/>
      <c r="QBD13" s="7"/>
      <c r="QBE13" s="7"/>
      <c r="QBF13" s="7"/>
      <c r="QBG13" s="7"/>
      <c r="QBH13" s="7"/>
      <c r="QBI13" s="7"/>
      <c r="QBJ13" s="7"/>
      <c r="QBK13" s="7"/>
      <c r="QBL13" s="7"/>
      <c r="QBM13" s="7"/>
      <c r="QBN13" s="7"/>
      <c r="QBO13" s="7"/>
      <c r="QBP13" s="7"/>
      <c r="QBQ13" s="7"/>
      <c r="QBR13" s="7"/>
      <c r="QBS13" s="7"/>
      <c r="QBT13" s="7"/>
      <c r="QBU13" s="7"/>
      <c r="QBV13" s="7"/>
      <c r="QBW13" s="7"/>
      <c r="QBX13" s="7"/>
      <c r="QBY13" s="7"/>
      <c r="QBZ13" s="7"/>
      <c r="QCA13" s="7"/>
      <c r="QCB13" s="7"/>
      <c r="QCC13" s="7"/>
      <c r="QCD13" s="7"/>
      <c r="QCE13" s="7"/>
      <c r="QCF13" s="7"/>
      <c r="QCG13" s="7"/>
      <c r="QCH13" s="7"/>
      <c r="QCI13" s="7"/>
      <c r="QCJ13" s="7"/>
      <c r="QCK13" s="7"/>
      <c r="QCL13" s="7"/>
      <c r="QCM13" s="7"/>
      <c r="QCN13" s="7"/>
      <c r="QCO13" s="7"/>
      <c r="QCP13" s="7"/>
      <c r="QCQ13" s="7"/>
      <c r="QCR13" s="7"/>
      <c r="QCS13" s="7"/>
      <c r="QCT13" s="7"/>
      <c r="QCU13" s="7"/>
      <c r="QCV13" s="7"/>
      <c r="QCW13" s="7"/>
      <c r="QCX13" s="7"/>
      <c r="QCY13" s="7"/>
      <c r="QCZ13" s="7"/>
      <c r="QDA13" s="7"/>
      <c r="QDB13" s="7"/>
      <c r="QDC13" s="7"/>
      <c r="QDD13" s="7"/>
      <c r="QDE13" s="7"/>
      <c r="QDF13" s="7"/>
      <c r="QDG13" s="7"/>
      <c r="QDH13" s="7"/>
      <c r="QDI13" s="7"/>
      <c r="QDJ13" s="7"/>
      <c r="QDK13" s="7"/>
      <c r="QDL13" s="7"/>
      <c r="QDM13" s="7"/>
      <c r="QDN13" s="7"/>
      <c r="QDO13" s="7"/>
      <c r="QDP13" s="7"/>
      <c r="QDQ13" s="7"/>
      <c r="QDR13" s="7"/>
      <c r="QDS13" s="7"/>
      <c r="QDT13" s="7"/>
      <c r="QDU13" s="7"/>
      <c r="QDV13" s="7"/>
      <c r="QDW13" s="7"/>
      <c r="QDX13" s="7"/>
      <c r="QDY13" s="7"/>
      <c r="QDZ13" s="7"/>
      <c r="QEA13" s="7"/>
      <c r="QEB13" s="7"/>
      <c r="QEC13" s="7"/>
      <c r="QED13" s="7"/>
      <c r="QEE13" s="7"/>
      <c r="QEF13" s="7"/>
      <c r="QEG13" s="7"/>
      <c r="QEH13" s="7"/>
      <c r="QEI13" s="7"/>
      <c r="QEJ13" s="7"/>
      <c r="QEK13" s="7"/>
      <c r="QEL13" s="7"/>
      <c r="QEM13" s="7"/>
      <c r="QEN13" s="7"/>
      <c r="QEO13" s="7"/>
      <c r="QEP13" s="7"/>
      <c r="QEQ13" s="7"/>
      <c r="QER13" s="7"/>
      <c r="QES13" s="7"/>
      <c r="QET13" s="7"/>
      <c r="QEU13" s="7"/>
      <c r="QEV13" s="7"/>
      <c r="QEW13" s="7"/>
      <c r="QEX13" s="7"/>
      <c r="QEY13" s="7"/>
      <c r="QEZ13" s="7"/>
      <c r="QFA13" s="7"/>
      <c r="QFB13" s="7"/>
      <c r="QFC13" s="7"/>
      <c r="QFD13" s="7"/>
      <c r="QFE13" s="7"/>
      <c r="QFF13" s="7"/>
      <c r="QFG13" s="7"/>
      <c r="QFH13" s="7"/>
      <c r="QFI13" s="7"/>
      <c r="QFJ13" s="7"/>
      <c r="QFK13" s="7"/>
      <c r="QFL13" s="7"/>
      <c r="QFM13" s="7"/>
      <c r="QFN13" s="7"/>
      <c r="QFO13" s="7"/>
      <c r="QFP13" s="7"/>
      <c r="QFQ13" s="7"/>
      <c r="QFR13" s="7"/>
      <c r="QFS13" s="7"/>
      <c r="QFT13" s="7"/>
      <c r="QFU13" s="7"/>
      <c r="QFV13" s="7"/>
      <c r="QFW13" s="7"/>
      <c r="QFX13" s="7"/>
      <c r="QFY13" s="7"/>
      <c r="QFZ13" s="7"/>
      <c r="QGA13" s="7"/>
      <c r="QGB13" s="7"/>
      <c r="QGC13" s="7"/>
      <c r="QGD13" s="7"/>
      <c r="QGE13" s="7"/>
      <c r="QGF13" s="7"/>
      <c r="QGG13" s="7"/>
      <c r="QGH13" s="7"/>
      <c r="QGI13" s="7"/>
      <c r="QGJ13" s="7"/>
      <c r="QGK13" s="7"/>
      <c r="QGL13" s="7"/>
      <c r="QGM13" s="7"/>
      <c r="QGN13" s="7"/>
      <c r="QGO13" s="7"/>
      <c r="QGP13" s="7"/>
      <c r="QGQ13" s="7"/>
      <c r="QGR13" s="7"/>
      <c r="QGS13" s="7"/>
      <c r="QGT13" s="7"/>
      <c r="QGU13" s="7"/>
      <c r="QGV13" s="7"/>
      <c r="QGW13" s="7"/>
      <c r="QGX13" s="7"/>
      <c r="QGY13" s="7"/>
      <c r="QGZ13" s="7"/>
      <c r="QHA13" s="7"/>
      <c r="QHB13" s="7"/>
      <c r="QHC13" s="7"/>
      <c r="QHD13" s="7"/>
      <c r="QHE13" s="7"/>
      <c r="QHF13" s="7"/>
      <c r="QHG13" s="7"/>
      <c r="QHH13" s="7"/>
      <c r="QHI13" s="7"/>
      <c r="QHJ13" s="7"/>
      <c r="QHK13" s="7"/>
      <c r="QHL13" s="7"/>
      <c r="QHM13" s="7"/>
      <c r="QHN13" s="7"/>
      <c r="QHO13" s="7"/>
      <c r="QHP13" s="7"/>
      <c r="QHQ13" s="7"/>
      <c r="QHR13" s="7"/>
      <c r="QHS13" s="7"/>
      <c r="QHT13" s="7"/>
      <c r="QHU13" s="7"/>
      <c r="QHV13" s="7"/>
      <c r="QHW13" s="7"/>
      <c r="QHX13" s="7"/>
      <c r="QHY13" s="7"/>
      <c r="QHZ13" s="7"/>
      <c r="QIA13" s="7"/>
      <c r="QIB13" s="7"/>
      <c r="QIC13" s="7"/>
      <c r="QID13" s="7"/>
      <c r="QIE13" s="7"/>
      <c r="QIF13" s="7"/>
      <c r="QIG13" s="7"/>
      <c r="QIH13" s="7"/>
      <c r="QII13" s="7"/>
      <c r="QIJ13" s="7"/>
      <c r="QIK13" s="7"/>
      <c r="QIL13" s="7"/>
      <c r="QIM13" s="7"/>
      <c r="QIN13" s="7"/>
      <c r="QIO13" s="7"/>
      <c r="QIP13" s="7"/>
      <c r="QIQ13" s="7"/>
      <c r="QIR13" s="7"/>
      <c r="QIS13" s="7"/>
      <c r="QIT13" s="7"/>
      <c r="QIU13" s="7"/>
      <c r="QIV13" s="7"/>
      <c r="QIW13" s="7"/>
      <c r="QIX13" s="7"/>
      <c r="QIY13" s="7"/>
      <c r="QIZ13" s="7"/>
      <c r="QJA13" s="7"/>
      <c r="QJB13" s="7"/>
      <c r="QJC13" s="7"/>
      <c r="QJD13" s="7"/>
      <c r="QJE13" s="7"/>
      <c r="QJF13" s="7"/>
      <c r="QJG13" s="7"/>
      <c r="QJH13" s="7"/>
      <c r="QJI13" s="7"/>
      <c r="QJJ13" s="7"/>
      <c r="QJK13" s="7"/>
      <c r="QJL13" s="7"/>
      <c r="QJM13" s="7"/>
      <c r="QJN13" s="7"/>
      <c r="QJO13" s="7"/>
      <c r="QJP13" s="7"/>
      <c r="QJQ13" s="7"/>
      <c r="QJR13" s="7"/>
      <c r="QJS13" s="7"/>
      <c r="QJT13" s="7"/>
      <c r="QJU13" s="7"/>
      <c r="QJV13" s="7"/>
      <c r="QJW13" s="7"/>
      <c r="QJX13" s="7"/>
      <c r="QJY13" s="7"/>
      <c r="QJZ13" s="7"/>
      <c r="QKA13" s="7"/>
      <c r="QKB13" s="7"/>
      <c r="QKC13" s="7"/>
      <c r="QKD13" s="7"/>
      <c r="QKE13" s="7"/>
      <c r="QKF13" s="7"/>
      <c r="QKG13" s="7"/>
      <c r="QKH13" s="7"/>
      <c r="QKI13" s="7"/>
      <c r="QKJ13" s="7"/>
      <c r="QKK13" s="7"/>
      <c r="QKL13" s="7"/>
      <c r="QKM13" s="7"/>
      <c r="QKN13" s="7"/>
      <c r="QKO13" s="7"/>
      <c r="QKP13" s="7"/>
      <c r="QKQ13" s="7"/>
      <c r="QKR13" s="7"/>
      <c r="QKS13" s="7"/>
      <c r="QKT13" s="7"/>
      <c r="QKU13" s="7"/>
      <c r="QKV13" s="7"/>
      <c r="QKW13" s="7"/>
      <c r="QKX13" s="7"/>
      <c r="QKY13" s="7"/>
      <c r="QKZ13" s="7"/>
      <c r="QLA13" s="7"/>
      <c r="QLB13" s="7"/>
      <c r="QLC13" s="7"/>
      <c r="QLD13" s="7"/>
      <c r="QLE13" s="7"/>
      <c r="QLF13" s="7"/>
      <c r="QLG13" s="7"/>
      <c r="QLH13" s="7"/>
      <c r="QLI13" s="7"/>
      <c r="QLJ13" s="7"/>
      <c r="QLK13" s="7"/>
      <c r="QLL13" s="7"/>
      <c r="QLM13" s="7"/>
      <c r="QLN13" s="7"/>
      <c r="QLO13" s="7"/>
      <c r="QLP13" s="7"/>
      <c r="QLQ13" s="7"/>
      <c r="QLR13" s="7"/>
      <c r="QLS13" s="7"/>
      <c r="QLT13" s="7"/>
      <c r="QLU13" s="7"/>
      <c r="QLV13" s="7"/>
      <c r="QLW13" s="7"/>
      <c r="QLX13" s="7"/>
      <c r="QLY13" s="7"/>
      <c r="QLZ13" s="7"/>
      <c r="QMA13" s="7"/>
      <c r="QMB13" s="7"/>
      <c r="QMC13" s="7"/>
      <c r="QMD13" s="7"/>
      <c r="QME13" s="7"/>
      <c r="QMF13" s="7"/>
      <c r="QMG13" s="7"/>
      <c r="QMH13" s="7"/>
      <c r="QMI13" s="7"/>
      <c r="QMJ13" s="7"/>
      <c r="QMK13" s="7"/>
      <c r="QML13" s="7"/>
      <c r="QMM13" s="7"/>
      <c r="QMN13" s="7"/>
      <c r="QMO13" s="7"/>
      <c r="QMP13" s="7"/>
      <c r="QMQ13" s="7"/>
      <c r="QMR13" s="7"/>
      <c r="QMS13" s="7"/>
      <c r="QMT13" s="7"/>
      <c r="QMU13" s="7"/>
      <c r="QMV13" s="7"/>
      <c r="QMW13" s="7"/>
      <c r="QMX13" s="7"/>
      <c r="QMY13" s="7"/>
      <c r="QMZ13" s="7"/>
      <c r="QNA13" s="7"/>
      <c r="QNB13" s="7"/>
      <c r="QNC13" s="7"/>
      <c r="QND13" s="7"/>
      <c r="QNE13" s="7"/>
      <c r="QNF13" s="7"/>
      <c r="QNG13" s="7"/>
      <c r="QNH13" s="7"/>
      <c r="QNI13" s="7"/>
      <c r="QNJ13" s="7"/>
      <c r="QNK13" s="7"/>
      <c r="QNL13" s="7"/>
      <c r="QNM13" s="7"/>
      <c r="QNN13" s="7"/>
      <c r="QNO13" s="7"/>
      <c r="QNP13" s="7"/>
      <c r="QNQ13" s="7"/>
      <c r="QNR13" s="7"/>
      <c r="QNS13" s="7"/>
      <c r="QNT13" s="7"/>
      <c r="QNU13" s="7"/>
      <c r="QNV13" s="7"/>
      <c r="QNW13" s="7"/>
      <c r="QNX13" s="7"/>
      <c r="QNY13" s="7"/>
      <c r="QNZ13" s="7"/>
      <c r="QOA13" s="7"/>
      <c r="QOB13" s="7"/>
      <c r="QOC13" s="7"/>
      <c r="QOD13" s="7"/>
      <c r="QOE13" s="7"/>
      <c r="QOF13" s="7"/>
      <c r="QOG13" s="7"/>
      <c r="QOH13" s="7"/>
      <c r="QOI13" s="7"/>
      <c r="QOJ13" s="7"/>
      <c r="QOK13" s="7"/>
      <c r="QOL13" s="7"/>
      <c r="QOM13" s="7"/>
      <c r="QON13" s="7"/>
      <c r="QOO13" s="7"/>
      <c r="QOP13" s="7"/>
      <c r="QOQ13" s="7"/>
      <c r="QOR13" s="7"/>
      <c r="QOS13" s="7"/>
      <c r="QOT13" s="7"/>
      <c r="QOU13" s="7"/>
      <c r="QOV13" s="7"/>
      <c r="QOW13" s="7"/>
      <c r="QOX13" s="7"/>
      <c r="QOY13" s="7"/>
      <c r="QOZ13" s="7"/>
      <c r="QPA13" s="7"/>
      <c r="QPB13" s="7"/>
      <c r="QPC13" s="7"/>
      <c r="QPD13" s="7"/>
      <c r="QPE13" s="7"/>
      <c r="QPF13" s="7"/>
      <c r="QPG13" s="7"/>
      <c r="QPH13" s="7"/>
      <c r="QPI13" s="7"/>
      <c r="QPJ13" s="7"/>
      <c r="QPK13" s="7"/>
      <c r="QPL13" s="7"/>
      <c r="QPM13" s="7"/>
      <c r="QPN13" s="7"/>
      <c r="QPO13" s="7"/>
      <c r="QPP13" s="7"/>
      <c r="QPQ13" s="7"/>
      <c r="QPR13" s="7"/>
      <c r="QPS13" s="7"/>
      <c r="QPT13" s="7"/>
      <c r="QPU13" s="7"/>
      <c r="QPV13" s="7"/>
      <c r="QPW13" s="7"/>
      <c r="QPX13" s="7"/>
      <c r="QPY13" s="7"/>
      <c r="QPZ13" s="7"/>
      <c r="QQA13" s="7"/>
      <c r="QQB13" s="7"/>
      <c r="QQC13" s="7"/>
      <c r="QQD13" s="7"/>
      <c r="QQE13" s="7"/>
      <c r="QQF13" s="7"/>
      <c r="QQG13" s="7"/>
      <c r="QQH13" s="7"/>
      <c r="QQI13" s="7"/>
      <c r="QQJ13" s="7"/>
      <c r="QQK13" s="7"/>
      <c r="QQL13" s="7"/>
      <c r="QQM13" s="7"/>
      <c r="QQN13" s="7"/>
      <c r="QQO13" s="7"/>
      <c r="QQP13" s="7"/>
      <c r="QQQ13" s="7"/>
      <c r="QQR13" s="7"/>
      <c r="QQS13" s="7"/>
      <c r="QQT13" s="7"/>
      <c r="QQU13" s="7"/>
      <c r="QQV13" s="7"/>
      <c r="QQW13" s="7"/>
      <c r="QQX13" s="7"/>
      <c r="QQY13" s="7"/>
      <c r="QQZ13" s="7"/>
      <c r="QRA13" s="7"/>
      <c r="QRB13" s="7"/>
      <c r="QRC13" s="7"/>
      <c r="QRD13" s="7"/>
      <c r="QRE13" s="7"/>
      <c r="QRF13" s="7"/>
      <c r="QRG13" s="7"/>
      <c r="QRH13" s="7"/>
      <c r="QRI13" s="7"/>
      <c r="QRJ13" s="7"/>
      <c r="QRK13" s="7"/>
      <c r="QRL13" s="7"/>
      <c r="QRM13" s="7"/>
      <c r="QRN13" s="7"/>
      <c r="QRO13" s="7"/>
      <c r="QRP13" s="7"/>
      <c r="QRQ13" s="7"/>
      <c r="QRR13" s="7"/>
      <c r="QRS13" s="7"/>
      <c r="QRT13" s="7"/>
      <c r="QRU13" s="7"/>
      <c r="QRV13" s="7"/>
      <c r="QRW13" s="7"/>
      <c r="QRX13" s="7"/>
      <c r="QRY13" s="7"/>
      <c r="QRZ13" s="7"/>
      <c r="QSA13" s="7"/>
      <c r="QSB13" s="7"/>
      <c r="QSC13" s="7"/>
      <c r="QSD13" s="7"/>
      <c r="QSE13" s="7"/>
      <c r="QSF13" s="7"/>
      <c r="QSG13" s="7"/>
      <c r="QSH13" s="7"/>
      <c r="QSI13" s="7"/>
      <c r="QSJ13" s="7"/>
      <c r="QSK13" s="7"/>
      <c r="QSL13" s="7"/>
      <c r="QSM13" s="7"/>
      <c r="QSN13" s="7"/>
      <c r="QSO13" s="7"/>
      <c r="QSP13" s="7"/>
      <c r="QSQ13" s="7"/>
      <c r="QSR13" s="7"/>
      <c r="QSS13" s="7"/>
      <c r="QST13" s="7"/>
      <c r="QSU13" s="7"/>
      <c r="QSV13" s="7"/>
      <c r="QSW13" s="7"/>
      <c r="QSX13" s="7"/>
      <c r="QSY13" s="7"/>
      <c r="QSZ13" s="7"/>
      <c r="QTA13" s="7"/>
      <c r="QTB13" s="7"/>
      <c r="QTC13" s="7"/>
      <c r="QTD13" s="7"/>
      <c r="QTE13" s="7"/>
      <c r="QTF13" s="7"/>
      <c r="QTG13" s="7"/>
      <c r="QTH13" s="7"/>
      <c r="QTI13" s="7"/>
      <c r="QTJ13" s="7"/>
      <c r="QTK13" s="7"/>
      <c r="QTL13" s="7"/>
      <c r="QTM13" s="7"/>
      <c r="QTN13" s="7"/>
      <c r="QTO13" s="7"/>
      <c r="QTP13" s="7"/>
      <c r="QTQ13" s="7"/>
      <c r="QTR13" s="7"/>
      <c r="QTS13" s="7"/>
      <c r="QTT13" s="7"/>
      <c r="QTU13" s="7"/>
      <c r="QTV13" s="7"/>
      <c r="QTW13" s="7"/>
      <c r="QTX13" s="7"/>
      <c r="QTY13" s="7"/>
      <c r="QTZ13" s="7"/>
      <c r="QUA13" s="7"/>
      <c r="QUB13" s="7"/>
      <c r="QUC13" s="7"/>
      <c r="QUD13" s="7"/>
      <c r="QUE13" s="7"/>
      <c r="QUF13" s="7"/>
      <c r="QUG13" s="7"/>
      <c r="QUH13" s="7"/>
      <c r="QUI13" s="7"/>
      <c r="QUJ13" s="7"/>
      <c r="QUK13" s="7"/>
      <c r="QUL13" s="7"/>
      <c r="QUM13" s="7"/>
      <c r="QUN13" s="7"/>
      <c r="QUO13" s="7"/>
      <c r="QUP13" s="7"/>
      <c r="QUQ13" s="7"/>
      <c r="QUR13" s="7"/>
      <c r="QUS13" s="7"/>
      <c r="QUT13" s="7"/>
      <c r="QUU13" s="7"/>
      <c r="QUV13" s="7"/>
      <c r="QUW13" s="7"/>
      <c r="QUX13" s="7"/>
      <c r="QUY13" s="7"/>
      <c r="QUZ13" s="7"/>
      <c r="QVA13" s="7"/>
      <c r="QVB13" s="7"/>
      <c r="QVC13" s="7"/>
      <c r="QVD13" s="7"/>
      <c r="QVE13" s="7"/>
      <c r="QVF13" s="7"/>
      <c r="QVG13" s="7"/>
      <c r="QVH13" s="7"/>
      <c r="QVI13" s="7"/>
      <c r="QVJ13" s="7"/>
      <c r="QVK13" s="7"/>
      <c r="QVL13" s="7"/>
      <c r="QVM13" s="7"/>
      <c r="QVN13" s="7"/>
      <c r="QVO13" s="7"/>
      <c r="QVP13" s="7"/>
      <c r="QVQ13" s="7"/>
      <c r="QVR13" s="7"/>
      <c r="QVS13" s="7"/>
      <c r="QVT13" s="7"/>
      <c r="QVU13" s="7"/>
      <c r="QVV13" s="7"/>
      <c r="QVW13" s="7"/>
      <c r="QVX13" s="7"/>
      <c r="QVY13" s="7"/>
      <c r="QVZ13" s="7"/>
      <c r="QWA13" s="7"/>
      <c r="QWB13" s="7"/>
      <c r="QWC13" s="7"/>
      <c r="QWD13" s="7"/>
      <c r="QWE13" s="7"/>
      <c r="QWF13" s="7"/>
      <c r="QWG13" s="7"/>
      <c r="QWH13" s="7"/>
      <c r="QWI13" s="7"/>
      <c r="QWJ13" s="7"/>
      <c r="QWK13" s="7"/>
      <c r="QWL13" s="7"/>
      <c r="QWM13" s="7"/>
      <c r="QWN13" s="7"/>
      <c r="QWO13" s="7"/>
      <c r="QWP13" s="7"/>
      <c r="QWQ13" s="7"/>
      <c r="QWR13" s="7"/>
      <c r="QWS13" s="7"/>
      <c r="QWT13" s="7"/>
      <c r="QWU13" s="7"/>
      <c r="QWV13" s="7"/>
      <c r="QWW13" s="7"/>
      <c r="QWX13" s="7"/>
      <c r="QWY13" s="7"/>
      <c r="QWZ13" s="7"/>
      <c r="QXA13" s="7"/>
      <c r="QXB13" s="7"/>
      <c r="QXC13" s="7"/>
      <c r="QXD13" s="7"/>
      <c r="QXE13" s="7"/>
      <c r="QXF13" s="7"/>
      <c r="QXG13" s="7"/>
      <c r="QXH13" s="7"/>
      <c r="QXI13" s="7"/>
      <c r="QXJ13" s="7"/>
      <c r="QXK13" s="7"/>
      <c r="QXL13" s="7"/>
      <c r="QXM13" s="7"/>
      <c r="QXN13" s="7"/>
      <c r="QXO13" s="7"/>
      <c r="QXP13" s="7"/>
      <c r="QXQ13" s="7"/>
      <c r="QXR13" s="7"/>
      <c r="QXS13" s="7"/>
      <c r="QXT13" s="7"/>
      <c r="QXU13" s="7"/>
      <c r="QXV13" s="7"/>
      <c r="QXW13" s="7"/>
      <c r="QXX13" s="7"/>
      <c r="QXY13" s="7"/>
      <c r="QXZ13" s="7"/>
      <c r="QYA13" s="7"/>
      <c r="QYB13" s="7"/>
      <c r="QYC13" s="7"/>
      <c r="QYD13" s="7"/>
      <c r="QYE13" s="7"/>
      <c r="QYF13" s="7"/>
      <c r="QYG13" s="7"/>
      <c r="QYH13" s="7"/>
      <c r="QYI13" s="7"/>
      <c r="QYJ13" s="7"/>
      <c r="QYK13" s="7"/>
      <c r="QYL13" s="7"/>
      <c r="QYM13" s="7"/>
      <c r="QYN13" s="7"/>
      <c r="QYO13" s="7"/>
      <c r="QYP13" s="7"/>
      <c r="QYQ13" s="7"/>
      <c r="QYR13" s="7"/>
      <c r="QYS13" s="7"/>
      <c r="QYT13" s="7"/>
      <c r="QYU13" s="7"/>
      <c r="QYV13" s="7"/>
      <c r="QYW13" s="7"/>
      <c r="QYX13" s="7"/>
      <c r="QYY13" s="7"/>
      <c r="QYZ13" s="7"/>
      <c r="QZA13" s="7"/>
      <c r="QZB13" s="7"/>
      <c r="QZC13" s="7"/>
      <c r="QZD13" s="7"/>
      <c r="QZE13" s="7"/>
      <c r="QZF13" s="7"/>
      <c r="QZG13" s="7"/>
      <c r="QZH13" s="7"/>
      <c r="QZI13" s="7"/>
      <c r="QZJ13" s="7"/>
      <c r="QZK13" s="7"/>
      <c r="QZL13" s="7"/>
      <c r="QZM13" s="7"/>
      <c r="QZN13" s="7"/>
      <c r="QZO13" s="7"/>
      <c r="QZP13" s="7"/>
      <c r="QZQ13" s="7"/>
      <c r="QZR13" s="7"/>
      <c r="QZS13" s="7"/>
      <c r="QZT13" s="7"/>
      <c r="QZU13" s="7"/>
      <c r="QZV13" s="7"/>
      <c r="QZW13" s="7"/>
      <c r="QZX13" s="7"/>
      <c r="QZY13" s="7"/>
      <c r="QZZ13" s="7"/>
      <c r="RAA13" s="7"/>
      <c r="RAB13" s="7"/>
      <c r="RAC13" s="7"/>
      <c r="RAD13" s="7"/>
      <c r="RAE13" s="7"/>
      <c r="RAF13" s="7"/>
      <c r="RAG13" s="7"/>
      <c r="RAH13" s="7"/>
      <c r="RAI13" s="7"/>
      <c r="RAJ13" s="7"/>
      <c r="RAK13" s="7"/>
      <c r="RAL13" s="7"/>
      <c r="RAM13" s="7"/>
      <c r="RAN13" s="7"/>
      <c r="RAO13" s="7"/>
      <c r="RAP13" s="7"/>
      <c r="RAQ13" s="7"/>
      <c r="RAR13" s="7"/>
      <c r="RAS13" s="7"/>
      <c r="RAT13" s="7"/>
      <c r="RAU13" s="7"/>
      <c r="RAV13" s="7"/>
      <c r="RAW13" s="7"/>
      <c r="RAX13" s="7"/>
      <c r="RAY13" s="7"/>
      <c r="RAZ13" s="7"/>
      <c r="RBA13" s="7"/>
      <c r="RBB13" s="7"/>
      <c r="RBC13" s="7"/>
      <c r="RBD13" s="7"/>
      <c r="RBE13" s="7"/>
      <c r="RBF13" s="7"/>
      <c r="RBG13" s="7"/>
      <c r="RBH13" s="7"/>
      <c r="RBI13" s="7"/>
      <c r="RBJ13" s="7"/>
      <c r="RBK13" s="7"/>
      <c r="RBL13" s="7"/>
      <c r="RBM13" s="7"/>
      <c r="RBN13" s="7"/>
      <c r="RBO13" s="7"/>
      <c r="RBP13" s="7"/>
      <c r="RBQ13" s="7"/>
      <c r="RBR13" s="7"/>
      <c r="RBS13" s="7"/>
      <c r="RBT13" s="7"/>
      <c r="RBU13" s="7"/>
      <c r="RBV13" s="7"/>
      <c r="RBW13" s="7"/>
      <c r="RBX13" s="7"/>
      <c r="RBY13" s="7"/>
      <c r="RBZ13" s="7"/>
      <c r="RCA13" s="7"/>
      <c r="RCB13" s="7"/>
      <c r="RCC13" s="7"/>
      <c r="RCD13" s="7"/>
      <c r="RCE13" s="7"/>
      <c r="RCF13" s="7"/>
      <c r="RCG13" s="7"/>
      <c r="RCH13" s="7"/>
      <c r="RCI13" s="7"/>
      <c r="RCJ13" s="7"/>
      <c r="RCK13" s="7"/>
      <c r="RCL13" s="7"/>
      <c r="RCM13" s="7"/>
      <c r="RCN13" s="7"/>
      <c r="RCO13" s="7"/>
      <c r="RCP13" s="7"/>
      <c r="RCQ13" s="7"/>
      <c r="RCR13" s="7"/>
      <c r="RCS13" s="7"/>
      <c r="RCT13" s="7"/>
      <c r="RCU13" s="7"/>
      <c r="RCV13" s="7"/>
      <c r="RCW13" s="7"/>
      <c r="RCX13" s="7"/>
      <c r="RCY13" s="7"/>
      <c r="RCZ13" s="7"/>
      <c r="RDA13" s="7"/>
      <c r="RDB13" s="7"/>
      <c r="RDC13" s="7"/>
      <c r="RDD13" s="7"/>
      <c r="RDE13" s="7"/>
      <c r="RDF13" s="7"/>
      <c r="RDG13" s="7"/>
      <c r="RDH13" s="7"/>
      <c r="RDI13" s="7"/>
      <c r="RDJ13" s="7"/>
      <c r="RDK13" s="7"/>
      <c r="RDL13" s="7"/>
      <c r="RDM13" s="7"/>
      <c r="RDN13" s="7"/>
      <c r="RDO13" s="7"/>
      <c r="RDP13" s="7"/>
      <c r="RDQ13" s="7"/>
      <c r="RDR13" s="7"/>
      <c r="RDS13" s="7"/>
      <c r="RDT13" s="7"/>
      <c r="RDU13" s="7"/>
      <c r="RDV13" s="7"/>
      <c r="RDW13" s="7"/>
      <c r="RDX13" s="7"/>
      <c r="RDY13" s="7"/>
      <c r="RDZ13" s="7"/>
      <c r="REA13" s="7"/>
      <c r="REB13" s="7"/>
      <c r="REC13" s="7"/>
      <c r="RED13" s="7"/>
      <c r="REE13" s="7"/>
      <c r="REF13" s="7"/>
      <c r="REG13" s="7"/>
      <c r="REH13" s="7"/>
      <c r="REI13" s="7"/>
      <c r="REJ13" s="7"/>
      <c r="REK13" s="7"/>
      <c r="REL13" s="7"/>
      <c r="REM13" s="7"/>
      <c r="REN13" s="7"/>
      <c r="REO13" s="7"/>
      <c r="REP13" s="7"/>
      <c r="REQ13" s="7"/>
      <c r="RER13" s="7"/>
      <c r="RES13" s="7"/>
      <c r="RET13" s="7"/>
      <c r="REU13" s="7"/>
      <c r="REV13" s="7"/>
      <c r="REW13" s="7"/>
      <c r="REX13" s="7"/>
      <c r="REY13" s="7"/>
      <c r="REZ13" s="7"/>
      <c r="RFA13" s="7"/>
      <c r="RFB13" s="7"/>
      <c r="RFC13" s="7"/>
      <c r="RFD13" s="7"/>
      <c r="RFE13" s="7"/>
      <c r="RFF13" s="7"/>
      <c r="RFG13" s="7"/>
      <c r="RFH13" s="7"/>
      <c r="RFI13" s="7"/>
      <c r="RFJ13" s="7"/>
      <c r="RFK13" s="7"/>
      <c r="RFL13" s="7"/>
      <c r="RFM13" s="7"/>
      <c r="RFN13" s="7"/>
      <c r="RFO13" s="7"/>
      <c r="RFP13" s="7"/>
      <c r="RFQ13" s="7"/>
      <c r="RFR13" s="7"/>
      <c r="RFS13" s="7"/>
      <c r="RFT13" s="7"/>
      <c r="RFU13" s="7"/>
      <c r="RFV13" s="7"/>
      <c r="RFW13" s="7"/>
      <c r="RFX13" s="7"/>
      <c r="RFY13" s="7"/>
      <c r="RFZ13" s="7"/>
      <c r="RGA13" s="7"/>
      <c r="RGB13" s="7"/>
      <c r="RGC13" s="7"/>
      <c r="RGD13" s="7"/>
      <c r="RGE13" s="7"/>
      <c r="RGF13" s="7"/>
      <c r="RGG13" s="7"/>
      <c r="RGH13" s="7"/>
      <c r="RGI13" s="7"/>
      <c r="RGJ13" s="7"/>
      <c r="RGK13" s="7"/>
      <c r="RGL13" s="7"/>
      <c r="RGM13" s="7"/>
      <c r="RGN13" s="7"/>
      <c r="RGO13" s="7"/>
      <c r="RGP13" s="7"/>
      <c r="RGQ13" s="7"/>
      <c r="RGR13" s="7"/>
      <c r="RGS13" s="7"/>
      <c r="RGT13" s="7"/>
      <c r="RGU13" s="7"/>
      <c r="RGV13" s="7"/>
      <c r="RGW13" s="7"/>
      <c r="RGX13" s="7"/>
      <c r="RGY13" s="7"/>
      <c r="RGZ13" s="7"/>
      <c r="RHA13" s="7"/>
      <c r="RHB13" s="7"/>
      <c r="RHC13" s="7"/>
      <c r="RHD13" s="7"/>
      <c r="RHE13" s="7"/>
      <c r="RHF13" s="7"/>
      <c r="RHG13" s="7"/>
      <c r="RHH13" s="7"/>
      <c r="RHI13" s="7"/>
      <c r="RHJ13" s="7"/>
      <c r="RHK13" s="7"/>
      <c r="RHL13" s="7"/>
      <c r="RHM13" s="7"/>
      <c r="RHN13" s="7"/>
      <c r="RHO13" s="7"/>
      <c r="RHP13" s="7"/>
      <c r="RHQ13" s="7"/>
      <c r="RHR13" s="7"/>
      <c r="RHS13" s="7"/>
      <c r="RHT13" s="7"/>
      <c r="RHU13" s="7"/>
      <c r="RHV13" s="7"/>
      <c r="RHW13" s="7"/>
      <c r="RHX13" s="7"/>
      <c r="RHY13" s="7"/>
      <c r="RHZ13" s="7"/>
      <c r="RIA13" s="7"/>
      <c r="RIB13" s="7"/>
      <c r="RIC13" s="7"/>
      <c r="RID13" s="7"/>
      <c r="RIE13" s="7"/>
      <c r="RIF13" s="7"/>
      <c r="RIG13" s="7"/>
      <c r="RIH13" s="7"/>
      <c r="RII13" s="7"/>
      <c r="RIJ13" s="7"/>
      <c r="RIK13" s="7"/>
      <c r="RIL13" s="7"/>
      <c r="RIM13" s="7"/>
      <c r="RIN13" s="7"/>
      <c r="RIO13" s="7"/>
      <c r="RIP13" s="7"/>
      <c r="RIQ13" s="7"/>
      <c r="RIR13" s="7"/>
      <c r="RIS13" s="7"/>
      <c r="RIT13" s="7"/>
      <c r="RIU13" s="7"/>
      <c r="RIV13" s="7"/>
      <c r="RIW13" s="7"/>
      <c r="RIX13" s="7"/>
      <c r="RIY13" s="7"/>
      <c r="RIZ13" s="7"/>
      <c r="RJA13" s="7"/>
      <c r="RJB13" s="7"/>
      <c r="RJC13" s="7"/>
      <c r="RJD13" s="7"/>
      <c r="RJE13" s="7"/>
      <c r="RJF13" s="7"/>
      <c r="RJG13" s="7"/>
      <c r="RJH13" s="7"/>
      <c r="RJI13" s="7"/>
      <c r="RJJ13" s="7"/>
      <c r="RJK13" s="7"/>
      <c r="RJL13" s="7"/>
      <c r="RJM13" s="7"/>
      <c r="RJN13" s="7"/>
      <c r="RJO13" s="7"/>
      <c r="RJP13" s="7"/>
      <c r="RJQ13" s="7"/>
      <c r="RJR13" s="7"/>
      <c r="RJS13" s="7"/>
      <c r="RJT13" s="7"/>
      <c r="RJU13" s="7"/>
      <c r="RJV13" s="7"/>
      <c r="RJW13" s="7"/>
      <c r="RJX13" s="7"/>
      <c r="RJY13" s="7"/>
      <c r="RJZ13" s="7"/>
      <c r="RKA13" s="7"/>
      <c r="RKB13" s="7"/>
      <c r="RKC13" s="7"/>
      <c r="RKD13" s="7"/>
      <c r="RKE13" s="7"/>
      <c r="RKF13" s="7"/>
      <c r="RKG13" s="7"/>
      <c r="RKH13" s="7"/>
      <c r="RKI13" s="7"/>
      <c r="RKJ13" s="7"/>
      <c r="RKK13" s="7"/>
      <c r="RKL13" s="7"/>
      <c r="RKM13" s="7"/>
      <c r="RKN13" s="7"/>
      <c r="RKO13" s="7"/>
      <c r="RKP13" s="7"/>
      <c r="RKQ13" s="7"/>
      <c r="RKR13" s="7"/>
      <c r="RKS13" s="7"/>
      <c r="RKT13" s="7"/>
      <c r="RKU13" s="7"/>
      <c r="RKV13" s="7"/>
      <c r="RKW13" s="7"/>
      <c r="RKX13" s="7"/>
      <c r="RKY13" s="7"/>
      <c r="RKZ13" s="7"/>
      <c r="RLA13" s="7"/>
      <c r="RLB13" s="7"/>
      <c r="RLC13" s="7"/>
      <c r="RLD13" s="7"/>
      <c r="RLE13" s="7"/>
      <c r="RLF13" s="7"/>
      <c r="RLG13" s="7"/>
      <c r="RLH13" s="7"/>
      <c r="RLI13" s="7"/>
      <c r="RLJ13" s="7"/>
      <c r="RLK13" s="7"/>
      <c r="RLL13" s="7"/>
      <c r="RLM13" s="7"/>
      <c r="RLN13" s="7"/>
      <c r="RLO13" s="7"/>
      <c r="RLP13" s="7"/>
      <c r="RLQ13" s="7"/>
      <c r="RLR13" s="7"/>
      <c r="RLS13" s="7"/>
      <c r="RLT13" s="7"/>
      <c r="RLU13" s="7"/>
      <c r="RLV13" s="7"/>
      <c r="RLW13" s="7"/>
      <c r="RLX13" s="7"/>
      <c r="RLY13" s="7"/>
      <c r="RLZ13" s="7"/>
      <c r="RMA13" s="7"/>
      <c r="RMB13" s="7"/>
      <c r="RMC13" s="7"/>
      <c r="RMD13" s="7"/>
      <c r="RME13" s="7"/>
      <c r="RMF13" s="7"/>
      <c r="RMG13" s="7"/>
      <c r="RMH13" s="7"/>
      <c r="RMI13" s="7"/>
      <c r="RMJ13" s="7"/>
      <c r="RMK13" s="7"/>
      <c r="RML13" s="7"/>
      <c r="RMM13" s="7"/>
      <c r="RMN13" s="7"/>
      <c r="RMO13" s="7"/>
      <c r="RMP13" s="7"/>
      <c r="RMQ13" s="7"/>
      <c r="RMR13" s="7"/>
      <c r="RMS13" s="7"/>
      <c r="RMT13" s="7"/>
      <c r="RMU13" s="7"/>
      <c r="RMV13" s="7"/>
      <c r="RMW13" s="7"/>
      <c r="RMX13" s="7"/>
      <c r="RMY13" s="7"/>
      <c r="RMZ13" s="7"/>
      <c r="RNA13" s="7"/>
      <c r="RNB13" s="7"/>
      <c r="RNC13" s="7"/>
      <c r="RND13" s="7"/>
      <c r="RNE13" s="7"/>
      <c r="RNF13" s="7"/>
      <c r="RNG13" s="7"/>
      <c r="RNH13" s="7"/>
      <c r="RNI13" s="7"/>
      <c r="RNJ13" s="7"/>
      <c r="RNK13" s="7"/>
      <c r="RNL13" s="7"/>
      <c r="RNM13" s="7"/>
      <c r="RNN13" s="7"/>
      <c r="RNO13" s="7"/>
      <c r="RNP13" s="7"/>
      <c r="RNQ13" s="7"/>
      <c r="RNR13" s="7"/>
      <c r="RNS13" s="7"/>
      <c r="RNT13" s="7"/>
      <c r="RNU13" s="7"/>
      <c r="RNV13" s="7"/>
      <c r="RNW13" s="7"/>
      <c r="RNX13" s="7"/>
      <c r="RNY13" s="7"/>
      <c r="RNZ13" s="7"/>
      <c r="ROA13" s="7"/>
      <c r="ROB13" s="7"/>
      <c r="ROC13" s="7"/>
      <c r="ROD13" s="7"/>
      <c r="ROE13" s="7"/>
      <c r="ROF13" s="7"/>
      <c r="ROG13" s="7"/>
      <c r="ROH13" s="7"/>
      <c r="ROI13" s="7"/>
      <c r="ROJ13" s="7"/>
      <c r="ROK13" s="7"/>
      <c r="ROL13" s="7"/>
      <c r="ROM13" s="7"/>
      <c r="RON13" s="7"/>
      <c r="ROO13" s="7"/>
      <c r="ROP13" s="7"/>
      <c r="ROQ13" s="7"/>
      <c r="ROR13" s="7"/>
      <c r="ROS13" s="7"/>
      <c r="ROT13" s="7"/>
      <c r="ROU13" s="7"/>
      <c r="ROV13" s="7"/>
      <c r="ROW13" s="7"/>
      <c r="ROX13" s="7"/>
      <c r="ROY13" s="7"/>
      <c r="ROZ13" s="7"/>
      <c r="RPA13" s="7"/>
      <c r="RPB13" s="7"/>
      <c r="RPC13" s="7"/>
      <c r="RPD13" s="7"/>
      <c r="RPE13" s="7"/>
      <c r="RPF13" s="7"/>
      <c r="RPG13" s="7"/>
      <c r="RPH13" s="7"/>
      <c r="RPI13" s="7"/>
      <c r="RPJ13" s="7"/>
      <c r="RPK13" s="7"/>
      <c r="RPL13" s="7"/>
      <c r="RPM13" s="7"/>
      <c r="RPN13" s="7"/>
      <c r="RPO13" s="7"/>
      <c r="RPP13" s="7"/>
      <c r="RPQ13" s="7"/>
      <c r="RPR13" s="7"/>
      <c r="RPS13" s="7"/>
      <c r="RPT13" s="7"/>
      <c r="RPU13" s="7"/>
      <c r="RPV13" s="7"/>
      <c r="RPW13" s="7"/>
      <c r="RPX13" s="7"/>
      <c r="RPY13" s="7"/>
      <c r="RPZ13" s="7"/>
      <c r="RQA13" s="7"/>
      <c r="RQB13" s="7"/>
      <c r="RQC13" s="7"/>
      <c r="RQD13" s="7"/>
      <c r="RQE13" s="7"/>
      <c r="RQF13" s="7"/>
      <c r="RQG13" s="7"/>
      <c r="RQH13" s="7"/>
      <c r="RQI13" s="7"/>
      <c r="RQJ13" s="7"/>
      <c r="RQK13" s="7"/>
      <c r="RQL13" s="7"/>
      <c r="RQM13" s="7"/>
      <c r="RQN13" s="7"/>
      <c r="RQO13" s="7"/>
      <c r="RQP13" s="7"/>
      <c r="RQQ13" s="7"/>
      <c r="RQR13" s="7"/>
      <c r="RQS13" s="7"/>
      <c r="RQT13" s="7"/>
      <c r="RQU13" s="7"/>
      <c r="RQV13" s="7"/>
      <c r="RQW13" s="7"/>
      <c r="RQX13" s="7"/>
      <c r="RQY13" s="7"/>
      <c r="RQZ13" s="7"/>
      <c r="RRA13" s="7"/>
      <c r="RRB13" s="7"/>
      <c r="RRC13" s="7"/>
      <c r="RRD13" s="7"/>
      <c r="RRE13" s="7"/>
      <c r="RRF13" s="7"/>
      <c r="RRG13" s="7"/>
      <c r="RRH13" s="7"/>
      <c r="RRI13" s="7"/>
      <c r="RRJ13" s="7"/>
      <c r="RRK13" s="7"/>
      <c r="RRL13" s="7"/>
      <c r="RRM13" s="7"/>
      <c r="RRN13" s="7"/>
      <c r="RRO13" s="7"/>
      <c r="RRP13" s="7"/>
      <c r="RRQ13" s="7"/>
      <c r="RRR13" s="7"/>
      <c r="RRS13" s="7"/>
      <c r="RRT13" s="7"/>
      <c r="RRU13" s="7"/>
      <c r="RRV13" s="7"/>
      <c r="RRW13" s="7"/>
      <c r="RRX13" s="7"/>
      <c r="RRY13" s="7"/>
      <c r="RRZ13" s="7"/>
      <c r="RSA13" s="7"/>
      <c r="RSB13" s="7"/>
      <c r="RSC13" s="7"/>
      <c r="RSD13" s="7"/>
      <c r="RSE13" s="7"/>
      <c r="RSF13" s="7"/>
      <c r="RSG13" s="7"/>
      <c r="RSH13" s="7"/>
      <c r="RSI13" s="7"/>
      <c r="RSJ13" s="7"/>
      <c r="RSK13" s="7"/>
      <c r="RSL13" s="7"/>
      <c r="RSM13" s="7"/>
      <c r="RSN13" s="7"/>
      <c r="RSO13" s="7"/>
      <c r="RSP13" s="7"/>
      <c r="RSQ13" s="7"/>
      <c r="RSR13" s="7"/>
      <c r="RSS13" s="7"/>
      <c r="RST13" s="7"/>
      <c r="RSU13" s="7"/>
      <c r="RSV13" s="7"/>
      <c r="RSW13" s="7"/>
      <c r="RSX13" s="7"/>
      <c r="RSY13" s="7"/>
      <c r="RSZ13" s="7"/>
      <c r="RTA13" s="7"/>
      <c r="RTB13" s="7"/>
      <c r="RTC13" s="7"/>
      <c r="RTD13" s="7"/>
      <c r="RTE13" s="7"/>
      <c r="RTF13" s="7"/>
      <c r="RTG13" s="7"/>
      <c r="RTH13" s="7"/>
      <c r="RTI13" s="7"/>
      <c r="RTJ13" s="7"/>
      <c r="RTK13" s="7"/>
      <c r="RTL13" s="7"/>
      <c r="RTM13" s="7"/>
      <c r="RTN13" s="7"/>
      <c r="RTO13" s="7"/>
      <c r="RTP13" s="7"/>
      <c r="RTQ13" s="7"/>
      <c r="RTR13" s="7"/>
      <c r="RTS13" s="7"/>
      <c r="RTT13" s="7"/>
      <c r="RTU13" s="7"/>
      <c r="RTV13" s="7"/>
      <c r="RTW13" s="7"/>
      <c r="RTX13" s="7"/>
      <c r="RTY13" s="7"/>
      <c r="RTZ13" s="7"/>
      <c r="RUA13" s="7"/>
      <c r="RUB13" s="7"/>
      <c r="RUC13" s="7"/>
      <c r="RUD13" s="7"/>
      <c r="RUE13" s="7"/>
      <c r="RUF13" s="7"/>
      <c r="RUG13" s="7"/>
      <c r="RUH13" s="7"/>
      <c r="RUI13" s="7"/>
      <c r="RUJ13" s="7"/>
      <c r="RUK13" s="7"/>
      <c r="RUL13" s="7"/>
      <c r="RUM13" s="7"/>
      <c r="RUN13" s="7"/>
      <c r="RUO13" s="7"/>
      <c r="RUP13" s="7"/>
      <c r="RUQ13" s="7"/>
      <c r="RUR13" s="7"/>
      <c r="RUS13" s="7"/>
      <c r="RUT13" s="7"/>
      <c r="RUU13" s="7"/>
      <c r="RUV13" s="7"/>
      <c r="RUW13" s="7"/>
      <c r="RUX13" s="7"/>
      <c r="RUY13" s="7"/>
      <c r="RUZ13" s="7"/>
      <c r="RVA13" s="7"/>
      <c r="RVB13" s="7"/>
      <c r="RVC13" s="7"/>
      <c r="RVD13" s="7"/>
      <c r="RVE13" s="7"/>
      <c r="RVF13" s="7"/>
      <c r="RVG13" s="7"/>
      <c r="RVH13" s="7"/>
      <c r="RVI13" s="7"/>
      <c r="RVJ13" s="7"/>
      <c r="RVK13" s="7"/>
      <c r="RVL13" s="7"/>
      <c r="RVM13" s="7"/>
      <c r="RVN13" s="7"/>
      <c r="RVO13" s="7"/>
      <c r="RVP13" s="7"/>
      <c r="RVQ13" s="7"/>
      <c r="RVR13" s="7"/>
      <c r="RVS13" s="7"/>
      <c r="RVT13" s="7"/>
      <c r="RVU13" s="7"/>
      <c r="RVV13" s="7"/>
      <c r="RVW13" s="7"/>
      <c r="RVX13" s="7"/>
      <c r="RVY13" s="7"/>
      <c r="RVZ13" s="7"/>
      <c r="RWA13" s="7"/>
      <c r="RWB13" s="7"/>
      <c r="RWC13" s="7"/>
      <c r="RWD13" s="7"/>
      <c r="RWE13" s="7"/>
      <c r="RWF13" s="7"/>
      <c r="RWG13" s="7"/>
      <c r="RWH13" s="7"/>
      <c r="RWI13" s="7"/>
      <c r="RWJ13" s="7"/>
      <c r="RWK13" s="7"/>
      <c r="RWL13" s="7"/>
      <c r="RWM13" s="7"/>
      <c r="RWN13" s="7"/>
      <c r="RWO13" s="7"/>
      <c r="RWP13" s="7"/>
      <c r="RWQ13" s="7"/>
      <c r="RWR13" s="7"/>
      <c r="RWS13" s="7"/>
      <c r="RWT13" s="7"/>
      <c r="RWU13" s="7"/>
      <c r="RWV13" s="7"/>
      <c r="RWW13" s="7"/>
      <c r="RWX13" s="7"/>
      <c r="RWY13" s="7"/>
      <c r="RWZ13" s="7"/>
      <c r="RXA13" s="7"/>
      <c r="RXB13" s="7"/>
      <c r="RXC13" s="7"/>
      <c r="RXD13" s="7"/>
      <c r="RXE13" s="7"/>
      <c r="RXF13" s="7"/>
      <c r="RXG13" s="7"/>
      <c r="RXH13" s="7"/>
      <c r="RXI13" s="7"/>
      <c r="RXJ13" s="7"/>
      <c r="RXK13" s="7"/>
      <c r="RXL13" s="7"/>
      <c r="RXM13" s="7"/>
      <c r="RXN13" s="7"/>
      <c r="RXO13" s="7"/>
      <c r="RXP13" s="7"/>
      <c r="RXQ13" s="7"/>
      <c r="RXR13" s="7"/>
      <c r="RXS13" s="7"/>
      <c r="RXT13" s="7"/>
      <c r="RXU13" s="7"/>
      <c r="RXV13" s="7"/>
      <c r="RXW13" s="7"/>
      <c r="RXX13" s="7"/>
      <c r="RXY13" s="7"/>
      <c r="RXZ13" s="7"/>
      <c r="RYA13" s="7"/>
      <c r="RYB13" s="7"/>
      <c r="RYC13" s="7"/>
      <c r="RYD13" s="7"/>
      <c r="RYE13" s="7"/>
      <c r="RYF13" s="7"/>
      <c r="RYG13" s="7"/>
      <c r="RYH13" s="7"/>
      <c r="RYI13" s="7"/>
      <c r="RYJ13" s="7"/>
      <c r="RYK13" s="7"/>
      <c r="RYL13" s="7"/>
      <c r="RYM13" s="7"/>
      <c r="RYN13" s="7"/>
      <c r="RYO13" s="7"/>
      <c r="RYP13" s="7"/>
      <c r="RYQ13" s="7"/>
      <c r="RYR13" s="7"/>
      <c r="RYS13" s="7"/>
      <c r="RYT13" s="7"/>
      <c r="RYU13" s="7"/>
      <c r="RYV13" s="7"/>
      <c r="RYW13" s="7"/>
      <c r="RYX13" s="7"/>
      <c r="RYY13" s="7"/>
      <c r="RYZ13" s="7"/>
      <c r="RZA13" s="7"/>
      <c r="RZB13" s="7"/>
      <c r="RZC13" s="7"/>
      <c r="RZD13" s="7"/>
      <c r="RZE13" s="7"/>
      <c r="RZF13" s="7"/>
      <c r="RZG13" s="7"/>
      <c r="RZH13" s="7"/>
      <c r="RZI13" s="7"/>
      <c r="RZJ13" s="7"/>
      <c r="RZK13" s="7"/>
      <c r="RZL13" s="7"/>
      <c r="RZM13" s="7"/>
      <c r="RZN13" s="7"/>
      <c r="RZO13" s="7"/>
      <c r="RZP13" s="7"/>
      <c r="RZQ13" s="7"/>
      <c r="RZR13" s="7"/>
      <c r="RZS13" s="7"/>
      <c r="RZT13" s="7"/>
      <c r="RZU13" s="7"/>
      <c r="RZV13" s="7"/>
      <c r="RZW13" s="7"/>
      <c r="RZX13" s="7"/>
      <c r="RZY13" s="7"/>
      <c r="RZZ13" s="7"/>
      <c r="SAA13" s="7"/>
      <c r="SAB13" s="7"/>
      <c r="SAC13" s="7"/>
      <c r="SAD13" s="7"/>
      <c r="SAE13" s="7"/>
      <c r="SAF13" s="7"/>
      <c r="SAG13" s="7"/>
      <c r="SAH13" s="7"/>
      <c r="SAI13" s="7"/>
      <c r="SAJ13" s="7"/>
      <c r="SAK13" s="7"/>
      <c r="SAL13" s="7"/>
      <c r="SAM13" s="7"/>
      <c r="SAN13" s="7"/>
      <c r="SAO13" s="7"/>
      <c r="SAP13" s="7"/>
      <c r="SAQ13" s="7"/>
      <c r="SAR13" s="7"/>
      <c r="SAS13" s="7"/>
      <c r="SAT13" s="7"/>
      <c r="SAU13" s="7"/>
      <c r="SAV13" s="7"/>
      <c r="SAW13" s="7"/>
      <c r="SAX13" s="7"/>
      <c r="SAY13" s="7"/>
      <c r="SAZ13" s="7"/>
      <c r="SBA13" s="7"/>
      <c r="SBB13" s="7"/>
      <c r="SBC13" s="7"/>
      <c r="SBD13" s="7"/>
      <c r="SBE13" s="7"/>
      <c r="SBF13" s="7"/>
      <c r="SBG13" s="7"/>
      <c r="SBH13" s="7"/>
      <c r="SBI13" s="7"/>
      <c r="SBJ13" s="7"/>
      <c r="SBK13" s="7"/>
      <c r="SBL13" s="7"/>
      <c r="SBM13" s="7"/>
      <c r="SBN13" s="7"/>
      <c r="SBO13" s="7"/>
      <c r="SBP13" s="7"/>
      <c r="SBQ13" s="7"/>
      <c r="SBR13" s="7"/>
      <c r="SBS13" s="7"/>
      <c r="SBT13" s="7"/>
      <c r="SBU13" s="7"/>
      <c r="SBV13" s="7"/>
      <c r="SBW13" s="7"/>
      <c r="SBX13" s="7"/>
      <c r="SBY13" s="7"/>
      <c r="SBZ13" s="7"/>
      <c r="SCA13" s="7"/>
      <c r="SCB13" s="7"/>
      <c r="SCC13" s="7"/>
      <c r="SCD13" s="7"/>
      <c r="SCE13" s="7"/>
      <c r="SCF13" s="7"/>
      <c r="SCG13" s="7"/>
      <c r="SCH13" s="7"/>
      <c r="SCI13" s="7"/>
      <c r="SCJ13" s="7"/>
      <c r="SCK13" s="7"/>
      <c r="SCL13" s="7"/>
      <c r="SCM13" s="7"/>
      <c r="SCN13" s="7"/>
      <c r="SCO13" s="7"/>
      <c r="SCP13" s="7"/>
      <c r="SCQ13" s="7"/>
      <c r="SCR13" s="7"/>
      <c r="SCS13" s="7"/>
      <c r="SCT13" s="7"/>
      <c r="SCU13" s="7"/>
      <c r="SCV13" s="7"/>
      <c r="SCW13" s="7"/>
      <c r="SCX13" s="7"/>
      <c r="SCY13" s="7"/>
      <c r="SCZ13" s="7"/>
      <c r="SDA13" s="7"/>
      <c r="SDB13" s="7"/>
      <c r="SDC13" s="7"/>
      <c r="SDD13" s="7"/>
      <c r="SDE13" s="7"/>
      <c r="SDF13" s="7"/>
      <c r="SDG13" s="7"/>
      <c r="SDH13" s="7"/>
      <c r="SDI13" s="7"/>
      <c r="SDJ13" s="7"/>
      <c r="SDK13" s="7"/>
      <c r="SDL13" s="7"/>
      <c r="SDM13" s="7"/>
      <c r="SDN13" s="7"/>
      <c r="SDO13" s="7"/>
      <c r="SDP13" s="7"/>
      <c r="SDQ13" s="7"/>
      <c r="SDR13" s="7"/>
      <c r="SDS13" s="7"/>
      <c r="SDT13" s="7"/>
      <c r="SDU13" s="7"/>
      <c r="SDV13" s="7"/>
      <c r="SDW13" s="7"/>
      <c r="SDX13" s="7"/>
      <c r="SDY13" s="7"/>
      <c r="SDZ13" s="7"/>
      <c r="SEA13" s="7"/>
      <c r="SEB13" s="7"/>
      <c r="SEC13" s="7"/>
      <c r="SED13" s="7"/>
      <c r="SEE13" s="7"/>
      <c r="SEF13" s="7"/>
      <c r="SEG13" s="7"/>
      <c r="SEH13" s="7"/>
      <c r="SEI13" s="7"/>
      <c r="SEJ13" s="7"/>
      <c r="SEK13" s="7"/>
      <c r="SEL13" s="7"/>
      <c r="SEM13" s="7"/>
      <c r="SEN13" s="7"/>
      <c r="SEO13" s="7"/>
      <c r="SEP13" s="7"/>
      <c r="SEQ13" s="7"/>
      <c r="SER13" s="7"/>
      <c r="SES13" s="7"/>
      <c r="SET13" s="7"/>
      <c r="SEU13" s="7"/>
      <c r="SEV13" s="7"/>
      <c r="SEW13" s="7"/>
      <c r="SEX13" s="7"/>
      <c r="SEY13" s="7"/>
      <c r="SEZ13" s="7"/>
      <c r="SFA13" s="7"/>
      <c r="SFB13" s="7"/>
      <c r="SFC13" s="7"/>
      <c r="SFD13" s="7"/>
      <c r="SFE13" s="7"/>
      <c r="SFF13" s="7"/>
      <c r="SFG13" s="7"/>
      <c r="SFH13" s="7"/>
      <c r="SFI13" s="7"/>
      <c r="SFJ13" s="7"/>
      <c r="SFK13" s="7"/>
      <c r="SFL13" s="7"/>
      <c r="SFM13" s="7"/>
      <c r="SFN13" s="7"/>
      <c r="SFO13" s="7"/>
      <c r="SFP13" s="7"/>
      <c r="SFQ13" s="7"/>
      <c r="SFR13" s="7"/>
      <c r="SFS13" s="7"/>
      <c r="SFT13" s="7"/>
      <c r="SFU13" s="7"/>
      <c r="SFV13" s="7"/>
      <c r="SFW13" s="7"/>
      <c r="SFX13" s="7"/>
      <c r="SFY13" s="7"/>
      <c r="SFZ13" s="7"/>
      <c r="SGA13" s="7"/>
      <c r="SGB13" s="7"/>
      <c r="SGC13" s="7"/>
      <c r="SGD13" s="7"/>
      <c r="SGE13" s="7"/>
      <c r="SGF13" s="7"/>
      <c r="SGG13" s="7"/>
      <c r="SGH13" s="7"/>
      <c r="SGI13" s="7"/>
      <c r="SGJ13" s="7"/>
      <c r="SGK13" s="7"/>
      <c r="SGL13" s="7"/>
      <c r="SGM13" s="7"/>
      <c r="SGN13" s="7"/>
      <c r="SGO13" s="7"/>
      <c r="SGP13" s="7"/>
      <c r="SGQ13" s="7"/>
      <c r="SGR13" s="7"/>
      <c r="SGS13" s="7"/>
      <c r="SGT13" s="7"/>
      <c r="SGU13" s="7"/>
      <c r="SGV13" s="7"/>
      <c r="SGW13" s="7"/>
      <c r="SGX13" s="7"/>
      <c r="SGY13" s="7"/>
      <c r="SGZ13" s="7"/>
      <c r="SHA13" s="7"/>
      <c r="SHB13" s="7"/>
      <c r="SHC13" s="7"/>
      <c r="SHD13" s="7"/>
      <c r="SHE13" s="7"/>
      <c r="SHF13" s="7"/>
      <c r="SHG13" s="7"/>
      <c r="SHH13" s="7"/>
      <c r="SHI13" s="7"/>
      <c r="SHJ13" s="7"/>
      <c r="SHK13" s="7"/>
      <c r="SHL13" s="7"/>
      <c r="SHM13" s="7"/>
      <c r="SHN13" s="7"/>
      <c r="SHO13" s="7"/>
      <c r="SHP13" s="7"/>
      <c r="SHQ13" s="7"/>
      <c r="SHR13" s="7"/>
      <c r="SHS13" s="7"/>
      <c r="SHT13" s="7"/>
      <c r="SHU13" s="7"/>
      <c r="SHV13" s="7"/>
      <c r="SHW13" s="7"/>
      <c r="SHX13" s="7"/>
      <c r="SHY13" s="7"/>
      <c r="SHZ13" s="7"/>
      <c r="SIA13" s="7"/>
      <c r="SIB13" s="7"/>
      <c r="SIC13" s="7"/>
      <c r="SID13" s="7"/>
      <c r="SIE13" s="7"/>
      <c r="SIF13" s="7"/>
      <c r="SIG13" s="7"/>
      <c r="SIH13" s="7"/>
      <c r="SII13" s="7"/>
      <c r="SIJ13" s="7"/>
      <c r="SIK13" s="7"/>
      <c r="SIL13" s="7"/>
      <c r="SIM13" s="7"/>
      <c r="SIN13" s="7"/>
      <c r="SIO13" s="7"/>
      <c r="SIP13" s="7"/>
      <c r="SIQ13" s="7"/>
      <c r="SIR13" s="7"/>
      <c r="SIS13" s="7"/>
      <c r="SIT13" s="7"/>
      <c r="SIU13" s="7"/>
      <c r="SIV13" s="7"/>
      <c r="SIW13" s="7"/>
      <c r="SIX13" s="7"/>
      <c r="SIY13" s="7"/>
      <c r="SIZ13" s="7"/>
      <c r="SJA13" s="7"/>
      <c r="SJB13" s="7"/>
      <c r="SJC13" s="7"/>
      <c r="SJD13" s="7"/>
      <c r="SJE13" s="7"/>
      <c r="SJF13" s="7"/>
      <c r="SJG13" s="7"/>
      <c r="SJH13" s="7"/>
      <c r="SJI13" s="7"/>
      <c r="SJJ13" s="7"/>
      <c r="SJK13" s="7"/>
      <c r="SJL13" s="7"/>
      <c r="SJM13" s="7"/>
      <c r="SJN13" s="7"/>
      <c r="SJO13" s="7"/>
      <c r="SJP13" s="7"/>
      <c r="SJQ13" s="7"/>
      <c r="SJR13" s="7"/>
      <c r="SJS13" s="7"/>
      <c r="SJT13" s="7"/>
      <c r="SJU13" s="7"/>
      <c r="SJV13" s="7"/>
      <c r="SJW13" s="7"/>
      <c r="SJX13" s="7"/>
      <c r="SJY13" s="7"/>
      <c r="SJZ13" s="7"/>
      <c r="SKA13" s="7"/>
      <c r="SKB13" s="7"/>
      <c r="SKC13" s="7"/>
      <c r="SKD13" s="7"/>
      <c r="SKE13" s="7"/>
      <c r="SKF13" s="7"/>
      <c r="SKG13" s="7"/>
      <c r="SKH13" s="7"/>
      <c r="SKI13" s="7"/>
      <c r="SKJ13" s="7"/>
      <c r="SKK13" s="7"/>
      <c r="SKL13" s="7"/>
      <c r="SKM13" s="7"/>
      <c r="SKN13" s="7"/>
      <c r="SKO13" s="7"/>
      <c r="SKP13" s="7"/>
      <c r="SKQ13" s="7"/>
      <c r="SKR13" s="7"/>
      <c r="SKS13" s="7"/>
      <c r="SKT13" s="7"/>
      <c r="SKU13" s="7"/>
      <c r="SKV13" s="7"/>
      <c r="SKW13" s="7"/>
      <c r="SKX13" s="7"/>
      <c r="SKY13" s="7"/>
      <c r="SKZ13" s="7"/>
      <c r="SLA13" s="7"/>
      <c r="SLB13" s="7"/>
      <c r="SLC13" s="7"/>
      <c r="SLD13" s="7"/>
      <c r="SLE13" s="7"/>
      <c r="SLF13" s="7"/>
      <c r="SLG13" s="7"/>
      <c r="SLH13" s="7"/>
      <c r="SLI13" s="7"/>
      <c r="SLJ13" s="7"/>
      <c r="SLK13" s="7"/>
      <c r="SLL13" s="7"/>
      <c r="SLM13" s="7"/>
      <c r="SLN13" s="7"/>
      <c r="SLO13" s="7"/>
      <c r="SLP13" s="7"/>
      <c r="SLQ13" s="7"/>
      <c r="SLR13" s="7"/>
      <c r="SLS13" s="7"/>
      <c r="SLT13" s="7"/>
      <c r="SLU13" s="7"/>
      <c r="SLV13" s="7"/>
      <c r="SLW13" s="7"/>
      <c r="SLX13" s="7"/>
      <c r="SLY13" s="7"/>
      <c r="SLZ13" s="7"/>
      <c r="SMA13" s="7"/>
      <c r="SMB13" s="7"/>
      <c r="SMC13" s="7"/>
      <c r="SMD13" s="7"/>
      <c r="SME13" s="7"/>
      <c r="SMF13" s="7"/>
      <c r="SMG13" s="7"/>
      <c r="SMH13" s="7"/>
      <c r="SMI13" s="7"/>
      <c r="SMJ13" s="7"/>
      <c r="SMK13" s="7"/>
      <c r="SML13" s="7"/>
      <c r="SMM13" s="7"/>
      <c r="SMN13" s="7"/>
      <c r="SMO13" s="7"/>
      <c r="SMP13" s="7"/>
      <c r="SMQ13" s="7"/>
      <c r="SMR13" s="7"/>
      <c r="SMS13" s="7"/>
      <c r="SMT13" s="7"/>
      <c r="SMU13" s="7"/>
      <c r="SMV13" s="7"/>
      <c r="SMW13" s="7"/>
      <c r="SMX13" s="7"/>
      <c r="SMY13" s="7"/>
      <c r="SMZ13" s="7"/>
      <c r="SNA13" s="7"/>
      <c r="SNB13" s="7"/>
      <c r="SNC13" s="7"/>
      <c r="SND13" s="7"/>
      <c r="SNE13" s="7"/>
      <c r="SNF13" s="7"/>
      <c r="SNG13" s="7"/>
      <c r="SNH13" s="7"/>
      <c r="SNI13" s="7"/>
      <c r="SNJ13" s="7"/>
      <c r="SNK13" s="7"/>
      <c r="SNL13" s="7"/>
      <c r="SNM13" s="7"/>
      <c r="SNN13" s="7"/>
      <c r="SNO13" s="7"/>
      <c r="SNP13" s="7"/>
      <c r="SNQ13" s="7"/>
      <c r="SNR13" s="7"/>
      <c r="SNS13" s="7"/>
      <c r="SNT13" s="7"/>
      <c r="SNU13" s="7"/>
      <c r="SNV13" s="7"/>
      <c r="SNW13" s="7"/>
      <c r="SNX13" s="7"/>
      <c r="SNY13" s="7"/>
      <c r="SNZ13" s="7"/>
      <c r="SOA13" s="7"/>
      <c r="SOB13" s="7"/>
      <c r="SOC13" s="7"/>
      <c r="SOD13" s="7"/>
      <c r="SOE13" s="7"/>
      <c r="SOF13" s="7"/>
      <c r="SOG13" s="7"/>
      <c r="SOH13" s="7"/>
      <c r="SOI13" s="7"/>
      <c r="SOJ13" s="7"/>
      <c r="SOK13" s="7"/>
      <c r="SOL13" s="7"/>
      <c r="SOM13" s="7"/>
      <c r="SON13" s="7"/>
      <c r="SOO13" s="7"/>
      <c r="SOP13" s="7"/>
      <c r="SOQ13" s="7"/>
      <c r="SOR13" s="7"/>
      <c r="SOS13" s="7"/>
      <c r="SOT13" s="7"/>
      <c r="SOU13" s="7"/>
      <c r="SOV13" s="7"/>
      <c r="SOW13" s="7"/>
      <c r="SOX13" s="7"/>
      <c r="SOY13" s="7"/>
      <c r="SOZ13" s="7"/>
      <c r="SPA13" s="7"/>
      <c r="SPB13" s="7"/>
      <c r="SPC13" s="7"/>
      <c r="SPD13" s="7"/>
      <c r="SPE13" s="7"/>
      <c r="SPF13" s="7"/>
      <c r="SPG13" s="7"/>
      <c r="SPH13" s="7"/>
      <c r="SPI13" s="7"/>
      <c r="SPJ13" s="7"/>
      <c r="SPK13" s="7"/>
      <c r="SPL13" s="7"/>
      <c r="SPM13" s="7"/>
      <c r="SPN13" s="7"/>
      <c r="SPO13" s="7"/>
      <c r="SPP13" s="7"/>
      <c r="SPQ13" s="7"/>
      <c r="SPR13" s="7"/>
      <c r="SPS13" s="7"/>
      <c r="SPT13" s="7"/>
      <c r="SPU13" s="7"/>
      <c r="SPV13" s="7"/>
      <c r="SPW13" s="7"/>
      <c r="SPX13" s="7"/>
      <c r="SPY13" s="7"/>
      <c r="SPZ13" s="7"/>
      <c r="SQA13" s="7"/>
      <c r="SQB13" s="7"/>
      <c r="SQC13" s="7"/>
      <c r="SQD13" s="7"/>
      <c r="SQE13" s="7"/>
      <c r="SQF13" s="7"/>
      <c r="SQG13" s="7"/>
      <c r="SQH13" s="7"/>
      <c r="SQI13" s="7"/>
      <c r="SQJ13" s="7"/>
      <c r="SQK13" s="7"/>
      <c r="SQL13" s="7"/>
      <c r="SQM13" s="7"/>
      <c r="SQN13" s="7"/>
      <c r="SQO13" s="7"/>
      <c r="SQP13" s="7"/>
      <c r="SQQ13" s="7"/>
      <c r="SQR13" s="7"/>
      <c r="SQS13" s="7"/>
      <c r="SQT13" s="7"/>
      <c r="SQU13" s="7"/>
      <c r="SQV13" s="7"/>
      <c r="SQW13" s="7"/>
      <c r="SQX13" s="7"/>
      <c r="SQY13" s="7"/>
      <c r="SQZ13" s="7"/>
      <c r="SRA13" s="7"/>
      <c r="SRB13" s="7"/>
      <c r="SRC13" s="7"/>
      <c r="SRD13" s="7"/>
      <c r="SRE13" s="7"/>
      <c r="SRF13" s="7"/>
      <c r="SRG13" s="7"/>
      <c r="SRH13" s="7"/>
      <c r="SRI13" s="7"/>
      <c r="SRJ13" s="7"/>
      <c r="SRK13" s="7"/>
      <c r="SRL13" s="7"/>
      <c r="SRM13" s="7"/>
      <c r="SRN13" s="7"/>
      <c r="SRO13" s="7"/>
      <c r="SRP13" s="7"/>
      <c r="SRQ13" s="7"/>
      <c r="SRR13" s="7"/>
      <c r="SRS13" s="7"/>
      <c r="SRT13" s="7"/>
      <c r="SRU13" s="7"/>
      <c r="SRV13" s="7"/>
      <c r="SRW13" s="7"/>
      <c r="SRX13" s="7"/>
      <c r="SRY13" s="7"/>
      <c r="SRZ13" s="7"/>
      <c r="SSA13" s="7"/>
      <c r="SSB13" s="7"/>
      <c r="SSC13" s="7"/>
      <c r="SSD13" s="7"/>
      <c r="SSE13" s="7"/>
      <c r="SSF13" s="7"/>
      <c r="SSG13" s="7"/>
      <c r="SSH13" s="7"/>
      <c r="SSI13" s="7"/>
      <c r="SSJ13" s="7"/>
      <c r="SSK13" s="7"/>
      <c r="SSL13" s="7"/>
      <c r="SSM13" s="7"/>
      <c r="SSN13" s="7"/>
      <c r="SSO13" s="7"/>
      <c r="SSP13" s="7"/>
      <c r="SSQ13" s="7"/>
      <c r="SSR13" s="7"/>
      <c r="SSS13" s="7"/>
      <c r="SST13" s="7"/>
      <c r="SSU13" s="7"/>
      <c r="SSV13" s="7"/>
      <c r="SSW13" s="7"/>
      <c r="SSX13" s="7"/>
      <c r="SSY13" s="7"/>
      <c r="SSZ13" s="7"/>
      <c r="STA13" s="7"/>
      <c r="STB13" s="7"/>
      <c r="STC13" s="7"/>
      <c r="STD13" s="7"/>
      <c r="STE13" s="7"/>
      <c r="STF13" s="7"/>
      <c r="STG13" s="7"/>
      <c r="STH13" s="7"/>
      <c r="STI13" s="7"/>
      <c r="STJ13" s="7"/>
      <c r="STK13" s="7"/>
      <c r="STL13" s="7"/>
      <c r="STM13" s="7"/>
      <c r="STN13" s="7"/>
      <c r="STO13" s="7"/>
      <c r="STP13" s="7"/>
      <c r="STQ13" s="7"/>
      <c r="STR13" s="7"/>
      <c r="STS13" s="7"/>
      <c r="STT13" s="7"/>
      <c r="STU13" s="7"/>
      <c r="STV13" s="7"/>
      <c r="STW13" s="7"/>
      <c r="STX13" s="7"/>
      <c r="STY13" s="7"/>
      <c r="STZ13" s="7"/>
      <c r="SUA13" s="7"/>
      <c r="SUB13" s="7"/>
      <c r="SUC13" s="7"/>
      <c r="SUD13" s="7"/>
      <c r="SUE13" s="7"/>
      <c r="SUF13" s="7"/>
      <c r="SUG13" s="7"/>
      <c r="SUH13" s="7"/>
      <c r="SUI13" s="7"/>
      <c r="SUJ13" s="7"/>
      <c r="SUK13" s="7"/>
      <c r="SUL13" s="7"/>
      <c r="SUM13" s="7"/>
      <c r="SUN13" s="7"/>
      <c r="SUO13" s="7"/>
      <c r="SUP13" s="7"/>
      <c r="SUQ13" s="7"/>
      <c r="SUR13" s="7"/>
      <c r="SUS13" s="7"/>
      <c r="SUT13" s="7"/>
      <c r="SUU13" s="7"/>
      <c r="SUV13" s="7"/>
      <c r="SUW13" s="7"/>
      <c r="SUX13" s="7"/>
      <c r="SUY13" s="7"/>
      <c r="SUZ13" s="7"/>
      <c r="SVA13" s="7"/>
      <c r="SVB13" s="7"/>
      <c r="SVC13" s="7"/>
      <c r="SVD13" s="7"/>
      <c r="SVE13" s="7"/>
      <c r="SVF13" s="7"/>
      <c r="SVG13" s="7"/>
      <c r="SVH13" s="7"/>
      <c r="SVI13" s="7"/>
      <c r="SVJ13" s="7"/>
      <c r="SVK13" s="7"/>
      <c r="SVL13" s="7"/>
      <c r="SVM13" s="7"/>
      <c r="SVN13" s="7"/>
      <c r="SVO13" s="7"/>
      <c r="SVP13" s="7"/>
      <c r="SVQ13" s="7"/>
      <c r="SVR13" s="7"/>
      <c r="SVS13" s="7"/>
      <c r="SVT13" s="7"/>
      <c r="SVU13" s="7"/>
      <c r="SVV13" s="7"/>
      <c r="SVW13" s="7"/>
      <c r="SVX13" s="7"/>
      <c r="SVY13" s="7"/>
      <c r="SVZ13" s="7"/>
      <c r="SWA13" s="7"/>
      <c r="SWB13" s="7"/>
      <c r="SWC13" s="7"/>
      <c r="SWD13" s="7"/>
      <c r="SWE13" s="7"/>
      <c r="SWF13" s="7"/>
      <c r="SWG13" s="7"/>
      <c r="SWH13" s="7"/>
      <c r="SWI13" s="7"/>
      <c r="SWJ13" s="7"/>
      <c r="SWK13" s="7"/>
      <c r="SWL13" s="7"/>
      <c r="SWM13" s="7"/>
      <c r="SWN13" s="7"/>
      <c r="SWO13" s="7"/>
      <c r="SWP13" s="7"/>
      <c r="SWQ13" s="7"/>
      <c r="SWR13" s="7"/>
      <c r="SWS13" s="7"/>
      <c r="SWT13" s="7"/>
      <c r="SWU13" s="7"/>
      <c r="SWV13" s="7"/>
      <c r="SWW13" s="7"/>
      <c r="SWX13" s="7"/>
      <c r="SWY13" s="7"/>
      <c r="SWZ13" s="7"/>
      <c r="SXA13" s="7"/>
      <c r="SXB13" s="7"/>
      <c r="SXC13" s="7"/>
      <c r="SXD13" s="7"/>
      <c r="SXE13" s="7"/>
      <c r="SXF13" s="7"/>
      <c r="SXG13" s="7"/>
      <c r="SXH13" s="7"/>
      <c r="SXI13" s="7"/>
      <c r="SXJ13" s="7"/>
      <c r="SXK13" s="7"/>
      <c r="SXL13" s="7"/>
      <c r="SXM13" s="7"/>
      <c r="SXN13" s="7"/>
      <c r="SXO13" s="7"/>
      <c r="SXP13" s="7"/>
      <c r="SXQ13" s="7"/>
      <c r="SXR13" s="7"/>
      <c r="SXS13" s="7"/>
      <c r="SXT13" s="7"/>
      <c r="SXU13" s="7"/>
      <c r="SXV13" s="7"/>
      <c r="SXW13" s="7"/>
      <c r="SXX13" s="7"/>
      <c r="SXY13" s="7"/>
      <c r="SXZ13" s="7"/>
      <c r="SYA13" s="7"/>
      <c r="SYB13" s="7"/>
      <c r="SYC13" s="7"/>
      <c r="SYD13" s="7"/>
      <c r="SYE13" s="7"/>
      <c r="SYF13" s="7"/>
      <c r="SYG13" s="7"/>
      <c r="SYH13" s="7"/>
      <c r="SYI13" s="7"/>
      <c r="SYJ13" s="7"/>
      <c r="SYK13" s="7"/>
      <c r="SYL13" s="7"/>
      <c r="SYM13" s="7"/>
      <c r="SYN13" s="7"/>
      <c r="SYO13" s="7"/>
      <c r="SYP13" s="7"/>
      <c r="SYQ13" s="7"/>
      <c r="SYR13" s="7"/>
      <c r="SYS13" s="7"/>
      <c r="SYT13" s="7"/>
      <c r="SYU13" s="7"/>
      <c r="SYV13" s="7"/>
      <c r="SYW13" s="7"/>
      <c r="SYX13" s="7"/>
      <c r="SYY13" s="7"/>
      <c r="SYZ13" s="7"/>
      <c r="SZA13" s="7"/>
      <c r="SZB13" s="7"/>
      <c r="SZC13" s="7"/>
      <c r="SZD13" s="7"/>
      <c r="SZE13" s="7"/>
      <c r="SZF13" s="7"/>
      <c r="SZG13" s="7"/>
      <c r="SZH13" s="7"/>
      <c r="SZI13" s="7"/>
      <c r="SZJ13" s="7"/>
      <c r="SZK13" s="7"/>
      <c r="SZL13" s="7"/>
      <c r="SZM13" s="7"/>
      <c r="SZN13" s="7"/>
      <c r="SZO13" s="7"/>
      <c r="SZP13" s="7"/>
      <c r="SZQ13" s="7"/>
      <c r="SZR13" s="7"/>
      <c r="SZS13" s="7"/>
      <c r="SZT13" s="7"/>
      <c r="SZU13" s="7"/>
      <c r="SZV13" s="7"/>
      <c r="SZW13" s="7"/>
      <c r="SZX13" s="7"/>
      <c r="SZY13" s="7"/>
      <c r="SZZ13" s="7"/>
      <c r="TAA13" s="7"/>
      <c r="TAB13" s="7"/>
      <c r="TAC13" s="7"/>
      <c r="TAD13" s="7"/>
      <c r="TAE13" s="7"/>
      <c r="TAF13" s="7"/>
      <c r="TAG13" s="7"/>
      <c r="TAH13" s="7"/>
      <c r="TAI13" s="7"/>
      <c r="TAJ13" s="7"/>
      <c r="TAK13" s="7"/>
      <c r="TAL13" s="7"/>
      <c r="TAM13" s="7"/>
      <c r="TAN13" s="7"/>
      <c r="TAO13" s="7"/>
      <c r="TAP13" s="7"/>
      <c r="TAQ13" s="7"/>
      <c r="TAR13" s="7"/>
      <c r="TAS13" s="7"/>
      <c r="TAT13" s="7"/>
      <c r="TAU13" s="7"/>
      <c r="TAV13" s="7"/>
      <c r="TAW13" s="7"/>
      <c r="TAX13" s="7"/>
      <c r="TAY13" s="7"/>
      <c r="TAZ13" s="7"/>
      <c r="TBA13" s="7"/>
      <c r="TBB13" s="7"/>
      <c r="TBC13" s="7"/>
      <c r="TBD13" s="7"/>
      <c r="TBE13" s="7"/>
      <c r="TBF13" s="7"/>
      <c r="TBG13" s="7"/>
      <c r="TBH13" s="7"/>
      <c r="TBI13" s="7"/>
      <c r="TBJ13" s="7"/>
      <c r="TBK13" s="7"/>
      <c r="TBL13" s="7"/>
      <c r="TBM13" s="7"/>
      <c r="TBN13" s="7"/>
      <c r="TBO13" s="7"/>
      <c r="TBP13" s="7"/>
      <c r="TBQ13" s="7"/>
      <c r="TBR13" s="7"/>
      <c r="TBS13" s="7"/>
      <c r="TBT13" s="7"/>
      <c r="TBU13" s="7"/>
      <c r="TBV13" s="7"/>
      <c r="TBW13" s="7"/>
      <c r="TBX13" s="7"/>
      <c r="TBY13" s="7"/>
      <c r="TBZ13" s="7"/>
      <c r="TCA13" s="7"/>
      <c r="TCB13" s="7"/>
      <c r="TCC13" s="7"/>
      <c r="TCD13" s="7"/>
      <c r="TCE13" s="7"/>
      <c r="TCF13" s="7"/>
      <c r="TCG13" s="7"/>
      <c r="TCH13" s="7"/>
      <c r="TCI13" s="7"/>
      <c r="TCJ13" s="7"/>
      <c r="TCK13" s="7"/>
      <c r="TCL13" s="7"/>
      <c r="TCM13" s="7"/>
      <c r="TCN13" s="7"/>
      <c r="TCO13" s="7"/>
      <c r="TCP13" s="7"/>
      <c r="TCQ13" s="7"/>
      <c r="TCR13" s="7"/>
      <c r="TCS13" s="7"/>
      <c r="TCT13" s="7"/>
      <c r="TCU13" s="7"/>
      <c r="TCV13" s="7"/>
      <c r="TCW13" s="7"/>
      <c r="TCX13" s="7"/>
      <c r="TCY13" s="7"/>
      <c r="TCZ13" s="7"/>
      <c r="TDA13" s="7"/>
      <c r="TDB13" s="7"/>
      <c r="TDC13" s="7"/>
      <c r="TDD13" s="7"/>
      <c r="TDE13" s="7"/>
      <c r="TDF13" s="7"/>
      <c r="TDG13" s="7"/>
      <c r="TDH13" s="7"/>
      <c r="TDI13" s="7"/>
      <c r="TDJ13" s="7"/>
      <c r="TDK13" s="7"/>
      <c r="TDL13" s="7"/>
      <c r="TDM13" s="7"/>
      <c r="TDN13" s="7"/>
      <c r="TDO13" s="7"/>
      <c r="TDP13" s="7"/>
      <c r="TDQ13" s="7"/>
      <c r="TDR13" s="7"/>
      <c r="TDS13" s="7"/>
      <c r="TDT13" s="7"/>
      <c r="TDU13" s="7"/>
      <c r="TDV13" s="7"/>
      <c r="TDW13" s="7"/>
      <c r="TDX13" s="7"/>
      <c r="TDY13" s="7"/>
      <c r="TDZ13" s="7"/>
      <c r="TEA13" s="7"/>
      <c r="TEB13" s="7"/>
      <c r="TEC13" s="7"/>
      <c r="TED13" s="7"/>
      <c r="TEE13" s="7"/>
      <c r="TEF13" s="7"/>
      <c r="TEG13" s="7"/>
      <c r="TEH13" s="7"/>
      <c r="TEI13" s="7"/>
      <c r="TEJ13" s="7"/>
      <c r="TEK13" s="7"/>
      <c r="TEL13" s="7"/>
      <c r="TEM13" s="7"/>
      <c r="TEN13" s="7"/>
      <c r="TEO13" s="7"/>
      <c r="TEP13" s="7"/>
      <c r="TEQ13" s="7"/>
      <c r="TER13" s="7"/>
      <c r="TES13" s="7"/>
      <c r="TET13" s="7"/>
      <c r="TEU13" s="7"/>
      <c r="TEV13" s="7"/>
      <c r="TEW13" s="7"/>
      <c r="TEX13" s="7"/>
      <c r="TEY13" s="7"/>
      <c r="TEZ13" s="7"/>
      <c r="TFA13" s="7"/>
      <c r="TFB13" s="7"/>
      <c r="TFC13" s="7"/>
      <c r="TFD13" s="7"/>
      <c r="TFE13" s="7"/>
      <c r="TFF13" s="7"/>
      <c r="TFG13" s="7"/>
      <c r="TFH13" s="7"/>
      <c r="TFI13" s="7"/>
      <c r="TFJ13" s="7"/>
      <c r="TFK13" s="7"/>
      <c r="TFL13" s="7"/>
      <c r="TFM13" s="7"/>
      <c r="TFN13" s="7"/>
      <c r="TFO13" s="7"/>
      <c r="TFP13" s="7"/>
      <c r="TFQ13" s="7"/>
      <c r="TFR13" s="7"/>
      <c r="TFS13" s="7"/>
      <c r="TFT13" s="7"/>
      <c r="TFU13" s="7"/>
      <c r="TFV13" s="7"/>
      <c r="TFW13" s="7"/>
      <c r="TFX13" s="7"/>
      <c r="TFY13" s="7"/>
      <c r="TFZ13" s="7"/>
      <c r="TGA13" s="7"/>
      <c r="TGB13" s="7"/>
      <c r="TGC13" s="7"/>
      <c r="TGD13" s="7"/>
      <c r="TGE13" s="7"/>
      <c r="TGF13" s="7"/>
      <c r="TGG13" s="7"/>
      <c r="TGH13" s="7"/>
      <c r="TGI13" s="7"/>
      <c r="TGJ13" s="7"/>
      <c r="TGK13" s="7"/>
      <c r="TGL13" s="7"/>
      <c r="TGM13" s="7"/>
      <c r="TGN13" s="7"/>
      <c r="TGO13" s="7"/>
      <c r="TGP13" s="7"/>
      <c r="TGQ13" s="7"/>
      <c r="TGR13" s="7"/>
      <c r="TGS13" s="7"/>
      <c r="TGT13" s="7"/>
      <c r="TGU13" s="7"/>
      <c r="TGV13" s="7"/>
      <c r="TGW13" s="7"/>
      <c r="TGX13" s="7"/>
      <c r="TGY13" s="7"/>
      <c r="TGZ13" s="7"/>
      <c r="THA13" s="7"/>
      <c r="THB13" s="7"/>
      <c r="THC13" s="7"/>
      <c r="THD13" s="7"/>
      <c r="THE13" s="7"/>
      <c r="THF13" s="7"/>
      <c r="THG13" s="7"/>
      <c r="THH13" s="7"/>
      <c r="THI13" s="7"/>
      <c r="THJ13" s="7"/>
      <c r="THK13" s="7"/>
      <c r="THL13" s="7"/>
      <c r="THM13" s="7"/>
      <c r="THN13" s="7"/>
      <c r="THO13" s="7"/>
      <c r="THP13" s="7"/>
      <c r="THQ13" s="7"/>
      <c r="THR13" s="7"/>
      <c r="THS13" s="7"/>
      <c r="THT13" s="7"/>
      <c r="THU13" s="7"/>
      <c r="THV13" s="7"/>
      <c r="THW13" s="7"/>
      <c r="THX13" s="7"/>
      <c r="THY13" s="7"/>
      <c r="THZ13" s="7"/>
      <c r="TIA13" s="7"/>
      <c r="TIB13" s="7"/>
      <c r="TIC13" s="7"/>
      <c r="TID13" s="7"/>
      <c r="TIE13" s="7"/>
      <c r="TIF13" s="7"/>
      <c r="TIG13" s="7"/>
      <c r="TIH13" s="7"/>
      <c r="TII13" s="7"/>
      <c r="TIJ13" s="7"/>
      <c r="TIK13" s="7"/>
      <c r="TIL13" s="7"/>
      <c r="TIM13" s="7"/>
      <c r="TIN13" s="7"/>
      <c r="TIO13" s="7"/>
      <c r="TIP13" s="7"/>
      <c r="TIQ13" s="7"/>
      <c r="TIR13" s="7"/>
      <c r="TIS13" s="7"/>
      <c r="TIT13" s="7"/>
      <c r="TIU13" s="7"/>
      <c r="TIV13" s="7"/>
      <c r="TIW13" s="7"/>
      <c r="TIX13" s="7"/>
      <c r="TIY13" s="7"/>
      <c r="TIZ13" s="7"/>
      <c r="TJA13" s="7"/>
      <c r="TJB13" s="7"/>
      <c r="TJC13" s="7"/>
      <c r="TJD13" s="7"/>
      <c r="TJE13" s="7"/>
      <c r="TJF13" s="7"/>
      <c r="TJG13" s="7"/>
      <c r="TJH13" s="7"/>
      <c r="TJI13" s="7"/>
      <c r="TJJ13" s="7"/>
      <c r="TJK13" s="7"/>
      <c r="TJL13" s="7"/>
      <c r="TJM13" s="7"/>
      <c r="TJN13" s="7"/>
      <c r="TJO13" s="7"/>
      <c r="TJP13" s="7"/>
      <c r="TJQ13" s="7"/>
      <c r="TJR13" s="7"/>
      <c r="TJS13" s="7"/>
      <c r="TJT13" s="7"/>
      <c r="TJU13" s="7"/>
      <c r="TJV13" s="7"/>
      <c r="TJW13" s="7"/>
      <c r="TJX13" s="7"/>
      <c r="TJY13" s="7"/>
      <c r="TJZ13" s="7"/>
      <c r="TKA13" s="7"/>
      <c r="TKB13" s="7"/>
      <c r="TKC13" s="7"/>
      <c r="TKD13" s="7"/>
      <c r="TKE13" s="7"/>
      <c r="TKF13" s="7"/>
      <c r="TKG13" s="7"/>
      <c r="TKH13" s="7"/>
      <c r="TKI13" s="7"/>
      <c r="TKJ13" s="7"/>
      <c r="TKK13" s="7"/>
      <c r="TKL13" s="7"/>
      <c r="TKM13" s="7"/>
      <c r="TKN13" s="7"/>
      <c r="TKO13" s="7"/>
      <c r="TKP13" s="7"/>
      <c r="TKQ13" s="7"/>
      <c r="TKR13" s="7"/>
      <c r="TKS13" s="7"/>
      <c r="TKT13" s="7"/>
      <c r="TKU13" s="7"/>
      <c r="TKV13" s="7"/>
      <c r="TKW13" s="7"/>
      <c r="TKX13" s="7"/>
      <c r="TKY13" s="7"/>
      <c r="TKZ13" s="7"/>
      <c r="TLA13" s="7"/>
      <c r="TLB13" s="7"/>
      <c r="TLC13" s="7"/>
      <c r="TLD13" s="7"/>
      <c r="TLE13" s="7"/>
      <c r="TLF13" s="7"/>
      <c r="TLG13" s="7"/>
      <c r="TLH13" s="7"/>
      <c r="TLI13" s="7"/>
      <c r="TLJ13" s="7"/>
      <c r="TLK13" s="7"/>
      <c r="TLL13" s="7"/>
      <c r="TLM13" s="7"/>
      <c r="TLN13" s="7"/>
      <c r="TLO13" s="7"/>
      <c r="TLP13" s="7"/>
      <c r="TLQ13" s="7"/>
      <c r="TLR13" s="7"/>
      <c r="TLS13" s="7"/>
      <c r="TLT13" s="7"/>
      <c r="TLU13" s="7"/>
      <c r="TLV13" s="7"/>
      <c r="TLW13" s="7"/>
      <c r="TLX13" s="7"/>
      <c r="TLY13" s="7"/>
      <c r="TLZ13" s="7"/>
      <c r="TMA13" s="7"/>
      <c r="TMB13" s="7"/>
      <c r="TMC13" s="7"/>
      <c r="TMD13" s="7"/>
      <c r="TME13" s="7"/>
      <c r="TMF13" s="7"/>
      <c r="TMG13" s="7"/>
      <c r="TMH13" s="7"/>
      <c r="TMI13" s="7"/>
      <c r="TMJ13" s="7"/>
      <c r="TMK13" s="7"/>
      <c r="TML13" s="7"/>
      <c r="TMM13" s="7"/>
      <c r="TMN13" s="7"/>
      <c r="TMO13" s="7"/>
      <c r="TMP13" s="7"/>
      <c r="TMQ13" s="7"/>
      <c r="TMR13" s="7"/>
      <c r="TMS13" s="7"/>
      <c r="TMT13" s="7"/>
      <c r="TMU13" s="7"/>
      <c r="TMV13" s="7"/>
      <c r="TMW13" s="7"/>
      <c r="TMX13" s="7"/>
      <c r="TMY13" s="7"/>
      <c r="TMZ13" s="7"/>
      <c r="TNA13" s="7"/>
      <c r="TNB13" s="7"/>
      <c r="TNC13" s="7"/>
      <c r="TND13" s="7"/>
      <c r="TNE13" s="7"/>
      <c r="TNF13" s="7"/>
      <c r="TNG13" s="7"/>
      <c r="TNH13" s="7"/>
      <c r="TNI13" s="7"/>
      <c r="TNJ13" s="7"/>
      <c r="TNK13" s="7"/>
      <c r="TNL13" s="7"/>
      <c r="TNM13" s="7"/>
      <c r="TNN13" s="7"/>
      <c r="TNO13" s="7"/>
      <c r="TNP13" s="7"/>
      <c r="TNQ13" s="7"/>
      <c r="TNR13" s="7"/>
      <c r="TNS13" s="7"/>
      <c r="TNT13" s="7"/>
      <c r="TNU13" s="7"/>
      <c r="TNV13" s="7"/>
      <c r="TNW13" s="7"/>
      <c r="TNX13" s="7"/>
      <c r="TNY13" s="7"/>
      <c r="TNZ13" s="7"/>
      <c r="TOA13" s="7"/>
      <c r="TOB13" s="7"/>
      <c r="TOC13" s="7"/>
      <c r="TOD13" s="7"/>
      <c r="TOE13" s="7"/>
      <c r="TOF13" s="7"/>
      <c r="TOG13" s="7"/>
      <c r="TOH13" s="7"/>
      <c r="TOI13" s="7"/>
      <c r="TOJ13" s="7"/>
      <c r="TOK13" s="7"/>
      <c r="TOL13" s="7"/>
      <c r="TOM13" s="7"/>
      <c r="TON13" s="7"/>
      <c r="TOO13" s="7"/>
      <c r="TOP13" s="7"/>
      <c r="TOQ13" s="7"/>
      <c r="TOR13" s="7"/>
      <c r="TOS13" s="7"/>
      <c r="TOT13" s="7"/>
      <c r="TOU13" s="7"/>
      <c r="TOV13" s="7"/>
      <c r="TOW13" s="7"/>
      <c r="TOX13" s="7"/>
      <c r="TOY13" s="7"/>
      <c r="TOZ13" s="7"/>
      <c r="TPA13" s="7"/>
      <c r="TPB13" s="7"/>
      <c r="TPC13" s="7"/>
      <c r="TPD13" s="7"/>
      <c r="TPE13" s="7"/>
      <c r="TPF13" s="7"/>
      <c r="TPG13" s="7"/>
      <c r="TPH13" s="7"/>
      <c r="TPI13" s="7"/>
      <c r="TPJ13" s="7"/>
      <c r="TPK13" s="7"/>
      <c r="TPL13" s="7"/>
      <c r="TPM13" s="7"/>
      <c r="TPN13" s="7"/>
      <c r="TPO13" s="7"/>
      <c r="TPP13" s="7"/>
      <c r="TPQ13" s="7"/>
      <c r="TPR13" s="7"/>
      <c r="TPS13" s="7"/>
      <c r="TPT13" s="7"/>
      <c r="TPU13" s="7"/>
      <c r="TPV13" s="7"/>
      <c r="TPW13" s="7"/>
      <c r="TPX13" s="7"/>
      <c r="TPY13" s="7"/>
      <c r="TPZ13" s="7"/>
      <c r="TQA13" s="7"/>
      <c r="TQB13" s="7"/>
      <c r="TQC13" s="7"/>
      <c r="TQD13" s="7"/>
      <c r="TQE13" s="7"/>
      <c r="TQF13" s="7"/>
      <c r="TQG13" s="7"/>
      <c r="TQH13" s="7"/>
      <c r="TQI13" s="7"/>
      <c r="TQJ13" s="7"/>
      <c r="TQK13" s="7"/>
      <c r="TQL13" s="7"/>
      <c r="TQM13" s="7"/>
      <c r="TQN13" s="7"/>
      <c r="TQO13" s="7"/>
      <c r="TQP13" s="7"/>
      <c r="TQQ13" s="7"/>
      <c r="TQR13" s="7"/>
      <c r="TQS13" s="7"/>
      <c r="TQT13" s="7"/>
      <c r="TQU13" s="7"/>
      <c r="TQV13" s="7"/>
      <c r="TQW13" s="7"/>
      <c r="TQX13" s="7"/>
      <c r="TQY13" s="7"/>
      <c r="TQZ13" s="7"/>
      <c r="TRA13" s="7"/>
      <c r="TRB13" s="7"/>
      <c r="TRC13" s="7"/>
      <c r="TRD13" s="7"/>
      <c r="TRE13" s="7"/>
      <c r="TRF13" s="7"/>
      <c r="TRG13" s="7"/>
      <c r="TRH13" s="7"/>
      <c r="TRI13" s="7"/>
      <c r="TRJ13" s="7"/>
      <c r="TRK13" s="7"/>
      <c r="TRL13" s="7"/>
      <c r="TRM13" s="7"/>
      <c r="TRN13" s="7"/>
      <c r="TRO13" s="7"/>
      <c r="TRP13" s="7"/>
      <c r="TRQ13" s="7"/>
      <c r="TRR13" s="7"/>
      <c r="TRS13" s="7"/>
      <c r="TRT13" s="7"/>
      <c r="TRU13" s="7"/>
      <c r="TRV13" s="7"/>
      <c r="TRW13" s="7"/>
      <c r="TRX13" s="7"/>
      <c r="TRY13" s="7"/>
      <c r="TRZ13" s="7"/>
      <c r="TSA13" s="7"/>
      <c r="TSB13" s="7"/>
      <c r="TSC13" s="7"/>
      <c r="TSD13" s="7"/>
      <c r="TSE13" s="7"/>
      <c r="TSF13" s="7"/>
      <c r="TSG13" s="7"/>
      <c r="TSH13" s="7"/>
      <c r="TSI13" s="7"/>
      <c r="TSJ13" s="7"/>
      <c r="TSK13" s="7"/>
      <c r="TSL13" s="7"/>
      <c r="TSM13" s="7"/>
      <c r="TSN13" s="7"/>
      <c r="TSO13" s="7"/>
      <c r="TSP13" s="7"/>
      <c r="TSQ13" s="7"/>
      <c r="TSR13" s="7"/>
      <c r="TSS13" s="7"/>
      <c r="TST13" s="7"/>
      <c r="TSU13" s="7"/>
      <c r="TSV13" s="7"/>
      <c r="TSW13" s="7"/>
      <c r="TSX13" s="7"/>
      <c r="TSY13" s="7"/>
      <c r="TSZ13" s="7"/>
      <c r="TTA13" s="7"/>
      <c r="TTB13" s="7"/>
      <c r="TTC13" s="7"/>
      <c r="TTD13" s="7"/>
      <c r="TTE13" s="7"/>
      <c r="TTF13" s="7"/>
      <c r="TTG13" s="7"/>
      <c r="TTH13" s="7"/>
      <c r="TTI13" s="7"/>
      <c r="TTJ13" s="7"/>
      <c r="TTK13" s="7"/>
      <c r="TTL13" s="7"/>
      <c r="TTM13" s="7"/>
      <c r="TTN13" s="7"/>
      <c r="TTO13" s="7"/>
      <c r="TTP13" s="7"/>
      <c r="TTQ13" s="7"/>
      <c r="TTR13" s="7"/>
      <c r="TTS13" s="7"/>
      <c r="TTT13" s="7"/>
      <c r="TTU13" s="7"/>
      <c r="TTV13" s="7"/>
      <c r="TTW13" s="7"/>
      <c r="TTX13" s="7"/>
      <c r="TTY13" s="7"/>
      <c r="TTZ13" s="7"/>
      <c r="TUA13" s="7"/>
      <c r="TUB13" s="7"/>
      <c r="TUC13" s="7"/>
      <c r="TUD13" s="7"/>
      <c r="TUE13" s="7"/>
      <c r="TUF13" s="7"/>
      <c r="TUG13" s="7"/>
      <c r="TUH13" s="7"/>
      <c r="TUI13" s="7"/>
      <c r="TUJ13" s="7"/>
      <c r="TUK13" s="7"/>
      <c r="TUL13" s="7"/>
      <c r="TUM13" s="7"/>
      <c r="TUN13" s="7"/>
      <c r="TUO13" s="7"/>
      <c r="TUP13" s="7"/>
      <c r="TUQ13" s="7"/>
      <c r="TUR13" s="7"/>
      <c r="TUS13" s="7"/>
      <c r="TUT13" s="7"/>
      <c r="TUU13" s="7"/>
      <c r="TUV13" s="7"/>
      <c r="TUW13" s="7"/>
      <c r="TUX13" s="7"/>
      <c r="TUY13" s="7"/>
      <c r="TUZ13" s="7"/>
      <c r="TVA13" s="7"/>
      <c r="TVB13" s="7"/>
      <c r="TVC13" s="7"/>
      <c r="TVD13" s="7"/>
      <c r="TVE13" s="7"/>
      <c r="TVF13" s="7"/>
      <c r="TVG13" s="7"/>
      <c r="TVH13" s="7"/>
      <c r="TVI13" s="7"/>
      <c r="TVJ13" s="7"/>
      <c r="TVK13" s="7"/>
      <c r="TVL13" s="7"/>
      <c r="TVM13" s="7"/>
      <c r="TVN13" s="7"/>
      <c r="TVO13" s="7"/>
      <c r="TVP13" s="7"/>
      <c r="TVQ13" s="7"/>
      <c r="TVR13" s="7"/>
      <c r="TVS13" s="7"/>
      <c r="TVT13" s="7"/>
      <c r="TVU13" s="7"/>
      <c r="TVV13" s="7"/>
      <c r="TVW13" s="7"/>
      <c r="TVX13" s="7"/>
      <c r="TVY13" s="7"/>
      <c r="TVZ13" s="7"/>
      <c r="TWA13" s="7"/>
      <c r="TWB13" s="7"/>
      <c r="TWC13" s="7"/>
      <c r="TWD13" s="7"/>
      <c r="TWE13" s="7"/>
      <c r="TWF13" s="7"/>
      <c r="TWG13" s="7"/>
      <c r="TWH13" s="7"/>
      <c r="TWI13" s="7"/>
      <c r="TWJ13" s="7"/>
      <c r="TWK13" s="7"/>
      <c r="TWL13" s="7"/>
      <c r="TWM13" s="7"/>
      <c r="TWN13" s="7"/>
      <c r="TWO13" s="7"/>
      <c r="TWP13" s="7"/>
      <c r="TWQ13" s="7"/>
      <c r="TWR13" s="7"/>
      <c r="TWS13" s="7"/>
      <c r="TWT13" s="7"/>
      <c r="TWU13" s="7"/>
      <c r="TWV13" s="7"/>
      <c r="TWW13" s="7"/>
      <c r="TWX13" s="7"/>
      <c r="TWY13" s="7"/>
      <c r="TWZ13" s="7"/>
      <c r="TXA13" s="7"/>
      <c r="TXB13" s="7"/>
      <c r="TXC13" s="7"/>
      <c r="TXD13" s="7"/>
      <c r="TXE13" s="7"/>
      <c r="TXF13" s="7"/>
      <c r="TXG13" s="7"/>
      <c r="TXH13" s="7"/>
      <c r="TXI13" s="7"/>
      <c r="TXJ13" s="7"/>
      <c r="TXK13" s="7"/>
      <c r="TXL13" s="7"/>
      <c r="TXM13" s="7"/>
      <c r="TXN13" s="7"/>
      <c r="TXO13" s="7"/>
      <c r="TXP13" s="7"/>
      <c r="TXQ13" s="7"/>
      <c r="TXR13" s="7"/>
      <c r="TXS13" s="7"/>
      <c r="TXT13" s="7"/>
      <c r="TXU13" s="7"/>
      <c r="TXV13" s="7"/>
      <c r="TXW13" s="7"/>
      <c r="TXX13" s="7"/>
      <c r="TXY13" s="7"/>
      <c r="TXZ13" s="7"/>
      <c r="TYA13" s="7"/>
      <c r="TYB13" s="7"/>
      <c r="TYC13" s="7"/>
      <c r="TYD13" s="7"/>
      <c r="TYE13" s="7"/>
      <c r="TYF13" s="7"/>
      <c r="TYG13" s="7"/>
      <c r="TYH13" s="7"/>
      <c r="TYI13" s="7"/>
      <c r="TYJ13" s="7"/>
      <c r="TYK13" s="7"/>
      <c r="TYL13" s="7"/>
      <c r="TYM13" s="7"/>
      <c r="TYN13" s="7"/>
      <c r="TYO13" s="7"/>
      <c r="TYP13" s="7"/>
      <c r="TYQ13" s="7"/>
      <c r="TYR13" s="7"/>
      <c r="TYS13" s="7"/>
      <c r="TYT13" s="7"/>
      <c r="TYU13" s="7"/>
      <c r="TYV13" s="7"/>
      <c r="TYW13" s="7"/>
      <c r="TYX13" s="7"/>
      <c r="TYY13" s="7"/>
      <c r="TYZ13" s="7"/>
      <c r="TZA13" s="7"/>
      <c r="TZB13" s="7"/>
      <c r="TZC13" s="7"/>
      <c r="TZD13" s="7"/>
      <c r="TZE13" s="7"/>
      <c r="TZF13" s="7"/>
      <c r="TZG13" s="7"/>
      <c r="TZH13" s="7"/>
      <c r="TZI13" s="7"/>
      <c r="TZJ13" s="7"/>
      <c r="TZK13" s="7"/>
      <c r="TZL13" s="7"/>
      <c r="TZM13" s="7"/>
      <c r="TZN13" s="7"/>
      <c r="TZO13" s="7"/>
      <c r="TZP13" s="7"/>
      <c r="TZQ13" s="7"/>
      <c r="TZR13" s="7"/>
      <c r="TZS13" s="7"/>
      <c r="TZT13" s="7"/>
      <c r="TZU13" s="7"/>
      <c r="TZV13" s="7"/>
      <c r="TZW13" s="7"/>
      <c r="TZX13" s="7"/>
      <c r="TZY13" s="7"/>
      <c r="TZZ13" s="7"/>
      <c r="UAA13" s="7"/>
      <c r="UAB13" s="7"/>
      <c r="UAC13" s="7"/>
      <c r="UAD13" s="7"/>
      <c r="UAE13" s="7"/>
      <c r="UAF13" s="7"/>
      <c r="UAG13" s="7"/>
      <c r="UAH13" s="7"/>
      <c r="UAI13" s="7"/>
      <c r="UAJ13" s="7"/>
      <c r="UAK13" s="7"/>
      <c r="UAL13" s="7"/>
      <c r="UAM13" s="7"/>
      <c r="UAN13" s="7"/>
      <c r="UAO13" s="7"/>
      <c r="UAP13" s="7"/>
      <c r="UAQ13" s="7"/>
      <c r="UAR13" s="7"/>
      <c r="UAS13" s="7"/>
      <c r="UAT13" s="7"/>
      <c r="UAU13" s="7"/>
      <c r="UAV13" s="7"/>
      <c r="UAW13" s="7"/>
      <c r="UAX13" s="7"/>
      <c r="UAY13" s="7"/>
      <c r="UAZ13" s="7"/>
      <c r="UBA13" s="7"/>
      <c r="UBB13" s="7"/>
      <c r="UBC13" s="7"/>
      <c r="UBD13" s="7"/>
      <c r="UBE13" s="7"/>
      <c r="UBF13" s="7"/>
      <c r="UBG13" s="7"/>
      <c r="UBH13" s="7"/>
      <c r="UBI13" s="7"/>
      <c r="UBJ13" s="7"/>
      <c r="UBK13" s="7"/>
      <c r="UBL13" s="7"/>
      <c r="UBM13" s="7"/>
      <c r="UBN13" s="7"/>
      <c r="UBO13" s="7"/>
      <c r="UBP13" s="7"/>
      <c r="UBQ13" s="7"/>
      <c r="UBR13" s="7"/>
      <c r="UBS13" s="7"/>
      <c r="UBT13" s="7"/>
      <c r="UBU13" s="7"/>
      <c r="UBV13" s="7"/>
      <c r="UBW13" s="7"/>
      <c r="UBX13" s="7"/>
      <c r="UBY13" s="7"/>
      <c r="UBZ13" s="7"/>
      <c r="UCA13" s="7"/>
      <c r="UCB13" s="7"/>
      <c r="UCC13" s="7"/>
      <c r="UCD13" s="7"/>
      <c r="UCE13" s="7"/>
      <c r="UCF13" s="7"/>
      <c r="UCG13" s="7"/>
      <c r="UCH13" s="7"/>
      <c r="UCI13" s="7"/>
      <c r="UCJ13" s="7"/>
      <c r="UCK13" s="7"/>
      <c r="UCL13" s="7"/>
      <c r="UCM13" s="7"/>
      <c r="UCN13" s="7"/>
      <c r="UCO13" s="7"/>
      <c r="UCP13" s="7"/>
      <c r="UCQ13" s="7"/>
      <c r="UCR13" s="7"/>
      <c r="UCS13" s="7"/>
      <c r="UCT13" s="7"/>
      <c r="UCU13" s="7"/>
      <c r="UCV13" s="7"/>
      <c r="UCW13" s="7"/>
      <c r="UCX13" s="7"/>
      <c r="UCY13" s="7"/>
      <c r="UCZ13" s="7"/>
      <c r="UDA13" s="7"/>
      <c r="UDB13" s="7"/>
      <c r="UDC13" s="7"/>
      <c r="UDD13" s="7"/>
      <c r="UDE13" s="7"/>
      <c r="UDF13" s="7"/>
      <c r="UDG13" s="7"/>
      <c r="UDH13" s="7"/>
      <c r="UDI13" s="7"/>
      <c r="UDJ13" s="7"/>
      <c r="UDK13" s="7"/>
      <c r="UDL13" s="7"/>
      <c r="UDM13" s="7"/>
      <c r="UDN13" s="7"/>
      <c r="UDO13" s="7"/>
      <c r="UDP13" s="7"/>
      <c r="UDQ13" s="7"/>
      <c r="UDR13" s="7"/>
      <c r="UDS13" s="7"/>
      <c r="UDT13" s="7"/>
      <c r="UDU13" s="7"/>
      <c r="UDV13" s="7"/>
      <c r="UDW13" s="7"/>
      <c r="UDX13" s="7"/>
      <c r="UDY13" s="7"/>
      <c r="UDZ13" s="7"/>
      <c r="UEA13" s="7"/>
      <c r="UEB13" s="7"/>
      <c r="UEC13" s="7"/>
      <c r="UED13" s="7"/>
      <c r="UEE13" s="7"/>
      <c r="UEF13" s="7"/>
      <c r="UEG13" s="7"/>
      <c r="UEH13" s="7"/>
      <c r="UEI13" s="7"/>
      <c r="UEJ13" s="7"/>
      <c r="UEK13" s="7"/>
      <c r="UEL13" s="7"/>
      <c r="UEM13" s="7"/>
      <c r="UEN13" s="7"/>
      <c r="UEO13" s="7"/>
      <c r="UEP13" s="7"/>
      <c r="UEQ13" s="7"/>
      <c r="UER13" s="7"/>
      <c r="UES13" s="7"/>
      <c r="UET13" s="7"/>
      <c r="UEU13" s="7"/>
      <c r="UEV13" s="7"/>
      <c r="UEW13" s="7"/>
      <c r="UEX13" s="7"/>
      <c r="UEY13" s="7"/>
      <c r="UEZ13" s="7"/>
      <c r="UFA13" s="7"/>
      <c r="UFB13" s="7"/>
      <c r="UFC13" s="7"/>
      <c r="UFD13" s="7"/>
      <c r="UFE13" s="7"/>
      <c r="UFF13" s="7"/>
      <c r="UFG13" s="7"/>
      <c r="UFH13" s="7"/>
      <c r="UFI13" s="7"/>
      <c r="UFJ13" s="7"/>
      <c r="UFK13" s="7"/>
      <c r="UFL13" s="7"/>
      <c r="UFM13" s="7"/>
      <c r="UFN13" s="7"/>
      <c r="UFO13" s="7"/>
      <c r="UFP13" s="7"/>
      <c r="UFQ13" s="7"/>
      <c r="UFR13" s="7"/>
      <c r="UFS13" s="7"/>
      <c r="UFT13" s="7"/>
      <c r="UFU13" s="7"/>
      <c r="UFV13" s="7"/>
      <c r="UFW13" s="7"/>
      <c r="UFX13" s="7"/>
      <c r="UFY13" s="7"/>
      <c r="UFZ13" s="7"/>
      <c r="UGA13" s="7"/>
      <c r="UGB13" s="7"/>
      <c r="UGC13" s="7"/>
      <c r="UGD13" s="7"/>
      <c r="UGE13" s="7"/>
      <c r="UGF13" s="7"/>
      <c r="UGG13" s="7"/>
      <c r="UGH13" s="7"/>
      <c r="UGI13" s="7"/>
      <c r="UGJ13" s="7"/>
      <c r="UGK13" s="7"/>
      <c r="UGL13" s="7"/>
      <c r="UGM13" s="7"/>
      <c r="UGN13" s="7"/>
      <c r="UGO13" s="7"/>
      <c r="UGP13" s="7"/>
      <c r="UGQ13" s="7"/>
      <c r="UGR13" s="7"/>
      <c r="UGS13" s="7"/>
      <c r="UGT13" s="7"/>
      <c r="UGU13" s="7"/>
      <c r="UGV13" s="7"/>
      <c r="UGW13" s="7"/>
      <c r="UGX13" s="7"/>
      <c r="UGY13" s="7"/>
      <c r="UGZ13" s="7"/>
      <c r="UHA13" s="7"/>
      <c r="UHB13" s="7"/>
      <c r="UHC13" s="7"/>
      <c r="UHD13" s="7"/>
      <c r="UHE13" s="7"/>
      <c r="UHF13" s="7"/>
      <c r="UHG13" s="7"/>
      <c r="UHH13" s="7"/>
      <c r="UHI13" s="7"/>
      <c r="UHJ13" s="7"/>
      <c r="UHK13" s="7"/>
      <c r="UHL13" s="7"/>
      <c r="UHM13" s="7"/>
      <c r="UHN13" s="7"/>
      <c r="UHO13" s="7"/>
      <c r="UHP13" s="7"/>
      <c r="UHQ13" s="7"/>
      <c r="UHR13" s="7"/>
      <c r="UHS13" s="7"/>
      <c r="UHT13" s="7"/>
      <c r="UHU13" s="7"/>
      <c r="UHV13" s="7"/>
      <c r="UHW13" s="7"/>
      <c r="UHX13" s="7"/>
      <c r="UHY13" s="7"/>
      <c r="UHZ13" s="7"/>
      <c r="UIA13" s="7"/>
      <c r="UIB13" s="7"/>
      <c r="UIC13" s="7"/>
      <c r="UID13" s="7"/>
      <c r="UIE13" s="7"/>
      <c r="UIF13" s="7"/>
      <c r="UIG13" s="7"/>
      <c r="UIH13" s="7"/>
      <c r="UII13" s="7"/>
      <c r="UIJ13" s="7"/>
      <c r="UIK13" s="7"/>
      <c r="UIL13" s="7"/>
      <c r="UIM13" s="7"/>
      <c r="UIN13" s="7"/>
      <c r="UIO13" s="7"/>
      <c r="UIP13" s="7"/>
      <c r="UIQ13" s="7"/>
      <c r="UIR13" s="7"/>
      <c r="UIS13" s="7"/>
      <c r="UIT13" s="7"/>
      <c r="UIU13" s="7"/>
      <c r="UIV13" s="7"/>
      <c r="UIW13" s="7"/>
      <c r="UIX13" s="7"/>
      <c r="UIY13" s="7"/>
      <c r="UIZ13" s="7"/>
      <c r="UJA13" s="7"/>
      <c r="UJB13" s="7"/>
      <c r="UJC13" s="7"/>
      <c r="UJD13" s="7"/>
      <c r="UJE13" s="7"/>
      <c r="UJF13" s="7"/>
      <c r="UJG13" s="7"/>
      <c r="UJH13" s="7"/>
      <c r="UJI13" s="7"/>
      <c r="UJJ13" s="7"/>
      <c r="UJK13" s="7"/>
      <c r="UJL13" s="7"/>
      <c r="UJM13" s="7"/>
      <c r="UJN13" s="7"/>
      <c r="UJO13" s="7"/>
      <c r="UJP13" s="7"/>
      <c r="UJQ13" s="7"/>
      <c r="UJR13" s="7"/>
      <c r="UJS13" s="7"/>
      <c r="UJT13" s="7"/>
      <c r="UJU13" s="7"/>
      <c r="UJV13" s="7"/>
      <c r="UJW13" s="7"/>
      <c r="UJX13" s="7"/>
      <c r="UJY13" s="7"/>
      <c r="UJZ13" s="7"/>
      <c r="UKA13" s="7"/>
      <c r="UKB13" s="7"/>
      <c r="UKC13" s="7"/>
      <c r="UKD13" s="7"/>
      <c r="UKE13" s="7"/>
      <c r="UKF13" s="7"/>
      <c r="UKG13" s="7"/>
      <c r="UKH13" s="7"/>
      <c r="UKI13" s="7"/>
      <c r="UKJ13" s="7"/>
      <c r="UKK13" s="7"/>
      <c r="UKL13" s="7"/>
      <c r="UKM13" s="7"/>
      <c r="UKN13" s="7"/>
      <c r="UKO13" s="7"/>
      <c r="UKP13" s="7"/>
      <c r="UKQ13" s="7"/>
      <c r="UKR13" s="7"/>
      <c r="UKS13" s="7"/>
      <c r="UKT13" s="7"/>
      <c r="UKU13" s="7"/>
      <c r="UKV13" s="7"/>
      <c r="UKW13" s="7"/>
      <c r="UKX13" s="7"/>
      <c r="UKY13" s="7"/>
      <c r="UKZ13" s="7"/>
      <c r="ULA13" s="7"/>
      <c r="ULB13" s="7"/>
      <c r="ULC13" s="7"/>
      <c r="ULD13" s="7"/>
      <c r="ULE13" s="7"/>
      <c r="ULF13" s="7"/>
      <c r="ULG13" s="7"/>
      <c r="ULH13" s="7"/>
      <c r="ULI13" s="7"/>
      <c r="ULJ13" s="7"/>
      <c r="ULK13" s="7"/>
      <c r="ULL13" s="7"/>
      <c r="ULM13" s="7"/>
      <c r="ULN13" s="7"/>
      <c r="ULO13" s="7"/>
      <c r="ULP13" s="7"/>
      <c r="ULQ13" s="7"/>
      <c r="ULR13" s="7"/>
      <c r="ULS13" s="7"/>
      <c r="ULT13" s="7"/>
      <c r="ULU13" s="7"/>
      <c r="ULV13" s="7"/>
      <c r="ULW13" s="7"/>
      <c r="ULX13" s="7"/>
      <c r="ULY13" s="7"/>
      <c r="ULZ13" s="7"/>
      <c r="UMA13" s="7"/>
      <c r="UMB13" s="7"/>
      <c r="UMC13" s="7"/>
      <c r="UMD13" s="7"/>
      <c r="UME13" s="7"/>
      <c r="UMF13" s="7"/>
      <c r="UMG13" s="7"/>
      <c r="UMH13" s="7"/>
      <c r="UMI13" s="7"/>
      <c r="UMJ13" s="7"/>
      <c r="UMK13" s="7"/>
      <c r="UML13" s="7"/>
      <c r="UMM13" s="7"/>
      <c r="UMN13" s="7"/>
      <c r="UMO13" s="7"/>
      <c r="UMP13" s="7"/>
      <c r="UMQ13" s="7"/>
      <c r="UMR13" s="7"/>
      <c r="UMS13" s="7"/>
      <c r="UMT13" s="7"/>
      <c r="UMU13" s="7"/>
      <c r="UMV13" s="7"/>
      <c r="UMW13" s="7"/>
      <c r="UMX13" s="7"/>
      <c r="UMY13" s="7"/>
      <c r="UMZ13" s="7"/>
      <c r="UNA13" s="7"/>
      <c r="UNB13" s="7"/>
      <c r="UNC13" s="7"/>
      <c r="UND13" s="7"/>
      <c r="UNE13" s="7"/>
      <c r="UNF13" s="7"/>
      <c r="UNG13" s="7"/>
      <c r="UNH13" s="7"/>
      <c r="UNI13" s="7"/>
      <c r="UNJ13" s="7"/>
      <c r="UNK13" s="7"/>
      <c r="UNL13" s="7"/>
      <c r="UNM13" s="7"/>
      <c r="UNN13" s="7"/>
      <c r="UNO13" s="7"/>
      <c r="UNP13" s="7"/>
      <c r="UNQ13" s="7"/>
      <c r="UNR13" s="7"/>
      <c r="UNS13" s="7"/>
      <c r="UNT13" s="7"/>
      <c r="UNU13" s="7"/>
      <c r="UNV13" s="7"/>
      <c r="UNW13" s="7"/>
      <c r="UNX13" s="7"/>
      <c r="UNY13" s="7"/>
      <c r="UNZ13" s="7"/>
      <c r="UOA13" s="7"/>
      <c r="UOB13" s="7"/>
      <c r="UOC13" s="7"/>
      <c r="UOD13" s="7"/>
      <c r="UOE13" s="7"/>
      <c r="UOF13" s="7"/>
      <c r="UOG13" s="7"/>
      <c r="UOH13" s="7"/>
      <c r="UOI13" s="7"/>
      <c r="UOJ13" s="7"/>
      <c r="UOK13" s="7"/>
      <c r="UOL13" s="7"/>
      <c r="UOM13" s="7"/>
      <c r="UON13" s="7"/>
      <c r="UOO13" s="7"/>
      <c r="UOP13" s="7"/>
      <c r="UOQ13" s="7"/>
      <c r="UOR13" s="7"/>
      <c r="UOS13" s="7"/>
      <c r="UOT13" s="7"/>
      <c r="UOU13" s="7"/>
      <c r="UOV13" s="7"/>
      <c r="UOW13" s="7"/>
      <c r="UOX13" s="7"/>
      <c r="UOY13" s="7"/>
      <c r="UOZ13" s="7"/>
      <c r="UPA13" s="7"/>
      <c r="UPB13" s="7"/>
      <c r="UPC13" s="7"/>
      <c r="UPD13" s="7"/>
      <c r="UPE13" s="7"/>
      <c r="UPF13" s="7"/>
      <c r="UPG13" s="7"/>
      <c r="UPH13" s="7"/>
      <c r="UPI13" s="7"/>
      <c r="UPJ13" s="7"/>
      <c r="UPK13" s="7"/>
      <c r="UPL13" s="7"/>
      <c r="UPM13" s="7"/>
      <c r="UPN13" s="7"/>
      <c r="UPO13" s="7"/>
      <c r="UPP13" s="7"/>
      <c r="UPQ13" s="7"/>
      <c r="UPR13" s="7"/>
      <c r="UPS13" s="7"/>
      <c r="UPT13" s="7"/>
      <c r="UPU13" s="7"/>
      <c r="UPV13" s="7"/>
      <c r="UPW13" s="7"/>
      <c r="UPX13" s="7"/>
      <c r="UPY13" s="7"/>
      <c r="UPZ13" s="7"/>
      <c r="UQA13" s="7"/>
      <c r="UQB13" s="7"/>
      <c r="UQC13" s="7"/>
      <c r="UQD13" s="7"/>
      <c r="UQE13" s="7"/>
      <c r="UQF13" s="7"/>
      <c r="UQG13" s="7"/>
      <c r="UQH13" s="7"/>
      <c r="UQI13" s="7"/>
      <c r="UQJ13" s="7"/>
      <c r="UQK13" s="7"/>
      <c r="UQL13" s="7"/>
      <c r="UQM13" s="7"/>
      <c r="UQN13" s="7"/>
      <c r="UQO13" s="7"/>
      <c r="UQP13" s="7"/>
      <c r="UQQ13" s="7"/>
      <c r="UQR13" s="7"/>
      <c r="UQS13" s="7"/>
      <c r="UQT13" s="7"/>
      <c r="UQU13" s="7"/>
      <c r="UQV13" s="7"/>
      <c r="UQW13" s="7"/>
      <c r="UQX13" s="7"/>
      <c r="UQY13" s="7"/>
      <c r="UQZ13" s="7"/>
      <c r="URA13" s="7"/>
      <c r="URB13" s="7"/>
      <c r="URC13" s="7"/>
      <c r="URD13" s="7"/>
      <c r="URE13" s="7"/>
      <c r="URF13" s="7"/>
      <c r="URG13" s="7"/>
      <c r="URH13" s="7"/>
      <c r="URI13" s="7"/>
      <c r="URJ13" s="7"/>
      <c r="URK13" s="7"/>
      <c r="URL13" s="7"/>
      <c r="URM13" s="7"/>
      <c r="URN13" s="7"/>
      <c r="URO13" s="7"/>
      <c r="URP13" s="7"/>
      <c r="URQ13" s="7"/>
      <c r="URR13" s="7"/>
      <c r="URS13" s="7"/>
      <c r="URT13" s="7"/>
      <c r="URU13" s="7"/>
      <c r="URV13" s="7"/>
      <c r="URW13" s="7"/>
      <c r="URX13" s="7"/>
      <c r="URY13" s="7"/>
      <c r="URZ13" s="7"/>
      <c r="USA13" s="7"/>
      <c r="USB13" s="7"/>
      <c r="USC13" s="7"/>
      <c r="USD13" s="7"/>
      <c r="USE13" s="7"/>
      <c r="USF13" s="7"/>
      <c r="USG13" s="7"/>
      <c r="USH13" s="7"/>
      <c r="USI13" s="7"/>
      <c r="USJ13" s="7"/>
      <c r="USK13" s="7"/>
      <c r="USL13" s="7"/>
      <c r="USM13" s="7"/>
      <c r="USN13" s="7"/>
      <c r="USO13" s="7"/>
      <c r="USP13" s="7"/>
      <c r="USQ13" s="7"/>
      <c r="USR13" s="7"/>
      <c r="USS13" s="7"/>
      <c r="UST13" s="7"/>
      <c r="USU13" s="7"/>
      <c r="USV13" s="7"/>
      <c r="USW13" s="7"/>
      <c r="USX13" s="7"/>
      <c r="USY13" s="7"/>
      <c r="USZ13" s="7"/>
      <c r="UTA13" s="7"/>
      <c r="UTB13" s="7"/>
      <c r="UTC13" s="7"/>
      <c r="UTD13" s="7"/>
      <c r="UTE13" s="7"/>
      <c r="UTF13" s="7"/>
      <c r="UTG13" s="7"/>
      <c r="UTH13" s="7"/>
      <c r="UTI13" s="7"/>
      <c r="UTJ13" s="7"/>
      <c r="UTK13" s="7"/>
      <c r="UTL13" s="7"/>
      <c r="UTM13" s="7"/>
      <c r="UTN13" s="7"/>
      <c r="UTO13" s="7"/>
      <c r="UTP13" s="7"/>
      <c r="UTQ13" s="7"/>
      <c r="UTR13" s="7"/>
      <c r="UTS13" s="7"/>
      <c r="UTT13" s="7"/>
      <c r="UTU13" s="7"/>
      <c r="UTV13" s="7"/>
      <c r="UTW13" s="7"/>
      <c r="UTX13" s="7"/>
      <c r="UTY13" s="7"/>
      <c r="UTZ13" s="7"/>
      <c r="UUA13" s="7"/>
      <c r="UUB13" s="7"/>
      <c r="UUC13" s="7"/>
      <c r="UUD13" s="7"/>
      <c r="UUE13" s="7"/>
      <c r="UUF13" s="7"/>
      <c r="UUG13" s="7"/>
      <c r="UUH13" s="7"/>
      <c r="UUI13" s="7"/>
      <c r="UUJ13" s="7"/>
      <c r="UUK13" s="7"/>
      <c r="UUL13" s="7"/>
      <c r="UUM13" s="7"/>
      <c r="UUN13" s="7"/>
      <c r="UUO13" s="7"/>
      <c r="UUP13" s="7"/>
      <c r="UUQ13" s="7"/>
      <c r="UUR13" s="7"/>
      <c r="UUS13" s="7"/>
      <c r="UUT13" s="7"/>
      <c r="UUU13" s="7"/>
      <c r="UUV13" s="7"/>
      <c r="UUW13" s="7"/>
      <c r="UUX13" s="7"/>
      <c r="UUY13" s="7"/>
      <c r="UUZ13" s="7"/>
      <c r="UVA13" s="7"/>
      <c r="UVB13" s="7"/>
      <c r="UVC13" s="7"/>
      <c r="UVD13" s="7"/>
      <c r="UVE13" s="7"/>
      <c r="UVF13" s="7"/>
      <c r="UVG13" s="7"/>
      <c r="UVH13" s="7"/>
      <c r="UVI13" s="7"/>
      <c r="UVJ13" s="7"/>
      <c r="UVK13" s="7"/>
      <c r="UVL13" s="7"/>
      <c r="UVM13" s="7"/>
      <c r="UVN13" s="7"/>
      <c r="UVO13" s="7"/>
      <c r="UVP13" s="7"/>
      <c r="UVQ13" s="7"/>
      <c r="UVR13" s="7"/>
      <c r="UVS13" s="7"/>
      <c r="UVT13" s="7"/>
      <c r="UVU13" s="7"/>
      <c r="UVV13" s="7"/>
      <c r="UVW13" s="7"/>
      <c r="UVX13" s="7"/>
      <c r="UVY13" s="7"/>
      <c r="UVZ13" s="7"/>
      <c r="UWA13" s="7"/>
      <c r="UWB13" s="7"/>
      <c r="UWC13" s="7"/>
      <c r="UWD13" s="7"/>
      <c r="UWE13" s="7"/>
      <c r="UWF13" s="7"/>
      <c r="UWG13" s="7"/>
      <c r="UWH13" s="7"/>
      <c r="UWI13" s="7"/>
      <c r="UWJ13" s="7"/>
      <c r="UWK13" s="7"/>
      <c r="UWL13" s="7"/>
      <c r="UWM13" s="7"/>
      <c r="UWN13" s="7"/>
      <c r="UWO13" s="7"/>
      <c r="UWP13" s="7"/>
      <c r="UWQ13" s="7"/>
      <c r="UWR13" s="7"/>
      <c r="UWS13" s="7"/>
      <c r="UWT13" s="7"/>
      <c r="UWU13" s="7"/>
      <c r="UWV13" s="7"/>
      <c r="UWW13" s="7"/>
      <c r="UWX13" s="7"/>
      <c r="UWY13" s="7"/>
      <c r="UWZ13" s="7"/>
      <c r="UXA13" s="7"/>
      <c r="UXB13" s="7"/>
      <c r="UXC13" s="7"/>
      <c r="UXD13" s="7"/>
      <c r="UXE13" s="7"/>
      <c r="UXF13" s="7"/>
      <c r="UXG13" s="7"/>
      <c r="UXH13" s="7"/>
      <c r="UXI13" s="7"/>
      <c r="UXJ13" s="7"/>
      <c r="UXK13" s="7"/>
      <c r="UXL13" s="7"/>
      <c r="UXM13" s="7"/>
      <c r="UXN13" s="7"/>
      <c r="UXO13" s="7"/>
      <c r="UXP13" s="7"/>
      <c r="UXQ13" s="7"/>
      <c r="UXR13" s="7"/>
      <c r="UXS13" s="7"/>
      <c r="UXT13" s="7"/>
      <c r="UXU13" s="7"/>
      <c r="UXV13" s="7"/>
      <c r="UXW13" s="7"/>
      <c r="UXX13" s="7"/>
      <c r="UXY13" s="7"/>
      <c r="UXZ13" s="7"/>
      <c r="UYA13" s="7"/>
      <c r="UYB13" s="7"/>
      <c r="UYC13" s="7"/>
      <c r="UYD13" s="7"/>
      <c r="UYE13" s="7"/>
      <c r="UYF13" s="7"/>
      <c r="UYG13" s="7"/>
      <c r="UYH13" s="7"/>
      <c r="UYI13" s="7"/>
      <c r="UYJ13" s="7"/>
      <c r="UYK13" s="7"/>
      <c r="UYL13" s="7"/>
      <c r="UYM13" s="7"/>
      <c r="UYN13" s="7"/>
      <c r="UYO13" s="7"/>
      <c r="UYP13" s="7"/>
      <c r="UYQ13" s="7"/>
      <c r="UYR13" s="7"/>
      <c r="UYS13" s="7"/>
      <c r="UYT13" s="7"/>
      <c r="UYU13" s="7"/>
      <c r="UYV13" s="7"/>
      <c r="UYW13" s="7"/>
      <c r="UYX13" s="7"/>
      <c r="UYY13" s="7"/>
      <c r="UYZ13" s="7"/>
      <c r="UZA13" s="7"/>
      <c r="UZB13" s="7"/>
      <c r="UZC13" s="7"/>
      <c r="UZD13" s="7"/>
      <c r="UZE13" s="7"/>
      <c r="UZF13" s="7"/>
      <c r="UZG13" s="7"/>
      <c r="UZH13" s="7"/>
      <c r="UZI13" s="7"/>
      <c r="UZJ13" s="7"/>
      <c r="UZK13" s="7"/>
      <c r="UZL13" s="7"/>
      <c r="UZM13" s="7"/>
      <c r="UZN13" s="7"/>
      <c r="UZO13" s="7"/>
      <c r="UZP13" s="7"/>
      <c r="UZQ13" s="7"/>
      <c r="UZR13" s="7"/>
      <c r="UZS13" s="7"/>
      <c r="UZT13" s="7"/>
      <c r="UZU13" s="7"/>
      <c r="UZV13" s="7"/>
      <c r="UZW13" s="7"/>
      <c r="UZX13" s="7"/>
      <c r="UZY13" s="7"/>
      <c r="UZZ13" s="7"/>
      <c r="VAA13" s="7"/>
      <c r="VAB13" s="7"/>
      <c r="VAC13" s="7"/>
      <c r="VAD13" s="7"/>
      <c r="VAE13" s="7"/>
      <c r="VAF13" s="7"/>
      <c r="VAG13" s="7"/>
      <c r="VAH13" s="7"/>
      <c r="VAI13" s="7"/>
      <c r="VAJ13" s="7"/>
      <c r="VAK13" s="7"/>
      <c r="VAL13" s="7"/>
      <c r="VAM13" s="7"/>
      <c r="VAN13" s="7"/>
      <c r="VAO13" s="7"/>
      <c r="VAP13" s="7"/>
      <c r="VAQ13" s="7"/>
      <c r="VAR13" s="7"/>
      <c r="VAS13" s="7"/>
      <c r="VAT13" s="7"/>
      <c r="VAU13" s="7"/>
      <c r="VAV13" s="7"/>
      <c r="VAW13" s="7"/>
      <c r="VAX13" s="7"/>
      <c r="VAY13" s="7"/>
      <c r="VAZ13" s="7"/>
      <c r="VBA13" s="7"/>
      <c r="VBB13" s="7"/>
      <c r="VBC13" s="7"/>
      <c r="VBD13" s="7"/>
      <c r="VBE13" s="7"/>
      <c r="VBF13" s="7"/>
      <c r="VBG13" s="7"/>
      <c r="VBH13" s="7"/>
      <c r="VBI13" s="7"/>
      <c r="VBJ13" s="7"/>
      <c r="VBK13" s="7"/>
      <c r="VBL13" s="7"/>
      <c r="VBM13" s="7"/>
      <c r="VBN13" s="7"/>
      <c r="VBO13" s="7"/>
      <c r="VBP13" s="7"/>
      <c r="VBQ13" s="7"/>
      <c r="VBR13" s="7"/>
      <c r="VBS13" s="7"/>
      <c r="VBT13" s="7"/>
      <c r="VBU13" s="7"/>
      <c r="VBV13" s="7"/>
      <c r="VBW13" s="7"/>
      <c r="VBX13" s="7"/>
      <c r="VBY13" s="7"/>
      <c r="VBZ13" s="7"/>
      <c r="VCA13" s="7"/>
      <c r="VCB13" s="7"/>
      <c r="VCC13" s="7"/>
      <c r="VCD13" s="7"/>
      <c r="VCE13" s="7"/>
      <c r="VCF13" s="7"/>
      <c r="VCG13" s="7"/>
      <c r="VCH13" s="7"/>
      <c r="VCI13" s="7"/>
      <c r="VCJ13" s="7"/>
      <c r="VCK13" s="7"/>
      <c r="VCL13" s="7"/>
      <c r="VCM13" s="7"/>
      <c r="VCN13" s="7"/>
      <c r="VCO13" s="7"/>
      <c r="VCP13" s="7"/>
      <c r="VCQ13" s="7"/>
      <c r="VCR13" s="7"/>
      <c r="VCS13" s="7"/>
      <c r="VCT13" s="7"/>
      <c r="VCU13" s="7"/>
      <c r="VCV13" s="7"/>
      <c r="VCW13" s="7"/>
      <c r="VCX13" s="7"/>
      <c r="VCY13" s="7"/>
      <c r="VCZ13" s="7"/>
      <c r="VDA13" s="7"/>
      <c r="VDB13" s="7"/>
      <c r="VDC13" s="7"/>
      <c r="VDD13" s="7"/>
      <c r="VDE13" s="7"/>
      <c r="VDF13" s="7"/>
      <c r="VDG13" s="7"/>
      <c r="VDH13" s="7"/>
      <c r="VDI13" s="7"/>
      <c r="VDJ13" s="7"/>
      <c r="VDK13" s="7"/>
      <c r="VDL13" s="7"/>
      <c r="VDM13" s="7"/>
      <c r="VDN13" s="7"/>
      <c r="VDO13" s="7"/>
      <c r="VDP13" s="7"/>
      <c r="VDQ13" s="7"/>
      <c r="VDR13" s="7"/>
      <c r="VDS13" s="7"/>
      <c r="VDT13" s="7"/>
      <c r="VDU13" s="7"/>
      <c r="VDV13" s="7"/>
      <c r="VDW13" s="7"/>
      <c r="VDX13" s="7"/>
      <c r="VDY13" s="7"/>
      <c r="VDZ13" s="7"/>
      <c r="VEA13" s="7"/>
      <c r="VEB13" s="7"/>
      <c r="VEC13" s="7"/>
      <c r="VED13" s="7"/>
      <c r="VEE13" s="7"/>
      <c r="VEF13" s="7"/>
      <c r="VEG13" s="7"/>
      <c r="VEH13" s="7"/>
      <c r="VEI13" s="7"/>
      <c r="VEJ13" s="7"/>
      <c r="VEK13" s="7"/>
      <c r="VEL13" s="7"/>
      <c r="VEM13" s="7"/>
      <c r="VEN13" s="7"/>
      <c r="VEO13" s="7"/>
      <c r="VEP13" s="7"/>
      <c r="VEQ13" s="7"/>
      <c r="VER13" s="7"/>
      <c r="VES13" s="7"/>
      <c r="VET13" s="7"/>
      <c r="VEU13" s="7"/>
      <c r="VEV13" s="7"/>
      <c r="VEW13" s="7"/>
      <c r="VEX13" s="7"/>
      <c r="VEY13" s="7"/>
      <c r="VEZ13" s="7"/>
      <c r="VFA13" s="7"/>
      <c r="VFB13" s="7"/>
      <c r="VFC13" s="7"/>
      <c r="VFD13" s="7"/>
      <c r="VFE13" s="7"/>
      <c r="VFF13" s="7"/>
      <c r="VFG13" s="7"/>
      <c r="VFH13" s="7"/>
      <c r="VFI13" s="7"/>
      <c r="VFJ13" s="7"/>
      <c r="VFK13" s="7"/>
      <c r="VFL13" s="7"/>
      <c r="VFM13" s="7"/>
      <c r="VFN13" s="7"/>
      <c r="VFO13" s="7"/>
      <c r="VFP13" s="7"/>
      <c r="VFQ13" s="7"/>
      <c r="VFR13" s="7"/>
      <c r="VFS13" s="7"/>
      <c r="VFT13" s="7"/>
      <c r="VFU13" s="7"/>
      <c r="VFV13" s="7"/>
      <c r="VFW13" s="7"/>
      <c r="VFX13" s="7"/>
      <c r="VFY13" s="7"/>
      <c r="VFZ13" s="7"/>
      <c r="VGA13" s="7"/>
      <c r="VGB13" s="7"/>
      <c r="VGC13" s="7"/>
      <c r="VGD13" s="7"/>
      <c r="VGE13" s="7"/>
      <c r="VGF13" s="7"/>
      <c r="VGG13" s="7"/>
      <c r="VGH13" s="7"/>
      <c r="VGI13" s="7"/>
      <c r="VGJ13" s="7"/>
      <c r="VGK13" s="7"/>
      <c r="VGL13" s="7"/>
      <c r="VGM13" s="7"/>
      <c r="VGN13" s="7"/>
      <c r="VGO13" s="7"/>
      <c r="VGP13" s="7"/>
      <c r="VGQ13" s="7"/>
      <c r="VGR13" s="7"/>
      <c r="VGS13" s="7"/>
      <c r="VGT13" s="7"/>
      <c r="VGU13" s="7"/>
      <c r="VGV13" s="7"/>
      <c r="VGW13" s="7"/>
      <c r="VGX13" s="7"/>
      <c r="VGY13" s="7"/>
      <c r="VGZ13" s="7"/>
      <c r="VHA13" s="7"/>
      <c r="VHB13" s="7"/>
      <c r="VHC13" s="7"/>
      <c r="VHD13" s="7"/>
      <c r="VHE13" s="7"/>
      <c r="VHF13" s="7"/>
      <c r="VHG13" s="7"/>
      <c r="VHH13" s="7"/>
      <c r="VHI13" s="7"/>
      <c r="VHJ13" s="7"/>
      <c r="VHK13" s="7"/>
      <c r="VHL13" s="7"/>
      <c r="VHM13" s="7"/>
      <c r="VHN13" s="7"/>
      <c r="VHO13" s="7"/>
      <c r="VHP13" s="7"/>
      <c r="VHQ13" s="7"/>
      <c r="VHR13" s="7"/>
      <c r="VHS13" s="7"/>
      <c r="VHT13" s="7"/>
      <c r="VHU13" s="7"/>
      <c r="VHV13" s="7"/>
      <c r="VHW13" s="7"/>
      <c r="VHX13" s="7"/>
      <c r="VHY13" s="7"/>
      <c r="VHZ13" s="7"/>
      <c r="VIA13" s="7"/>
      <c r="VIB13" s="7"/>
      <c r="VIC13" s="7"/>
      <c r="VID13" s="7"/>
      <c r="VIE13" s="7"/>
      <c r="VIF13" s="7"/>
      <c r="VIG13" s="7"/>
      <c r="VIH13" s="7"/>
      <c r="VII13" s="7"/>
      <c r="VIJ13" s="7"/>
      <c r="VIK13" s="7"/>
      <c r="VIL13" s="7"/>
      <c r="VIM13" s="7"/>
      <c r="VIN13" s="7"/>
      <c r="VIO13" s="7"/>
      <c r="VIP13" s="7"/>
      <c r="VIQ13" s="7"/>
      <c r="VIR13" s="7"/>
      <c r="VIS13" s="7"/>
      <c r="VIT13" s="7"/>
      <c r="VIU13" s="7"/>
      <c r="VIV13" s="7"/>
      <c r="VIW13" s="7"/>
      <c r="VIX13" s="7"/>
      <c r="VIY13" s="7"/>
      <c r="VIZ13" s="7"/>
      <c r="VJA13" s="7"/>
      <c r="VJB13" s="7"/>
      <c r="VJC13" s="7"/>
      <c r="VJD13" s="7"/>
      <c r="VJE13" s="7"/>
      <c r="VJF13" s="7"/>
      <c r="VJG13" s="7"/>
      <c r="VJH13" s="7"/>
      <c r="VJI13" s="7"/>
      <c r="VJJ13" s="7"/>
      <c r="VJK13" s="7"/>
      <c r="VJL13" s="7"/>
      <c r="VJM13" s="7"/>
      <c r="VJN13" s="7"/>
      <c r="VJO13" s="7"/>
      <c r="VJP13" s="7"/>
      <c r="VJQ13" s="7"/>
      <c r="VJR13" s="7"/>
      <c r="VJS13" s="7"/>
      <c r="VJT13" s="7"/>
      <c r="VJU13" s="7"/>
      <c r="VJV13" s="7"/>
      <c r="VJW13" s="7"/>
      <c r="VJX13" s="7"/>
      <c r="VJY13" s="7"/>
      <c r="VJZ13" s="7"/>
      <c r="VKA13" s="7"/>
      <c r="VKB13" s="7"/>
      <c r="VKC13" s="7"/>
      <c r="VKD13" s="7"/>
      <c r="VKE13" s="7"/>
      <c r="VKF13" s="7"/>
      <c r="VKG13" s="7"/>
      <c r="VKH13" s="7"/>
      <c r="VKI13" s="7"/>
      <c r="VKJ13" s="7"/>
      <c r="VKK13" s="7"/>
      <c r="VKL13" s="7"/>
      <c r="VKM13" s="7"/>
      <c r="VKN13" s="7"/>
      <c r="VKO13" s="7"/>
      <c r="VKP13" s="7"/>
      <c r="VKQ13" s="7"/>
      <c r="VKR13" s="7"/>
      <c r="VKS13" s="7"/>
      <c r="VKT13" s="7"/>
      <c r="VKU13" s="7"/>
      <c r="VKV13" s="7"/>
      <c r="VKW13" s="7"/>
      <c r="VKX13" s="7"/>
      <c r="VKY13" s="7"/>
      <c r="VKZ13" s="7"/>
      <c r="VLA13" s="7"/>
      <c r="VLB13" s="7"/>
      <c r="VLC13" s="7"/>
      <c r="VLD13" s="7"/>
      <c r="VLE13" s="7"/>
      <c r="VLF13" s="7"/>
      <c r="VLG13" s="7"/>
      <c r="VLH13" s="7"/>
      <c r="VLI13" s="7"/>
      <c r="VLJ13" s="7"/>
      <c r="VLK13" s="7"/>
      <c r="VLL13" s="7"/>
      <c r="VLM13" s="7"/>
      <c r="VLN13" s="7"/>
      <c r="VLO13" s="7"/>
      <c r="VLP13" s="7"/>
      <c r="VLQ13" s="7"/>
      <c r="VLR13" s="7"/>
      <c r="VLS13" s="7"/>
      <c r="VLT13" s="7"/>
      <c r="VLU13" s="7"/>
      <c r="VLV13" s="7"/>
      <c r="VLW13" s="7"/>
      <c r="VLX13" s="7"/>
      <c r="VLY13" s="7"/>
      <c r="VLZ13" s="7"/>
      <c r="VMA13" s="7"/>
      <c r="VMB13" s="7"/>
      <c r="VMC13" s="7"/>
      <c r="VMD13" s="7"/>
      <c r="VME13" s="7"/>
      <c r="VMF13" s="7"/>
      <c r="VMG13" s="7"/>
      <c r="VMH13" s="7"/>
      <c r="VMI13" s="7"/>
      <c r="VMJ13" s="7"/>
      <c r="VMK13" s="7"/>
      <c r="VML13" s="7"/>
      <c r="VMM13" s="7"/>
      <c r="VMN13" s="7"/>
      <c r="VMO13" s="7"/>
      <c r="VMP13" s="7"/>
      <c r="VMQ13" s="7"/>
      <c r="VMR13" s="7"/>
      <c r="VMS13" s="7"/>
      <c r="VMT13" s="7"/>
      <c r="VMU13" s="7"/>
      <c r="VMV13" s="7"/>
      <c r="VMW13" s="7"/>
      <c r="VMX13" s="7"/>
      <c r="VMY13" s="7"/>
      <c r="VMZ13" s="7"/>
      <c r="VNA13" s="7"/>
      <c r="VNB13" s="7"/>
      <c r="VNC13" s="7"/>
      <c r="VND13" s="7"/>
      <c r="VNE13" s="7"/>
      <c r="VNF13" s="7"/>
      <c r="VNG13" s="7"/>
      <c r="VNH13" s="7"/>
      <c r="VNI13" s="7"/>
      <c r="VNJ13" s="7"/>
      <c r="VNK13" s="7"/>
      <c r="VNL13" s="7"/>
      <c r="VNM13" s="7"/>
      <c r="VNN13" s="7"/>
      <c r="VNO13" s="7"/>
      <c r="VNP13" s="7"/>
      <c r="VNQ13" s="7"/>
      <c r="VNR13" s="7"/>
      <c r="VNS13" s="7"/>
      <c r="VNT13" s="7"/>
      <c r="VNU13" s="7"/>
      <c r="VNV13" s="7"/>
      <c r="VNW13" s="7"/>
      <c r="VNX13" s="7"/>
      <c r="VNY13" s="7"/>
      <c r="VNZ13" s="7"/>
      <c r="VOA13" s="7"/>
      <c r="VOB13" s="7"/>
      <c r="VOC13" s="7"/>
      <c r="VOD13" s="7"/>
      <c r="VOE13" s="7"/>
      <c r="VOF13" s="7"/>
      <c r="VOG13" s="7"/>
      <c r="VOH13" s="7"/>
      <c r="VOI13" s="7"/>
      <c r="VOJ13" s="7"/>
      <c r="VOK13" s="7"/>
      <c r="VOL13" s="7"/>
      <c r="VOM13" s="7"/>
      <c r="VON13" s="7"/>
      <c r="VOO13" s="7"/>
      <c r="VOP13" s="7"/>
      <c r="VOQ13" s="7"/>
      <c r="VOR13" s="7"/>
      <c r="VOS13" s="7"/>
      <c r="VOT13" s="7"/>
      <c r="VOU13" s="7"/>
      <c r="VOV13" s="7"/>
      <c r="VOW13" s="7"/>
      <c r="VOX13" s="7"/>
      <c r="VOY13" s="7"/>
      <c r="VOZ13" s="7"/>
      <c r="VPA13" s="7"/>
      <c r="VPB13" s="7"/>
      <c r="VPC13" s="7"/>
      <c r="VPD13" s="7"/>
      <c r="VPE13" s="7"/>
      <c r="VPF13" s="7"/>
      <c r="VPG13" s="7"/>
      <c r="VPH13" s="7"/>
      <c r="VPI13" s="7"/>
      <c r="VPJ13" s="7"/>
      <c r="VPK13" s="7"/>
      <c r="VPL13" s="7"/>
      <c r="VPM13" s="7"/>
      <c r="VPN13" s="7"/>
      <c r="VPO13" s="7"/>
      <c r="VPP13" s="7"/>
      <c r="VPQ13" s="7"/>
      <c r="VPR13" s="7"/>
      <c r="VPS13" s="7"/>
      <c r="VPT13" s="7"/>
      <c r="VPU13" s="7"/>
      <c r="VPV13" s="7"/>
      <c r="VPW13" s="7"/>
      <c r="VPX13" s="7"/>
      <c r="VPY13" s="7"/>
      <c r="VPZ13" s="7"/>
      <c r="VQA13" s="7"/>
      <c r="VQB13" s="7"/>
      <c r="VQC13" s="7"/>
      <c r="VQD13" s="7"/>
      <c r="VQE13" s="7"/>
      <c r="VQF13" s="7"/>
      <c r="VQG13" s="7"/>
      <c r="VQH13" s="7"/>
      <c r="VQI13" s="7"/>
      <c r="VQJ13" s="7"/>
      <c r="VQK13" s="7"/>
      <c r="VQL13" s="7"/>
      <c r="VQM13" s="7"/>
      <c r="VQN13" s="7"/>
      <c r="VQO13" s="7"/>
      <c r="VQP13" s="7"/>
      <c r="VQQ13" s="7"/>
      <c r="VQR13" s="7"/>
      <c r="VQS13" s="7"/>
      <c r="VQT13" s="7"/>
      <c r="VQU13" s="7"/>
      <c r="VQV13" s="7"/>
      <c r="VQW13" s="7"/>
      <c r="VQX13" s="7"/>
      <c r="VQY13" s="7"/>
      <c r="VQZ13" s="7"/>
      <c r="VRA13" s="7"/>
      <c r="VRB13" s="7"/>
      <c r="VRC13" s="7"/>
      <c r="VRD13" s="7"/>
      <c r="VRE13" s="7"/>
      <c r="VRF13" s="7"/>
      <c r="VRG13" s="7"/>
      <c r="VRH13" s="7"/>
      <c r="VRI13" s="7"/>
      <c r="VRJ13" s="7"/>
      <c r="VRK13" s="7"/>
      <c r="VRL13" s="7"/>
      <c r="VRM13" s="7"/>
      <c r="VRN13" s="7"/>
      <c r="VRO13" s="7"/>
      <c r="VRP13" s="7"/>
      <c r="VRQ13" s="7"/>
      <c r="VRR13" s="7"/>
      <c r="VRS13" s="7"/>
      <c r="VRT13" s="7"/>
      <c r="VRU13" s="7"/>
      <c r="VRV13" s="7"/>
      <c r="VRW13" s="7"/>
      <c r="VRX13" s="7"/>
      <c r="VRY13" s="7"/>
      <c r="VRZ13" s="7"/>
      <c r="VSA13" s="7"/>
      <c r="VSB13" s="7"/>
      <c r="VSC13" s="7"/>
      <c r="VSD13" s="7"/>
      <c r="VSE13" s="7"/>
      <c r="VSF13" s="7"/>
      <c r="VSG13" s="7"/>
      <c r="VSH13" s="7"/>
      <c r="VSI13" s="7"/>
      <c r="VSJ13" s="7"/>
      <c r="VSK13" s="7"/>
      <c r="VSL13" s="7"/>
      <c r="VSM13" s="7"/>
      <c r="VSN13" s="7"/>
      <c r="VSO13" s="7"/>
      <c r="VSP13" s="7"/>
      <c r="VSQ13" s="7"/>
      <c r="VSR13" s="7"/>
      <c r="VSS13" s="7"/>
      <c r="VST13" s="7"/>
      <c r="VSU13" s="7"/>
      <c r="VSV13" s="7"/>
      <c r="VSW13" s="7"/>
      <c r="VSX13" s="7"/>
      <c r="VSY13" s="7"/>
      <c r="VSZ13" s="7"/>
      <c r="VTA13" s="7"/>
      <c r="VTB13" s="7"/>
      <c r="VTC13" s="7"/>
      <c r="VTD13" s="7"/>
      <c r="VTE13" s="7"/>
      <c r="VTF13" s="7"/>
      <c r="VTG13" s="7"/>
      <c r="VTH13" s="7"/>
      <c r="VTI13" s="7"/>
      <c r="VTJ13" s="7"/>
      <c r="VTK13" s="7"/>
      <c r="VTL13" s="7"/>
      <c r="VTM13" s="7"/>
      <c r="VTN13" s="7"/>
      <c r="VTO13" s="7"/>
      <c r="VTP13" s="7"/>
      <c r="VTQ13" s="7"/>
      <c r="VTR13" s="7"/>
      <c r="VTS13" s="7"/>
      <c r="VTT13" s="7"/>
      <c r="VTU13" s="7"/>
      <c r="VTV13" s="7"/>
      <c r="VTW13" s="7"/>
      <c r="VTX13" s="7"/>
      <c r="VTY13" s="7"/>
      <c r="VTZ13" s="7"/>
      <c r="VUA13" s="7"/>
      <c r="VUB13" s="7"/>
      <c r="VUC13" s="7"/>
      <c r="VUD13" s="7"/>
      <c r="VUE13" s="7"/>
      <c r="VUF13" s="7"/>
      <c r="VUG13" s="7"/>
      <c r="VUH13" s="7"/>
      <c r="VUI13" s="7"/>
      <c r="VUJ13" s="7"/>
      <c r="VUK13" s="7"/>
      <c r="VUL13" s="7"/>
      <c r="VUM13" s="7"/>
      <c r="VUN13" s="7"/>
      <c r="VUO13" s="7"/>
      <c r="VUP13" s="7"/>
      <c r="VUQ13" s="7"/>
      <c r="VUR13" s="7"/>
      <c r="VUS13" s="7"/>
      <c r="VUT13" s="7"/>
      <c r="VUU13" s="7"/>
      <c r="VUV13" s="7"/>
      <c r="VUW13" s="7"/>
      <c r="VUX13" s="7"/>
      <c r="VUY13" s="7"/>
      <c r="VUZ13" s="7"/>
      <c r="VVA13" s="7"/>
      <c r="VVB13" s="7"/>
      <c r="VVC13" s="7"/>
      <c r="VVD13" s="7"/>
      <c r="VVE13" s="7"/>
      <c r="VVF13" s="7"/>
      <c r="VVG13" s="7"/>
      <c r="VVH13" s="7"/>
      <c r="VVI13" s="7"/>
      <c r="VVJ13" s="7"/>
      <c r="VVK13" s="7"/>
      <c r="VVL13" s="7"/>
      <c r="VVM13" s="7"/>
      <c r="VVN13" s="7"/>
      <c r="VVO13" s="7"/>
      <c r="VVP13" s="7"/>
      <c r="VVQ13" s="7"/>
      <c r="VVR13" s="7"/>
      <c r="VVS13" s="7"/>
      <c r="VVT13" s="7"/>
      <c r="VVU13" s="7"/>
      <c r="VVV13" s="7"/>
      <c r="VVW13" s="7"/>
      <c r="VVX13" s="7"/>
      <c r="VVY13" s="7"/>
      <c r="VVZ13" s="7"/>
      <c r="VWA13" s="7"/>
      <c r="VWB13" s="7"/>
      <c r="VWC13" s="7"/>
      <c r="VWD13" s="7"/>
      <c r="VWE13" s="7"/>
      <c r="VWF13" s="7"/>
      <c r="VWG13" s="7"/>
      <c r="VWH13" s="7"/>
      <c r="VWI13" s="7"/>
      <c r="VWJ13" s="7"/>
      <c r="VWK13" s="7"/>
      <c r="VWL13" s="7"/>
      <c r="VWM13" s="7"/>
      <c r="VWN13" s="7"/>
      <c r="VWO13" s="7"/>
      <c r="VWP13" s="7"/>
      <c r="VWQ13" s="7"/>
      <c r="VWR13" s="7"/>
      <c r="VWS13" s="7"/>
      <c r="VWT13" s="7"/>
      <c r="VWU13" s="7"/>
      <c r="VWV13" s="7"/>
      <c r="VWW13" s="7"/>
      <c r="VWX13" s="7"/>
      <c r="VWY13" s="7"/>
      <c r="VWZ13" s="7"/>
      <c r="VXA13" s="7"/>
      <c r="VXB13" s="7"/>
      <c r="VXC13" s="7"/>
      <c r="VXD13" s="7"/>
      <c r="VXE13" s="7"/>
      <c r="VXF13" s="7"/>
      <c r="VXG13" s="7"/>
      <c r="VXH13" s="7"/>
      <c r="VXI13" s="7"/>
      <c r="VXJ13" s="7"/>
      <c r="VXK13" s="7"/>
      <c r="VXL13" s="7"/>
      <c r="VXM13" s="7"/>
      <c r="VXN13" s="7"/>
      <c r="VXO13" s="7"/>
      <c r="VXP13" s="7"/>
      <c r="VXQ13" s="7"/>
      <c r="VXR13" s="7"/>
      <c r="VXS13" s="7"/>
      <c r="VXT13" s="7"/>
      <c r="VXU13" s="7"/>
      <c r="VXV13" s="7"/>
      <c r="VXW13" s="7"/>
      <c r="VXX13" s="7"/>
      <c r="VXY13" s="7"/>
      <c r="VXZ13" s="7"/>
      <c r="VYA13" s="7"/>
      <c r="VYB13" s="7"/>
      <c r="VYC13" s="7"/>
      <c r="VYD13" s="7"/>
      <c r="VYE13" s="7"/>
      <c r="VYF13" s="7"/>
      <c r="VYG13" s="7"/>
      <c r="VYH13" s="7"/>
      <c r="VYI13" s="7"/>
      <c r="VYJ13" s="7"/>
      <c r="VYK13" s="7"/>
      <c r="VYL13" s="7"/>
      <c r="VYM13" s="7"/>
      <c r="VYN13" s="7"/>
      <c r="VYO13" s="7"/>
      <c r="VYP13" s="7"/>
      <c r="VYQ13" s="7"/>
      <c r="VYR13" s="7"/>
      <c r="VYS13" s="7"/>
      <c r="VYT13" s="7"/>
      <c r="VYU13" s="7"/>
      <c r="VYV13" s="7"/>
      <c r="VYW13" s="7"/>
      <c r="VYX13" s="7"/>
      <c r="VYY13" s="7"/>
      <c r="VYZ13" s="7"/>
      <c r="VZA13" s="7"/>
      <c r="VZB13" s="7"/>
      <c r="VZC13" s="7"/>
      <c r="VZD13" s="7"/>
      <c r="VZE13" s="7"/>
      <c r="VZF13" s="7"/>
      <c r="VZG13" s="7"/>
      <c r="VZH13" s="7"/>
      <c r="VZI13" s="7"/>
      <c r="VZJ13" s="7"/>
      <c r="VZK13" s="7"/>
      <c r="VZL13" s="7"/>
      <c r="VZM13" s="7"/>
      <c r="VZN13" s="7"/>
      <c r="VZO13" s="7"/>
      <c r="VZP13" s="7"/>
      <c r="VZQ13" s="7"/>
      <c r="VZR13" s="7"/>
      <c r="VZS13" s="7"/>
      <c r="VZT13" s="7"/>
      <c r="VZU13" s="7"/>
      <c r="VZV13" s="7"/>
      <c r="VZW13" s="7"/>
      <c r="VZX13" s="7"/>
      <c r="VZY13" s="7"/>
      <c r="VZZ13" s="7"/>
      <c r="WAA13" s="7"/>
      <c r="WAB13" s="7"/>
      <c r="WAC13" s="7"/>
      <c r="WAD13" s="7"/>
      <c r="WAE13" s="7"/>
      <c r="WAF13" s="7"/>
      <c r="WAG13" s="7"/>
      <c r="WAH13" s="7"/>
      <c r="WAI13" s="7"/>
      <c r="WAJ13" s="7"/>
      <c r="WAK13" s="7"/>
      <c r="WAL13" s="7"/>
      <c r="WAM13" s="7"/>
      <c r="WAN13" s="7"/>
      <c r="WAO13" s="7"/>
      <c r="WAP13" s="7"/>
      <c r="WAQ13" s="7"/>
      <c r="WAR13" s="7"/>
      <c r="WAS13" s="7"/>
      <c r="WAT13" s="7"/>
      <c r="WAU13" s="7"/>
      <c r="WAV13" s="7"/>
      <c r="WAW13" s="7"/>
      <c r="WAX13" s="7"/>
      <c r="WAY13" s="7"/>
      <c r="WAZ13" s="7"/>
      <c r="WBA13" s="7"/>
      <c r="WBB13" s="7"/>
      <c r="WBC13" s="7"/>
      <c r="WBD13" s="7"/>
      <c r="WBE13" s="7"/>
      <c r="WBF13" s="7"/>
      <c r="WBG13" s="7"/>
      <c r="WBH13" s="7"/>
      <c r="WBI13" s="7"/>
      <c r="WBJ13" s="7"/>
      <c r="WBK13" s="7"/>
      <c r="WBL13" s="7"/>
      <c r="WBM13" s="7"/>
      <c r="WBN13" s="7"/>
      <c r="WBO13" s="7"/>
      <c r="WBP13" s="7"/>
      <c r="WBQ13" s="7"/>
      <c r="WBR13" s="7"/>
      <c r="WBS13" s="7"/>
      <c r="WBT13" s="7"/>
      <c r="WBU13" s="7"/>
      <c r="WBV13" s="7"/>
      <c r="WBW13" s="7"/>
      <c r="WBX13" s="7"/>
      <c r="WBY13" s="7"/>
      <c r="WBZ13" s="7"/>
      <c r="WCA13" s="7"/>
      <c r="WCB13" s="7"/>
      <c r="WCC13" s="7"/>
      <c r="WCD13" s="7"/>
      <c r="WCE13" s="7"/>
      <c r="WCF13" s="7"/>
      <c r="WCG13" s="7"/>
      <c r="WCH13" s="7"/>
      <c r="WCI13" s="7"/>
      <c r="WCJ13" s="7"/>
      <c r="WCK13" s="7"/>
      <c r="WCL13" s="7"/>
      <c r="WCM13" s="7"/>
      <c r="WCN13" s="7"/>
      <c r="WCO13" s="7"/>
      <c r="WCP13" s="7"/>
      <c r="WCQ13" s="7"/>
      <c r="WCR13" s="7"/>
      <c r="WCS13" s="7"/>
      <c r="WCT13" s="7"/>
      <c r="WCU13" s="7"/>
      <c r="WCV13" s="7"/>
      <c r="WCW13" s="7"/>
      <c r="WCX13" s="7"/>
      <c r="WCY13" s="7"/>
      <c r="WCZ13" s="7"/>
      <c r="WDA13" s="7"/>
      <c r="WDB13" s="7"/>
      <c r="WDC13" s="7"/>
      <c r="WDD13" s="7"/>
      <c r="WDE13" s="7"/>
      <c r="WDF13" s="7"/>
      <c r="WDG13" s="7"/>
      <c r="WDH13" s="7"/>
      <c r="WDI13" s="7"/>
      <c r="WDJ13" s="7"/>
      <c r="WDK13" s="7"/>
      <c r="WDL13" s="7"/>
      <c r="WDM13" s="7"/>
      <c r="WDN13" s="7"/>
      <c r="WDO13" s="7"/>
      <c r="WDP13" s="7"/>
      <c r="WDQ13" s="7"/>
      <c r="WDR13" s="7"/>
      <c r="WDS13" s="7"/>
      <c r="WDT13" s="7"/>
      <c r="WDU13" s="7"/>
      <c r="WDV13" s="7"/>
      <c r="WDW13" s="7"/>
      <c r="WDX13" s="7"/>
      <c r="WDY13" s="7"/>
      <c r="WDZ13" s="7"/>
      <c r="WEA13" s="7"/>
      <c r="WEB13" s="7"/>
      <c r="WEC13" s="7"/>
      <c r="WED13" s="7"/>
      <c r="WEE13" s="7"/>
      <c r="WEF13" s="7"/>
      <c r="WEG13" s="7"/>
      <c r="WEH13" s="7"/>
      <c r="WEI13" s="7"/>
      <c r="WEJ13" s="7"/>
      <c r="WEK13" s="7"/>
      <c r="WEL13" s="7"/>
      <c r="WEM13" s="7"/>
      <c r="WEN13" s="7"/>
      <c r="WEO13" s="7"/>
      <c r="WEP13" s="7"/>
      <c r="WEQ13" s="7"/>
      <c r="WER13" s="7"/>
      <c r="WES13" s="7"/>
      <c r="WET13" s="7"/>
      <c r="WEU13" s="7"/>
      <c r="WEV13" s="7"/>
      <c r="WEW13" s="7"/>
      <c r="WEX13" s="7"/>
      <c r="WEY13" s="7"/>
      <c r="WEZ13" s="7"/>
      <c r="WFA13" s="7"/>
      <c r="WFB13" s="7"/>
      <c r="WFC13" s="7"/>
      <c r="WFD13" s="7"/>
      <c r="WFE13" s="7"/>
      <c r="WFF13" s="7"/>
      <c r="WFG13" s="7"/>
      <c r="WFH13" s="7"/>
      <c r="WFI13" s="7"/>
      <c r="WFJ13" s="7"/>
      <c r="WFK13" s="7"/>
      <c r="WFL13" s="7"/>
      <c r="WFM13" s="7"/>
      <c r="WFN13" s="7"/>
      <c r="WFO13" s="7"/>
      <c r="WFP13" s="7"/>
      <c r="WFQ13" s="7"/>
      <c r="WFR13" s="7"/>
      <c r="WFS13" s="7"/>
      <c r="WFT13" s="7"/>
      <c r="WFU13" s="7"/>
      <c r="WFV13" s="7"/>
      <c r="WFW13" s="7"/>
      <c r="WFX13" s="7"/>
      <c r="WFY13" s="7"/>
      <c r="WFZ13" s="7"/>
      <c r="WGA13" s="7"/>
      <c r="WGB13" s="7"/>
      <c r="WGC13" s="7"/>
      <c r="WGD13" s="7"/>
      <c r="WGE13" s="7"/>
      <c r="WGF13" s="7"/>
      <c r="WGG13" s="7"/>
      <c r="WGH13" s="7"/>
      <c r="WGI13" s="7"/>
      <c r="WGJ13" s="7"/>
      <c r="WGK13" s="7"/>
      <c r="WGL13" s="7"/>
      <c r="WGM13" s="7"/>
      <c r="WGN13" s="7"/>
      <c r="WGO13" s="7"/>
      <c r="WGP13" s="7"/>
      <c r="WGQ13" s="7"/>
      <c r="WGR13" s="7"/>
      <c r="WGS13" s="7"/>
      <c r="WGT13" s="7"/>
      <c r="WGU13" s="7"/>
      <c r="WGV13" s="7"/>
      <c r="WGW13" s="7"/>
      <c r="WGX13" s="7"/>
      <c r="WGY13" s="7"/>
      <c r="WGZ13" s="7"/>
      <c r="WHA13" s="7"/>
      <c r="WHB13" s="7"/>
      <c r="WHC13" s="7"/>
      <c r="WHD13" s="7"/>
      <c r="WHE13" s="7"/>
      <c r="WHF13" s="7"/>
      <c r="WHG13" s="7"/>
      <c r="WHH13" s="7"/>
      <c r="WHI13" s="7"/>
      <c r="WHJ13" s="7"/>
      <c r="WHK13" s="7"/>
      <c r="WHL13" s="7"/>
      <c r="WHM13" s="7"/>
      <c r="WHN13" s="7"/>
      <c r="WHO13" s="7"/>
      <c r="WHP13" s="7"/>
      <c r="WHQ13" s="7"/>
      <c r="WHR13" s="7"/>
      <c r="WHS13" s="7"/>
      <c r="WHT13" s="7"/>
      <c r="WHU13" s="7"/>
      <c r="WHV13" s="7"/>
      <c r="WHW13" s="7"/>
      <c r="WHX13" s="7"/>
      <c r="WHY13" s="7"/>
      <c r="WHZ13" s="7"/>
      <c r="WIA13" s="7"/>
      <c r="WIB13" s="7"/>
      <c r="WIC13" s="7"/>
      <c r="WID13" s="7"/>
      <c r="WIE13" s="7"/>
      <c r="WIF13" s="7"/>
      <c r="WIG13" s="7"/>
      <c r="WIH13" s="7"/>
      <c r="WII13" s="7"/>
      <c r="WIJ13" s="7"/>
      <c r="WIK13" s="7"/>
      <c r="WIL13" s="7"/>
      <c r="WIM13" s="7"/>
      <c r="WIN13" s="7"/>
      <c r="WIO13" s="7"/>
      <c r="WIP13" s="7"/>
      <c r="WIQ13" s="7"/>
      <c r="WIR13" s="7"/>
      <c r="WIS13" s="7"/>
      <c r="WIT13" s="7"/>
      <c r="WIU13" s="7"/>
      <c r="WIV13" s="7"/>
      <c r="WIW13" s="7"/>
      <c r="WIX13" s="7"/>
      <c r="WIY13" s="7"/>
      <c r="WIZ13" s="7"/>
      <c r="WJA13" s="7"/>
      <c r="WJB13" s="7"/>
      <c r="WJC13" s="7"/>
      <c r="WJD13" s="7"/>
      <c r="WJE13" s="7"/>
      <c r="WJF13" s="7"/>
      <c r="WJG13" s="7"/>
      <c r="WJH13" s="7"/>
      <c r="WJI13" s="7"/>
      <c r="WJJ13" s="7"/>
      <c r="WJK13" s="7"/>
      <c r="WJL13" s="7"/>
      <c r="WJM13" s="7"/>
      <c r="WJN13" s="7"/>
      <c r="WJO13" s="7"/>
      <c r="WJP13" s="7"/>
      <c r="WJQ13" s="7"/>
      <c r="WJR13" s="7"/>
      <c r="WJS13" s="7"/>
      <c r="WJT13" s="7"/>
      <c r="WJU13" s="7"/>
      <c r="WJV13" s="7"/>
      <c r="WJW13" s="7"/>
      <c r="WJX13" s="7"/>
      <c r="WJY13" s="7"/>
      <c r="WJZ13" s="7"/>
      <c r="WKA13" s="7"/>
      <c r="WKB13" s="7"/>
      <c r="WKC13" s="7"/>
      <c r="WKD13" s="7"/>
      <c r="WKE13" s="7"/>
      <c r="WKF13" s="7"/>
      <c r="WKG13" s="7"/>
      <c r="WKH13" s="7"/>
      <c r="WKI13" s="7"/>
      <c r="WKJ13" s="7"/>
      <c r="WKK13" s="7"/>
      <c r="WKL13" s="7"/>
      <c r="WKM13" s="7"/>
      <c r="WKN13" s="7"/>
      <c r="WKO13" s="7"/>
      <c r="WKP13" s="7"/>
      <c r="WKQ13" s="7"/>
      <c r="WKR13" s="7"/>
      <c r="WKS13" s="7"/>
      <c r="WKT13" s="7"/>
      <c r="WKU13" s="7"/>
      <c r="WKV13" s="7"/>
      <c r="WKW13" s="7"/>
      <c r="WKX13" s="7"/>
      <c r="WKY13" s="7"/>
      <c r="WKZ13" s="7"/>
      <c r="WLA13" s="7"/>
      <c r="WLB13" s="7"/>
      <c r="WLC13" s="7"/>
      <c r="WLD13" s="7"/>
      <c r="WLE13" s="7"/>
      <c r="WLF13" s="7"/>
      <c r="WLG13" s="7"/>
      <c r="WLH13" s="7"/>
      <c r="WLI13" s="7"/>
      <c r="WLJ13" s="7"/>
      <c r="WLK13" s="7"/>
      <c r="WLL13" s="7"/>
      <c r="WLM13" s="7"/>
      <c r="WLN13" s="7"/>
      <c r="WLO13" s="7"/>
      <c r="WLP13" s="7"/>
      <c r="WLQ13" s="7"/>
      <c r="WLR13" s="7"/>
      <c r="WLS13" s="7"/>
      <c r="WLT13" s="7"/>
      <c r="WLU13" s="7"/>
      <c r="WLV13" s="7"/>
      <c r="WLW13" s="7"/>
      <c r="WLX13" s="7"/>
      <c r="WLY13" s="7"/>
      <c r="WLZ13" s="7"/>
      <c r="WMA13" s="7"/>
      <c r="WMB13" s="7"/>
      <c r="WMC13" s="7"/>
      <c r="WMD13" s="7"/>
      <c r="WME13" s="7"/>
      <c r="WMF13" s="7"/>
      <c r="WMG13" s="7"/>
      <c r="WMH13" s="7"/>
      <c r="WMI13" s="7"/>
      <c r="WMJ13" s="7"/>
      <c r="WMK13" s="7"/>
      <c r="WML13" s="7"/>
      <c r="WMM13" s="7"/>
      <c r="WMN13" s="7"/>
      <c r="WMO13" s="7"/>
      <c r="WMP13" s="7"/>
      <c r="WMQ13" s="7"/>
      <c r="WMR13" s="7"/>
      <c r="WMS13" s="7"/>
      <c r="WMT13" s="7"/>
      <c r="WMU13" s="7"/>
      <c r="WMV13" s="7"/>
      <c r="WMW13" s="7"/>
      <c r="WMX13" s="7"/>
      <c r="WMY13" s="7"/>
      <c r="WMZ13" s="7"/>
      <c r="WNA13" s="7"/>
      <c r="WNB13" s="7"/>
      <c r="WNC13" s="7"/>
      <c r="WND13" s="7"/>
      <c r="WNE13" s="7"/>
      <c r="WNF13" s="7"/>
      <c r="WNG13" s="7"/>
      <c r="WNH13" s="7"/>
      <c r="WNI13" s="7"/>
      <c r="WNJ13" s="7"/>
      <c r="WNK13" s="7"/>
      <c r="WNL13" s="7"/>
      <c r="WNM13" s="7"/>
      <c r="WNN13" s="7"/>
      <c r="WNO13" s="7"/>
      <c r="WNP13" s="7"/>
      <c r="WNQ13" s="7"/>
      <c r="WNR13" s="7"/>
      <c r="WNS13" s="7"/>
      <c r="WNT13" s="7"/>
      <c r="WNU13" s="7"/>
      <c r="WNV13" s="7"/>
      <c r="WNW13" s="7"/>
      <c r="WNX13" s="7"/>
      <c r="WNY13" s="7"/>
      <c r="WNZ13" s="7"/>
      <c r="WOA13" s="7"/>
      <c r="WOB13" s="7"/>
      <c r="WOC13" s="7"/>
      <c r="WOD13" s="7"/>
      <c r="WOE13" s="7"/>
      <c r="WOF13" s="7"/>
      <c r="WOG13" s="7"/>
      <c r="WOH13" s="7"/>
      <c r="WOI13" s="7"/>
      <c r="WOJ13" s="7"/>
      <c r="WOK13" s="7"/>
      <c r="WOL13" s="7"/>
      <c r="WOM13" s="7"/>
      <c r="WON13" s="7"/>
      <c r="WOO13" s="7"/>
      <c r="WOP13" s="7"/>
      <c r="WOQ13" s="7"/>
      <c r="WOR13" s="7"/>
      <c r="WOS13" s="7"/>
      <c r="WOT13" s="7"/>
      <c r="WOU13" s="7"/>
      <c r="WOV13" s="7"/>
      <c r="WOW13" s="7"/>
      <c r="WOX13" s="7"/>
      <c r="WOY13" s="7"/>
      <c r="WOZ13" s="7"/>
      <c r="WPA13" s="7"/>
      <c r="WPB13" s="7"/>
      <c r="WPC13" s="7"/>
      <c r="WPD13" s="7"/>
      <c r="WPE13" s="7"/>
      <c r="WPF13" s="7"/>
      <c r="WPG13" s="7"/>
      <c r="WPH13" s="7"/>
      <c r="WPI13" s="7"/>
      <c r="WPJ13" s="7"/>
      <c r="WPK13" s="7"/>
      <c r="WPL13" s="7"/>
      <c r="WPM13" s="7"/>
      <c r="WPN13" s="7"/>
      <c r="WPO13" s="7"/>
      <c r="WPP13" s="7"/>
      <c r="WPQ13" s="7"/>
      <c r="WPR13" s="7"/>
      <c r="WPS13" s="7"/>
      <c r="WPT13" s="7"/>
      <c r="WPU13" s="7"/>
      <c r="WPV13" s="7"/>
      <c r="WPW13" s="7"/>
      <c r="WPX13" s="7"/>
      <c r="WPY13" s="7"/>
      <c r="WPZ13" s="7"/>
      <c r="WQA13" s="7"/>
      <c r="WQB13" s="7"/>
      <c r="WQC13" s="7"/>
      <c r="WQD13" s="7"/>
      <c r="WQE13" s="7"/>
      <c r="WQF13" s="7"/>
      <c r="WQG13" s="7"/>
      <c r="WQH13" s="7"/>
      <c r="WQI13" s="7"/>
      <c r="WQJ13" s="7"/>
      <c r="WQK13" s="7"/>
      <c r="WQL13" s="7"/>
      <c r="WQM13" s="7"/>
      <c r="WQN13" s="7"/>
      <c r="WQO13" s="7"/>
      <c r="WQP13" s="7"/>
      <c r="WQQ13" s="7"/>
      <c r="WQR13" s="7"/>
      <c r="WQS13" s="7"/>
      <c r="WQT13" s="7"/>
      <c r="WQU13" s="7"/>
      <c r="WQV13" s="7"/>
      <c r="WQW13" s="7"/>
      <c r="WQX13" s="7"/>
      <c r="WQY13" s="7"/>
      <c r="WQZ13" s="7"/>
      <c r="WRA13" s="7"/>
      <c r="WRB13" s="7"/>
      <c r="WRC13" s="7"/>
      <c r="WRD13" s="7"/>
      <c r="WRE13" s="7"/>
      <c r="WRF13" s="7"/>
      <c r="WRG13" s="7"/>
      <c r="WRH13" s="7"/>
      <c r="WRI13" s="7"/>
      <c r="WRJ13" s="7"/>
      <c r="WRK13" s="7"/>
      <c r="WRL13" s="7"/>
      <c r="WRM13" s="7"/>
      <c r="WRN13" s="7"/>
      <c r="WRO13" s="7"/>
      <c r="WRP13" s="7"/>
      <c r="WRQ13" s="7"/>
      <c r="WRR13" s="7"/>
      <c r="WRS13" s="7"/>
      <c r="WRT13" s="7"/>
      <c r="WRU13" s="7"/>
      <c r="WRV13" s="7"/>
      <c r="WRW13" s="7"/>
      <c r="WRX13" s="7"/>
      <c r="WRY13" s="7"/>
      <c r="WRZ13" s="7"/>
      <c r="WSA13" s="7"/>
      <c r="WSB13" s="7"/>
      <c r="WSC13" s="7"/>
      <c r="WSD13" s="7"/>
      <c r="WSE13" s="7"/>
      <c r="WSF13" s="7"/>
      <c r="WSG13" s="7"/>
      <c r="WSH13" s="7"/>
      <c r="WSI13" s="7"/>
      <c r="WSJ13" s="7"/>
      <c r="WSK13" s="7"/>
      <c r="WSL13" s="7"/>
      <c r="WSM13" s="7"/>
      <c r="WSN13" s="7"/>
      <c r="WSO13" s="7"/>
      <c r="WSP13" s="7"/>
      <c r="WSQ13" s="7"/>
      <c r="WSR13" s="7"/>
      <c r="WSS13" s="7"/>
      <c r="WST13" s="7"/>
      <c r="WSU13" s="7"/>
      <c r="WSV13" s="7"/>
      <c r="WSW13" s="7"/>
      <c r="WSX13" s="7"/>
      <c r="WSY13" s="7"/>
      <c r="WSZ13" s="7"/>
      <c r="WTA13" s="7"/>
      <c r="WTB13" s="7"/>
      <c r="WTC13" s="7"/>
      <c r="WTD13" s="7"/>
      <c r="WTE13" s="7"/>
      <c r="WTF13" s="7"/>
      <c r="WTG13" s="7"/>
      <c r="WTH13" s="7"/>
      <c r="WTI13" s="7"/>
      <c r="WTJ13" s="7"/>
      <c r="WTK13" s="7"/>
      <c r="WTL13" s="7"/>
      <c r="WTM13" s="7"/>
      <c r="WTN13" s="7"/>
      <c r="WTO13" s="7"/>
      <c r="WTP13" s="7"/>
      <c r="WTQ13" s="7"/>
      <c r="WTR13" s="7"/>
      <c r="WTS13" s="7"/>
      <c r="WTT13" s="7"/>
      <c r="WTU13" s="7"/>
      <c r="WTV13" s="7"/>
      <c r="WTW13" s="7"/>
      <c r="WTX13" s="7"/>
      <c r="WTY13" s="7"/>
      <c r="WTZ13" s="7"/>
      <c r="WUA13" s="7"/>
      <c r="WUB13" s="7"/>
      <c r="WUC13" s="7"/>
      <c r="WUD13" s="7"/>
      <c r="WUE13" s="7"/>
      <c r="WUF13" s="7"/>
      <c r="WUG13" s="7"/>
      <c r="WUH13" s="7"/>
      <c r="WUI13" s="7"/>
      <c r="WUJ13" s="7"/>
      <c r="WUK13" s="7"/>
      <c r="WUL13" s="7"/>
      <c r="WUM13" s="7"/>
      <c r="WUN13" s="7"/>
      <c r="WUO13" s="7"/>
      <c r="WUP13" s="7"/>
      <c r="WUQ13" s="7"/>
      <c r="WUR13" s="7"/>
      <c r="WUS13" s="7"/>
      <c r="WUT13" s="7"/>
      <c r="WUU13" s="7"/>
      <c r="WUV13" s="7"/>
      <c r="WUW13" s="7"/>
      <c r="WUX13" s="7"/>
      <c r="WUY13" s="7"/>
      <c r="WUZ13" s="7"/>
      <c r="WVA13" s="7"/>
      <c r="WVB13" s="7"/>
      <c r="WVC13" s="7"/>
      <c r="WVD13" s="7"/>
      <c r="WVE13" s="7"/>
      <c r="WVF13" s="7"/>
      <c r="WVG13" s="7"/>
      <c r="WVH13" s="7"/>
      <c r="WVI13" s="7"/>
      <c r="WVJ13" s="7"/>
      <c r="WVK13" s="7"/>
      <c r="WVL13" s="7"/>
      <c r="WVM13" s="7"/>
      <c r="WVN13" s="7"/>
      <c r="WVO13" s="7"/>
      <c r="WVP13" s="7"/>
      <c r="WVQ13" s="7"/>
      <c r="WVR13" s="7"/>
      <c r="WVS13" s="7"/>
      <c r="WVT13" s="7"/>
      <c r="WVU13" s="7"/>
      <c r="WVV13" s="7"/>
      <c r="WVW13" s="7"/>
      <c r="WVX13" s="7"/>
      <c r="WVY13" s="7"/>
      <c r="WVZ13" s="7"/>
      <c r="WWA13" s="7"/>
      <c r="WWB13" s="7"/>
      <c r="WWC13" s="7"/>
      <c r="WWD13" s="7"/>
      <c r="WWE13" s="7"/>
      <c r="WWF13" s="7"/>
      <c r="WWG13" s="7"/>
      <c r="WWH13" s="7"/>
      <c r="WWI13" s="7"/>
      <c r="WWJ13" s="7"/>
      <c r="WWK13" s="7"/>
      <c r="WWL13" s="7"/>
      <c r="WWM13" s="7"/>
      <c r="WWN13" s="7"/>
      <c r="WWO13" s="7"/>
      <c r="WWP13" s="7"/>
      <c r="WWQ13" s="7"/>
      <c r="WWR13" s="7"/>
      <c r="WWS13" s="7"/>
      <c r="WWT13" s="7"/>
      <c r="WWU13" s="7"/>
      <c r="WWV13" s="7"/>
      <c r="WWW13" s="7"/>
      <c r="WWX13" s="7"/>
      <c r="WWY13" s="7"/>
      <c r="WWZ13" s="7"/>
      <c r="WXA13" s="7"/>
      <c r="WXB13" s="7"/>
      <c r="WXC13" s="7"/>
      <c r="WXD13" s="7"/>
      <c r="WXE13" s="7"/>
      <c r="WXF13" s="7"/>
      <c r="WXG13" s="7"/>
      <c r="WXH13" s="7"/>
      <c r="WXI13" s="7"/>
      <c r="WXJ13" s="7"/>
      <c r="WXK13" s="7"/>
      <c r="WXL13" s="7"/>
      <c r="WXM13" s="7"/>
      <c r="WXN13" s="7"/>
      <c r="WXO13" s="7"/>
      <c r="WXP13" s="7"/>
      <c r="WXQ13" s="7"/>
      <c r="WXR13" s="7"/>
      <c r="WXS13" s="7"/>
      <c r="WXT13" s="7"/>
      <c r="WXU13" s="7"/>
      <c r="WXV13" s="7"/>
      <c r="WXW13" s="7"/>
      <c r="WXX13" s="7"/>
      <c r="WXY13" s="7"/>
      <c r="WXZ13" s="7"/>
      <c r="WYA13" s="7"/>
      <c r="WYB13" s="7"/>
      <c r="WYC13" s="7"/>
      <c r="WYD13" s="7"/>
      <c r="WYE13" s="7"/>
      <c r="WYF13" s="7"/>
      <c r="WYG13" s="7"/>
      <c r="WYH13" s="7"/>
      <c r="WYI13" s="7"/>
      <c r="WYJ13" s="7"/>
      <c r="WYK13" s="7"/>
      <c r="WYL13" s="7"/>
      <c r="WYM13" s="7"/>
      <c r="WYN13" s="7"/>
      <c r="WYO13" s="7"/>
      <c r="WYP13" s="7"/>
      <c r="WYQ13" s="7"/>
      <c r="WYR13" s="7"/>
      <c r="WYS13" s="7"/>
      <c r="WYT13" s="7"/>
      <c r="WYU13" s="7"/>
      <c r="WYV13" s="7"/>
      <c r="WYW13" s="7"/>
      <c r="WYX13" s="7"/>
      <c r="WYY13" s="7"/>
      <c r="WYZ13" s="7"/>
      <c r="WZA13" s="7"/>
      <c r="WZB13" s="7"/>
      <c r="WZC13" s="7"/>
      <c r="WZD13" s="7"/>
      <c r="WZE13" s="7"/>
      <c r="WZF13" s="7"/>
      <c r="WZG13" s="7"/>
      <c r="WZH13" s="7"/>
      <c r="WZI13" s="7"/>
      <c r="WZJ13" s="7"/>
      <c r="WZK13" s="7"/>
      <c r="WZL13" s="7"/>
      <c r="WZM13" s="7"/>
      <c r="WZN13" s="7"/>
      <c r="WZO13" s="7"/>
      <c r="WZP13" s="7"/>
      <c r="WZQ13" s="7"/>
      <c r="WZR13" s="7"/>
      <c r="WZS13" s="7"/>
      <c r="WZT13" s="7"/>
      <c r="WZU13" s="7"/>
      <c r="WZV13" s="7"/>
      <c r="WZW13" s="7"/>
      <c r="WZX13" s="7"/>
      <c r="WZY13" s="7"/>
      <c r="WZZ13" s="7"/>
      <c r="XAA13" s="7"/>
      <c r="XAB13" s="7"/>
      <c r="XAC13" s="7"/>
      <c r="XAD13" s="7"/>
      <c r="XAE13" s="7"/>
      <c r="XAF13" s="7"/>
      <c r="XAG13" s="7"/>
      <c r="XAH13" s="7"/>
      <c r="XAI13" s="7"/>
      <c r="XAJ13" s="7"/>
      <c r="XAK13" s="7"/>
      <c r="XAL13" s="7"/>
      <c r="XAM13" s="7"/>
      <c r="XAN13" s="7"/>
      <c r="XAO13" s="7"/>
      <c r="XAP13" s="7"/>
      <c r="XAQ13" s="7"/>
      <c r="XAR13" s="7"/>
      <c r="XAS13" s="7"/>
      <c r="XAT13" s="7"/>
      <c r="XAU13" s="7"/>
      <c r="XAV13" s="7"/>
      <c r="XAW13" s="7"/>
      <c r="XAX13" s="7"/>
      <c r="XAY13" s="7"/>
      <c r="XAZ13" s="7"/>
      <c r="XBA13" s="7"/>
      <c r="XBB13" s="7"/>
      <c r="XBC13" s="7"/>
      <c r="XBD13" s="7"/>
      <c r="XBE13" s="7"/>
      <c r="XBF13" s="7"/>
      <c r="XBG13" s="7"/>
      <c r="XBH13" s="7"/>
      <c r="XBI13" s="7"/>
      <c r="XBJ13" s="7"/>
      <c r="XBK13" s="7"/>
      <c r="XBL13" s="7"/>
      <c r="XBM13" s="7"/>
      <c r="XBN13" s="7"/>
      <c r="XBO13" s="7"/>
      <c r="XBP13" s="7"/>
      <c r="XBQ13" s="7"/>
      <c r="XBR13" s="7"/>
      <c r="XBS13" s="7"/>
      <c r="XBT13" s="7"/>
      <c r="XBU13" s="7"/>
      <c r="XBV13" s="7"/>
      <c r="XBW13" s="7"/>
      <c r="XBX13" s="7"/>
      <c r="XBY13" s="7"/>
      <c r="XBZ13" s="7"/>
      <c r="XCA13" s="7"/>
      <c r="XCB13" s="7"/>
      <c r="XCC13" s="7"/>
      <c r="XCD13" s="7"/>
      <c r="XCE13" s="7"/>
      <c r="XCF13" s="7"/>
      <c r="XCG13" s="7"/>
      <c r="XCH13" s="7"/>
      <c r="XCI13" s="7"/>
      <c r="XCJ13" s="7"/>
      <c r="XCK13" s="7"/>
      <c r="XCL13" s="7"/>
      <c r="XCM13" s="7"/>
      <c r="XCN13" s="7"/>
      <c r="XCO13" s="7"/>
      <c r="XCP13" s="7"/>
      <c r="XCQ13" s="7"/>
      <c r="XCR13" s="7"/>
      <c r="XCS13" s="7"/>
      <c r="XCT13" s="7"/>
      <c r="XCU13" s="7"/>
      <c r="XCV13" s="7"/>
      <c r="XCW13" s="7"/>
      <c r="XCX13" s="7"/>
      <c r="XCY13" s="7"/>
      <c r="XCZ13" s="7"/>
      <c r="XDA13" s="7"/>
      <c r="XDB13" s="7"/>
      <c r="XDC13" s="7"/>
      <c r="XDD13" s="7"/>
      <c r="XDE13" s="7"/>
      <c r="XDF13" s="7"/>
      <c r="XDG13" s="7"/>
      <c r="XDH13" s="7"/>
      <c r="XDI13" s="7"/>
      <c r="XDJ13" s="7"/>
      <c r="XDK13" s="7"/>
      <c r="XDL13" s="7"/>
      <c r="XDM13" s="7"/>
      <c r="XDN13" s="7"/>
      <c r="XDO13" s="7"/>
      <c r="XDP13" s="7"/>
      <c r="XDQ13" s="7"/>
      <c r="XDR13" s="7"/>
      <c r="XDS13" s="7"/>
      <c r="XDT13" s="7"/>
      <c r="XDU13" s="7"/>
      <c r="XDV13" s="7"/>
      <c r="XDW13" s="7"/>
      <c r="XDX13" s="7"/>
      <c r="XDY13" s="7"/>
      <c r="XDZ13" s="7"/>
      <c r="XEA13" s="7"/>
      <c r="XEB13" s="7"/>
      <c r="XEC13" s="7"/>
      <c r="XED13" s="7"/>
      <c r="XEE13" s="7"/>
      <c r="XEF13" s="7"/>
      <c r="XEG13" s="7"/>
      <c r="XEH13" s="7"/>
      <c r="XEI13" s="7"/>
      <c r="XEJ13" s="7"/>
      <c r="XEK13" s="7"/>
      <c r="XEL13" s="7"/>
      <c r="XEM13" s="7"/>
      <c r="XEN13" s="7"/>
      <c r="XEO13" s="7"/>
      <c r="XEP13" s="7"/>
      <c r="XEQ13" s="7"/>
      <c r="XER13" s="7"/>
      <c r="XES13" s="7"/>
      <c r="XET13" s="7"/>
      <c r="XEU13" s="7"/>
      <c r="XEV13" s="7"/>
      <c r="XEW13" s="7"/>
      <c r="XEX13" s="7"/>
      <c r="XEY13" s="7"/>
      <c r="XEZ13" s="7"/>
      <c r="XFA13" s="7"/>
      <c r="XFB13" s="7"/>
      <c r="XFC13" s="7"/>
      <c r="XFD13" s="7"/>
    </row>
    <row r="14" spans="2:16384">
      <c r="B14" t="s">
        <v>810</v>
      </c>
      <c r="C14" s="164">
        <v>0</v>
      </c>
      <c r="D14" s="7">
        <f ca="1">'2BedFlat'!$E$132</f>
        <v>0</v>
      </c>
      <c r="E14" s="7">
        <f ca="1">'2BedFlat'!$E$132</f>
        <v>0</v>
      </c>
      <c r="F14" s="7">
        <f ca="1">'2BedFlat'!$E$132</f>
        <v>0</v>
      </c>
      <c r="G14" s="7">
        <f ca="1">'2BedFlat'!$E$132</f>
        <v>0</v>
      </c>
      <c r="H14" s="7">
        <f ca="1">'2BedFlat'!$E$132</f>
        <v>0</v>
      </c>
      <c r="I14" s="7">
        <f ca="1">'2BedFlat'!$E$132</f>
        <v>0</v>
      </c>
      <c r="J14" s="7">
        <f ca="1">'2BedFlat'!$E$132</f>
        <v>0</v>
      </c>
      <c r="K14" s="7">
        <f ca="1">'2BedFlat'!$E$132</f>
        <v>0</v>
      </c>
      <c r="L14" s="7">
        <f ca="1">'2BedFlat'!$E$132</f>
        <v>0</v>
      </c>
      <c r="M14" s="7">
        <f ca="1">'2BedFlat'!$E$132</f>
        <v>0</v>
      </c>
      <c r="N14" s="7">
        <f ca="1">'2BedFlat'!$E$132</f>
        <v>0</v>
      </c>
      <c r="O14" s="7">
        <f ca="1">'2BedFlat'!$E$132</f>
        <v>0</v>
      </c>
      <c r="P14" s="7">
        <f ca="1">'2BedFlat'!$E$132</f>
        <v>0</v>
      </c>
      <c r="Q14" s="7">
        <f ca="1">'2BedFlat'!$E$132</f>
        <v>0</v>
      </c>
      <c r="R14" s="7">
        <f ca="1">'2BedFlat'!$E$132</f>
        <v>0</v>
      </c>
      <c r="S14" s="7">
        <f ca="1">'2BedFlat'!$E$132</f>
        <v>0</v>
      </c>
      <c r="T14" s="7">
        <f ca="1">'2BedFlat'!$E$132</f>
        <v>0</v>
      </c>
      <c r="U14" s="7">
        <f ca="1">'2BedFlat'!$E$132</f>
        <v>0</v>
      </c>
      <c r="V14" s="7">
        <f ca="1">'2BedFlat'!$E$132</f>
        <v>0</v>
      </c>
      <c r="W14" s="7">
        <f ca="1">'2BedFlat'!$E$132</f>
        <v>0</v>
      </c>
      <c r="X14" s="173">
        <v>0</v>
      </c>
      <c r="Y14" s="7">
        <v>0</v>
      </c>
      <c r="Z14" s="7">
        <v>0</v>
      </c>
      <c r="AA14" s="7">
        <v>0</v>
      </c>
      <c r="AB14" s="7">
        <v>0</v>
      </c>
      <c r="AC14" s="7">
        <v>0</v>
      </c>
      <c r="AD14" s="7">
        <v>0</v>
      </c>
      <c r="AE14" s="7">
        <v>0</v>
      </c>
      <c r="AF14" s="7">
        <v>0</v>
      </c>
      <c r="AG14" s="7">
        <v>0</v>
      </c>
      <c r="AH14" s="7">
        <v>0</v>
      </c>
      <c r="AI14" s="7">
        <v>0</v>
      </c>
      <c r="AJ14" s="7">
        <v>0</v>
      </c>
      <c r="AK14" s="7">
        <v>0</v>
      </c>
      <c r="AL14" s="7">
        <v>0</v>
      </c>
      <c r="AM14" s="7">
        <v>0</v>
      </c>
      <c r="AN14" s="7">
        <v>0</v>
      </c>
      <c r="AO14" s="7">
        <v>0</v>
      </c>
      <c r="AP14" s="7">
        <v>0</v>
      </c>
      <c r="AQ14" s="7">
        <v>0</v>
      </c>
      <c r="AR14" s="7">
        <v>0</v>
      </c>
      <c r="AS14" s="7">
        <v>0</v>
      </c>
      <c r="AT14" s="7">
        <v>0</v>
      </c>
      <c r="AU14" s="7">
        <v>0</v>
      </c>
      <c r="AV14" s="7">
        <v>0</v>
      </c>
      <c r="AW14" s="7">
        <v>0</v>
      </c>
      <c r="AX14" s="7">
        <v>0</v>
      </c>
      <c r="AY14" s="7">
        <v>0</v>
      </c>
      <c r="AZ14" s="7">
        <v>0</v>
      </c>
      <c r="BA14" s="7">
        <v>0</v>
      </c>
      <c r="BB14" s="7">
        <v>0</v>
      </c>
      <c r="BC14" s="7">
        <v>0</v>
      </c>
      <c r="BD14" s="7">
        <v>0</v>
      </c>
      <c r="BE14" s="7">
        <v>0</v>
      </c>
      <c r="BF14" s="7">
        <v>0</v>
      </c>
      <c r="BG14" s="7">
        <v>0</v>
      </c>
      <c r="BH14" s="7">
        <v>0</v>
      </c>
      <c r="BI14" s="7">
        <v>0</v>
      </c>
      <c r="BJ14" s="7">
        <v>0</v>
      </c>
      <c r="BK14" s="7">
        <v>0</v>
      </c>
      <c r="BL14" s="7">
        <f t="shared" ca="1" si="1"/>
        <v>0</v>
      </c>
      <c r="BM14" s="172"/>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c r="MK14" s="7"/>
      <c r="ML14" s="7"/>
      <c r="MM14" s="7"/>
      <c r="MN14" s="7"/>
      <c r="MO14" s="7"/>
      <c r="MP14" s="7"/>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7"/>
      <c r="OT14" s="7"/>
      <c r="OU14" s="7"/>
      <c r="OV14" s="7"/>
      <c r="OW14" s="7"/>
      <c r="OX14" s="7"/>
      <c r="OY14" s="7"/>
      <c r="OZ14" s="7"/>
      <c r="PA14" s="7"/>
      <c r="PB14" s="7"/>
      <c r="PC14" s="7"/>
      <c r="PD14" s="7"/>
      <c r="PE14" s="7"/>
      <c r="PF14" s="7"/>
      <c r="PG14" s="7"/>
      <c r="PH14" s="7"/>
      <c r="PI14" s="7"/>
      <c r="PJ14" s="7"/>
      <c r="PK14" s="7"/>
      <c r="PL14" s="7"/>
      <c r="PM14" s="7"/>
      <c r="PN14" s="7"/>
      <c r="PO14" s="7"/>
      <c r="PP14" s="7"/>
      <c r="PQ14" s="7"/>
      <c r="PR14" s="7"/>
      <c r="PS14" s="7"/>
      <c r="PT14" s="7"/>
      <c r="PU14" s="7"/>
      <c r="PV14" s="7"/>
      <c r="PW14" s="7"/>
      <c r="PX14" s="7"/>
      <c r="PY14" s="7"/>
      <c r="PZ14" s="7"/>
      <c r="QA14" s="7"/>
      <c r="QB14" s="7"/>
      <c r="QC14" s="7"/>
      <c r="QD14" s="7"/>
      <c r="QE14" s="7"/>
      <c r="QF14" s="7"/>
      <c r="QG14" s="7"/>
      <c r="QH14" s="7"/>
      <c r="QI14" s="7"/>
      <c r="QJ14" s="7"/>
      <c r="QK14" s="7"/>
      <c r="QL14" s="7"/>
      <c r="QM14" s="7"/>
      <c r="QN14" s="7"/>
      <c r="QO14" s="7"/>
      <c r="QP14" s="7"/>
      <c r="QQ14" s="7"/>
      <c r="QR14" s="7"/>
      <c r="QS14" s="7"/>
      <c r="QT14" s="7"/>
      <c r="QU14" s="7"/>
      <c r="QV14" s="7"/>
      <c r="QW14" s="7"/>
      <c r="QX14" s="7"/>
      <c r="QY14" s="7"/>
      <c r="QZ14" s="7"/>
      <c r="RA14" s="7"/>
      <c r="RB14" s="7"/>
      <c r="RC14" s="7"/>
      <c r="RD14" s="7"/>
      <c r="RE14" s="7"/>
      <c r="RF14" s="7"/>
      <c r="RG14" s="7"/>
      <c r="RH14" s="7"/>
      <c r="RI14" s="7"/>
      <c r="RJ14" s="7"/>
      <c r="RK14" s="7"/>
      <c r="RL14" s="7"/>
      <c r="RM14" s="7"/>
      <c r="RN14" s="7"/>
      <c r="RO14" s="7"/>
      <c r="RP14" s="7"/>
      <c r="RQ14" s="7"/>
      <c r="RR14" s="7"/>
      <c r="RS14" s="7"/>
      <c r="RT14" s="7"/>
      <c r="RU14" s="7"/>
      <c r="RV14" s="7"/>
      <c r="RW14" s="7"/>
      <c r="RX14" s="7"/>
      <c r="RY14" s="7"/>
      <c r="RZ14" s="7"/>
      <c r="SA14" s="7"/>
      <c r="SB14" s="7"/>
      <c r="SC14" s="7"/>
      <c r="SD14" s="7"/>
      <c r="SE14" s="7"/>
      <c r="SF14" s="7"/>
      <c r="SG14" s="7"/>
      <c r="SH14" s="7"/>
      <c r="SI14" s="7"/>
      <c r="SJ14" s="7"/>
      <c r="SK14" s="7"/>
      <c r="SL14" s="7"/>
      <c r="SM14" s="7"/>
      <c r="SN14" s="7"/>
      <c r="SO14" s="7"/>
      <c r="SP14" s="7"/>
      <c r="SQ14" s="7"/>
      <c r="SR14" s="7"/>
      <c r="SS14" s="7"/>
      <c r="ST14" s="7"/>
      <c r="SU14" s="7"/>
      <c r="SV14" s="7"/>
      <c r="SW14" s="7"/>
      <c r="SX14" s="7"/>
      <c r="SY14" s="7"/>
      <c r="SZ14" s="7"/>
      <c r="TA14" s="7"/>
      <c r="TB14" s="7"/>
      <c r="TC14" s="7"/>
      <c r="TD14" s="7"/>
      <c r="TE14" s="7"/>
      <c r="TF14" s="7"/>
      <c r="TG14" s="7"/>
      <c r="TH14" s="7"/>
      <c r="TI14" s="7"/>
      <c r="TJ14" s="7"/>
      <c r="TK14" s="7"/>
      <c r="TL14" s="7"/>
      <c r="TM14" s="7"/>
      <c r="TN14" s="7"/>
      <c r="TO14" s="7"/>
      <c r="TP14" s="7"/>
      <c r="TQ14" s="7"/>
      <c r="TR14" s="7"/>
      <c r="TS14" s="7"/>
      <c r="TT14" s="7"/>
      <c r="TU14" s="7"/>
      <c r="TV14" s="7"/>
      <c r="TW14" s="7"/>
      <c r="TX14" s="7"/>
      <c r="TY14" s="7"/>
      <c r="TZ14" s="7"/>
      <c r="UA14" s="7"/>
      <c r="UB14" s="7"/>
      <c r="UC14" s="7"/>
      <c r="UD14" s="7"/>
      <c r="UE14" s="7"/>
      <c r="UF14" s="7"/>
      <c r="UG14" s="7"/>
      <c r="UH14" s="7"/>
      <c r="UI14" s="7"/>
      <c r="UJ14" s="7"/>
      <c r="UK14" s="7"/>
      <c r="UL14" s="7"/>
      <c r="UM14" s="7"/>
      <c r="UN14" s="7"/>
      <c r="UO14" s="7"/>
      <c r="UP14" s="7"/>
      <c r="UQ14" s="7"/>
      <c r="UR14" s="7"/>
      <c r="US14" s="7"/>
      <c r="UT14" s="7"/>
      <c r="UU14" s="7"/>
      <c r="UV14" s="7"/>
      <c r="UW14" s="7"/>
      <c r="UX14" s="7"/>
      <c r="UY14" s="7"/>
      <c r="UZ14" s="7"/>
      <c r="VA14" s="7"/>
      <c r="VB14" s="7"/>
      <c r="VC14" s="7"/>
      <c r="VD14" s="7"/>
      <c r="VE14" s="7"/>
      <c r="VF14" s="7"/>
      <c r="VG14" s="7"/>
      <c r="VH14" s="7"/>
      <c r="VI14" s="7"/>
      <c r="VJ14" s="7"/>
      <c r="VK14" s="7"/>
      <c r="VL14" s="7"/>
      <c r="VM14" s="7"/>
      <c r="VN14" s="7"/>
      <c r="VO14" s="7"/>
      <c r="VP14" s="7"/>
      <c r="VQ14" s="7"/>
      <c r="VR14" s="7"/>
      <c r="VS14" s="7"/>
      <c r="VT14" s="7"/>
      <c r="VU14" s="7"/>
      <c r="VV14" s="7"/>
      <c r="VW14" s="7"/>
      <c r="VX14" s="7"/>
      <c r="VY14" s="7"/>
      <c r="VZ14" s="7"/>
      <c r="WA14" s="7"/>
      <c r="WB14" s="7"/>
      <c r="WC14" s="7"/>
      <c r="WD14" s="7"/>
      <c r="WE14" s="7"/>
      <c r="WF14" s="7"/>
      <c r="WG14" s="7"/>
      <c r="WH14" s="7"/>
      <c r="WI14" s="7"/>
      <c r="WJ14" s="7"/>
      <c r="WK14" s="7"/>
      <c r="WL14" s="7"/>
      <c r="WM14" s="7"/>
      <c r="WN14" s="7"/>
      <c r="WO14" s="7"/>
      <c r="WP14" s="7"/>
      <c r="WQ14" s="7"/>
      <c r="WR14" s="7"/>
      <c r="WS14" s="7"/>
      <c r="WT14" s="7"/>
      <c r="WU14" s="7"/>
      <c r="WV14" s="7"/>
      <c r="WW14" s="7"/>
      <c r="WX14" s="7"/>
      <c r="WY14" s="7"/>
      <c r="WZ14" s="7"/>
      <c r="XA14" s="7"/>
      <c r="XB14" s="7"/>
      <c r="XC14" s="7"/>
      <c r="XD14" s="7"/>
      <c r="XE14" s="7"/>
      <c r="XF14" s="7"/>
      <c r="XG14" s="7"/>
      <c r="XH14" s="7"/>
      <c r="XI14" s="7"/>
      <c r="XJ14" s="7"/>
      <c r="XK14" s="7"/>
      <c r="XL14" s="7"/>
      <c r="XM14" s="7"/>
      <c r="XN14" s="7"/>
      <c r="XO14" s="7"/>
      <c r="XP14" s="7"/>
      <c r="XQ14" s="7"/>
      <c r="XR14" s="7"/>
      <c r="XS14" s="7"/>
      <c r="XT14" s="7"/>
      <c r="XU14" s="7"/>
      <c r="XV14" s="7"/>
      <c r="XW14" s="7"/>
      <c r="XX14" s="7"/>
      <c r="XY14" s="7"/>
      <c r="XZ14" s="7"/>
      <c r="YA14" s="7"/>
      <c r="YB14" s="7"/>
      <c r="YC14" s="7"/>
      <c r="YD14" s="7"/>
      <c r="YE14" s="7"/>
      <c r="YF14" s="7"/>
      <c r="YG14" s="7"/>
      <c r="YH14" s="7"/>
      <c r="YI14" s="7"/>
      <c r="YJ14" s="7"/>
      <c r="YK14" s="7"/>
      <c r="YL14" s="7"/>
      <c r="YM14" s="7"/>
      <c r="YN14" s="7"/>
      <c r="YO14" s="7"/>
      <c r="YP14" s="7"/>
      <c r="YQ14" s="7"/>
      <c r="YR14" s="7"/>
      <c r="YS14" s="7"/>
      <c r="YT14" s="7"/>
      <c r="YU14" s="7"/>
      <c r="YV14" s="7"/>
      <c r="YW14" s="7"/>
      <c r="YX14" s="7"/>
      <c r="YY14" s="7"/>
      <c r="YZ14" s="7"/>
      <c r="ZA14" s="7"/>
      <c r="ZB14" s="7"/>
      <c r="ZC14" s="7"/>
      <c r="ZD14" s="7"/>
      <c r="ZE14" s="7"/>
      <c r="ZF14" s="7"/>
      <c r="ZG14" s="7"/>
      <c r="ZH14" s="7"/>
      <c r="ZI14" s="7"/>
      <c r="ZJ14" s="7"/>
      <c r="ZK14" s="7"/>
      <c r="ZL14" s="7"/>
      <c r="ZM14" s="7"/>
      <c r="ZN14" s="7"/>
      <c r="ZO14" s="7"/>
      <c r="ZP14" s="7"/>
      <c r="ZQ14" s="7"/>
      <c r="ZR14" s="7"/>
      <c r="ZS14" s="7"/>
      <c r="ZT14" s="7"/>
      <c r="ZU14" s="7"/>
      <c r="ZV14" s="7"/>
      <c r="ZW14" s="7"/>
      <c r="ZX14" s="7"/>
      <c r="ZY14" s="7"/>
      <c r="ZZ14" s="7"/>
      <c r="AAA14" s="7"/>
      <c r="AAB14" s="7"/>
      <c r="AAC14" s="7"/>
      <c r="AAD14" s="7"/>
      <c r="AAE14" s="7"/>
      <c r="AAF14" s="7"/>
      <c r="AAG14" s="7"/>
      <c r="AAH14" s="7"/>
      <c r="AAI14" s="7"/>
      <c r="AAJ14" s="7"/>
      <c r="AAK14" s="7"/>
      <c r="AAL14" s="7"/>
      <c r="AAM14" s="7"/>
      <c r="AAN14" s="7"/>
      <c r="AAO14" s="7"/>
      <c r="AAP14" s="7"/>
      <c r="AAQ14" s="7"/>
      <c r="AAR14" s="7"/>
      <c r="AAS14" s="7"/>
      <c r="AAT14" s="7"/>
      <c r="AAU14" s="7"/>
      <c r="AAV14" s="7"/>
      <c r="AAW14" s="7"/>
      <c r="AAX14" s="7"/>
      <c r="AAY14" s="7"/>
      <c r="AAZ14" s="7"/>
      <c r="ABA14" s="7"/>
      <c r="ABB14" s="7"/>
      <c r="ABC14" s="7"/>
      <c r="ABD14" s="7"/>
      <c r="ABE14" s="7"/>
      <c r="ABF14" s="7"/>
      <c r="ABG14" s="7"/>
      <c r="ABH14" s="7"/>
      <c r="ABI14" s="7"/>
      <c r="ABJ14" s="7"/>
      <c r="ABK14" s="7"/>
      <c r="ABL14" s="7"/>
      <c r="ABM14" s="7"/>
      <c r="ABN14" s="7"/>
      <c r="ABO14" s="7"/>
      <c r="ABP14" s="7"/>
      <c r="ABQ14" s="7"/>
      <c r="ABR14" s="7"/>
      <c r="ABS14" s="7"/>
      <c r="ABT14" s="7"/>
      <c r="ABU14" s="7"/>
      <c r="ABV14" s="7"/>
      <c r="ABW14" s="7"/>
      <c r="ABX14" s="7"/>
      <c r="ABY14" s="7"/>
      <c r="ABZ14" s="7"/>
      <c r="ACA14" s="7"/>
      <c r="ACB14" s="7"/>
      <c r="ACC14" s="7"/>
      <c r="ACD14" s="7"/>
      <c r="ACE14" s="7"/>
      <c r="ACF14" s="7"/>
      <c r="ACG14" s="7"/>
      <c r="ACH14" s="7"/>
      <c r="ACI14" s="7"/>
      <c r="ACJ14" s="7"/>
      <c r="ACK14" s="7"/>
      <c r="ACL14" s="7"/>
      <c r="ACM14" s="7"/>
      <c r="ACN14" s="7"/>
      <c r="ACO14" s="7"/>
      <c r="ACP14" s="7"/>
      <c r="ACQ14" s="7"/>
      <c r="ACR14" s="7"/>
      <c r="ACS14" s="7"/>
      <c r="ACT14" s="7"/>
      <c r="ACU14" s="7"/>
      <c r="ACV14" s="7"/>
      <c r="ACW14" s="7"/>
      <c r="ACX14" s="7"/>
      <c r="ACY14" s="7"/>
      <c r="ACZ14" s="7"/>
      <c r="ADA14" s="7"/>
      <c r="ADB14" s="7"/>
      <c r="ADC14" s="7"/>
      <c r="ADD14" s="7"/>
      <c r="ADE14" s="7"/>
      <c r="ADF14" s="7"/>
      <c r="ADG14" s="7"/>
      <c r="ADH14" s="7"/>
      <c r="ADI14" s="7"/>
      <c r="ADJ14" s="7"/>
      <c r="ADK14" s="7"/>
      <c r="ADL14" s="7"/>
      <c r="ADM14" s="7"/>
      <c r="ADN14" s="7"/>
      <c r="ADO14" s="7"/>
      <c r="ADP14" s="7"/>
      <c r="ADQ14" s="7"/>
      <c r="ADR14" s="7"/>
      <c r="ADS14" s="7"/>
      <c r="ADT14" s="7"/>
      <c r="ADU14" s="7"/>
      <c r="ADV14" s="7"/>
      <c r="ADW14" s="7"/>
      <c r="ADX14" s="7"/>
      <c r="ADY14" s="7"/>
      <c r="ADZ14" s="7"/>
      <c r="AEA14" s="7"/>
      <c r="AEB14" s="7"/>
      <c r="AEC14" s="7"/>
      <c r="AED14" s="7"/>
      <c r="AEE14" s="7"/>
      <c r="AEF14" s="7"/>
      <c r="AEG14" s="7"/>
      <c r="AEH14" s="7"/>
      <c r="AEI14" s="7"/>
      <c r="AEJ14" s="7"/>
      <c r="AEK14" s="7"/>
      <c r="AEL14" s="7"/>
      <c r="AEM14" s="7"/>
      <c r="AEN14" s="7"/>
      <c r="AEO14" s="7"/>
      <c r="AEP14" s="7"/>
      <c r="AEQ14" s="7"/>
      <c r="AER14" s="7"/>
      <c r="AES14" s="7"/>
      <c r="AET14" s="7"/>
      <c r="AEU14" s="7"/>
      <c r="AEV14" s="7"/>
      <c r="AEW14" s="7"/>
      <c r="AEX14" s="7"/>
      <c r="AEY14" s="7"/>
      <c r="AEZ14" s="7"/>
      <c r="AFA14" s="7"/>
      <c r="AFB14" s="7"/>
      <c r="AFC14" s="7"/>
      <c r="AFD14" s="7"/>
      <c r="AFE14" s="7"/>
      <c r="AFF14" s="7"/>
      <c r="AFG14" s="7"/>
      <c r="AFH14" s="7"/>
      <c r="AFI14" s="7"/>
      <c r="AFJ14" s="7"/>
      <c r="AFK14" s="7"/>
      <c r="AFL14" s="7"/>
      <c r="AFM14" s="7"/>
      <c r="AFN14" s="7"/>
      <c r="AFO14" s="7"/>
      <c r="AFP14" s="7"/>
      <c r="AFQ14" s="7"/>
      <c r="AFR14" s="7"/>
      <c r="AFS14" s="7"/>
      <c r="AFT14" s="7"/>
      <c r="AFU14" s="7"/>
      <c r="AFV14" s="7"/>
      <c r="AFW14" s="7"/>
      <c r="AFX14" s="7"/>
      <c r="AFY14" s="7"/>
      <c r="AFZ14" s="7"/>
      <c r="AGA14" s="7"/>
      <c r="AGB14" s="7"/>
      <c r="AGC14" s="7"/>
      <c r="AGD14" s="7"/>
      <c r="AGE14" s="7"/>
      <c r="AGF14" s="7"/>
      <c r="AGG14" s="7"/>
      <c r="AGH14" s="7"/>
      <c r="AGI14" s="7"/>
      <c r="AGJ14" s="7"/>
      <c r="AGK14" s="7"/>
      <c r="AGL14" s="7"/>
      <c r="AGM14" s="7"/>
      <c r="AGN14" s="7"/>
      <c r="AGO14" s="7"/>
      <c r="AGP14" s="7"/>
      <c r="AGQ14" s="7"/>
      <c r="AGR14" s="7"/>
      <c r="AGS14" s="7"/>
      <c r="AGT14" s="7"/>
      <c r="AGU14" s="7"/>
      <c r="AGV14" s="7"/>
      <c r="AGW14" s="7"/>
      <c r="AGX14" s="7"/>
      <c r="AGY14" s="7"/>
      <c r="AGZ14" s="7"/>
      <c r="AHA14" s="7"/>
      <c r="AHB14" s="7"/>
      <c r="AHC14" s="7"/>
      <c r="AHD14" s="7"/>
      <c r="AHE14" s="7"/>
      <c r="AHF14" s="7"/>
      <c r="AHG14" s="7"/>
      <c r="AHH14" s="7"/>
      <c r="AHI14" s="7"/>
      <c r="AHJ14" s="7"/>
      <c r="AHK14" s="7"/>
      <c r="AHL14" s="7"/>
      <c r="AHM14" s="7"/>
      <c r="AHN14" s="7"/>
      <c r="AHO14" s="7"/>
      <c r="AHP14" s="7"/>
      <c r="AHQ14" s="7"/>
      <c r="AHR14" s="7"/>
      <c r="AHS14" s="7"/>
      <c r="AHT14" s="7"/>
      <c r="AHU14" s="7"/>
      <c r="AHV14" s="7"/>
      <c r="AHW14" s="7"/>
      <c r="AHX14" s="7"/>
      <c r="AHY14" s="7"/>
      <c r="AHZ14" s="7"/>
      <c r="AIA14" s="7"/>
      <c r="AIB14" s="7"/>
      <c r="AIC14" s="7"/>
      <c r="AID14" s="7"/>
      <c r="AIE14" s="7"/>
      <c r="AIF14" s="7"/>
      <c r="AIG14" s="7"/>
      <c r="AIH14" s="7"/>
      <c r="AII14" s="7"/>
      <c r="AIJ14" s="7"/>
      <c r="AIK14" s="7"/>
      <c r="AIL14" s="7"/>
      <c r="AIM14" s="7"/>
      <c r="AIN14" s="7"/>
      <c r="AIO14" s="7"/>
      <c r="AIP14" s="7"/>
      <c r="AIQ14" s="7"/>
      <c r="AIR14" s="7"/>
      <c r="AIS14" s="7"/>
      <c r="AIT14" s="7"/>
      <c r="AIU14" s="7"/>
      <c r="AIV14" s="7"/>
      <c r="AIW14" s="7"/>
      <c r="AIX14" s="7"/>
      <c r="AIY14" s="7"/>
      <c r="AIZ14" s="7"/>
      <c r="AJA14" s="7"/>
      <c r="AJB14" s="7"/>
      <c r="AJC14" s="7"/>
      <c r="AJD14" s="7"/>
      <c r="AJE14" s="7"/>
      <c r="AJF14" s="7"/>
      <c r="AJG14" s="7"/>
      <c r="AJH14" s="7"/>
      <c r="AJI14" s="7"/>
      <c r="AJJ14" s="7"/>
      <c r="AJK14" s="7"/>
      <c r="AJL14" s="7"/>
      <c r="AJM14" s="7"/>
      <c r="AJN14" s="7"/>
      <c r="AJO14" s="7"/>
      <c r="AJP14" s="7"/>
      <c r="AJQ14" s="7"/>
      <c r="AJR14" s="7"/>
      <c r="AJS14" s="7"/>
      <c r="AJT14" s="7"/>
      <c r="AJU14" s="7"/>
      <c r="AJV14" s="7"/>
      <c r="AJW14" s="7"/>
      <c r="AJX14" s="7"/>
      <c r="AJY14" s="7"/>
      <c r="AJZ14" s="7"/>
      <c r="AKA14" s="7"/>
      <c r="AKB14" s="7"/>
      <c r="AKC14" s="7"/>
      <c r="AKD14" s="7"/>
      <c r="AKE14" s="7"/>
      <c r="AKF14" s="7"/>
      <c r="AKG14" s="7"/>
      <c r="AKH14" s="7"/>
      <c r="AKI14" s="7"/>
      <c r="AKJ14" s="7"/>
      <c r="AKK14" s="7"/>
      <c r="AKL14" s="7"/>
      <c r="AKM14" s="7"/>
      <c r="AKN14" s="7"/>
      <c r="AKO14" s="7"/>
      <c r="AKP14" s="7"/>
      <c r="AKQ14" s="7"/>
      <c r="AKR14" s="7"/>
      <c r="AKS14" s="7"/>
      <c r="AKT14" s="7"/>
      <c r="AKU14" s="7"/>
      <c r="AKV14" s="7"/>
      <c r="AKW14" s="7"/>
      <c r="AKX14" s="7"/>
      <c r="AKY14" s="7"/>
      <c r="AKZ14" s="7"/>
      <c r="ALA14" s="7"/>
      <c r="ALB14" s="7"/>
      <c r="ALC14" s="7"/>
      <c r="ALD14" s="7"/>
      <c r="ALE14" s="7"/>
      <c r="ALF14" s="7"/>
      <c r="ALG14" s="7"/>
      <c r="ALH14" s="7"/>
      <c r="ALI14" s="7"/>
      <c r="ALJ14" s="7"/>
      <c r="ALK14" s="7"/>
      <c r="ALL14" s="7"/>
      <c r="ALM14" s="7"/>
      <c r="ALN14" s="7"/>
      <c r="ALO14" s="7"/>
      <c r="ALP14" s="7"/>
      <c r="ALQ14" s="7"/>
      <c r="ALR14" s="7"/>
      <c r="ALS14" s="7"/>
      <c r="ALT14" s="7"/>
      <c r="ALU14" s="7"/>
      <c r="ALV14" s="7"/>
      <c r="ALW14" s="7"/>
      <c r="ALX14" s="7"/>
      <c r="ALY14" s="7"/>
      <c r="ALZ14" s="7"/>
      <c r="AMA14" s="7"/>
      <c r="AMB14" s="7"/>
      <c r="AMC14" s="7"/>
      <c r="AMD14" s="7"/>
      <c r="AME14" s="7"/>
      <c r="AMF14" s="7"/>
      <c r="AMG14" s="7"/>
      <c r="AMH14" s="7"/>
      <c r="AMI14" s="7"/>
      <c r="AMJ14" s="7"/>
      <c r="AMK14" s="7"/>
      <c r="AML14" s="7"/>
      <c r="AMM14" s="7"/>
      <c r="AMN14" s="7"/>
      <c r="AMO14" s="7"/>
      <c r="AMP14" s="7"/>
      <c r="AMQ14" s="7"/>
      <c r="AMR14" s="7"/>
      <c r="AMS14" s="7"/>
      <c r="AMT14" s="7"/>
      <c r="AMU14" s="7"/>
      <c r="AMV14" s="7"/>
      <c r="AMW14" s="7"/>
      <c r="AMX14" s="7"/>
      <c r="AMY14" s="7"/>
      <c r="AMZ14" s="7"/>
      <c r="ANA14" s="7"/>
      <c r="ANB14" s="7"/>
      <c r="ANC14" s="7"/>
      <c r="AND14" s="7"/>
      <c r="ANE14" s="7"/>
      <c r="ANF14" s="7"/>
      <c r="ANG14" s="7"/>
      <c r="ANH14" s="7"/>
      <c r="ANI14" s="7"/>
      <c r="ANJ14" s="7"/>
      <c r="ANK14" s="7"/>
      <c r="ANL14" s="7"/>
      <c r="ANM14" s="7"/>
      <c r="ANN14" s="7"/>
      <c r="ANO14" s="7"/>
      <c r="ANP14" s="7"/>
      <c r="ANQ14" s="7"/>
      <c r="ANR14" s="7"/>
      <c r="ANS14" s="7"/>
      <c r="ANT14" s="7"/>
      <c r="ANU14" s="7"/>
      <c r="ANV14" s="7"/>
      <c r="ANW14" s="7"/>
      <c r="ANX14" s="7"/>
      <c r="ANY14" s="7"/>
      <c r="ANZ14" s="7"/>
      <c r="AOA14" s="7"/>
      <c r="AOB14" s="7"/>
      <c r="AOC14" s="7"/>
      <c r="AOD14" s="7"/>
      <c r="AOE14" s="7"/>
      <c r="AOF14" s="7"/>
      <c r="AOG14" s="7"/>
      <c r="AOH14" s="7"/>
      <c r="AOI14" s="7"/>
      <c r="AOJ14" s="7"/>
      <c r="AOK14" s="7"/>
      <c r="AOL14" s="7"/>
      <c r="AOM14" s="7"/>
      <c r="AON14" s="7"/>
      <c r="AOO14" s="7"/>
      <c r="AOP14" s="7"/>
      <c r="AOQ14" s="7"/>
      <c r="AOR14" s="7"/>
      <c r="AOS14" s="7"/>
      <c r="AOT14" s="7"/>
      <c r="AOU14" s="7"/>
      <c r="AOV14" s="7"/>
      <c r="AOW14" s="7"/>
      <c r="AOX14" s="7"/>
      <c r="AOY14" s="7"/>
      <c r="AOZ14" s="7"/>
      <c r="APA14" s="7"/>
      <c r="APB14" s="7"/>
      <c r="APC14" s="7"/>
      <c r="APD14" s="7"/>
      <c r="APE14" s="7"/>
      <c r="APF14" s="7"/>
      <c r="APG14" s="7"/>
      <c r="APH14" s="7"/>
      <c r="API14" s="7"/>
      <c r="APJ14" s="7"/>
      <c r="APK14" s="7"/>
      <c r="APL14" s="7"/>
      <c r="APM14" s="7"/>
      <c r="APN14" s="7"/>
      <c r="APO14" s="7"/>
      <c r="APP14" s="7"/>
      <c r="APQ14" s="7"/>
      <c r="APR14" s="7"/>
      <c r="APS14" s="7"/>
      <c r="APT14" s="7"/>
      <c r="APU14" s="7"/>
      <c r="APV14" s="7"/>
      <c r="APW14" s="7"/>
      <c r="APX14" s="7"/>
      <c r="APY14" s="7"/>
      <c r="APZ14" s="7"/>
      <c r="AQA14" s="7"/>
      <c r="AQB14" s="7"/>
      <c r="AQC14" s="7"/>
      <c r="AQD14" s="7"/>
      <c r="AQE14" s="7"/>
      <c r="AQF14" s="7"/>
      <c r="AQG14" s="7"/>
      <c r="AQH14" s="7"/>
      <c r="AQI14" s="7"/>
      <c r="AQJ14" s="7"/>
      <c r="AQK14" s="7"/>
      <c r="AQL14" s="7"/>
      <c r="AQM14" s="7"/>
      <c r="AQN14" s="7"/>
      <c r="AQO14" s="7"/>
      <c r="AQP14" s="7"/>
      <c r="AQQ14" s="7"/>
      <c r="AQR14" s="7"/>
      <c r="AQS14" s="7"/>
      <c r="AQT14" s="7"/>
      <c r="AQU14" s="7"/>
      <c r="AQV14" s="7"/>
      <c r="AQW14" s="7"/>
      <c r="AQX14" s="7"/>
      <c r="AQY14" s="7"/>
      <c r="AQZ14" s="7"/>
      <c r="ARA14" s="7"/>
      <c r="ARB14" s="7"/>
      <c r="ARC14" s="7"/>
      <c r="ARD14" s="7"/>
      <c r="ARE14" s="7"/>
      <c r="ARF14" s="7"/>
      <c r="ARG14" s="7"/>
      <c r="ARH14" s="7"/>
      <c r="ARI14" s="7"/>
      <c r="ARJ14" s="7"/>
      <c r="ARK14" s="7"/>
      <c r="ARL14" s="7"/>
      <c r="ARM14" s="7"/>
      <c r="ARN14" s="7"/>
      <c r="ARO14" s="7"/>
      <c r="ARP14" s="7"/>
      <c r="ARQ14" s="7"/>
      <c r="ARR14" s="7"/>
      <c r="ARS14" s="7"/>
      <c r="ART14" s="7"/>
      <c r="ARU14" s="7"/>
      <c r="ARV14" s="7"/>
      <c r="ARW14" s="7"/>
      <c r="ARX14" s="7"/>
      <c r="ARY14" s="7"/>
      <c r="ARZ14" s="7"/>
      <c r="ASA14" s="7"/>
      <c r="ASB14" s="7"/>
      <c r="ASC14" s="7"/>
      <c r="ASD14" s="7"/>
      <c r="ASE14" s="7"/>
      <c r="ASF14" s="7"/>
      <c r="ASG14" s="7"/>
      <c r="ASH14" s="7"/>
      <c r="ASI14" s="7"/>
      <c r="ASJ14" s="7"/>
      <c r="ASK14" s="7"/>
      <c r="ASL14" s="7"/>
      <c r="ASM14" s="7"/>
      <c r="ASN14" s="7"/>
      <c r="ASO14" s="7"/>
      <c r="ASP14" s="7"/>
      <c r="ASQ14" s="7"/>
      <c r="ASR14" s="7"/>
      <c r="ASS14" s="7"/>
      <c r="AST14" s="7"/>
      <c r="ASU14" s="7"/>
      <c r="ASV14" s="7"/>
      <c r="ASW14" s="7"/>
      <c r="ASX14" s="7"/>
      <c r="ASY14" s="7"/>
      <c r="ASZ14" s="7"/>
      <c r="ATA14" s="7"/>
      <c r="ATB14" s="7"/>
      <c r="ATC14" s="7"/>
      <c r="ATD14" s="7"/>
      <c r="ATE14" s="7"/>
      <c r="ATF14" s="7"/>
      <c r="ATG14" s="7"/>
      <c r="ATH14" s="7"/>
      <c r="ATI14" s="7"/>
      <c r="ATJ14" s="7"/>
      <c r="ATK14" s="7"/>
      <c r="ATL14" s="7"/>
      <c r="ATM14" s="7"/>
      <c r="ATN14" s="7"/>
      <c r="ATO14" s="7"/>
      <c r="ATP14" s="7"/>
      <c r="ATQ14" s="7"/>
      <c r="ATR14" s="7"/>
      <c r="ATS14" s="7"/>
      <c r="ATT14" s="7"/>
      <c r="ATU14" s="7"/>
      <c r="ATV14" s="7"/>
      <c r="ATW14" s="7"/>
      <c r="ATX14" s="7"/>
      <c r="ATY14" s="7"/>
      <c r="ATZ14" s="7"/>
      <c r="AUA14" s="7"/>
      <c r="AUB14" s="7"/>
      <c r="AUC14" s="7"/>
      <c r="AUD14" s="7"/>
      <c r="AUE14" s="7"/>
      <c r="AUF14" s="7"/>
      <c r="AUG14" s="7"/>
      <c r="AUH14" s="7"/>
      <c r="AUI14" s="7"/>
      <c r="AUJ14" s="7"/>
      <c r="AUK14" s="7"/>
      <c r="AUL14" s="7"/>
      <c r="AUM14" s="7"/>
      <c r="AUN14" s="7"/>
      <c r="AUO14" s="7"/>
      <c r="AUP14" s="7"/>
      <c r="AUQ14" s="7"/>
      <c r="AUR14" s="7"/>
      <c r="AUS14" s="7"/>
      <c r="AUT14" s="7"/>
      <c r="AUU14" s="7"/>
      <c r="AUV14" s="7"/>
      <c r="AUW14" s="7"/>
      <c r="AUX14" s="7"/>
      <c r="AUY14" s="7"/>
      <c r="AUZ14" s="7"/>
      <c r="AVA14" s="7"/>
      <c r="AVB14" s="7"/>
      <c r="AVC14" s="7"/>
      <c r="AVD14" s="7"/>
      <c r="AVE14" s="7"/>
      <c r="AVF14" s="7"/>
      <c r="AVG14" s="7"/>
      <c r="AVH14" s="7"/>
      <c r="AVI14" s="7"/>
      <c r="AVJ14" s="7"/>
      <c r="AVK14" s="7"/>
      <c r="AVL14" s="7"/>
      <c r="AVM14" s="7"/>
      <c r="AVN14" s="7"/>
      <c r="AVO14" s="7"/>
      <c r="AVP14" s="7"/>
      <c r="AVQ14" s="7"/>
      <c r="AVR14" s="7"/>
      <c r="AVS14" s="7"/>
      <c r="AVT14" s="7"/>
      <c r="AVU14" s="7"/>
      <c r="AVV14" s="7"/>
      <c r="AVW14" s="7"/>
      <c r="AVX14" s="7"/>
      <c r="AVY14" s="7"/>
      <c r="AVZ14" s="7"/>
      <c r="AWA14" s="7"/>
      <c r="AWB14" s="7"/>
      <c r="AWC14" s="7"/>
      <c r="AWD14" s="7"/>
      <c r="AWE14" s="7"/>
      <c r="AWF14" s="7"/>
      <c r="AWG14" s="7"/>
      <c r="AWH14" s="7"/>
      <c r="AWI14" s="7"/>
      <c r="AWJ14" s="7"/>
      <c r="AWK14" s="7"/>
      <c r="AWL14" s="7"/>
      <c r="AWM14" s="7"/>
      <c r="AWN14" s="7"/>
      <c r="AWO14" s="7"/>
      <c r="AWP14" s="7"/>
      <c r="AWQ14" s="7"/>
      <c r="AWR14" s="7"/>
      <c r="AWS14" s="7"/>
      <c r="AWT14" s="7"/>
      <c r="AWU14" s="7"/>
      <c r="AWV14" s="7"/>
      <c r="AWW14" s="7"/>
      <c r="AWX14" s="7"/>
      <c r="AWY14" s="7"/>
      <c r="AWZ14" s="7"/>
      <c r="AXA14" s="7"/>
      <c r="AXB14" s="7"/>
      <c r="AXC14" s="7"/>
      <c r="AXD14" s="7"/>
      <c r="AXE14" s="7"/>
      <c r="AXF14" s="7"/>
      <c r="AXG14" s="7"/>
      <c r="AXH14" s="7"/>
      <c r="AXI14" s="7"/>
      <c r="AXJ14" s="7"/>
      <c r="AXK14" s="7"/>
      <c r="AXL14" s="7"/>
      <c r="AXM14" s="7"/>
      <c r="AXN14" s="7"/>
      <c r="AXO14" s="7"/>
      <c r="AXP14" s="7"/>
      <c r="AXQ14" s="7"/>
      <c r="AXR14" s="7"/>
      <c r="AXS14" s="7"/>
      <c r="AXT14" s="7"/>
      <c r="AXU14" s="7"/>
      <c r="AXV14" s="7"/>
      <c r="AXW14" s="7"/>
      <c r="AXX14" s="7"/>
      <c r="AXY14" s="7"/>
      <c r="AXZ14" s="7"/>
      <c r="AYA14" s="7"/>
      <c r="AYB14" s="7"/>
      <c r="AYC14" s="7"/>
      <c r="AYD14" s="7"/>
      <c r="AYE14" s="7"/>
      <c r="AYF14" s="7"/>
      <c r="AYG14" s="7"/>
      <c r="AYH14" s="7"/>
      <c r="AYI14" s="7"/>
      <c r="AYJ14" s="7"/>
      <c r="AYK14" s="7"/>
      <c r="AYL14" s="7"/>
      <c r="AYM14" s="7"/>
      <c r="AYN14" s="7"/>
      <c r="AYO14" s="7"/>
      <c r="AYP14" s="7"/>
      <c r="AYQ14" s="7"/>
      <c r="AYR14" s="7"/>
      <c r="AYS14" s="7"/>
      <c r="AYT14" s="7"/>
      <c r="AYU14" s="7"/>
      <c r="AYV14" s="7"/>
      <c r="AYW14" s="7"/>
      <c r="AYX14" s="7"/>
      <c r="AYY14" s="7"/>
      <c r="AYZ14" s="7"/>
      <c r="AZA14" s="7"/>
      <c r="AZB14" s="7"/>
      <c r="AZC14" s="7"/>
      <c r="AZD14" s="7"/>
      <c r="AZE14" s="7"/>
      <c r="AZF14" s="7"/>
      <c r="AZG14" s="7"/>
      <c r="AZH14" s="7"/>
      <c r="AZI14" s="7"/>
      <c r="AZJ14" s="7"/>
      <c r="AZK14" s="7"/>
      <c r="AZL14" s="7"/>
      <c r="AZM14" s="7"/>
      <c r="AZN14" s="7"/>
      <c r="AZO14" s="7"/>
      <c r="AZP14" s="7"/>
      <c r="AZQ14" s="7"/>
      <c r="AZR14" s="7"/>
      <c r="AZS14" s="7"/>
      <c r="AZT14" s="7"/>
      <c r="AZU14" s="7"/>
      <c r="AZV14" s="7"/>
      <c r="AZW14" s="7"/>
      <c r="AZX14" s="7"/>
      <c r="AZY14" s="7"/>
      <c r="AZZ14" s="7"/>
      <c r="BAA14" s="7"/>
      <c r="BAB14" s="7"/>
      <c r="BAC14" s="7"/>
      <c r="BAD14" s="7"/>
      <c r="BAE14" s="7"/>
      <c r="BAF14" s="7"/>
      <c r="BAG14" s="7"/>
      <c r="BAH14" s="7"/>
      <c r="BAI14" s="7"/>
      <c r="BAJ14" s="7"/>
      <c r="BAK14" s="7"/>
      <c r="BAL14" s="7"/>
      <c r="BAM14" s="7"/>
      <c r="BAN14" s="7"/>
      <c r="BAO14" s="7"/>
      <c r="BAP14" s="7"/>
      <c r="BAQ14" s="7"/>
      <c r="BAR14" s="7"/>
      <c r="BAS14" s="7"/>
      <c r="BAT14" s="7"/>
      <c r="BAU14" s="7"/>
      <c r="BAV14" s="7"/>
      <c r="BAW14" s="7"/>
      <c r="BAX14" s="7"/>
      <c r="BAY14" s="7"/>
      <c r="BAZ14" s="7"/>
      <c r="BBA14" s="7"/>
      <c r="BBB14" s="7"/>
      <c r="BBC14" s="7"/>
      <c r="BBD14" s="7"/>
      <c r="BBE14" s="7"/>
      <c r="BBF14" s="7"/>
      <c r="BBG14" s="7"/>
      <c r="BBH14" s="7"/>
      <c r="BBI14" s="7"/>
      <c r="BBJ14" s="7"/>
      <c r="BBK14" s="7"/>
      <c r="BBL14" s="7"/>
      <c r="BBM14" s="7"/>
      <c r="BBN14" s="7"/>
      <c r="BBO14" s="7"/>
      <c r="BBP14" s="7"/>
      <c r="BBQ14" s="7"/>
      <c r="BBR14" s="7"/>
      <c r="BBS14" s="7"/>
      <c r="BBT14" s="7"/>
      <c r="BBU14" s="7"/>
      <c r="BBV14" s="7"/>
      <c r="BBW14" s="7"/>
      <c r="BBX14" s="7"/>
      <c r="BBY14" s="7"/>
      <c r="BBZ14" s="7"/>
      <c r="BCA14" s="7"/>
      <c r="BCB14" s="7"/>
      <c r="BCC14" s="7"/>
      <c r="BCD14" s="7"/>
      <c r="BCE14" s="7"/>
      <c r="BCF14" s="7"/>
      <c r="BCG14" s="7"/>
      <c r="BCH14" s="7"/>
      <c r="BCI14" s="7"/>
      <c r="BCJ14" s="7"/>
      <c r="BCK14" s="7"/>
      <c r="BCL14" s="7"/>
      <c r="BCM14" s="7"/>
      <c r="BCN14" s="7"/>
      <c r="BCO14" s="7"/>
      <c r="BCP14" s="7"/>
      <c r="BCQ14" s="7"/>
      <c r="BCR14" s="7"/>
      <c r="BCS14" s="7"/>
      <c r="BCT14" s="7"/>
      <c r="BCU14" s="7"/>
      <c r="BCV14" s="7"/>
      <c r="BCW14" s="7"/>
      <c r="BCX14" s="7"/>
      <c r="BCY14" s="7"/>
      <c r="BCZ14" s="7"/>
      <c r="BDA14" s="7"/>
      <c r="BDB14" s="7"/>
      <c r="BDC14" s="7"/>
      <c r="BDD14" s="7"/>
      <c r="BDE14" s="7"/>
      <c r="BDF14" s="7"/>
      <c r="BDG14" s="7"/>
      <c r="BDH14" s="7"/>
      <c r="BDI14" s="7"/>
      <c r="BDJ14" s="7"/>
      <c r="BDK14" s="7"/>
      <c r="BDL14" s="7"/>
      <c r="BDM14" s="7"/>
      <c r="BDN14" s="7"/>
      <c r="BDO14" s="7"/>
      <c r="BDP14" s="7"/>
      <c r="BDQ14" s="7"/>
      <c r="BDR14" s="7"/>
      <c r="BDS14" s="7"/>
      <c r="BDT14" s="7"/>
      <c r="BDU14" s="7"/>
      <c r="BDV14" s="7"/>
      <c r="BDW14" s="7"/>
      <c r="BDX14" s="7"/>
      <c r="BDY14" s="7"/>
      <c r="BDZ14" s="7"/>
      <c r="BEA14" s="7"/>
      <c r="BEB14" s="7"/>
      <c r="BEC14" s="7"/>
      <c r="BED14" s="7"/>
      <c r="BEE14" s="7"/>
      <c r="BEF14" s="7"/>
      <c r="BEG14" s="7"/>
      <c r="BEH14" s="7"/>
      <c r="BEI14" s="7"/>
      <c r="BEJ14" s="7"/>
      <c r="BEK14" s="7"/>
      <c r="BEL14" s="7"/>
      <c r="BEM14" s="7"/>
      <c r="BEN14" s="7"/>
      <c r="BEO14" s="7"/>
      <c r="BEP14" s="7"/>
      <c r="BEQ14" s="7"/>
      <c r="BER14" s="7"/>
      <c r="BES14" s="7"/>
      <c r="BET14" s="7"/>
      <c r="BEU14" s="7"/>
      <c r="BEV14" s="7"/>
      <c r="BEW14" s="7"/>
      <c r="BEX14" s="7"/>
      <c r="BEY14" s="7"/>
      <c r="BEZ14" s="7"/>
      <c r="BFA14" s="7"/>
      <c r="BFB14" s="7"/>
      <c r="BFC14" s="7"/>
      <c r="BFD14" s="7"/>
      <c r="BFE14" s="7"/>
      <c r="BFF14" s="7"/>
      <c r="BFG14" s="7"/>
      <c r="BFH14" s="7"/>
      <c r="BFI14" s="7"/>
      <c r="BFJ14" s="7"/>
      <c r="BFK14" s="7"/>
      <c r="BFL14" s="7"/>
      <c r="BFM14" s="7"/>
      <c r="BFN14" s="7"/>
      <c r="BFO14" s="7"/>
      <c r="BFP14" s="7"/>
      <c r="BFQ14" s="7"/>
      <c r="BFR14" s="7"/>
      <c r="BFS14" s="7"/>
      <c r="BFT14" s="7"/>
      <c r="BFU14" s="7"/>
      <c r="BFV14" s="7"/>
      <c r="BFW14" s="7"/>
      <c r="BFX14" s="7"/>
      <c r="BFY14" s="7"/>
      <c r="BFZ14" s="7"/>
      <c r="BGA14" s="7"/>
      <c r="BGB14" s="7"/>
      <c r="BGC14" s="7"/>
      <c r="BGD14" s="7"/>
      <c r="BGE14" s="7"/>
      <c r="BGF14" s="7"/>
      <c r="BGG14" s="7"/>
      <c r="BGH14" s="7"/>
      <c r="BGI14" s="7"/>
      <c r="BGJ14" s="7"/>
      <c r="BGK14" s="7"/>
      <c r="BGL14" s="7"/>
      <c r="BGM14" s="7"/>
      <c r="BGN14" s="7"/>
      <c r="BGO14" s="7"/>
      <c r="BGP14" s="7"/>
      <c r="BGQ14" s="7"/>
      <c r="BGR14" s="7"/>
      <c r="BGS14" s="7"/>
      <c r="BGT14" s="7"/>
      <c r="BGU14" s="7"/>
      <c r="BGV14" s="7"/>
      <c r="BGW14" s="7"/>
      <c r="BGX14" s="7"/>
      <c r="BGY14" s="7"/>
      <c r="BGZ14" s="7"/>
      <c r="BHA14" s="7"/>
      <c r="BHB14" s="7"/>
      <c r="BHC14" s="7"/>
      <c r="BHD14" s="7"/>
      <c r="BHE14" s="7"/>
      <c r="BHF14" s="7"/>
      <c r="BHG14" s="7"/>
      <c r="BHH14" s="7"/>
      <c r="BHI14" s="7"/>
      <c r="BHJ14" s="7"/>
      <c r="BHK14" s="7"/>
      <c r="BHL14" s="7"/>
      <c r="BHM14" s="7"/>
      <c r="BHN14" s="7"/>
      <c r="BHO14" s="7"/>
      <c r="BHP14" s="7"/>
      <c r="BHQ14" s="7"/>
      <c r="BHR14" s="7"/>
      <c r="BHS14" s="7"/>
      <c r="BHT14" s="7"/>
      <c r="BHU14" s="7"/>
      <c r="BHV14" s="7"/>
      <c r="BHW14" s="7"/>
      <c r="BHX14" s="7"/>
      <c r="BHY14" s="7"/>
      <c r="BHZ14" s="7"/>
      <c r="BIA14" s="7"/>
      <c r="BIB14" s="7"/>
      <c r="BIC14" s="7"/>
      <c r="BID14" s="7"/>
      <c r="BIE14" s="7"/>
      <c r="BIF14" s="7"/>
      <c r="BIG14" s="7"/>
      <c r="BIH14" s="7"/>
      <c r="BII14" s="7"/>
      <c r="BIJ14" s="7"/>
      <c r="BIK14" s="7"/>
      <c r="BIL14" s="7"/>
      <c r="BIM14" s="7"/>
      <c r="BIN14" s="7"/>
      <c r="BIO14" s="7"/>
      <c r="BIP14" s="7"/>
      <c r="BIQ14" s="7"/>
      <c r="BIR14" s="7"/>
      <c r="BIS14" s="7"/>
      <c r="BIT14" s="7"/>
      <c r="BIU14" s="7"/>
      <c r="BIV14" s="7"/>
      <c r="BIW14" s="7"/>
      <c r="BIX14" s="7"/>
      <c r="BIY14" s="7"/>
      <c r="BIZ14" s="7"/>
      <c r="BJA14" s="7"/>
      <c r="BJB14" s="7"/>
      <c r="BJC14" s="7"/>
      <c r="BJD14" s="7"/>
      <c r="BJE14" s="7"/>
      <c r="BJF14" s="7"/>
      <c r="BJG14" s="7"/>
      <c r="BJH14" s="7"/>
      <c r="BJI14" s="7"/>
      <c r="BJJ14" s="7"/>
      <c r="BJK14" s="7"/>
      <c r="BJL14" s="7"/>
      <c r="BJM14" s="7"/>
      <c r="BJN14" s="7"/>
      <c r="BJO14" s="7"/>
      <c r="BJP14" s="7"/>
      <c r="BJQ14" s="7"/>
      <c r="BJR14" s="7"/>
      <c r="BJS14" s="7"/>
      <c r="BJT14" s="7"/>
      <c r="BJU14" s="7"/>
      <c r="BJV14" s="7"/>
      <c r="BJW14" s="7"/>
      <c r="BJX14" s="7"/>
      <c r="BJY14" s="7"/>
      <c r="BJZ14" s="7"/>
      <c r="BKA14" s="7"/>
      <c r="BKB14" s="7"/>
      <c r="BKC14" s="7"/>
      <c r="BKD14" s="7"/>
      <c r="BKE14" s="7"/>
      <c r="BKF14" s="7"/>
      <c r="BKG14" s="7"/>
      <c r="BKH14" s="7"/>
      <c r="BKI14" s="7"/>
      <c r="BKJ14" s="7"/>
      <c r="BKK14" s="7"/>
      <c r="BKL14" s="7"/>
      <c r="BKM14" s="7"/>
      <c r="BKN14" s="7"/>
      <c r="BKO14" s="7"/>
      <c r="BKP14" s="7"/>
      <c r="BKQ14" s="7"/>
      <c r="BKR14" s="7"/>
      <c r="BKS14" s="7"/>
      <c r="BKT14" s="7"/>
      <c r="BKU14" s="7"/>
      <c r="BKV14" s="7"/>
      <c r="BKW14" s="7"/>
      <c r="BKX14" s="7"/>
      <c r="BKY14" s="7"/>
      <c r="BKZ14" s="7"/>
      <c r="BLA14" s="7"/>
      <c r="BLB14" s="7"/>
      <c r="BLC14" s="7"/>
      <c r="BLD14" s="7"/>
      <c r="BLE14" s="7"/>
      <c r="BLF14" s="7"/>
      <c r="BLG14" s="7"/>
      <c r="BLH14" s="7"/>
      <c r="BLI14" s="7"/>
      <c r="BLJ14" s="7"/>
      <c r="BLK14" s="7"/>
      <c r="BLL14" s="7"/>
      <c r="BLM14" s="7"/>
      <c r="BLN14" s="7"/>
      <c r="BLO14" s="7"/>
      <c r="BLP14" s="7"/>
      <c r="BLQ14" s="7"/>
      <c r="BLR14" s="7"/>
      <c r="BLS14" s="7"/>
      <c r="BLT14" s="7"/>
      <c r="BLU14" s="7"/>
      <c r="BLV14" s="7"/>
      <c r="BLW14" s="7"/>
      <c r="BLX14" s="7"/>
      <c r="BLY14" s="7"/>
      <c r="BLZ14" s="7"/>
      <c r="BMA14" s="7"/>
      <c r="BMB14" s="7"/>
      <c r="BMC14" s="7"/>
      <c r="BMD14" s="7"/>
      <c r="BME14" s="7"/>
      <c r="BMF14" s="7"/>
      <c r="BMG14" s="7"/>
      <c r="BMH14" s="7"/>
      <c r="BMI14" s="7"/>
      <c r="BMJ14" s="7"/>
      <c r="BMK14" s="7"/>
      <c r="BML14" s="7"/>
      <c r="BMM14" s="7"/>
      <c r="BMN14" s="7"/>
      <c r="BMO14" s="7"/>
      <c r="BMP14" s="7"/>
      <c r="BMQ14" s="7"/>
      <c r="BMR14" s="7"/>
      <c r="BMS14" s="7"/>
      <c r="BMT14" s="7"/>
      <c r="BMU14" s="7"/>
      <c r="BMV14" s="7"/>
      <c r="BMW14" s="7"/>
      <c r="BMX14" s="7"/>
      <c r="BMY14" s="7"/>
      <c r="BMZ14" s="7"/>
      <c r="BNA14" s="7"/>
      <c r="BNB14" s="7"/>
      <c r="BNC14" s="7"/>
      <c r="BND14" s="7"/>
      <c r="BNE14" s="7"/>
      <c r="BNF14" s="7"/>
      <c r="BNG14" s="7"/>
      <c r="BNH14" s="7"/>
      <c r="BNI14" s="7"/>
      <c r="BNJ14" s="7"/>
      <c r="BNK14" s="7"/>
      <c r="BNL14" s="7"/>
      <c r="BNM14" s="7"/>
      <c r="BNN14" s="7"/>
      <c r="BNO14" s="7"/>
      <c r="BNP14" s="7"/>
      <c r="BNQ14" s="7"/>
      <c r="BNR14" s="7"/>
      <c r="BNS14" s="7"/>
      <c r="BNT14" s="7"/>
      <c r="BNU14" s="7"/>
      <c r="BNV14" s="7"/>
      <c r="BNW14" s="7"/>
      <c r="BNX14" s="7"/>
      <c r="BNY14" s="7"/>
      <c r="BNZ14" s="7"/>
      <c r="BOA14" s="7"/>
      <c r="BOB14" s="7"/>
      <c r="BOC14" s="7"/>
      <c r="BOD14" s="7"/>
      <c r="BOE14" s="7"/>
      <c r="BOF14" s="7"/>
      <c r="BOG14" s="7"/>
      <c r="BOH14" s="7"/>
      <c r="BOI14" s="7"/>
      <c r="BOJ14" s="7"/>
      <c r="BOK14" s="7"/>
      <c r="BOL14" s="7"/>
      <c r="BOM14" s="7"/>
      <c r="BON14" s="7"/>
      <c r="BOO14" s="7"/>
      <c r="BOP14" s="7"/>
      <c r="BOQ14" s="7"/>
      <c r="BOR14" s="7"/>
      <c r="BOS14" s="7"/>
      <c r="BOT14" s="7"/>
      <c r="BOU14" s="7"/>
      <c r="BOV14" s="7"/>
      <c r="BOW14" s="7"/>
      <c r="BOX14" s="7"/>
      <c r="BOY14" s="7"/>
      <c r="BOZ14" s="7"/>
      <c r="BPA14" s="7"/>
      <c r="BPB14" s="7"/>
      <c r="BPC14" s="7"/>
      <c r="BPD14" s="7"/>
      <c r="BPE14" s="7"/>
      <c r="BPF14" s="7"/>
      <c r="BPG14" s="7"/>
      <c r="BPH14" s="7"/>
      <c r="BPI14" s="7"/>
      <c r="BPJ14" s="7"/>
      <c r="BPK14" s="7"/>
      <c r="BPL14" s="7"/>
      <c r="BPM14" s="7"/>
      <c r="BPN14" s="7"/>
      <c r="BPO14" s="7"/>
      <c r="BPP14" s="7"/>
      <c r="BPQ14" s="7"/>
      <c r="BPR14" s="7"/>
      <c r="BPS14" s="7"/>
      <c r="BPT14" s="7"/>
      <c r="BPU14" s="7"/>
      <c r="BPV14" s="7"/>
      <c r="BPW14" s="7"/>
      <c r="BPX14" s="7"/>
      <c r="BPY14" s="7"/>
      <c r="BPZ14" s="7"/>
      <c r="BQA14" s="7"/>
      <c r="BQB14" s="7"/>
      <c r="BQC14" s="7"/>
      <c r="BQD14" s="7"/>
      <c r="BQE14" s="7"/>
      <c r="BQF14" s="7"/>
      <c r="BQG14" s="7"/>
      <c r="BQH14" s="7"/>
      <c r="BQI14" s="7"/>
      <c r="BQJ14" s="7"/>
      <c r="BQK14" s="7"/>
      <c r="BQL14" s="7"/>
      <c r="BQM14" s="7"/>
      <c r="BQN14" s="7"/>
      <c r="BQO14" s="7"/>
      <c r="BQP14" s="7"/>
      <c r="BQQ14" s="7"/>
      <c r="BQR14" s="7"/>
      <c r="BQS14" s="7"/>
      <c r="BQT14" s="7"/>
      <c r="BQU14" s="7"/>
      <c r="BQV14" s="7"/>
      <c r="BQW14" s="7"/>
      <c r="BQX14" s="7"/>
      <c r="BQY14" s="7"/>
      <c r="BQZ14" s="7"/>
      <c r="BRA14" s="7"/>
      <c r="BRB14" s="7"/>
      <c r="BRC14" s="7"/>
      <c r="BRD14" s="7"/>
      <c r="BRE14" s="7"/>
      <c r="BRF14" s="7"/>
      <c r="BRG14" s="7"/>
      <c r="BRH14" s="7"/>
      <c r="BRI14" s="7"/>
      <c r="BRJ14" s="7"/>
      <c r="BRK14" s="7"/>
      <c r="BRL14" s="7"/>
      <c r="BRM14" s="7"/>
      <c r="BRN14" s="7"/>
      <c r="BRO14" s="7"/>
      <c r="BRP14" s="7"/>
      <c r="BRQ14" s="7"/>
      <c r="BRR14" s="7"/>
      <c r="BRS14" s="7"/>
      <c r="BRT14" s="7"/>
      <c r="BRU14" s="7"/>
      <c r="BRV14" s="7"/>
      <c r="BRW14" s="7"/>
      <c r="BRX14" s="7"/>
      <c r="BRY14" s="7"/>
      <c r="BRZ14" s="7"/>
      <c r="BSA14" s="7"/>
      <c r="BSB14" s="7"/>
      <c r="BSC14" s="7"/>
      <c r="BSD14" s="7"/>
      <c r="BSE14" s="7"/>
      <c r="BSF14" s="7"/>
      <c r="BSG14" s="7"/>
      <c r="BSH14" s="7"/>
      <c r="BSI14" s="7"/>
      <c r="BSJ14" s="7"/>
      <c r="BSK14" s="7"/>
      <c r="BSL14" s="7"/>
      <c r="BSM14" s="7"/>
      <c r="BSN14" s="7"/>
      <c r="BSO14" s="7"/>
      <c r="BSP14" s="7"/>
      <c r="BSQ14" s="7"/>
      <c r="BSR14" s="7"/>
      <c r="BSS14" s="7"/>
      <c r="BST14" s="7"/>
      <c r="BSU14" s="7"/>
      <c r="BSV14" s="7"/>
      <c r="BSW14" s="7"/>
      <c r="BSX14" s="7"/>
      <c r="BSY14" s="7"/>
      <c r="BSZ14" s="7"/>
      <c r="BTA14" s="7"/>
      <c r="BTB14" s="7"/>
      <c r="BTC14" s="7"/>
      <c r="BTD14" s="7"/>
      <c r="BTE14" s="7"/>
      <c r="BTF14" s="7"/>
      <c r="BTG14" s="7"/>
      <c r="BTH14" s="7"/>
      <c r="BTI14" s="7"/>
      <c r="BTJ14" s="7"/>
      <c r="BTK14" s="7"/>
      <c r="BTL14" s="7"/>
      <c r="BTM14" s="7"/>
      <c r="BTN14" s="7"/>
      <c r="BTO14" s="7"/>
      <c r="BTP14" s="7"/>
      <c r="BTQ14" s="7"/>
      <c r="BTR14" s="7"/>
      <c r="BTS14" s="7"/>
      <c r="BTT14" s="7"/>
      <c r="BTU14" s="7"/>
      <c r="BTV14" s="7"/>
      <c r="BTW14" s="7"/>
      <c r="BTX14" s="7"/>
      <c r="BTY14" s="7"/>
      <c r="BTZ14" s="7"/>
      <c r="BUA14" s="7"/>
      <c r="BUB14" s="7"/>
      <c r="BUC14" s="7"/>
      <c r="BUD14" s="7"/>
      <c r="BUE14" s="7"/>
      <c r="BUF14" s="7"/>
      <c r="BUG14" s="7"/>
      <c r="BUH14" s="7"/>
      <c r="BUI14" s="7"/>
      <c r="BUJ14" s="7"/>
      <c r="BUK14" s="7"/>
      <c r="BUL14" s="7"/>
      <c r="BUM14" s="7"/>
      <c r="BUN14" s="7"/>
      <c r="BUO14" s="7"/>
      <c r="BUP14" s="7"/>
      <c r="BUQ14" s="7"/>
      <c r="BUR14" s="7"/>
      <c r="BUS14" s="7"/>
      <c r="BUT14" s="7"/>
      <c r="BUU14" s="7"/>
      <c r="BUV14" s="7"/>
      <c r="BUW14" s="7"/>
      <c r="BUX14" s="7"/>
      <c r="BUY14" s="7"/>
      <c r="BUZ14" s="7"/>
      <c r="BVA14" s="7"/>
      <c r="BVB14" s="7"/>
      <c r="BVC14" s="7"/>
      <c r="BVD14" s="7"/>
      <c r="BVE14" s="7"/>
      <c r="BVF14" s="7"/>
      <c r="BVG14" s="7"/>
      <c r="BVH14" s="7"/>
      <c r="BVI14" s="7"/>
      <c r="BVJ14" s="7"/>
      <c r="BVK14" s="7"/>
      <c r="BVL14" s="7"/>
      <c r="BVM14" s="7"/>
      <c r="BVN14" s="7"/>
      <c r="BVO14" s="7"/>
      <c r="BVP14" s="7"/>
      <c r="BVQ14" s="7"/>
      <c r="BVR14" s="7"/>
      <c r="BVS14" s="7"/>
      <c r="BVT14" s="7"/>
      <c r="BVU14" s="7"/>
      <c r="BVV14" s="7"/>
      <c r="BVW14" s="7"/>
      <c r="BVX14" s="7"/>
      <c r="BVY14" s="7"/>
      <c r="BVZ14" s="7"/>
      <c r="BWA14" s="7"/>
      <c r="BWB14" s="7"/>
      <c r="BWC14" s="7"/>
      <c r="BWD14" s="7"/>
      <c r="BWE14" s="7"/>
      <c r="BWF14" s="7"/>
      <c r="BWG14" s="7"/>
      <c r="BWH14" s="7"/>
      <c r="BWI14" s="7"/>
      <c r="BWJ14" s="7"/>
      <c r="BWK14" s="7"/>
      <c r="BWL14" s="7"/>
      <c r="BWM14" s="7"/>
      <c r="BWN14" s="7"/>
      <c r="BWO14" s="7"/>
      <c r="BWP14" s="7"/>
      <c r="BWQ14" s="7"/>
      <c r="BWR14" s="7"/>
      <c r="BWS14" s="7"/>
      <c r="BWT14" s="7"/>
      <c r="BWU14" s="7"/>
      <c r="BWV14" s="7"/>
      <c r="BWW14" s="7"/>
      <c r="BWX14" s="7"/>
      <c r="BWY14" s="7"/>
      <c r="BWZ14" s="7"/>
      <c r="BXA14" s="7"/>
      <c r="BXB14" s="7"/>
      <c r="BXC14" s="7"/>
      <c r="BXD14" s="7"/>
      <c r="BXE14" s="7"/>
      <c r="BXF14" s="7"/>
      <c r="BXG14" s="7"/>
      <c r="BXH14" s="7"/>
      <c r="BXI14" s="7"/>
      <c r="BXJ14" s="7"/>
      <c r="BXK14" s="7"/>
      <c r="BXL14" s="7"/>
      <c r="BXM14" s="7"/>
      <c r="BXN14" s="7"/>
      <c r="BXO14" s="7"/>
      <c r="BXP14" s="7"/>
      <c r="BXQ14" s="7"/>
      <c r="BXR14" s="7"/>
      <c r="BXS14" s="7"/>
      <c r="BXT14" s="7"/>
      <c r="BXU14" s="7"/>
      <c r="BXV14" s="7"/>
      <c r="BXW14" s="7"/>
      <c r="BXX14" s="7"/>
      <c r="BXY14" s="7"/>
      <c r="BXZ14" s="7"/>
      <c r="BYA14" s="7"/>
      <c r="BYB14" s="7"/>
      <c r="BYC14" s="7"/>
      <c r="BYD14" s="7"/>
      <c r="BYE14" s="7"/>
      <c r="BYF14" s="7"/>
      <c r="BYG14" s="7"/>
      <c r="BYH14" s="7"/>
      <c r="BYI14" s="7"/>
      <c r="BYJ14" s="7"/>
      <c r="BYK14" s="7"/>
      <c r="BYL14" s="7"/>
      <c r="BYM14" s="7"/>
      <c r="BYN14" s="7"/>
      <c r="BYO14" s="7"/>
      <c r="BYP14" s="7"/>
      <c r="BYQ14" s="7"/>
      <c r="BYR14" s="7"/>
      <c r="BYS14" s="7"/>
      <c r="BYT14" s="7"/>
      <c r="BYU14" s="7"/>
      <c r="BYV14" s="7"/>
      <c r="BYW14" s="7"/>
      <c r="BYX14" s="7"/>
      <c r="BYY14" s="7"/>
      <c r="BYZ14" s="7"/>
      <c r="BZA14" s="7"/>
      <c r="BZB14" s="7"/>
      <c r="BZC14" s="7"/>
      <c r="BZD14" s="7"/>
      <c r="BZE14" s="7"/>
      <c r="BZF14" s="7"/>
      <c r="BZG14" s="7"/>
      <c r="BZH14" s="7"/>
      <c r="BZI14" s="7"/>
      <c r="BZJ14" s="7"/>
      <c r="BZK14" s="7"/>
      <c r="BZL14" s="7"/>
      <c r="BZM14" s="7"/>
      <c r="BZN14" s="7"/>
      <c r="BZO14" s="7"/>
      <c r="BZP14" s="7"/>
      <c r="BZQ14" s="7"/>
      <c r="BZR14" s="7"/>
      <c r="BZS14" s="7"/>
      <c r="BZT14" s="7"/>
      <c r="BZU14" s="7"/>
      <c r="BZV14" s="7"/>
      <c r="BZW14" s="7"/>
      <c r="BZX14" s="7"/>
      <c r="BZY14" s="7"/>
      <c r="BZZ14" s="7"/>
      <c r="CAA14" s="7"/>
      <c r="CAB14" s="7"/>
      <c r="CAC14" s="7"/>
      <c r="CAD14" s="7"/>
      <c r="CAE14" s="7"/>
      <c r="CAF14" s="7"/>
      <c r="CAG14" s="7"/>
      <c r="CAH14" s="7"/>
      <c r="CAI14" s="7"/>
      <c r="CAJ14" s="7"/>
      <c r="CAK14" s="7"/>
      <c r="CAL14" s="7"/>
      <c r="CAM14" s="7"/>
      <c r="CAN14" s="7"/>
      <c r="CAO14" s="7"/>
      <c r="CAP14" s="7"/>
      <c r="CAQ14" s="7"/>
      <c r="CAR14" s="7"/>
      <c r="CAS14" s="7"/>
      <c r="CAT14" s="7"/>
      <c r="CAU14" s="7"/>
      <c r="CAV14" s="7"/>
      <c r="CAW14" s="7"/>
      <c r="CAX14" s="7"/>
      <c r="CAY14" s="7"/>
      <c r="CAZ14" s="7"/>
      <c r="CBA14" s="7"/>
      <c r="CBB14" s="7"/>
      <c r="CBC14" s="7"/>
      <c r="CBD14" s="7"/>
      <c r="CBE14" s="7"/>
      <c r="CBF14" s="7"/>
      <c r="CBG14" s="7"/>
      <c r="CBH14" s="7"/>
      <c r="CBI14" s="7"/>
      <c r="CBJ14" s="7"/>
      <c r="CBK14" s="7"/>
      <c r="CBL14" s="7"/>
      <c r="CBM14" s="7"/>
      <c r="CBN14" s="7"/>
      <c r="CBO14" s="7"/>
      <c r="CBP14" s="7"/>
      <c r="CBQ14" s="7"/>
      <c r="CBR14" s="7"/>
      <c r="CBS14" s="7"/>
      <c r="CBT14" s="7"/>
      <c r="CBU14" s="7"/>
      <c r="CBV14" s="7"/>
      <c r="CBW14" s="7"/>
      <c r="CBX14" s="7"/>
      <c r="CBY14" s="7"/>
      <c r="CBZ14" s="7"/>
      <c r="CCA14" s="7"/>
      <c r="CCB14" s="7"/>
      <c r="CCC14" s="7"/>
      <c r="CCD14" s="7"/>
      <c r="CCE14" s="7"/>
      <c r="CCF14" s="7"/>
      <c r="CCG14" s="7"/>
      <c r="CCH14" s="7"/>
      <c r="CCI14" s="7"/>
      <c r="CCJ14" s="7"/>
      <c r="CCK14" s="7"/>
      <c r="CCL14" s="7"/>
      <c r="CCM14" s="7"/>
      <c r="CCN14" s="7"/>
      <c r="CCO14" s="7"/>
      <c r="CCP14" s="7"/>
      <c r="CCQ14" s="7"/>
      <c r="CCR14" s="7"/>
      <c r="CCS14" s="7"/>
      <c r="CCT14" s="7"/>
      <c r="CCU14" s="7"/>
      <c r="CCV14" s="7"/>
      <c r="CCW14" s="7"/>
      <c r="CCX14" s="7"/>
      <c r="CCY14" s="7"/>
      <c r="CCZ14" s="7"/>
      <c r="CDA14" s="7"/>
      <c r="CDB14" s="7"/>
      <c r="CDC14" s="7"/>
      <c r="CDD14" s="7"/>
      <c r="CDE14" s="7"/>
      <c r="CDF14" s="7"/>
      <c r="CDG14" s="7"/>
      <c r="CDH14" s="7"/>
      <c r="CDI14" s="7"/>
      <c r="CDJ14" s="7"/>
      <c r="CDK14" s="7"/>
      <c r="CDL14" s="7"/>
      <c r="CDM14" s="7"/>
      <c r="CDN14" s="7"/>
      <c r="CDO14" s="7"/>
      <c r="CDP14" s="7"/>
      <c r="CDQ14" s="7"/>
      <c r="CDR14" s="7"/>
      <c r="CDS14" s="7"/>
      <c r="CDT14" s="7"/>
      <c r="CDU14" s="7"/>
      <c r="CDV14" s="7"/>
      <c r="CDW14" s="7"/>
      <c r="CDX14" s="7"/>
      <c r="CDY14" s="7"/>
      <c r="CDZ14" s="7"/>
      <c r="CEA14" s="7"/>
      <c r="CEB14" s="7"/>
      <c r="CEC14" s="7"/>
      <c r="CED14" s="7"/>
      <c r="CEE14" s="7"/>
      <c r="CEF14" s="7"/>
      <c r="CEG14" s="7"/>
      <c r="CEH14" s="7"/>
      <c r="CEI14" s="7"/>
      <c r="CEJ14" s="7"/>
      <c r="CEK14" s="7"/>
      <c r="CEL14" s="7"/>
      <c r="CEM14" s="7"/>
      <c r="CEN14" s="7"/>
      <c r="CEO14" s="7"/>
      <c r="CEP14" s="7"/>
      <c r="CEQ14" s="7"/>
      <c r="CER14" s="7"/>
      <c r="CES14" s="7"/>
      <c r="CET14" s="7"/>
      <c r="CEU14" s="7"/>
      <c r="CEV14" s="7"/>
      <c r="CEW14" s="7"/>
      <c r="CEX14" s="7"/>
      <c r="CEY14" s="7"/>
      <c r="CEZ14" s="7"/>
      <c r="CFA14" s="7"/>
      <c r="CFB14" s="7"/>
      <c r="CFC14" s="7"/>
      <c r="CFD14" s="7"/>
      <c r="CFE14" s="7"/>
      <c r="CFF14" s="7"/>
      <c r="CFG14" s="7"/>
      <c r="CFH14" s="7"/>
      <c r="CFI14" s="7"/>
      <c r="CFJ14" s="7"/>
      <c r="CFK14" s="7"/>
      <c r="CFL14" s="7"/>
      <c r="CFM14" s="7"/>
      <c r="CFN14" s="7"/>
      <c r="CFO14" s="7"/>
      <c r="CFP14" s="7"/>
      <c r="CFQ14" s="7"/>
      <c r="CFR14" s="7"/>
      <c r="CFS14" s="7"/>
      <c r="CFT14" s="7"/>
      <c r="CFU14" s="7"/>
      <c r="CFV14" s="7"/>
      <c r="CFW14" s="7"/>
      <c r="CFX14" s="7"/>
      <c r="CFY14" s="7"/>
      <c r="CFZ14" s="7"/>
      <c r="CGA14" s="7"/>
      <c r="CGB14" s="7"/>
      <c r="CGC14" s="7"/>
      <c r="CGD14" s="7"/>
      <c r="CGE14" s="7"/>
      <c r="CGF14" s="7"/>
      <c r="CGG14" s="7"/>
      <c r="CGH14" s="7"/>
      <c r="CGI14" s="7"/>
      <c r="CGJ14" s="7"/>
      <c r="CGK14" s="7"/>
      <c r="CGL14" s="7"/>
      <c r="CGM14" s="7"/>
      <c r="CGN14" s="7"/>
      <c r="CGO14" s="7"/>
      <c r="CGP14" s="7"/>
      <c r="CGQ14" s="7"/>
      <c r="CGR14" s="7"/>
      <c r="CGS14" s="7"/>
      <c r="CGT14" s="7"/>
      <c r="CGU14" s="7"/>
      <c r="CGV14" s="7"/>
      <c r="CGW14" s="7"/>
      <c r="CGX14" s="7"/>
      <c r="CGY14" s="7"/>
      <c r="CGZ14" s="7"/>
      <c r="CHA14" s="7"/>
      <c r="CHB14" s="7"/>
      <c r="CHC14" s="7"/>
      <c r="CHD14" s="7"/>
      <c r="CHE14" s="7"/>
      <c r="CHF14" s="7"/>
      <c r="CHG14" s="7"/>
      <c r="CHH14" s="7"/>
      <c r="CHI14" s="7"/>
      <c r="CHJ14" s="7"/>
      <c r="CHK14" s="7"/>
      <c r="CHL14" s="7"/>
      <c r="CHM14" s="7"/>
      <c r="CHN14" s="7"/>
      <c r="CHO14" s="7"/>
      <c r="CHP14" s="7"/>
      <c r="CHQ14" s="7"/>
      <c r="CHR14" s="7"/>
      <c r="CHS14" s="7"/>
      <c r="CHT14" s="7"/>
      <c r="CHU14" s="7"/>
      <c r="CHV14" s="7"/>
      <c r="CHW14" s="7"/>
      <c r="CHX14" s="7"/>
      <c r="CHY14" s="7"/>
      <c r="CHZ14" s="7"/>
      <c r="CIA14" s="7"/>
      <c r="CIB14" s="7"/>
      <c r="CIC14" s="7"/>
      <c r="CID14" s="7"/>
      <c r="CIE14" s="7"/>
      <c r="CIF14" s="7"/>
      <c r="CIG14" s="7"/>
      <c r="CIH14" s="7"/>
      <c r="CII14" s="7"/>
      <c r="CIJ14" s="7"/>
      <c r="CIK14" s="7"/>
      <c r="CIL14" s="7"/>
      <c r="CIM14" s="7"/>
      <c r="CIN14" s="7"/>
      <c r="CIO14" s="7"/>
      <c r="CIP14" s="7"/>
      <c r="CIQ14" s="7"/>
      <c r="CIR14" s="7"/>
      <c r="CIS14" s="7"/>
      <c r="CIT14" s="7"/>
      <c r="CIU14" s="7"/>
      <c r="CIV14" s="7"/>
      <c r="CIW14" s="7"/>
      <c r="CIX14" s="7"/>
      <c r="CIY14" s="7"/>
      <c r="CIZ14" s="7"/>
      <c r="CJA14" s="7"/>
      <c r="CJB14" s="7"/>
      <c r="CJC14" s="7"/>
      <c r="CJD14" s="7"/>
      <c r="CJE14" s="7"/>
      <c r="CJF14" s="7"/>
      <c r="CJG14" s="7"/>
      <c r="CJH14" s="7"/>
      <c r="CJI14" s="7"/>
      <c r="CJJ14" s="7"/>
      <c r="CJK14" s="7"/>
      <c r="CJL14" s="7"/>
      <c r="CJM14" s="7"/>
      <c r="CJN14" s="7"/>
      <c r="CJO14" s="7"/>
      <c r="CJP14" s="7"/>
      <c r="CJQ14" s="7"/>
      <c r="CJR14" s="7"/>
      <c r="CJS14" s="7"/>
      <c r="CJT14" s="7"/>
      <c r="CJU14" s="7"/>
      <c r="CJV14" s="7"/>
      <c r="CJW14" s="7"/>
      <c r="CJX14" s="7"/>
      <c r="CJY14" s="7"/>
      <c r="CJZ14" s="7"/>
      <c r="CKA14" s="7"/>
      <c r="CKB14" s="7"/>
      <c r="CKC14" s="7"/>
      <c r="CKD14" s="7"/>
      <c r="CKE14" s="7"/>
      <c r="CKF14" s="7"/>
      <c r="CKG14" s="7"/>
      <c r="CKH14" s="7"/>
      <c r="CKI14" s="7"/>
      <c r="CKJ14" s="7"/>
      <c r="CKK14" s="7"/>
      <c r="CKL14" s="7"/>
      <c r="CKM14" s="7"/>
      <c r="CKN14" s="7"/>
      <c r="CKO14" s="7"/>
      <c r="CKP14" s="7"/>
      <c r="CKQ14" s="7"/>
      <c r="CKR14" s="7"/>
      <c r="CKS14" s="7"/>
      <c r="CKT14" s="7"/>
      <c r="CKU14" s="7"/>
      <c r="CKV14" s="7"/>
      <c r="CKW14" s="7"/>
      <c r="CKX14" s="7"/>
      <c r="CKY14" s="7"/>
      <c r="CKZ14" s="7"/>
      <c r="CLA14" s="7"/>
      <c r="CLB14" s="7"/>
      <c r="CLC14" s="7"/>
      <c r="CLD14" s="7"/>
      <c r="CLE14" s="7"/>
      <c r="CLF14" s="7"/>
      <c r="CLG14" s="7"/>
      <c r="CLH14" s="7"/>
      <c r="CLI14" s="7"/>
      <c r="CLJ14" s="7"/>
      <c r="CLK14" s="7"/>
      <c r="CLL14" s="7"/>
      <c r="CLM14" s="7"/>
      <c r="CLN14" s="7"/>
      <c r="CLO14" s="7"/>
      <c r="CLP14" s="7"/>
      <c r="CLQ14" s="7"/>
      <c r="CLR14" s="7"/>
      <c r="CLS14" s="7"/>
      <c r="CLT14" s="7"/>
      <c r="CLU14" s="7"/>
      <c r="CLV14" s="7"/>
      <c r="CLW14" s="7"/>
      <c r="CLX14" s="7"/>
      <c r="CLY14" s="7"/>
      <c r="CLZ14" s="7"/>
      <c r="CMA14" s="7"/>
      <c r="CMB14" s="7"/>
      <c r="CMC14" s="7"/>
      <c r="CMD14" s="7"/>
      <c r="CME14" s="7"/>
      <c r="CMF14" s="7"/>
      <c r="CMG14" s="7"/>
      <c r="CMH14" s="7"/>
      <c r="CMI14" s="7"/>
      <c r="CMJ14" s="7"/>
      <c r="CMK14" s="7"/>
      <c r="CML14" s="7"/>
      <c r="CMM14" s="7"/>
      <c r="CMN14" s="7"/>
      <c r="CMO14" s="7"/>
      <c r="CMP14" s="7"/>
      <c r="CMQ14" s="7"/>
      <c r="CMR14" s="7"/>
      <c r="CMS14" s="7"/>
      <c r="CMT14" s="7"/>
      <c r="CMU14" s="7"/>
      <c r="CMV14" s="7"/>
      <c r="CMW14" s="7"/>
      <c r="CMX14" s="7"/>
      <c r="CMY14" s="7"/>
      <c r="CMZ14" s="7"/>
      <c r="CNA14" s="7"/>
      <c r="CNB14" s="7"/>
      <c r="CNC14" s="7"/>
      <c r="CND14" s="7"/>
      <c r="CNE14" s="7"/>
      <c r="CNF14" s="7"/>
      <c r="CNG14" s="7"/>
      <c r="CNH14" s="7"/>
      <c r="CNI14" s="7"/>
      <c r="CNJ14" s="7"/>
      <c r="CNK14" s="7"/>
      <c r="CNL14" s="7"/>
      <c r="CNM14" s="7"/>
      <c r="CNN14" s="7"/>
      <c r="CNO14" s="7"/>
      <c r="CNP14" s="7"/>
      <c r="CNQ14" s="7"/>
      <c r="CNR14" s="7"/>
      <c r="CNS14" s="7"/>
      <c r="CNT14" s="7"/>
      <c r="CNU14" s="7"/>
      <c r="CNV14" s="7"/>
      <c r="CNW14" s="7"/>
      <c r="CNX14" s="7"/>
      <c r="CNY14" s="7"/>
      <c r="CNZ14" s="7"/>
      <c r="COA14" s="7"/>
      <c r="COB14" s="7"/>
      <c r="COC14" s="7"/>
      <c r="COD14" s="7"/>
      <c r="COE14" s="7"/>
      <c r="COF14" s="7"/>
      <c r="COG14" s="7"/>
      <c r="COH14" s="7"/>
      <c r="COI14" s="7"/>
      <c r="COJ14" s="7"/>
      <c r="COK14" s="7"/>
      <c r="COL14" s="7"/>
      <c r="COM14" s="7"/>
      <c r="CON14" s="7"/>
      <c r="COO14" s="7"/>
      <c r="COP14" s="7"/>
      <c r="COQ14" s="7"/>
      <c r="COR14" s="7"/>
      <c r="COS14" s="7"/>
      <c r="COT14" s="7"/>
      <c r="COU14" s="7"/>
      <c r="COV14" s="7"/>
      <c r="COW14" s="7"/>
      <c r="COX14" s="7"/>
      <c r="COY14" s="7"/>
      <c r="COZ14" s="7"/>
      <c r="CPA14" s="7"/>
      <c r="CPB14" s="7"/>
      <c r="CPC14" s="7"/>
      <c r="CPD14" s="7"/>
      <c r="CPE14" s="7"/>
      <c r="CPF14" s="7"/>
      <c r="CPG14" s="7"/>
      <c r="CPH14" s="7"/>
      <c r="CPI14" s="7"/>
      <c r="CPJ14" s="7"/>
      <c r="CPK14" s="7"/>
      <c r="CPL14" s="7"/>
      <c r="CPM14" s="7"/>
      <c r="CPN14" s="7"/>
      <c r="CPO14" s="7"/>
      <c r="CPP14" s="7"/>
      <c r="CPQ14" s="7"/>
      <c r="CPR14" s="7"/>
      <c r="CPS14" s="7"/>
      <c r="CPT14" s="7"/>
      <c r="CPU14" s="7"/>
      <c r="CPV14" s="7"/>
      <c r="CPW14" s="7"/>
      <c r="CPX14" s="7"/>
      <c r="CPY14" s="7"/>
      <c r="CPZ14" s="7"/>
      <c r="CQA14" s="7"/>
      <c r="CQB14" s="7"/>
      <c r="CQC14" s="7"/>
      <c r="CQD14" s="7"/>
      <c r="CQE14" s="7"/>
      <c r="CQF14" s="7"/>
      <c r="CQG14" s="7"/>
      <c r="CQH14" s="7"/>
      <c r="CQI14" s="7"/>
      <c r="CQJ14" s="7"/>
      <c r="CQK14" s="7"/>
      <c r="CQL14" s="7"/>
      <c r="CQM14" s="7"/>
      <c r="CQN14" s="7"/>
      <c r="CQO14" s="7"/>
      <c r="CQP14" s="7"/>
      <c r="CQQ14" s="7"/>
      <c r="CQR14" s="7"/>
      <c r="CQS14" s="7"/>
      <c r="CQT14" s="7"/>
      <c r="CQU14" s="7"/>
      <c r="CQV14" s="7"/>
      <c r="CQW14" s="7"/>
      <c r="CQX14" s="7"/>
      <c r="CQY14" s="7"/>
      <c r="CQZ14" s="7"/>
      <c r="CRA14" s="7"/>
      <c r="CRB14" s="7"/>
      <c r="CRC14" s="7"/>
      <c r="CRD14" s="7"/>
      <c r="CRE14" s="7"/>
      <c r="CRF14" s="7"/>
      <c r="CRG14" s="7"/>
      <c r="CRH14" s="7"/>
      <c r="CRI14" s="7"/>
      <c r="CRJ14" s="7"/>
      <c r="CRK14" s="7"/>
      <c r="CRL14" s="7"/>
      <c r="CRM14" s="7"/>
      <c r="CRN14" s="7"/>
      <c r="CRO14" s="7"/>
      <c r="CRP14" s="7"/>
      <c r="CRQ14" s="7"/>
      <c r="CRR14" s="7"/>
      <c r="CRS14" s="7"/>
      <c r="CRT14" s="7"/>
      <c r="CRU14" s="7"/>
      <c r="CRV14" s="7"/>
      <c r="CRW14" s="7"/>
      <c r="CRX14" s="7"/>
      <c r="CRY14" s="7"/>
      <c r="CRZ14" s="7"/>
      <c r="CSA14" s="7"/>
      <c r="CSB14" s="7"/>
      <c r="CSC14" s="7"/>
      <c r="CSD14" s="7"/>
      <c r="CSE14" s="7"/>
      <c r="CSF14" s="7"/>
      <c r="CSG14" s="7"/>
      <c r="CSH14" s="7"/>
      <c r="CSI14" s="7"/>
      <c r="CSJ14" s="7"/>
      <c r="CSK14" s="7"/>
      <c r="CSL14" s="7"/>
      <c r="CSM14" s="7"/>
      <c r="CSN14" s="7"/>
      <c r="CSO14" s="7"/>
      <c r="CSP14" s="7"/>
      <c r="CSQ14" s="7"/>
      <c r="CSR14" s="7"/>
      <c r="CSS14" s="7"/>
      <c r="CST14" s="7"/>
      <c r="CSU14" s="7"/>
      <c r="CSV14" s="7"/>
      <c r="CSW14" s="7"/>
      <c r="CSX14" s="7"/>
      <c r="CSY14" s="7"/>
      <c r="CSZ14" s="7"/>
      <c r="CTA14" s="7"/>
      <c r="CTB14" s="7"/>
      <c r="CTC14" s="7"/>
      <c r="CTD14" s="7"/>
      <c r="CTE14" s="7"/>
      <c r="CTF14" s="7"/>
      <c r="CTG14" s="7"/>
      <c r="CTH14" s="7"/>
      <c r="CTI14" s="7"/>
      <c r="CTJ14" s="7"/>
      <c r="CTK14" s="7"/>
      <c r="CTL14" s="7"/>
      <c r="CTM14" s="7"/>
      <c r="CTN14" s="7"/>
      <c r="CTO14" s="7"/>
      <c r="CTP14" s="7"/>
      <c r="CTQ14" s="7"/>
      <c r="CTR14" s="7"/>
      <c r="CTS14" s="7"/>
      <c r="CTT14" s="7"/>
      <c r="CTU14" s="7"/>
      <c r="CTV14" s="7"/>
      <c r="CTW14" s="7"/>
      <c r="CTX14" s="7"/>
      <c r="CTY14" s="7"/>
      <c r="CTZ14" s="7"/>
      <c r="CUA14" s="7"/>
      <c r="CUB14" s="7"/>
      <c r="CUC14" s="7"/>
      <c r="CUD14" s="7"/>
      <c r="CUE14" s="7"/>
      <c r="CUF14" s="7"/>
      <c r="CUG14" s="7"/>
      <c r="CUH14" s="7"/>
      <c r="CUI14" s="7"/>
      <c r="CUJ14" s="7"/>
      <c r="CUK14" s="7"/>
      <c r="CUL14" s="7"/>
      <c r="CUM14" s="7"/>
      <c r="CUN14" s="7"/>
      <c r="CUO14" s="7"/>
      <c r="CUP14" s="7"/>
      <c r="CUQ14" s="7"/>
      <c r="CUR14" s="7"/>
      <c r="CUS14" s="7"/>
      <c r="CUT14" s="7"/>
      <c r="CUU14" s="7"/>
      <c r="CUV14" s="7"/>
      <c r="CUW14" s="7"/>
      <c r="CUX14" s="7"/>
      <c r="CUY14" s="7"/>
      <c r="CUZ14" s="7"/>
      <c r="CVA14" s="7"/>
      <c r="CVB14" s="7"/>
      <c r="CVC14" s="7"/>
      <c r="CVD14" s="7"/>
      <c r="CVE14" s="7"/>
      <c r="CVF14" s="7"/>
      <c r="CVG14" s="7"/>
      <c r="CVH14" s="7"/>
      <c r="CVI14" s="7"/>
      <c r="CVJ14" s="7"/>
      <c r="CVK14" s="7"/>
      <c r="CVL14" s="7"/>
      <c r="CVM14" s="7"/>
      <c r="CVN14" s="7"/>
      <c r="CVO14" s="7"/>
      <c r="CVP14" s="7"/>
      <c r="CVQ14" s="7"/>
      <c r="CVR14" s="7"/>
      <c r="CVS14" s="7"/>
      <c r="CVT14" s="7"/>
      <c r="CVU14" s="7"/>
      <c r="CVV14" s="7"/>
      <c r="CVW14" s="7"/>
      <c r="CVX14" s="7"/>
      <c r="CVY14" s="7"/>
      <c r="CVZ14" s="7"/>
      <c r="CWA14" s="7"/>
      <c r="CWB14" s="7"/>
      <c r="CWC14" s="7"/>
      <c r="CWD14" s="7"/>
      <c r="CWE14" s="7"/>
      <c r="CWF14" s="7"/>
      <c r="CWG14" s="7"/>
      <c r="CWH14" s="7"/>
      <c r="CWI14" s="7"/>
      <c r="CWJ14" s="7"/>
      <c r="CWK14" s="7"/>
      <c r="CWL14" s="7"/>
      <c r="CWM14" s="7"/>
      <c r="CWN14" s="7"/>
      <c r="CWO14" s="7"/>
      <c r="CWP14" s="7"/>
      <c r="CWQ14" s="7"/>
      <c r="CWR14" s="7"/>
      <c r="CWS14" s="7"/>
      <c r="CWT14" s="7"/>
      <c r="CWU14" s="7"/>
      <c r="CWV14" s="7"/>
      <c r="CWW14" s="7"/>
      <c r="CWX14" s="7"/>
      <c r="CWY14" s="7"/>
      <c r="CWZ14" s="7"/>
      <c r="CXA14" s="7"/>
      <c r="CXB14" s="7"/>
      <c r="CXC14" s="7"/>
      <c r="CXD14" s="7"/>
      <c r="CXE14" s="7"/>
      <c r="CXF14" s="7"/>
      <c r="CXG14" s="7"/>
      <c r="CXH14" s="7"/>
      <c r="CXI14" s="7"/>
      <c r="CXJ14" s="7"/>
      <c r="CXK14" s="7"/>
      <c r="CXL14" s="7"/>
      <c r="CXM14" s="7"/>
      <c r="CXN14" s="7"/>
      <c r="CXO14" s="7"/>
      <c r="CXP14" s="7"/>
      <c r="CXQ14" s="7"/>
      <c r="CXR14" s="7"/>
      <c r="CXS14" s="7"/>
      <c r="CXT14" s="7"/>
      <c r="CXU14" s="7"/>
      <c r="CXV14" s="7"/>
      <c r="CXW14" s="7"/>
      <c r="CXX14" s="7"/>
      <c r="CXY14" s="7"/>
      <c r="CXZ14" s="7"/>
      <c r="CYA14" s="7"/>
      <c r="CYB14" s="7"/>
      <c r="CYC14" s="7"/>
      <c r="CYD14" s="7"/>
      <c r="CYE14" s="7"/>
      <c r="CYF14" s="7"/>
      <c r="CYG14" s="7"/>
      <c r="CYH14" s="7"/>
      <c r="CYI14" s="7"/>
      <c r="CYJ14" s="7"/>
      <c r="CYK14" s="7"/>
      <c r="CYL14" s="7"/>
      <c r="CYM14" s="7"/>
      <c r="CYN14" s="7"/>
      <c r="CYO14" s="7"/>
      <c r="CYP14" s="7"/>
      <c r="CYQ14" s="7"/>
      <c r="CYR14" s="7"/>
      <c r="CYS14" s="7"/>
      <c r="CYT14" s="7"/>
      <c r="CYU14" s="7"/>
      <c r="CYV14" s="7"/>
      <c r="CYW14" s="7"/>
      <c r="CYX14" s="7"/>
      <c r="CYY14" s="7"/>
      <c r="CYZ14" s="7"/>
      <c r="CZA14" s="7"/>
      <c r="CZB14" s="7"/>
      <c r="CZC14" s="7"/>
      <c r="CZD14" s="7"/>
      <c r="CZE14" s="7"/>
      <c r="CZF14" s="7"/>
      <c r="CZG14" s="7"/>
      <c r="CZH14" s="7"/>
      <c r="CZI14" s="7"/>
      <c r="CZJ14" s="7"/>
      <c r="CZK14" s="7"/>
      <c r="CZL14" s="7"/>
      <c r="CZM14" s="7"/>
      <c r="CZN14" s="7"/>
      <c r="CZO14" s="7"/>
      <c r="CZP14" s="7"/>
      <c r="CZQ14" s="7"/>
      <c r="CZR14" s="7"/>
      <c r="CZS14" s="7"/>
      <c r="CZT14" s="7"/>
      <c r="CZU14" s="7"/>
      <c r="CZV14" s="7"/>
      <c r="CZW14" s="7"/>
      <c r="CZX14" s="7"/>
      <c r="CZY14" s="7"/>
      <c r="CZZ14" s="7"/>
      <c r="DAA14" s="7"/>
      <c r="DAB14" s="7"/>
      <c r="DAC14" s="7"/>
      <c r="DAD14" s="7"/>
      <c r="DAE14" s="7"/>
      <c r="DAF14" s="7"/>
      <c r="DAG14" s="7"/>
      <c r="DAH14" s="7"/>
      <c r="DAI14" s="7"/>
      <c r="DAJ14" s="7"/>
      <c r="DAK14" s="7"/>
      <c r="DAL14" s="7"/>
      <c r="DAM14" s="7"/>
      <c r="DAN14" s="7"/>
      <c r="DAO14" s="7"/>
      <c r="DAP14" s="7"/>
      <c r="DAQ14" s="7"/>
      <c r="DAR14" s="7"/>
      <c r="DAS14" s="7"/>
      <c r="DAT14" s="7"/>
      <c r="DAU14" s="7"/>
      <c r="DAV14" s="7"/>
      <c r="DAW14" s="7"/>
      <c r="DAX14" s="7"/>
      <c r="DAY14" s="7"/>
      <c r="DAZ14" s="7"/>
      <c r="DBA14" s="7"/>
      <c r="DBB14" s="7"/>
      <c r="DBC14" s="7"/>
      <c r="DBD14" s="7"/>
      <c r="DBE14" s="7"/>
      <c r="DBF14" s="7"/>
      <c r="DBG14" s="7"/>
      <c r="DBH14" s="7"/>
      <c r="DBI14" s="7"/>
      <c r="DBJ14" s="7"/>
      <c r="DBK14" s="7"/>
      <c r="DBL14" s="7"/>
      <c r="DBM14" s="7"/>
      <c r="DBN14" s="7"/>
      <c r="DBO14" s="7"/>
      <c r="DBP14" s="7"/>
      <c r="DBQ14" s="7"/>
      <c r="DBR14" s="7"/>
      <c r="DBS14" s="7"/>
      <c r="DBT14" s="7"/>
      <c r="DBU14" s="7"/>
      <c r="DBV14" s="7"/>
      <c r="DBW14" s="7"/>
      <c r="DBX14" s="7"/>
      <c r="DBY14" s="7"/>
      <c r="DBZ14" s="7"/>
      <c r="DCA14" s="7"/>
      <c r="DCB14" s="7"/>
      <c r="DCC14" s="7"/>
      <c r="DCD14" s="7"/>
      <c r="DCE14" s="7"/>
      <c r="DCF14" s="7"/>
      <c r="DCG14" s="7"/>
      <c r="DCH14" s="7"/>
      <c r="DCI14" s="7"/>
      <c r="DCJ14" s="7"/>
      <c r="DCK14" s="7"/>
      <c r="DCL14" s="7"/>
      <c r="DCM14" s="7"/>
      <c r="DCN14" s="7"/>
      <c r="DCO14" s="7"/>
      <c r="DCP14" s="7"/>
      <c r="DCQ14" s="7"/>
      <c r="DCR14" s="7"/>
      <c r="DCS14" s="7"/>
      <c r="DCT14" s="7"/>
      <c r="DCU14" s="7"/>
      <c r="DCV14" s="7"/>
      <c r="DCW14" s="7"/>
      <c r="DCX14" s="7"/>
      <c r="DCY14" s="7"/>
      <c r="DCZ14" s="7"/>
      <c r="DDA14" s="7"/>
      <c r="DDB14" s="7"/>
      <c r="DDC14" s="7"/>
      <c r="DDD14" s="7"/>
      <c r="DDE14" s="7"/>
      <c r="DDF14" s="7"/>
      <c r="DDG14" s="7"/>
      <c r="DDH14" s="7"/>
      <c r="DDI14" s="7"/>
      <c r="DDJ14" s="7"/>
      <c r="DDK14" s="7"/>
      <c r="DDL14" s="7"/>
      <c r="DDM14" s="7"/>
      <c r="DDN14" s="7"/>
      <c r="DDO14" s="7"/>
      <c r="DDP14" s="7"/>
      <c r="DDQ14" s="7"/>
      <c r="DDR14" s="7"/>
      <c r="DDS14" s="7"/>
      <c r="DDT14" s="7"/>
      <c r="DDU14" s="7"/>
      <c r="DDV14" s="7"/>
      <c r="DDW14" s="7"/>
      <c r="DDX14" s="7"/>
      <c r="DDY14" s="7"/>
      <c r="DDZ14" s="7"/>
      <c r="DEA14" s="7"/>
      <c r="DEB14" s="7"/>
      <c r="DEC14" s="7"/>
      <c r="DED14" s="7"/>
      <c r="DEE14" s="7"/>
      <c r="DEF14" s="7"/>
      <c r="DEG14" s="7"/>
      <c r="DEH14" s="7"/>
      <c r="DEI14" s="7"/>
      <c r="DEJ14" s="7"/>
      <c r="DEK14" s="7"/>
      <c r="DEL14" s="7"/>
      <c r="DEM14" s="7"/>
      <c r="DEN14" s="7"/>
      <c r="DEO14" s="7"/>
      <c r="DEP14" s="7"/>
      <c r="DEQ14" s="7"/>
      <c r="DER14" s="7"/>
      <c r="DES14" s="7"/>
      <c r="DET14" s="7"/>
      <c r="DEU14" s="7"/>
      <c r="DEV14" s="7"/>
      <c r="DEW14" s="7"/>
      <c r="DEX14" s="7"/>
      <c r="DEY14" s="7"/>
      <c r="DEZ14" s="7"/>
      <c r="DFA14" s="7"/>
      <c r="DFB14" s="7"/>
      <c r="DFC14" s="7"/>
      <c r="DFD14" s="7"/>
      <c r="DFE14" s="7"/>
      <c r="DFF14" s="7"/>
      <c r="DFG14" s="7"/>
      <c r="DFH14" s="7"/>
      <c r="DFI14" s="7"/>
      <c r="DFJ14" s="7"/>
      <c r="DFK14" s="7"/>
      <c r="DFL14" s="7"/>
      <c r="DFM14" s="7"/>
      <c r="DFN14" s="7"/>
      <c r="DFO14" s="7"/>
      <c r="DFP14" s="7"/>
      <c r="DFQ14" s="7"/>
      <c r="DFR14" s="7"/>
      <c r="DFS14" s="7"/>
      <c r="DFT14" s="7"/>
      <c r="DFU14" s="7"/>
      <c r="DFV14" s="7"/>
      <c r="DFW14" s="7"/>
      <c r="DFX14" s="7"/>
      <c r="DFY14" s="7"/>
      <c r="DFZ14" s="7"/>
      <c r="DGA14" s="7"/>
      <c r="DGB14" s="7"/>
      <c r="DGC14" s="7"/>
      <c r="DGD14" s="7"/>
      <c r="DGE14" s="7"/>
      <c r="DGF14" s="7"/>
      <c r="DGG14" s="7"/>
      <c r="DGH14" s="7"/>
      <c r="DGI14" s="7"/>
      <c r="DGJ14" s="7"/>
      <c r="DGK14" s="7"/>
      <c r="DGL14" s="7"/>
      <c r="DGM14" s="7"/>
      <c r="DGN14" s="7"/>
      <c r="DGO14" s="7"/>
      <c r="DGP14" s="7"/>
      <c r="DGQ14" s="7"/>
      <c r="DGR14" s="7"/>
      <c r="DGS14" s="7"/>
      <c r="DGT14" s="7"/>
      <c r="DGU14" s="7"/>
      <c r="DGV14" s="7"/>
      <c r="DGW14" s="7"/>
      <c r="DGX14" s="7"/>
      <c r="DGY14" s="7"/>
      <c r="DGZ14" s="7"/>
      <c r="DHA14" s="7"/>
      <c r="DHB14" s="7"/>
      <c r="DHC14" s="7"/>
      <c r="DHD14" s="7"/>
      <c r="DHE14" s="7"/>
      <c r="DHF14" s="7"/>
      <c r="DHG14" s="7"/>
      <c r="DHH14" s="7"/>
      <c r="DHI14" s="7"/>
      <c r="DHJ14" s="7"/>
      <c r="DHK14" s="7"/>
      <c r="DHL14" s="7"/>
      <c r="DHM14" s="7"/>
      <c r="DHN14" s="7"/>
      <c r="DHO14" s="7"/>
      <c r="DHP14" s="7"/>
      <c r="DHQ14" s="7"/>
      <c r="DHR14" s="7"/>
      <c r="DHS14" s="7"/>
      <c r="DHT14" s="7"/>
      <c r="DHU14" s="7"/>
      <c r="DHV14" s="7"/>
      <c r="DHW14" s="7"/>
      <c r="DHX14" s="7"/>
      <c r="DHY14" s="7"/>
      <c r="DHZ14" s="7"/>
      <c r="DIA14" s="7"/>
      <c r="DIB14" s="7"/>
      <c r="DIC14" s="7"/>
      <c r="DID14" s="7"/>
      <c r="DIE14" s="7"/>
      <c r="DIF14" s="7"/>
      <c r="DIG14" s="7"/>
      <c r="DIH14" s="7"/>
      <c r="DII14" s="7"/>
      <c r="DIJ14" s="7"/>
      <c r="DIK14" s="7"/>
      <c r="DIL14" s="7"/>
      <c r="DIM14" s="7"/>
      <c r="DIN14" s="7"/>
      <c r="DIO14" s="7"/>
      <c r="DIP14" s="7"/>
      <c r="DIQ14" s="7"/>
      <c r="DIR14" s="7"/>
      <c r="DIS14" s="7"/>
      <c r="DIT14" s="7"/>
      <c r="DIU14" s="7"/>
      <c r="DIV14" s="7"/>
      <c r="DIW14" s="7"/>
      <c r="DIX14" s="7"/>
      <c r="DIY14" s="7"/>
      <c r="DIZ14" s="7"/>
      <c r="DJA14" s="7"/>
      <c r="DJB14" s="7"/>
      <c r="DJC14" s="7"/>
      <c r="DJD14" s="7"/>
      <c r="DJE14" s="7"/>
      <c r="DJF14" s="7"/>
      <c r="DJG14" s="7"/>
      <c r="DJH14" s="7"/>
      <c r="DJI14" s="7"/>
      <c r="DJJ14" s="7"/>
      <c r="DJK14" s="7"/>
      <c r="DJL14" s="7"/>
      <c r="DJM14" s="7"/>
      <c r="DJN14" s="7"/>
      <c r="DJO14" s="7"/>
      <c r="DJP14" s="7"/>
      <c r="DJQ14" s="7"/>
      <c r="DJR14" s="7"/>
      <c r="DJS14" s="7"/>
      <c r="DJT14" s="7"/>
      <c r="DJU14" s="7"/>
      <c r="DJV14" s="7"/>
      <c r="DJW14" s="7"/>
      <c r="DJX14" s="7"/>
      <c r="DJY14" s="7"/>
      <c r="DJZ14" s="7"/>
      <c r="DKA14" s="7"/>
      <c r="DKB14" s="7"/>
      <c r="DKC14" s="7"/>
      <c r="DKD14" s="7"/>
      <c r="DKE14" s="7"/>
      <c r="DKF14" s="7"/>
      <c r="DKG14" s="7"/>
      <c r="DKH14" s="7"/>
      <c r="DKI14" s="7"/>
      <c r="DKJ14" s="7"/>
      <c r="DKK14" s="7"/>
      <c r="DKL14" s="7"/>
      <c r="DKM14" s="7"/>
      <c r="DKN14" s="7"/>
      <c r="DKO14" s="7"/>
      <c r="DKP14" s="7"/>
      <c r="DKQ14" s="7"/>
      <c r="DKR14" s="7"/>
      <c r="DKS14" s="7"/>
      <c r="DKT14" s="7"/>
      <c r="DKU14" s="7"/>
      <c r="DKV14" s="7"/>
      <c r="DKW14" s="7"/>
      <c r="DKX14" s="7"/>
      <c r="DKY14" s="7"/>
      <c r="DKZ14" s="7"/>
      <c r="DLA14" s="7"/>
      <c r="DLB14" s="7"/>
      <c r="DLC14" s="7"/>
      <c r="DLD14" s="7"/>
      <c r="DLE14" s="7"/>
      <c r="DLF14" s="7"/>
      <c r="DLG14" s="7"/>
      <c r="DLH14" s="7"/>
      <c r="DLI14" s="7"/>
      <c r="DLJ14" s="7"/>
      <c r="DLK14" s="7"/>
      <c r="DLL14" s="7"/>
      <c r="DLM14" s="7"/>
      <c r="DLN14" s="7"/>
      <c r="DLO14" s="7"/>
      <c r="DLP14" s="7"/>
      <c r="DLQ14" s="7"/>
      <c r="DLR14" s="7"/>
      <c r="DLS14" s="7"/>
      <c r="DLT14" s="7"/>
      <c r="DLU14" s="7"/>
      <c r="DLV14" s="7"/>
      <c r="DLW14" s="7"/>
      <c r="DLX14" s="7"/>
      <c r="DLY14" s="7"/>
      <c r="DLZ14" s="7"/>
      <c r="DMA14" s="7"/>
      <c r="DMB14" s="7"/>
      <c r="DMC14" s="7"/>
      <c r="DMD14" s="7"/>
      <c r="DME14" s="7"/>
      <c r="DMF14" s="7"/>
      <c r="DMG14" s="7"/>
      <c r="DMH14" s="7"/>
      <c r="DMI14" s="7"/>
      <c r="DMJ14" s="7"/>
      <c r="DMK14" s="7"/>
      <c r="DML14" s="7"/>
      <c r="DMM14" s="7"/>
      <c r="DMN14" s="7"/>
      <c r="DMO14" s="7"/>
      <c r="DMP14" s="7"/>
      <c r="DMQ14" s="7"/>
      <c r="DMR14" s="7"/>
      <c r="DMS14" s="7"/>
      <c r="DMT14" s="7"/>
      <c r="DMU14" s="7"/>
      <c r="DMV14" s="7"/>
      <c r="DMW14" s="7"/>
      <c r="DMX14" s="7"/>
      <c r="DMY14" s="7"/>
      <c r="DMZ14" s="7"/>
      <c r="DNA14" s="7"/>
      <c r="DNB14" s="7"/>
      <c r="DNC14" s="7"/>
      <c r="DND14" s="7"/>
      <c r="DNE14" s="7"/>
      <c r="DNF14" s="7"/>
      <c r="DNG14" s="7"/>
      <c r="DNH14" s="7"/>
      <c r="DNI14" s="7"/>
      <c r="DNJ14" s="7"/>
      <c r="DNK14" s="7"/>
      <c r="DNL14" s="7"/>
      <c r="DNM14" s="7"/>
      <c r="DNN14" s="7"/>
      <c r="DNO14" s="7"/>
      <c r="DNP14" s="7"/>
      <c r="DNQ14" s="7"/>
      <c r="DNR14" s="7"/>
      <c r="DNS14" s="7"/>
      <c r="DNT14" s="7"/>
      <c r="DNU14" s="7"/>
      <c r="DNV14" s="7"/>
      <c r="DNW14" s="7"/>
      <c r="DNX14" s="7"/>
      <c r="DNY14" s="7"/>
      <c r="DNZ14" s="7"/>
      <c r="DOA14" s="7"/>
      <c r="DOB14" s="7"/>
      <c r="DOC14" s="7"/>
      <c r="DOD14" s="7"/>
      <c r="DOE14" s="7"/>
      <c r="DOF14" s="7"/>
      <c r="DOG14" s="7"/>
      <c r="DOH14" s="7"/>
      <c r="DOI14" s="7"/>
      <c r="DOJ14" s="7"/>
      <c r="DOK14" s="7"/>
      <c r="DOL14" s="7"/>
      <c r="DOM14" s="7"/>
      <c r="DON14" s="7"/>
      <c r="DOO14" s="7"/>
      <c r="DOP14" s="7"/>
      <c r="DOQ14" s="7"/>
      <c r="DOR14" s="7"/>
      <c r="DOS14" s="7"/>
      <c r="DOT14" s="7"/>
      <c r="DOU14" s="7"/>
      <c r="DOV14" s="7"/>
      <c r="DOW14" s="7"/>
      <c r="DOX14" s="7"/>
      <c r="DOY14" s="7"/>
      <c r="DOZ14" s="7"/>
      <c r="DPA14" s="7"/>
      <c r="DPB14" s="7"/>
      <c r="DPC14" s="7"/>
      <c r="DPD14" s="7"/>
      <c r="DPE14" s="7"/>
      <c r="DPF14" s="7"/>
      <c r="DPG14" s="7"/>
      <c r="DPH14" s="7"/>
      <c r="DPI14" s="7"/>
      <c r="DPJ14" s="7"/>
      <c r="DPK14" s="7"/>
      <c r="DPL14" s="7"/>
      <c r="DPM14" s="7"/>
      <c r="DPN14" s="7"/>
      <c r="DPO14" s="7"/>
      <c r="DPP14" s="7"/>
      <c r="DPQ14" s="7"/>
      <c r="DPR14" s="7"/>
      <c r="DPS14" s="7"/>
      <c r="DPT14" s="7"/>
      <c r="DPU14" s="7"/>
      <c r="DPV14" s="7"/>
      <c r="DPW14" s="7"/>
      <c r="DPX14" s="7"/>
      <c r="DPY14" s="7"/>
      <c r="DPZ14" s="7"/>
      <c r="DQA14" s="7"/>
      <c r="DQB14" s="7"/>
      <c r="DQC14" s="7"/>
      <c r="DQD14" s="7"/>
      <c r="DQE14" s="7"/>
      <c r="DQF14" s="7"/>
      <c r="DQG14" s="7"/>
      <c r="DQH14" s="7"/>
      <c r="DQI14" s="7"/>
      <c r="DQJ14" s="7"/>
      <c r="DQK14" s="7"/>
      <c r="DQL14" s="7"/>
      <c r="DQM14" s="7"/>
      <c r="DQN14" s="7"/>
      <c r="DQO14" s="7"/>
      <c r="DQP14" s="7"/>
      <c r="DQQ14" s="7"/>
      <c r="DQR14" s="7"/>
      <c r="DQS14" s="7"/>
      <c r="DQT14" s="7"/>
      <c r="DQU14" s="7"/>
      <c r="DQV14" s="7"/>
      <c r="DQW14" s="7"/>
      <c r="DQX14" s="7"/>
      <c r="DQY14" s="7"/>
      <c r="DQZ14" s="7"/>
      <c r="DRA14" s="7"/>
      <c r="DRB14" s="7"/>
      <c r="DRC14" s="7"/>
      <c r="DRD14" s="7"/>
      <c r="DRE14" s="7"/>
      <c r="DRF14" s="7"/>
      <c r="DRG14" s="7"/>
      <c r="DRH14" s="7"/>
      <c r="DRI14" s="7"/>
      <c r="DRJ14" s="7"/>
      <c r="DRK14" s="7"/>
      <c r="DRL14" s="7"/>
      <c r="DRM14" s="7"/>
      <c r="DRN14" s="7"/>
      <c r="DRO14" s="7"/>
      <c r="DRP14" s="7"/>
      <c r="DRQ14" s="7"/>
      <c r="DRR14" s="7"/>
      <c r="DRS14" s="7"/>
      <c r="DRT14" s="7"/>
      <c r="DRU14" s="7"/>
      <c r="DRV14" s="7"/>
      <c r="DRW14" s="7"/>
      <c r="DRX14" s="7"/>
      <c r="DRY14" s="7"/>
      <c r="DRZ14" s="7"/>
      <c r="DSA14" s="7"/>
      <c r="DSB14" s="7"/>
      <c r="DSC14" s="7"/>
      <c r="DSD14" s="7"/>
      <c r="DSE14" s="7"/>
      <c r="DSF14" s="7"/>
      <c r="DSG14" s="7"/>
      <c r="DSH14" s="7"/>
      <c r="DSI14" s="7"/>
      <c r="DSJ14" s="7"/>
      <c r="DSK14" s="7"/>
      <c r="DSL14" s="7"/>
      <c r="DSM14" s="7"/>
      <c r="DSN14" s="7"/>
      <c r="DSO14" s="7"/>
      <c r="DSP14" s="7"/>
      <c r="DSQ14" s="7"/>
      <c r="DSR14" s="7"/>
      <c r="DSS14" s="7"/>
      <c r="DST14" s="7"/>
      <c r="DSU14" s="7"/>
      <c r="DSV14" s="7"/>
      <c r="DSW14" s="7"/>
      <c r="DSX14" s="7"/>
      <c r="DSY14" s="7"/>
      <c r="DSZ14" s="7"/>
      <c r="DTA14" s="7"/>
      <c r="DTB14" s="7"/>
      <c r="DTC14" s="7"/>
      <c r="DTD14" s="7"/>
      <c r="DTE14" s="7"/>
      <c r="DTF14" s="7"/>
      <c r="DTG14" s="7"/>
      <c r="DTH14" s="7"/>
      <c r="DTI14" s="7"/>
      <c r="DTJ14" s="7"/>
      <c r="DTK14" s="7"/>
      <c r="DTL14" s="7"/>
      <c r="DTM14" s="7"/>
      <c r="DTN14" s="7"/>
      <c r="DTO14" s="7"/>
      <c r="DTP14" s="7"/>
      <c r="DTQ14" s="7"/>
      <c r="DTR14" s="7"/>
      <c r="DTS14" s="7"/>
      <c r="DTT14" s="7"/>
      <c r="DTU14" s="7"/>
      <c r="DTV14" s="7"/>
      <c r="DTW14" s="7"/>
      <c r="DTX14" s="7"/>
      <c r="DTY14" s="7"/>
      <c r="DTZ14" s="7"/>
      <c r="DUA14" s="7"/>
      <c r="DUB14" s="7"/>
      <c r="DUC14" s="7"/>
      <c r="DUD14" s="7"/>
      <c r="DUE14" s="7"/>
      <c r="DUF14" s="7"/>
      <c r="DUG14" s="7"/>
      <c r="DUH14" s="7"/>
      <c r="DUI14" s="7"/>
      <c r="DUJ14" s="7"/>
      <c r="DUK14" s="7"/>
      <c r="DUL14" s="7"/>
      <c r="DUM14" s="7"/>
      <c r="DUN14" s="7"/>
      <c r="DUO14" s="7"/>
      <c r="DUP14" s="7"/>
      <c r="DUQ14" s="7"/>
      <c r="DUR14" s="7"/>
      <c r="DUS14" s="7"/>
      <c r="DUT14" s="7"/>
      <c r="DUU14" s="7"/>
      <c r="DUV14" s="7"/>
      <c r="DUW14" s="7"/>
      <c r="DUX14" s="7"/>
      <c r="DUY14" s="7"/>
      <c r="DUZ14" s="7"/>
      <c r="DVA14" s="7"/>
      <c r="DVB14" s="7"/>
      <c r="DVC14" s="7"/>
      <c r="DVD14" s="7"/>
      <c r="DVE14" s="7"/>
      <c r="DVF14" s="7"/>
      <c r="DVG14" s="7"/>
      <c r="DVH14" s="7"/>
      <c r="DVI14" s="7"/>
      <c r="DVJ14" s="7"/>
      <c r="DVK14" s="7"/>
      <c r="DVL14" s="7"/>
      <c r="DVM14" s="7"/>
      <c r="DVN14" s="7"/>
      <c r="DVO14" s="7"/>
      <c r="DVP14" s="7"/>
      <c r="DVQ14" s="7"/>
      <c r="DVR14" s="7"/>
      <c r="DVS14" s="7"/>
      <c r="DVT14" s="7"/>
      <c r="DVU14" s="7"/>
      <c r="DVV14" s="7"/>
      <c r="DVW14" s="7"/>
      <c r="DVX14" s="7"/>
      <c r="DVY14" s="7"/>
      <c r="DVZ14" s="7"/>
      <c r="DWA14" s="7"/>
      <c r="DWB14" s="7"/>
      <c r="DWC14" s="7"/>
      <c r="DWD14" s="7"/>
      <c r="DWE14" s="7"/>
      <c r="DWF14" s="7"/>
      <c r="DWG14" s="7"/>
      <c r="DWH14" s="7"/>
      <c r="DWI14" s="7"/>
      <c r="DWJ14" s="7"/>
      <c r="DWK14" s="7"/>
      <c r="DWL14" s="7"/>
      <c r="DWM14" s="7"/>
      <c r="DWN14" s="7"/>
      <c r="DWO14" s="7"/>
      <c r="DWP14" s="7"/>
      <c r="DWQ14" s="7"/>
      <c r="DWR14" s="7"/>
      <c r="DWS14" s="7"/>
      <c r="DWT14" s="7"/>
      <c r="DWU14" s="7"/>
      <c r="DWV14" s="7"/>
      <c r="DWW14" s="7"/>
      <c r="DWX14" s="7"/>
      <c r="DWY14" s="7"/>
      <c r="DWZ14" s="7"/>
      <c r="DXA14" s="7"/>
      <c r="DXB14" s="7"/>
      <c r="DXC14" s="7"/>
      <c r="DXD14" s="7"/>
      <c r="DXE14" s="7"/>
      <c r="DXF14" s="7"/>
      <c r="DXG14" s="7"/>
      <c r="DXH14" s="7"/>
      <c r="DXI14" s="7"/>
      <c r="DXJ14" s="7"/>
      <c r="DXK14" s="7"/>
      <c r="DXL14" s="7"/>
      <c r="DXM14" s="7"/>
      <c r="DXN14" s="7"/>
      <c r="DXO14" s="7"/>
      <c r="DXP14" s="7"/>
      <c r="DXQ14" s="7"/>
      <c r="DXR14" s="7"/>
      <c r="DXS14" s="7"/>
      <c r="DXT14" s="7"/>
      <c r="DXU14" s="7"/>
      <c r="DXV14" s="7"/>
      <c r="DXW14" s="7"/>
      <c r="DXX14" s="7"/>
      <c r="DXY14" s="7"/>
      <c r="DXZ14" s="7"/>
      <c r="DYA14" s="7"/>
      <c r="DYB14" s="7"/>
      <c r="DYC14" s="7"/>
      <c r="DYD14" s="7"/>
      <c r="DYE14" s="7"/>
      <c r="DYF14" s="7"/>
      <c r="DYG14" s="7"/>
      <c r="DYH14" s="7"/>
      <c r="DYI14" s="7"/>
      <c r="DYJ14" s="7"/>
      <c r="DYK14" s="7"/>
      <c r="DYL14" s="7"/>
      <c r="DYM14" s="7"/>
      <c r="DYN14" s="7"/>
      <c r="DYO14" s="7"/>
      <c r="DYP14" s="7"/>
      <c r="DYQ14" s="7"/>
      <c r="DYR14" s="7"/>
      <c r="DYS14" s="7"/>
      <c r="DYT14" s="7"/>
      <c r="DYU14" s="7"/>
      <c r="DYV14" s="7"/>
      <c r="DYW14" s="7"/>
      <c r="DYX14" s="7"/>
      <c r="DYY14" s="7"/>
      <c r="DYZ14" s="7"/>
      <c r="DZA14" s="7"/>
      <c r="DZB14" s="7"/>
      <c r="DZC14" s="7"/>
      <c r="DZD14" s="7"/>
      <c r="DZE14" s="7"/>
      <c r="DZF14" s="7"/>
      <c r="DZG14" s="7"/>
      <c r="DZH14" s="7"/>
      <c r="DZI14" s="7"/>
      <c r="DZJ14" s="7"/>
      <c r="DZK14" s="7"/>
      <c r="DZL14" s="7"/>
      <c r="DZM14" s="7"/>
      <c r="DZN14" s="7"/>
      <c r="DZO14" s="7"/>
      <c r="DZP14" s="7"/>
      <c r="DZQ14" s="7"/>
      <c r="DZR14" s="7"/>
      <c r="DZS14" s="7"/>
      <c r="DZT14" s="7"/>
      <c r="DZU14" s="7"/>
      <c r="DZV14" s="7"/>
      <c r="DZW14" s="7"/>
      <c r="DZX14" s="7"/>
      <c r="DZY14" s="7"/>
      <c r="DZZ14" s="7"/>
      <c r="EAA14" s="7"/>
      <c r="EAB14" s="7"/>
      <c r="EAC14" s="7"/>
      <c r="EAD14" s="7"/>
      <c r="EAE14" s="7"/>
      <c r="EAF14" s="7"/>
      <c r="EAG14" s="7"/>
      <c r="EAH14" s="7"/>
      <c r="EAI14" s="7"/>
      <c r="EAJ14" s="7"/>
      <c r="EAK14" s="7"/>
      <c r="EAL14" s="7"/>
      <c r="EAM14" s="7"/>
      <c r="EAN14" s="7"/>
      <c r="EAO14" s="7"/>
      <c r="EAP14" s="7"/>
      <c r="EAQ14" s="7"/>
      <c r="EAR14" s="7"/>
      <c r="EAS14" s="7"/>
      <c r="EAT14" s="7"/>
      <c r="EAU14" s="7"/>
      <c r="EAV14" s="7"/>
      <c r="EAW14" s="7"/>
      <c r="EAX14" s="7"/>
      <c r="EAY14" s="7"/>
      <c r="EAZ14" s="7"/>
      <c r="EBA14" s="7"/>
      <c r="EBB14" s="7"/>
      <c r="EBC14" s="7"/>
      <c r="EBD14" s="7"/>
      <c r="EBE14" s="7"/>
      <c r="EBF14" s="7"/>
      <c r="EBG14" s="7"/>
      <c r="EBH14" s="7"/>
      <c r="EBI14" s="7"/>
      <c r="EBJ14" s="7"/>
      <c r="EBK14" s="7"/>
      <c r="EBL14" s="7"/>
      <c r="EBM14" s="7"/>
      <c r="EBN14" s="7"/>
      <c r="EBO14" s="7"/>
      <c r="EBP14" s="7"/>
      <c r="EBQ14" s="7"/>
      <c r="EBR14" s="7"/>
      <c r="EBS14" s="7"/>
      <c r="EBT14" s="7"/>
      <c r="EBU14" s="7"/>
      <c r="EBV14" s="7"/>
      <c r="EBW14" s="7"/>
      <c r="EBX14" s="7"/>
      <c r="EBY14" s="7"/>
      <c r="EBZ14" s="7"/>
      <c r="ECA14" s="7"/>
      <c r="ECB14" s="7"/>
      <c r="ECC14" s="7"/>
      <c r="ECD14" s="7"/>
      <c r="ECE14" s="7"/>
      <c r="ECF14" s="7"/>
      <c r="ECG14" s="7"/>
      <c r="ECH14" s="7"/>
      <c r="ECI14" s="7"/>
      <c r="ECJ14" s="7"/>
      <c r="ECK14" s="7"/>
      <c r="ECL14" s="7"/>
      <c r="ECM14" s="7"/>
      <c r="ECN14" s="7"/>
      <c r="ECO14" s="7"/>
      <c r="ECP14" s="7"/>
      <c r="ECQ14" s="7"/>
      <c r="ECR14" s="7"/>
      <c r="ECS14" s="7"/>
      <c r="ECT14" s="7"/>
      <c r="ECU14" s="7"/>
      <c r="ECV14" s="7"/>
      <c r="ECW14" s="7"/>
      <c r="ECX14" s="7"/>
      <c r="ECY14" s="7"/>
      <c r="ECZ14" s="7"/>
      <c r="EDA14" s="7"/>
      <c r="EDB14" s="7"/>
      <c r="EDC14" s="7"/>
      <c r="EDD14" s="7"/>
      <c r="EDE14" s="7"/>
      <c r="EDF14" s="7"/>
      <c r="EDG14" s="7"/>
      <c r="EDH14" s="7"/>
      <c r="EDI14" s="7"/>
      <c r="EDJ14" s="7"/>
      <c r="EDK14" s="7"/>
      <c r="EDL14" s="7"/>
      <c r="EDM14" s="7"/>
      <c r="EDN14" s="7"/>
      <c r="EDO14" s="7"/>
      <c r="EDP14" s="7"/>
      <c r="EDQ14" s="7"/>
      <c r="EDR14" s="7"/>
      <c r="EDS14" s="7"/>
      <c r="EDT14" s="7"/>
      <c r="EDU14" s="7"/>
      <c r="EDV14" s="7"/>
      <c r="EDW14" s="7"/>
      <c r="EDX14" s="7"/>
      <c r="EDY14" s="7"/>
      <c r="EDZ14" s="7"/>
      <c r="EEA14" s="7"/>
      <c r="EEB14" s="7"/>
      <c r="EEC14" s="7"/>
      <c r="EED14" s="7"/>
      <c r="EEE14" s="7"/>
      <c r="EEF14" s="7"/>
      <c r="EEG14" s="7"/>
      <c r="EEH14" s="7"/>
      <c r="EEI14" s="7"/>
      <c r="EEJ14" s="7"/>
      <c r="EEK14" s="7"/>
      <c r="EEL14" s="7"/>
      <c r="EEM14" s="7"/>
      <c r="EEN14" s="7"/>
      <c r="EEO14" s="7"/>
      <c r="EEP14" s="7"/>
      <c r="EEQ14" s="7"/>
      <c r="EER14" s="7"/>
      <c r="EES14" s="7"/>
      <c r="EET14" s="7"/>
      <c r="EEU14" s="7"/>
      <c r="EEV14" s="7"/>
      <c r="EEW14" s="7"/>
      <c r="EEX14" s="7"/>
      <c r="EEY14" s="7"/>
      <c r="EEZ14" s="7"/>
      <c r="EFA14" s="7"/>
      <c r="EFB14" s="7"/>
      <c r="EFC14" s="7"/>
      <c r="EFD14" s="7"/>
      <c r="EFE14" s="7"/>
      <c r="EFF14" s="7"/>
      <c r="EFG14" s="7"/>
      <c r="EFH14" s="7"/>
      <c r="EFI14" s="7"/>
      <c r="EFJ14" s="7"/>
      <c r="EFK14" s="7"/>
      <c r="EFL14" s="7"/>
      <c r="EFM14" s="7"/>
      <c r="EFN14" s="7"/>
      <c r="EFO14" s="7"/>
      <c r="EFP14" s="7"/>
      <c r="EFQ14" s="7"/>
      <c r="EFR14" s="7"/>
      <c r="EFS14" s="7"/>
      <c r="EFT14" s="7"/>
      <c r="EFU14" s="7"/>
      <c r="EFV14" s="7"/>
      <c r="EFW14" s="7"/>
      <c r="EFX14" s="7"/>
      <c r="EFY14" s="7"/>
      <c r="EFZ14" s="7"/>
      <c r="EGA14" s="7"/>
      <c r="EGB14" s="7"/>
      <c r="EGC14" s="7"/>
      <c r="EGD14" s="7"/>
      <c r="EGE14" s="7"/>
      <c r="EGF14" s="7"/>
      <c r="EGG14" s="7"/>
      <c r="EGH14" s="7"/>
      <c r="EGI14" s="7"/>
      <c r="EGJ14" s="7"/>
      <c r="EGK14" s="7"/>
      <c r="EGL14" s="7"/>
      <c r="EGM14" s="7"/>
      <c r="EGN14" s="7"/>
      <c r="EGO14" s="7"/>
      <c r="EGP14" s="7"/>
      <c r="EGQ14" s="7"/>
      <c r="EGR14" s="7"/>
      <c r="EGS14" s="7"/>
      <c r="EGT14" s="7"/>
      <c r="EGU14" s="7"/>
      <c r="EGV14" s="7"/>
      <c r="EGW14" s="7"/>
      <c r="EGX14" s="7"/>
      <c r="EGY14" s="7"/>
      <c r="EGZ14" s="7"/>
      <c r="EHA14" s="7"/>
      <c r="EHB14" s="7"/>
      <c r="EHC14" s="7"/>
      <c r="EHD14" s="7"/>
      <c r="EHE14" s="7"/>
      <c r="EHF14" s="7"/>
      <c r="EHG14" s="7"/>
      <c r="EHH14" s="7"/>
      <c r="EHI14" s="7"/>
      <c r="EHJ14" s="7"/>
      <c r="EHK14" s="7"/>
      <c r="EHL14" s="7"/>
      <c r="EHM14" s="7"/>
      <c r="EHN14" s="7"/>
      <c r="EHO14" s="7"/>
      <c r="EHP14" s="7"/>
      <c r="EHQ14" s="7"/>
      <c r="EHR14" s="7"/>
      <c r="EHS14" s="7"/>
      <c r="EHT14" s="7"/>
      <c r="EHU14" s="7"/>
      <c r="EHV14" s="7"/>
      <c r="EHW14" s="7"/>
      <c r="EHX14" s="7"/>
      <c r="EHY14" s="7"/>
      <c r="EHZ14" s="7"/>
      <c r="EIA14" s="7"/>
      <c r="EIB14" s="7"/>
      <c r="EIC14" s="7"/>
      <c r="EID14" s="7"/>
      <c r="EIE14" s="7"/>
      <c r="EIF14" s="7"/>
      <c r="EIG14" s="7"/>
      <c r="EIH14" s="7"/>
      <c r="EII14" s="7"/>
      <c r="EIJ14" s="7"/>
      <c r="EIK14" s="7"/>
      <c r="EIL14" s="7"/>
      <c r="EIM14" s="7"/>
      <c r="EIN14" s="7"/>
      <c r="EIO14" s="7"/>
      <c r="EIP14" s="7"/>
      <c r="EIQ14" s="7"/>
      <c r="EIR14" s="7"/>
      <c r="EIS14" s="7"/>
      <c r="EIT14" s="7"/>
      <c r="EIU14" s="7"/>
      <c r="EIV14" s="7"/>
      <c r="EIW14" s="7"/>
      <c r="EIX14" s="7"/>
      <c r="EIY14" s="7"/>
      <c r="EIZ14" s="7"/>
      <c r="EJA14" s="7"/>
      <c r="EJB14" s="7"/>
      <c r="EJC14" s="7"/>
      <c r="EJD14" s="7"/>
      <c r="EJE14" s="7"/>
      <c r="EJF14" s="7"/>
      <c r="EJG14" s="7"/>
      <c r="EJH14" s="7"/>
      <c r="EJI14" s="7"/>
      <c r="EJJ14" s="7"/>
      <c r="EJK14" s="7"/>
      <c r="EJL14" s="7"/>
      <c r="EJM14" s="7"/>
      <c r="EJN14" s="7"/>
      <c r="EJO14" s="7"/>
      <c r="EJP14" s="7"/>
      <c r="EJQ14" s="7"/>
      <c r="EJR14" s="7"/>
      <c r="EJS14" s="7"/>
      <c r="EJT14" s="7"/>
      <c r="EJU14" s="7"/>
      <c r="EJV14" s="7"/>
      <c r="EJW14" s="7"/>
      <c r="EJX14" s="7"/>
      <c r="EJY14" s="7"/>
      <c r="EJZ14" s="7"/>
      <c r="EKA14" s="7"/>
      <c r="EKB14" s="7"/>
      <c r="EKC14" s="7"/>
      <c r="EKD14" s="7"/>
      <c r="EKE14" s="7"/>
      <c r="EKF14" s="7"/>
      <c r="EKG14" s="7"/>
      <c r="EKH14" s="7"/>
      <c r="EKI14" s="7"/>
      <c r="EKJ14" s="7"/>
      <c r="EKK14" s="7"/>
      <c r="EKL14" s="7"/>
      <c r="EKM14" s="7"/>
      <c r="EKN14" s="7"/>
      <c r="EKO14" s="7"/>
      <c r="EKP14" s="7"/>
      <c r="EKQ14" s="7"/>
      <c r="EKR14" s="7"/>
      <c r="EKS14" s="7"/>
      <c r="EKT14" s="7"/>
      <c r="EKU14" s="7"/>
      <c r="EKV14" s="7"/>
      <c r="EKW14" s="7"/>
      <c r="EKX14" s="7"/>
      <c r="EKY14" s="7"/>
      <c r="EKZ14" s="7"/>
      <c r="ELA14" s="7"/>
      <c r="ELB14" s="7"/>
      <c r="ELC14" s="7"/>
      <c r="ELD14" s="7"/>
      <c r="ELE14" s="7"/>
      <c r="ELF14" s="7"/>
      <c r="ELG14" s="7"/>
      <c r="ELH14" s="7"/>
      <c r="ELI14" s="7"/>
      <c r="ELJ14" s="7"/>
      <c r="ELK14" s="7"/>
      <c r="ELL14" s="7"/>
      <c r="ELM14" s="7"/>
      <c r="ELN14" s="7"/>
      <c r="ELO14" s="7"/>
      <c r="ELP14" s="7"/>
      <c r="ELQ14" s="7"/>
      <c r="ELR14" s="7"/>
      <c r="ELS14" s="7"/>
      <c r="ELT14" s="7"/>
      <c r="ELU14" s="7"/>
      <c r="ELV14" s="7"/>
      <c r="ELW14" s="7"/>
      <c r="ELX14" s="7"/>
      <c r="ELY14" s="7"/>
      <c r="ELZ14" s="7"/>
      <c r="EMA14" s="7"/>
      <c r="EMB14" s="7"/>
      <c r="EMC14" s="7"/>
      <c r="EMD14" s="7"/>
      <c r="EME14" s="7"/>
      <c r="EMF14" s="7"/>
      <c r="EMG14" s="7"/>
      <c r="EMH14" s="7"/>
      <c r="EMI14" s="7"/>
      <c r="EMJ14" s="7"/>
      <c r="EMK14" s="7"/>
      <c r="EML14" s="7"/>
      <c r="EMM14" s="7"/>
      <c r="EMN14" s="7"/>
      <c r="EMO14" s="7"/>
      <c r="EMP14" s="7"/>
      <c r="EMQ14" s="7"/>
      <c r="EMR14" s="7"/>
      <c r="EMS14" s="7"/>
      <c r="EMT14" s="7"/>
      <c r="EMU14" s="7"/>
      <c r="EMV14" s="7"/>
      <c r="EMW14" s="7"/>
      <c r="EMX14" s="7"/>
      <c r="EMY14" s="7"/>
      <c r="EMZ14" s="7"/>
      <c r="ENA14" s="7"/>
      <c r="ENB14" s="7"/>
      <c r="ENC14" s="7"/>
      <c r="END14" s="7"/>
      <c r="ENE14" s="7"/>
      <c r="ENF14" s="7"/>
      <c r="ENG14" s="7"/>
      <c r="ENH14" s="7"/>
      <c r="ENI14" s="7"/>
      <c r="ENJ14" s="7"/>
      <c r="ENK14" s="7"/>
      <c r="ENL14" s="7"/>
      <c r="ENM14" s="7"/>
      <c r="ENN14" s="7"/>
      <c r="ENO14" s="7"/>
      <c r="ENP14" s="7"/>
      <c r="ENQ14" s="7"/>
      <c r="ENR14" s="7"/>
      <c r="ENS14" s="7"/>
      <c r="ENT14" s="7"/>
      <c r="ENU14" s="7"/>
      <c r="ENV14" s="7"/>
      <c r="ENW14" s="7"/>
      <c r="ENX14" s="7"/>
      <c r="ENY14" s="7"/>
      <c r="ENZ14" s="7"/>
      <c r="EOA14" s="7"/>
      <c r="EOB14" s="7"/>
      <c r="EOC14" s="7"/>
      <c r="EOD14" s="7"/>
      <c r="EOE14" s="7"/>
      <c r="EOF14" s="7"/>
      <c r="EOG14" s="7"/>
      <c r="EOH14" s="7"/>
      <c r="EOI14" s="7"/>
      <c r="EOJ14" s="7"/>
      <c r="EOK14" s="7"/>
      <c r="EOL14" s="7"/>
      <c r="EOM14" s="7"/>
      <c r="EON14" s="7"/>
      <c r="EOO14" s="7"/>
      <c r="EOP14" s="7"/>
      <c r="EOQ14" s="7"/>
      <c r="EOR14" s="7"/>
      <c r="EOS14" s="7"/>
      <c r="EOT14" s="7"/>
      <c r="EOU14" s="7"/>
      <c r="EOV14" s="7"/>
      <c r="EOW14" s="7"/>
      <c r="EOX14" s="7"/>
      <c r="EOY14" s="7"/>
      <c r="EOZ14" s="7"/>
      <c r="EPA14" s="7"/>
      <c r="EPB14" s="7"/>
      <c r="EPC14" s="7"/>
      <c r="EPD14" s="7"/>
      <c r="EPE14" s="7"/>
      <c r="EPF14" s="7"/>
      <c r="EPG14" s="7"/>
      <c r="EPH14" s="7"/>
      <c r="EPI14" s="7"/>
      <c r="EPJ14" s="7"/>
      <c r="EPK14" s="7"/>
      <c r="EPL14" s="7"/>
      <c r="EPM14" s="7"/>
      <c r="EPN14" s="7"/>
      <c r="EPO14" s="7"/>
      <c r="EPP14" s="7"/>
      <c r="EPQ14" s="7"/>
      <c r="EPR14" s="7"/>
      <c r="EPS14" s="7"/>
      <c r="EPT14" s="7"/>
      <c r="EPU14" s="7"/>
      <c r="EPV14" s="7"/>
      <c r="EPW14" s="7"/>
      <c r="EPX14" s="7"/>
      <c r="EPY14" s="7"/>
      <c r="EPZ14" s="7"/>
      <c r="EQA14" s="7"/>
      <c r="EQB14" s="7"/>
      <c r="EQC14" s="7"/>
      <c r="EQD14" s="7"/>
      <c r="EQE14" s="7"/>
      <c r="EQF14" s="7"/>
      <c r="EQG14" s="7"/>
      <c r="EQH14" s="7"/>
      <c r="EQI14" s="7"/>
      <c r="EQJ14" s="7"/>
      <c r="EQK14" s="7"/>
      <c r="EQL14" s="7"/>
      <c r="EQM14" s="7"/>
      <c r="EQN14" s="7"/>
      <c r="EQO14" s="7"/>
      <c r="EQP14" s="7"/>
      <c r="EQQ14" s="7"/>
      <c r="EQR14" s="7"/>
      <c r="EQS14" s="7"/>
      <c r="EQT14" s="7"/>
      <c r="EQU14" s="7"/>
      <c r="EQV14" s="7"/>
      <c r="EQW14" s="7"/>
      <c r="EQX14" s="7"/>
      <c r="EQY14" s="7"/>
      <c r="EQZ14" s="7"/>
      <c r="ERA14" s="7"/>
      <c r="ERB14" s="7"/>
      <c r="ERC14" s="7"/>
      <c r="ERD14" s="7"/>
      <c r="ERE14" s="7"/>
      <c r="ERF14" s="7"/>
      <c r="ERG14" s="7"/>
      <c r="ERH14" s="7"/>
      <c r="ERI14" s="7"/>
      <c r="ERJ14" s="7"/>
      <c r="ERK14" s="7"/>
      <c r="ERL14" s="7"/>
      <c r="ERM14" s="7"/>
      <c r="ERN14" s="7"/>
      <c r="ERO14" s="7"/>
      <c r="ERP14" s="7"/>
      <c r="ERQ14" s="7"/>
      <c r="ERR14" s="7"/>
      <c r="ERS14" s="7"/>
      <c r="ERT14" s="7"/>
      <c r="ERU14" s="7"/>
      <c r="ERV14" s="7"/>
      <c r="ERW14" s="7"/>
      <c r="ERX14" s="7"/>
      <c r="ERY14" s="7"/>
      <c r="ERZ14" s="7"/>
      <c r="ESA14" s="7"/>
      <c r="ESB14" s="7"/>
      <c r="ESC14" s="7"/>
      <c r="ESD14" s="7"/>
      <c r="ESE14" s="7"/>
      <c r="ESF14" s="7"/>
      <c r="ESG14" s="7"/>
      <c r="ESH14" s="7"/>
      <c r="ESI14" s="7"/>
      <c r="ESJ14" s="7"/>
      <c r="ESK14" s="7"/>
      <c r="ESL14" s="7"/>
      <c r="ESM14" s="7"/>
      <c r="ESN14" s="7"/>
      <c r="ESO14" s="7"/>
      <c r="ESP14" s="7"/>
      <c r="ESQ14" s="7"/>
      <c r="ESR14" s="7"/>
      <c r="ESS14" s="7"/>
      <c r="EST14" s="7"/>
      <c r="ESU14" s="7"/>
      <c r="ESV14" s="7"/>
      <c r="ESW14" s="7"/>
      <c r="ESX14" s="7"/>
      <c r="ESY14" s="7"/>
      <c r="ESZ14" s="7"/>
      <c r="ETA14" s="7"/>
      <c r="ETB14" s="7"/>
      <c r="ETC14" s="7"/>
      <c r="ETD14" s="7"/>
      <c r="ETE14" s="7"/>
      <c r="ETF14" s="7"/>
      <c r="ETG14" s="7"/>
      <c r="ETH14" s="7"/>
      <c r="ETI14" s="7"/>
      <c r="ETJ14" s="7"/>
      <c r="ETK14" s="7"/>
      <c r="ETL14" s="7"/>
      <c r="ETM14" s="7"/>
      <c r="ETN14" s="7"/>
      <c r="ETO14" s="7"/>
      <c r="ETP14" s="7"/>
      <c r="ETQ14" s="7"/>
      <c r="ETR14" s="7"/>
      <c r="ETS14" s="7"/>
      <c r="ETT14" s="7"/>
      <c r="ETU14" s="7"/>
      <c r="ETV14" s="7"/>
      <c r="ETW14" s="7"/>
      <c r="ETX14" s="7"/>
      <c r="ETY14" s="7"/>
      <c r="ETZ14" s="7"/>
      <c r="EUA14" s="7"/>
      <c r="EUB14" s="7"/>
      <c r="EUC14" s="7"/>
      <c r="EUD14" s="7"/>
      <c r="EUE14" s="7"/>
      <c r="EUF14" s="7"/>
      <c r="EUG14" s="7"/>
      <c r="EUH14" s="7"/>
      <c r="EUI14" s="7"/>
      <c r="EUJ14" s="7"/>
      <c r="EUK14" s="7"/>
      <c r="EUL14" s="7"/>
      <c r="EUM14" s="7"/>
      <c r="EUN14" s="7"/>
      <c r="EUO14" s="7"/>
      <c r="EUP14" s="7"/>
      <c r="EUQ14" s="7"/>
      <c r="EUR14" s="7"/>
      <c r="EUS14" s="7"/>
      <c r="EUT14" s="7"/>
      <c r="EUU14" s="7"/>
      <c r="EUV14" s="7"/>
      <c r="EUW14" s="7"/>
      <c r="EUX14" s="7"/>
      <c r="EUY14" s="7"/>
      <c r="EUZ14" s="7"/>
      <c r="EVA14" s="7"/>
      <c r="EVB14" s="7"/>
      <c r="EVC14" s="7"/>
      <c r="EVD14" s="7"/>
      <c r="EVE14" s="7"/>
      <c r="EVF14" s="7"/>
      <c r="EVG14" s="7"/>
      <c r="EVH14" s="7"/>
      <c r="EVI14" s="7"/>
      <c r="EVJ14" s="7"/>
      <c r="EVK14" s="7"/>
      <c r="EVL14" s="7"/>
      <c r="EVM14" s="7"/>
      <c r="EVN14" s="7"/>
      <c r="EVO14" s="7"/>
      <c r="EVP14" s="7"/>
      <c r="EVQ14" s="7"/>
      <c r="EVR14" s="7"/>
      <c r="EVS14" s="7"/>
      <c r="EVT14" s="7"/>
      <c r="EVU14" s="7"/>
      <c r="EVV14" s="7"/>
      <c r="EVW14" s="7"/>
      <c r="EVX14" s="7"/>
      <c r="EVY14" s="7"/>
      <c r="EVZ14" s="7"/>
      <c r="EWA14" s="7"/>
      <c r="EWB14" s="7"/>
      <c r="EWC14" s="7"/>
      <c r="EWD14" s="7"/>
      <c r="EWE14" s="7"/>
      <c r="EWF14" s="7"/>
      <c r="EWG14" s="7"/>
      <c r="EWH14" s="7"/>
      <c r="EWI14" s="7"/>
      <c r="EWJ14" s="7"/>
      <c r="EWK14" s="7"/>
      <c r="EWL14" s="7"/>
      <c r="EWM14" s="7"/>
      <c r="EWN14" s="7"/>
      <c r="EWO14" s="7"/>
      <c r="EWP14" s="7"/>
      <c r="EWQ14" s="7"/>
      <c r="EWR14" s="7"/>
      <c r="EWS14" s="7"/>
      <c r="EWT14" s="7"/>
      <c r="EWU14" s="7"/>
      <c r="EWV14" s="7"/>
      <c r="EWW14" s="7"/>
      <c r="EWX14" s="7"/>
      <c r="EWY14" s="7"/>
      <c r="EWZ14" s="7"/>
      <c r="EXA14" s="7"/>
      <c r="EXB14" s="7"/>
      <c r="EXC14" s="7"/>
      <c r="EXD14" s="7"/>
      <c r="EXE14" s="7"/>
      <c r="EXF14" s="7"/>
      <c r="EXG14" s="7"/>
      <c r="EXH14" s="7"/>
      <c r="EXI14" s="7"/>
      <c r="EXJ14" s="7"/>
      <c r="EXK14" s="7"/>
      <c r="EXL14" s="7"/>
      <c r="EXM14" s="7"/>
      <c r="EXN14" s="7"/>
      <c r="EXO14" s="7"/>
      <c r="EXP14" s="7"/>
      <c r="EXQ14" s="7"/>
      <c r="EXR14" s="7"/>
      <c r="EXS14" s="7"/>
      <c r="EXT14" s="7"/>
      <c r="EXU14" s="7"/>
      <c r="EXV14" s="7"/>
      <c r="EXW14" s="7"/>
      <c r="EXX14" s="7"/>
      <c r="EXY14" s="7"/>
      <c r="EXZ14" s="7"/>
      <c r="EYA14" s="7"/>
      <c r="EYB14" s="7"/>
      <c r="EYC14" s="7"/>
      <c r="EYD14" s="7"/>
      <c r="EYE14" s="7"/>
      <c r="EYF14" s="7"/>
      <c r="EYG14" s="7"/>
      <c r="EYH14" s="7"/>
      <c r="EYI14" s="7"/>
      <c r="EYJ14" s="7"/>
      <c r="EYK14" s="7"/>
      <c r="EYL14" s="7"/>
      <c r="EYM14" s="7"/>
      <c r="EYN14" s="7"/>
      <c r="EYO14" s="7"/>
      <c r="EYP14" s="7"/>
      <c r="EYQ14" s="7"/>
      <c r="EYR14" s="7"/>
      <c r="EYS14" s="7"/>
      <c r="EYT14" s="7"/>
      <c r="EYU14" s="7"/>
      <c r="EYV14" s="7"/>
      <c r="EYW14" s="7"/>
      <c r="EYX14" s="7"/>
      <c r="EYY14" s="7"/>
      <c r="EYZ14" s="7"/>
      <c r="EZA14" s="7"/>
      <c r="EZB14" s="7"/>
      <c r="EZC14" s="7"/>
      <c r="EZD14" s="7"/>
      <c r="EZE14" s="7"/>
      <c r="EZF14" s="7"/>
      <c r="EZG14" s="7"/>
      <c r="EZH14" s="7"/>
      <c r="EZI14" s="7"/>
      <c r="EZJ14" s="7"/>
      <c r="EZK14" s="7"/>
      <c r="EZL14" s="7"/>
      <c r="EZM14" s="7"/>
      <c r="EZN14" s="7"/>
      <c r="EZO14" s="7"/>
      <c r="EZP14" s="7"/>
      <c r="EZQ14" s="7"/>
      <c r="EZR14" s="7"/>
      <c r="EZS14" s="7"/>
      <c r="EZT14" s="7"/>
      <c r="EZU14" s="7"/>
      <c r="EZV14" s="7"/>
      <c r="EZW14" s="7"/>
      <c r="EZX14" s="7"/>
      <c r="EZY14" s="7"/>
      <c r="EZZ14" s="7"/>
      <c r="FAA14" s="7"/>
      <c r="FAB14" s="7"/>
      <c r="FAC14" s="7"/>
      <c r="FAD14" s="7"/>
      <c r="FAE14" s="7"/>
      <c r="FAF14" s="7"/>
      <c r="FAG14" s="7"/>
      <c r="FAH14" s="7"/>
      <c r="FAI14" s="7"/>
      <c r="FAJ14" s="7"/>
      <c r="FAK14" s="7"/>
      <c r="FAL14" s="7"/>
      <c r="FAM14" s="7"/>
      <c r="FAN14" s="7"/>
      <c r="FAO14" s="7"/>
      <c r="FAP14" s="7"/>
      <c r="FAQ14" s="7"/>
      <c r="FAR14" s="7"/>
      <c r="FAS14" s="7"/>
      <c r="FAT14" s="7"/>
      <c r="FAU14" s="7"/>
      <c r="FAV14" s="7"/>
      <c r="FAW14" s="7"/>
      <c r="FAX14" s="7"/>
      <c r="FAY14" s="7"/>
      <c r="FAZ14" s="7"/>
      <c r="FBA14" s="7"/>
      <c r="FBB14" s="7"/>
      <c r="FBC14" s="7"/>
      <c r="FBD14" s="7"/>
      <c r="FBE14" s="7"/>
      <c r="FBF14" s="7"/>
      <c r="FBG14" s="7"/>
      <c r="FBH14" s="7"/>
      <c r="FBI14" s="7"/>
      <c r="FBJ14" s="7"/>
      <c r="FBK14" s="7"/>
      <c r="FBL14" s="7"/>
      <c r="FBM14" s="7"/>
      <c r="FBN14" s="7"/>
      <c r="FBO14" s="7"/>
      <c r="FBP14" s="7"/>
      <c r="FBQ14" s="7"/>
      <c r="FBR14" s="7"/>
      <c r="FBS14" s="7"/>
      <c r="FBT14" s="7"/>
      <c r="FBU14" s="7"/>
      <c r="FBV14" s="7"/>
      <c r="FBW14" s="7"/>
      <c r="FBX14" s="7"/>
      <c r="FBY14" s="7"/>
      <c r="FBZ14" s="7"/>
      <c r="FCA14" s="7"/>
      <c r="FCB14" s="7"/>
      <c r="FCC14" s="7"/>
      <c r="FCD14" s="7"/>
      <c r="FCE14" s="7"/>
      <c r="FCF14" s="7"/>
      <c r="FCG14" s="7"/>
      <c r="FCH14" s="7"/>
      <c r="FCI14" s="7"/>
      <c r="FCJ14" s="7"/>
      <c r="FCK14" s="7"/>
      <c r="FCL14" s="7"/>
      <c r="FCM14" s="7"/>
      <c r="FCN14" s="7"/>
      <c r="FCO14" s="7"/>
      <c r="FCP14" s="7"/>
      <c r="FCQ14" s="7"/>
      <c r="FCR14" s="7"/>
      <c r="FCS14" s="7"/>
      <c r="FCT14" s="7"/>
      <c r="FCU14" s="7"/>
      <c r="FCV14" s="7"/>
      <c r="FCW14" s="7"/>
      <c r="FCX14" s="7"/>
      <c r="FCY14" s="7"/>
      <c r="FCZ14" s="7"/>
      <c r="FDA14" s="7"/>
      <c r="FDB14" s="7"/>
      <c r="FDC14" s="7"/>
      <c r="FDD14" s="7"/>
      <c r="FDE14" s="7"/>
      <c r="FDF14" s="7"/>
      <c r="FDG14" s="7"/>
      <c r="FDH14" s="7"/>
      <c r="FDI14" s="7"/>
      <c r="FDJ14" s="7"/>
      <c r="FDK14" s="7"/>
      <c r="FDL14" s="7"/>
      <c r="FDM14" s="7"/>
      <c r="FDN14" s="7"/>
      <c r="FDO14" s="7"/>
      <c r="FDP14" s="7"/>
      <c r="FDQ14" s="7"/>
      <c r="FDR14" s="7"/>
      <c r="FDS14" s="7"/>
      <c r="FDT14" s="7"/>
      <c r="FDU14" s="7"/>
      <c r="FDV14" s="7"/>
      <c r="FDW14" s="7"/>
      <c r="FDX14" s="7"/>
      <c r="FDY14" s="7"/>
      <c r="FDZ14" s="7"/>
      <c r="FEA14" s="7"/>
      <c r="FEB14" s="7"/>
      <c r="FEC14" s="7"/>
      <c r="FED14" s="7"/>
      <c r="FEE14" s="7"/>
      <c r="FEF14" s="7"/>
      <c r="FEG14" s="7"/>
      <c r="FEH14" s="7"/>
      <c r="FEI14" s="7"/>
      <c r="FEJ14" s="7"/>
      <c r="FEK14" s="7"/>
      <c r="FEL14" s="7"/>
      <c r="FEM14" s="7"/>
      <c r="FEN14" s="7"/>
      <c r="FEO14" s="7"/>
      <c r="FEP14" s="7"/>
      <c r="FEQ14" s="7"/>
      <c r="FER14" s="7"/>
      <c r="FES14" s="7"/>
      <c r="FET14" s="7"/>
      <c r="FEU14" s="7"/>
      <c r="FEV14" s="7"/>
      <c r="FEW14" s="7"/>
      <c r="FEX14" s="7"/>
      <c r="FEY14" s="7"/>
      <c r="FEZ14" s="7"/>
      <c r="FFA14" s="7"/>
      <c r="FFB14" s="7"/>
      <c r="FFC14" s="7"/>
      <c r="FFD14" s="7"/>
      <c r="FFE14" s="7"/>
      <c r="FFF14" s="7"/>
      <c r="FFG14" s="7"/>
      <c r="FFH14" s="7"/>
      <c r="FFI14" s="7"/>
      <c r="FFJ14" s="7"/>
      <c r="FFK14" s="7"/>
      <c r="FFL14" s="7"/>
      <c r="FFM14" s="7"/>
      <c r="FFN14" s="7"/>
      <c r="FFO14" s="7"/>
      <c r="FFP14" s="7"/>
      <c r="FFQ14" s="7"/>
      <c r="FFR14" s="7"/>
      <c r="FFS14" s="7"/>
      <c r="FFT14" s="7"/>
      <c r="FFU14" s="7"/>
      <c r="FFV14" s="7"/>
      <c r="FFW14" s="7"/>
      <c r="FFX14" s="7"/>
      <c r="FFY14" s="7"/>
      <c r="FFZ14" s="7"/>
      <c r="FGA14" s="7"/>
      <c r="FGB14" s="7"/>
      <c r="FGC14" s="7"/>
      <c r="FGD14" s="7"/>
      <c r="FGE14" s="7"/>
      <c r="FGF14" s="7"/>
      <c r="FGG14" s="7"/>
      <c r="FGH14" s="7"/>
      <c r="FGI14" s="7"/>
      <c r="FGJ14" s="7"/>
      <c r="FGK14" s="7"/>
      <c r="FGL14" s="7"/>
      <c r="FGM14" s="7"/>
      <c r="FGN14" s="7"/>
      <c r="FGO14" s="7"/>
      <c r="FGP14" s="7"/>
      <c r="FGQ14" s="7"/>
      <c r="FGR14" s="7"/>
      <c r="FGS14" s="7"/>
      <c r="FGT14" s="7"/>
      <c r="FGU14" s="7"/>
      <c r="FGV14" s="7"/>
      <c r="FGW14" s="7"/>
      <c r="FGX14" s="7"/>
      <c r="FGY14" s="7"/>
      <c r="FGZ14" s="7"/>
      <c r="FHA14" s="7"/>
      <c r="FHB14" s="7"/>
      <c r="FHC14" s="7"/>
      <c r="FHD14" s="7"/>
      <c r="FHE14" s="7"/>
      <c r="FHF14" s="7"/>
      <c r="FHG14" s="7"/>
      <c r="FHH14" s="7"/>
      <c r="FHI14" s="7"/>
      <c r="FHJ14" s="7"/>
      <c r="FHK14" s="7"/>
      <c r="FHL14" s="7"/>
      <c r="FHM14" s="7"/>
      <c r="FHN14" s="7"/>
      <c r="FHO14" s="7"/>
      <c r="FHP14" s="7"/>
      <c r="FHQ14" s="7"/>
      <c r="FHR14" s="7"/>
      <c r="FHS14" s="7"/>
      <c r="FHT14" s="7"/>
      <c r="FHU14" s="7"/>
      <c r="FHV14" s="7"/>
      <c r="FHW14" s="7"/>
      <c r="FHX14" s="7"/>
      <c r="FHY14" s="7"/>
      <c r="FHZ14" s="7"/>
      <c r="FIA14" s="7"/>
      <c r="FIB14" s="7"/>
      <c r="FIC14" s="7"/>
      <c r="FID14" s="7"/>
      <c r="FIE14" s="7"/>
      <c r="FIF14" s="7"/>
      <c r="FIG14" s="7"/>
      <c r="FIH14" s="7"/>
      <c r="FII14" s="7"/>
      <c r="FIJ14" s="7"/>
      <c r="FIK14" s="7"/>
      <c r="FIL14" s="7"/>
      <c r="FIM14" s="7"/>
      <c r="FIN14" s="7"/>
      <c r="FIO14" s="7"/>
      <c r="FIP14" s="7"/>
      <c r="FIQ14" s="7"/>
      <c r="FIR14" s="7"/>
      <c r="FIS14" s="7"/>
      <c r="FIT14" s="7"/>
      <c r="FIU14" s="7"/>
      <c r="FIV14" s="7"/>
      <c r="FIW14" s="7"/>
      <c r="FIX14" s="7"/>
      <c r="FIY14" s="7"/>
      <c r="FIZ14" s="7"/>
      <c r="FJA14" s="7"/>
      <c r="FJB14" s="7"/>
      <c r="FJC14" s="7"/>
      <c r="FJD14" s="7"/>
      <c r="FJE14" s="7"/>
      <c r="FJF14" s="7"/>
      <c r="FJG14" s="7"/>
      <c r="FJH14" s="7"/>
      <c r="FJI14" s="7"/>
      <c r="FJJ14" s="7"/>
      <c r="FJK14" s="7"/>
      <c r="FJL14" s="7"/>
      <c r="FJM14" s="7"/>
      <c r="FJN14" s="7"/>
      <c r="FJO14" s="7"/>
      <c r="FJP14" s="7"/>
      <c r="FJQ14" s="7"/>
      <c r="FJR14" s="7"/>
      <c r="FJS14" s="7"/>
      <c r="FJT14" s="7"/>
      <c r="FJU14" s="7"/>
      <c r="FJV14" s="7"/>
      <c r="FJW14" s="7"/>
      <c r="FJX14" s="7"/>
      <c r="FJY14" s="7"/>
      <c r="FJZ14" s="7"/>
      <c r="FKA14" s="7"/>
      <c r="FKB14" s="7"/>
      <c r="FKC14" s="7"/>
      <c r="FKD14" s="7"/>
      <c r="FKE14" s="7"/>
      <c r="FKF14" s="7"/>
      <c r="FKG14" s="7"/>
      <c r="FKH14" s="7"/>
      <c r="FKI14" s="7"/>
      <c r="FKJ14" s="7"/>
      <c r="FKK14" s="7"/>
      <c r="FKL14" s="7"/>
      <c r="FKM14" s="7"/>
      <c r="FKN14" s="7"/>
      <c r="FKO14" s="7"/>
      <c r="FKP14" s="7"/>
      <c r="FKQ14" s="7"/>
      <c r="FKR14" s="7"/>
      <c r="FKS14" s="7"/>
      <c r="FKT14" s="7"/>
      <c r="FKU14" s="7"/>
      <c r="FKV14" s="7"/>
      <c r="FKW14" s="7"/>
      <c r="FKX14" s="7"/>
      <c r="FKY14" s="7"/>
      <c r="FKZ14" s="7"/>
      <c r="FLA14" s="7"/>
      <c r="FLB14" s="7"/>
      <c r="FLC14" s="7"/>
      <c r="FLD14" s="7"/>
      <c r="FLE14" s="7"/>
      <c r="FLF14" s="7"/>
      <c r="FLG14" s="7"/>
      <c r="FLH14" s="7"/>
      <c r="FLI14" s="7"/>
      <c r="FLJ14" s="7"/>
      <c r="FLK14" s="7"/>
      <c r="FLL14" s="7"/>
      <c r="FLM14" s="7"/>
      <c r="FLN14" s="7"/>
      <c r="FLO14" s="7"/>
      <c r="FLP14" s="7"/>
      <c r="FLQ14" s="7"/>
      <c r="FLR14" s="7"/>
      <c r="FLS14" s="7"/>
      <c r="FLT14" s="7"/>
      <c r="FLU14" s="7"/>
      <c r="FLV14" s="7"/>
      <c r="FLW14" s="7"/>
      <c r="FLX14" s="7"/>
      <c r="FLY14" s="7"/>
      <c r="FLZ14" s="7"/>
      <c r="FMA14" s="7"/>
      <c r="FMB14" s="7"/>
      <c r="FMC14" s="7"/>
      <c r="FMD14" s="7"/>
      <c r="FME14" s="7"/>
      <c r="FMF14" s="7"/>
      <c r="FMG14" s="7"/>
      <c r="FMH14" s="7"/>
      <c r="FMI14" s="7"/>
      <c r="FMJ14" s="7"/>
      <c r="FMK14" s="7"/>
      <c r="FML14" s="7"/>
      <c r="FMM14" s="7"/>
      <c r="FMN14" s="7"/>
      <c r="FMO14" s="7"/>
      <c r="FMP14" s="7"/>
      <c r="FMQ14" s="7"/>
      <c r="FMR14" s="7"/>
      <c r="FMS14" s="7"/>
      <c r="FMT14" s="7"/>
      <c r="FMU14" s="7"/>
      <c r="FMV14" s="7"/>
      <c r="FMW14" s="7"/>
      <c r="FMX14" s="7"/>
      <c r="FMY14" s="7"/>
      <c r="FMZ14" s="7"/>
      <c r="FNA14" s="7"/>
      <c r="FNB14" s="7"/>
      <c r="FNC14" s="7"/>
      <c r="FND14" s="7"/>
      <c r="FNE14" s="7"/>
      <c r="FNF14" s="7"/>
      <c r="FNG14" s="7"/>
      <c r="FNH14" s="7"/>
      <c r="FNI14" s="7"/>
      <c r="FNJ14" s="7"/>
      <c r="FNK14" s="7"/>
      <c r="FNL14" s="7"/>
      <c r="FNM14" s="7"/>
      <c r="FNN14" s="7"/>
      <c r="FNO14" s="7"/>
      <c r="FNP14" s="7"/>
      <c r="FNQ14" s="7"/>
      <c r="FNR14" s="7"/>
      <c r="FNS14" s="7"/>
      <c r="FNT14" s="7"/>
      <c r="FNU14" s="7"/>
      <c r="FNV14" s="7"/>
      <c r="FNW14" s="7"/>
      <c r="FNX14" s="7"/>
      <c r="FNY14" s="7"/>
      <c r="FNZ14" s="7"/>
      <c r="FOA14" s="7"/>
      <c r="FOB14" s="7"/>
      <c r="FOC14" s="7"/>
      <c r="FOD14" s="7"/>
      <c r="FOE14" s="7"/>
      <c r="FOF14" s="7"/>
      <c r="FOG14" s="7"/>
      <c r="FOH14" s="7"/>
      <c r="FOI14" s="7"/>
      <c r="FOJ14" s="7"/>
      <c r="FOK14" s="7"/>
      <c r="FOL14" s="7"/>
      <c r="FOM14" s="7"/>
      <c r="FON14" s="7"/>
      <c r="FOO14" s="7"/>
      <c r="FOP14" s="7"/>
      <c r="FOQ14" s="7"/>
      <c r="FOR14" s="7"/>
      <c r="FOS14" s="7"/>
      <c r="FOT14" s="7"/>
      <c r="FOU14" s="7"/>
      <c r="FOV14" s="7"/>
      <c r="FOW14" s="7"/>
      <c r="FOX14" s="7"/>
      <c r="FOY14" s="7"/>
      <c r="FOZ14" s="7"/>
      <c r="FPA14" s="7"/>
      <c r="FPB14" s="7"/>
      <c r="FPC14" s="7"/>
      <c r="FPD14" s="7"/>
      <c r="FPE14" s="7"/>
      <c r="FPF14" s="7"/>
      <c r="FPG14" s="7"/>
      <c r="FPH14" s="7"/>
      <c r="FPI14" s="7"/>
      <c r="FPJ14" s="7"/>
      <c r="FPK14" s="7"/>
      <c r="FPL14" s="7"/>
      <c r="FPM14" s="7"/>
      <c r="FPN14" s="7"/>
      <c r="FPO14" s="7"/>
      <c r="FPP14" s="7"/>
      <c r="FPQ14" s="7"/>
      <c r="FPR14" s="7"/>
      <c r="FPS14" s="7"/>
      <c r="FPT14" s="7"/>
      <c r="FPU14" s="7"/>
      <c r="FPV14" s="7"/>
      <c r="FPW14" s="7"/>
      <c r="FPX14" s="7"/>
      <c r="FPY14" s="7"/>
      <c r="FPZ14" s="7"/>
      <c r="FQA14" s="7"/>
      <c r="FQB14" s="7"/>
      <c r="FQC14" s="7"/>
      <c r="FQD14" s="7"/>
      <c r="FQE14" s="7"/>
      <c r="FQF14" s="7"/>
      <c r="FQG14" s="7"/>
      <c r="FQH14" s="7"/>
      <c r="FQI14" s="7"/>
      <c r="FQJ14" s="7"/>
      <c r="FQK14" s="7"/>
      <c r="FQL14" s="7"/>
      <c r="FQM14" s="7"/>
      <c r="FQN14" s="7"/>
      <c r="FQO14" s="7"/>
      <c r="FQP14" s="7"/>
      <c r="FQQ14" s="7"/>
      <c r="FQR14" s="7"/>
      <c r="FQS14" s="7"/>
      <c r="FQT14" s="7"/>
      <c r="FQU14" s="7"/>
      <c r="FQV14" s="7"/>
      <c r="FQW14" s="7"/>
      <c r="FQX14" s="7"/>
      <c r="FQY14" s="7"/>
      <c r="FQZ14" s="7"/>
      <c r="FRA14" s="7"/>
      <c r="FRB14" s="7"/>
      <c r="FRC14" s="7"/>
      <c r="FRD14" s="7"/>
      <c r="FRE14" s="7"/>
      <c r="FRF14" s="7"/>
      <c r="FRG14" s="7"/>
      <c r="FRH14" s="7"/>
      <c r="FRI14" s="7"/>
      <c r="FRJ14" s="7"/>
      <c r="FRK14" s="7"/>
      <c r="FRL14" s="7"/>
      <c r="FRM14" s="7"/>
      <c r="FRN14" s="7"/>
      <c r="FRO14" s="7"/>
      <c r="FRP14" s="7"/>
      <c r="FRQ14" s="7"/>
      <c r="FRR14" s="7"/>
      <c r="FRS14" s="7"/>
      <c r="FRT14" s="7"/>
      <c r="FRU14" s="7"/>
      <c r="FRV14" s="7"/>
      <c r="FRW14" s="7"/>
      <c r="FRX14" s="7"/>
      <c r="FRY14" s="7"/>
      <c r="FRZ14" s="7"/>
      <c r="FSA14" s="7"/>
      <c r="FSB14" s="7"/>
      <c r="FSC14" s="7"/>
      <c r="FSD14" s="7"/>
      <c r="FSE14" s="7"/>
      <c r="FSF14" s="7"/>
      <c r="FSG14" s="7"/>
      <c r="FSH14" s="7"/>
      <c r="FSI14" s="7"/>
      <c r="FSJ14" s="7"/>
      <c r="FSK14" s="7"/>
      <c r="FSL14" s="7"/>
      <c r="FSM14" s="7"/>
      <c r="FSN14" s="7"/>
      <c r="FSO14" s="7"/>
      <c r="FSP14" s="7"/>
      <c r="FSQ14" s="7"/>
      <c r="FSR14" s="7"/>
      <c r="FSS14" s="7"/>
      <c r="FST14" s="7"/>
      <c r="FSU14" s="7"/>
      <c r="FSV14" s="7"/>
      <c r="FSW14" s="7"/>
      <c r="FSX14" s="7"/>
      <c r="FSY14" s="7"/>
      <c r="FSZ14" s="7"/>
      <c r="FTA14" s="7"/>
      <c r="FTB14" s="7"/>
      <c r="FTC14" s="7"/>
      <c r="FTD14" s="7"/>
      <c r="FTE14" s="7"/>
      <c r="FTF14" s="7"/>
      <c r="FTG14" s="7"/>
      <c r="FTH14" s="7"/>
      <c r="FTI14" s="7"/>
      <c r="FTJ14" s="7"/>
      <c r="FTK14" s="7"/>
      <c r="FTL14" s="7"/>
      <c r="FTM14" s="7"/>
      <c r="FTN14" s="7"/>
      <c r="FTO14" s="7"/>
      <c r="FTP14" s="7"/>
      <c r="FTQ14" s="7"/>
      <c r="FTR14" s="7"/>
      <c r="FTS14" s="7"/>
      <c r="FTT14" s="7"/>
      <c r="FTU14" s="7"/>
      <c r="FTV14" s="7"/>
      <c r="FTW14" s="7"/>
      <c r="FTX14" s="7"/>
      <c r="FTY14" s="7"/>
      <c r="FTZ14" s="7"/>
      <c r="FUA14" s="7"/>
      <c r="FUB14" s="7"/>
      <c r="FUC14" s="7"/>
      <c r="FUD14" s="7"/>
      <c r="FUE14" s="7"/>
      <c r="FUF14" s="7"/>
      <c r="FUG14" s="7"/>
      <c r="FUH14" s="7"/>
      <c r="FUI14" s="7"/>
      <c r="FUJ14" s="7"/>
      <c r="FUK14" s="7"/>
      <c r="FUL14" s="7"/>
      <c r="FUM14" s="7"/>
      <c r="FUN14" s="7"/>
      <c r="FUO14" s="7"/>
      <c r="FUP14" s="7"/>
      <c r="FUQ14" s="7"/>
      <c r="FUR14" s="7"/>
      <c r="FUS14" s="7"/>
      <c r="FUT14" s="7"/>
      <c r="FUU14" s="7"/>
      <c r="FUV14" s="7"/>
      <c r="FUW14" s="7"/>
      <c r="FUX14" s="7"/>
      <c r="FUY14" s="7"/>
      <c r="FUZ14" s="7"/>
      <c r="FVA14" s="7"/>
      <c r="FVB14" s="7"/>
      <c r="FVC14" s="7"/>
      <c r="FVD14" s="7"/>
      <c r="FVE14" s="7"/>
      <c r="FVF14" s="7"/>
      <c r="FVG14" s="7"/>
      <c r="FVH14" s="7"/>
      <c r="FVI14" s="7"/>
      <c r="FVJ14" s="7"/>
      <c r="FVK14" s="7"/>
      <c r="FVL14" s="7"/>
      <c r="FVM14" s="7"/>
      <c r="FVN14" s="7"/>
      <c r="FVO14" s="7"/>
      <c r="FVP14" s="7"/>
      <c r="FVQ14" s="7"/>
      <c r="FVR14" s="7"/>
      <c r="FVS14" s="7"/>
      <c r="FVT14" s="7"/>
      <c r="FVU14" s="7"/>
      <c r="FVV14" s="7"/>
      <c r="FVW14" s="7"/>
      <c r="FVX14" s="7"/>
      <c r="FVY14" s="7"/>
      <c r="FVZ14" s="7"/>
      <c r="FWA14" s="7"/>
      <c r="FWB14" s="7"/>
      <c r="FWC14" s="7"/>
      <c r="FWD14" s="7"/>
      <c r="FWE14" s="7"/>
      <c r="FWF14" s="7"/>
      <c r="FWG14" s="7"/>
      <c r="FWH14" s="7"/>
      <c r="FWI14" s="7"/>
      <c r="FWJ14" s="7"/>
      <c r="FWK14" s="7"/>
      <c r="FWL14" s="7"/>
      <c r="FWM14" s="7"/>
      <c r="FWN14" s="7"/>
      <c r="FWO14" s="7"/>
      <c r="FWP14" s="7"/>
      <c r="FWQ14" s="7"/>
      <c r="FWR14" s="7"/>
      <c r="FWS14" s="7"/>
      <c r="FWT14" s="7"/>
      <c r="FWU14" s="7"/>
      <c r="FWV14" s="7"/>
      <c r="FWW14" s="7"/>
      <c r="FWX14" s="7"/>
      <c r="FWY14" s="7"/>
      <c r="FWZ14" s="7"/>
      <c r="FXA14" s="7"/>
      <c r="FXB14" s="7"/>
      <c r="FXC14" s="7"/>
      <c r="FXD14" s="7"/>
      <c r="FXE14" s="7"/>
      <c r="FXF14" s="7"/>
      <c r="FXG14" s="7"/>
      <c r="FXH14" s="7"/>
      <c r="FXI14" s="7"/>
      <c r="FXJ14" s="7"/>
      <c r="FXK14" s="7"/>
      <c r="FXL14" s="7"/>
      <c r="FXM14" s="7"/>
      <c r="FXN14" s="7"/>
      <c r="FXO14" s="7"/>
      <c r="FXP14" s="7"/>
      <c r="FXQ14" s="7"/>
      <c r="FXR14" s="7"/>
      <c r="FXS14" s="7"/>
      <c r="FXT14" s="7"/>
      <c r="FXU14" s="7"/>
      <c r="FXV14" s="7"/>
      <c r="FXW14" s="7"/>
      <c r="FXX14" s="7"/>
      <c r="FXY14" s="7"/>
      <c r="FXZ14" s="7"/>
      <c r="FYA14" s="7"/>
      <c r="FYB14" s="7"/>
      <c r="FYC14" s="7"/>
      <c r="FYD14" s="7"/>
      <c r="FYE14" s="7"/>
      <c r="FYF14" s="7"/>
      <c r="FYG14" s="7"/>
      <c r="FYH14" s="7"/>
      <c r="FYI14" s="7"/>
      <c r="FYJ14" s="7"/>
      <c r="FYK14" s="7"/>
      <c r="FYL14" s="7"/>
      <c r="FYM14" s="7"/>
      <c r="FYN14" s="7"/>
      <c r="FYO14" s="7"/>
      <c r="FYP14" s="7"/>
      <c r="FYQ14" s="7"/>
      <c r="FYR14" s="7"/>
      <c r="FYS14" s="7"/>
      <c r="FYT14" s="7"/>
      <c r="FYU14" s="7"/>
      <c r="FYV14" s="7"/>
      <c r="FYW14" s="7"/>
      <c r="FYX14" s="7"/>
      <c r="FYY14" s="7"/>
      <c r="FYZ14" s="7"/>
      <c r="FZA14" s="7"/>
      <c r="FZB14" s="7"/>
      <c r="FZC14" s="7"/>
      <c r="FZD14" s="7"/>
      <c r="FZE14" s="7"/>
      <c r="FZF14" s="7"/>
      <c r="FZG14" s="7"/>
      <c r="FZH14" s="7"/>
      <c r="FZI14" s="7"/>
      <c r="FZJ14" s="7"/>
      <c r="FZK14" s="7"/>
      <c r="FZL14" s="7"/>
      <c r="FZM14" s="7"/>
      <c r="FZN14" s="7"/>
      <c r="FZO14" s="7"/>
      <c r="FZP14" s="7"/>
      <c r="FZQ14" s="7"/>
      <c r="FZR14" s="7"/>
      <c r="FZS14" s="7"/>
      <c r="FZT14" s="7"/>
      <c r="FZU14" s="7"/>
      <c r="FZV14" s="7"/>
      <c r="FZW14" s="7"/>
      <c r="FZX14" s="7"/>
      <c r="FZY14" s="7"/>
      <c r="FZZ14" s="7"/>
      <c r="GAA14" s="7"/>
      <c r="GAB14" s="7"/>
      <c r="GAC14" s="7"/>
      <c r="GAD14" s="7"/>
      <c r="GAE14" s="7"/>
      <c r="GAF14" s="7"/>
      <c r="GAG14" s="7"/>
      <c r="GAH14" s="7"/>
      <c r="GAI14" s="7"/>
      <c r="GAJ14" s="7"/>
      <c r="GAK14" s="7"/>
      <c r="GAL14" s="7"/>
      <c r="GAM14" s="7"/>
      <c r="GAN14" s="7"/>
      <c r="GAO14" s="7"/>
      <c r="GAP14" s="7"/>
      <c r="GAQ14" s="7"/>
      <c r="GAR14" s="7"/>
      <c r="GAS14" s="7"/>
      <c r="GAT14" s="7"/>
      <c r="GAU14" s="7"/>
      <c r="GAV14" s="7"/>
      <c r="GAW14" s="7"/>
      <c r="GAX14" s="7"/>
      <c r="GAY14" s="7"/>
      <c r="GAZ14" s="7"/>
      <c r="GBA14" s="7"/>
      <c r="GBB14" s="7"/>
      <c r="GBC14" s="7"/>
      <c r="GBD14" s="7"/>
      <c r="GBE14" s="7"/>
      <c r="GBF14" s="7"/>
      <c r="GBG14" s="7"/>
      <c r="GBH14" s="7"/>
      <c r="GBI14" s="7"/>
      <c r="GBJ14" s="7"/>
      <c r="GBK14" s="7"/>
      <c r="GBL14" s="7"/>
      <c r="GBM14" s="7"/>
      <c r="GBN14" s="7"/>
      <c r="GBO14" s="7"/>
      <c r="GBP14" s="7"/>
      <c r="GBQ14" s="7"/>
      <c r="GBR14" s="7"/>
      <c r="GBS14" s="7"/>
      <c r="GBT14" s="7"/>
      <c r="GBU14" s="7"/>
      <c r="GBV14" s="7"/>
      <c r="GBW14" s="7"/>
      <c r="GBX14" s="7"/>
      <c r="GBY14" s="7"/>
      <c r="GBZ14" s="7"/>
      <c r="GCA14" s="7"/>
      <c r="GCB14" s="7"/>
      <c r="GCC14" s="7"/>
      <c r="GCD14" s="7"/>
      <c r="GCE14" s="7"/>
      <c r="GCF14" s="7"/>
      <c r="GCG14" s="7"/>
      <c r="GCH14" s="7"/>
      <c r="GCI14" s="7"/>
      <c r="GCJ14" s="7"/>
      <c r="GCK14" s="7"/>
      <c r="GCL14" s="7"/>
      <c r="GCM14" s="7"/>
      <c r="GCN14" s="7"/>
      <c r="GCO14" s="7"/>
      <c r="GCP14" s="7"/>
      <c r="GCQ14" s="7"/>
      <c r="GCR14" s="7"/>
      <c r="GCS14" s="7"/>
      <c r="GCT14" s="7"/>
      <c r="GCU14" s="7"/>
      <c r="GCV14" s="7"/>
      <c r="GCW14" s="7"/>
      <c r="GCX14" s="7"/>
      <c r="GCY14" s="7"/>
      <c r="GCZ14" s="7"/>
      <c r="GDA14" s="7"/>
      <c r="GDB14" s="7"/>
      <c r="GDC14" s="7"/>
      <c r="GDD14" s="7"/>
      <c r="GDE14" s="7"/>
      <c r="GDF14" s="7"/>
      <c r="GDG14" s="7"/>
      <c r="GDH14" s="7"/>
      <c r="GDI14" s="7"/>
      <c r="GDJ14" s="7"/>
      <c r="GDK14" s="7"/>
      <c r="GDL14" s="7"/>
      <c r="GDM14" s="7"/>
      <c r="GDN14" s="7"/>
      <c r="GDO14" s="7"/>
      <c r="GDP14" s="7"/>
      <c r="GDQ14" s="7"/>
      <c r="GDR14" s="7"/>
      <c r="GDS14" s="7"/>
      <c r="GDT14" s="7"/>
      <c r="GDU14" s="7"/>
      <c r="GDV14" s="7"/>
      <c r="GDW14" s="7"/>
      <c r="GDX14" s="7"/>
      <c r="GDY14" s="7"/>
      <c r="GDZ14" s="7"/>
      <c r="GEA14" s="7"/>
      <c r="GEB14" s="7"/>
      <c r="GEC14" s="7"/>
      <c r="GED14" s="7"/>
      <c r="GEE14" s="7"/>
      <c r="GEF14" s="7"/>
      <c r="GEG14" s="7"/>
      <c r="GEH14" s="7"/>
      <c r="GEI14" s="7"/>
      <c r="GEJ14" s="7"/>
      <c r="GEK14" s="7"/>
      <c r="GEL14" s="7"/>
      <c r="GEM14" s="7"/>
      <c r="GEN14" s="7"/>
      <c r="GEO14" s="7"/>
      <c r="GEP14" s="7"/>
      <c r="GEQ14" s="7"/>
      <c r="GER14" s="7"/>
      <c r="GES14" s="7"/>
      <c r="GET14" s="7"/>
      <c r="GEU14" s="7"/>
      <c r="GEV14" s="7"/>
      <c r="GEW14" s="7"/>
      <c r="GEX14" s="7"/>
      <c r="GEY14" s="7"/>
      <c r="GEZ14" s="7"/>
      <c r="GFA14" s="7"/>
      <c r="GFB14" s="7"/>
      <c r="GFC14" s="7"/>
      <c r="GFD14" s="7"/>
      <c r="GFE14" s="7"/>
      <c r="GFF14" s="7"/>
      <c r="GFG14" s="7"/>
      <c r="GFH14" s="7"/>
      <c r="GFI14" s="7"/>
      <c r="GFJ14" s="7"/>
      <c r="GFK14" s="7"/>
      <c r="GFL14" s="7"/>
      <c r="GFM14" s="7"/>
      <c r="GFN14" s="7"/>
      <c r="GFO14" s="7"/>
      <c r="GFP14" s="7"/>
      <c r="GFQ14" s="7"/>
      <c r="GFR14" s="7"/>
      <c r="GFS14" s="7"/>
      <c r="GFT14" s="7"/>
      <c r="GFU14" s="7"/>
      <c r="GFV14" s="7"/>
      <c r="GFW14" s="7"/>
      <c r="GFX14" s="7"/>
      <c r="GFY14" s="7"/>
      <c r="GFZ14" s="7"/>
      <c r="GGA14" s="7"/>
      <c r="GGB14" s="7"/>
      <c r="GGC14" s="7"/>
      <c r="GGD14" s="7"/>
      <c r="GGE14" s="7"/>
      <c r="GGF14" s="7"/>
      <c r="GGG14" s="7"/>
      <c r="GGH14" s="7"/>
      <c r="GGI14" s="7"/>
      <c r="GGJ14" s="7"/>
      <c r="GGK14" s="7"/>
      <c r="GGL14" s="7"/>
      <c r="GGM14" s="7"/>
      <c r="GGN14" s="7"/>
      <c r="GGO14" s="7"/>
      <c r="GGP14" s="7"/>
      <c r="GGQ14" s="7"/>
      <c r="GGR14" s="7"/>
      <c r="GGS14" s="7"/>
      <c r="GGT14" s="7"/>
      <c r="GGU14" s="7"/>
      <c r="GGV14" s="7"/>
      <c r="GGW14" s="7"/>
      <c r="GGX14" s="7"/>
      <c r="GGY14" s="7"/>
      <c r="GGZ14" s="7"/>
      <c r="GHA14" s="7"/>
      <c r="GHB14" s="7"/>
      <c r="GHC14" s="7"/>
      <c r="GHD14" s="7"/>
      <c r="GHE14" s="7"/>
      <c r="GHF14" s="7"/>
      <c r="GHG14" s="7"/>
      <c r="GHH14" s="7"/>
      <c r="GHI14" s="7"/>
      <c r="GHJ14" s="7"/>
      <c r="GHK14" s="7"/>
      <c r="GHL14" s="7"/>
      <c r="GHM14" s="7"/>
      <c r="GHN14" s="7"/>
      <c r="GHO14" s="7"/>
      <c r="GHP14" s="7"/>
      <c r="GHQ14" s="7"/>
      <c r="GHR14" s="7"/>
      <c r="GHS14" s="7"/>
      <c r="GHT14" s="7"/>
      <c r="GHU14" s="7"/>
      <c r="GHV14" s="7"/>
      <c r="GHW14" s="7"/>
      <c r="GHX14" s="7"/>
      <c r="GHY14" s="7"/>
      <c r="GHZ14" s="7"/>
      <c r="GIA14" s="7"/>
      <c r="GIB14" s="7"/>
      <c r="GIC14" s="7"/>
      <c r="GID14" s="7"/>
      <c r="GIE14" s="7"/>
      <c r="GIF14" s="7"/>
      <c r="GIG14" s="7"/>
      <c r="GIH14" s="7"/>
      <c r="GII14" s="7"/>
      <c r="GIJ14" s="7"/>
      <c r="GIK14" s="7"/>
      <c r="GIL14" s="7"/>
      <c r="GIM14" s="7"/>
      <c r="GIN14" s="7"/>
      <c r="GIO14" s="7"/>
      <c r="GIP14" s="7"/>
      <c r="GIQ14" s="7"/>
      <c r="GIR14" s="7"/>
      <c r="GIS14" s="7"/>
      <c r="GIT14" s="7"/>
      <c r="GIU14" s="7"/>
      <c r="GIV14" s="7"/>
      <c r="GIW14" s="7"/>
      <c r="GIX14" s="7"/>
      <c r="GIY14" s="7"/>
      <c r="GIZ14" s="7"/>
      <c r="GJA14" s="7"/>
      <c r="GJB14" s="7"/>
      <c r="GJC14" s="7"/>
      <c r="GJD14" s="7"/>
      <c r="GJE14" s="7"/>
      <c r="GJF14" s="7"/>
      <c r="GJG14" s="7"/>
      <c r="GJH14" s="7"/>
      <c r="GJI14" s="7"/>
      <c r="GJJ14" s="7"/>
      <c r="GJK14" s="7"/>
      <c r="GJL14" s="7"/>
      <c r="GJM14" s="7"/>
      <c r="GJN14" s="7"/>
      <c r="GJO14" s="7"/>
      <c r="GJP14" s="7"/>
      <c r="GJQ14" s="7"/>
      <c r="GJR14" s="7"/>
      <c r="GJS14" s="7"/>
      <c r="GJT14" s="7"/>
      <c r="GJU14" s="7"/>
      <c r="GJV14" s="7"/>
      <c r="GJW14" s="7"/>
      <c r="GJX14" s="7"/>
      <c r="GJY14" s="7"/>
      <c r="GJZ14" s="7"/>
      <c r="GKA14" s="7"/>
      <c r="GKB14" s="7"/>
      <c r="GKC14" s="7"/>
      <c r="GKD14" s="7"/>
      <c r="GKE14" s="7"/>
      <c r="GKF14" s="7"/>
      <c r="GKG14" s="7"/>
      <c r="GKH14" s="7"/>
      <c r="GKI14" s="7"/>
      <c r="GKJ14" s="7"/>
      <c r="GKK14" s="7"/>
      <c r="GKL14" s="7"/>
      <c r="GKM14" s="7"/>
      <c r="GKN14" s="7"/>
      <c r="GKO14" s="7"/>
      <c r="GKP14" s="7"/>
      <c r="GKQ14" s="7"/>
      <c r="GKR14" s="7"/>
      <c r="GKS14" s="7"/>
      <c r="GKT14" s="7"/>
      <c r="GKU14" s="7"/>
      <c r="GKV14" s="7"/>
      <c r="GKW14" s="7"/>
      <c r="GKX14" s="7"/>
      <c r="GKY14" s="7"/>
      <c r="GKZ14" s="7"/>
      <c r="GLA14" s="7"/>
      <c r="GLB14" s="7"/>
      <c r="GLC14" s="7"/>
      <c r="GLD14" s="7"/>
      <c r="GLE14" s="7"/>
      <c r="GLF14" s="7"/>
      <c r="GLG14" s="7"/>
      <c r="GLH14" s="7"/>
      <c r="GLI14" s="7"/>
      <c r="GLJ14" s="7"/>
      <c r="GLK14" s="7"/>
      <c r="GLL14" s="7"/>
      <c r="GLM14" s="7"/>
      <c r="GLN14" s="7"/>
      <c r="GLO14" s="7"/>
      <c r="GLP14" s="7"/>
      <c r="GLQ14" s="7"/>
      <c r="GLR14" s="7"/>
      <c r="GLS14" s="7"/>
      <c r="GLT14" s="7"/>
      <c r="GLU14" s="7"/>
      <c r="GLV14" s="7"/>
      <c r="GLW14" s="7"/>
      <c r="GLX14" s="7"/>
      <c r="GLY14" s="7"/>
      <c r="GLZ14" s="7"/>
      <c r="GMA14" s="7"/>
      <c r="GMB14" s="7"/>
      <c r="GMC14" s="7"/>
      <c r="GMD14" s="7"/>
      <c r="GME14" s="7"/>
      <c r="GMF14" s="7"/>
      <c r="GMG14" s="7"/>
      <c r="GMH14" s="7"/>
      <c r="GMI14" s="7"/>
      <c r="GMJ14" s="7"/>
      <c r="GMK14" s="7"/>
      <c r="GML14" s="7"/>
      <c r="GMM14" s="7"/>
      <c r="GMN14" s="7"/>
      <c r="GMO14" s="7"/>
      <c r="GMP14" s="7"/>
      <c r="GMQ14" s="7"/>
      <c r="GMR14" s="7"/>
      <c r="GMS14" s="7"/>
      <c r="GMT14" s="7"/>
      <c r="GMU14" s="7"/>
      <c r="GMV14" s="7"/>
      <c r="GMW14" s="7"/>
      <c r="GMX14" s="7"/>
      <c r="GMY14" s="7"/>
      <c r="GMZ14" s="7"/>
      <c r="GNA14" s="7"/>
      <c r="GNB14" s="7"/>
      <c r="GNC14" s="7"/>
      <c r="GND14" s="7"/>
      <c r="GNE14" s="7"/>
      <c r="GNF14" s="7"/>
      <c r="GNG14" s="7"/>
      <c r="GNH14" s="7"/>
      <c r="GNI14" s="7"/>
      <c r="GNJ14" s="7"/>
      <c r="GNK14" s="7"/>
      <c r="GNL14" s="7"/>
      <c r="GNM14" s="7"/>
      <c r="GNN14" s="7"/>
      <c r="GNO14" s="7"/>
      <c r="GNP14" s="7"/>
      <c r="GNQ14" s="7"/>
      <c r="GNR14" s="7"/>
      <c r="GNS14" s="7"/>
      <c r="GNT14" s="7"/>
      <c r="GNU14" s="7"/>
      <c r="GNV14" s="7"/>
      <c r="GNW14" s="7"/>
      <c r="GNX14" s="7"/>
      <c r="GNY14" s="7"/>
      <c r="GNZ14" s="7"/>
      <c r="GOA14" s="7"/>
      <c r="GOB14" s="7"/>
      <c r="GOC14" s="7"/>
      <c r="GOD14" s="7"/>
      <c r="GOE14" s="7"/>
      <c r="GOF14" s="7"/>
      <c r="GOG14" s="7"/>
      <c r="GOH14" s="7"/>
      <c r="GOI14" s="7"/>
      <c r="GOJ14" s="7"/>
      <c r="GOK14" s="7"/>
      <c r="GOL14" s="7"/>
      <c r="GOM14" s="7"/>
      <c r="GON14" s="7"/>
      <c r="GOO14" s="7"/>
      <c r="GOP14" s="7"/>
      <c r="GOQ14" s="7"/>
      <c r="GOR14" s="7"/>
      <c r="GOS14" s="7"/>
      <c r="GOT14" s="7"/>
      <c r="GOU14" s="7"/>
      <c r="GOV14" s="7"/>
      <c r="GOW14" s="7"/>
      <c r="GOX14" s="7"/>
      <c r="GOY14" s="7"/>
      <c r="GOZ14" s="7"/>
      <c r="GPA14" s="7"/>
      <c r="GPB14" s="7"/>
      <c r="GPC14" s="7"/>
      <c r="GPD14" s="7"/>
      <c r="GPE14" s="7"/>
      <c r="GPF14" s="7"/>
      <c r="GPG14" s="7"/>
      <c r="GPH14" s="7"/>
      <c r="GPI14" s="7"/>
      <c r="GPJ14" s="7"/>
      <c r="GPK14" s="7"/>
      <c r="GPL14" s="7"/>
      <c r="GPM14" s="7"/>
      <c r="GPN14" s="7"/>
      <c r="GPO14" s="7"/>
      <c r="GPP14" s="7"/>
      <c r="GPQ14" s="7"/>
      <c r="GPR14" s="7"/>
      <c r="GPS14" s="7"/>
      <c r="GPT14" s="7"/>
      <c r="GPU14" s="7"/>
      <c r="GPV14" s="7"/>
      <c r="GPW14" s="7"/>
      <c r="GPX14" s="7"/>
      <c r="GPY14" s="7"/>
      <c r="GPZ14" s="7"/>
      <c r="GQA14" s="7"/>
      <c r="GQB14" s="7"/>
      <c r="GQC14" s="7"/>
      <c r="GQD14" s="7"/>
      <c r="GQE14" s="7"/>
      <c r="GQF14" s="7"/>
      <c r="GQG14" s="7"/>
      <c r="GQH14" s="7"/>
      <c r="GQI14" s="7"/>
      <c r="GQJ14" s="7"/>
      <c r="GQK14" s="7"/>
      <c r="GQL14" s="7"/>
      <c r="GQM14" s="7"/>
      <c r="GQN14" s="7"/>
      <c r="GQO14" s="7"/>
      <c r="GQP14" s="7"/>
      <c r="GQQ14" s="7"/>
      <c r="GQR14" s="7"/>
      <c r="GQS14" s="7"/>
      <c r="GQT14" s="7"/>
      <c r="GQU14" s="7"/>
      <c r="GQV14" s="7"/>
      <c r="GQW14" s="7"/>
      <c r="GQX14" s="7"/>
      <c r="GQY14" s="7"/>
      <c r="GQZ14" s="7"/>
      <c r="GRA14" s="7"/>
      <c r="GRB14" s="7"/>
      <c r="GRC14" s="7"/>
      <c r="GRD14" s="7"/>
      <c r="GRE14" s="7"/>
      <c r="GRF14" s="7"/>
      <c r="GRG14" s="7"/>
      <c r="GRH14" s="7"/>
      <c r="GRI14" s="7"/>
      <c r="GRJ14" s="7"/>
      <c r="GRK14" s="7"/>
      <c r="GRL14" s="7"/>
      <c r="GRM14" s="7"/>
      <c r="GRN14" s="7"/>
      <c r="GRO14" s="7"/>
      <c r="GRP14" s="7"/>
      <c r="GRQ14" s="7"/>
      <c r="GRR14" s="7"/>
      <c r="GRS14" s="7"/>
      <c r="GRT14" s="7"/>
      <c r="GRU14" s="7"/>
      <c r="GRV14" s="7"/>
      <c r="GRW14" s="7"/>
      <c r="GRX14" s="7"/>
      <c r="GRY14" s="7"/>
      <c r="GRZ14" s="7"/>
      <c r="GSA14" s="7"/>
      <c r="GSB14" s="7"/>
      <c r="GSC14" s="7"/>
      <c r="GSD14" s="7"/>
      <c r="GSE14" s="7"/>
      <c r="GSF14" s="7"/>
      <c r="GSG14" s="7"/>
      <c r="GSH14" s="7"/>
      <c r="GSI14" s="7"/>
      <c r="GSJ14" s="7"/>
      <c r="GSK14" s="7"/>
      <c r="GSL14" s="7"/>
      <c r="GSM14" s="7"/>
      <c r="GSN14" s="7"/>
      <c r="GSO14" s="7"/>
      <c r="GSP14" s="7"/>
      <c r="GSQ14" s="7"/>
      <c r="GSR14" s="7"/>
      <c r="GSS14" s="7"/>
      <c r="GST14" s="7"/>
      <c r="GSU14" s="7"/>
      <c r="GSV14" s="7"/>
      <c r="GSW14" s="7"/>
      <c r="GSX14" s="7"/>
      <c r="GSY14" s="7"/>
      <c r="GSZ14" s="7"/>
      <c r="GTA14" s="7"/>
      <c r="GTB14" s="7"/>
      <c r="GTC14" s="7"/>
      <c r="GTD14" s="7"/>
      <c r="GTE14" s="7"/>
      <c r="GTF14" s="7"/>
      <c r="GTG14" s="7"/>
      <c r="GTH14" s="7"/>
      <c r="GTI14" s="7"/>
      <c r="GTJ14" s="7"/>
      <c r="GTK14" s="7"/>
      <c r="GTL14" s="7"/>
      <c r="GTM14" s="7"/>
      <c r="GTN14" s="7"/>
      <c r="GTO14" s="7"/>
      <c r="GTP14" s="7"/>
      <c r="GTQ14" s="7"/>
      <c r="GTR14" s="7"/>
      <c r="GTS14" s="7"/>
      <c r="GTT14" s="7"/>
      <c r="GTU14" s="7"/>
      <c r="GTV14" s="7"/>
      <c r="GTW14" s="7"/>
      <c r="GTX14" s="7"/>
      <c r="GTY14" s="7"/>
      <c r="GTZ14" s="7"/>
      <c r="GUA14" s="7"/>
      <c r="GUB14" s="7"/>
      <c r="GUC14" s="7"/>
      <c r="GUD14" s="7"/>
      <c r="GUE14" s="7"/>
      <c r="GUF14" s="7"/>
      <c r="GUG14" s="7"/>
      <c r="GUH14" s="7"/>
      <c r="GUI14" s="7"/>
      <c r="GUJ14" s="7"/>
      <c r="GUK14" s="7"/>
      <c r="GUL14" s="7"/>
      <c r="GUM14" s="7"/>
      <c r="GUN14" s="7"/>
      <c r="GUO14" s="7"/>
      <c r="GUP14" s="7"/>
      <c r="GUQ14" s="7"/>
      <c r="GUR14" s="7"/>
      <c r="GUS14" s="7"/>
      <c r="GUT14" s="7"/>
      <c r="GUU14" s="7"/>
      <c r="GUV14" s="7"/>
      <c r="GUW14" s="7"/>
      <c r="GUX14" s="7"/>
      <c r="GUY14" s="7"/>
      <c r="GUZ14" s="7"/>
      <c r="GVA14" s="7"/>
      <c r="GVB14" s="7"/>
      <c r="GVC14" s="7"/>
      <c r="GVD14" s="7"/>
      <c r="GVE14" s="7"/>
      <c r="GVF14" s="7"/>
      <c r="GVG14" s="7"/>
      <c r="GVH14" s="7"/>
      <c r="GVI14" s="7"/>
      <c r="GVJ14" s="7"/>
      <c r="GVK14" s="7"/>
      <c r="GVL14" s="7"/>
      <c r="GVM14" s="7"/>
      <c r="GVN14" s="7"/>
      <c r="GVO14" s="7"/>
      <c r="GVP14" s="7"/>
      <c r="GVQ14" s="7"/>
      <c r="GVR14" s="7"/>
      <c r="GVS14" s="7"/>
      <c r="GVT14" s="7"/>
      <c r="GVU14" s="7"/>
      <c r="GVV14" s="7"/>
      <c r="GVW14" s="7"/>
      <c r="GVX14" s="7"/>
      <c r="GVY14" s="7"/>
      <c r="GVZ14" s="7"/>
      <c r="GWA14" s="7"/>
      <c r="GWB14" s="7"/>
      <c r="GWC14" s="7"/>
      <c r="GWD14" s="7"/>
      <c r="GWE14" s="7"/>
      <c r="GWF14" s="7"/>
      <c r="GWG14" s="7"/>
      <c r="GWH14" s="7"/>
      <c r="GWI14" s="7"/>
      <c r="GWJ14" s="7"/>
      <c r="GWK14" s="7"/>
      <c r="GWL14" s="7"/>
      <c r="GWM14" s="7"/>
      <c r="GWN14" s="7"/>
      <c r="GWO14" s="7"/>
      <c r="GWP14" s="7"/>
      <c r="GWQ14" s="7"/>
      <c r="GWR14" s="7"/>
      <c r="GWS14" s="7"/>
      <c r="GWT14" s="7"/>
      <c r="GWU14" s="7"/>
      <c r="GWV14" s="7"/>
      <c r="GWW14" s="7"/>
      <c r="GWX14" s="7"/>
      <c r="GWY14" s="7"/>
      <c r="GWZ14" s="7"/>
      <c r="GXA14" s="7"/>
      <c r="GXB14" s="7"/>
      <c r="GXC14" s="7"/>
      <c r="GXD14" s="7"/>
      <c r="GXE14" s="7"/>
      <c r="GXF14" s="7"/>
      <c r="GXG14" s="7"/>
      <c r="GXH14" s="7"/>
      <c r="GXI14" s="7"/>
      <c r="GXJ14" s="7"/>
      <c r="GXK14" s="7"/>
      <c r="GXL14" s="7"/>
      <c r="GXM14" s="7"/>
      <c r="GXN14" s="7"/>
      <c r="GXO14" s="7"/>
      <c r="GXP14" s="7"/>
      <c r="GXQ14" s="7"/>
      <c r="GXR14" s="7"/>
      <c r="GXS14" s="7"/>
      <c r="GXT14" s="7"/>
      <c r="GXU14" s="7"/>
      <c r="GXV14" s="7"/>
      <c r="GXW14" s="7"/>
      <c r="GXX14" s="7"/>
      <c r="GXY14" s="7"/>
      <c r="GXZ14" s="7"/>
      <c r="GYA14" s="7"/>
      <c r="GYB14" s="7"/>
      <c r="GYC14" s="7"/>
      <c r="GYD14" s="7"/>
      <c r="GYE14" s="7"/>
      <c r="GYF14" s="7"/>
      <c r="GYG14" s="7"/>
      <c r="GYH14" s="7"/>
      <c r="GYI14" s="7"/>
      <c r="GYJ14" s="7"/>
      <c r="GYK14" s="7"/>
      <c r="GYL14" s="7"/>
      <c r="GYM14" s="7"/>
      <c r="GYN14" s="7"/>
      <c r="GYO14" s="7"/>
      <c r="GYP14" s="7"/>
      <c r="GYQ14" s="7"/>
      <c r="GYR14" s="7"/>
      <c r="GYS14" s="7"/>
      <c r="GYT14" s="7"/>
      <c r="GYU14" s="7"/>
      <c r="GYV14" s="7"/>
      <c r="GYW14" s="7"/>
      <c r="GYX14" s="7"/>
      <c r="GYY14" s="7"/>
      <c r="GYZ14" s="7"/>
      <c r="GZA14" s="7"/>
      <c r="GZB14" s="7"/>
      <c r="GZC14" s="7"/>
      <c r="GZD14" s="7"/>
      <c r="GZE14" s="7"/>
      <c r="GZF14" s="7"/>
      <c r="GZG14" s="7"/>
      <c r="GZH14" s="7"/>
      <c r="GZI14" s="7"/>
      <c r="GZJ14" s="7"/>
      <c r="GZK14" s="7"/>
      <c r="GZL14" s="7"/>
      <c r="GZM14" s="7"/>
      <c r="GZN14" s="7"/>
      <c r="GZO14" s="7"/>
      <c r="GZP14" s="7"/>
      <c r="GZQ14" s="7"/>
      <c r="GZR14" s="7"/>
      <c r="GZS14" s="7"/>
      <c r="GZT14" s="7"/>
      <c r="GZU14" s="7"/>
      <c r="GZV14" s="7"/>
      <c r="GZW14" s="7"/>
      <c r="GZX14" s="7"/>
      <c r="GZY14" s="7"/>
      <c r="GZZ14" s="7"/>
      <c r="HAA14" s="7"/>
      <c r="HAB14" s="7"/>
      <c r="HAC14" s="7"/>
      <c r="HAD14" s="7"/>
      <c r="HAE14" s="7"/>
      <c r="HAF14" s="7"/>
      <c r="HAG14" s="7"/>
      <c r="HAH14" s="7"/>
      <c r="HAI14" s="7"/>
      <c r="HAJ14" s="7"/>
      <c r="HAK14" s="7"/>
      <c r="HAL14" s="7"/>
      <c r="HAM14" s="7"/>
      <c r="HAN14" s="7"/>
      <c r="HAO14" s="7"/>
      <c r="HAP14" s="7"/>
      <c r="HAQ14" s="7"/>
      <c r="HAR14" s="7"/>
      <c r="HAS14" s="7"/>
      <c r="HAT14" s="7"/>
      <c r="HAU14" s="7"/>
      <c r="HAV14" s="7"/>
      <c r="HAW14" s="7"/>
      <c r="HAX14" s="7"/>
      <c r="HAY14" s="7"/>
      <c r="HAZ14" s="7"/>
      <c r="HBA14" s="7"/>
      <c r="HBB14" s="7"/>
      <c r="HBC14" s="7"/>
      <c r="HBD14" s="7"/>
      <c r="HBE14" s="7"/>
      <c r="HBF14" s="7"/>
      <c r="HBG14" s="7"/>
      <c r="HBH14" s="7"/>
      <c r="HBI14" s="7"/>
      <c r="HBJ14" s="7"/>
      <c r="HBK14" s="7"/>
      <c r="HBL14" s="7"/>
      <c r="HBM14" s="7"/>
      <c r="HBN14" s="7"/>
      <c r="HBO14" s="7"/>
      <c r="HBP14" s="7"/>
      <c r="HBQ14" s="7"/>
      <c r="HBR14" s="7"/>
      <c r="HBS14" s="7"/>
      <c r="HBT14" s="7"/>
      <c r="HBU14" s="7"/>
      <c r="HBV14" s="7"/>
      <c r="HBW14" s="7"/>
      <c r="HBX14" s="7"/>
      <c r="HBY14" s="7"/>
      <c r="HBZ14" s="7"/>
      <c r="HCA14" s="7"/>
      <c r="HCB14" s="7"/>
      <c r="HCC14" s="7"/>
      <c r="HCD14" s="7"/>
      <c r="HCE14" s="7"/>
      <c r="HCF14" s="7"/>
      <c r="HCG14" s="7"/>
      <c r="HCH14" s="7"/>
      <c r="HCI14" s="7"/>
      <c r="HCJ14" s="7"/>
      <c r="HCK14" s="7"/>
      <c r="HCL14" s="7"/>
      <c r="HCM14" s="7"/>
      <c r="HCN14" s="7"/>
      <c r="HCO14" s="7"/>
      <c r="HCP14" s="7"/>
      <c r="HCQ14" s="7"/>
      <c r="HCR14" s="7"/>
      <c r="HCS14" s="7"/>
      <c r="HCT14" s="7"/>
      <c r="HCU14" s="7"/>
      <c r="HCV14" s="7"/>
      <c r="HCW14" s="7"/>
      <c r="HCX14" s="7"/>
      <c r="HCY14" s="7"/>
      <c r="HCZ14" s="7"/>
      <c r="HDA14" s="7"/>
      <c r="HDB14" s="7"/>
      <c r="HDC14" s="7"/>
      <c r="HDD14" s="7"/>
      <c r="HDE14" s="7"/>
      <c r="HDF14" s="7"/>
      <c r="HDG14" s="7"/>
      <c r="HDH14" s="7"/>
      <c r="HDI14" s="7"/>
      <c r="HDJ14" s="7"/>
      <c r="HDK14" s="7"/>
      <c r="HDL14" s="7"/>
      <c r="HDM14" s="7"/>
      <c r="HDN14" s="7"/>
      <c r="HDO14" s="7"/>
      <c r="HDP14" s="7"/>
      <c r="HDQ14" s="7"/>
      <c r="HDR14" s="7"/>
      <c r="HDS14" s="7"/>
      <c r="HDT14" s="7"/>
      <c r="HDU14" s="7"/>
      <c r="HDV14" s="7"/>
      <c r="HDW14" s="7"/>
      <c r="HDX14" s="7"/>
      <c r="HDY14" s="7"/>
      <c r="HDZ14" s="7"/>
      <c r="HEA14" s="7"/>
      <c r="HEB14" s="7"/>
      <c r="HEC14" s="7"/>
      <c r="HED14" s="7"/>
      <c r="HEE14" s="7"/>
      <c r="HEF14" s="7"/>
      <c r="HEG14" s="7"/>
      <c r="HEH14" s="7"/>
      <c r="HEI14" s="7"/>
      <c r="HEJ14" s="7"/>
      <c r="HEK14" s="7"/>
      <c r="HEL14" s="7"/>
      <c r="HEM14" s="7"/>
      <c r="HEN14" s="7"/>
      <c r="HEO14" s="7"/>
      <c r="HEP14" s="7"/>
      <c r="HEQ14" s="7"/>
      <c r="HER14" s="7"/>
      <c r="HES14" s="7"/>
      <c r="HET14" s="7"/>
      <c r="HEU14" s="7"/>
      <c r="HEV14" s="7"/>
      <c r="HEW14" s="7"/>
      <c r="HEX14" s="7"/>
      <c r="HEY14" s="7"/>
      <c r="HEZ14" s="7"/>
      <c r="HFA14" s="7"/>
      <c r="HFB14" s="7"/>
      <c r="HFC14" s="7"/>
      <c r="HFD14" s="7"/>
      <c r="HFE14" s="7"/>
      <c r="HFF14" s="7"/>
      <c r="HFG14" s="7"/>
      <c r="HFH14" s="7"/>
      <c r="HFI14" s="7"/>
      <c r="HFJ14" s="7"/>
      <c r="HFK14" s="7"/>
      <c r="HFL14" s="7"/>
      <c r="HFM14" s="7"/>
      <c r="HFN14" s="7"/>
      <c r="HFO14" s="7"/>
      <c r="HFP14" s="7"/>
      <c r="HFQ14" s="7"/>
      <c r="HFR14" s="7"/>
      <c r="HFS14" s="7"/>
      <c r="HFT14" s="7"/>
      <c r="HFU14" s="7"/>
      <c r="HFV14" s="7"/>
      <c r="HFW14" s="7"/>
      <c r="HFX14" s="7"/>
      <c r="HFY14" s="7"/>
      <c r="HFZ14" s="7"/>
      <c r="HGA14" s="7"/>
      <c r="HGB14" s="7"/>
      <c r="HGC14" s="7"/>
      <c r="HGD14" s="7"/>
      <c r="HGE14" s="7"/>
      <c r="HGF14" s="7"/>
      <c r="HGG14" s="7"/>
      <c r="HGH14" s="7"/>
      <c r="HGI14" s="7"/>
      <c r="HGJ14" s="7"/>
      <c r="HGK14" s="7"/>
      <c r="HGL14" s="7"/>
      <c r="HGM14" s="7"/>
      <c r="HGN14" s="7"/>
      <c r="HGO14" s="7"/>
      <c r="HGP14" s="7"/>
      <c r="HGQ14" s="7"/>
      <c r="HGR14" s="7"/>
      <c r="HGS14" s="7"/>
      <c r="HGT14" s="7"/>
      <c r="HGU14" s="7"/>
      <c r="HGV14" s="7"/>
      <c r="HGW14" s="7"/>
      <c r="HGX14" s="7"/>
      <c r="HGY14" s="7"/>
      <c r="HGZ14" s="7"/>
      <c r="HHA14" s="7"/>
      <c r="HHB14" s="7"/>
      <c r="HHC14" s="7"/>
      <c r="HHD14" s="7"/>
      <c r="HHE14" s="7"/>
      <c r="HHF14" s="7"/>
      <c r="HHG14" s="7"/>
      <c r="HHH14" s="7"/>
      <c r="HHI14" s="7"/>
      <c r="HHJ14" s="7"/>
      <c r="HHK14" s="7"/>
      <c r="HHL14" s="7"/>
      <c r="HHM14" s="7"/>
      <c r="HHN14" s="7"/>
      <c r="HHO14" s="7"/>
      <c r="HHP14" s="7"/>
      <c r="HHQ14" s="7"/>
      <c r="HHR14" s="7"/>
      <c r="HHS14" s="7"/>
      <c r="HHT14" s="7"/>
      <c r="HHU14" s="7"/>
      <c r="HHV14" s="7"/>
      <c r="HHW14" s="7"/>
      <c r="HHX14" s="7"/>
      <c r="HHY14" s="7"/>
      <c r="HHZ14" s="7"/>
      <c r="HIA14" s="7"/>
      <c r="HIB14" s="7"/>
      <c r="HIC14" s="7"/>
      <c r="HID14" s="7"/>
      <c r="HIE14" s="7"/>
      <c r="HIF14" s="7"/>
      <c r="HIG14" s="7"/>
      <c r="HIH14" s="7"/>
      <c r="HII14" s="7"/>
      <c r="HIJ14" s="7"/>
      <c r="HIK14" s="7"/>
      <c r="HIL14" s="7"/>
      <c r="HIM14" s="7"/>
      <c r="HIN14" s="7"/>
      <c r="HIO14" s="7"/>
      <c r="HIP14" s="7"/>
      <c r="HIQ14" s="7"/>
      <c r="HIR14" s="7"/>
      <c r="HIS14" s="7"/>
      <c r="HIT14" s="7"/>
      <c r="HIU14" s="7"/>
      <c r="HIV14" s="7"/>
      <c r="HIW14" s="7"/>
      <c r="HIX14" s="7"/>
      <c r="HIY14" s="7"/>
      <c r="HIZ14" s="7"/>
      <c r="HJA14" s="7"/>
      <c r="HJB14" s="7"/>
      <c r="HJC14" s="7"/>
      <c r="HJD14" s="7"/>
      <c r="HJE14" s="7"/>
      <c r="HJF14" s="7"/>
      <c r="HJG14" s="7"/>
      <c r="HJH14" s="7"/>
      <c r="HJI14" s="7"/>
      <c r="HJJ14" s="7"/>
      <c r="HJK14" s="7"/>
      <c r="HJL14" s="7"/>
      <c r="HJM14" s="7"/>
      <c r="HJN14" s="7"/>
      <c r="HJO14" s="7"/>
      <c r="HJP14" s="7"/>
      <c r="HJQ14" s="7"/>
      <c r="HJR14" s="7"/>
      <c r="HJS14" s="7"/>
      <c r="HJT14" s="7"/>
      <c r="HJU14" s="7"/>
      <c r="HJV14" s="7"/>
      <c r="HJW14" s="7"/>
      <c r="HJX14" s="7"/>
      <c r="HJY14" s="7"/>
      <c r="HJZ14" s="7"/>
      <c r="HKA14" s="7"/>
      <c r="HKB14" s="7"/>
      <c r="HKC14" s="7"/>
      <c r="HKD14" s="7"/>
      <c r="HKE14" s="7"/>
      <c r="HKF14" s="7"/>
      <c r="HKG14" s="7"/>
      <c r="HKH14" s="7"/>
      <c r="HKI14" s="7"/>
      <c r="HKJ14" s="7"/>
      <c r="HKK14" s="7"/>
      <c r="HKL14" s="7"/>
      <c r="HKM14" s="7"/>
      <c r="HKN14" s="7"/>
      <c r="HKO14" s="7"/>
      <c r="HKP14" s="7"/>
      <c r="HKQ14" s="7"/>
      <c r="HKR14" s="7"/>
      <c r="HKS14" s="7"/>
      <c r="HKT14" s="7"/>
      <c r="HKU14" s="7"/>
      <c r="HKV14" s="7"/>
      <c r="HKW14" s="7"/>
      <c r="HKX14" s="7"/>
      <c r="HKY14" s="7"/>
      <c r="HKZ14" s="7"/>
      <c r="HLA14" s="7"/>
      <c r="HLB14" s="7"/>
      <c r="HLC14" s="7"/>
      <c r="HLD14" s="7"/>
      <c r="HLE14" s="7"/>
      <c r="HLF14" s="7"/>
      <c r="HLG14" s="7"/>
      <c r="HLH14" s="7"/>
      <c r="HLI14" s="7"/>
      <c r="HLJ14" s="7"/>
      <c r="HLK14" s="7"/>
      <c r="HLL14" s="7"/>
      <c r="HLM14" s="7"/>
      <c r="HLN14" s="7"/>
      <c r="HLO14" s="7"/>
      <c r="HLP14" s="7"/>
      <c r="HLQ14" s="7"/>
      <c r="HLR14" s="7"/>
      <c r="HLS14" s="7"/>
      <c r="HLT14" s="7"/>
      <c r="HLU14" s="7"/>
      <c r="HLV14" s="7"/>
      <c r="HLW14" s="7"/>
      <c r="HLX14" s="7"/>
      <c r="HLY14" s="7"/>
      <c r="HLZ14" s="7"/>
      <c r="HMA14" s="7"/>
      <c r="HMB14" s="7"/>
      <c r="HMC14" s="7"/>
      <c r="HMD14" s="7"/>
      <c r="HME14" s="7"/>
      <c r="HMF14" s="7"/>
      <c r="HMG14" s="7"/>
      <c r="HMH14" s="7"/>
      <c r="HMI14" s="7"/>
      <c r="HMJ14" s="7"/>
      <c r="HMK14" s="7"/>
      <c r="HML14" s="7"/>
      <c r="HMM14" s="7"/>
      <c r="HMN14" s="7"/>
      <c r="HMO14" s="7"/>
      <c r="HMP14" s="7"/>
      <c r="HMQ14" s="7"/>
      <c r="HMR14" s="7"/>
      <c r="HMS14" s="7"/>
      <c r="HMT14" s="7"/>
      <c r="HMU14" s="7"/>
      <c r="HMV14" s="7"/>
      <c r="HMW14" s="7"/>
      <c r="HMX14" s="7"/>
      <c r="HMY14" s="7"/>
      <c r="HMZ14" s="7"/>
      <c r="HNA14" s="7"/>
      <c r="HNB14" s="7"/>
      <c r="HNC14" s="7"/>
      <c r="HND14" s="7"/>
      <c r="HNE14" s="7"/>
      <c r="HNF14" s="7"/>
      <c r="HNG14" s="7"/>
      <c r="HNH14" s="7"/>
      <c r="HNI14" s="7"/>
      <c r="HNJ14" s="7"/>
      <c r="HNK14" s="7"/>
      <c r="HNL14" s="7"/>
      <c r="HNM14" s="7"/>
      <c r="HNN14" s="7"/>
      <c r="HNO14" s="7"/>
      <c r="HNP14" s="7"/>
      <c r="HNQ14" s="7"/>
      <c r="HNR14" s="7"/>
      <c r="HNS14" s="7"/>
      <c r="HNT14" s="7"/>
      <c r="HNU14" s="7"/>
      <c r="HNV14" s="7"/>
      <c r="HNW14" s="7"/>
      <c r="HNX14" s="7"/>
      <c r="HNY14" s="7"/>
      <c r="HNZ14" s="7"/>
      <c r="HOA14" s="7"/>
      <c r="HOB14" s="7"/>
      <c r="HOC14" s="7"/>
      <c r="HOD14" s="7"/>
      <c r="HOE14" s="7"/>
      <c r="HOF14" s="7"/>
      <c r="HOG14" s="7"/>
      <c r="HOH14" s="7"/>
      <c r="HOI14" s="7"/>
      <c r="HOJ14" s="7"/>
      <c r="HOK14" s="7"/>
      <c r="HOL14" s="7"/>
      <c r="HOM14" s="7"/>
      <c r="HON14" s="7"/>
      <c r="HOO14" s="7"/>
      <c r="HOP14" s="7"/>
      <c r="HOQ14" s="7"/>
      <c r="HOR14" s="7"/>
      <c r="HOS14" s="7"/>
      <c r="HOT14" s="7"/>
      <c r="HOU14" s="7"/>
      <c r="HOV14" s="7"/>
      <c r="HOW14" s="7"/>
      <c r="HOX14" s="7"/>
      <c r="HOY14" s="7"/>
      <c r="HOZ14" s="7"/>
      <c r="HPA14" s="7"/>
      <c r="HPB14" s="7"/>
      <c r="HPC14" s="7"/>
      <c r="HPD14" s="7"/>
      <c r="HPE14" s="7"/>
      <c r="HPF14" s="7"/>
      <c r="HPG14" s="7"/>
      <c r="HPH14" s="7"/>
      <c r="HPI14" s="7"/>
      <c r="HPJ14" s="7"/>
      <c r="HPK14" s="7"/>
      <c r="HPL14" s="7"/>
      <c r="HPM14" s="7"/>
      <c r="HPN14" s="7"/>
      <c r="HPO14" s="7"/>
      <c r="HPP14" s="7"/>
      <c r="HPQ14" s="7"/>
      <c r="HPR14" s="7"/>
      <c r="HPS14" s="7"/>
      <c r="HPT14" s="7"/>
      <c r="HPU14" s="7"/>
      <c r="HPV14" s="7"/>
      <c r="HPW14" s="7"/>
      <c r="HPX14" s="7"/>
      <c r="HPY14" s="7"/>
      <c r="HPZ14" s="7"/>
      <c r="HQA14" s="7"/>
      <c r="HQB14" s="7"/>
      <c r="HQC14" s="7"/>
      <c r="HQD14" s="7"/>
      <c r="HQE14" s="7"/>
      <c r="HQF14" s="7"/>
      <c r="HQG14" s="7"/>
      <c r="HQH14" s="7"/>
      <c r="HQI14" s="7"/>
      <c r="HQJ14" s="7"/>
      <c r="HQK14" s="7"/>
      <c r="HQL14" s="7"/>
      <c r="HQM14" s="7"/>
      <c r="HQN14" s="7"/>
      <c r="HQO14" s="7"/>
      <c r="HQP14" s="7"/>
      <c r="HQQ14" s="7"/>
      <c r="HQR14" s="7"/>
      <c r="HQS14" s="7"/>
      <c r="HQT14" s="7"/>
      <c r="HQU14" s="7"/>
      <c r="HQV14" s="7"/>
      <c r="HQW14" s="7"/>
      <c r="HQX14" s="7"/>
      <c r="HQY14" s="7"/>
      <c r="HQZ14" s="7"/>
      <c r="HRA14" s="7"/>
      <c r="HRB14" s="7"/>
      <c r="HRC14" s="7"/>
      <c r="HRD14" s="7"/>
      <c r="HRE14" s="7"/>
      <c r="HRF14" s="7"/>
      <c r="HRG14" s="7"/>
      <c r="HRH14" s="7"/>
      <c r="HRI14" s="7"/>
      <c r="HRJ14" s="7"/>
      <c r="HRK14" s="7"/>
      <c r="HRL14" s="7"/>
      <c r="HRM14" s="7"/>
      <c r="HRN14" s="7"/>
      <c r="HRO14" s="7"/>
      <c r="HRP14" s="7"/>
      <c r="HRQ14" s="7"/>
      <c r="HRR14" s="7"/>
      <c r="HRS14" s="7"/>
      <c r="HRT14" s="7"/>
      <c r="HRU14" s="7"/>
      <c r="HRV14" s="7"/>
      <c r="HRW14" s="7"/>
      <c r="HRX14" s="7"/>
      <c r="HRY14" s="7"/>
      <c r="HRZ14" s="7"/>
      <c r="HSA14" s="7"/>
      <c r="HSB14" s="7"/>
      <c r="HSC14" s="7"/>
      <c r="HSD14" s="7"/>
      <c r="HSE14" s="7"/>
      <c r="HSF14" s="7"/>
      <c r="HSG14" s="7"/>
      <c r="HSH14" s="7"/>
      <c r="HSI14" s="7"/>
      <c r="HSJ14" s="7"/>
      <c r="HSK14" s="7"/>
      <c r="HSL14" s="7"/>
      <c r="HSM14" s="7"/>
      <c r="HSN14" s="7"/>
      <c r="HSO14" s="7"/>
      <c r="HSP14" s="7"/>
      <c r="HSQ14" s="7"/>
      <c r="HSR14" s="7"/>
      <c r="HSS14" s="7"/>
      <c r="HST14" s="7"/>
      <c r="HSU14" s="7"/>
      <c r="HSV14" s="7"/>
      <c r="HSW14" s="7"/>
      <c r="HSX14" s="7"/>
      <c r="HSY14" s="7"/>
      <c r="HSZ14" s="7"/>
      <c r="HTA14" s="7"/>
      <c r="HTB14" s="7"/>
      <c r="HTC14" s="7"/>
      <c r="HTD14" s="7"/>
      <c r="HTE14" s="7"/>
      <c r="HTF14" s="7"/>
      <c r="HTG14" s="7"/>
      <c r="HTH14" s="7"/>
      <c r="HTI14" s="7"/>
      <c r="HTJ14" s="7"/>
      <c r="HTK14" s="7"/>
      <c r="HTL14" s="7"/>
      <c r="HTM14" s="7"/>
      <c r="HTN14" s="7"/>
      <c r="HTO14" s="7"/>
      <c r="HTP14" s="7"/>
      <c r="HTQ14" s="7"/>
      <c r="HTR14" s="7"/>
      <c r="HTS14" s="7"/>
      <c r="HTT14" s="7"/>
      <c r="HTU14" s="7"/>
      <c r="HTV14" s="7"/>
      <c r="HTW14" s="7"/>
      <c r="HTX14" s="7"/>
      <c r="HTY14" s="7"/>
      <c r="HTZ14" s="7"/>
      <c r="HUA14" s="7"/>
      <c r="HUB14" s="7"/>
      <c r="HUC14" s="7"/>
      <c r="HUD14" s="7"/>
      <c r="HUE14" s="7"/>
      <c r="HUF14" s="7"/>
      <c r="HUG14" s="7"/>
      <c r="HUH14" s="7"/>
      <c r="HUI14" s="7"/>
      <c r="HUJ14" s="7"/>
      <c r="HUK14" s="7"/>
      <c r="HUL14" s="7"/>
      <c r="HUM14" s="7"/>
      <c r="HUN14" s="7"/>
      <c r="HUO14" s="7"/>
      <c r="HUP14" s="7"/>
      <c r="HUQ14" s="7"/>
      <c r="HUR14" s="7"/>
      <c r="HUS14" s="7"/>
      <c r="HUT14" s="7"/>
      <c r="HUU14" s="7"/>
      <c r="HUV14" s="7"/>
      <c r="HUW14" s="7"/>
      <c r="HUX14" s="7"/>
      <c r="HUY14" s="7"/>
      <c r="HUZ14" s="7"/>
      <c r="HVA14" s="7"/>
      <c r="HVB14" s="7"/>
      <c r="HVC14" s="7"/>
      <c r="HVD14" s="7"/>
      <c r="HVE14" s="7"/>
      <c r="HVF14" s="7"/>
      <c r="HVG14" s="7"/>
      <c r="HVH14" s="7"/>
      <c r="HVI14" s="7"/>
      <c r="HVJ14" s="7"/>
      <c r="HVK14" s="7"/>
      <c r="HVL14" s="7"/>
      <c r="HVM14" s="7"/>
      <c r="HVN14" s="7"/>
      <c r="HVO14" s="7"/>
      <c r="HVP14" s="7"/>
      <c r="HVQ14" s="7"/>
      <c r="HVR14" s="7"/>
      <c r="HVS14" s="7"/>
      <c r="HVT14" s="7"/>
      <c r="HVU14" s="7"/>
      <c r="HVV14" s="7"/>
      <c r="HVW14" s="7"/>
      <c r="HVX14" s="7"/>
      <c r="HVY14" s="7"/>
      <c r="HVZ14" s="7"/>
      <c r="HWA14" s="7"/>
      <c r="HWB14" s="7"/>
      <c r="HWC14" s="7"/>
      <c r="HWD14" s="7"/>
      <c r="HWE14" s="7"/>
      <c r="HWF14" s="7"/>
      <c r="HWG14" s="7"/>
      <c r="HWH14" s="7"/>
      <c r="HWI14" s="7"/>
      <c r="HWJ14" s="7"/>
      <c r="HWK14" s="7"/>
      <c r="HWL14" s="7"/>
      <c r="HWM14" s="7"/>
      <c r="HWN14" s="7"/>
      <c r="HWO14" s="7"/>
      <c r="HWP14" s="7"/>
      <c r="HWQ14" s="7"/>
      <c r="HWR14" s="7"/>
      <c r="HWS14" s="7"/>
      <c r="HWT14" s="7"/>
      <c r="HWU14" s="7"/>
      <c r="HWV14" s="7"/>
      <c r="HWW14" s="7"/>
      <c r="HWX14" s="7"/>
      <c r="HWY14" s="7"/>
      <c r="HWZ14" s="7"/>
      <c r="HXA14" s="7"/>
      <c r="HXB14" s="7"/>
      <c r="HXC14" s="7"/>
      <c r="HXD14" s="7"/>
      <c r="HXE14" s="7"/>
      <c r="HXF14" s="7"/>
      <c r="HXG14" s="7"/>
      <c r="HXH14" s="7"/>
      <c r="HXI14" s="7"/>
      <c r="HXJ14" s="7"/>
      <c r="HXK14" s="7"/>
      <c r="HXL14" s="7"/>
      <c r="HXM14" s="7"/>
      <c r="HXN14" s="7"/>
      <c r="HXO14" s="7"/>
      <c r="HXP14" s="7"/>
      <c r="HXQ14" s="7"/>
      <c r="HXR14" s="7"/>
      <c r="HXS14" s="7"/>
      <c r="HXT14" s="7"/>
      <c r="HXU14" s="7"/>
      <c r="HXV14" s="7"/>
      <c r="HXW14" s="7"/>
      <c r="HXX14" s="7"/>
      <c r="HXY14" s="7"/>
      <c r="HXZ14" s="7"/>
      <c r="HYA14" s="7"/>
      <c r="HYB14" s="7"/>
      <c r="HYC14" s="7"/>
      <c r="HYD14" s="7"/>
      <c r="HYE14" s="7"/>
      <c r="HYF14" s="7"/>
      <c r="HYG14" s="7"/>
      <c r="HYH14" s="7"/>
      <c r="HYI14" s="7"/>
      <c r="HYJ14" s="7"/>
      <c r="HYK14" s="7"/>
      <c r="HYL14" s="7"/>
      <c r="HYM14" s="7"/>
      <c r="HYN14" s="7"/>
      <c r="HYO14" s="7"/>
      <c r="HYP14" s="7"/>
      <c r="HYQ14" s="7"/>
      <c r="HYR14" s="7"/>
      <c r="HYS14" s="7"/>
      <c r="HYT14" s="7"/>
      <c r="HYU14" s="7"/>
      <c r="HYV14" s="7"/>
      <c r="HYW14" s="7"/>
      <c r="HYX14" s="7"/>
      <c r="HYY14" s="7"/>
      <c r="HYZ14" s="7"/>
      <c r="HZA14" s="7"/>
      <c r="HZB14" s="7"/>
      <c r="HZC14" s="7"/>
      <c r="HZD14" s="7"/>
      <c r="HZE14" s="7"/>
      <c r="HZF14" s="7"/>
      <c r="HZG14" s="7"/>
      <c r="HZH14" s="7"/>
      <c r="HZI14" s="7"/>
      <c r="HZJ14" s="7"/>
      <c r="HZK14" s="7"/>
      <c r="HZL14" s="7"/>
      <c r="HZM14" s="7"/>
      <c r="HZN14" s="7"/>
      <c r="HZO14" s="7"/>
      <c r="HZP14" s="7"/>
      <c r="HZQ14" s="7"/>
      <c r="HZR14" s="7"/>
      <c r="HZS14" s="7"/>
      <c r="HZT14" s="7"/>
      <c r="HZU14" s="7"/>
      <c r="HZV14" s="7"/>
      <c r="HZW14" s="7"/>
      <c r="HZX14" s="7"/>
      <c r="HZY14" s="7"/>
      <c r="HZZ14" s="7"/>
      <c r="IAA14" s="7"/>
      <c r="IAB14" s="7"/>
      <c r="IAC14" s="7"/>
      <c r="IAD14" s="7"/>
      <c r="IAE14" s="7"/>
      <c r="IAF14" s="7"/>
      <c r="IAG14" s="7"/>
      <c r="IAH14" s="7"/>
      <c r="IAI14" s="7"/>
      <c r="IAJ14" s="7"/>
      <c r="IAK14" s="7"/>
      <c r="IAL14" s="7"/>
      <c r="IAM14" s="7"/>
      <c r="IAN14" s="7"/>
      <c r="IAO14" s="7"/>
      <c r="IAP14" s="7"/>
      <c r="IAQ14" s="7"/>
      <c r="IAR14" s="7"/>
      <c r="IAS14" s="7"/>
      <c r="IAT14" s="7"/>
      <c r="IAU14" s="7"/>
      <c r="IAV14" s="7"/>
      <c r="IAW14" s="7"/>
      <c r="IAX14" s="7"/>
      <c r="IAY14" s="7"/>
      <c r="IAZ14" s="7"/>
      <c r="IBA14" s="7"/>
      <c r="IBB14" s="7"/>
      <c r="IBC14" s="7"/>
      <c r="IBD14" s="7"/>
      <c r="IBE14" s="7"/>
      <c r="IBF14" s="7"/>
      <c r="IBG14" s="7"/>
      <c r="IBH14" s="7"/>
      <c r="IBI14" s="7"/>
      <c r="IBJ14" s="7"/>
      <c r="IBK14" s="7"/>
      <c r="IBL14" s="7"/>
      <c r="IBM14" s="7"/>
      <c r="IBN14" s="7"/>
      <c r="IBO14" s="7"/>
      <c r="IBP14" s="7"/>
      <c r="IBQ14" s="7"/>
      <c r="IBR14" s="7"/>
      <c r="IBS14" s="7"/>
      <c r="IBT14" s="7"/>
      <c r="IBU14" s="7"/>
      <c r="IBV14" s="7"/>
      <c r="IBW14" s="7"/>
      <c r="IBX14" s="7"/>
      <c r="IBY14" s="7"/>
      <c r="IBZ14" s="7"/>
      <c r="ICA14" s="7"/>
      <c r="ICB14" s="7"/>
      <c r="ICC14" s="7"/>
      <c r="ICD14" s="7"/>
      <c r="ICE14" s="7"/>
      <c r="ICF14" s="7"/>
      <c r="ICG14" s="7"/>
      <c r="ICH14" s="7"/>
      <c r="ICI14" s="7"/>
      <c r="ICJ14" s="7"/>
      <c r="ICK14" s="7"/>
      <c r="ICL14" s="7"/>
      <c r="ICM14" s="7"/>
      <c r="ICN14" s="7"/>
      <c r="ICO14" s="7"/>
      <c r="ICP14" s="7"/>
      <c r="ICQ14" s="7"/>
      <c r="ICR14" s="7"/>
      <c r="ICS14" s="7"/>
      <c r="ICT14" s="7"/>
      <c r="ICU14" s="7"/>
      <c r="ICV14" s="7"/>
      <c r="ICW14" s="7"/>
      <c r="ICX14" s="7"/>
      <c r="ICY14" s="7"/>
      <c r="ICZ14" s="7"/>
      <c r="IDA14" s="7"/>
      <c r="IDB14" s="7"/>
      <c r="IDC14" s="7"/>
      <c r="IDD14" s="7"/>
      <c r="IDE14" s="7"/>
      <c r="IDF14" s="7"/>
      <c r="IDG14" s="7"/>
      <c r="IDH14" s="7"/>
      <c r="IDI14" s="7"/>
      <c r="IDJ14" s="7"/>
      <c r="IDK14" s="7"/>
      <c r="IDL14" s="7"/>
      <c r="IDM14" s="7"/>
      <c r="IDN14" s="7"/>
      <c r="IDO14" s="7"/>
      <c r="IDP14" s="7"/>
      <c r="IDQ14" s="7"/>
      <c r="IDR14" s="7"/>
      <c r="IDS14" s="7"/>
      <c r="IDT14" s="7"/>
      <c r="IDU14" s="7"/>
      <c r="IDV14" s="7"/>
      <c r="IDW14" s="7"/>
      <c r="IDX14" s="7"/>
      <c r="IDY14" s="7"/>
      <c r="IDZ14" s="7"/>
      <c r="IEA14" s="7"/>
      <c r="IEB14" s="7"/>
      <c r="IEC14" s="7"/>
      <c r="IED14" s="7"/>
      <c r="IEE14" s="7"/>
      <c r="IEF14" s="7"/>
      <c r="IEG14" s="7"/>
      <c r="IEH14" s="7"/>
      <c r="IEI14" s="7"/>
      <c r="IEJ14" s="7"/>
      <c r="IEK14" s="7"/>
      <c r="IEL14" s="7"/>
      <c r="IEM14" s="7"/>
      <c r="IEN14" s="7"/>
      <c r="IEO14" s="7"/>
      <c r="IEP14" s="7"/>
      <c r="IEQ14" s="7"/>
      <c r="IER14" s="7"/>
      <c r="IES14" s="7"/>
      <c r="IET14" s="7"/>
      <c r="IEU14" s="7"/>
      <c r="IEV14" s="7"/>
      <c r="IEW14" s="7"/>
      <c r="IEX14" s="7"/>
      <c r="IEY14" s="7"/>
      <c r="IEZ14" s="7"/>
      <c r="IFA14" s="7"/>
      <c r="IFB14" s="7"/>
      <c r="IFC14" s="7"/>
      <c r="IFD14" s="7"/>
      <c r="IFE14" s="7"/>
      <c r="IFF14" s="7"/>
      <c r="IFG14" s="7"/>
      <c r="IFH14" s="7"/>
      <c r="IFI14" s="7"/>
      <c r="IFJ14" s="7"/>
      <c r="IFK14" s="7"/>
      <c r="IFL14" s="7"/>
      <c r="IFM14" s="7"/>
      <c r="IFN14" s="7"/>
      <c r="IFO14" s="7"/>
      <c r="IFP14" s="7"/>
      <c r="IFQ14" s="7"/>
      <c r="IFR14" s="7"/>
      <c r="IFS14" s="7"/>
      <c r="IFT14" s="7"/>
      <c r="IFU14" s="7"/>
      <c r="IFV14" s="7"/>
      <c r="IFW14" s="7"/>
      <c r="IFX14" s="7"/>
      <c r="IFY14" s="7"/>
      <c r="IFZ14" s="7"/>
      <c r="IGA14" s="7"/>
      <c r="IGB14" s="7"/>
      <c r="IGC14" s="7"/>
      <c r="IGD14" s="7"/>
      <c r="IGE14" s="7"/>
      <c r="IGF14" s="7"/>
      <c r="IGG14" s="7"/>
      <c r="IGH14" s="7"/>
      <c r="IGI14" s="7"/>
      <c r="IGJ14" s="7"/>
      <c r="IGK14" s="7"/>
      <c r="IGL14" s="7"/>
      <c r="IGM14" s="7"/>
      <c r="IGN14" s="7"/>
      <c r="IGO14" s="7"/>
      <c r="IGP14" s="7"/>
      <c r="IGQ14" s="7"/>
      <c r="IGR14" s="7"/>
      <c r="IGS14" s="7"/>
      <c r="IGT14" s="7"/>
      <c r="IGU14" s="7"/>
      <c r="IGV14" s="7"/>
      <c r="IGW14" s="7"/>
      <c r="IGX14" s="7"/>
      <c r="IGY14" s="7"/>
      <c r="IGZ14" s="7"/>
      <c r="IHA14" s="7"/>
      <c r="IHB14" s="7"/>
      <c r="IHC14" s="7"/>
      <c r="IHD14" s="7"/>
      <c r="IHE14" s="7"/>
      <c r="IHF14" s="7"/>
      <c r="IHG14" s="7"/>
      <c r="IHH14" s="7"/>
      <c r="IHI14" s="7"/>
      <c r="IHJ14" s="7"/>
      <c r="IHK14" s="7"/>
      <c r="IHL14" s="7"/>
      <c r="IHM14" s="7"/>
      <c r="IHN14" s="7"/>
      <c r="IHO14" s="7"/>
      <c r="IHP14" s="7"/>
      <c r="IHQ14" s="7"/>
      <c r="IHR14" s="7"/>
      <c r="IHS14" s="7"/>
      <c r="IHT14" s="7"/>
      <c r="IHU14" s="7"/>
      <c r="IHV14" s="7"/>
      <c r="IHW14" s="7"/>
      <c r="IHX14" s="7"/>
      <c r="IHY14" s="7"/>
      <c r="IHZ14" s="7"/>
      <c r="IIA14" s="7"/>
      <c r="IIB14" s="7"/>
      <c r="IIC14" s="7"/>
      <c r="IID14" s="7"/>
      <c r="IIE14" s="7"/>
      <c r="IIF14" s="7"/>
      <c r="IIG14" s="7"/>
      <c r="IIH14" s="7"/>
      <c r="III14" s="7"/>
      <c r="IIJ14" s="7"/>
      <c r="IIK14" s="7"/>
      <c r="IIL14" s="7"/>
      <c r="IIM14" s="7"/>
      <c r="IIN14" s="7"/>
      <c r="IIO14" s="7"/>
      <c r="IIP14" s="7"/>
      <c r="IIQ14" s="7"/>
      <c r="IIR14" s="7"/>
      <c r="IIS14" s="7"/>
      <c r="IIT14" s="7"/>
      <c r="IIU14" s="7"/>
      <c r="IIV14" s="7"/>
      <c r="IIW14" s="7"/>
      <c r="IIX14" s="7"/>
      <c r="IIY14" s="7"/>
      <c r="IIZ14" s="7"/>
      <c r="IJA14" s="7"/>
      <c r="IJB14" s="7"/>
      <c r="IJC14" s="7"/>
      <c r="IJD14" s="7"/>
      <c r="IJE14" s="7"/>
      <c r="IJF14" s="7"/>
      <c r="IJG14" s="7"/>
      <c r="IJH14" s="7"/>
      <c r="IJI14" s="7"/>
      <c r="IJJ14" s="7"/>
      <c r="IJK14" s="7"/>
      <c r="IJL14" s="7"/>
      <c r="IJM14" s="7"/>
      <c r="IJN14" s="7"/>
      <c r="IJO14" s="7"/>
      <c r="IJP14" s="7"/>
      <c r="IJQ14" s="7"/>
      <c r="IJR14" s="7"/>
      <c r="IJS14" s="7"/>
      <c r="IJT14" s="7"/>
      <c r="IJU14" s="7"/>
      <c r="IJV14" s="7"/>
      <c r="IJW14" s="7"/>
      <c r="IJX14" s="7"/>
      <c r="IJY14" s="7"/>
      <c r="IJZ14" s="7"/>
      <c r="IKA14" s="7"/>
      <c r="IKB14" s="7"/>
      <c r="IKC14" s="7"/>
      <c r="IKD14" s="7"/>
      <c r="IKE14" s="7"/>
      <c r="IKF14" s="7"/>
      <c r="IKG14" s="7"/>
      <c r="IKH14" s="7"/>
      <c r="IKI14" s="7"/>
      <c r="IKJ14" s="7"/>
      <c r="IKK14" s="7"/>
      <c r="IKL14" s="7"/>
      <c r="IKM14" s="7"/>
      <c r="IKN14" s="7"/>
      <c r="IKO14" s="7"/>
      <c r="IKP14" s="7"/>
      <c r="IKQ14" s="7"/>
      <c r="IKR14" s="7"/>
      <c r="IKS14" s="7"/>
      <c r="IKT14" s="7"/>
      <c r="IKU14" s="7"/>
      <c r="IKV14" s="7"/>
      <c r="IKW14" s="7"/>
      <c r="IKX14" s="7"/>
      <c r="IKY14" s="7"/>
      <c r="IKZ14" s="7"/>
      <c r="ILA14" s="7"/>
      <c r="ILB14" s="7"/>
      <c r="ILC14" s="7"/>
      <c r="ILD14" s="7"/>
      <c r="ILE14" s="7"/>
      <c r="ILF14" s="7"/>
      <c r="ILG14" s="7"/>
      <c r="ILH14" s="7"/>
      <c r="ILI14" s="7"/>
      <c r="ILJ14" s="7"/>
      <c r="ILK14" s="7"/>
      <c r="ILL14" s="7"/>
      <c r="ILM14" s="7"/>
      <c r="ILN14" s="7"/>
      <c r="ILO14" s="7"/>
      <c r="ILP14" s="7"/>
      <c r="ILQ14" s="7"/>
      <c r="ILR14" s="7"/>
      <c r="ILS14" s="7"/>
      <c r="ILT14" s="7"/>
      <c r="ILU14" s="7"/>
      <c r="ILV14" s="7"/>
      <c r="ILW14" s="7"/>
      <c r="ILX14" s="7"/>
      <c r="ILY14" s="7"/>
      <c r="ILZ14" s="7"/>
      <c r="IMA14" s="7"/>
      <c r="IMB14" s="7"/>
      <c r="IMC14" s="7"/>
      <c r="IMD14" s="7"/>
      <c r="IME14" s="7"/>
      <c r="IMF14" s="7"/>
      <c r="IMG14" s="7"/>
      <c r="IMH14" s="7"/>
      <c r="IMI14" s="7"/>
      <c r="IMJ14" s="7"/>
      <c r="IMK14" s="7"/>
      <c r="IML14" s="7"/>
      <c r="IMM14" s="7"/>
      <c r="IMN14" s="7"/>
      <c r="IMO14" s="7"/>
      <c r="IMP14" s="7"/>
      <c r="IMQ14" s="7"/>
      <c r="IMR14" s="7"/>
      <c r="IMS14" s="7"/>
      <c r="IMT14" s="7"/>
      <c r="IMU14" s="7"/>
      <c r="IMV14" s="7"/>
      <c r="IMW14" s="7"/>
      <c r="IMX14" s="7"/>
      <c r="IMY14" s="7"/>
      <c r="IMZ14" s="7"/>
      <c r="INA14" s="7"/>
      <c r="INB14" s="7"/>
      <c r="INC14" s="7"/>
      <c r="IND14" s="7"/>
      <c r="INE14" s="7"/>
      <c r="INF14" s="7"/>
      <c r="ING14" s="7"/>
      <c r="INH14" s="7"/>
      <c r="INI14" s="7"/>
      <c r="INJ14" s="7"/>
      <c r="INK14" s="7"/>
      <c r="INL14" s="7"/>
      <c r="INM14" s="7"/>
      <c r="INN14" s="7"/>
      <c r="INO14" s="7"/>
      <c r="INP14" s="7"/>
      <c r="INQ14" s="7"/>
      <c r="INR14" s="7"/>
      <c r="INS14" s="7"/>
      <c r="INT14" s="7"/>
      <c r="INU14" s="7"/>
      <c r="INV14" s="7"/>
      <c r="INW14" s="7"/>
      <c r="INX14" s="7"/>
      <c r="INY14" s="7"/>
      <c r="INZ14" s="7"/>
      <c r="IOA14" s="7"/>
      <c r="IOB14" s="7"/>
      <c r="IOC14" s="7"/>
      <c r="IOD14" s="7"/>
      <c r="IOE14" s="7"/>
      <c r="IOF14" s="7"/>
      <c r="IOG14" s="7"/>
      <c r="IOH14" s="7"/>
      <c r="IOI14" s="7"/>
      <c r="IOJ14" s="7"/>
      <c r="IOK14" s="7"/>
      <c r="IOL14" s="7"/>
      <c r="IOM14" s="7"/>
      <c r="ION14" s="7"/>
      <c r="IOO14" s="7"/>
      <c r="IOP14" s="7"/>
      <c r="IOQ14" s="7"/>
      <c r="IOR14" s="7"/>
      <c r="IOS14" s="7"/>
      <c r="IOT14" s="7"/>
      <c r="IOU14" s="7"/>
      <c r="IOV14" s="7"/>
      <c r="IOW14" s="7"/>
      <c r="IOX14" s="7"/>
      <c r="IOY14" s="7"/>
      <c r="IOZ14" s="7"/>
      <c r="IPA14" s="7"/>
      <c r="IPB14" s="7"/>
      <c r="IPC14" s="7"/>
      <c r="IPD14" s="7"/>
      <c r="IPE14" s="7"/>
      <c r="IPF14" s="7"/>
      <c r="IPG14" s="7"/>
      <c r="IPH14" s="7"/>
      <c r="IPI14" s="7"/>
      <c r="IPJ14" s="7"/>
      <c r="IPK14" s="7"/>
      <c r="IPL14" s="7"/>
      <c r="IPM14" s="7"/>
      <c r="IPN14" s="7"/>
      <c r="IPO14" s="7"/>
      <c r="IPP14" s="7"/>
      <c r="IPQ14" s="7"/>
      <c r="IPR14" s="7"/>
      <c r="IPS14" s="7"/>
      <c r="IPT14" s="7"/>
      <c r="IPU14" s="7"/>
      <c r="IPV14" s="7"/>
      <c r="IPW14" s="7"/>
      <c r="IPX14" s="7"/>
      <c r="IPY14" s="7"/>
      <c r="IPZ14" s="7"/>
      <c r="IQA14" s="7"/>
      <c r="IQB14" s="7"/>
      <c r="IQC14" s="7"/>
      <c r="IQD14" s="7"/>
      <c r="IQE14" s="7"/>
      <c r="IQF14" s="7"/>
      <c r="IQG14" s="7"/>
      <c r="IQH14" s="7"/>
      <c r="IQI14" s="7"/>
      <c r="IQJ14" s="7"/>
      <c r="IQK14" s="7"/>
      <c r="IQL14" s="7"/>
      <c r="IQM14" s="7"/>
      <c r="IQN14" s="7"/>
      <c r="IQO14" s="7"/>
      <c r="IQP14" s="7"/>
      <c r="IQQ14" s="7"/>
      <c r="IQR14" s="7"/>
      <c r="IQS14" s="7"/>
      <c r="IQT14" s="7"/>
      <c r="IQU14" s="7"/>
      <c r="IQV14" s="7"/>
      <c r="IQW14" s="7"/>
      <c r="IQX14" s="7"/>
      <c r="IQY14" s="7"/>
      <c r="IQZ14" s="7"/>
      <c r="IRA14" s="7"/>
      <c r="IRB14" s="7"/>
      <c r="IRC14" s="7"/>
      <c r="IRD14" s="7"/>
      <c r="IRE14" s="7"/>
      <c r="IRF14" s="7"/>
      <c r="IRG14" s="7"/>
      <c r="IRH14" s="7"/>
      <c r="IRI14" s="7"/>
      <c r="IRJ14" s="7"/>
      <c r="IRK14" s="7"/>
      <c r="IRL14" s="7"/>
      <c r="IRM14" s="7"/>
      <c r="IRN14" s="7"/>
      <c r="IRO14" s="7"/>
      <c r="IRP14" s="7"/>
      <c r="IRQ14" s="7"/>
      <c r="IRR14" s="7"/>
      <c r="IRS14" s="7"/>
      <c r="IRT14" s="7"/>
      <c r="IRU14" s="7"/>
      <c r="IRV14" s="7"/>
      <c r="IRW14" s="7"/>
      <c r="IRX14" s="7"/>
      <c r="IRY14" s="7"/>
      <c r="IRZ14" s="7"/>
      <c r="ISA14" s="7"/>
      <c r="ISB14" s="7"/>
      <c r="ISC14" s="7"/>
      <c r="ISD14" s="7"/>
      <c r="ISE14" s="7"/>
      <c r="ISF14" s="7"/>
      <c r="ISG14" s="7"/>
      <c r="ISH14" s="7"/>
      <c r="ISI14" s="7"/>
      <c r="ISJ14" s="7"/>
      <c r="ISK14" s="7"/>
      <c r="ISL14" s="7"/>
      <c r="ISM14" s="7"/>
      <c r="ISN14" s="7"/>
      <c r="ISO14" s="7"/>
      <c r="ISP14" s="7"/>
      <c r="ISQ14" s="7"/>
      <c r="ISR14" s="7"/>
      <c r="ISS14" s="7"/>
      <c r="IST14" s="7"/>
      <c r="ISU14" s="7"/>
      <c r="ISV14" s="7"/>
      <c r="ISW14" s="7"/>
      <c r="ISX14" s="7"/>
      <c r="ISY14" s="7"/>
      <c r="ISZ14" s="7"/>
      <c r="ITA14" s="7"/>
      <c r="ITB14" s="7"/>
      <c r="ITC14" s="7"/>
      <c r="ITD14" s="7"/>
      <c r="ITE14" s="7"/>
      <c r="ITF14" s="7"/>
      <c r="ITG14" s="7"/>
      <c r="ITH14" s="7"/>
      <c r="ITI14" s="7"/>
      <c r="ITJ14" s="7"/>
      <c r="ITK14" s="7"/>
      <c r="ITL14" s="7"/>
      <c r="ITM14" s="7"/>
      <c r="ITN14" s="7"/>
      <c r="ITO14" s="7"/>
      <c r="ITP14" s="7"/>
      <c r="ITQ14" s="7"/>
      <c r="ITR14" s="7"/>
      <c r="ITS14" s="7"/>
      <c r="ITT14" s="7"/>
      <c r="ITU14" s="7"/>
      <c r="ITV14" s="7"/>
      <c r="ITW14" s="7"/>
      <c r="ITX14" s="7"/>
      <c r="ITY14" s="7"/>
      <c r="ITZ14" s="7"/>
      <c r="IUA14" s="7"/>
      <c r="IUB14" s="7"/>
      <c r="IUC14" s="7"/>
      <c r="IUD14" s="7"/>
      <c r="IUE14" s="7"/>
      <c r="IUF14" s="7"/>
      <c r="IUG14" s="7"/>
      <c r="IUH14" s="7"/>
      <c r="IUI14" s="7"/>
      <c r="IUJ14" s="7"/>
      <c r="IUK14" s="7"/>
      <c r="IUL14" s="7"/>
      <c r="IUM14" s="7"/>
      <c r="IUN14" s="7"/>
      <c r="IUO14" s="7"/>
      <c r="IUP14" s="7"/>
      <c r="IUQ14" s="7"/>
      <c r="IUR14" s="7"/>
      <c r="IUS14" s="7"/>
      <c r="IUT14" s="7"/>
      <c r="IUU14" s="7"/>
      <c r="IUV14" s="7"/>
      <c r="IUW14" s="7"/>
      <c r="IUX14" s="7"/>
      <c r="IUY14" s="7"/>
      <c r="IUZ14" s="7"/>
      <c r="IVA14" s="7"/>
      <c r="IVB14" s="7"/>
      <c r="IVC14" s="7"/>
      <c r="IVD14" s="7"/>
      <c r="IVE14" s="7"/>
      <c r="IVF14" s="7"/>
      <c r="IVG14" s="7"/>
      <c r="IVH14" s="7"/>
      <c r="IVI14" s="7"/>
      <c r="IVJ14" s="7"/>
      <c r="IVK14" s="7"/>
      <c r="IVL14" s="7"/>
      <c r="IVM14" s="7"/>
      <c r="IVN14" s="7"/>
      <c r="IVO14" s="7"/>
      <c r="IVP14" s="7"/>
      <c r="IVQ14" s="7"/>
      <c r="IVR14" s="7"/>
      <c r="IVS14" s="7"/>
      <c r="IVT14" s="7"/>
      <c r="IVU14" s="7"/>
      <c r="IVV14" s="7"/>
      <c r="IVW14" s="7"/>
      <c r="IVX14" s="7"/>
      <c r="IVY14" s="7"/>
      <c r="IVZ14" s="7"/>
      <c r="IWA14" s="7"/>
      <c r="IWB14" s="7"/>
      <c r="IWC14" s="7"/>
      <c r="IWD14" s="7"/>
      <c r="IWE14" s="7"/>
      <c r="IWF14" s="7"/>
      <c r="IWG14" s="7"/>
      <c r="IWH14" s="7"/>
      <c r="IWI14" s="7"/>
      <c r="IWJ14" s="7"/>
      <c r="IWK14" s="7"/>
      <c r="IWL14" s="7"/>
      <c r="IWM14" s="7"/>
      <c r="IWN14" s="7"/>
      <c r="IWO14" s="7"/>
      <c r="IWP14" s="7"/>
      <c r="IWQ14" s="7"/>
      <c r="IWR14" s="7"/>
      <c r="IWS14" s="7"/>
      <c r="IWT14" s="7"/>
      <c r="IWU14" s="7"/>
      <c r="IWV14" s="7"/>
      <c r="IWW14" s="7"/>
      <c r="IWX14" s="7"/>
      <c r="IWY14" s="7"/>
      <c r="IWZ14" s="7"/>
      <c r="IXA14" s="7"/>
      <c r="IXB14" s="7"/>
      <c r="IXC14" s="7"/>
      <c r="IXD14" s="7"/>
      <c r="IXE14" s="7"/>
      <c r="IXF14" s="7"/>
      <c r="IXG14" s="7"/>
      <c r="IXH14" s="7"/>
      <c r="IXI14" s="7"/>
      <c r="IXJ14" s="7"/>
      <c r="IXK14" s="7"/>
      <c r="IXL14" s="7"/>
      <c r="IXM14" s="7"/>
      <c r="IXN14" s="7"/>
      <c r="IXO14" s="7"/>
      <c r="IXP14" s="7"/>
      <c r="IXQ14" s="7"/>
      <c r="IXR14" s="7"/>
      <c r="IXS14" s="7"/>
      <c r="IXT14" s="7"/>
      <c r="IXU14" s="7"/>
      <c r="IXV14" s="7"/>
      <c r="IXW14" s="7"/>
      <c r="IXX14" s="7"/>
      <c r="IXY14" s="7"/>
      <c r="IXZ14" s="7"/>
      <c r="IYA14" s="7"/>
      <c r="IYB14" s="7"/>
      <c r="IYC14" s="7"/>
      <c r="IYD14" s="7"/>
      <c r="IYE14" s="7"/>
      <c r="IYF14" s="7"/>
      <c r="IYG14" s="7"/>
      <c r="IYH14" s="7"/>
      <c r="IYI14" s="7"/>
      <c r="IYJ14" s="7"/>
      <c r="IYK14" s="7"/>
      <c r="IYL14" s="7"/>
      <c r="IYM14" s="7"/>
      <c r="IYN14" s="7"/>
      <c r="IYO14" s="7"/>
      <c r="IYP14" s="7"/>
      <c r="IYQ14" s="7"/>
      <c r="IYR14" s="7"/>
      <c r="IYS14" s="7"/>
      <c r="IYT14" s="7"/>
      <c r="IYU14" s="7"/>
      <c r="IYV14" s="7"/>
      <c r="IYW14" s="7"/>
      <c r="IYX14" s="7"/>
      <c r="IYY14" s="7"/>
      <c r="IYZ14" s="7"/>
      <c r="IZA14" s="7"/>
      <c r="IZB14" s="7"/>
      <c r="IZC14" s="7"/>
      <c r="IZD14" s="7"/>
      <c r="IZE14" s="7"/>
      <c r="IZF14" s="7"/>
      <c r="IZG14" s="7"/>
      <c r="IZH14" s="7"/>
      <c r="IZI14" s="7"/>
      <c r="IZJ14" s="7"/>
      <c r="IZK14" s="7"/>
      <c r="IZL14" s="7"/>
      <c r="IZM14" s="7"/>
      <c r="IZN14" s="7"/>
      <c r="IZO14" s="7"/>
      <c r="IZP14" s="7"/>
      <c r="IZQ14" s="7"/>
      <c r="IZR14" s="7"/>
      <c r="IZS14" s="7"/>
      <c r="IZT14" s="7"/>
      <c r="IZU14" s="7"/>
      <c r="IZV14" s="7"/>
      <c r="IZW14" s="7"/>
      <c r="IZX14" s="7"/>
      <c r="IZY14" s="7"/>
      <c r="IZZ14" s="7"/>
      <c r="JAA14" s="7"/>
      <c r="JAB14" s="7"/>
      <c r="JAC14" s="7"/>
      <c r="JAD14" s="7"/>
      <c r="JAE14" s="7"/>
      <c r="JAF14" s="7"/>
      <c r="JAG14" s="7"/>
      <c r="JAH14" s="7"/>
      <c r="JAI14" s="7"/>
      <c r="JAJ14" s="7"/>
      <c r="JAK14" s="7"/>
      <c r="JAL14" s="7"/>
      <c r="JAM14" s="7"/>
      <c r="JAN14" s="7"/>
      <c r="JAO14" s="7"/>
      <c r="JAP14" s="7"/>
      <c r="JAQ14" s="7"/>
      <c r="JAR14" s="7"/>
      <c r="JAS14" s="7"/>
      <c r="JAT14" s="7"/>
      <c r="JAU14" s="7"/>
      <c r="JAV14" s="7"/>
      <c r="JAW14" s="7"/>
      <c r="JAX14" s="7"/>
      <c r="JAY14" s="7"/>
      <c r="JAZ14" s="7"/>
      <c r="JBA14" s="7"/>
      <c r="JBB14" s="7"/>
      <c r="JBC14" s="7"/>
      <c r="JBD14" s="7"/>
      <c r="JBE14" s="7"/>
      <c r="JBF14" s="7"/>
      <c r="JBG14" s="7"/>
      <c r="JBH14" s="7"/>
      <c r="JBI14" s="7"/>
      <c r="JBJ14" s="7"/>
      <c r="JBK14" s="7"/>
      <c r="JBL14" s="7"/>
      <c r="JBM14" s="7"/>
      <c r="JBN14" s="7"/>
      <c r="JBO14" s="7"/>
      <c r="JBP14" s="7"/>
      <c r="JBQ14" s="7"/>
      <c r="JBR14" s="7"/>
      <c r="JBS14" s="7"/>
      <c r="JBT14" s="7"/>
      <c r="JBU14" s="7"/>
      <c r="JBV14" s="7"/>
      <c r="JBW14" s="7"/>
      <c r="JBX14" s="7"/>
      <c r="JBY14" s="7"/>
      <c r="JBZ14" s="7"/>
      <c r="JCA14" s="7"/>
      <c r="JCB14" s="7"/>
      <c r="JCC14" s="7"/>
      <c r="JCD14" s="7"/>
      <c r="JCE14" s="7"/>
      <c r="JCF14" s="7"/>
      <c r="JCG14" s="7"/>
      <c r="JCH14" s="7"/>
      <c r="JCI14" s="7"/>
      <c r="JCJ14" s="7"/>
      <c r="JCK14" s="7"/>
      <c r="JCL14" s="7"/>
      <c r="JCM14" s="7"/>
      <c r="JCN14" s="7"/>
      <c r="JCO14" s="7"/>
      <c r="JCP14" s="7"/>
      <c r="JCQ14" s="7"/>
      <c r="JCR14" s="7"/>
      <c r="JCS14" s="7"/>
      <c r="JCT14" s="7"/>
      <c r="JCU14" s="7"/>
      <c r="JCV14" s="7"/>
      <c r="JCW14" s="7"/>
      <c r="JCX14" s="7"/>
      <c r="JCY14" s="7"/>
      <c r="JCZ14" s="7"/>
      <c r="JDA14" s="7"/>
      <c r="JDB14" s="7"/>
      <c r="JDC14" s="7"/>
      <c r="JDD14" s="7"/>
      <c r="JDE14" s="7"/>
      <c r="JDF14" s="7"/>
      <c r="JDG14" s="7"/>
      <c r="JDH14" s="7"/>
      <c r="JDI14" s="7"/>
      <c r="JDJ14" s="7"/>
      <c r="JDK14" s="7"/>
      <c r="JDL14" s="7"/>
      <c r="JDM14" s="7"/>
      <c r="JDN14" s="7"/>
      <c r="JDO14" s="7"/>
      <c r="JDP14" s="7"/>
      <c r="JDQ14" s="7"/>
      <c r="JDR14" s="7"/>
      <c r="JDS14" s="7"/>
      <c r="JDT14" s="7"/>
      <c r="JDU14" s="7"/>
      <c r="JDV14" s="7"/>
      <c r="JDW14" s="7"/>
      <c r="JDX14" s="7"/>
      <c r="JDY14" s="7"/>
      <c r="JDZ14" s="7"/>
      <c r="JEA14" s="7"/>
      <c r="JEB14" s="7"/>
      <c r="JEC14" s="7"/>
      <c r="JED14" s="7"/>
      <c r="JEE14" s="7"/>
      <c r="JEF14" s="7"/>
      <c r="JEG14" s="7"/>
      <c r="JEH14" s="7"/>
      <c r="JEI14" s="7"/>
      <c r="JEJ14" s="7"/>
      <c r="JEK14" s="7"/>
      <c r="JEL14" s="7"/>
      <c r="JEM14" s="7"/>
      <c r="JEN14" s="7"/>
      <c r="JEO14" s="7"/>
      <c r="JEP14" s="7"/>
      <c r="JEQ14" s="7"/>
      <c r="JER14" s="7"/>
      <c r="JES14" s="7"/>
      <c r="JET14" s="7"/>
      <c r="JEU14" s="7"/>
      <c r="JEV14" s="7"/>
      <c r="JEW14" s="7"/>
      <c r="JEX14" s="7"/>
      <c r="JEY14" s="7"/>
      <c r="JEZ14" s="7"/>
      <c r="JFA14" s="7"/>
      <c r="JFB14" s="7"/>
      <c r="JFC14" s="7"/>
      <c r="JFD14" s="7"/>
      <c r="JFE14" s="7"/>
      <c r="JFF14" s="7"/>
      <c r="JFG14" s="7"/>
      <c r="JFH14" s="7"/>
      <c r="JFI14" s="7"/>
      <c r="JFJ14" s="7"/>
      <c r="JFK14" s="7"/>
      <c r="JFL14" s="7"/>
      <c r="JFM14" s="7"/>
      <c r="JFN14" s="7"/>
      <c r="JFO14" s="7"/>
      <c r="JFP14" s="7"/>
      <c r="JFQ14" s="7"/>
      <c r="JFR14" s="7"/>
      <c r="JFS14" s="7"/>
      <c r="JFT14" s="7"/>
      <c r="JFU14" s="7"/>
      <c r="JFV14" s="7"/>
      <c r="JFW14" s="7"/>
      <c r="JFX14" s="7"/>
      <c r="JFY14" s="7"/>
      <c r="JFZ14" s="7"/>
      <c r="JGA14" s="7"/>
      <c r="JGB14" s="7"/>
      <c r="JGC14" s="7"/>
      <c r="JGD14" s="7"/>
      <c r="JGE14" s="7"/>
      <c r="JGF14" s="7"/>
      <c r="JGG14" s="7"/>
      <c r="JGH14" s="7"/>
      <c r="JGI14" s="7"/>
      <c r="JGJ14" s="7"/>
      <c r="JGK14" s="7"/>
      <c r="JGL14" s="7"/>
      <c r="JGM14" s="7"/>
      <c r="JGN14" s="7"/>
      <c r="JGO14" s="7"/>
      <c r="JGP14" s="7"/>
      <c r="JGQ14" s="7"/>
      <c r="JGR14" s="7"/>
      <c r="JGS14" s="7"/>
      <c r="JGT14" s="7"/>
      <c r="JGU14" s="7"/>
      <c r="JGV14" s="7"/>
      <c r="JGW14" s="7"/>
      <c r="JGX14" s="7"/>
      <c r="JGY14" s="7"/>
      <c r="JGZ14" s="7"/>
      <c r="JHA14" s="7"/>
      <c r="JHB14" s="7"/>
      <c r="JHC14" s="7"/>
      <c r="JHD14" s="7"/>
      <c r="JHE14" s="7"/>
      <c r="JHF14" s="7"/>
      <c r="JHG14" s="7"/>
      <c r="JHH14" s="7"/>
      <c r="JHI14" s="7"/>
      <c r="JHJ14" s="7"/>
      <c r="JHK14" s="7"/>
      <c r="JHL14" s="7"/>
      <c r="JHM14" s="7"/>
      <c r="JHN14" s="7"/>
      <c r="JHO14" s="7"/>
      <c r="JHP14" s="7"/>
      <c r="JHQ14" s="7"/>
      <c r="JHR14" s="7"/>
      <c r="JHS14" s="7"/>
      <c r="JHT14" s="7"/>
      <c r="JHU14" s="7"/>
      <c r="JHV14" s="7"/>
      <c r="JHW14" s="7"/>
      <c r="JHX14" s="7"/>
      <c r="JHY14" s="7"/>
      <c r="JHZ14" s="7"/>
      <c r="JIA14" s="7"/>
      <c r="JIB14" s="7"/>
      <c r="JIC14" s="7"/>
      <c r="JID14" s="7"/>
      <c r="JIE14" s="7"/>
      <c r="JIF14" s="7"/>
      <c r="JIG14" s="7"/>
      <c r="JIH14" s="7"/>
      <c r="JII14" s="7"/>
      <c r="JIJ14" s="7"/>
      <c r="JIK14" s="7"/>
      <c r="JIL14" s="7"/>
      <c r="JIM14" s="7"/>
      <c r="JIN14" s="7"/>
      <c r="JIO14" s="7"/>
      <c r="JIP14" s="7"/>
      <c r="JIQ14" s="7"/>
      <c r="JIR14" s="7"/>
      <c r="JIS14" s="7"/>
      <c r="JIT14" s="7"/>
      <c r="JIU14" s="7"/>
      <c r="JIV14" s="7"/>
      <c r="JIW14" s="7"/>
      <c r="JIX14" s="7"/>
      <c r="JIY14" s="7"/>
      <c r="JIZ14" s="7"/>
      <c r="JJA14" s="7"/>
      <c r="JJB14" s="7"/>
      <c r="JJC14" s="7"/>
      <c r="JJD14" s="7"/>
      <c r="JJE14" s="7"/>
      <c r="JJF14" s="7"/>
      <c r="JJG14" s="7"/>
      <c r="JJH14" s="7"/>
      <c r="JJI14" s="7"/>
      <c r="JJJ14" s="7"/>
      <c r="JJK14" s="7"/>
      <c r="JJL14" s="7"/>
      <c r="JJM14" s="7"/>
      <c r="JJN14" s="7"/>
      <c r="JJO14" s="7"/>
      <c r="JJP14" s="7"/>
      <c r="JJQ14" s="7"/>
      <c r="JJR14" s="7"/>
      <c r="JJS14" s="7"/>
      <c r="JJT14" s="7"/>
      <c r="JJU14" s="7"/>
      <c r="JJV14" s="7"/>
      <c r="JJW14" s="7"/>
      <c r="JJX14" s="7"/>
      <c r="JJY14" s="7"/>
      <c r="JJZ14" s="7"/>
      <c r="JKA14" s="7"/>
      <c r="JKB14" s="7"/>
      <c r="JKC14" s="7"/>
      <c r="JKD14" s="7"/>
      <c r="JKE14" s="7"/>
      <c r="JKF14" s="7"/>
      <c r="JKG14" s="7"/>
      <c r="JKH14" s="7"/>
      <c r="JKI14" s="7"/>
      <c r="JKJ14" s="7"/>
      <c r="JKK14" s="7"/>
      <c r="JKL14" s="7"/>
      <c r="JKM14" s="7"/>
      <c r="JKN14" s="7"/>
      <c r="JKO14" s="7"/>
      <c r="JKP14" s="7"/>
      <c r="JKQ14" s="7"/>
      <c r="JKR14" s="7"/>
      <c r="JKS14" s="7"/>
      <c r="JKT14" s="7"/>
      <c r="JKU14" s="7"/>
      <c r="JKV14" s="7"/>
      <c r="JKW14" s="7"/>
      <c r="JKX14" s="7"/>
      <c r="JKY14" s="7"/>
      <c r="JKZ14" s="7"/>
      <c r="JLA14" s="7"/>
      <c r="JLB14" s="7"/>
      <c r="JLC14" s="7"/>
      <c r="JLD14" s="7"/>
      <c r="JLE14" s="7"/>
      <c r="JLF14" s="7"/>
      <c r="JLG14" s="7"/>
      <c r="JLH14" s="7"/>
      <c r="JLI14" s="7"/>
      <c r="JLJ14" s="7"/>
      <c r="JLK14" s="7"/>
      <c r="JLL14" s="7"/>
      <c r="JLM14" s="7"/>
      <c r="JLN14" s="7"/>
      <c r="JLO14" s="7"/>
      <c r="JLP14" s="7"/>
      <c r="JLQ14" s="7"/>
      <c r="JLR14" s="7"/>
      <c r="JLS14" s="7"/>
      <c r="JLT14" s="7"/>
      <c r="JLU14" s="7"/>
      <c r="JLV14" s="7"/>
      <c r="JLW14" s="7"/>
      <c r="JLX14" s="7"/>
      <c r="JLY14" s="7"/>
      <c r="JLZ14" s="7"/>
      <c r="JMA14" s="7"/>
      <c r="JMB14" s="7"/>
      <c r="JMC14" s="7"/>
      <c r="JMD14" s="7"/>
      <c r="JME14" s="7"/>
      <c r="JMF14" s="7"/>
      <c r="JMG14" s="7"/>
      <c r="JMH14" s="7"/>
      <c r="JMI14" s="7"/>
      <c r="JMJ14" s="7"/>
      <c r="JMK14" s="7"/>
      <c r="JML14" s="7"/>
      <c r="JMM14" s="7"/>
      <c r="JMN14" s="7"/>
      <c r="JMO14" s="7"/>
      <c r="JMP14" s="7"/>
      <c r="JMQ14" s="7"/>
      <c r="JMR14" s="7"/>
      <c r="JMS14" s="7"/>
      <c r="JMT14" s="7"/>
      <c r="JMU14" s="7"/>
      <c r="JMV14" s="7"/>
      <c r="JMW14" s="7"/>
      <c r="JMX14" s="7"/>
      <c r="JMY14" s="7"/>
      <c r="JMZ14" s="7"/>
      <c r="JNA14" s="7"/>
      <c r="JNB14" s="7"/>
      <c r="JNC14" s="7"/>
      <c r="JND14" s="7"/>
      <c r="JNE14" s="7"/>
      <c r="JNF14" s="7"/>
      <c r="JNG14" s="7"/>
      <c r="JNH14" s="7"/>
      <c r="JNI14" s="7"/>
      <c r="JNJ14" s="7"/>
      <c r="JNK14" s="7"/>
      <c r="JNL14" s="7"/>
      <c r="JNM14" s="7"/>
      <c r="JNN14" s="7"/>
      <c r="JNO14" s="7"/>
      <c r="JNP14" s="7"/>
      <c r="JNQ14" s="7"/>
      <c r="JNR14" s="7"/>
      <c r="JNS14" s="7"/>
      <c r="JNT14" s="7"/>
      <c r="JNU14" s="7"/>
      <c r="JNV14" s="7"/>
      <c r="JNW14" s="7"/>
      <c r="JNX14" s="7"/>
      <c r="JNY14" s="7"/>
      <c r="JNZ14" s="7"/>
      <c r="JOA14" s="7"/>
      <c r="JOB14" s="7"/>
      <c r="JOC14" s="7"/>
      <c r="JOD14" s="7"/>
      <c r="JOE14" s="7"/>
      <c r="JOF14" s="7"/>
      <c r="JOG14" s="7"/>
      <c r="JOH14" s="7"/>
      <c r="JOI14" s="7"/>
      <c r="JOJ14" s="7"/>
      <c r="JOK14" s="7"/>
      <c r="JOL14" s="7"/>
      <c r="JOM14" s="7"/>
      <c r="JON14" s="7"/>
      <c r="JOO14" s="7"/>
      <c r="JOP14" s="7"/>
      <c r="JOQ14" s="7"/>
      <c r="JOR14" s="7"/>
      <c r="JOS14" s="7"/>
      <c r="JOT14" s="7"/>
      <c r="JOU14" s="7"/>
      <c r="JOV14" s="7"/>
      <c r="JOW14" s="7"/>
      <c r="JOX14" s="7"/>
      <c r="JOY14" s="7"/>
      <c r="JOZ14" s="7"/>
      <c r="JPA14" s="7"/>
      <c r="JPB14" s="7"/>
      <c r="JPC14" s="7"/>
      <c r="JPD14" s="7"/>
      <c r="JPE14" s="7"/>
      <c r="JPF14" s="7"/>
      <c r="JPG14" s="7"/>
      <c r="JPH14" s="7"/>
      <c r="JPI14" s="7"/>
      <c r="JPJ14" s="7"/>
      <c r="JPK14" s="7"/>
      <c r="JPL14" s="7"/>
      <c r="JPM14" s="7"/>
      <c r="JPN14" s="7"/>
      <c r="JPO14" s="7"/>
      <c r="JPP14" s="7"/>
      <c r="JPQ14" s="7"/>
      <c r="JPR14" s="7"/>
      <c r="JPS14" s="7"/>
      <c r="JPT14" s="7"/>
      <c r="JPU14" s="7"/>
      <c r="JPV14" s="7"/>
      <c r="JPW14" s="7"/>
      <c r="JPX14" s="7"/>
      <c r="JPY14" s="7"/>
      <c r="JPZ14" s="7"/>
      <c r="JQA14" s="7"/>
      <c r="JQB14" s="7"/>
      <c r="JQC14" s="7"/>
      <c r="JQD14" s="7"/>
      <c r="JQE14" s="7"/>
      <c r="JQF14" s="7"/>
      <c r="JQG14" s="7"/>
      <c r="JQH14" s="7"/>
      <c r="JQI14" s="7"/>
      <c r="JQJ14" s="7"/>
      <c r="JQK14" s="7"/>
      <c r="JQL14" s="7"/>
      <c r="JQM14" s="7"/>
      <c r="JQN14" s="7"/>
      <c r="JQO14" s="7"/>
      <c r="JQP14" s="7"/>
      <c r="JQQ14" s="7"/>
      <c r="JQR14" s="7"/>
      <c r="JQS14" s="7"/>
      <c r="JQT14" s="7"/>
      <c r="JQU14" s="7"/>
      <c r="JQV14" s="7"/>
      <c r="JQW14" s="7"/>
      <c r="JQX14" s="7"/>
      <c r="JQY14" s="7"/>
      <c r="JQZ14" s="7"/>
      <c r="JRA14" s="7"/>
      <c r="JRB14" s="7"/>
      <c r="JRC14" s="7"/>
      <c r="JRD14" s="7"/>
      <c r="JRE14" s="7"/>
      <c r="JRF14" s="7"/>
      <c r="JRG14" s="7"/>
      <c r="JRH14" s="7"/>
      <c r="JRI14" s="7"/>
      <c r="JRJ14" s="7"/>
      <c r="JRK14" s="7"/>
      <c r="JRL14" s="7"/>
      <c r="JRM14" s="7"/>
      <c r="JRN14" s="7"/>
      <c r="JRO14" s="7"/>
      <c r="JRP14" s="7"/>
      <c r="JRQ14" s="7"/>
      <c r="JRR14" s="7"/>
      <c r="JRS14" s="7"/>
      <c r="JRT14" s="7"/>
      <c r="JRU14" s="7"/>
      <c r="JRV14" s="7"/>
      <c r="JRW14" s="7"/>
      <c r="JRX14" s="7"/>
      <c r="JRY14" s="7"/>
      <c r="JRZ14" s="7"/>
      <c r="JSA14" s="7"/>
      <c r="JSB14" s="7"/>
      <c r="JSC14" s="7"/>
      <c r="JSD14" s="7"/>
      <c r="JSE14" s="7"/>
      <c r="JSF14" s="7"/>
      <c r="JSG14" s="7"/>
      <c r="JSH14" s="7"/>
      <c r="JSI14" s="7"/>
      <c r="JSJ14" s="7"/>
      <c r="JSK14" s="7"/>
      <c r="JSL14" s="7"/>
      <c r="JSM14" s="7"/>
      <c r="JSN14" s="7"/>
      <c r="JSO14" s="7"/>
      <c r="JSP14" s="7"/>
      <c r="JSQ14" s="7"/>
      <c r="JSR14" s="7"/>
      <c r="JSS14" s="7"/>
      <c r="JST14" s="7"/>
      <c r="JSU14" s="7"/>
      <c r="JSV14" s="7"/>
      <c r="JSW14" s="7"/>
      <c r="JSX14" s="7"/>
      <c r="JSY14" s="7"/>
      <c r="JSZ14" s="7"/>
      <c r="JTA14" s="7"/>
      <c r="JTB14" s="7"/>
      <c r="JTC14" s="7"/>
      <c r="JTD14" s="7"/>
      <c r="JTE14" s="7"/>
      <c r="JTF14" s="7"/>
      <c r="JTG14" s="7"/>
      <c r="JTH14" s="7"/>
      <c r="JTI14" s="7"/>
      <c r="JTJ14" s="7"/>
      <c r="JTK14" s="7"/>
      <c r="JTL14" s="7"/>
      <c r="JTM14" s="7"/>
      <c r="JTN14" s="7"/>
      <c r="JTO14" s="7"/>
      <c r="JTP14" s="7"/>
      <c r="JTQ14" s="7"/>
      <c r="JTR14" s="7"/>
      <c r="JTS14" s="7"/>
      <c r="JTT14" s="7"/>
      <c r="JTU14" s="7"/>
      <c r="JTV14" s="7"/>
      <c r="JTW14" s="7"/>
      <c r="JTX14" s="7"/>
      <c r="JTY14" s="7"/>
      <c r="JTZ14" s="7"/>
      <c r="JUA14" s="7"/>
      <c r="JUB14" s="7"/>
      <c r="JUC14" s="7"/>
      <c r="JUD14" s="7"/>
      <c r="JUE14" s="7"/>
      <c r="JUF14" s="7"/>
      <c r="JUG14" s="7"/>
      <c r="JUH14" s="7"/>
      <c r="JUI14" s="7"/>
      <c r="JUJ14" s="7"/>
      <c r="JUK14" s="7"/>
      <c r="JUL14" s="7"/>
      <c r="JUM14" s="7"/>
      <c r="JUN14" s="7"/>
      <c r="JUO14" s="7"/>
      <c r="JUP14" s="7"/>
      <c r="JUQ14" s="7"/>
      <c r="JUR14" s="7"/>
      <c r="JUS14" s="7"/>
      <c r="JUT14" s="7"/>
      <c r="JUU14" s="7"/>
      <c r="JUV14" s="7"/>
      <c r="JUW14" s="7"/>
      <c r="JUX14" s="7"/>
      <c r="JUY14" s="7"/>
      <c r="JUZ14" s="7"/>
      <c r="JVA14" s="7"/>
      <c r="JVB14" s="7"/>
      <c r="JVC14" s="7"/>
      <c r="JVD14" s="7"/>
      <c r="JVE14" s="7"/>
      <c r="JVF14" s="7"/>
      <c r="JVG14" s="7"/>
      <c r="JVH14" s="7"/>
      <c r="JVI14" s="7"/>
      <c r="JVJ14" s="7"/>
      <c r="JVK14" s="7"/>
      <c r="JVL14" s="7"/>
      <c r="JVM14" s="7"/>
      <c r="JVN14" s="7"/>
      <c r="JVO14" s="7"/>
      <c r="JVP14" s="7"/>
      <c r="JVQ14" s="7"/>
      <c r="JVR14" s="7"/>
      <c r="JVS14" s="7"/>
      <c r="JVT14" s="7"/>
      <c r="JVU14" s="7"/>
      <c r="JVV14" s="7"/>
      <c r="JVW14" s="7"/>
      <c r="JVX14" s="7"/>
      <c r="JVY14" s="7"/>
      <c r="JVZ14" s="7"/>
      <c r="JWA14" s="7"/>
      <c r="JWB14" s="7"/>
      <c r="JWC14" s="7"/>
      <c r="JWD14" s="7"/>
      <c r="JWE14" s="7"/>
      <c r="JWF14" s="7"/>
      <c r="JWG14" s="7"/>
      <c r="JWH14" s="7"/>
      <c r="JWI14" s="7"/>
      <c r="JWJ14" s="7"/>
      <c r="JWK14" s="7"/>
      <c r="JWL14" s="7"/>
      <c r="JWM14" s="7"/>
      <c r="JWN14" s="7"/>
      <c r="JWO14" s="7"/>
      <c r="JWP14" s="7"/>
      <c r="JWQ14" s="7"/>
      <c r="JWR14" s="7"/>
      <c r="JWS14" s="7"/>
      <c r="JWT14" s="7"/>
      <c r="JWU14" s="7"/>
      <c r="JWV14" s="7"/>
      <c r="JWW14" s="7"/>
      <c r="JWX14" s="7"/>
      <c r="JWY14" s="7"/>
      <c r="JWZ14" s="7"/>
      <c r="JXA14" s="7"/>
      <c r="JXB14" s="7"/>
      <c r="JXC14" s="7"/>
      <c r="JXD14" s="7"/>
      <c r="JXE14" s="7"/>
      <c r="JXF14" s="7"/>
      <c r="JXG14" s="7"/>
      <c r="JXH14" s="7"/>
      <c r="JXI14" s="7"/>
      <c r="JXJ14" s="7"/>
      <c r="JXK14" s="7"/>
      <c r="JXL14" s="7"/>
      <c r="JXM14" s="7"/>
      <c r="JXN14" s="7"/>
      <c r="JXO14" s="7"/>
      <c r="JXP14" s="7"/>
      <c r="JXQ14" s="7"/>
      <c r="JXR14" s="7"/>
      <c r="JXS14" s="7"/>
      <c r="JXT14" s="7"/>
      <c r="JXU14" s="7"/>
      <c r="JXV14" s="7"/>
      <c r="JXW14" s="7"/>
      <c r="JXX14" s="7"/>
      <c r="JXY14" s="7"/>
      <c r="JXZ14" s="7"/>
      <c r="JYA14" s="7"/>
      <c r="JYB14" s="7"/>
      <c r="JYC14" s="7"/>
      <c r="JYD14" s="7"/>
      <c r="JYE14" s="7"/>
      <c r="JYF14" s="7"/>
      <c r="JYG14" s="7"/>
      <c r="JYH14" s="7"/>
      <c r="JYI14" s="7"/>
      <c r="JYJ14" s="7"/>
      <c r="JYK14" s="7"/>
      <c r="JYL14" s="7"/>
      <c r="JYM14" s="7"/>
      <c r="JYN14" s="7"/>
      <c r="JYO14" s="7"/>
      <c r="JYP14" s="7"/>
      <c r="JYQ14" s="7"/>
      <c r="JYR14" s="7"/>
      <c r="JYS14" s="7"/>
      <c r="JYT14" s="7"/>
      <c r="JYU14" s="7"/>
      <c r="JYV14" s="7"/>
      <c r="JYW14" s="7"/>
      <c r="JYX14" s="7"/>
      <c r="JYY14" s="7"/>
      <c r="JYZ14" s="7"/>
      <c r="JZA14" s="7"/>
      <c r="JZB14" s="7"/>
      <c r="JZC14" s="7"/>
      <c r="JZD14" s="7"/>
      <c r="JZE14" s="7"/>
      <c r="JZF14" s="7"/>
      <c r="JZG14" s="7"/>
      <c r="JZH14" s="7"/>
      <c r="JZI14" s="7"/>
      <c r="JZJ14" s="7"/>
      <c r="JZK14" s="7"/>
      <c r="JZL14" s="7"/>
      <c r="JZM14" s="7"/>
      <c r="JZN14" s="7"/>
      <c r="JZO14" s="7"/>
      <c r="JZP14" s="7"/>
      <c r="JZQ14" s="7"/>
      <c r="JZR14" s="7"/>
      <c r="JZS14" s="7"/>
      <c r="JZT14" s="7"/>
      <c r="JZU14" s="7"/>
      <c r="JZV14" s="7"/>
      <c r="JZW14" s="7"/>
      <c r="JZX14" s="7"/>
      <c r="JZY14" s="7"/>
      <c r="JZZ14" s="7"/>
      <c r="KAA14" s="7"/>
      <c r="KAB14" s="7"/>
      <c r="KAC14" s="7"/>
      <c r="KAD14" s="7"/>
      <c r="KAE14" s="7"/>
      <c r="KAF14" s="7"/>
      <c r="KAG14" s="7"/>
      <c r="KAH14" s="7"/>
      <c r="KAI14" s="7"/>
      <c r="KAJ14" s="7"/>
      <c r="KAK14" s="7"/>
      <c r="KAL14" s="7"/>
      <c r="KAM14" s="7"/>
      <c r="KAN14" s="7"/>
      <c r="KAO14" s="7"/>
      <c r="KAP14" s="7"/>
      <c r="KAQ14" s="7"/>
      <c r="KAR14" s="7"/>
      <c r="KAS14" s="7"/>
      <c r="KAT14" s="7"/>
      <c r="KAU14" s="7"/>
      <c r="KAV14" s="7"/>
      <c r="KAW14" s="7"/>
      <c r="KAX14" s="7"/>
      <c r="KAY14" s="7"/>
      <c r="KAZ14" s="7"/>
      <c r="KBA14" s="7"/>
      <c r="KBB14" s="7"/>
      <c r="KBC14" s="7"/>
      <c r="KBD14" s="7"/>
      <c r="KBE14" s="7"/>
      <c r="KBF14" s="7"/>
      <c r="KBG14" s="7"/>
      <c r="KBH14" s="7"/>
      <c r="KBI14" s="7"/>
      <c r="KBJ14" s="7"/>
      <c r="KBK14" s="7"/>
      <c r="KBL14" s="7"/>
      <c r="KBM14" s="7"/>
      <c r="KBN14" s="7"/>
      <c r="KBO14" s="7"/>
      <c r="KBP14" s="7"/>
      <c r="KBQ14" s="7"/>
      <c r="KBR14" s="7"/>
      <c r="KBS14" s="7"/>
      <c r="KBT14" s="7"/>
      <c r="KBU14" s="7"/>
      <c r="KBV14" s="7"/>
      <c r="KBW14" s="7"/>
      <c r="KBX14" s="7"/>
      <c r="KBY14" s="7"/>
      <c r="KBZ14" s="7"/>
      <c r="KCA14" s="7"/>
      <c r="KCB14" s="7"/>
      <c r="KCC14" s="7"/>
      <c r="KCD14" s="7"/>
      <c r="KCE14" s="7"/>
      <c r="KCF14" s="7"/>
      <c r="KCG14" s="7"/>
      <c r="KCH14" s="7"/>
      <c r="KCI14" s="7"/>
      <c r="KCJ14" s="7"/>
      <c r="KCK14" s="7"/>
      <c r="KCL14" s="7"/>
      <c r="KCM14" s="7"/>
      <c r="KCN14" s="7"/>
      <c r="KCO14" s="7"/>
      <c r="KCP14" s="7"/>
      <c r="KCQ14" s="7"/>
      <c r="KCR14" s="7"/>
      <c r="KCS14" s="7"/>
      <c r="KCT14" s="7"/>
      <c r="KCU14" s="7"/>
      <c r="KCV14" s="7"/>
      <c r="KCW14" s="7"/>
      <c r="KCX14" s="7"/>
      <c r="KCY14" s="7"/>
      <c r="KCZ14" s="7"/>
      <c r="KDA14" s="7"/>
      <c r="KDB14" s="7"/>
      <c r="KDC14" s="7"/>
      <c r="KDD14" s="7"/>
      <c r="KDE14" s="7"/>
      <c r="KDF14" s="7"/>
      <c r="KDG14" s="7"/>
      <c r="KDH14" s="7"/>
      <c r="KDI14" s="7"/>
      <c r="KDJ14" s="7"/>
      <c r="KDK14" s="7"/>
      <c r="KDL14" s="7"/>
      <c r="KDM14" s="7"/>
      <c r="KDN14" s="7"/>
      <c r="KDO14" s="7"/>
      <c r="KDP14" s="7"/>
      <c r="KDQ14" s="7"/>
      <c r="KDR14" s="7"/>
      <c r="KDS14" s="7"/>
      <c r="KDT14" s="7"/>
      <c r="KDU14" s="7"/>
      <c r="KDV14" s="7"/>
      <c r="KDW14" s="7"/>
      <c r="KDX14" s="7"/>
      <c r="KDY14" s="7"/>
      <c r="KDZ14" s="7"/>
      <c r="KEA14" s="7"/>
      <c r="KEB14" s="7"/>
      <c r="KEC14" s="7"/>
      <c r="KED14" s="7"/>
      <c r="KEE14" s="7"/>
      <c r="KEF14" s="7"/>
      <c r="KEG14" s="7"/>
      <c r="KEH14" s="7"/>
      <c r="KEI14" s="7"/>
      <c r="KEJ14" s="7"/>
      <c r="KEK14" s="7"/>
      <c r="KEL14" s="7"/>
      <c r="KEM14" s="7"/>
      <c r="KEN14" s="7"/>
      <c r="KEO14" s="7"/>
      <c r="KEP14" s="7"/>
      <c r="KEQ14" s="7"/>
      <c r="KER14" s="7"/>
      <c r="KES14" s="7"/>
      <c r="KET14" s="7"/>
      <c r="KEU14" s="7"/>
      <c r="KEV14" s="7"/>
      <c r="KEW14" s="7"/>
      <c r="KEX14" s="7"/>
      <c r="KEY14" s="7"/>
      <c r="KEZ14" s="7"/>
      <c r="KFA14" s="7"/>
      <c r="KFB14" s="7"/>
      <c r="KFC14" s="7"/>
      <c r="KFD14" s="7"/>
      <c r="KFE14" s="7"/>
      <c r="KFF14" s="7"/>
      <c r="KFG14" s="7"/>
      <c r="KFH14" s="7"/>
      <c r="KFI14" s="7"/>
      <c r="KFJ14" s="7"/>
      <c r="KFK14" s="7"/>
      <c r="KFL14" s="7"/>
      <c r="KFM14" s="7"/>
      <c r="KFN14" s="7"/>
      <c r="KFO14" s="7"/>
      <c r="KFP14" s="7"/>
      <c r="KFQ14" s="7"/>
      <c r="KFR14" s="7"/>
      <c r="KFS14" s="7"/>
      <c r="KFT14" s="7"/>
      <c r="KFU14" s="7"/>
      <c r="KFV14" s="7"/>
      <c r="KFW14" s="7"/>
      <c r="KFX14" s="7"/>
      <c r="KFY14" s="7"/>
      <c r="KFZ14" s="7"/>
      <c r="KGA14" s="7"/>
      <c r="KGB14" s="7"/>
      <c r="KGC14" s="7"/>
      <c r="KGD14" s="7"/>
      <c r="KGE14" s="7"/>
      <c r="KGF14" s="7"/>
      <c r="KGG14" s="7"/>
      <c r="KGH14" s="7"/>
      <c r="KGI14" s="7"/>
      <c r="KGJ14" s="7"/>
      <c r="KGK14" s="7"/>
      <c r="KGL14" s="7"/>
      <c r="KGM14" s="7"/>
      <c r="KGN14" s="7"/>
      <c r="KGO14" s="7"/>
      <c r="KGP14" s="7"/>
      <c r="KGQ14" s="7"/>
      <c r="KGR14" s="7"/>
      <c r="KGS14" s="7"/>
      <c r="KGT14" s="7"/>
      <c r="KGU14" s="7"/>
      <c r="KGV14" s="7"/>
      <c r="KGW14" s="7"/>
      <c r="KGX14" s="7"/>
      <c r="KGY14" s="7"/>
      <c r="KGZ14" s="7"/>
      <c r="KHA14" s="7"/>
      <c r="KHB14" s="7"/>
      <c r="KHC14" s="7"/>
      <c r="KHD14" s="7"/>
      <c r="KHE14" s="7"/>
      <c r="KHF14" s="7"/>
      <c r="KHG14" s="7"/>
      <c r="KHH14" s="7"/>
      <c r="KHI14" s="7"/>
      <c r="KHJ14" s="7"/>
      <c r="KHK14" s="7"/>
      <c r="KHL14" s="7"/>
      <c r="KHM14" s="7"/>
      <c r="KHN14" s="7"/>
      <c r="KHO14" s="7"/>
      <c r="KHP14" s="7"/>
      <c r="KHQ14" s="7"/>
      <c r="KHR14" s="7"/>
      <c r="KHS14" s="7"/>
      <c r="KHT14" s="7"/>
      <c r="KHU14" s="7"/>
      <c r="KHV14" s="7"/>
      <c r="KHW14" s="7"/>
      <c r="KHX14" s="7"/>
      <c r="KHY14" s="7"/>
      <c r="KHZ14" s="7"/>
      <c r="KIA14" s="7"/>
      <c r="KIB14" s="7"/>
      <c r="KIC14" s="7"/>
      <c r="KID14" s="7"/>
      <c r="KIE14" s="7"/>
      <c r="KIF14" s="7"/>
      <c r="KIG14" s="7"/>
      <c r="KIH14" s="7"/>
      <c r="KII14" s="7"/>
      <c r="KIJ14" s="7"/>
      <c r="KIK14" s="7"/>
      <c r="KIL14" s="7"/>
      <c r="KIM14" s="7"/>
      <c r="KIN14" s="7"/>
      <c r="KIO14" s="7"/>
      <c r="KIP14" s="7"/>
      <c r="KIQ14" s="7"/>
      <c r="KIR14" s="7"/>
      <c r="KIS14" s="7"/>
      <c r="KIT14" s="7"/>
      <c r="KIU14" s="7"/>
      <c r="KIV14" s="7"/>
      <c r="KIW14" s="7"/>
      <c r="KIX14" s="7"/>
      <c r="KIY14" s="7"/>
      <c r="KIZ14" s="7"/>
      <c r="KJA14" s="7"/>
      <c r="KJB14" s="7"/>
      <c r="KJC14" s="7"/>
      <c r="KJD14" s="7"/>
      <c r="KJE14" s="7"/>
      <c r="KJF14" s="7"/>
      <c r="KJG14" s="7"/>
      <c r="KJH14" s="7"/>
      <c r="KJI14" s="7"/>
      <c r="KJJ14" s="7"/>
      <c r="KJK14" s="7"/>
      <c r="KJL14" s="7"/>
      <c r="KJM14" s="7"/>
      <c r="KJN14" s="7"/>
      <c r="KJO14" s="7"/>
      <c r="KJP14" s="7"/>
      <c r="KJQ14" s="7"/>
      <c r="KJR14" s="7"/>
      <c r="KJS14" s="7"/>
      <c r="KJT14" s="7"/>
      <c r="KJU14" s="7"/>
      <c r="KJV14" s="7"/>
      <c r="KJW14" s="7"/>
      <c r="KJX14" s="7"/>
      <c r="KJY14" s="7"/>
      <c r="KJZ14" s="7"/>
      <c r="KKA14" s="7"/>
      <c r="KKB14" s="7"/>
      <c r="KKC14" s="7"/>
      <c r="KKD14" s="7"/>
      <c r="KKE14" s="7"/>
      <c r="KKF14" s="7"/>
      <c r="KKG14" s="7"/>
      <c r="KKH14" s="7"/>
      <c r="KKI14" s="7"/>
      <c r="KKJ14" s="7"/>
      <c r="KKK14" s="7"/>
      <c r="KKL14" s="7"/>
      <c r="KKM14" s="7"/>
      <c r="KKN14" s="7"/>
      <c r="KKO14" s="7"/>
      <c r="KKP14" s="7"/>
      <c r="KKQ14" s="7"/>
      <c r="KKR14" s="7"/>
      <c r="KKS14" s="7"/>
      <c r="KKT14" s="7"/>
      <c r="KKU14" s="7"/>
      <c r="KKV14" s="7"/>
      <c r="KKW14" s="7"/>
      <c r="KKX14" s="7"/>
      <c r="KKY14" s="7"/>
      <c r="KKZ14" s="7"/>
      <c r="KLA14" s="7"/>
      <c r="KLB14" s="7"/>
      <c r="KLC14" s="7"/>
      <c r="KLD14" s="7"/>
      <c r="KLE14" s="7"/>
      <c r="KLF14" s="7"/>
      <c r="KLG14" s="7"/>
      <c r="KLH14" s="7"/>
      <c r="KLI14" s="7"/>
      <c r="KLJ14" s="7"/>
      <c r="KLK14" s="7"/>
      <c r="KLL14" s="7"/>
      <c r="KLM14" s="7"/>
      <c r="KLN14" s="7"/>
      <c r="KLO14" s="7"/>
      <c r="KLP14" s="7"/>
      <c r="KLQ14" s="7"/>
      <c r="KLR14" s="7"/>
      <c r="KLS14" s="7"/>
      <c r="KLT14" s="7"/>
      <c r="KLU14" s="7"/>
      <c r="KLV14" s="7"/>
      <c r="KLW14" s="7"/>
      <c r="KLX14" s="7"/>
      <c r="KLY14" s="7"/>
      <c r="KLZ14" s="7"/>
      <c r="KMA14" s="7"/>
      <c r="KMB14" s="7"/>
      <c r="KMC14" s="7"/>
      <c r="KMD14" s="7"/>
      <c r="KME14" s="7"/>
      <c r="KMF14" s="7"/>
      <c r="KMG14" s="7"/>
      <c r="KMH14" s="7"/>
      <c r="KMI14" s="7"/>
      <c r="KMJ14" s="7"/>
      <c r="KMK14" s="7"/>
      <c r="KML14" s="7"/>
      <c r="KMM14" s="7"/>
      <c r="KMN14" s="7"/>
      <c r="KMO14" s="7"/>
      <c r="KMP14" s="7"/>
      <c r="KMQ14" s="7"/>
      <c r="KMR14" s="7"/>
      <c r="KMS14" s="7"/>
      <c r="KMT14" s="7"/>
      <c r="KMU14" s="7"/>
      <c r="KMV14" s="7"/>
      <c r="KMW14" s="7"/>
      <c r="KMX14" s="7"/>
      <c r="KMY14" s="7"/>
      <c r="KMZ14" s="7"/>
      <c r="KNA14" s="7"/>
      <c r="KNB14" s="7"/>
      <c r="KNC14" s="7"/>
      <c r="KND14" s="7"/>
      <c r="KNE14" s="7"/>
      <c r="KNF14" s="7"/>
      <c r="KNG14" s="7"/>
      <c r="KNH14" s="7"/>
      <c r="KNI14" s="7"/>
      <c r="KNJ14" s="7"/>
      <c r="KNK14" s="7"/>
      <c r="KNL14" s="7"/>
      <c r="KNM14" s="7"/>
      <c r="KNN14" s="7"/>
      <c r="KNO14" s="7"/>
      <c r="KNP14" s="7"/>
      <c r="KNQ14" s="7"/>
      <c r="KNR14" s="7"/>
      <c r="KNS14" s="7"/>
      <c r="KNT14" s="7"/>
      <c r="KNU14" s="7"/>
      <c r="KNV14" s="7"/>
      <c r="KNW14" s="7"/>
      <c r="KNX14" s="7"/>
      <c r="KNY14" s="7"/>
      <c r="KNZ14" s="7"/>
      <c r="KOA14" s="7"/>
      <c r="KOB14" s="7"/>
      <c r="KOC14" s="7"/>
      <c r="KOD14" s="7"/>
      <c r="KOE14" s="7"/>
      <c r="KOF14" s="7"/>
      <c r="KOG14" s="7"/>
      <c r="KOH14" s="7"/>
      <c r="KOI14" s="7"/>
      <c r="KOJ14" s="7"/>
      <c r="KOK14" s="7"/>
      <c r="KOL14" s="7"/>
      <c r="KOM14" s="7"/>
      <c r="KON14" s="7"/>
      <c r="KOO14" s="7"/>
      <c r="KOP14" s="7"/>
      <c r="KOQ14" s="7"/>
      <c r="KOR14" s="7"/>
      <c r="KOS14" s="7"/>
      <c r="KOT14" s="7"/>
      <c r="KOU14" s="7"/>
      <c r="KOV14" s="7"/>
      <c r="KOW14" s="7"/>
      <c r="KOX14" s="7"/>
      <c r="KOY14" s="7"/>
      <c r="KOZ14" s="7"/>
      <c r="KPA14" s="7"/>
      <c r="KPB14" s="7"/>
      <c r="KPC14" s="7"/>
      <c r="KPD14" s="7"/>
      <c r="KPE14" s="7"/>
      <c r="KPF14" s="7"/>
      <c r="KPG14" s="7"/>
      <c r="KPH14" s="7"/>
      <c r="KPI14" s="7"/>
      <c r="KPJ14" s="7"/>
      <c r="KPK14" s="7"/>
      <c r="KPL14" s="7"/>
      <c r="KPM14" s="7"/>
      <c r="KPN14" s="7"/>
      <c r="KPO14" s="7"/>
      <c r="KPP14" s="7"/>
      <c r="KPQ14" s="7"/>
      <c r="KPR14" s="7"/>
      <c r="KPS14" s="7"/>
      <c r="KPT14" s="7"/>
      <c r="KPU14" s="7"/>
      <c r="KPV14" s="7"/>
      <c r="KPW14" s="7"/>
      <c r="KPX14" s="7"/>
      <c r="KPY14" s="7"/>
      <c r="KPZ14" s="7"/>
      <c r="KQA14" s="7"/>
      <c r="KQB14" s="7"/>
      <c r="KQC14" s="7"/>
      <c r="KQD14" s="7"/>
      <c r="KQE14" s="7"/>
      <c r="KQF14" s="7"/>
      <c r="KQG14" s="7"/>
      <c r="KQH14" s="7"/>
      <c r="KQI14" s="7"/>
      <c r="KQJ14" s="7"/>
      <c r="KQK14" s="7"/>
      <c r="KQL14" s="7"/>
      <c r="KQM14" s="7"/>
      <c r="KQN14" s="7"/>
      <c r="KQO14" s="7"/>
      <c r="KQP14" s="7"/>
      <c r="KQQ14" s="7"/>
      <c r="KQR14" s="7"/>
      <c r="KQS14" s="7"/>
      <c r="KQT14" s="7"/>
      <c r="KQU14" s="7"/>
      <c r="KQV14" s="7"/>
      <c r="KQW14" s="7"/>
      <c r="KQX14" s="7"/>
      <c r="KQY14" s="7"/>
      <c r="KQZ14" s="7"/>
      <c r="KRA14" s="7"/>
      <c r="KRB14" s="7"/>
      <c r="KRC14" s="7"/>
      <c r="KRD14" s="7"/>
      <c r="KRE14" s="7"/>
      <c r="KRF14" s="7"/>
      <c r="KRG14" s="7"/>
      <c r="KRH14" s="7"/>
      <c r="KRI14" s="7"/>
      <c r="KRJ14" s="7"/>
      <c r="KRK14" s="7"/>
      <c r="KRL14" s="7"/>
      <c r="KRM14" s="7"/>
      <c r="KRN14" s="7"/>
      <c r="KRO14" s="7"/>
      <c r="KRP14" s="7"/>
      <c r="KRQ14" s="7"/>
      <c r="KRR14" s="7"/>
      <c r="KRS14" s="7"/>
      <c r="KRT14" s="7"/>
      <c r="KRU14" s="7"/>
      <c r="KRV14" s="7"/>
      <c r="KRW14" s="7"/>
      <c r="KRX14" s="7"/>
      <c r="KRY14" s="7"/>
      <c r="KRZ14" s="7"/>
      <c r="KSA14" s="7"/>
      <c r="KSB14" s="7"/>
      <c r="KSC14" s="7"/>
      <c r="KSD14" s="7"/>
      <c r="KSE14" s="7"/>
      <c r="KSF14" s="7"/>
      <c r="KSG14" s="7"/>
      <c r="KSH14" s="7"/>
      <c r="KSI14" s="7"/>
      <c r="KSJ14" s="7"/>
      <c r="KSK14" s="7"/>
      <c r="KSL14" s="7"/>
      <c r="KSM14" s="7"/>
      <c r="KSN14" s="7"/>
      <c r="KSO14" s="7"/>
      <c r="KSP14" s="7"/>
      <c r="KSQ14" s="7"/>
      <c r="KSR14" s="7"/>
      <c r="KSS14" s="7"/>
      <c r="KST14" s="7"/>
      <c r="KSU14" s="7"/>
      <c r="KSV14" s="7"/>
      <c r="KSW14" s="7"/>
      <c r="KSX14" s="7"/>
      <c r="KSY14" s="7"/>
      <c r="KSZ14" s="7"/>
      <c r="KTA14" s="7"/>
      <c r="KTB14" s="7"/>
      <c r="KTC14" s="7"/>
      <c r="KTD14" s="7"/>
      <c r="KTE14" s="7"/>
      <c r="KTF14" s="7"/>
      <c r="KTG14" s="7"/>
      <c r="KTH14" s="7"/>
      <c r="KTI14" s="7"/>
      <c r="KTJ14" s="7"/>
      <c r="KTK14" s="7"/>
      <c r="KTL14" s="7"/>
      <c r="KTM14" s="7"/>
      <c r="KTN14" s="7"/>
      <c r="KTO14" s="7"/>
      <c r="KTP14" s="7"/>
      <c r="KTQ14" s="7"/>
      <c r="KTR14" s="7"/>
      <c r="KTS14" s="7"/>
      <c r="KTT14" s="7"/>
      <c r="KTU14" s="7"/>
      <c r="KTV14" s="7"/>
      <c r="KTW14" s="7"/>
      <c r="KTX14" s="7"/>
      <c r="KTY14" s="7"/>
      <c r="KTZ14" s="7"/>
      <c r="KUA14" s="7"/>
      <c r="KUB14" s="7"/>
      <c r="KUC14" s="7"/>
      <c r="KUD14" s="7"/>
      <c r="KUE14" s="7"/>
      <c r="KUF14" s="7"/>
      <c r="KUG14" s="7"/>
      <c r="KUH14" s="7"/>
      <c r="KUI14" s="7"/>
      <c r="KUJ14" s="7"/>
      <c r="KUK14" s="7"/>
      <c r="KUL14" s="7"/>
      <c r="KUM14" s="7"/>
      <c r="KUN14" s="7"/>
      <c r="KUO14" s="7"/>
      <c r="KUP14" s="7"/>
      <c r="KUQ14" s="7"/>
      <c r="KUR14" s="7"/>
      <c r="KUS14" s="7"/>
      <c r="KUT14" s="7"/>
      <c r="KUU14" s="7"/>
      <c r="KUV14" s="7"/>
      <c r="KUW14" s="7"/>
      <c r="KUX14" s="7"/>
      <c r="KUY14" s="7"/>
      <c r="KUZ14" s="7"/>
      <c r="KVA14" s="7"/>
      <c r="KVB14" s="7"/>
      <c r="KVC14" s="7"/>
      <c r="KVD14" s="7"/>
      <c r="KVE14" s="7"/>
      <c r="KVF14" s="7"/>
      <c r="KVG14" s="7"/>
      <c r="KVH14" s="7"/>
      <c r="KVI14" s="7"/>
      <c r="KVJ14" s="7"/>
      <c r="KVK14" s="7"/>
      <c r="KVL14" s="7"/>
      <c r="KVM14" s="7"/>
      <c r="KVN14" s="7"/>
      <c r="KVO14" s="7"/>
      <c r="KVP14" s="7"/>
      <c r="KVQ14" s="7"/>
      <c r="KVR14" s="7"/>
      <c r="KVS14" s="7"/>
      <c r="KVT14" s="7"/>
      <c r="KVU14" s="7"/>
      <c r="KVV14" s="7"/>
      <c r="KVW14" s="7"/>
      <c r="KVX14" s="7"/>
      <c r="KVY14" s="7"/>
      <c r="KVZ14" s="7"/>
      <c r="KWA14" s="7"/>
      <c r="KWB14" s="7"/>
      <c r="KWC14" s="7"/>
      <c r="KWD14" s="7"/>
      <c r="KWE14" s="7"/>
      <c r="KWF14" s="7"/>
      <c r="KWG14" s="7"/>
      <c r="KWH14" s="7"/>
      <c r="KWI14" s="7"/>
      <c r="KWJ14" s="7"/>
      <c r="KWK14" s="7"/>
      <c r="KWL14" s="7"/>
      <c r="KWM14" s="7"/>
      <c r="KWN14" s="7"/>
      <c r="KWO14" s="7"/>
      <c r="KWP14" s="7"/>
      <c r="KWQ14" s="7"/>
      <c r="KWR14" s="7"/>
      <c r="KWS14" s="7"/>
      <c r="KWT14" s="7"/>
      <c r="KWU14" s="7"/>
      <c r="KWV14" s="7"/>
      <c r="KWW14" s="7"/>
      <c r="KWX14" s="7"/>
      <c r="KWY14" s="7"/>
      <c r="KWZ14" s="7"/>
      <c r="KXA14" s="7"/>
      <c r="KXB14" s="7"/>
      <c r="KXC14" s="7"/>
      <c r="KXD14" s="7"/>
      <c r="KXE14" s="7"/>
      <c r="KXF14" s="7"/>
      <c r="KXG14" s="7"/>
      <c r="KXH14" s="7"/>
      <c r="KXI14" s="7"/>
      <c r="KXJ14" s="7"/>
      <c r="KXK14" s="7"/>
      <c r="KXL14" s="7"/>
      <c r="KXM14" s="7"/>
      <c r="KXN14" s="7"/>
      <c r="KXO14" s="7"/>
      <c r="KXP14" s="7"/>
      <c r="KXQ14" s="7"/>
      <c r="KXR14" s="7"/>
      <c r="KXS14" s="7"/>
      <c r="KXT14" s="7"/>
      <c r="KXU14" s="7"/>
      <c r="KXV14" s="7"/>
      <c r="KXW14" s="7"/>
      <c r="KXX14" s="7"/>
      <c r="KXY14" s="7"/>
      <c r="KXZ14" s="7"/>
      <c r="KYA14" s="7"/>
      <c r="KYB14" s="7"/>
      <c r="KYC14" s="7"/>
      <c r="KYD14" s="7"/>
      <c r="KYE14" s="7"/>
      <c r="KYF14" s="7"/>
      <c r="KYG14" s="7"/>
      <c r="KYH14" s="7"/>
      <c r="KYI14" s="7"/>
      <c r="KYJ14" s="7"/>
      <c r="KYK14" s="7"/>
      <c r="KYL14" s="7"/>
      <c r="KYM14" s="7"/>
      <c r="KYN14" s="7"/>
      <c r="KYO14" s="7"/>
      <c r="KYP14" s="7"/>
      <c r="KYQ14" s="7"/>
      <c r="KYR14" s="7"/>
      <c r="KYS14" s="7"/>
      <c r="KYT14" s="7"/>
      <c r="KYU14" s="7"/>
      <c r="KYV14" s="7"/>
      <c r="KYW14" s="7"/>
      <c r="KYX14" s="7"/>
      <c r="KYY14" s="7"/>
      <c r="KYZ14" s="7"/>
      <c r="KZA14" s="7"/>
      <c r="KZB14" s="7"/>
      <c r="KZC14" s="7"/>
      <c r="KZD14" s="7"/>
      <c r="KZE14" s="7"/>
      <c r="KZF14" s="7"/>
      <c r="KZG14" s="7"/>
      <c r="KZH14" s="7"/>
      <c r="KZI14" s="7"/>
      <c r="KZJ14" s="7"/>
      <c r="KZK14" s="7"/>
      <c r="KZL14" s="7"/>
      <c r="KZM14" s="7"/>
      <c r="KZN14" s="7"/>
      <c r="KZO14" s="7"/>
      <c r="KZP14" s="7"/>
      <c r="KZQ14" s="7"/>
      <c r="KZR14" s="7"/>
      <c r="KZS14" s="7"/>
      <c r="KZT14" s="7"/>
      <c r="KZU14" s="7"/>
      <c r="KZV14" s="7"/>
      <c r="KZW14" s="7"/>
      <c r="KZX14" s="7"/>
      <c r="KZY14" s="7"/>
      <c r="KZZ14" s="7"/>
      <c r="LAA14" s="7"/>
      <c r="LAB14" s="7"/>
      <c r="LAC14" s="7"/>
      <c r="LAD14" s="7"/>
      <c r="LAE14" s="7"/>
      <c r="LAF14" s="7"/>
      <c r="LAG14" s="7"/>
      <c r="LAH14" s="7"/>
      <c r="LAI14" s="7"/>
      <c r="LAJ14" s="7"/>
      <c r="LAK14" s="7"/>
      <c r="LAL14" s="7"/>
      <c r="LAM14" s="7"/>
      <c r="LAN14" s="7"/>
      <c r="LAO14" s="7"/>
      <c r="LAP14" s="7"/>
      <c r="LAQ14" s="7"/>
      <c r="LAR14" s="7"/>
      <c r="LAS14" s="7"/>
      <c r="LAT14" s="7"/>
      <c r="LAU14" s="7"/>
      <c r="LAV14" s="7"/>
      <c r="LAW14" s="7"/>
      <c r="LAX14" s="7"/>
      <c r="LAY14" s="7"/>
      <c r="LAZ14" s="7"/>
      <c r="LBA14" s="7"/>
      <c r="LBB14" s="7"/>
      <c r="LBC14" s="7"/>
      <c r="LBD14" s="7"/>
      <c r="LBE14" s="7"/>
      <c r="LBF14" s="7"/>
      <c r="LBG14" s="7"/>
      <c r="LBH14" s="7"/>
      <c r="LBI14" s="7"/>
      <c r="LBJ14" s="7"/>
      <c r="LBK14" s="7"/>
      <c r="LBL14" s="7"/>
      <c r="LBM14" s="7"/>
      <c r="LBN14" s="7"/>
      <c r="LBO14" s="7"/>
      <c r="LBP14" s="7"/>
      <c r="LBQ14" s="7"/>
      <c r="LBR14" s="7"/>
      <c r="LBS14" s="7"/>
      <c r="LBT14" s="7"/>
      <c r="LBU14" s="7"/>
      <c r="LBV14" s="7"/>
      <c r="LBW14" s="7"/>
      <c r="LBX14" s="7"/>
      <c r="LBY14" s="7"/>
      <c r="LBZ14" s="7"/>
      <c r="LCA14" s="7"/>
      <c r="LCB14" s="7"/>
      <c r="LCC14" s="7"/>
      <c r="LCD14" s="7"/>
      <c r="LCE14" s="7"/>
      <c r="LCF14" s="7"/>
      <c r="LCG14" s="7"/>
      <c r="LCH14" s="7"/>
      <c r="LCI14" s="7"/>
      <c r="LCJ14" s="7"/>
      <c r="LCK14" s="7"/>
      <c r="LCL14" s="7"/>
      <c r="LCM14" s="7"/>
      <c r="LCN14" s="7"/>
      <c r="LCO14" s="7"/>
      <c r="LCP14" s="7"/>
      <c r="LCQ14" s="7"/>
      <c r="LCR14" s="7"/>
      <c r="LCS14" s="7"/>
      <c r="LCT14" s="7"/>
      <c r="LCU14" s="7"/>
      <c r="LCV14" s="7"/>
      <c r="LCW14" s="7"/>
      <c r="LCX14" s="7"/>
      <c r="LCY14" s="7"/>
      <c r="LCZ14" s="7"/>
      <c r="LDA14" s="7"/>
      <c r="LDB14" s="7"/>
      <c r="LDC14" s="7"/>
      <c r="LDD14" s="7"/>
      <c r="LDE14" s="7"/>
      <c r="LDF14" s="7"/>
      <c r="LDG14" s="7"/>
      <c r="LDH14" s="7"/>
      <c r="LDI14" s="7"/>
      <c r="LDJ14" s="7"/>
      <c r="LDK14" s="7"/>
      <c r="LDL14" s="7"/>
      <c r="LDM14" s="7"/>
      <c r="LDN14" s="7"/>
      <c r="LDO14" s="7"/>
      <c r="LDP14" s="7"/>
      <c r="LDQ14" s="7"/>
      <c r="LDR14" s="7"/>
      <c r="LDS14" s="7"/>
      <c r="LDT14" s="7"/>
      <c r="LDU14" s="7"/>
      <c r="LDV14" s="7"/>
      <c r="LDW14" s="7"/>
      <c r="LDX14" s="7"/>
      <c r="LDY14" s="7"/>
      <c r="LDZ14" s="7"/>
      <c r="LEA14" s="7"/>
      <c r="LEB14" s="7"/>
      <c r="LEC14" s="7"/>
      <c r="LED14" s="7"/>
      <c r="LEE14" s="7"/>
      <c r="LEF14" s="7"/>
      <c r="LEG14" s="7"/>
      <c r="LEH14" s="7"/>
      <c r="LEI14" s="7"/>
      <c r="LEJ14" s="7"/>
      <c r="LEK14" s="7"/>
      <c r="LEL14" s="7"/>
      <c r="LEM14" s="7"/>
      <c r="LEN14" s="7"/>
      <c r="LEO14" s="7"/>
      <c r="LEP14" s="7"/>
      <c r="LEQ14" s="7"/>
      <c r="LER14" s="7"/>
      <c r="LES14" s="7"/>
      <c r="LET14" s="7"/>
      <c r="LEU14" s="7"/>
      <c r="LEV14" s="7"/>
      <c r="LEW14" s="7"/>
      <c r="LEX14" s="7"/>
      <c r="LEY14" s="7"/>
      <c r="LEZ14" s="7"/>
      <c r="LFA14" s="7"/>
      <c r="LFB14" s="7"/>
      <c r="LFC14" s="7"/>
      <c r="LFD14" s="7"/>
      <c r="LFE14" s="7"/>
      <c r="LFF14" s="7"/>
      <c r="LFG14" s="7"/>
      <c r="LFH14" s="7"/>
      <c r="LFI14" s="7"/>
      <c r="LFJ14" s="7"/>
      <c r="LFK14" s="7"/>
      <c r="LFL14" s="7"/>
      <c r="LFM14" s="7"/>
      <c r="LFN14" s="7"/>
      <c r="LFO14" s="7"/>
      <c r="LFP14" s="7"/>
      <c r="LFQ14" s="7"/>
      <c r="LFR14" s="7"/>
      <c r="LFS14" s="7"/>
      <c r="LFT14" s="7"/>
      <c r="LFU14" s="7"/>
      <c r="LFV14" s="7"/>
      <c r="LFW14" s="7"/>
      <c r="LFX14" s="7"/>
      <c r="LFY14" s="7"/>
      <c r="LFZ14" s="7"/>
      <c r="LGA14" s="7"/>
      <c r="LGB14" s="7"/>
      <c r="LGC14" s="7"/>
      <c r="LGD14" s="7"/>
      <c r="LGE14" s="7"/>
      <c r="LGF14" s="7"/>
      <c r="LGG14" s="7"/>
      <c r="LGH14" s="7"/>
      <c r="LGI14" s="7"/>
      <c r="LGJ14" s="7"/>
      <c r="LGK14" s="7"/>
      <c r="LGL14" s="7"/>
      <c r="LGM14" s="7"/>
      <c r="LGN14" s="7"/>
      <c r="LGO14" s="7"/>
      <c r="LGP14" s="7"/>
      <c r="LGQ14" s="7"/>
      <c r="LGR14" s="7"/>
      <c r="LGS14" s="7"/>
      <c r="LGT14" s="7"/>
      <c r="LGU14" s="7"/>
      <c r="LGV14" s="7"/>
      <c r="LGW14" s="7"/>
      <c r="LGX14" s="7"/>
      <c r="LGY14" s="7"/>
      <c r="LGZ14" s="7"/>
      <c r="LHA14" s="7"/>
      <c r="LHB14" s="7"/>
      <c r="LHC14" s="7"/>
      <c r="LHD14" s="7"/>
      <c r="LHE14" s="7"/>
      <c r="LHF14" s="7"/>
      <c r="LHG14" s="7"/>
      <c r="LHH14" s="7"/>
      <c r="LHI14" s="7"/>
      <c r="LHJ14" s="7"/>
      <c r="LHK14" s="7"/>
      <c r="LHL14" s="7"/>
      <c r="LHM14" s="7"/>
      <c r="LHN14" s="7"/>
      <c r="LHO14" s="7"/>
      <c r="LHP14" s="7"/>
      <c r="LHQ14" s="7"/>
      <c r="LHR14" s="7"/>
      <c r="LHS14" s="7"/>
      <c r="LHT14" s="7"/>
      <c r="LHU14" s="7"/>
      <c r="LHV14" s="7"/>
      <c r="LHW14" s="7"/>
      <c r="LHX14" s="7"/>
      <c r="LHY14" s="7"/>
      <c r="LHZ14" s="7"/>
      <c r="LIA14" s="7"/>
      <c r="LIB14" s="7"/>
      <c r="LIC14" s="7"/>
      <c r="LID14" s="7"/>
      <c r="LIE14" s="7"/>
      <c r="LIF14" s="7"/>
      <c r="LIG14" s="7"/>
      <c r="LIH14" s="7"/>
      <c r="LII14" s="7"/>
      <c r="LIJ14" s="7"/>
      <c r="LIK14" s="7"/>
      <c r="LIL14" s="7"/>
      <c r="LIM14" s="7"/>
      <c r="LIN14" s="7"/>
      <c r="LIO14" s="7"/>
      <c r="LIP14" s="7"/>
      <c r="LIQ14" s="7"/>
      <c r="LIR14" s="7"/>
      <c r="LIS14" s="7"/>
      <c r="LIT14" s="7"/>
      <c r="LIU14" s="7"/>
      <c r="LIV14" s="7"/>
      <c r="LIW14" s="7"/>
      <c r="LIX14" s="7"/>
      <c r="LIY14" s="7"/>
      <c r="LIZ14" s="7"/>
      <c r="LJA14" s="7"/>
      <c r="LJB14" s="7"/>
      <c r="LJC14" s="7"/>
      <c r="LJD14" s="7"/>
      <c r="LJE14" s="7"/>
      <c r="LJF14" s="7"/>
      <c r="LJG14" s="7"/>
      <c r="LJH14" s="7"/>
      <c r="LJI14" s="7"/>
      <c r="LJJ14" s="7"/>
      <c r="LJK14" s="7"/>
      <c r="LJL14" s="7"/>
      <c r="LJM14" s="7"/>
      <c r="LJN14" s="7"/>
      <c r="LJO14" s="7"/>
      <c r="LJP14" s="7"/>
      <c r="LJQ14" s="7"/>
      <c r="LJR14" s="7"/>
      <c r="LJS14" s="7"/>
      <c r="LJT14" s="7"/>
      <c r="LJU14" s="7"/>
      <c r="LJV14" s="7"/>
      <c r="LJW14" s="7"/>
      <c r="LJX14" s="7"/>
      <c r="LJY14" s="7"/>
      <c r="LJZ14" s="7"/>
      <c r="LKA14" s="7"/>
      <c r="LKB14" s="7"/>
      <c r="LKC14" s="7"/>
      <c r="LKD14" s="7"/>
      <c r="LKE14" s="7"/>
      <c r="LKF14" s="7"/>
      <c r="LKG14" s="7"/>
      <c r="LKH14" s="7"/>
      <c r="LKI14" s="7"/>
      <c r="LKJ14" s="7"/>
      <c r="LKK14" s="7"/>
      <c r="LKL14" s="7"/>
      <c r="LKM14" s="7"/>
      <c r="LKN14" s="7"/>
      <c r="LKO14" s="7"/>
      <c r="LKP14" s="7"/>
      <c r="LKQ14" s="7"/>
      <c r="LKR14" s="7"/>
      <c r="LKS14" s="7"/>
      <c r="LKT14" s="7"/>
      <c r="LKU14" s="7"/>
      <c r="LKV14" s="7"/>
      <c r="LKW14" s="7"/>
      <c r="LKX14" s="7"/>
      <c r="LKY14" s="7"/>
      <c r="LKZ14" s="7"/>
      <c r="LLA14" s="7"/>
      <c r="LLB14" s="7"/>
      <c r="LLC14" s="7"/>
      <c r="LLD14" s="7"/>
      <c r="LLE14" s="7"/>
      <c r="LLF14" s="7"/>
      <c r="LLG14" s="7"/>
      <c r="LLH14" s="7"/>
      <c r="LLI14" s="7"/>
      <c r="LLJ14" s="7"/>
      <c r="LLK14" s="7"/>
      <c r="LLL14" s="7"/>
      <c r="LLM14" s="7"/>
      <c r="LLN14" s="7"/>
      <c r="LLO14" s="7"/>
      <c r="LLP14" s="7"/>
      <c r="LLQ14" s="7"/>
      <c r="LLR14" s="7"/>
      <c r="LLS14" s="7"/>
      <c r="LLT14" s="7"/>
      <c r="LLU14" s="7"/>
      <c r="LLV14" s="7"/>
      <c r="LLW14" s="7"/>
      <c r="LLX14" s="7"/>
      <c r="LLY14" s="7"/>
      <c r="LLZ14" s="7"/>
      <c r="LMA14" s="7"/>
      <c r="LMB14" s="7"/>
      <c r="LMC14" s="7"/>
      <c r="LMD14" s="7"/>
      <c r="LME14" s="7"/>
      <c r="LMF14" s="7"/>
      <c r="LMG14" s="7"/>
      <c r="LMH14" s="7"/>
      <c r="LMI14" s="7"/>
      <c r="LMJ14" s="7"/>
      <c r="LMK14" s="7"/>
      <c r="LML14" s="7"/>
      <c r="LMM14" s="7"/>
      <c r="LMN14" s="7"/>
      <c r="LMO14" s="7"/>
      <c r="LMP14" s="7"/>
      <c r="LMQ14" s="7"/>
      <c r="LMR14" s="7"/>
      <c r="LMS14" s="7"/>
      <c r="LMT14" s="7"/>
      <c r="LMU14" s="7"/>
      <c r="LMV14" s="7"/>
      <c r="LMW14" s="7"/>
      <c r="LMX14" s="7"/>
      <c r="LMY14" s="7"/>
      <c r="LMZ14" s="7"/>
      <c r="LNA14" s="7"/>
      <c r="LNB14" s="7"/>
      <c r="LNC14" s="7"/>
      <c r="LND14" s="7"/>
      <c r="LNE14" s="7"/>
      <c r="LNF14" s="7"/>
      <c r="LNG14" s="7"/>
      <c r="LNH14" s="7"/>
      <c r="LNI14" s="7"/>
      <c r="LNJ14" s="7"/>
      <c r="LNK14" s="7"/>
      <c r="LNL14" s="7"/>
      <c r="LNM14" s="7"/>
      <c r="LNN14" s="7"/>
      <c r="LNO14" s="7"/>
      <c r="LNP14" s="7"/>
      <c r="LNQ14" s="7"/>
      <c r="LNR14" s="7"/>
      <c r="LNS14" s="7"/>
      <c r="LNT14" s="7"/>
      <c r="LNU14" s="7"/>
      <c r="LNV14" s="7"/>
      <c r="LNW14" s="7"/>
      <c r="LNX14" s="7"/>
      <c r="LNY14" s="7"/>
      <c r="LNZ14" s="7"/>
      <c r="LOA14" s="7"/>
      <c r="LOB14" s="7"/>
      <c r="LOC14" s="7"/>
      <c r="LOD14" s="7"/>
      <c r="LOE14" s="7"/>
      <c r="LOF14" s="7"/>
      <c r="LOG14" s="7"/>
      <c r="LOH14" s="7"/>
      <c r="LOI14" s="7"/>
      <c r="LOJ14" s="7"/>
      <c r="LOK14" s="7"/>
      <c r="LOL14" s="7"/>
      <c r="LOM14" s="7"/>
      <c r="LON14" s="7"/>
      <c r="LOO14" s="7"/>
      <c r="LOP14" s="7"/>
      <c r="LOQ14" s="7"/>
      <c r="LOR14" s="7"/>
      <c r="LOS14" s="7"/>
      <c r="LOT14" s="7"/>
      <c r="LOU14" s="7"/>
      <c r="LOV14" s="7"/>
      <c r="LOW14" s="7"/>
      <c r="LOX14" s="7"/>
      <c r="LOY14" s="7"/>
      <c r="LOZ14" s="7"/>
      <c r="LPA14" s="7"/>
      <c r="LPB14" s="7"/>
      <c r="LPC14" s="7"/>
      <c r="LPD14" s="7"/>
      <c r="LPE14" s="7"/>
      <c r="LPF14" s="7"/>
      <c r="LPG14" s="7"/>
      <c r="LPH14" s="7"/>
      <c r="LPI14" s="7"/>
      <c r="LPJ14" s="7"/>
      <c r="LPK14" s="7"/>
      <c r="LPL14" s="7"/>
      <c r="LPM14" s="7"/>
      <c r="LPN14" s="7"/>
      <c r="LPO14" s="7"/>
      <c r="LPP14" s="7"/>
      <c r="LPQ14" s="7"/>
      <c r="LPR14" s="7"/>
      <c r="LPS14" s="7"/>
      <c r="LPT14" s="7"/>
      <c r="LPU14" s="7"/>
      <c r="LPV14" s="7"/>
      <c r="LPW14" s="7"/>
      <c r="LPX14" s="7"/>
      <c r="LPY14" s="7"/>
      <c r="LPZ14" s="7"/>
      <c r="LQA14" s="7"/>
      <c r="LQB14" s="7"/>
      <c r="LQC14" s="7"/>
      <c r="LQD14" s="7"/>
      <c r="LQE14" s="7"/>
      <c r="LQF14" s="7"/>
      <c r="LQG14" s="7"/>
      <c r="LQH14" s="7"/>
      <c r="LQI14" s="7"/>
      <c r="LQJ14" s="7"/>
      <c r="LQK14" s="7"/>
      <c r="LQL14" s="7"/>
      <c r="LQM14" s="7"/>
      <c r="LQN14" s="7"/>
      <c r="LQO14" s="7"/>
      <c r="LQP14" s="7"/>
      <c r="LQQ14" s="7"/>
      <c r="LQR14" s="7"/>
      <c r="LQS14" s="7"/>
      <c r="LQT14" s="7"/>
      <c r="LQU14" s="7"/>
      <c r="LQV14" s="7"/>
      <c r="LQW14" s="7"/>
      <c r="LQX14" s="7"/>
      <c r="LQY14" s="7"/>
      <c r="LQZ14" s="7"/>
      <c r="LRA14" s="7"/>
      <c r="LRB14" s="7"/>
      <c r="LRC14" s="7"/>
      <c r="LRD14" s="7"/>
      <c r="LRE14" s="7"/>
      <c r="LRF14" s="7"/>
      <c r="LRG14" s="7"/>
      <c r="LRH14" s="7"/>
      <c r="LRI14" s="7"/>
      <c r="LRJ14" s="7"/>
      <c r="LRK14" s="7"/>
      <c r="LRL14" s="7"/>
      <c r="LRM14" s="7"/>
      <c r="LRN14" s="7"/>
      <c r="LRO14" s="7"/>
      <c r="LRP14" s="7"/>
      <c r="LRQ14" s="7"/>
      <c r="LRR14" s="7"/>
      <c r="LRS14" s="7"/>
      <c r="LRT14" s="7"/>
      <c r="LRU14" s="7"/>
      <c r="LRV14" s="7"/>
      <c r="LRW14" s="7"/>
      <c r="LRX14" s="7"/>
      <c r="LRY14" s="7"/>
      <c r="LRZ14" s="7"/>
      <c r="LSA14" s="7"/>
      <c r="LSB14" s="7"/>
      <c r="LSC14" s="7"/>
      <c r="LSD14" s="7"/>
      <c r="LSE14" s="7"/>
      <c r="LSF14" s="7"/>
      <c r="LSG14" s="7"/>
      <c r="LSH14" s="7"/>
      <c r="LSI14" s="7"/>
      <c r="LSJ14" s="7"/>
      <c r="LSK14" s="7"/>
      <c r="LSL14" s="7"/>
      <c r="LSM14" s="7"/>
      <c r="LSN14" s="7"/>
      <c r="LSO14" s="7"/>
      <c r="LSP14" s="7"/>
      <c r="LSQ14" s="7"/>
      <c r="LSR14" s="7"/>
      <c r="LSS14" s="7"/>
      <c r="LST14" s="7"/>
      <c r="LSU14" s="7"/>
      <c r="LSV14" s="7"/>
      <c r="LSW14" s="7"/>
      <c r="LSX14" s="7"/>
      <c r="LSY14" s="7"/>
      <c r="LSZ14" s="7"/>
      <c r="LTA14" s="7"/>
      <c r="LTB14" s="7"/>
      <c r="LTC14" s="7"/>
      <c r="LTD14" s="7"/>
      <c r="LTE14" s="7"/>
      <c r="LTF14" s="7"/>
      <c r="LTG14" s="7"/>
      <c r="LTH14" s="7"/>
      <c r="LTI14" s="7"/>
      <c r="LTJ14" s="7"/>
      <c r="LTK14" s="7"/>
      <c r="LTL14" s="7"/>
      <c r="LTM14" s="7"/>
      <c r="LTN14" s="7"/>
      <c r="LTO14" s="7"/>
      <c r="LTP14" s="7"/>
      <c r="LTQ14" s="7"/>
      <c r="LTR14" s="7"/>
      <c r="LTS14" s="7"/>
      <c r="LTT14" s="7"/>
      <c r="LTU14" s="7"/>
      <c r="LTV14" s="7"/>
      <c r="LTW14" s="7"/>
      <c r="LTX14" s="7"/>
      <c r="LTY14" s="7"/>
      <c r="LTZ14" s="7"/>
      <c r="LUA14" s="7"/>
      <c r="LUB14" s="7"/>
      <c r="LUC14" s="7"/>
      <c r="LUD14" s="7"/>
      <c r="LUE14" s="7"/>
      <c r="LUF14" s="7"/>
      <c r="LUG14" s="7"/>
      <c r="LUH14" s="7"/>
      <c r="LUI14" s="7"/>
      <c r="LUJ14" s="7"/>
      <c r="LUK14" s="7"/>
      <c r="LUL14" s="7"/>
      <c r="LUM14" s="7"/>
      <c r="LUN14" s="7"/>
      <c r="LUO14" s="7"/>
      <c r="LUP14" s="7"/>
      <c r="LUQ14" s="7"/>
      <c r="LUR14" s="7"/>
      <c r="LUS14" s="7"/>
      <c r="LUT14" s="7"/>
      <c r="LUU14" s="7"/>
      <c r="LUV14" s="7"/>
      <c r="LUW14" s="7"/>
      <c r="LUX14" s="7"/>
      <c r="LUY14" s="7"/>
      <c r="LUZ14" s="7"/>
      <c r="LVA14" s="7"/>
      <c r="LVB14" s="7"/>
      <c r="LVC14" s="7"/>
      <c r="LVD14" s="7"/>
      <c r="LVE14" s="7"/>
      <c r="LVF14" s="7"/>
      <c r="LVG14" s="7"/>
      <c r="LVH14" s="7"/>
      <c r="LVI14" s="7"/>
      <c r="LVJ14" s="7"/>
      <c r="LVK14" s="7"/>
      <c r="LVL14" s="7"/>
      <c r="LVM14" s="7"/>
      <c r="LVN14" s="7"/>
      <c r="LVO14" s="7"/>
      <c r="LVP14" s="7"/>
      <c r="LVQ14" s="7"/>
      <c r="LVR14" s="7"/>
      <c r="LVS14" s="7"/>
      <c r="LVT14" s="7"/>
      <c r="LVU14" s="7"/>
      <c r="LVV14" s="7"/>
      <c r="LVW14" s="7"/>
      <c r="LVX14" s="7"/>
      <c r="LVY14" s="7"/>
      <c r="LVZ14" s="7"/>
      <c r="LWA14" s="7"/>
      <c r="LWB14" s="7"/>
      <c r="LWC14" s="7"/>
      <c r="LWD14" s="7"/>
      <c r="LWE14" s="7"/>
      <c r="LWF14" s="7"/>
      <c r="LWG14" s="7"/>
      <c r="LWH14" s="7"/>
      <c r="LWI14" s="7"/>
      <c r="LWJ14" s="7"/>
      <c r="LWK14" s="7"/>
      <c r="LWL14" s="7"/>
      <c r="LWM14" s="7"/>
      <c r="LWN14" s="7"/>
      <c r="LWO14" s="7"/>
      <c r="LWP14" s="7"/>
      <c r="LWQ14" s="7"/>
      <c r="LWR14" s="7"/>
      <c r="LWS14" s="7"/>
      <c r="LWT14" s="7"/>
      <c r="LWU14" s="7"/>
      <c r="LWV14" s="7"/>
      <c r="LWW14" s="7"/>
      <c r="LWX14" s="7"/>
      <c r="LWY14" s="7"/>
      <c r="LWZ14" s="7"/>
      <c r="LXA14" s="7"/>
      <c r="LXB14" s="7"/>
      <c r="LXC14" s="7"/>
      <c r="LXD14" s="7"/>
      <c r="LXE14" s="7"/>
      <c r="LXF14" s="7"/>
      <c r="LXG14" s="7"/>
      <c r="LXH14" s="7"/>
      <c r="LXI14" s="7"/>
      <c r="LXJ14" s="7"/>
      <c r="LXK14" s="7"/>
      <c r="LXL14" s="7"/>
      <c r="LXM14" s="7"/>
      <c r="LXN14" s="7"/>
      <c r="LXO14" s="7"/>
      <c r="LXP14" s="7"/>
      <c r="LXQ14" s="7"/>
      <c r="LXR14" s="7"/>
      <c r="LXS14" s="7"/>
      <c r="LXT14" s="7"/>
      <c r="LXU14" s="7"/>
      <c r="LXV14" s="7"/>
      <c r="LXW14" s="7"/>
      <c r="LXX14" s="7"/>
      <c r="LXY14" s="7"/>
      <c r="LXZ14" s="7"/>
      <c r="LYA14" s="7"/>
      <c r="LYB14" s="7"/>
      <c r="LYC14" s="7"/>
      <c r="LYD14" s="7"/>
      <c r="LYE14" s="7"/>
      <c r="LYF14" s="7"/>
      <c r="LYG14" s="7"/>
      <c r="LYH14" s="7"/>
      <c r="LYI14" s="7"/>
      <c r="LYJ14" s="7"/>
      <c r="LYK14" s="7"/>
      <c r="LYL14" s="7"/>
      <c r="LYM14" s="7"/>
      <c r="LYN14" s="7"/>
      <c r="LYO14" s="7"/>
      <c r="LYP14" s="7"/>
      <c r="LYQ14" s="7"/>
      <c r="LYR14" s="7"/>
      <c r="LYS14" s="7"/>
      <c r="LYT14" s="7"/>
      <c r="LYU14" s="7"/>
      <c r="LYV14" s="7"/>
      <c r="LYW14" s="7"/>
      <c r="LYX14" s="7"/>
      <c r="LYY14" s="7"/>
      <c r="LYZ14" s="7"/>
      <c r="LZA14" s="7"/>
      <c r="LZB14" s="7"/>
      <c r="LZC14" s="7"/>
      <c r="LZD14" s="7"/>
      <c r="LZE14" s="7"/>
      <c r="LZF14" s="7"/>
      <c r="LZG14" s="7"/>
      <c r="LZH14" s="7"/>
      <c r="LZI14" s="7"/>
      <c r="LZJ14" s="7"/>
      <c r="LZK14" s="7"/>
      <c r="LZL14" s="7"/>
      <c r="LZM14" s="7"/>
      <c r="LZN14" s="7"/>
      <c r="LZO14" s="7"/>
      <c r="LZP14" s="7"/>
      <c r="LZQ14" s="7"/>
      <c r="LZR14" s="7"/>
      <c r="LZS14" s="7"/>
      <c r="LZT14" s="7"/>
      <c r="LZU14" s="7"/>
      <c r="LZV14" s="7"/>
      <c r="LZW14" s="7"/>
      <c r="LZX14" s="7"/>
      <c r="LZY14" s="7"/>
      <c r="LZZ14" s="7"/>
      <c r="MAA14" s="7"/>
      <c r="MAB14" s="7"/>
      <c r="MAC14" s="7"/>
      <c r="MAD14" s="7"/>
      <c r="MAE14" s="7"/>
      <c r="MAF14" s="7"/>
      <c r="MAG14" s="7"/>
      <c r="MAH14" s="7"/>
      <c r="MAI14" s="7"/>
      <c r="MAJ14" s="7"/>
      <c r="MAK14" s="7"/>
      <c r="MAL14" s="7"/>
      <c r="MAM14" s="7"/>
      <c r="MAN14" s="7"/>
      <c r="MAO14" s="7"/>
      <c r="MAP14" s="7"/>
      <c r="MAQ14" s="7"/>
      <c r="MAR14" s="7"/>
      <c r="MAS14" s="7"/>
      <c r="MAT14" s="7"/>
      <c r="MAU14" s="7"/>
      <c r="MAV14" s="7"/>
      <c r="MAW14" s="7"/>
      <c r="MAX14" s="7"/>
      <c r="MAY14" s="7"/>
      <c r="MAZ14" s="7"/>
      <c r="MBA14" s="7"/>
      <c r="MBB14" s="7"/>
      <c r="MBC14" s="7"/>
      <c r="MBD14" s="7"/>
      <c r="MBE14" s="7"/>
      <c r="MBF14" s="7"/>
      <c r="MBG14" s="7"/>
      <c r="MBH14" s="7"/>
      <c r="MBI14" s="7"/>
      <c r="MBJ14" s="7"/>
      <c r="MBK14" s="7"/>
      <c r="MBL14" s="7"/>
      <c r="MBM14" s="7"/>
      <c r="MBN14" s="7"/>
      <c r="MBO14" s="7"/>
      <c r="MBP14" s="7"/>
      <c r="MBQ14" s="7"/>
      <c r="MBR14" s="7"/>
      <c r="MBS14" s="7"/>
      <c r="MBT14" s="7"/>
      <c r="MBU14" s="7"/>
      <c r="MBV14" s="7"/>
      <c r="MBW14" s="7"/>
      <c r="MBX14" s="7"/>
      <c r="MBY14" s="7"/>
      <c r="MBZ14" s="7"/>
      <c r="MCA14" s="7"/>
      <c r="MCB14" s="7"/>
      <c r="MCC14" s="7"/>
      <c r="MCD14" s="7"/>
      <c r="MCE14" s="7"/>
      <c r="MCF14" s="7"/>
      <c r="MCG14" s="7"/>
      <c r="MCH14" s="7"/>
      <c r="MCI14" s="7"/>
      <c r="MCJ14" s="7"/>
      <c r="MCK14" s="7"/>
      <c r="MCL14" s="7"/>
      <c r="MCM14" s="7"/>
      <c r="MCN14" s="7"/>
      <c r="MCO14" s="7"/>
      <c r="MCP14" s="7"/>
      <c r="MCQ14" s="7"/>
      <c r="MCR14" s="7"/>
      <c r="MCS14" s="7"/>
      <c r="MCT14" s="7"/>
      <c r="MCU14" s="7"/>
      <c r="MCV14" s="7"/>
      <c r="MCW14" s="7"/>
      <c r="MCX14" s="7"/>
      <c r="MCY14" s="7"/>
      <c r="MCZ14" s="7"/>
      <c r="MDA14" s="7"/>
      <c r="MDB14" s="7"/>
      <c r="MDC14" s="7"/>
      <c r="MDD14" s="7"/>
      <c r="MDE14" s="7"/>
      <c r="MDF14" s="7"/>
      <c r="MDG14" s="7"/>
      <c r="MDH14" s="7"/>
      <c r="MDI14" s="7"/>
      <c r="MDJ14" s="7"/>
      <c r="MDK14" s="7"/>
      <c r="MDL14" s="7"/>
      <c r="MDM14" s="7"/>
      <c r="MDN14" s="7"/>
      <c r="MDO14" s="7"/>
      <c r="MDP14" s="7"/>
      <c r="MDQ14" s="7"/>
      <c r="MDR14" s="7"/>
      <c r="MDS14" s="7"/>
      <c r="MDT14" s="7"/>
      <c r="MDU14" s="7"/>
      <c r="MDV14" s="7"/>
      <c r="MDW14" s="7"/>
      <c r="MDX14" s="7"/>
      <c r="MDY14" s="7"/>
      <c r="MDZ14" s="7"/>
      <c r="MEA14" s="7"/>
      <c r="MEB14" s="7"/>
      <c r="MEC14" s="7"/>
      <c r="MED14" s="7"/>
      <c r="MEE14" s="7"/>
      <c r="MEF14" s="7"/>
      <c r="MEG14" s="7"/>
      <c r="MEH14" s="7"/>
      <c r="MEI14" s="7"/>
      <c r="MEJ14" s="7"/>
      <c r="MEK14" s="7"/>
      <c r="MEL14" s="7"/>
      <c r="MEM14" s="7"/>
      <c r="MEN14" s="7"/>
      <c r="MEO14" s="7"/>
      <c r="MEP14" s="7"/>
      <c r="MEQ14" s="7"/>
      <c r="MER14" s="7"/>
      <c r="MES14" s="7"/>
      <c r="MET14" s="7"/>
      <c r="MEU14" s="7"/>
      <c r="MEV14" s="7"/>
      <c r="MEW14" s="7"/>
      <c r="MEX14" s="7"/>
      <c r="MEY14" s="7"/>
      <c r="MEZ14" s="7"/>
      <c r="MFA14" s="7"/>
      <c r="MFB14" s="7"/>
      <c r="MFC14" s="7"/>
      <c r="MFD14" s="7"/>
      <c r="MFE14" s="7"/>
      <c r="MFF14" s="7"/>
      <c r="MFG14" s="7"/>
      <c r="MFH14" s="7"/>
      <c r="MFI14" s="7"/>
      <c r="MFJ14" s="7"/>
      <c r="MFK14" s="7"/>
      <c r="MFL14" s="7"/>
      <c r="MFM14" s="7"/>
      <c r="MFN14" s="7"/>
      <c r="MFO14" s="7"/>
      <c r="MFP14" s="7"/>
      <c r="MFQ14" s="7"/>
      <c r="MFR14" s="7"/>
      <c r="MFS14" s="7"/>
      <c r="MFT14" s="7"/>
      <c r="MFU14" s="7"/>
      <c r="MFV14" s="7"/>
      <c r="MFW14" s="7"/>
      <c r="MFX14" s="7"/>
      <c r="MFY14" s="7"/>
      <c r="MFZ14" s="7"/>
      <c r="MGA14" s="7"/>
      <c r="MGB14" s="7"/>
      <c r="MGC14" s="7"/>
      <c r="MGD14" s="7"/>
      <c r="MGE14" s="7"/>
      <c r="MGF14" s="7"/>
      <c r="MGG14" s="7"/>
      <c r="MGH14" s="7"/>
      <c r="MGI14" s="7"/>
      <c r="MGJ14" s="7"/>
      <c r="MGK14" s="7"/>
      <c r="MGL14" s="7"/>
      <c r="MGM14" s="7"/>
      <c r="MGN14" s="7"/>
      <c r="MGO14" s="7"/>
      <c r="MGP14" s="7"/>
      <c r="MGQ14" s="7"/>
      <c r="MGR14" s="7"/>
      <c r="MGS14" s="7"/>
      <c r="MGT14" s="7"/>
      <c r="MGU14" s="7"/>
      <c r="MGV14" s="7"/>
      <c r="MGW14" s="7"/>
      <c r="MGX14" s="7"/>
      <c r="MGY14" s="7"/>
      <c r="MGZ14" s="7"/>
      <c r="MHA14" s="7"/>
      <c r="MHB14" s="7"/>
      <c r="MHC14" s="7"/>
      <c r="MHD14" s="7"/>
      <c r="MHE14" s="7"/>
      <c r="MHF14" s="7"/>
      <c r="MHG14" s="7"/>
      <c r="MHH14" s="7"/>
      <c r="MHI14" s="7"/>
      <c r="MHJ14" s="7"/>
      <c r="MHK14" s="7"/>
      <c r="MHL14" s="7"/>
      <c r="MHM14" s="7"/>
      <c r="MHN14" s="7"/>
      <c r="MHO14" s="7"/>
      <c r="MHP14" s="7"/>
      <c r="MHQ14" s="7"/>
      <c r="MHR14" s="7"/>
      <c r="MHS14" s="7"/>
      <c r="MHT14" s="7"/>
      <c r="MHU14" s="7"/>
      <c r="MHV14" s="7"/>
      <c r="MHW14" s="7"/>
      <c r="MHX14" s="7"/>
      <c r="MHY14" s="7"/>
      <c r="MHZ14" s="7"/>
      <c r="MIA14" s="7"/>
      <c r="MIB14" s="7"/>
      <c r="MIC14" s="7"/>
      <c r="MID14" s="7"/>
      <c r="MIE14" s="7"/>
      <c r="MIF14" s="7"/>
      <c r="MIG14" s="7"/>
      <c r="MIH14" s="7"/>
      <c r="MII14" s="7"/>
      <c r="MIJ14" s="7"/>
      <c r="MIK14" s="7"/>
      <c r="MIL14" s="7"/>
      <c r="MIM14" s="7"/>
      <c r="MIN14" s="7"/>
      <c r="MIO14" s="7"/>
      <c r="MIP14" s="7"/>
      <c r="MIQ14" s="7"/>
      <c r="MIR14" s="7"/>
      <c r="MIS14" s="7"/>
      <c r="MIT14" s="7"/>
      <c r="MIU14" s="7"/>
      <c r="MIV14" s="7"/>
      <c r="MIW14" s="7"/>
      <c r="MIX14" s="7"/>
      <c r="MIY14" s="7"/>
      <c r="MIZ14" s="7"/>
      <c r="MJA14" s="7"/>
      <c r="MJB14" s="7"/>
      <c r="MJC14" s="7"/>
      <c r="MJD14" s="7"/>
      <c r="MJE14" s="7"/>
      <c r="MJF14" s="7"/>
      <c r="MJG14" s="7"/>
      <c r="MJH14" s="7"/>
      <c r="MJI14" s="7"/>
      <c r="MJJ14" s="7"/>
      <c r="MJK14" s="7"/>
      <c r="MJL14" s="7"/>
      <c r="MJM14" s="7"/>
      <c r="MJN14" s="7"/>
      <c r="MJO14" s="7"/>
      <c r="MJP14" s="7"/>
      <c r="MJQ14" s="7"/>
      <c r="MJR14" s="7"/>
      <c r="MJS14" s="7"/>
      <c r="MJT14" s="7"/>
      <c r="MJU14" s="7"/>
      <c r="MJV14" s="7"/>
      <c r="MJW14" s="7"/>
      <c r="MJX14" s="7"/>
      <c r="MJY14" s="7"/>
      <c r="MJZ14" s="7"/>
      <c r="MKA14" s="7"/>
      <c r="MKB14" s="7"/>
      <c r="MKC14" s="7"/>
      <c r="MKD14" s="7"/>
      <c r="MKE14" s="7"/>
      <c r="MKF14" s="7"/>
      <c r="MKG14" s="7"/>
      <c r="MKH14" s="7"/>
      <c r="MKI14" s="7"/>
      <c r="MKJ14" s="7"/>
      <c r="MKK14" s="7"/>
      <c r="MKL14" s="7"/>
      <c r="MKM14" s="7"/>
      <c r="MKN14" s="7"/>
      <c r="MKO14" s="7"/>
      <c r="MKP14" s="7"/>
      <c r="MKQ14" s="7"/>
      <c r="MKR14" s="7"/>
      <c r="MKS14" s="7"/>
      <c r="MKT14" s="7"/>
      <c r="MKU14" s="7"/>
      <c r="MKV14" s="7"/>
      <c r="MKW14" s="7"/>
      <c r="MKX14" s="7"/>
      <c r="MKY14" s="7"/>
      <c r="MKZ14" s="7"/>
      <c r="MLA14" s="7"/>
      <c r="MLB14" s="7"/>
      <c r="MLC14" s="7"/>
      <c r="MLD14" s="7"/>
      <c r="MLE14" s="7"/>
      <c r="MLF14" s="7"/>
      <c r="MLG14" s="7"/>
      <c r="MLH14" s="7"/>
      <c r="MLI14" s="7"/>
      <c r="MLJ14" s="7"/>
      <c r="MLK14" s="7"/>
      <c r="MLL14" s="7"/>
      <c r="MLM14" s="7"/>
      <c r="MLN14" s="7"/>
      <c r="MLO14" s="7"/>
      <c r="MLP14" s="7"/>
      <c r="MLQ14" s="7"/>
      <c r="MLR14" s="7"/>
      <c r="MLS14" s="7"/>
      <c r="MLT14" s="7"/>
      <c r="MLU14" s="7"/>
      <c r="MLV14" s="7"/>
      <c r="MLW14" s="7"/>
      <c r="MLX14" s="7"/>
      <c r="MLY14" s="7"/>
      <c r="MLZ14" s="7"/>
      <c r="MMA14" s="7"/>
      <c r="MMB14" s="7"/>
      <c r="MMC14" s="7"/>
      <c r="MMD14" s="7"/>
      <c r="MME14" s="7"/>
      <c r="MMF14" s="7"/>
      <c r="MMG14" s="7"/>
      <c r="MMH14" s="7"/>
      <c r="MMI14" s="7"/>
      <c r="MMJ14" s="7"/>
      <c r="MMK14" s="7"/>
      <c r="MML14" s="7"/>
      <c r="MMM14" s="7"/>
      <c r="MMN14" s="7"/>
      <c r="MMO14" s="7"/>
      <c r="MMP14" s="7"/>
      <c r="MMQ14" s="7"/>
      <c r="MMR14" s="7"/>
      <c r="MMS14" s="7"/>
      <c r="MMT14" s="7"/>
      <c r="MMU14" s="7"/>
      <c r="MMV14" s="7"/>
      <c r="MMW14" s="7"/>
      <c r="MMX14" s="7"/>
      <c r="MMY14" s="7"/>
      <c r="MMZ14" s="7"/>
      <c r="MNA14" s="7"/>
      <c r="MNB14" s="7"/>
      <c r="MNC14" s="7"/>
      <c r="MND14" s="7"/>
      <c r="MNE14" s="7"/>
      <c r="MNF14" s="7"/>
      <c r="MNG14" s="7"/>
      <c r="MNH14" s="7"/>
      <c r="MNI14" s="7"/>
      <c r="MNJ14" s="7"/>
      <c r="MNK14" s="7"/>
      <c r="MNL14" s="7"/>
      <c r="MNM14" s="7"/>
      <c r="MNN14" s="7"/>
      <c r="MNO14" s="7"/>
      <c r="MNP14" s="7"/>
      <c r="MNQ14" s="7"/>
      <c r="MNR14" s="7"/>
      <c r="MNS14" s="7"/>
      <c r="MNT14" s="7"/>
      <c r="MNU14" s="7"/>
      <c r="MNV14" s="7"/>
      <c r="MNW14" s="7"/>
      <c r="MNX14" s="7"/>
      <c r="MNY14" s="7"/>
      <c r="MNZ14" s="7"/>
      <c r="MOA14" s="7"/>
      <c r="MOB14" s="7"/>
      <c r="MOC14" s="7"/>
      <c r="MOD14" s="7"/>
      <c r="MOE14" s="7"/>
      <c r="MOF14" s="7"/>
      <c r="MOG14" s="7"/>
      <c r="MOH14" s="7"/>
      <c r="MOI14" s="7"/>
      <c r="MOJ14" s="7"/>
      <c r="MOK14" s="7"/>
      <c r="MOL14" s="7"/>
      <c r="MOM14" s="7"/>
      <c r="MON14" s="7"/>
      <c r="MOO14" s="7"/>
      <c r="MOP14" s="7"/>
      <c r="MOQ14" s="7"/>
      <c r="MOR14" s="7"/>
      <c r="MOS14" s="7"/>
      <c r="MOT14" s="7"/>
      <c r="MOU14" s="7"/>
      <c r="MOV14" s="7"/>
      <c r="MOW14" s="7"/>
      <c r="MOX14" s="7"/>
      <c r="MOY14" s="7"/>
      <c r="MOZ14" s="7"/>
      <c r="MPA14" s="7"/>
      <c r="MPB14" s="7"/>
      <c r="MPC14" s="7"/>
      <c r="MPD14" s="7"/>
      <c r="MPE14" s="7"/>
      <c r="MPF14" s="7"/>
      <c r="MPG14" s="7"/>
      <c r="MPH14" s="7"/>
      <c r="MPI14" s="7"/>
      <c r="MPJ14" s="7"/>
      <c r="MPK14" s="7"/>
      <c r="MPL14" s="7"/>
      <c r="MPM14" s="7"/>
      <c r="MPN14" s="7"/>
      <c r="MPO14" s="7"/>
      <c r="MPP14" s="7"/>
      <c r="MPQ14" s="7"/>
      <c r="MPR14" s="7"/>
      <c r="MPS14" s="7"/>
      <c r="MPT14" s="7"/>
      <c r="MPU14" s="7"/>
      <c r="MPV14" s="7"/>
      <c r="MPW14" s="7"/>
      <c r="MPX14" s="7"/>
      <c r="MPY14" s="7"/>
      <c r="MPZ14" s="7"/>
      <c r="MQA14" s="7"/>
      <c r="MQB14" s="7"/>
      <c r="MQC14" s="7"/>
      <c r="MQD14" s="7"/>
      <c r="MQE14" s="7"/>
      <c r="MQF14" s="7"/>
      <c r="MQG14" s="7"/>
      <c r="MQH14" s="7"/>
      <c r="MQI14" s="7"/>
      <c r="MQJ14" s="7"/>
      <c r="MQK14" s="7"/>
      <c r="MQL14" s="7"/>
      <c r="MQM14" s="7"/>
      <c r="MQN14" s="7"/>
      <c r="MQO14" s="7"/>
      <c r="MQP14" s="7"/>
      <c r="MQQ14" s="7"/>
      <c r="MQR14" s="7"/>
      <c r="MQS14" s="7"/>
      <c r="MQT14" s="7"/>
      <c r="MQU14" s="7"/>
      <c r="MQV14" s="7"/>
      <c r="MQW14" s="7"/>
      <c r="MQX14" s="7"/>
      <c r="MQY14" s="7"/>
      <c r="MQZ14" s="7"/>
      <c r="MRA14" s="7"/>
      <c r="MRB14" s="7"/>
      <c r="MRC14" s="7"/>
      <c r="MRD14" s="7"/>
      <c r="MRE14" s="7"/>
      <c r="MRF14" s="7"/>
      <c r="MRG14" s="7"/>
      <c r="MRH14" s="7"/>
      <c r="MRI14" s="7"/>
      <c r="MRJ14" s="7"/>
      <c r="MRK14" s="7"/>
      <c r="MRL14" s="7"/>
      <c r="MRM14" s="7"/>
      <c r="MRN14" s="7"/>
      <c r="MRO14" s="7"/>
      <c r="MRP14" s="7"/>
      <c r="MRQ14" s="7"/>
      <c r="MRR14" s="7"/>
      <c r="MRS14" s="7"/>
      <c r="MRT14" s="7"/>
      <c r="MRU14" s="7"/>
      <c r="MRV14" s="7"/>
      <c r="MRW14" s="7"/>
      <c r="MRX14" s="7"/>
      <c r="MRY14" s="7"/>
      <c r="MRZ14" s="7"/>
      <c r="MSA14" s="7"/>
      <c r="MSB14" s="7"/>
      <c r="MSC14" s="7"/>
      <c r="MSD14" s="7"/>
      <c r="MSE14" s="7"/>
      <c r="MSF14" s="7"/>
      <c r="MSG14" s="7"/>
      <c r="MSH14" s="7"/>
      <c r="MSI14" s="7"/>
      <c r="MSJ14" s="7"/>
      <c r="MSK14" s="7"/>
      <c r="MSL14" s="7"/>
      <c r="MSM14" s="7"/>
      <c r="MSN14" s="7"/>
      <c r="MSO14" s="7"/>
      <c r="MSP14" s="7"/>
      <c r="MSQ14" s="7"/>
      <c r="MSR14" s="7"/>
      <c r="MSS14" s="7"/>
      <c r="MST14" s="7"/>
      <c r="MSU14" s="7"/>
      <c r="MSV14" s="7"/>
      <c r="MSW14" s="7"/>
      <c r="MSX14" s="7"/>
      <c r="MSY14" s="7"/>
      <c r="MSZ14" s="7"/>
      <c r="MTA14" s="7"/>
      <c r="MTB14" s="7"/>
      <c r="MTC14" s="7"/>
      <c r="MTD14" s="7"/>
      <c r="MTE14" s="7"/>
      <c r="MTF14" s="7"/>
      <c r="MTG14" s="7"/>
      <c r="MTH14" s="7"/>
      <c r="MTI14" s="7"/>
      <c r="MTJ14" s="7"/>
      <c r="MTK14" s="7"/>
      <c r="MTL14" s="7"/>
      <c r="MTM14" s="7"/>
      <c r="MTN14" s="7"/>
      <c r="MTO14" s="7"/>
      <c r="MTP14" s="7"/>
      <c r="MTQ14" s="7"/>
      <c r="MTR14" s="7"/>
      <c r="MTS14" s="7"/>
      <c r="MTT14" s="7"/>
      <c r="MTU14" s="7"/>
      <c r="MTV14" s="7"/>
      <c r="MTW14" s="7"/>
      <c r="MTX14" s="7"/>
      <c r="MTY14" s="7"/>
      <c r="MTZ14" s="7"/>
      <c r="MUA14" s="7"/>
      <c r="MUB14" s="7"/>
      <c r="MUC14" s="7"/>
      <c r="MUD14" s="7"/>
      <c r="MUE14" s="7"/>
      <c r="MUF14" s="7"/>
      <c r="MUG14" s="7"/>
      <c r="MUH14" s="7"/>
      <c r="MUI14" s="7"/>
      <c r="MUJ14" s="7"/>
      <c r="MUK14" s="7"/>
      <c r="MUL14" s="7"/>
      <c r="MUM14" s="7"/>
      <c r="MUN14" s="7"/>
      <c r="MUO14" s="7"/>
      <c r="MUP14" s="7"/>
      <c r="MUQ14" s="7"/>
      <c r="MUR14" s="7"/>
      <c r="MUS14" s="7"/>
      <c r="MUT14" s="7"/>
      <c r="MUU14" s="7"/>
      <c r="MUV14" s="7"/>
      <c r="MUW14" s="7"/>
      <c r="MUX14" s="7"/>
      <c r="MUY14" s="7"/>
      <c r="MUZ14" s="7"/>
      <c r="MVA14" s="7"/>
      <c r="MVB14" s="7"/>
      <c r="MVC14" s="7"/>
      <c r="MVD14" s="7"/>
      <c r="MVE14" s="7"/>
      <c r="MVF14" s="7"/>
      <c r="MVG14" s="7"/>
      <c r="MVH14" s="7"/>
      <c r="MVI14" s="7"/>
      <c r="MVJ14" s="7"/>
      <c r="MVK14" s="7"/>
      <c r="MVL14" s="7"/>
      <c r="MVM14" s="7"/>
      <c r="MVN14" s="7"/>
      <c r="MVO14" s="7"/>
      <c r="MVP14" s="7"/>
      <c r="MVQ14" s="7"/>
      <c r="MVR14" s="7"/>
      <c r="MVS14" s="7"/>
      <c r="MVT14" s="7"/>
      <c r="MVU14" s="7"/>
      <c r="MVV14" s="7"/>
      <c r="MVW14" s="7"/>
      <c r="MVX14" s="7"/>
      <c r="MVY14" s="7"/>
      <c r="MVZ14" s="7"/>
      <c r="MWA14" s="7"/>
      <c r="MWB14" s="7"/>
      <c r="MWC14" s="7"/>
      <c r="MWD14" s="7"/>
      <c r="MWE14" s="7"/>
      <c r="MWF14" s="7"/>
      <c r="MWG14" s="7"/>
      <c r="MWH14" s="7"/>
      <c r="MWI14" s="7"/>
      <c r="MWJ14" s="7"/>
      <c r="MWK14" s="7"/>
      <c r="MWL14" s="7"/>
      <c r="MWM14" s="7"/>
      <c r="MWN14" s="7"/>
      <c r="MWO14" s="7"/>
      <c r="MWP14" s="7"/>
      <c r="MWQ14" s="7"/>
      <c r="MWR14" s="7"/>
      <c r="MWS14" s="7"/>
      <c r="MWT14" s="7"/>
      <c r="MWU14" s="7"/>
      <c r="MWV14" s="7"/>
      <c r="MWW14" s="7"/>
      <c r="MWX14" s="7"/>
      <c r="MWY14" s="7"/>
      <c r="MWZ14" s="7"/>
      <c r="MXA14" s="7"/>
      <c r="MXB14" s="7"/>
      <c r="MXC14" s="7"/>
      <c r="MXD14" s="7"/>
      <c r="MXE14" s="7"/>
      <c r="MXF14" s="7"/>
      <c r="MXG14" s="7"/>
      <c r="MXH14" s="7"/>
      <c r="MXI14" s="7"/>
      <c r="MXJ14" s="7"/>
      <c r="MXK14" s="7"/>
      <c r="MXL14" s="7"/>
      <c r="MXM14" s="7"/>
      <c r="MXN14" s="7"/>
      <c r="MXO14" s="7"/>
      <c r="MXP14" s="7"/>
      <c r="MXQ14" s="7"/>
      <c r="MXR14" s="7"/>
      <c r="MXS14" s="7"/>
      <c r="MXT14" s="7"/>
      <c r="MXU14" s="7"/>
      <c r="MXV14" s="7"/>
      <c r="MXW14" s="7"/>
      <c r="MXX14" s="7"/>
      <c r="MXY14" s="7"/>
      <c r="MXZ14" s="7"/>
      <c r="MYA14" s="7"/>
      <c r="MYB14" s="7"/>
      <c r="MYC14" s="7"/>
      <c r="MYD14" s="7"/>
      <c r="MYE14" s="7"/>
      <c r="MYF14" s="7"/>
      <c r="MYG14" s="7"/>
      <c r="MYH14" s="7"/>
      <c r="MYI14" s="7"/>
      <c r="MYJ14" s="7"/>
      <c r="MYK14" s="7"/>
      <c r="MYL14" s="7"/>
      <c r="MYM14" s="7"/>
      <c r="MYN14" s="7"/>
      <c r="MYO14" s="7"/>
      <c r="MYP14" s="7"/>
      <c r="MYQ14" s="7"/>
      <c r="MYR14" s="7"/>
      <c r="MYS14" s="7"/>
      <c r="MYT14" s="7"/>
      <c r="MYU14" s="7"/>
      <c r="MYV14" s="7"/>
      <c r="MYW14" s="7"/>
      <c r="MYX14" s="7"/>
      <c r="MYY14" s="7"/>
      <c r="MYZ14" s="7"/>
      <c r="MZA14" s="7"/>
      <c r="MZB14" s="7"/>
      <c r="MZC14" s="7"/>
      <c r="MZD14" s="7"/>
      <c r="MZE14" s="7"/>
      <c r="MZF14" s="7"/>
      <c r="MZG14" s="7"/>
      <c r="MZH14" s="7"/>
      <c r="MZI14" s="7"/>
      <c r="MZJ14" s="7"/>
      <c r="MZK14" s="7"/>
      <c r="MZL14" s="7"/>
      <c r="MZM14" s="7"/>
      <c r="MZN14" s="7"/>
      <c r="MZO14" s="7"/>
      <c r="MZP14" s="7"/>
      <c r="MZQ14" s="7"/>
      <c r="MZR14" s="7"/>
      <c r="MZS14" s="7"/>
      <c r="MZT14" s="7"/>
      <c r="MZU14" s="7"/>
      <c r="MZV14" s="7"/>
      <c r="MZW14" s="7"/>
      <c r="MZX14" s="7"/>
      <c r="MZY14" s="7"/>
      <c r="MZZ14" s="7"/>
      <c r="NAA14" s="7"/>
      <c r="NAB14" s="7"/>
      <c r="NAC14" s="7"/>
      <c r="NAD14" s="7"/>
      <c r="NAE14" s="7"/>
      <c r="NAF14" s="7"/>
      <c r="NAG14" s="7"/>
      <c r="NAH14" s="7"/>
      <c r="NAI14" s="7"/>
      <c r="NAJ14" s="7"/>
      <c r="NAK14" s="7"/>
      <c r="NAL14" s="7"/>
      <c r="NAM14" s="7"/>
      <c r="NAN14" s="7"/>
      <c r="NAO14" s="7"/>
      <c r="NAP14" s="7"/>
      <c r="NAQ14" s="7"/>
      <c r="NAR14" s="7"/>
      <c r="NAS14" s="7"/>
      <c r="NAT14" s="7"/>
      <c r="NAU14" s="7"/>
      <c r="NAV14" s="7"/>
      <c r="NAW14" s="7"/>
      <c r="NAX14" s="7"/>
      <c r="NAY14" s="7"/>
      <c r="NAZ14" s="7"/>
      <c r="NBA14" s="7"/>
      <c r="NBB14" s="7"/>
      <c r="NBC14" s="7"/>
      <c r="NBD14" s="7"/>
      <c r="NBE14" s="7"/>
      <c r="NBF14" s="7"/>
      <c r="NBG14" s="7"/>
      <c r="NBH14" s="7"/>
      <c r="NBI14" s="7"/>
      <c r="NBJ14" s="7"/>
      <c r="NBK14" s="7"/>
      <c r="NBL14" s="7"/>
      <c r="NBM14" s="7"/>
      <c r="NBN14" s="7"/>
      <c r="NBO14" s="7"/>
      <c r="NBP14" s="7"/>
      <c r="NBQ14" s="7"/>
      <c r="NBR14" s="7"/>
      <c r="NBS14" s="7"/>
      <c r="NBT14" s="7"/>
      <c r="NBU14" s="7"/>
      <c r="NBV14" s="7"/>
      <c r="NBW14" s="7"/>
      <c r="NBX14" s="7"/>
      <c r="NBY14" s="7"/>
      <c r="NBZ14" s="7"/>
      <c r="NCA14" s="7"/>
      <c r="NCB14" s="7"/>
      <c r="NCC14" s="7"/>
      <c r="NCD14" s="7"/>
      <c r="NCE14" s="7"/>
      <c r="NCF14" s="7"/>
      <c r="NCG14" s="7"/>
      <c r="NCH14" s="7"/>
      <c r="NCI14" s="7"/>
      <c r="NCJ14" s="7"/>
      <c r="NCK14" s="7"/>
      <c r="NCL14" s="7"/>
      <c r="NCM14" s="7"/>
      <c r="NCN14" s="7"/>
      <c r="NCO14" s="7"/>
      <c r="NCP14" s="7"/>
      <c r="NCQ14" s="7"/>
      <c r="NCR14" s="7"/>
      <c r="NCS14" s="7"/>
      <c r="NCT14" s="7"/>
      <c r="NCU14" s="7"/>
      <c r="NCV14" s="7"/>
      <c r="NCW14" s="7"/>
      <c r="NCX14" s="7"/>
      <c r="NCY14" s="7"/>
      <c r="NCZ14" s="7"/>
      <c r="NDA14" s="7"/>
      <c r="NDB14" s="7"/>
      <c r="NDC14" s="7"/>
      <c r="NDD14" s="7"/>
      <c r="NDE14" s="7"/>
      <c r="NDF14" s="7"/>
      <c r="NDG14" s="7"/>
      <c r="NDH14" s="7"/>
      <c r="NDI14" s="7"/>
      <c r="NDJ14" s="7"/>
      <c r="NDK14" s="7"/>
      <c r="NDL14" s="7"/>
      <c r="NDM14" s="7"/>
      <c r="NDN14" s="7"/>
      <c r="NDO14" s="7"/>
      <c r="NDP14" s="7"/>
      <c r="NDQ14" s="7"/>
      <c r="NDR14" s="7"/>
      <c r="NDS14" s="7"/>
      <c r="NDT14" s="7"/>
      <c r="NDU14" s="7"/>
      <c r="NDV14" s="7"/>
      <c r="NDW14" s="7"/>
      <c r="NDX14" s="7"/>
      <c r="NDY14" s="7"/>
      <c r="NDZ14" s="7"/>
      <c r="NEA14" s="7"/>
      <c r="NEB14" s="7"/>
      <c r="NEC14" s="7"/>
      <c r="NED14" s="7"/>
      <c r="NEE14" s="7"/>
      <c r="NEF14" s="7"/>
      <c r="NEG14" s="7"/>
      <c r="NEH14" s="7"/>
      <c r="NEI14" s="7"/>
      <c r="NEJ14" s="7"/>
      <c r="NEK14" s="7"/>
      <c r="NEL14" s="7"/>
      <c r="NEM14" s="7"/>
      <c r="NEN14" s="7"/>
      <c r="NEO14" s="7"/>
      <c r="NEP14" s="7"/>
      <c r="NEQ14" s="7"/>
      <c r="NER14" s="7"/>
      <c r="NES14" s="7"/>
      <c r="NET14" s="7"/>
      <c r="NEU14" s="7"/>
      <c r="NEV14" s="7"/>
      <c r="NEW14" s="7"/>
      <c r="NEX14" s="7"/>
      <c r="NEY14" s="7"/>
      <c r="NEZ14" s="7"/>
      <c r="NFA14" s="7"/>
      <c r="NFB14" s="7"/>
      <c r="NFC14" s="7"/>
      <c r="NFD14" s="7"/>
      <c r="NFE14" s="7"/>
      <c r="NFF14" s="7"/>
      <c r="NFG14" s="7"/>
      <c r="NFH14" s="7"/>
      <c r="NFI14" s="7"/>
      <c r="NFJ14" s="7"/>
      <c r="NFK14" s="7"/>
      <c r="NFL14" s="7"/>
      <c r="NFM14" s="7"/>
      <c r="NFN14" s="7"/>
      <c r="NFO14" s="7"/>
      <c r="NFP14" s="7"/>
      <c r="NFQ14" s="7"/>
      <c r="NFR14" s="7"/>
      <c r="NFS14" s="7"/>
      <c r="NFT14" s="7"/>
      <c r="NFU14" s="7"/>
      <c r="NFV14" s="7"/>
      <c r="NFW14" s="7"/>
      <c r="NFX14" s="7"/>
      <c r="NFY14" s="7"/>
      <c r="NFZ14" s="7"/>
      <c r="NGA14" s="7"/>
      <c r="NGB14" s="7"/>
      <c r="NGC14" s="7"/>
      <c r="NGD14" s="7"/>
      <c r="NGE14" s="7"/>
      <c r="NGF14" s="7"/>
      <c r="NGG14" s="7"/>
      <c r="NGH14" s="7"/>
      <c r="NGI14" s="7"/>
      <c r="NGJ14" s="7"/>
      <c r="NGK14" s="7"/>
      <c r="NGL14" s="7"/>
      <c r="NGM14" s="7"/>
      <c r="NGN14" s="7"/>
      <c r="NGO14" s="7"/>
      <c r="NGP14" s="7"/>
      <c r="NGQ14" s="7"/>
      <c r="NGR14" s="7"/>
      <c r="NGS14" s="7"/>
      <c r="NGT14" s="7"/>
      <c r="NGU14" s="7"/>
      <c r="NGV14" s="7"/>
      <c r="NGW14" s="7"/>
      <c r="NGX14" s="7"/>
      <c r="NGY14" s="7"/>
      <c r="NGZ14" s="7"/>
      <c r="NHA14" s="7"/>
      <c r="NHB14" s="7"/>
      <c r="NHC14" s="7"/>
      <c r="NHD14" s="7"/>
      <c r="NHE14" s="7"/>
      <c r="NHF14" s="7"/>
      <c r="NHG14" s="7"/>
      <c r="NHH14" s="7"/>
      <c r="NHI14" s="7"/>
      <c r="NHJ14" s="7"/>
      <c r="NHK14" s="7"/>
      <c r="NHL14" s="7"/>
      <c r="NHM14" s="7"/>
      <c r="NHN14" s="7"/>
      <c r="NHO14" s="7"/>
      <c r="NHP14" s="7"/>
      <c r="NHQ14" s="7"/>
      <c r="NHR14" s="7"/>
      <c r="NHS14" s="7"/>
      <c r="NHT14" s="7"/>
      <c r="NHU14" s="7"/>
      <c r="NHV14" s="7"/>
      <c r="NHW14" s="7"/>
      <c r="NHX14" s="7"/>
      <c r="NHY14" s="7"/>
      <c r="NHZ14" s="7"/>
      <c r="NIA14" s="7"/>
      <c r="NIB14" s="7"/>
      <c r="NIC14" s="7"/>
      <c r="NID14" s="7"/>
      <c r="NIE14" s="7"/>
      <c r="NIF14" s="7"/>
      <c r="NIG14" s="7"/>
      <c r="NIH14" s="7"/>
      <c r="NII14" s="7"/>
      <c r="NIJ14" s="7"/>
      <c r="NIK14" s="7"/>
      <c r="NIL14" s="7"/>
      <c r="NIM14" s="7"/>
      <c r="NIN14" s="7"/>
      <c r="NIO14" s="7"/>
      <c r="NIP14" s="7"/>
      <c r="NIQ14" s="7"/>
      <c r="NIR14" s="7"/>
      <c r="NIS14" s="7"/>
      <c r="NIT14" s="7"/>
      <c r="NIU14" s="7"/>
      <c r="NIV14" s="7"/>
      <c r="NIW14" s="7"/>
      <c r="NIX14" s="7"/>
      <c r="NIY14" s="7"/>
      <c r="NIZ14" s="7"/>
      <c r="NJA14" s="7"/>
      <c r="NJB14" s="7"/>
      <c r="NJC14" s="7"/>
      <c r="NJD14" s="7"/>
      <c r="NJE14" s="7"/>
      <c r="NJF14" s="7"/>
      <c r="NJG14" s="7"/>
      <c r="NJH14" s="7"/>
      <c r="NJI14" s="7"/>
      <c r="NJJ14" s="7"/>
      <c r="NJK14" s="7"/>
      <c r="NJL14" s="7"/>
      <c r="NJM14" s="7"/>
      <c r="NJN14" s="7"/>
      <c r="NJO14" s="7"/>
      <c r="NJP14" s="7"/>
      <c r="NJQ14" s="7"/>
      <c r="NJR14" s="7"/>
      <c r="NJS14" s="7"/>
      <c r="NJT14" s="7"/>
      <c r="NJU14" s="7"/>
      <c r="NJV14" s="7"/>
      <c r="NJW14" s="7"/>
      <c r="NJX14" s="7"/>
      <c r="NJY14" s="7"/>
      <c r="NJZ14" s="7"/>
      <c r="NKA14" s="7"/>
      <c r="NKB14" s="7"/>
      <c r="NKC14" s="7"/>
      <c r="NKD14" s="7"/>
      <c r="NKE14" s="7"/>
      <c r="NKF14" s="7"/>
      <c r="NKG14" s="7"/>
      <c r="NKH14" s="7"/>
      <c r="NKI14" s="7"/>
      <c r="NKJ14" s="7"/>
      <c r="NKK14" s="7"/>
      <c r="NKL14" s="7"/>
      <c r="NKM14" s="7"/>
      <c r="NKN14" s="7"/>
      <c r="NKO14" s="7"/>
      <c r="NKP14" s="7"/>
      <c r="NKQ14" s="7"/>
      <c r="NKR14" s="7"/>
      <c r="NKS14" s="7"/>
      <c r="NKT14" s="7"/>
      <c r="NKU14" s="7"/>
      <c r="NKV14" s="7"/>
      <c r="NKW14" s="7"/>
      <c r="NKX14" s="7"/>
      <c r="NKY14" s="7"/>
      <c r="NKZ14" s="7"/>
      <c r="NLA14" s="7"/>
      <c r="NLB14" s="7"/>
      <c r="NLC14" s="7"/>
      <c r="NLD14" s="7"/>
      <c r="NLE14" s="7"/>
      <c r="NLF14" s="7"/>
      <c r="NLG14" s="7"/>
      <c r="NLH14" s="7"/>
      <c r="NLI14" s="7"/>
      <c r="NLJ14" s="7"/>
      <c r="NLK14" s="7"/>
      <c r="NLL14" s="7"/>
      <c r="NLM14" s="7"/>
      <c r="NLN14" s="7"/>
      <c r="NLO14" s="7"/>
      <c r="NLP14" s="7"/>
      <c r="NLQ14" s="7"/>
      <c r="NLR14" s="7"/>
      <c r="NLS14" s="7"/>
      <c r="NLT14" s="7"/>
      <c r="NLU14" s="7"/>
      <c r="NLV14" s="7"/>
      <c r="NLW14" s="7"/>
      <c r="NLX14" s="7"/>
      <c r="NLY14" s="7"/>
      <c r="NLZ14" s="7"/>
      <c r="NMA14" s="7"/>
      <c r="NMB14" s="7"/>
      <c r="NMC14" s="7"/>
      <c r="NMD14" s="7"/>
      <c r="NME14" s="7"/>
      <c r="NMF14" s="7"/>
      <c r="NMG14" s="7"/>
      <c r="NMH14" s="7"/>
      <c r="NMI14" s="7"/>
      <c r="NMJ14" s="7"/>
      <c r="NMK14" s="7"/>
      <c r="NML14" s="7"/>
      <c r="NMM14" s="7"/>
      <c r="NMN14" s="7"/>
      <c r="NMO14" s="7"/>
      <c r="NMP14" s="7"/>
      <c r="NMQ14" s="7"/>
      <c r="NMR14" s="7"/>
      <c r="NMS14" s="7"/>
      <c r="NMT14" s="7"/>
      <c r="NMU14" s="7"/>
      <c r="NMV14" s="7"/>
      <c r="NMW14" s="7"/>
      <c r="NMX14" s="7"/>
      <c r="NMY14" s="7"/>
      <c r="NMZ14" s="7"/>
      <c r="NNA14" s="7"/>
      <c r="NNB14" s="7"/>
      <c r="NNC14" s="7"/>
      <c r="NND14" s="7"/>
      <c r="NNE14" s="7"/>
      <c r="NNF14" s="7"/>
      <c r="NNG14" s="7"/>
      <c r="NNH14" s="7"/>
      <c r="NNI14" s="7"/>
      <c r="NNJ14" s="7"/>
      <c r="NNK14" s="7"/>
      <c r="NNL14" s="7"/>
      <c r="NNM14" s="7"/>
      <c r="NNN14" s="7"/>
      <c r="NNO14" s="7"/>
      <c r="NNP14" s="7"/>
      <c r="NNQ14" s="7"/>
      <c r="NNR14" s="7"/>
      <c r="NNS14" s="7"/>
      <c r="NNT14" s="7"/>
      <c r="NNU14" s="7"/>
      <c r="NNV14" s="7"/>
      <c r="NNW14" s="7"/>
      <c r="NNX14" s="7"/>
      <c r="NNY14" s="7"/>
      <c r="NNZ14" s="7"/>
      <c r="NOA14" s="7"/>
      <c r="NOB14" s="7"/>
      <c r="NOC14" s="7"/>
      <c r="NOD14" s="7"/>
      <c r="NOE14" s="7"/>
      <c r="NOF14" s="7"/>
      <c r="NOG14" s="7"/>
      <c r="NOH14" s="7"/>
      <c r="NOI14" s="7"/>
      <c r="NOJ14" s="7"/>
      <c r="NOK14" s="7"/>
      <c r="NOL14" s="7"/>
      <c r="NOM14" s="7"/>
      <c r="NON14" s="7"/>
      <c r="NOO14" s="7"/>
      <c r="NOP14" s="7"/>
      <c r="NOQ14" s="7"/>
      <c r="NOR14" s="7"/>
      <c r="NOS14" s="7"/>
      <c r="NOT14" s="7"/>
      <c r="NOU14" s="7"/>
      <c r="NOV14" s="7"/>
      <c r="NOW14" s="7"/>
      <c r="NOX14" s="7"/>
      <c r="NOY14" s="7"/>
      <c r="NOZ14" s="7"/>
      <c r="NPA14" s="7"/>
      <c r="NPB14" s="7"/>
      <c r="NPC14" s="7"/>
      <c r="NPD14" s="7"/>
      <c r="NPE14" s="7"/>
      <c r="NPF14" s="7"/>
      <c r="NPG14" s="7"/>
      <c r="NPH14" s="7"/>
      <c r="NPI14" s="7"/>
      <c r="NPJ14" s="7"/>
      <c r="NPK14" s="7"/>
      <c r="NPL14" s="7"/>
      <c r="NPM14" s="7"/>
      <c r="NPN14" s="7"/>
      <c r="NPO14" s="7"/>
      <c r="NPP14" s="7"/>
      <c r="NPQ14" s="7"/>
      <c r="NPR14" s="7"/>
      <c r="NPS14" s="7"/>
      <c r="NPT14" s="7"/>
      <c r="NPU14" s="7"/>
      <c r="NPV14" s="7"/>
      <c r="NPW14" s="7"/>
      <c r="NPX14" s="7"/>
      <c r="NPY14" s="7"/>
      <c r="NPZ14" s="7"/>
      <c r="NQA14" s="7"/>
      <c r="NQB14" s="7"/>
      <c r="NQC14" s="7"/>
      <c r="NQD14" s="7"/>
      <c r="NQE14" s="7"/>
      <c r="NQF14" s="7"/>
      <c r="NQG14" s="7"/>
      <c r="NQH14" s="7"/>
      <c r="NQI14" s="7"/>
      <c r="NQJ14" s="7"/>
      <c r="NQK14" s="7"/>
      <c r="NQL14" s="7"/>
      <c r="NQM14" s="7"/>
      <c r="NQN14" s="7"/>
      <c r="NQO14" s="7"/>
      <c r="NQP14" s="7"/>
      <c r="NQQ14" s="7"/>
      <c r="NQR14" s="7"/>
      <c r="NQS14" s="7"/>
      <c r="NQT14" s="7"/>
      <c r="NQU14" s="7"/>
      <c r="NQV14" s="7"/>
      <c r="NQW14" s="7"/>
      <c r="NQX14" s="7"/>
      <c r="NQY14" s="7"/>
      <c r="NQZ14" s="7"/>
      <c r="NRA14" s="7"/>
      <c r="NRB14" s="7"/>
      <c r="NRC14" s="7"/>
      <c r="NRD14" s="7"/>
      <c r="NRE14" s="7"/>
      <c r="NRF14" s="7"/>
      <c r="NRG14" s="7"/>
      <c r="NRH14" s="7"/>
      <c r="NRI14" s="7"/>
      <c r="NRJ14" s="7"/>
      <c r="NRK14" s="7"/>
      <c r="NRL14" s="7"/>
      <c r="NRM14" s="7"/>
      <c r="NRN14" s="7"/>
      <c r="NRO14" s="7"/>
      <c r="NRP14" s="7"/>
      <c r="NRQ14" s="7"/>
      <c r="NRR14" s="7"/>
      <c r="NRS14" s="7"/>
      <c r="NRT14" s="7"/>
      <c r="NRU14" s="7"/>
      <c r="NRV14" s="7"/>
      <c r="NRW14" s="7"/>
      <c r="NRX14" s="7"/>
      <c r="NRY14" s="7"/>
      <c r="NRZ14" s="7"/>
      <c r="NSA14" s="7"/>
      <c r="NSB14" s="7"/>
      <c r="NSC14" s="7"/>
      <c r="NSD14" s="7"/>
      <c r="NSE14" s="7"/>
      <c r="NSF14" s="7"/>
      <c r="NSG14" s="7"/>
      <c r="NSH14" s="7"/>
      <c r="NSI14" s="7"/>
      <c r="NSJ14" s="7"/>
      <c r="NSK14" s="7"/>
      <c r="NSL14" s="7"/>
      <c r="NSM14" s="7"/>
      <c r="NSN14" s="7"/>
      <c r="NSO14" s="7"/>
      <c r="NSP14" s="7"/>
      <c r="NSQ14" s="7"/>
      <c r="NSR14" s="7"/>
      <c r="NSS14" s="7"/>
      <c r="NST14" s="7"/>
      <c r="NSU14" s="7"/>
      <c r="NSV14" s="7"/>
      <c r="NSW14" s="7"/>
      <c r="NSX14" s="7"/>
      <c r="NSY14" s="7"/>
      <c r="NSZ14" s="7"/>
      <c r="NTA14" s="7"/>
      <c r="NTB14" s="7"/>
      <c r="NTC14" s="7"/>
      <c r="NTD14" s="7"/>
      <c r="NTE14" s="7"/>
      <c r="NTF14" s="7"/>
      <c r="NTG14" s="7"/>
      <c r="NTH14" s="7"/>
      <c r="NTI14" s="7"/>
      <c r="NTJ14" s="7"/>
      <c r="NTK14" s="7"/>
      <c r="NTL14" s="7"/>
      <c r="NTM14" s="7"/>
      <c r="NTN14" s="7"/>
      <c r="NTO14" s="7"/>
      <c r="NTP14" s="7"/>
      <c r="NTQ14" s="7"/>
      <c r="NTR14" s="7"/>
      <c r="NTS14" s="7"/>
      <c r="NTT14" s="7"/>
      <c r="NTU14" s="7"/>
      <c r="NTV14" s="7"/>
      <c r="NTW14" s="7"/>
      <c r="NTX14" s="7"/>
      <c r="NTY14" s="7"/>
      <c r="NTZ14" s="7"/>
      <c r="NUA14" s="7"/>
      <c r="NUB14" s="7"/>
      <c r="NUC14" s="7"/>
      <c r="NUD14" s="7"/>
      <c r="NUE14" s="7"/>
      <c r="NUF14" s="7"/>
      <c r="NUG14" s="7"/>
      <c r="NUH14" s="7"/>
      <c r="NUI14" s="7"/>
      <c r="NUJ14" s="7"/>
      <c r="NUK14" s="7"/>
      <c r="NUL14" s="7"/>
      <c r="NUM14" s="7"/>
      <c r="NUN14" s="7"/>
      <c r="NUO14" s="7"/>
      <c r="NUP14" s="7"/>
      <c r="NUQ14" s="7"/>
      <c r="NUR14" s="7"/>
      <c r="NUS14" s="7"/>
      <c r="NUT14" s="7"/>
      <c r="NUU14" s="7"/>
      <c r="NUV14" s="7"/>
      <c r="NUW14" s="7"/>
      <c r="NUX14" s="7"/>
      <c r="NUY14" s="7"/>
      <c r="NUZ14" s="7"/>
      <c r="NVA14" s="7"/>
      <c r="NVB14" s="7"/>
      <c r="NVC14" s="7"/>
      <c r="NVD14" s="7"/>
      <c r="NVE14" s="7"/>
      <c r="NVF14" s="7"/>
      <c r="NVG14" s="7"/>
      <c r="NVH14" s="7"/>
      <c r="NVI14" s="7"/>
      <c r="NVJ14" s="7"/>
      <c r="NVK14" s="7"/>
      <c r="NVL14" s="7"/>
      <c r="NVM14" s="7"/>
      <c r="NVN14" s="7"/>
      <c r="NVO14" s="7"/>
      <c r="NVP14" s="7"/>
      <c r="NVQ14" s="7"/>
      <c r="NVR14" s="7"/>
      <c r="NVS14" s="7"/>
      <c r="NVT14" s="7"/>
      <c r="NVU14" s="7"/>
      <c r="NVV14" s="7"/>
      <c r="NVW14" s="7"/>
      <c r="NVX14" s="7"/>
      <c r="NVY14" s="7"/>
      <c r="NVZ14" s="7"/>
      <c r="NWA14" s="7"/>
      <c r="NWB14" s="7"/>
      <c r="NWC14" s="7"/>
      <c r="NWD14" s="7"/>
      <c r="NWE14" s="7"/>
      <c r="NWF14" s="7"/>
      <c r="NWG14" s="7"/>
      <c r="NWH14" s="7"/>
      <c r="NWI14" s="7"/>
      <c r="NWJ14" s="7"/>
      <c r="NWK14" s="7"/>
      <c r="NWL14" s="7"/>
      <c r="NWM14" s="7"/>
      <c r="NWN14" s="7"/>
      <c r="NWO14" s="7"/>
      <c r="NWP14" s="7"/>
      <c r="NWQ14" s="7"/>
      <c r="NWR14" s="7"/>
      <c r="NWS14" s="7"/>
      <c r="NWT14" s="7"/>
      <c r="NWU14" s="7"/>
      <c r="NWV14" s="7"/>
      <c r="NWW14" s="7"/>
      <c r="NWX14" s="7"/>
      <c r="NWY14" s="7"/>
      <c r="NWZ14" s="7"/>
      <c r="NXA14" s="7"/>
      <c r="NXB14" s="7"/>
      <c r="NXC14" s="7"/>
      <c r="NXD14" s="7"/>
      <c r="NXE14" s="7"/>
      <c r="NXF14" s="7"/>
      <c r="NXG14" s="7"/>
      <c r="NXH14" s="7"/>
      <c r="NXI14" s="7"/>
      <c r="NXJ14" s="7"/>
      <c r="NXK14" s="7"/>
      <c r="NXL14" s="7"/>
      <c r="NXM14" s="7"/>
      <c r="NXN14" s="7"/>
      <c r="NXO14" s="7"/>
      <c r="NXP14" s="7"/>
      <c r="NXQ14" s="7"/>
      <c r="NXR14" s="7"/>
      <c r="NXS14" s="7"/>
      <c r="NXT14" s="7"/>
      <c r="NXU14" s="7"/>
      <c r="NXV14" s="7"/>
      <c r="NXW14" s="7"/>
      <c r="NXX14" s="7"/>
      <c r="NXY14" s="7"/>
      <c r="NXZ14" s="7"/>
      <c r="NYA14" s="7"/>
      <c r="NYB14" s="7"/>
      <c r="NYC14" s="7"/>
      <c r="NYD14" s="7"/>
      <c r="NYE14" s="7"/>
      <c r="NYF14" s="7"/>
      <c r="NYG14" s="7"/>
      <c r="NYH14" s="7"/>
      <c r="NYI14" s="7"/>
      <c r="NYJ14" s="7"/>
      <c r="NYK14" s="7"/>
      <c r="NYL14" s="7"/>
      <c r="NYM14" s="7"/>
      <c r="NYN14" s="7"/>
      <c r="NYO14" s="7"/>
      <c r="NYP14" s="7"/>
      <c r="NYQ14" s="7"/>
      <c r="NYR14" s="7"/>
      <c r="NYS14" s="7"/>
      <c r="NYT14" s="7"/>
      <c r="NYU14" s="7"/>
      <c r="NYV14" s="7"/>
      <c r="NYW14" s="7"/>
      <c r="NYX14" s="7"/>
      <c r="NYY14" s="7"/>
      <c r="NYZ14" s="7"/>
      <c r="NZA14" s="7"/>
      <c r="NZB14" s="7"/>
      <c r="NZC14" s="7"/>
      <c r="NZD14" s="7"/>
      <c r="NZE14" s="7"/>
      <c r="NZF14" s="7"/>
      <c r="NZG14" s="7"/>
      <c r="NZH14" s="7"/>
      <c r="NZI14" s="7"/>
      <c r="NZJ14" s="7"/>
      <c r="NZK14" s="7"/>
      <c r="NZL14" s="7"/>
      <c r="NZM14" s="7"/>
      <c r="NZN14" s="7"/>
      <c r="NZO14" s="7"/>
      <c r="NZP14" s="7"/>
      <c r="NZQ14" s="7"/>
      <c r="NZR14" s="7"/>
      <c r="NZS14" s="7"/>
      <c r="NZT14" s="7"/>
      <c r="NZU14" s="7"/>
      <c r="NZV14" s="7"/>
      <c r="NZW14" s="7"/>
      <c r="NZX14" s="7"/>
      <c r="NZY14" s="7"/>
      <c r="NZZ14" s="7"/>
      <c r="OAA14" s="7"/>
      <c r="OAB14" s="7"/>
      <c r="OAC14" s="7"/>
      <c r="OAD14" s="7"/>
      <c r="OAE14" s="7"/>
      <c r="OAF14" s="7"/>
      <c r="OAG14" s="7"/>
      <c r="OAH14" s="7"/>
      <c r="OAI14" s="7"/>
      <c r="OAJ14" s="7"/>
      <c r="OAK14" s="7"/>
      <c r="OAL14" s="7"/>
      <c r="OAM14" s="7"/>
      <c r="OAN14" s="7"/>
      <c r="OAO14" s="7"/>
      <c r="OAP14" s="7"/>
      <c r="OAQ14" s="7"/>
      <c r="OAR14" s="7"/>
      <c r="OAS14" s="7"/>
      <c r="OAT14" s="7"/>
      <c r="OAU14" s="7"/>
      <c r="OAV14" s="7"/>
      <c r="OAW14" s="7"/>
      <c r="OAX14" s="7"/>
      <c r="OAY14" s="7"/>
      <c r="OAZ14" s="7"/>
      <c r="OBA14" s="7"/>
      <c r="OBB14" s="7"/>
      <c r="OBC14" s="7"/>
      <c r="OBD14" s="7"/>
      <c r="OBE14" s="7"/>
      <c r="OBF14" s="7"/>
      <c r="OBG14" s="7"/>
      <c r="OBH14" s="7"/>
      <c r="OBI14" s="7"/>
      <c r="OBJ14" s="7"/>
      <c r="OBK14" s="7"/>
      <c r="OBL14" s="7"/>
      <c r="OBM14" s="7"/>
      <c r="OBN14" s="7"/>
      <c r="OBO14" s="7"/>
      <c r="OBP14" s="7"/>
      <c r="OBQ14" s="7"/>
      <c r="OBR14" s="7"/>
      <c r="OBS14" s="7"/>
      <c r="OBT14" s="7"/>
      <c r="OBU14" s="7"/>
      <c r="OBV14" s="7"/>
      <c r="OBW14" s="7"/>
      <c r="OBX14" s="7"/>
      <c r="OBY14" s="7"/>
      <c r="OBZ14" s="7"/>
      <c r="OCA14" s="7"/>
      <c r="OCB14" s="7"/>
      <c r="OCC14" s="7"/>
      <c r="OCD14" s="7"/>
      <c r="OCE14" s="7"/>
      <c r="OCF14" s="7"/>
      <c r="OCG14" s="7"/>
      <c r="OCH14" s="7"/>
      <c r="OCI14" s="7"/>
      <c r="OCJ14" s="7"/>
      <c r="OCK14" s="7"/>
      <c r="OCL14" s="7"/>
      <c r="OCM14" s="7"/>
      <c r="OCN14" s="7"/>
      <c r="OCO14" s="7"/>
      <c r="OCP14" s="7"/>
      <c r="OCQ14" s="7"/>
      <c r="OCR14" s="7"/>
      <c r="OCS14" s="7"/>
      <c r="OCT14" s="7"/>
      <c r="OCU14" s="7"/>
      <c r="OCV14" s="7"/>
      <c r="OCW14" s="7"/>
      <c r="OCX14" s="7"/>
      <c r="OCY14" s="7"/>
      <c r="OCZ14" s="7"/>
      <c r="ODA14" s="7"/>
      <c r="ODB14" s="7"/>
      <c r="ODC14" s="7"/>
      <c r="ODD14" s="7"/>
      <c r="ODE14" s="7"/>
      <c r="ODF14" s="7"/>
      <c r="ODG14" s="7"/>
      <c r="ODH14" s="7"/>
      <c r="ODI14" s="7"/>
      <c r="ODJ14" s="7"/>
      <c r="ODK14" s="7"/>
      <c r="ODL14" s="7"/>
      <c r="ODM14" s="7"/>
      <c r="ODN14" s="7"/>
      <c r="ODO14" s="7"/>
      <c r="ODP14" s="7"/>
      <c r="ODQ14" s="7"/>
      <c r="ODR14" s="7"/>
      <c r="ODS14" s="7"/>
      <c r="ODT14" s="7"/>
      <c r="ODU14" s="7"/>
      <c r="ODV14" s="7"/>
      <c r="ODW14" s="7"/>
      <c r="ODX14" s="7"/>
      <c r="ODY14" s="7"/>
      <c r="ODZ14" s="7"/>
      <c r="OEA14" s="7"/>
      <c r="OEB14" s="7"/>
      <c r="OEC14" s="7"/>
      <c r="OED14" s="7"/>
      <c r="OEE14" s="7"/>
      <c r="OEF14" s="7"/>
      <c r="OEG14" s="7"/>
      <c r="OEH14" s="7"/>
      <c r="OEI14" s="7"/>
      <c r="OEJ14" s="7"/>
      <c r="OEK14" s="7"/>
      <c r="OEL14" s="7"/>
      <c r="OEM14" s="7"/>
      <c r="OEN14" s="7"/>
      <c r="OEO14" s="7"/>
      <c r="OEP14" s="7"/>
      <c r="OEQ14" s="7"/>
      <c r="OER14" s="7"/>
      <c r="OES14" s="7"/>
      <c r="OET14" s="7"/>
      <c r="OEU14" s="7"/>
      <c r="OEV14" s="7"/>
      <c r="OEW14" s="7"/>
      <c r="OEX14" s="7"/>
      <c r="OEY14" s="7"/>
      <c r="OEZ14" s="7"/>
      <c r="OFA14" s="7"/>
      <c r="OFB14" s="7"/>
      <c r="OFC14" s="7"/>
      <c r="OFD14" s="7"/>
      <c r="OFE14" s="7"/>
      <c r="OFF14" s="7"/>
      <c r="OFG14" s="7"/>
      <c r="OFH14" s="7"/>
      <c r="OFI14" s="7"/>
      <c r="OFJ14" s="7"/>
      <c r="OFK14" s="7"/>
      <c r="OFL14" s="7"/>
      <c r="OFM14" s="7"/>
      <c r="OFN14" s="7"/>
      <c r="OFO14" s="7"/>
      <c r="OFP14" s="7"/>
      <c r="OFQ14" s="7"/>
      <c r="OFR14" s="7"/>
      <c r="OFS14" s="7"/>
      <c r="OFT14" s="7"/>
      <c r="OFU14" s="7"/>
      <c r="OFV14" s="7"/>
      <c r="OFW14" s="7"/>
      <c r="OFX14" s="7"/>
      <c r="OFY14" s="7"/>
      <c r="OFZ14" s="7"/>
      <c r="OGA14" s="7"/>
      <c r="OGB14" s="7"/>
      <c r="OGC14" s="7"/>
      <c r="OGD14" s="7"/>
      <c r="OGE14" s="7"/>
      <c r="OGF14" s="7"/>
      <c r="OGG14" s="7"/>
      <c r="OGH14" s="7"/>
      <c r="OGI14" s="7"/>
      <c r="OGJ14" s="7"/>
      <c r="OGK14" s="7"/>
      <c r="OGL14" s="7"/>
      <c r="OGM14" s="7"/>
      <c r="OGN14" s="7"/>
      <c r="OGO14" s="7"/>
      <c r="OGP14" s="7"/>
      <c r="OGQ14" s="7"/>
      <c r="OGR14" s="7"/>
      <c r="OGS14" s="7"/>
      <c r="OGT14" s="7"/>
      <c r="OGU14" s="7"/>
      <c r="OGV14" s="7"/>
      <c r="OGW14" s="7"/>
      <c r="OGX14" s="7"/>
      <c r="OGY14" s="7"/>
      <c r="OGZ14" s="7"/>
      <c r="OHA14" s="7"/>
      <c r="OHB14" s="7"/>
      <c r="OHC14" s="7"/>
      <c r="OHD14" s="7"/>
      <c r="OHE14" s="7"/>
      <c r="OHF14" s="7"/>
      <c r="OHG14" s="7"/>
      <c r="OHH14" s="7"/>
      <c r="OHI14" s="7"/>
      <c r="OHJ14" s="7"/>
      <c r="OHK14" s="7"/>
      <c r="OHL14" s="7"/>
      <c r="OHM14" s="7"/>
      <c r="OHN14" s="7"/>
      <c r="OHO14" s="7"/>
      <c r="OHP14" s="7"/>
      <c r="OHQ14" s="7"/>
      <c r="OHR14" s="7"/>
      <c r="OHS14" s="7"/>
      <c r="OHT14" s="7"/>
      <c r="OHU14" s="7"/>
      <c r="OHV14" s="7"/>
      <c r="OHW14" s="7"/>
      <c r="OHX14" s="7"/>
      <c r="OHY14" s="7"/>
      <c r="OHZ14" s="7"/>
      <c r="OIA14" s="7"/>
      <c r="OIB14" s="7"/>
      <c r="OIC14" s="7"/>
      <c r="OID14" s="7"/>
      <c r="OIE14" s="7"/>
      <c r="OIF14" s="7"/>
      <c r="OIG14" s="7"/>
      <c r="OIH14" s="7"/>
      <c r="OII14" s="7"/>
      <c r="OIJ14" s="7"/>
      <c r="OIK14" s="7"/>
      <c r="OIL14" s="7"/>
      <c r="OIM14" s="7"/>
      <c r="OIN14" s="7"/>
      <c r="OIO14" s="7"/>
      <c r="OIP14" s="7"/>
      <c r="OIQ14" s="7"/>
      <c r="OIR14" s="7"/>
      <c r="OIS14" s="7"/>
      <c r="OIT14" s="7"/>
      <c r="OIU14" s="7"/>
      <c r="OIV14" s="7"/>
      <c r="OIW14" s="7"/>
      <c r="OIX14" s="7"/>
      <c r="OIY14" s="7"/>
      <c r="OIZ14" s="7"/>
      <c r="OJA14" s="7"/>
      <c r="OJB14" s="7"/>
      <c r="OJC14" s="7"/>
      <c r="OJD14" s="7"/>
      <c r="OJE14" s="7"/>
      <c r="OJF14" s="7"/>
      <c r="OJG14" s="7"/>
      <c r="OJH14" s="7"/>
      <c r="OJI14" s="7"/>
      <c r="OJJ14" s="7"/>
      <c r="OJK14" s="7"/>
      <c r="OJL14" s="7"/>
      <c r="OJM14" s="7"/>
      <c r="OJN14" s="7"/>
      <c r="OJO14" s="7"/>
      <c r="OJP14" s="7"/>
      <c r="OJQ14" s="7"/>
      <c r="OJR14" s="7"/>
      <c r="OJS14" s="7"/>
      <c r="OJT14" s="7"/>
      <c r="OJU14" s="7"/>
      <c r="OJV14" s="7"/>
      <c r="OJW14" s="7"/>
      <c r="OJX14" s="7"/>
      <c r="OJY14" s="7"/>
      <c r="OJZ14" s="7"/>
      <c r="OKA14" s="7"/>
      <c r="OKB14" s="7"/>
      <c r="OKC14" s="7"/>
      <c r="OKD14" s="7"/>
      <c r="OKE14" s="7"/>
      <c r="OKF14" s="7"/>
      <c r="OKG14" s="7"/>
      <c r="OKH14" s="7"/>
      <c r="OKI14" s="7"/>
      <c r="OKJ14" s="7"/>
      <c r="OKK14" s="7"/>
      <c r="OKL14" s="7"/>
      <c r="OKM14" s="7"/>
      <c r="OKN14" s="7"/>
      <c r="OKO14" s="7"/>
      <c r="OKP14" s="7"/>
      <c r="OKQ14" s="7"/>
      <c r="OKR14" s="7"/>
      <c r="OKS14" s="7"/>
      <c r="OKT14" s="7"/>
      <c r="OKU14" s="7"/>
      <c r="OKV14" s="7"/>
      <c r="OKW14" s="7"/>
      <c r="OKX14" s="7"/>
      <c r="OKY14" s="7"/>
      <c r="OKZ14" s="7"/>
      <c r="OLA14" s="7"/>
      <c r="OLB14" s="7"/>
      <c r="OLC14" s="7"/>
      <c r="OLD14" s="7"/>
      <c r="OLE14" s="7"/>
      <c r="OLF14" s="7"/>
      <c r="OLG14" s="7"/>
      <c r="OLH14" s="7"/>
      <c r="OLI14" s="7"/>
      <c r="OLJ14" s="7"/>
      <c r="OLK14" s="7"/>
      <c r="OLL14" s="7"/>
      <c r="OLM14" s="7"/>
      <c r="OLN14" s="7"/>
      <c r="OLO14" s="7"/>
      <c r="OLP14" s="7"/>
      <c r="OLQ14" s="7"/>
      <c r="OLR14" s="7"/>
      <c r="OLS14" s="7"/>
      <c r="OLT14" s="7"/>
      <c r="OLU14" s="7"/>
      <c r="OLV14" s="7"/>
      <c r="OLW14" s="7"/>
      <c r="OLX14" s="7"/>
      <c r="OLY14" s="7"/>
      <c r="OLZ14" s="7"/>
      <c r="OMA14" s="7"/>
      <c r="OMB14" s="7"/>
      <c r="OMC14" s="7"/>
      <c r="OMD14" s="7"/>
      <c r="OME14" s="7"/>
      <c r="OMF14" s="7"/>
      <c r="OMG14" s="7"/>
      <c r="OMH14" s="7"/>
      <c r="OMI14" s="7"/>
      <c r="OMJ14" s="7"/>
      <c r="OMK14" s="7"/>
      <c r="OML14" s="7"/>
      <c r="OMM14" s="7"/>
      <c r="OMN14" s="7"/>
      <c r="OMO14" s="7"/>
      <c r="OMP14" s="7"/>
      <c r="OMQ14" s="7"/>
      <c r="OMR14" s="7"/>
      <c r="OMS14" s="7"/>
      <c r="OMT14" s="7"/>
      <c r="OMU14" s="7"/>
      <c r="OMV14" s="7"/>
      <c r="OMW14" s="7"/>
      <c r="OMX14" s="7"/>
      <c r="OMY14" s="7"/>
      <c r="OMZ14" s="7"/>
      <c r="ONA14" s="7"/>
      <c r="ONB14" s="7"/>
      <c r="ONC14" s="7"/>
      <c r="OND14" s="7"/>
      <c r="ONE14" s="7"/>
      <c r="ONF14" s="7"/>
      <c r="ONG14" s="7"/>
      <c r="ONH14" s="7"/>
      <c r="ONI14" s="7"/>
      <c r="ONJ14" s="7"/>
      <c r="ONK14" s="7"/>
      <c r="ONL14" s="7"/>
      <c r="ONM14" s="7"/>
      <c r="ONN14" s="7"/>
      <c r="ONO14" s="7"/>
      <c r="ONP14" s="7"/>
      <c r="ONQ14" s="7"/>
      <c r="ONR14" s="7"/>
      <c r="ONS14" s="7"/>
      <c r="ONT14" s="7"/>
      <c r="ONU14" s="7"/>
      <c r="ONV14" s="7"/>
      <c r="ONW14" s="7"/>
      <c r="ONX14" s="7"/>
      <c r="ONY14" s="7"/>
      <c r="ONZ14" s="7"/>
      <c r="OOA14" s="7"/>
      <c r="OOB14" s="7"/>
      <c r="OOC14" s="7"/>
      <c r="OOD14" s="7"/>
      <c r="OOE14" s="7"/>
      <c r="OOF14" s="7"/>
      <c r="OOG14" s="7"/>
      <c r="OOH14" s="7"/>
      <c r="OOI14" s="7"/>
      <c r="OOJ14" s="7"/>
      <c r="OOK14" s="7"/>
      <c r="OOL14" s="7"/>
      <c r="OOM14" s="7"/>
      <c r="OON14" s="7"/>
      <c r="OOO14" s="7"/>
      <c r="OOP14" s="7"/>
      <c r="OOQ14" s="7"/>
      <c r="OOR14" s="7"/>
      <c r="OOS14" s="7"/>
      <c r="OOT14" s="7"/>
      <c r="OOU14" s="7"/>
      <c r="OOV14" s="7"/>
      <c r="OOW14" s="7"/>
      <c r="OOX14" s="7"/>
      <c r="OOY14" s="7"/>
      <c r="OOZ14" s="7"/>
      <c r="OPA14" s="7"/>
      <c r="OPB14" s="7"/>
      <c r="OPC14" s="7"/>
      <c r="OPD14" s="7"/>
      <c r="OPE14" s="7"/>
      <c r="OPF14" s="7"/>
      <c r="OPG14" s="7"/>
      <c r="OPH14" s="7"/>
      <c r="OPI14" s="7"/>
      <c r="OPJ14" s="7"/>
      <c r="OPK14" s="7"/>
      <c r="OPL14" s="7"/>
      <c r="OPM14" s="7"/>
      <c r="OPN14" s="7"/>
      <c r="OPO14" s="7"/>
      <c r="OPP14" s="7"/>
      <c r="OPQ14" s="7"/>
      <c r="OPR14" s="7"/>
      <c r="OPS14" s="7"/>
      <c r="OPT14" s="7"/>
      <c r="OPU14" s="7"/>
      <c r="OPV14" s="7"/>
      <c r="OPW14" s="7"/>
      <c r="OPX14" s="7"/>
      <c r="OPY14" s="7"/>
      <c r="OPZ14" s="7"/>
      <c r="OQA14" s="7"/>
      <c r="OQB14" s="7"/>
      <c r="OQC14" s="7"/>
      <c r="OQD14" s="7"/>
      <c r="OQE14" s="7"/>
      <c r="OQF14" s="7"/>
      <c r="OQG14" s="7"/>
      <c r="OQH14" s="7"/>
      <c r="OQI14" s="7"/>
      <c r="OQJ14" s="7"/>
      <c r="OQK14" s="7"/>
      <c r="OQL14" s="7"/>
      <c r="OQM14" s="7"/>
      <c r="OQN14" s="7"/>
      <c r="OQO14" s="7"/>
      <c r="OQP14" s="7"/>
      <c r="OQQ14" s="7"/>
      <c r="OQR14" s="7"/>
      <c r="OQS14" s="7"/>
      <c r="OQT14" s="7"/>
      <c r="OQU14" s="7"/>
      <c r="OQV14" s="7"/>
      <c r="OQW14" s="7"/>
      <c r="OQX14" s="7"/>
      <c r="OQY14" s="7"/>
      <c r="OQZ14" s="7"/>
      <c r="ORA14" s="7"/>
      <c r="ORB14" s="7"/>
      <c r="ORC14" s="7"/>
      <c r="ORD14" s="7"/>
      <c r="ORE14" s="7"/>
      <c r="ORF14" s="7"/>
      <c r="ORG14" s="7"/>
      <c r="ORH14" s="7"/>
      <c r="ORI14" s="7"/>
      <c r="ORJ14" s="7"/>
      <c r="ORK14" s="7"/>
      <c r="ORL14" s="7"/>
      <c r="ORM14" s="7"/>
      <c r="ORN14" s="7"/>
      <c r="ORO14" s="7"/>
      <c r="ORP14" s="7"/>
      <c r="ORQ14" s="7"/>
      <c r="ORR14" s="7"/>
      <c r="ORS14" s="7"/>
      <c r="ORT14" s="7"/>
      <c r="ORU14" s="7"/>
      <c r="ORV14" s="7"/>
      <c r="ORW14" s="7"/>
      <c r="ORX14" s="7"/>
      <c r="ORY14" s="7"/>
      <c r="ORZ14" s="7"/>
      <c r="OSA14" s="7"/>
      <c r="OSB14" s="7"/>
      <c r="OSC14" s="7"/>
      <c r="OSD14" s="7"/>
      <c r="OSE14" s="7"/>
      <c r="OSF14" s="7"/>
      <c r="OSG14" s="7"/>
      <c r="OSH14" s="7"/>
      <c r="OSI14" s="7"/>
      <c r="OSJ14" s="7"/>
      <c r="OSK14" s="7"/>
      <c r="OSL14" s="7"/>
      <c r="OSM14" s="7"/>
      <c r="OSN14" s="7"/>
      <c r="OSO14" s="7"/>
      <c r="OSP14" s="7"/>
      <c r="OSQ14" s="7"/>
      <c r="OSR14" s="7"/>
      <c r="OSS14" s="7"/>
      <c r="OST14" s="7"/>
      <c r="OSU14" s="7"/>
      <c r="OSV14" s="7"/>
      <c r="OSW14" s="7"/>
      <c r="OSX14" s="7"/>
      <c r="OSY14" s="7"/>
      <c r="OSZ14" s="7"/>
      <c r="OTA14" s="7"/>
      <c r="OTB14" s="7"/>
      <c r="OTC14" s="7"/>
      <c r="OTD14" s="7"/>
      <c r="OTE14" s="7"/>
      <c r="OTF14" s="7"/>
      <c r="OTG14" s="7"/>
      <c r="OTH14" s="7"/>
      <c r="OTI14" s="7"/>
      <c r="OTJ14" s="7"/>
      <c r="OTK14" s="7"/>
      <c r="OTL14" s="7"/>
      <c r="OTM14" s="7"/>
      <c r="OTN14" s="7"/>
      <c r="OTO14" s="7"/>
      <c r="OTP14" s="7"/>
      <c r="OTQ14" s="7"/>
      <c r="OTR14" s="7"/>
      <c r="OTS14" s="7"/>
      <c r="OTT14" s="7"/>
      <c r="OTU14" s="7"/>
      <c r="OTV14" s="7"/>
      <c r="OTW14" s="7"/>
      <c r="OTX14" s="7"/>
      <c r="OTY14" s="7"/>
      <c r="OTZ14" s="7"/>
      <c r="OUA14" s="7"/>
      <c r="OUB14" s="7"/>
      <c r="OUC14" s="7"/>
      <c r="OUD14" s="7"/>
      <c r="OUE14" s="7"/>
      <c r="OUF14" s="7"/>
      <c r="OUG14" s="7"/>
      <c r="OUH14" s="7"/>
      <c r="OUI14" s="7"/>
      <c r="OUJ14" s="7"/>
      <c r="OUK14" s="7"/>
      <c r="OUL14" s="7"/>
      <c r="OUM14" s="7"/>
      <c r="OUN14" s="7"/>
      <c r="OUO14" s="7"/>
      <c r="OUP14" s="7"/>
      <c r="OUQ14" s="7"/>
      <c r="OUR14" s="7"/>
      <c r="OUS14" s="7"/>
      <c r="OUT14" s="7"/>
      <c r="OUU14" s="7"/>
      <c r="OUV14" s="7"/>
      <c r="OUW14" s="7"/>
      <c r="OUX14" s="7"/>
      <c r="OUY14" s="7"/>
      <c r="OUZ14" s="7"/>
      <c r="OVA14" s="7"/>
      <c r="OVB14" s="7"/>
      <c r="OVC14" s="7"/>
      <c r="OVD14" s="7"/>
      <c r="OVE14" s="7"/>
      <c r="OVF14" s="7"/>
      <c r="OVG14" s="7"/>
      <c r="OVH14" s="7"/>
      <c r="OVI14" s="7"/>
      <c r="OVJ14" s="7"/>
      <c r="OVK14" s="7"/>
      <c r="OVL14" s="7"/>
      <c r="OVM14" s="7"/>
      <c r="OVN14" s="7"/>
      <c r="OVO14" s="7"/>
      <c r="OVP14" s="7"/>
      <c r="OVQ14" s="7"/>
      <c r="OVR14" s="7"/>
      <c r="OVS14" s="7"/>
      <c r="OVT14" s="7"/>
      <c r="OVU14" s="7"/>
      <c r="OVV14" s="7"/>
      <c r="OVW14" s="7"/>
      <c r="OVX14" s="7"/>
      <c r="OVY14" s="7"/>
      <c r="OVZ14" s="7"/>
      <c r="OWA14" s="7"/>
      <c r="OWB14" s="7"/>
      <c r="OWC14" s="7"/>
      <c r="OWD14" s="7"/>
      <c r="OWE14" s="7"/>
      <c r="OWF14" s="7"/>
      <c r="OWG14" s="7"/>
      <c r="OWH14" s="7"/>
      <c r="OWI14" s="7"/>
      <c r="OWJ14" s="7"/>
      <c r="OWK14" s="7"/>
      <c r="OWL14" s="7"/>
      <c r="OWM14" s="7"/>
      <c r="OWN14" s="7"/>
      <c r="OWO14" s="7"/>
      <c r="OWP14" s="7"/>
      <c r="OWQ14" s="7"/>
      <c r="OWR14" s="7"/>
      <c r="OWS14" s="7"/>
      <c r="OWT14" s="7"/>
      <c r="OWU14" s="7"/>
      <c r="OWV14" s="7"/>
      <c r="OWW14" s="7"/>
      <c r="OWX14" s="7"/>
      <c r="OWY14" s="7"/>
      <c r="OWZ14" s="7"/>
      <c r="OXA14" s="7"/>
      <c r="OXB14" s="7"/>
      <c r="OXC14" s="7"/>
      <c r="OXD14" s="7"/>
      <c r="OXE14" s="7"/>
      <c r="OXF14" s="7"/>
      <c r="OXG14" s="7"/>
      <c r="OXH14" s="7"/>
      <c r="OXI14" s="7"/>
      <c r="OXJ14" s="7"/>
      <c r="OXK14" s="7"/>
      <c r="OXL14" s="7"/>
      <c r="OXM14" s="7"/>
      <c r="OXN14" s="7"/>
      <c r="OXO14" s="7"/>
      <c r="OXP14" s="7"/>
      <c r="OXQ14" s="7"/>
      <c r="OXR14" s="7"/>
      <c r="OXS14" s="7"/>
      <c r="OXT14" s="7"/>
      <c r="OXU14" s="7"/>
      <c r="OXV14" s="7"/>
      <c r="OXW14" s="7"/>
      <c r="OXX14" s="7"/>
      <c r="OXY14" s="7"/>
      <c r="OXZ14" s="7"/>
      <c r="OYA14" s="7"/>
      <c r="OYB14" s="7"/>
      <c r="OYC14" s="7"/>
      <c r="OYD14" s="7"/>
      <c r="OYE14" s="7"/>
      <c r="OYF14" s="7"/>
      <c r="OYG14" s="7"/>
      <c r="OYH14" s="7"/>
      <c r="OYI14" s="7"/>
      <c r="OYJ14" s="7"/>
      <c r="OYK14" s="7"/>
      <c r="OYL14" s="7"/>
      <c r="OYM14" s="7"/>
      <c r="OYN14" s="7"/>
      <c r="OYO14" s="7"/>
      <c r="OYP14" s="7"/>
      <c r="OYQ14" s="7"/>
      <c r="OYR14" s="7"/>
      <c r="OYS14" s="7"/>
      <c r="OYT14" s="7"/>
      <c r="OYU14" s="7"/>
      <c r="OYV14" s="7"/>
      <c r="OYW14" s="7"/>
      <c r="OYX14" s="7"/>
      <c r="OYY14" s="7"/>
      <c r="OYZ14" s="7"/>
      <c r="OZA14" s="7"/>
      <c r="OZB14" s="7"/>
      <c r="OZC14" s="7"/>
      <c r="OZD14" s="7"/>
      <c r="OZE14" s="7"/>
      <c r="OZF14" s="7"/>
      <c r="OZG14" s="7"/>
      <c r="OZH14" s="7"/>
      <c r="OZI14" s="7"/>
      <c r="OZJ14" s="7"/>
      <c r="OZK14" s="7"/>
      <c r="OZL14" s="7"/>
      <c r="OZM14" s="7"/>
      <c r="OZN14" s="7"/>
      <c r="OZO14" s="7"/>
      <c r="OZP14" s="7"/>
      <c r="OZQ14" s="7"/>
      <c r="OZR14" s="7"/>
      <c r="OZS14" s="7"/>
      <c r="OZT14" s="7"/>
      <c r="OZU14" s="7"/>
      <c r="OZV14" s="7"/>
      <c r="OZW14" s="7"/>
      <c r="OZX14" s="7"/>
      <c r="OZY14" s="7"/>
      <c r="OZZ14" s="7"/>
      <c r="PAA14" s="7"/>
      <c r="PAB14" s="7"/>
      <c r="PAC14" s="7"/>
      <c r="PAD14" s="7"/>
      <c r="PAE14" s="7"/>
      <c r="PAF14" s="7"/>
      <c r="PAG14" s="7"/>
      <c r="PAH14" s="7"/>
      <c r="PAI14" s="7"/>
      <c r="PAJ14" s="7"/>
      <c r="PAK14" s="7"/>
      <c r="PAL14" s="7"/>
      <c r="PAM14" s="7"/>
      <c r="PAN14" s="7"/>
      <c r="PAO14" s="7"/>
      <c r="PAP14" s="7"/>
      <c r="PAQ14" s="7"/>
      <c r="PAR14" s="7"/>
      <c r="PAS14" s="7"/>
      <c r="PAT14" s="7"/>
      <c r="PAU14" s="7"/>
      <c r="PAV14" s="7"/>
      <c r="PAW14" s="7"/>
      <c r="PAX14" s="7"/>
      <c r="PAY14" s="7"/>
      <c r="PAZ14" s="7"/>
      <c r="PBA14" s="7"/>
      <c r="PBB14" s="7"/>
      <c r="PBC14" s="7"/>
      <c r="PBD14" s="7"/>
      <c r="PBE14" s="7"/>
      <c r="PBF14" s="7"/>
      <c r="PBG14" s="7"/>
      <c r="PBH14" s="7"/>
      <c r="PBI14" s="7"/>
      <c r="PBJ14" s="7"/>
      <c r="PBK14" s="7"/>
      <c r="PBL14" s="7"/>
      <c r="PBM14" s="7"/>
      <c r="PBN14" s="7"/>
      <c r="PBO14" s="7"/>
      <c r="PBP14" s="7"/>
      <c r="PBQ14" s="7"/>
      <c r="PBR14" s="7"/>
      <c r="PBS14" s="7"/>
      <c r="PBT14" s="7"/>
      <c r="PBU14" s="7"/>
      <c r="PBV14" s="7"/>
      <c r="PBW14" s="7"/>
      <c r="PBX14" s="7"/>
      <c r="PBY14" s="7"/>
      <c r="PBZ14" s="7"/>
      <c r="PCA14" s="7"/>
      <c r="PCB14" s="7"/>
      <c r="PCC14" s="7"/>
      <c r="PCD14" s="7"/>
      <c r="PCE14" s="7"/>
      <c r="PCF14" s="7"/>
      <c r="PCG14" s="7"/>
      <c r="PCH14" s="7"/>
      <c r="PCI14" s="7"/>
      <c r="PCJ14" s="7"/>
      <c r="PCK14" s="7"/>
      <c r="PCL14" s="7"/>
      <c r="PCM14" s="7"/>
      <c r="PCN14" s="7"/>
      <c r="PCO14" s="7"/>
      <c r="PCP14" s="7"/>
      <c r="PCQ14" s="7"/>
      <c r="PCR14" s="7"/>
      <c r="PCS14" s="7"/>
      <c r="PCT14" s="7"/>
      <c r="PCU14" s="7"/>
      <c r="PCV14" s="7"/>
      <c r="PCW14" s="7"/>
      <c r="PCX14" s="7"/>
      <c r="PCY14" s="7"/>
      <c r="PCZ14" s="7"/>
      <c r="PDA14" s="7"/>
      <c r="PDB14" s="7"/>
      <c r="PDC14" s="7"/>
      <c r="PDD14" s="7"/>
      <c r="PDE14" s="7"/>
      <c r="PDF14" s="7"/>
      <c r="PDG14" s="7"/>
      <c r="PDH14" s="7"/>
      <c r="PDI14" s="7"/>
      <c r="PDJ14" s="7"/>
      <c r="PDK14" s="7"/>
      <c r="PDL14" s="7"/>
      <c r="PDM14" s="7"/>
      <c r="PDN14" s="7"/>
      <c r="PDO14" s="7"/>
      <c r="PDP14" s="7"/>
      <c r="PDQ14" s="7"/>
      <c r="PDR14" s="7"/>
      <c r="PDS14" s="7"/>
      <c r="PDT14" s="7"/>
      <c r="PDU14" s="7"/>
      <c r="PDV14" s="7"/>
      <c r="PDW14" s="7"/>
      <c r="PDX14" s="7"/>
      <c r="PDY14" s="7"/>
      <c r="PDZ14" s="7"/>
      <c r="PEA14" s="7"/>
      <c r="PEB14" s="7"/>
      <c r="PEC14" s="7"/>
      <c r="PED14" s="7"/>
      <c r="PEE14" s="7"/>
      <c r="PEF14" s="7"/>
      <c r="PEG14" s="7"/>
      <c r="PEH14" s="7"/>
      <c r="PEI14" s="7"/>
      <c r="PEJ14" s="7"/>
      <c r="PEK14" s="7"/>
      <c r="PEL14" s="7"/>
      <c r="PEM14" s="7"/>
      <c r="PEN14" s="7"/>
      <c r="PEO14" s="7"/>
      <c r="PEP14" s="7"/>
      <c r="PEQ14" s="7"/>
      <c r="PER14" s="7"/>
      <c r="PES14" s="7"/>
      <c r="PET14" s="7"/>
      <c r="PEU14" s="7"/>
      <c r="PEV14" s="7"/>
      <c r="PEW14" s="7"/>
      <c r="PEX14" s="7"/>
      <c r="PEY14" s="7"/>
      <c r="PEZ14" s="7"/>
      <c r="PFA14" s="7"/>
      <c r="PFB14" s="7"/>
      <c r="PFC14" s="7"/>
      <c r="PFD14" s="7"/>
      <c r="PFE14" s="7"/>
      <c r="PFF14" s="7"/>
      <c r="PFG14" s="7"/>
      <c r="PFH14" s="7"/>
      <c r="PFI14" s="7"/>
      <c r="PFJ14" s="7"/>
      <c r="PFK14" s="7"/>
      <c r="PFL14" s="7"/>
      <c r="PFM14" s="7"/>
      <c r="PFN14" s="7"/>
      <c r="PFO14" s="7"/>
      <c r="PFP14" s="7"/>
      <c r="PFQ14" s="7"/>
      <c r="PFR14" s="7"/>
      <c r="PFS14" s="7"/>
      <c r="PFT14" s="7"/>
      <c r="PFU14" s="7"/>
      <c r="PFV14" s="7"/>
      <c r="PFW14" s="7"/>
      <c r="PFX14" s="7"/>
      <c r="PFY14" s="7"/>
      <c r="PFZ14" s="7"/>
      <c r="PGA14" s="7"/>
      <c r="PGB14" s="7"/>
      <c r="PGC14" s="7"/>
      <c r="PGD14" s="7"/>
      <c r="PGE14" s="7"/>
      <c r="PGF14" s="7"/>
      <c r="PGG14" s="7"/>
      <c r="PGH14" s="7"/>
      <c r="PGI14" s="7"/>
      <c r="PGJ14" s="7"/>
      <c r="PGK14" s="7"/>
      <c r="PGL14" s="7"/>
      <c r="PGM14" s="7"/>
      <c r="PGN14" s="7"/>
      <c r="PGO14" s="7"/>
      <c r="PGP14" s="7"/>
      <c r="PGQ14" s="7"/>
      <c r="PGR14" s="7"/>
      <c r="PGS14" s="7"/>
      <c r="PGT14" s="7"/>
      <c r="PGU14" s="7"/>
      <c r="PGV14" s="7"/>
      <c r="PGW14" s="7"/>
      <c r="PGX14" s="7"/>
      <c r="PGY14" s="7"/>
      <c r="PGZ14" s="7"/>
      <c r="PHA14" s="7"/>
      <c r="PHB14" s="7"/>
      <c r="PHC14" s="7"/>
      <c r="PHD14" s="7"/>
      <c r="PHE14" s="7"/>
      <c r="PHF14" s="7"/>
      <c r="PHG14" s="7"/>
      <c r="PHH14" s="7"/>
      <c r="PHI14" s="7"/>
      <c r="PHJ14" s="7"/>
      <c r="PHK14" s="7"/>
      <c r="PHL14" s="7"/>
      <c r="PHM14" s="7"/>
      <c r="PHN14" s="7"/>
      <c r="PHO14" s="7"/>
      <c r="PHP14" s="7"/>
      <c r="PHQ14" s="7"/>
      <c r="PHR14" s="7"/>
      <c r="PHS14" s="7"/>
      <c r="PHT14" s="7"/>
      <c r="PHU14" s="7"/>
      <c r="PHV14" s="7"/>
      <c r="PHW14" s="7"/>
      <c r="PHX14" s="7"/>
      <c r="PHY14" s="7"/>
      <c r="PHZ14" s="7"/>
      <c r="PIA14" s="7"/>
      <c r="PIB14" s="7"/>
      <c r="PIC14" s="7"/>
      <c r="PID14" s="7"/>
      <c r="PIE14" s="7"/>
      <c r="PIF14" s="7"/>
      <c r="PIG14" s="7"/>
      <c r="PIH14" s="7"/>
      <c r="PII14" s="7"/>
      <c r="PIJ14" s="7"/>
      <c r="PIK14" s="7"/>
      <c r="PIL14" s="7"/>
      <c r="PIM14" s="7"/>
      <c r="PIN14" s="7"/>
      <c r="PIO14" s="7"/>
      <c r="PIP14" s="7"/>
      <c r="PIQ14" s="7"/>
      <c r="PIR14" s="7"/>
      <c r="PIS14" s="7"/>
      <c r="PIT14" s="7"/>
      <c r="PIU14" s="7"/>
      <c r="PIV14" s="7"/>
      <c r="PIW14" s="7"/>
      <c r="PIX14" s="7"/>
      <c r="PIY14" s="7"/>
      <c r="PIZ14" s="7"/>
      <c r="PJA14" s="7"/>
      <c r="PJB14" s="7"/>
      <c r="PJC14" s="7"/>
      <c r="PJD14" s="7"/>
      <c r="PJE14" s="7"/>
      <c r="PJF14" s="7"/>
      <c r="PJG14" s="7"/>
      <c r="PJH14" s="7"/>
      <c r="PJI14" s="7"/>
      <c r="PJJ14" s="7"/>
      <c r="PJK14" s="7"/>
      <c r="PJL14" s="7"/>
      <c r="PJM14" s="7"/>
      <c r="PJN14" s="7"/>
      <c r="PJO14" s="7"/>
      <c r="PJP14" s="7"/>
      <c r="PJQ14" s="7"/>
      <c r="PJR14" s="7"/>
      <c r="PJS14" s="7"/>
      <c r="PJT14" s="7"/>
      <c r="PJU14" s="7"/>
      <c r="PJV14" s="7"/>
      <c r="PJW14" s="7"/>
      <c r="PJX14" s="7"/>
      <c r="PJY14" s="7"/>
      <c r="PJZ14" s="7"/>
      <c r="PKA14" s="7"/>
      <c r="PKB14" s="7"/>
      <c r="PKC14" s="7"/>
      <c r="PKD14" s="7"/>
      <c r="PKE14" s="7"/>
      <c r="PKF14" s="7"/>
      <c r="PKG14" s="7"/>
      <c r="PKH14" s="7"/>
      <c r="PKI14" s="7"/>
      <c r="PKJ14" s="7"/>
      <c r="PKK14" s="7"/>
      <c r="PKL14" s="7"/>
      <c r="PKM14" s="7"/>
      <c r="PKN14" s="7"/>
      <c r="PKO14" s="7"/>
      <c r="PKP14" s="7"/>
      <c r="PKQ14" s="7"/>
      <c r="PKR14" s="7"/>
      <c r="PKS14" s="7"/>
      <c r="PKT14" s="7"/>
      <c r="PKU14" s="7"/>
      <c r="PKV14" s="7"/>
      <c r="PKW14" s="7"/>
      <c r="PKX14" s="7"/>
      <c r="PKY14" s="7"/>
      <c r="PKZ14" s="7"/>
      <c r="PLA14" s="7"/>
      <c r="PLB14" s="7"/>
      <c r="PLC14" s="7"/>
      <c r="PLD14" s="7"/>
      <c r="PLE14" s="7"/>
      <c r="PLF14" s="7"/>
      <c r="PLG14" s="7"/>
      <c r="PLH14" s="7"/>
      <c r="PLI14" s="7"/>
      <c r="PLJ14" s="7"/>
      <c r="PLK14" s="7"/>
      <c r="PLL14" s="7"/>
      <c r="PLM14" s="7"/>
      <c r="PLN14" s="7"/>
      <c r="PLO14" s="7"/>
      <c r="PLP14" s="7"/>
      <c r="PLQ14" s="7"/>
      <c r="PLR14" s="7"/>
      <c r="PLS14" s="7"/>
      <c r="PLT14" s="7"/>
      <c r="PLU14" s="7"/>
      <c r="PLV14" s="7"/>
      <c r="PLW14" s="7"/>
      <c r="PLX14" s="7"/>
      <c r="PLY14" s="7"/>
      <c r="PLZ14" s="7"/>
      <c r="PMA14" s="7"/>
      <c r="PMB14" s="7"/>
      <c r="PMC14" s="7"/>
      <c r="PMD14" s="7"/>
      <c r="PME14" s="7"/>
      <c r="PMF14" s="7"/>
      <c r="PMG14" s="7"/>
      <c r="PMH14" s="7"/>
      <c r="PMI14" s="7"/>
      <c r="PMJ14" s="7"/>
      <c r="PMK14" s="7"/>
      <c r="PML14" s="7"/>
      <c r="PMM14" s="7"/>
      <c r="PMN14" s="7"/>
      <c r="PMO14" s="7"/>
      <c r="PMP14" s="7"/>
      <c r="PMQ14" s="7"/>
      <c r="PMR14" s="7"/>
      <c r="PMS14" s="7"/>
      <c r="PMT14" s="7"/>
      <c r="PMU14" s="7"/>
      <c r="PMV14" s="7"/>
      <c r="PMW14" s="7"/>
      <c r="PMX14" s="7"/>
      <c r="PMY14" s="7"/>
      <c r="PMZ14" s="7"/>
      <c r="PNA14" s="7"/>
      <c r="PNB14" s="7"/>
      <c r="PNC14" s="7"/>
      <c r="PND14" s="7"/>
      <c r="PNE14" s="7"/>
      <c r="PNF14" s="7"/>
      <c r="PNG14" s="7"/>
      <c r="PNH14" s="7"/>
      <c r="PNI14" s="7"/>
      <c r="PNJ14" s="7"/>
      <c r="PNK14" s="7"/>
      <c r="PNL14" s="7"/>
      <c r="PNM14" s="7"/>
      <c r="PNN14" s="7"/>
      <c r="PNO14" s="7"/>
      <c r="PNP14" s="7"/>
      <c r="PNQ14" s="7"/>
      <c r="PNR14" s="7"/>
      <c r="PNS14" s="7"/>
      <c r="PNT14" s="7"/>
      <c r="PNU14" s="7"/>
      <c r="PNV14" s="7"/>
      <c r="PNW14" s="7"/>
      <c r="PNX14" s="7"/>
      <c r="PNY14" s="7"/>
      <c r="PNZ14" s="7"/>
      <c r="POA14" s="7"/>
      <c r="POB14" s="7"/>
      <c r="POC14" s="7"/>
      <c r="POD14" s="7"/>
      <c r="POE14" s="7"/>
      <c r="POF14" s="7"/>
      <c r="POG14" s="7"/>
      <c r="POH14" s="7"/>
      <c r="POI14" s="7"/>
      <c r="POJ14" s="7"/>
      <c r="POK14" s="7"/>
      <c r="POL14" s="7"/>
      <c r="POM14" s="7"/>
      <c r="PON14" s="7"/>
      <c r="POO14" s="7"/>
      <c r="POP14" s="7"/>
      <c r="POQ14" s="7"/>
      <c r="POR14" s="7"/>
      <c r="POS14" s="7"/>
      <c r="POT14" s="7"/>
      <c r="POU14" s="7"/>
      <c r="POV14" s="7"/>
      <c r="POW14" s="7"/>
      <c r="POX14" s="7"/>
      <c r="POY14" s="7"/>
      <c r="POZ14" s="7"/>
      <c r="PPA14" s="7"/>
      <c r="PPB14" s="7"/>
      <c r="PPC14" s="7"/>
      <c r="PPD14" s="7"/>
      <c r="PPE14" s="7"/>
      <c r="PPF14" s="7"/>
      <c r="PPG14" s="7"/>
      <c r="PPH14" s="7"/>
      <c r="PPI14" s="7"/>
      <c r="PPJ14" s="7"/>
      <c r="PPK14" s="7"/>
      <c r="PPL14" s="7"/>
      <c r="PPM14" s="7"/>
      <c r="PPN14" s="7"/>
      <c r="PPO14" s="7"/>
      <c r="PPP14" s="7"/>
      <c r="PPQ14" s="7"/>
      <c r="PPR14" s="7"/>
      <c r="PPS14" s="7"/>
      <c r="PPT14" s="7"/>
      <c r="PPU14" s="7"/>
      <c r="PPV14" s="7"/>
      <c r="PPW14" s="7"/>
      <c r="PPX14" s="7"/>
      <c r="PPY14" s="7"/>
      <c r="PPZ14" s="7"/>
      <c r="PQA14" s="7"/>
      <c r="PQB14" s="7"/>
      <c r="PQC14" s="7"/>
      <c r="PQD14" s="7"/>
      <c r="PQE14" s="7"/>
      <c r="PQF14" s="7"/>
      <c r="PQG14" s="7"/>
      <c r="PQH14" s="7"/>
      <c r="PQI14" s="7"/>
      <c r="PQJ14" s="7"/>
      <c r="PQK14" s="7"/>
      <c r="PQL14" s="7"/>
      <c r="PQM14" s="7"/>
      <c r="PQN14" s="7"/>
      <c r="PQO14" s="7"/>
      <c r="PQP14" s="7"/>
      <c r="PQQ14" s="7"/>
      <c r="PQR14" s="7"/>
      <c r="PQS14" s="7"/>
      <c r="PQT14" s="7"/>
      <c r="PQU14" s="7"/>
      <c r="PQV14" s="7"/>
      <c r="PQW14" s="7"/>
      <c r="PQX14" s="7"/>
      <c r="PQY14" s="7"/>
      <c r="PQZ14" s="7"/>
      <c r="PRA14" s="7"/>
      <c r="PRB14" s="7"/>
      <c r="PRC14" s="7"/>
      <c r="PRD14" s="7"/>
      <c r="PRE14" s="7"/>
      <c r="PRF14" s="7"/>
      <c r="PRG14" s="7"/>
      <c r="PRH14" s="7"/>
      <c r="PRI14" s="7"/>
      <c r="PRJ14" s="7"/>
      <c r="PRK14" s="7"/>
      <c r="PRL14" s="7"/>
      <c r="PRM14" s="7"/>
      <c r="PRN14" s="7"/>
      <c r="PRO14" s="7"/>
      <c r="PRP14" s="7"/>
      <c r="PRQ14" s="7"/>
      <c r="PRR14" s="7"/>
      <c r="PRS14" s="7"/>
      <c r="PRT14" s="7"/>
      <c r="PRU14" s="7"/>
      <c r="PRV14" s="7"/>
      <c r="PRW14" s="7"/>
      <c r="PRX14" s="7"/>
      <c r="PRY14" s="7"/>
      <c r="PRZ14" s="7"/>
      <c r="PSA14" s="7"/>
      <c r="PSB14" s="7"/>
      <c r="PSC14" s="7"/>
      <c r="PSD14" s="7"/>
      <c r="PSE14" s="7"/>
      <c r="PSF14" s="7"/>
      <c r="PSG14" s="7"/>
      <c r="PSH14" s="7"/>
      <c r="PSI14" s="7"/>
      <c r="PSJ14" s="7"/>
      <c r="PSK14" s="7"/>
      <c r="PSL14" s="7"/>
      <c r="PSM14" s="7"/>
      <c r="PSN14" s="7"/>
      <c r="PSO14" s="7"/>
      <c r="PSP14" s="7"/>
      <c r="PSQ14" s="7"/>
      <c r="PSR14" s="7"/>
      <c r="PSS14" s="7"/>
      <c r="PST14" s="7"/>
      <c r="PSU14" s="7"/>
      <c r="PSV14" s="7"/>
      <c r="PSW14" s="7"/>
      <c r="PSX14" s="7"/>
      <c r="PSY14" s="7"/>
      <c r="PSZ14" s="7"/>
      <c r="PTA14" s="7"/>
      <c r="PTB14" s="7"/>
      <c r="PTC14" s="7"/>
      <c r="PTD14" s="7"/>
      <c r="PTE14" s="7"/>
      <c r="PTF14" s="7"/>
      <c r="PTG14" s="7"/>
      <c r="PTH14" s="7"/>
      <c r="PTI14" s="7"/>
      <c r="PTJ14" s="7"/>
      <c r="PTK14" s="7"/>
      <c r="PTL14" s="7"/>
      <c r="PTM14" s="7"/>
      <c r="PTN14" s="7"/>
      <c r="PTO14" s="7"/>
      <c r="PTP14" s="7"/>
      <c r="PTQ14" s="7"/>
      <c r="PTR14" s="7"/>
      <c r="PTS14" s="7"/>
      <c r="PTT14" s="7"/>
      <c r="PTU14" s="7"/>
      <c r="PTV14" s="7"/>
      <c r="PTW14" s="7"/>
      <c r="PTX14" s="7"/>
      <c r="PTY14" s="7"/>
      <c r="PTZ14" s="7"/>
      <c r="PUA14" s="7"/>
      <c r="PUB14" s="7"/>
      <c r="PUC14" s="7"/>
      <c r="PUD14" s="7"/>
      <c r="PUE14" s="7"/>
      <c r="PUF14" s="7"/>
      <c r="PUG14" s="7"/>
      <c r="PUH14" s="7"/>
      <c r="PUI14" s="7"/>
      <c r="PUJ14" s="7"/>
      <c r="PUK14" s="7"/>
      <c r="PUL14" s="7"/>
      <c r="PUM14" s="7"/>
      <c r="PUN14" s="7"/>
      <c r="PUO14" s="7"/>
      <c r="PUP14" s="7"/>
      <c r="PUQ14" s="7"/>
      <c r="PUR14" s="7"/>
      <c r="PUS14" s="7"/>
      <c r="PUT14" s="7"/>
      <c r="PUU14" s="7"/>
      <c r="PUV14" s="7"/>
      <c r="PUW14" s="7"/>
      <c r="PUX14" s="7"/>
      <c r="PUY14" s="7"/>
      <c r="PUZ14" s="7"/>
      <c r="PVA14" s="7"/>
      <c r="PVB14" s="7"/>
      <c r="PVC14" s="7"/>
      <c r="PVD14" s="7"/>
      <c r="PVE14" s="7"/>
      <c r="PVF14" s="7"/>
      <c r="PVG14" s="7"/>
      <c r="PVH14" s="7"/>
      <c r="PVI14" s="7"/>
      <c r="PVJ14" s="7"/>
      <c r="PVK14" s="7"/>
      <c r="PVL14" s="7"/>
      <c r="PVM14" s="7"/>
      <c r="PVN14" s="7"/>
      <c r="PVO14" s="7"/>
      <c r="PVP14" s="7"/>
      <c r="PVQ14" s="7"/>
      <c r="PVR14" s="7"/>
      <c r="PVS14" s="7"/>
      <c r="PVT14" s="7"/>
      <c r="PVU14" s="7"/>
      <c r="PVV14" s="7"/>
      <c r="PVW14" s="7"/>
      <c r="PVX14" s="7"/>
      <c r="PVY14" s="7"/>
      <c r="PVZ14" s="7"/>
      <c r="PWA14" s="7"/>
      <c r="PWB14" s="7"/>
      <c r="PWC14" s="7"/>
      <c r="PWD14" s="7"/>
      <c r="PWE14" s="7"/>
      <c r="PWF14" s="7"/>
      <c r="PWG14" s="7"/>
      <c r="PWH14" s="7"/>
      <c r="PWI14" s="7"/>
      <c r="PWJ14" s="7"/>
      <c r="PWK14" s="7"/>
      <c r="PWL14" s="7"/>
      <c r="PWM14" s="7"/>
      <c r="PWN14" s="7"/>
      <c r="PWO14" s="7"/>
      <c r="PWP14" s="7"/>
      <c r="PWQ14" s="7"/>
      <c r="PWR14" s="7"/>
      <c r="PWS14" s="7"/>
      <c r="PWT14" s="7"/>
      <c r="PWU14" s="7"/>
      <c r="PWV14" s="7"/>
      <c r="PWW14" s="7"/>
      <c r="PWX14" s="7"/>
      <c r="PWY14" s="7"/>
      <c r="PWZ14" s="7"/>
      <c r="PXA14" s="7"/>
      <c r="PXB14" s="7"/>
      <c r="PXC14" s="7"/>
      <c r="PXD14" s="7"/>
      <c r="PXE14" s="7"/>
      <c r="PXF14" s="7"/>
      <c r="PXG14" s="7"/>
      <c r="PXH14" s="7"/>
      <c r="PXI14" s="7"/>
      <c r="PXJ14" s="7"/>
      <c r="PXK14" s="7"/>
      <c r="PXL14" s="7"/>
      <c r="PXM14" s="7"/>
      <c r="PXN14" s="7"/>
      <c r="PXO14" s="7"/>
      <c r="PXP14" s="7"/>
      <c r="PXQ14" s="7"/>
      <c r="PXR14" s="7"/>
      <c r="PXS14" s="7"/>
      <c r="PXT14" s="7"/>
      <c r="PXU14" s="7"/>
      <c r="PXV14" s="7"/>
      <c r="PXW14" s="7"/>
      <c r="PXX14" s="7"/>
      <c r="PXY14" s="7"/>
      <c r="PXZ14" s="7"/>
      <c r="PYA14" s="7"/>
      <c r="PYB14" s="7"/>
      <c r="PYC14" s="7"/>
      <c r="PYD14" s="7"/>
      <c r="PYE14" s="7"/>
      <c r="PYF14" s="7"/>
      <c r="PYG14" s="7"/>
      <c r="PYH14" s="7"/>
      <c r="PYI14" s="7"/>
      <c r="PYJ14" s="7"/>
      <c r="PYK14" s="7"/>
      <c r="PYL14" s="7"/>
      <c r="PYM14" s="7"/>
      <c r="PYN14" s="7"/>
      <c r="PYO14" s="7"/>
      <c r="PYP14" s="7"/>
      <c r="PYQ14" s="7"/>
      <c r="PYR14" s="7"/>
      <c r="PYS14" s="7"/>
      <c r="PYT14" s="7"/>
      <c r="PYU14" s="7"/>
      <c r="PYV14" s="7"/>
      <c r="PYW14" s="7"/>
      <c r="PYX14" s="7"/>
      <c r="PYY14" s="7"/>
      <c r="PYZ14" s="7"/>
      <c r="PZA14" s="7"/>
      <c r="PZB14" s="7"/>
      <c r="PZC14" s="7"/>
      <c r="PZD14" s="7"/>
      <c r="PZE14" s="7"/>
      <c r="PZF14" s="7"/>
      <c r="PZG14" s="7"/>
      <c r="PZH14" s="7"/>
      <c r="PZI14" s="7"/>
      <c r="PZJ14" s="7"/>
      <c r="PZK14" s="7"/>
      <c r="PZL14" s="7"/>
      <c r="PZM14" s="7"/>
      <c r="PZN14" s="7"/>
      <c r="PZO14" s="7"/>
      <c r="PZP14" s="7"/>
      <c r="PZQ14" s="7"/>
      <c r="PZR14" s="7"/>
      <c r="PZS14" s="7"/>
      <c r="PZT14" s="7"/>
      <c r="PZU14" s="7"/>
      <c r="PZV14" s="7"/>
      <c r="PZW14" s="7"/>
      <c r="PZX14" s="7"/>
      <c r="PZY14" s="7"/>
      <c r="PZZ14" s="7"/>
      <c r="QAA14" s="7"/>
      <c r="QAB14" s="7"/>
      <c r="QAC14" s="7"/>
      <c r="QAD14" s="7"/>
      <c r="QAE14" s="7"/>
      <c r="QAF14" s="7"/>
      <c r="QAG14" s="7"/>
      <c r="QAH14" s="7"/>
      <c r="QAI14" s="7"/>
      <c r="QAJ14" s="7"/>
      <c r="QAK14" s="7"/>
      <c r="QAL14" s="7"/>
      <c r="QAM14" s="7"/>
      <c r="QAN14" s="7"/>
      <c r="QAO14" s="7"/>
      <c r="QAP14" s="7"/>
      <c r="QAQ14" s="7"/>
      <c r="QAR14" s="7"/>
      <c r="QAS14" s="7"/>
      <c r="QAT14" s="7"/>
      <c r="QAU14" s="7"/>
      <c r="QAV14" s="7"/>
      <c r="QAW14" s="7"/>
      <c r="QAX14" s="7"/>
      <c r="QAY14" s="7"/>
      <c r="QAZ14" s="7"/>
      <c r="QBA14" s="7"/>
      <c r="QBB14" s="7"/>
      <c r="QBC14" s="7"/>
      <c r="QBD14" s="7"/>
      <c r="QBE14" s="7"/>
      <c r="QBF14" s="7"/>
      <c r="QBG14" s="7"/>
      <c r="QBH14" s="7"/>
      <c r="QBI14" s="7"/>
      <c r="QBJ14" s="7"/>
      <c r="QBK14" s="7"/>
      <c r="QBL14" s="7"/>
      <c r="QBM14" s="7"/>
      <c r="QBN14" s="7"/>
      <c r="QBO14" s="7"/>
      <c r="QBP14" s="7"/>
      <c r="QBQ14" s="7"/>
      <c r="QBR14" s="7"/>
      <c r="QBS14" s="7"/>
      <c r="QBT14" s="7"/>
      <c r="QBU14" s="7"/>
      <c r="QBV14" s="7"/>
      <c r="QBW14" s="7"/>
      <c r="QBX14" s="7"/>
      <c r="QBY14" s="7"/>
      <c r="QBZ14" s="7"/>
      <c r="QCA14" s="7"/>
      <c r="QCB14" s="7"/>
      <c r="QCC14" s="7"/>
      <c r="QCD14" s="7"/>
      <c r="QCE14" s="7"/>
      <c r="QCF14" s="7"/>
      <c r="QCG14" s="7"/>
      <c r="QCH14" s="7"/>
      <c r="QCI14" s="7"/>
      <c r="QCJ14" s="7"/>
      <c r="QCK14" s="7"/>
      <c r="QCL14" s="7"/>
      <c r="QCM14" s="7"/>
      <c r="QCN14" s="7"/>
      <c r="QCO14" s="7"/>
      <c r="QCP14" s="7"/>
      <c r="QCQ14" s="7"/>
      <c r="QCR14" s="7"/>
      <c r="QCS14" s="7"/>
      <c r="QCT14" s="7"/>
      <c r="QCU14" s="7"/>
      <c r="QCV14" s="7"/>
      <c r="QCW14" s="7"/>
      <c r="QCX14" s="7"/>
      <c r="QCY14" s="7"/>
      <c r="QCZ14" s="7"/>
      <c r="QDA14" s="7"/>
      <c r="QDB14" s="7"/>
      <c r="QDC14" s="7"/>
      <c r="QDD14" s="7"/>
      <c r="QDE14" s="7"/>
      <c r="QDF14" s="7"/>
      <c r="QDG14" s="7"/>
      <c r="QDH14" s="7"/>
      <c r="QDI14" s="7"/>
      <c r="QDJ14" s="7"/>
      <c r="QDK14" s="7"/>
      <c r="QDL14" s="7"/>
      <c r="QDM14" s="7"/>
      <c r="QDN14" s="7"/>
      <c r="QDO14" s="7"/>
      <c r="QDP14" s="7"/>
      <c r="QDQ14" s="7"/>
      <c r="QDR14" s="7"/>
      <c r="QDS14" s="7"/>
      <c r="QDT14" s="7"/>
      <c r="QDU14" s="7"/>
      <c r="QDV14" s="7"/>
      <c r="QDW14" s="7"/>
      <c r="QDX14" s="7"/>
      <c r="QDY14" s="7"/>
      <c r="QDZ14" s="7"/>
      <c r="QEA14" s="7"/>
      <c r="QEB14" s="7"/>
      <c r="QEC14" s="7"/>
      <c r="QED14" s="7"/>
      <c r="QEE14" s="7"/>
      <c r="QEF14" s="7"/>
      <c r="QEG14" s="7"/>
      <c r="QEH14" s="7"/>
      <c r="QEI14" s="7"/>
      <c r="QEJ14" s="7"/>
      <c r="QEK14" s="7"/>
      <c r="QEL14" s="7"/>
      <c r="QEM14" s="7"/>
      <c r="QEN14" s="7"/>
      <c r="QEO14" s="7"/>
      <c r="QEP14" s="7"/>
      <c r="QEQ14" s="7"/>
      <c r="QER14" s="7"/>
      <c r="QES14" s="7"/>
      <c r="QET14" s="7"/>
      <c r="QEU14" s="7"/>
      <c r="QEV14" s="7"/>
      <c r="QEW14" s="7"/>
      <c r="QEX14" s="7"/>
      <c r="QEY14" s="7"/>
      <c r="QEZ14" s="7"/>
      <c r="QFA14" s="7"/>
      <c r="QFB14" s="7"/>
      <c r="QFC14" s="7"/>
      <c r="QFD14" s="7"/>
      <c r="QFE14" s="7"/>
      <c r="QFF14" s="7"/>
      <c r="QFG14" s="7"/>
      <c r="QFH14" s="7"/>
      <c r="QFI14" s="7"/>
      <c r="QFJ14" s="7"/>
      <c r="QFK14" s="7"/>
      <c r="QFL14" s="7"/>
      <c r="QFM14" s="7"/>
      <c r="QFN14" s="7"/>
      <c r="QFO14" s="7"/>
      <c r="QFP14" s="7"/>
      <c r="QFQ14" s="7"/>
      <c r="QFR14" s="7"/>
      <c r="QFS14" s="7"/>
      <c r="QFT14" s="7"/>
      <c r="QFU14" s="7"/>
      <c r="QFV14" s="7"/>
      <c r="QFW14" s="7"/>
      <c r="QFX14" s="7"/>
      <c r="QFY14" s="7"/>
      <c r="QFZ14" s="7"/>
      <c r="QGA14" s="7"/>
      <c r="QGB14" s="7"/>
      <c r="QGC14" s="7"/>
      <c r="QGD14" s="7"/>
      <c r="QGE14" s="7"/>
      <c r="QGF14" s="7"/>
      <c r="QGG14" s="7"/>
      <c r="QGH14" s="7"/>
      <c r="QGI14" s="7"/>
      <c r="QGJ14" s="7"/>
      <c r="QGK14" s="7"/>
      <c r="QGL14" s="7"/>
      <c r="QGM14" s="7"/>
      <c r="QGN14" s="7"/>
      <c r="QGO14" s="7"/>
      <c r="QGP14" s="7"/>
      <c r="QGQ14" s="7"/>
      <c r="QGR14" s="7"/>
      <c r="QGS14" s="7"/>
      <c r="QGT14" s="7"/>
      <c r="QGU14" s="7"/>
      <c r="QGV14" s="7"/>
      <c r="QGW14" s="7"/>
      <c r="QGX14" s="7"/>
      <c r="QGY14" s="7"/>
      <c r="QGZ14" s="7"/>
      <c r="QHA14" s="7"/>
      <c r="QHB14" s="7"/>
      <c r="QHC14" s="7"/>
      <c r="QHD14" s="7"/>
      <c r="QHE14" s="7"/>
      <c r="QHF14" s="7"/>
      <c r="QHG14" s="7"/>
      <c r="QHH14" s="7"/>
      <c r="QHI14" s="7"/>
      <c r="QHJ14" s="7"/>
      <c r="QHK14" s="7"/>
      <c r="QHL14" s="7"/>
      <c r="QHM14" s="7"/>
      <c r="QHN14" s="7"/>
      <c r="QHO14" s="7"/>
      <c r="QHP14" s="7"/>
      <c r="QHQ14" s="7"/>
      <c r="QHR14" s="7"/>
      <c r="QHS14" s="7"/>
      <c r="QHT14" s="7"/>
      <c r="QHU14" s="7"/>
      <c r="QHV14" s="7"/>
      <c r="QHW14" s="7"/>
      <c r="QHX14" s="7"/>
      <c r="QHY14" s="7"/>
      <c r="QHZ14" s="7"/>
      <c r="QIA14" s="7"/>
      <c r="QIB14" s="7"/>
      <c r="QIC14" s="7"/>
      <c r="QID14" s="7"/>
      <c r="QIE14" s="7"/>
      <c r="QIF14" s="7"/>
      <c r="QIG14" s="7"/>
      <c r="QIH14" s="7"/>
      <c r="QII14" s="7"/>
      <c r="QIJ14" s="7"/>
      <c r="QIK14" s="7"/>
      <c r="QIL14" s="7"/>
      <c r="QIM14" s="7"/>
      <c r="QIN14" s="7"/>
      <c r="QIO14" s="7"/>
      <c r="QIP14" s="7"/>
      <c r="QIQ14" s="7"/>
      <c r="QIR14" s="7"/>
      <c r="QIS14" s="7"/>
      <c r="QIT14" s="7"/>
      <c r="QIU14" s="7"/>
      <c r="QIV14" s="7"/>
      <c r="QIW14" s="7"/>
      <c r="QIX14" s="7"/>
      <c r="QIY14" s="7"/>
      <c r="QIZ14" s="7"/>
      <c r="QJA14" s="7"/>
      <c r="QJB14" s="7"/>
      <c r="QJC14" s="7"/>
      <c r="QJD14" s="7"/>
      <c r="QJE14" s="7"/>
      <c r="QJF14" s="7"/>
      <c r="QJG14" s="7"/>
      <c r="QJH14" s="7"/>
      <c r="QJI14" s="7"/>
      <c r="QJJ14" s="7"/>
      <c r="QJK14" s="7"/>
      <c r="QJL14" s="7"/>
      <c r="QJM14" s="7"/>
      <c r="QJN14" s="7"/>
      <c r="QJO14" s="7"/>
      <c r="QJP14" s="7"/>
      <c r="QJQ14" s="7"/>
      <c r="QJR14" s="7"/>
      <c r="QJS14" s="7"/>
      <c r="QJT14" s="7"/>
      <c r="QJU14" s="7"/>
      <c r="QJV14" s="7"/>
      <c r="QJW14" s="7"/>
      <c r="QJX14" s="7"/>
      <c r="QJY14" s="7"/>
      <c r="QJZ14" s="7"/>
      <c r="QKA14" s="7"/>
      <c r="QKB14" s="7"/>
      <c r="QKC14" s="7"/>
      <c r="QKD14" s="7"/>
      <c r="QKE14" s="7"/>
      <c r="QKF14" s="7"/>
      <c r="QKG14" s="7"/>
      <c r="QKH14" s="7"/>
      <c r="QKI14" s="7"/>
      <c r="QKJ14" s="7"/>
      <c r="QKK14" s="7"/>
      <c r="QKL14" s="7"/>
      <c r="QKM14" s="7"/>
      <c r="QKN14" s="7"/>
      <c r="QKO14" s="7"/>
      <c r="QKP14" s="7"/>
      <c r="QKQ14" s="7"/>
      <c r="QKR14" s="7"/>
      <c r="QKS14" s="7"/>
      <c r="QKT14" s="7"/>
      <c r="QKU14" s="7"/>
      <c r="QKV14" s="7"/>
      <c r="QKW14" s="7"/>
      <c r="QKX14" s="7"/>
      <c r="QKY14" s="7"/>
      <c r="QKZ14" s="7"/>
      <c r="QLA14" s="7"/>
      <c r="QLB14" s="7"/>
      <c r="QLC14" s="7"/>
      <c r="QLD14" s="7"/>
      <c r="QLE14" s="7"/>
      <c r="QLF14" s="7"/>
      <c r="QLG14" s="7"/>
      <c r="QLH14" s="7"/>
      <c r="QLI14" s="7"/>
      <c r="QLJ14" s="7"/>
      <c r="QLK14" s="7"/>
      <c r="QLL14" s="7"/>
      <c r="QLM14" s="7"/>
      <c r="QLN14" s="7"/>
      <c r="QLO14" s="7"/>
      <c r="QLP14" s="7"/>
      <c r="QLQ14" s="7"/>
      <c r="QLR14" s="7"/>
      <c r="QLS14" s="7"/>
      <c r="QLT14" s="7"/>
      <c r="QLU14" s="7"/>
      <c r="QLV14" s="7"/>
      <c r="QLW14" s="7"/>
      <c r="QLX14" s="7"/>
      <c r="QLY14" s="7"/>
      <c r="QLZ14" s="7"/>
      <c r="QMA14" s="7"/>
      <c r="QMB14" s="7"/>
      <c r="QMC14" s="7"/>
      <c r="QMD14" s="7"/>
      <c r="QME14" s="7"/>
      <c r="QMF14" s="7"/>
      <c r="QMG14" s="7"/>
      <c r="QMH14" s="7"/>
      <c r="QMI14" s="7"/>
      <c r="QMJ14" s="7"/>
      <c r="QMK14" s="7"/>
      <c r="QML14" s="7"/>
      <c r="QMM14" s="7"/>
      <c r="QMN14" s="7"/>
      <c r="QMO14" s="7"/>
      <c r="QMP14" s="7"/>
      <c r="QMQ14" s="7"/>
      <c r="QMR14" s="7"/>
      <c r="QMS14" s="7"/>
      <c r="QMT14" s="7"/>
      <c r="QMU14" s="7"/>
      <c r="QMV14" s="7"/>
      <c r="QMW14" s="7"/>
      <c r="QMX14" s="7"/>
      <c r="QMY14" s="7"/>
      <c r="QMZ14" s="7"/>
      <c r="QNA14" s="7"/>
      <c r="QNB14" s="7"/>
      <c r="QNC14" s="7"/>
      <c r="QND14" s="7"/>
      <c r="QNE14" s="7"/>
      <c r="QNF14" s="7"/>
      <c r="QNG14" s="7"/>
      <c r="QNH14" s="7"/>
      <c r="QNI14" s="7"/>
      <c r="QNJ14" s="7"/>
      <c r="QNK14" s="7"/>
      <c r="QNL14" s="7"/>
      <c r="QNM14" s="7"/>
      <c r="QNN14" s="7"/>
      <c r="QNO14" s="7"/>
      <c r="QNP14" s="7"/>
      <c r="QNQ14" s="7"/>
      <c r="QNR14" s="7"/>
      <c r="QNS14" s="7"/>
      <c r="QNT14" s="7"/>
      <c r="QNU14" s="7"/>
      <c r="QNV14" s="7"/>
      <c r="QNW14" s="7"/>
      <c r="QNX14" s="7"/>
      <c r="QNY14" s="7"/>
      <c r="QNZ14" s="7"/>
      <c r="QOA14" s="7"/>
      <c r="QOB14" s="7"/>
      <c r="QOC14" s="7"/>
      <c r="QOD14" s="7"/>
      <c r="QOE14" s="7"/>
      <c r="QOF14" s="7"/>
      <c r="QOG14" s="7"/>
      <c r="QOH14" s="7"/>
      <c r="QOI14" s="7"/>
      <c r="QOJ14" s="7"/>
      <c r="QOK14" s="7"/>
      <c r="QOL14" s="7"/>
      <c r="QOM14" s="7"/>
      <c r="QON14" s="7"/>
      <c r="QOO14" s="7"/>
      <c r="QOP14" s="7"/>
      <c r="QOQ14" s="7"/>
      <c r="QOR14" s="7"/>
      <c r="QOS14" s="7"/>
      <c r="QOT14" s="7"/>
      <c r="QOU14" s="7"/>
      <c r="QOV14" s="7"/>
      <c r="QOW14" s="7"/>
      <c r="QOX14" s="7"/>
      <c r="QOY14" s="7"/>
      <c r="QOZ14" s="7"/>
      <c r="QPA14" s="7"/>
      <c r="QPB14" s="7"/>
      <c r="QPC14" s="7"/>
      <c r="QPD14" s="7"/>
      <c r="QPE14" s="7"/>
      <c r="QPF14" s="7"/>
      <c r="QPG14" s="7"/>
      <c r="QPH14" s="7"/>
      <c r="QPI14" s="7"/>
      <c r="QPJ14" s="7"/>
      <c r="QPK14" s="7"/>
      <c r="QPL14" s="7"/>
      <c r="QPM14" s="7"/>
      <c r="QPN14" s="7"/>
      <c r="QPO14" s="7"/>
      <c r="QPP14" s="7"/>
      <c r="QPQ14" s="7"/>
      <c r="QPR14" s="7"/>
      <c r="QPS14" s="7"/>
      <c r="QPT14" s="7"/>
      <c r="QPU14" s="7"/>
      <c r="QPV14" s="7"/>
      <c r="QPW14" s="7"/>
      <c r="QPX14" s="7"/>
      <c r="QPY14" s="7"/>
      <c r="QPZ14" s="7"/>
      <c r="QQA14" s="7"/>
      <c r="QQB14" s="7"/>
      <c r="QQC14" s="7"/>
      <c r="QQD14" s="7"/>
      <c r="QQE14" s="7"/>
      <c r="QQF14" s="7"/>
      <c r="QQG14" s="7"/>
      <c r="QQH14" s="7"/>
      <c r="QQI14" s="7"/>
      <c r="QQJ14" s="7"/>
      <c r="QQK14" s="7"/>
      <c r="QQL14" s="7"/>
      <c r="QQM14" s="7"/>
      <c r="QQN14" s="7"/>
      <c r="QQO14" s="7"/>
      <c r="QQP14" s="7"/>
      <c r="QQQ14" s="7"/>
      <c r="QQR14" s="7"/>
      <c r="QQS14" s="7"/>
      <c r="QQT14" s="7"/>
      <c r="QQU14" s="7"/>
      <c r="QQV14" s="7"/>
      <c r="QQW14" s="7"/>
      <c r="QQX14" s="7"/>
      <c r="QQY14" s="7"/>
      <c r="QQZ14" s="7"/>
      <c r="QRA14" s="7"/>
      <c r="QRB14" s="7"/>
      <c r="QRC14" s="7"/>
      <c r="QRD14" s="7"/>
      <c r="QRE14" s="7"/>
      <c r="QRF14" s="7"/>
      <c r="QRG14" s="7"/>
      <c r="QRH14" s="7"/>
      <c r="QRI14" s="7"/>
      <c r="QRJ14" s="7"/>
      <c r="QRK14" s="7"/>
      <c r="QRL14" s="7"/>
      <c r="QRM14" s="7"/>
      <c r="QRN14" s="7"/>
      <c r="QRO14" s="7"/>
      <c r="QRP14" s="7"/>
      <c r="QRQ14" s="7"/>
      <c r="QRR14" s="7"/>
      <c r="QRS14" s="7"/>
      <c r="QRT14" s="7"/>
      <c r="QRU14" s="7"/>
      <c r="QRV14" s="7"/>
      <c r="QRW14" s="7"/>
      <c r="QRX14" s="7"/>
      <c r="QRY14" s="7"/>
      <c r="QRZ14" s="7"/>
      <c r="QSA14" s="7"/>
      <c r="QSB14" s="7"/>
      <c r="QSC14" s="7"/>
      <c r="QSD14" s="7"/>
      <c r="QSE14" s="7"/>
      <c r="QSF14" s="7"/>
      <c r="QSG14" s="7"/>
      <c r="QSH14" s="7"/>
      <c r="QSI14" s="7"/>
      <c r="QSJ14" s="7"/>
      <c r="QSK14" s="7"/>
      <c r="QSL14" s="7"/>
      <c r="QSM14" s="7"/>
      <c r="QSN14" s="7"/>
      <c r="QSO14" s="7"/>
      <c r="QSP14" s="7"/>
      <c r="QSQ14" s="7"/>
      <c r="QSR14" s="7"/>
      <c r="QSS14" s="7"/>
      <c r="QST14" s="7"/>
      <c r="QSU14" s="7"/>
      <c r="QSV14" s="7"/>
      <c r="QSW14" s="7"/>
      <c r="QSX14" s="7"/>
      <c r="QSY14" s="7"/>
      <c r="QSZ14" s="7"/>
      <c r="QTA14" s="7"/>
      <c r="QTB14" s="7"/>
      <c r="QTC14" s="7"/>
      <c r="QTD14" s="7"/>
      <c r="QTE14" s="7"/>
      <c r="QTF14" s="7"/>
      <c r="QTG14" s="7"/>
      <c r="QTH14" s="7"/>
      <c r="QTI14" s="7"/>
      <c r="QTJ14" s="7"/>
      <c r="QTK14" s="7"/>
      <c r="QTL14" s="7"/>
      <c r="QTM14" s="7"/>
      <c r="QTN14" s="7"/>
      <c r="QTO14" s="7"/>
      <c r="QTP14" s="7"/>
      <c r="QTQ14" s="7"/>
      <c r="QTR14" s="7"/>
      <c r="QTS14" s="7"/>
      <c r="QTT14" s="7"/>
      <c r="QTU14" s="7"/>
      <c r="QTV14" s="7"/>
      <c r="QTW14" s="7"/>
      <c r="QTX14" s="7"/>
      <c r="QTY14" s="7"/>
      <c r="QTZ14" s="7"/>
      <c r="QUA14" s="7"/>
      <c r="QUB14" s="7"/>
      <c r="QUC14" s="7"/>
      <c r="QUD14" s="7"/>
      <c r="QUE14" s="7"/>
      <c r="QUF14" s="7"/>
      <c r="QUG14" s="7"/>
      <c r="QUH14" s="7"/>
      <c r="QUI14" s="7"/>
      <c r="QUJ14" s="7"/>
      <c r="QUK14" s="7"/>
      <c r="QUL14" s="7"/>
      <c r="QUM14" s="7"/>
      <c r="QUN14" s="7"/>
      <c r="QUO14" s="7"/>
      <c r="QUP14" s="7"/>
      <c r="QUQ14" s="7"/>
      <c r="QUR14" s="7"/>
      <c r="QUS14" s="7"/>
      <c r="QUT14" s="7"/>
      <c r="QUU14" s="7"/>
      <c r="QUV14" s="7"/>
      <c r="QUW14" s="7"/>
      <c r="QUX14" s="7"/>
      <c r="QUY14" s="7"/>
      <c r="QUZ14" s="7"/>
      <c r="QVA14" s="7"/>
      <c r="QVB14" s="7"/>
      <c r="QVC14" s="7"/>
      <c r="QVD14" s="7"/>
      <c r="QVE14" s="7"/>
      <c r="QVF14" s="7"/>
      <c r="QVG14" s="7"/>
      <c r="QVH14" s="7"/>
      <c r="QVI14" s="7"/>
      <c r="QVJ14" s="7"/>
      <c r="QVK14" s="7"/>
      <c r="QVL14" s="7"/>
      <c r="QVM14" s="7"/>
      <c r="QVN14" s="7"/>
      <c r="QVO14" s="7"/>
      <c r="QVP14" s="7"/>
      <c r="QVQ14" s="7"/>
      <c r="QVR14" s="7"/>
      <c r="QVS14" s="7"/>
      <c r="QVT14" s="7"/>
      <c r="QVU14" s="7"/>
      <c r="QVV14" s="7"/>
      <c r="QVW14" s="7"/>
      <c r="QVX14" s="7"/>
      <c r="QVY14" s="7"/>
      <c r="QVZ14" s="7"/>
      <c r="QWA14" s="7"/>
      <c r="QWB14" s="7"/>
      <c r="QWC14" s="7"/>
      <c r="QWD14" s="7"/>
      <c r="QWE14" s="7"/>
      <c r="QWF14" s="7"/>
      <c r="QWG14" s="7"/>
      <c r="QWH14" s="7"/>
      <c r="QWI14" s="7"/>
      <c r="QWJ14" s="7"/>
      <c r="QWK14" s="7"/>
      <c r="QWL14" s="7"/>
      <c r="QWM14" s="7"/>
      <c r="QWN14" s="7"/>
      <c r="QWO14" s="7"/>
      <c r="QWP14" s="7"/>
      <c r="QWQ14" s="7"/>
      <c r="QWR14" s="7"/>
      <c r="QWS14" s="7"/>
      <c r="QWT14" s="7"/>
      <c r="QWU14" s="7"/>
      <c r="QWV14" s="7"/>
      <c r="QWW14" s="7"/>
      <c r="QWX14" s="7"/>
      <c r="QWY14" s="7"/>
      <c r="QWZ14" s="7"/>
      <c r="QXA14" s="7"/>
      <c r="QXB14" s="7"/>
      <c r="QXC14" s="7"/>
      <c r="QXD14" s="7"/>
      <c r="QXE14" s="7"/>
      <c r="QXF14" s="7"/>
      <c r="QXG14" s="7"/>
      <c r="QXH14" s="7"/>
      <c r="QXI14" s="7"/>
      <c r="QXJ14" s="7"/>
      <c r="QXK14" s="7"/>
      <c r="QXL14" s="7"/>
      <c r="QXM14" s="7"/>
      <c r="QXN14" s="7"/>
      <c r="QXO14" s="7"/>
      <c r="QXP14" s="7"/>
      <c r="QXQ14" s="7"/>
      <c r="QXR14" s="7"/>
      <c r="QXS14" s="7"/>
      <c r="QXT14" s="7"/>
      <c r="QXU14" s="7"/>
      <c r="QXV14" s="7"/>
      <c r="QXW14" s="7"/>
      <c r="QXX14" s="7"/>
      <c r="QXY14" s="7"/>
      <c r="QXZ14" s="7"/>
      <c r="QYA14" s="7"/>
      <c r="QYB14" s="7"/>
      <c r="QYC14" s="7"/>
      <c r="QYD14" s="7"/>
      <c r="QYE14" s="7"/>
      <c r="QYF14" s="7"/>
      <c r="QYG14" s="7"/>
      <c r="QYH14" s="7"/>
      <c r="QYI14" s="7"/>
      <c r="QYJ14" s="7"/>
      <c r="QYK14" s="7"/>
      <c r="QYL14" s="7"/>
      <c r="QYM14" s="7"/>
      <c r="QYN14" s="7"/>
      <c r="QYO14" s="7"/>
      <c r="QYP14" s="7"/>
      <c r="QYQ14" s="7"/>
      <c r="QYR14" s="7"/>
      <c r="QYS14" s="7"/>
      <c r="QYT14" s="7"/>
      <c r="QYU14" s="7"/>
      <c r="QYV14" s="7"/>
      <c r="QYW14" s="7"/>
      <c r="QYX14" s="7"/>
      <c r="QYY14" s="7"/>
      <c r="QYZ14" s="7"/>
      <c r="QZA14" s="7"/>
      <c r="QZB14" s="7"/>
      <c r="QZC14" s="7"/>
      <c r="QZD14" s="7"/>
      <c r="QZE14" s="7"/>
      <c r="QZF14" s="7"/>
      <c r="QZG14" s="7"/>
      <c r="QZH14" s="7"/>
      <c r="QZI14" s="7"/>
      <c r="QZJ14" s="7"/>
      <c r="QZK14" s="7"/>
      <c r="QZL14" s="7"/>
      <c r="QZM14" s="7"/>
      <c r="QZN14" s="7"/>
      <c r="QZO14" s="7"/>
      <c r="QZP14" s="7"/>
      <c r="QZQ14" s="7"/>
      <c r="QZR14" s="7"/>
      <c r="QZS14" s="7"/>
      <c r="QZT14" s="7"/>
      <c r="QZU14" s="7"/>
      <c r="QZV14" s="7"/>
      <c r="QZW14" s="7"/>
      <c r="QZX14" s="7"/>
      <c r="QZY14" s="7"/>
      <c r="QZZ14" s="7"/>
      <c r="RAA14" s="7"/>
      <c r="RAB14" s="7"/>
      <c r="RAC14" s="7"/>
      <c r="RAD14" s="7"/>
      <c r="RAE14" s="7"/>
      <c r="RAF14" s="7"/>
      <c r="RAG14" s="7"/>
      <c r="RAH14" s="7"/>
      <c r="RAI14" s="7"/>
      <c r="RAJ14" s="7"/>
      <c r="RAK14" s="7"/>
      <c r="RAL14" s="7"/>
      <c r="RAM14" s="7"/>
      <c r="RAN14" s="7"/>
      <c r="RAO14" s="7"/>
      <c r="RAP14" s="7"/>
      <c r="RAQ14" s="7"/>
      <c r="RAR14" s="7"/>
      <c r="RAS14" s="7"/>
      <c r="RAT14" s="7"/>
      <c r="RAU14" s="7"/>
      <c r="RAV14" s="7"/>
      <c r="RAW14" s="7"/>
      <c r="RAX14" s="7"/>
      <c r="RAY14" s="7"/>
      <c r="RAZ14" s="7"/>
      <c r="RBA14" s="7"/>
      <c r="RBB14" s="7"/>
      <c r="RBC14" s="7"/>
      <c r="RBD14" s="7"/>
      <c r="RBE14" s="7"/>
      <c r="RBF14" s="7"/>
      <c r="RBG14" s="7"/>
      <c r="RBH14" s="7"/>
      <c r="RBI14" s="7"/>
      <c r="RBJ14" s="7"/>
      <c r="RBK14" s="7"/>
      <c r="RBL14" s="7"/>
      <c r="RBM14" s="7"/>
      <c r="RBN14" s="7"/>
      <c r="RBO14" s="7"/>
      <c r="RBP14" s="7"/>
      <c r="RBQ14" s="7"/>
      <c r="RBR14" s="7"/>
      <c r="RBS14" s="7"/>
      <c r="RBT14" s="7"/>
      <c r="RBU14" s="7"/>
      <c r="RBV14" s="7"/>
      <c r="RBW14" s="7"/>
      <c r="RBX14" s="7"/>
      <c r="RBY14" s="7"/>
      <c r="RBZ14" s="7"/>
      <c r="RCA14" s="7"/>
      <c r="RCB14" s="7"/>
      <c r="RCC14" s="7"/>
      <c r="RCD14" s="7"/>
      <c r="RCE14" s="7"/>
      <c r="RCF14" s="7"/>
      <c r="RCG14" s="7"/>
      <c r="RCH14" s="7"/>
      <c r="RCI14" s="7"/>
      <c r="RCJ14" s="7"/>
      <c r="RCK14" s="7"/>
      <c r="RCL14" s="7"/>
      <c r="RCM14" s="7"/>
      <c r="RCN14" s="7"/>
      <c r="RCO14" s="7"/>
      <c r="RCP14" s="7"/>
      <c r="RCQ14" s="7"/>
      <c r="RCR14" s="7"/>
      <c r="RCS14" s="7"/>
      <c r="RCT14" s="7"/>
      <c r="RCU14" s="7"/>
      <c r="RCV14" s="7"/>
      <c r="RCW14" s="7"/>
      <c r="RCX14" s="7"/>
      <c r="RCY14" s="7"/>
      <c r="RCZ14" s="7"/>
      <c r="RDA14" s="7"/>
      <c r="RDB14" s="7"/>
      <c r="RDC14" s="7"/>
      <c r="RDD14" s="7"/>
      <c r="RDE14" s="7"/>
      <c r="RDF14" s="7"/>
      <c r="RDG14" s="7"/>
      <c r="RDH14" s="7"/>
      <c r="RDI14" s="7"/>
      <c r="RDJ14" s="7"/>
      <c r="RDK14" s="7"/>
      <c r="RDL14" s="7"/>
      <c r="RDM14" s="7"/>
      <c r="RDN14" s="7"/>
      <c r="RDO14" s="7"/>
      <c r="RDP14" s="7"/>
      <c r="RDQ14" s="7"/>
      <c r="RDR14" s="7"/>
      <c r="RDS14" s="7"/>
      <c r="RDT14" s="7"/>
      <c r="RDU14" s="7"/>
      <c r="RDV14" s="7"/>
      <c r="RDW14" s="7"/>
      <c r="RDX14" s="7"/>
      <c r="RDY14" s="7"/>
      <c r="RDZ14" s="7"/>
      <c r="REA14" s="7"/>
      <c r="REB14" s="7"/>
      <c r="REC14" s="7"/>
      <c r="RED14" s="7"/>
      <c r="REE14" s="7"/>
      <c r="REF14" s="7"/>
      <c r="REG14" s="7"/>
      <c r="REH14" s="7"/>
      <c r="REI14" s="7"/>
      <c r="REJ14" s="7"/>
      <c r="REK14" s="7"/>
      <c r="REL14" s="7"/>
      <c r="REM14" s="7"/>
      <c r="REN14" s="7"/>
      <c r="REO14" s="7"/>
      <c r="REP14" s="7"/>
      <c r="REQ14" s="7"/>
      <c r="RER14" s="7"/>
      <c r="RES14" s="7"/>
      <c r="RET14" s="7"/>
      <c r="REU14" s="7"/>
      <c r="REV14" s="7"/>
      <c r="REW14" s="7"/>
      <c r="REX14" s="7"/>
      <c r="REY14" s="7"/>
      <c r="REZ14" s="7"/>
      <c r="RFA14" s="7"/>
      <c r="RFB14" s="7"/>
      <c r="RFC14" s="7"/>
      <c r="RFD14" s="7"/>
      <c r="RFE14" s="7"/>
      <c r="RFF14" s="7"/>
      <c r="RFG14" s="7"/>
      <c r="RFH14" s="7"/>
      <c r="RFI14" s="7"/>
      <c r="RFJ14" s="7"/>
      <c r="RFK14" s="7"/>
      <c r="RFL14" s="7"/>
      <c r="RFM14" s="7"/>
      <c r="RFN14" s="7"/>
      <c r="RFO14" s="7"/>
      <c r="RFP14" s="7"/>
      <c r="RFQ14" s="7"/>
      <c r="RFR14" s="7"/>
      <c r="RFS14" s="7"/>
      <c r="RFT14" s="7"/>
      <c r="RFU14" s="7"/>
      <c r="RFV14" s="7"/>
      <c r="RFW14" s="7"/>
      <c r="RFX14" s="7"/>
      <c r="RFY14" s="7"/>
      <c r="RFZ14" s="7"/>
      <c r="RGA14" s="7"/>
      <c r="RGB14" s="7"/>
      <c r="RGC14" s="7"/>
      <c r="RGD14" s="7"/>
      <c r="RGE14" s="7"/>
      <c r="RGF14" s="7"/>
      <c r="RGG14" s="7"/>
      <c r="RGH14" s="7"/>
      <c r="RGI14" s="7"/>
      <c r="RGJ14" s="7"/>
      <c r="RGK14" s="7"/>
      <c r="RGL14" s="7"/>
      <c r="RGM14" s="7"/>
      <c r="RGN14" s="7"/>
      <c r="RGO14" s="7"/>
      <c r="RGP14" s="7"/>
      <c r="RGQ14" s="7"/>
      <c r="RGR14" s="7"/>
      <c r="RGS14" s="7"/>
      <c r="RGT14" s="7"/>
      <c r="RGU14" s="7"/>
      <c r="RGV14" s="7"/>
      <c r="RGW14" s="7"/>
      <c r="RGX14" s="7"/>
      <c r="RGY14" s="7"/>
      <c r="RGZ14" s="7"/>
      <c r="RHA14" s="7"/>
      <c r="RHB14" s="7"/>
      <c r="RHC14" s="7"/>
      <c r="RHD14" s="7"/>
      <c r="RHE14" s="7"/>
      <c r="RHF14" s="7"/>
      <c r="RHG14" s="7"/>
      <c r="RHH14" s="7"/>
      <c r="RHI14" s="7"/>
      <c r="RHJ14" s="7"/>
      <c r="RHK14" s="7"/>
      <c r="RHL14" s="7"/>
      <c r="RHM14" s="7"/>
      <c r="RHN14" s="7"/>
      <c r="RHO14" s="7"/>
      <c r="RHP14" s="7"/>
      <c r="RHQ14" s="7"/>
      <c r="RHR14" s="7"/>
      <c r="RHS14" s="7"/>
      <c r="RHT14" s="7"/>
      <c r="RHU14" s="7"/>
      <c r="RHV14" s="7"/>
      <c r="RHW14" s="7"/>
      <c r="RHX14" s="7"/>
      <c r="RHY14" s="7"/>
      <c r="RHZ14" s="7"/>
      <c r="RIA14" s="7"/>
      <c r="RIB14" s="7"/>
      <c r="RIC14" s="7"/>
      <c r="RID14" s="7"/>
      <c r="RIE14" s="7"/>
      <c r="RIF14" s="7"/>
      <c r="RIG14" s="7"/>
      <c r="RIH14" s="7"/>
      <c r="RII14" s="7"/>
      <c r="RIJ14" s="7"/>
      <c r="RIK14" s="7"/>
      <c r="RIL14" s="7"/>
      <c r="RIM14" s="7"/>
      <c r="RIN14" s="7"/>
      <c r="RIO14" s="7"/>
      <c r="RIP14" s="7"/>
      <c r="RIQ14" s="7"/>
      <c r="RIR14" s="7"/>
      <c r="RIS14" s="7"/>
      <c r="RIT14" s="7"/>
      <c r="RIU14" s="7"/>
      <c r="RIV14" s="7"/>
      <c r="RIW14" s="7"/>
      <c r="RIX14" s="7"/>
      <c r="RIY14" s="7"/>
      <c r="RIZ14" s="7"/>
      <c r="RJA14" s="7"/>
      <c r="RJB14" s="7"/>
      <c r="RJC14" s="7"/>
      <c r="RJD14" s="7"/>
      <c r="RJE14" s="7"/>
      <c r="RJF14" s="7"/>
      <c r="RJG14" s="7"/>
      <c r="RJH14" s="7"/>
      <c r="RJI14" s="7"/>
      <c r="RJJ14" s="7"/>
      <c r="RJK14" s="7"/>
      <c r="RJL14" s="7"/>
      <c r="RJM14" s="7"/>
      <c r="RJN14" s="7"/>
      <c r="RJO14" s="7"/>
      <c r="RJP14" s="7"/>
      <c r="RJQ14" s="7"/>
      <c r="RJR14" s="7"/>
      <c r="RJS14" s="7"/>
      <c r="RJT14" s="7"/>
      <c r="RJU14" s="7"/>
      <c r="RJV14" s="7"/>
      <c r="RJW14" s="7"/>
      <c r="RJX14" s="7"/>
      <c r="RJY14" s="7"/>
      <c r="RJZ14" s="7"/>
      <c r="RKA14" s="7"/>
      <c r="RKB14" s="7"/>
      <c r="RKC14" s="7"/>
      <c r="RKD14" s="7"/>
      <c r="RKE14" s="7"/>
      <c r="RKF14" s="7"/>
      <c r="RKG14" s="7"/>
      <c r="RKH14" s="7"/>
      <c r="RKI14" s="7"/>
      <c r="RKJ14" s="7"/>
      <c r="RKK14" s="7"/>
      <c r="RKL14" s="7"/>
      <c r="RKM14" s="7"/>
      <c r="RKN14" s="7"/>
      <c r="RKO14" s="7"/>
      <c r="RKP14" s="7"/>
      <c r="RKQ14" s="7"/>
      <c r="RKR14" s="7"/>
      <c r="RKS14" s="7"/>
      <c r="RKT14" s="7"/>
      <c r="RKU14" s="7"/>
      <c r="RKV14" s="7"/>
      <c r="RKW14" s="7"/>
      <c r="RKX14" s="7"/>
      <c r="RKY14" s="7"/>
      <c r="RKZ14" s="7"/>
      <c r="RLA14" s="7"/>
      <c r="RLB14" s="7"/>
      <c r="RLC14" s="7"/>
      <c r="RLD14" s="7"/>
      <c r="RLE14" s="7"/>
      <c r="RLF14" s="7"/>
      <c r="RLG14" s="7"/>
      <c r="RLH14" s="7"/>
      <c r="RLI14" s="7"/>
      <c r="RLJ14" s="7"/>
      <c r="RLK14" s="7"/>
      <c r="RLL14" s="7"/>
      <c r="RLM14" s="7"/>
      <c r="RLN14" s="7"/>
      <c r="RLO14" s="7"/>
      <c r="RLP14" s="7"/>
      <c r="RLQ14" s="7"/>
      <c r="RLR14" s="7"/>
      <c r="RLS14" s="7"/>
      <c r="RLT14" s="7"/>
      <c r="RLU14" s="7"/>
      <c r="RLV14" s="7"/>
      <c r="RLW14" s="7"/>
      <c r="RLX14" s="7"/>
      <c r="RLY14" s="7"/>
      <c r="RLZ14" s="7"/>
      <c r="RMA14" s="7"/>
      <c r="RMB14" s="7"/>
      <c r="RMC14" s="7"/>
      <c r="RMD14" s="7"/>
      <c r="RME14" s="7"/>
      <c r="RMF14" s="7"/>
      <c r="RMG14" s="7"/>
      <c r="RMH14" s="7"/>
      <c r="RMI14" s="7"/>
      <c r="RMJ14" s="7"/>
      <c r="RMK14" s="7"/>
      <c r="RML14" s="7"/>
      <c r="RMM14" s="7"/>
      <c r="RMN14" s="7"/>
      <c r="RMO14" s="7"/>
      <c r="RMP14" s="7"/>
      <c r="RMQ14" s="7"/>
      <c r="RMR14" s="7"/>
      <c r="RMS14" s="7"/>
      <c r="RMT14" s="7"/>
      <c r="RMU14" s="7"/>
      <c r="RMV14" s="7"/>
      <c r="RMW14" s="7"/>
      <c r="RMX14" s="7"/>
      <c r="RMY14" s="7"/>
      <c r="RMZ14" s="7"/>
      <c r="RNA14" s="7"/>
      <c r="RNB14" s="7"/>
      <c r="RNC14" s="7"/>
      <c r="RND14" s="7"/>
      <c r="RNE14" s="7"/>
      <c r="RNF14" s="7"/>
      <c r="RNG14" s="7"/>
      <c r="RNH14" s="7"/>
      <c r="RNI14" s="7"/>
      <c r="RNJ14" s="7"/>
      <c r="RNK14" s="7"/>
      <c r="RNL14" s="7"/>
      <c r="RNM14" s="7"/>
      <c r="RNN14" s="7"/>
      <c r="RNO14" s="7"/>
      <c r="RNP14" s="7"/>
      <c r="RNQ14" s="7"/>
      <c r="RNR14" s="7"/>
      <c r="RNS14" s="7"/>
      <c r="RNT14" s="7"/>
      <c r="RNU14" s="7"/>
      <c r="RNV14" s="7"/>
      <c r="RNW14" s="7"/>
      <c r="RNX14" s="7"/>
      <c r="RNY14" s="7"/>
      <c r="RNZ14" s="7"/>
      <c r="ROA14" s="7"/>
      <c r="ROB14" s="7"/>
      <c r="ROC14" s="7"/>
      <c r="ROD14" s="7"/>
      <c r="ROE14" s="7"/>
      <c r="ROF14" s="7"/>
      <c r="ROG14" s="7"/>
      <c r="ROH14" s="7"/>
      <c r="ROI14" s="7"/>
      <c r="ROJ14" s="7"/>
      <c r="ROK14" s="7"/>
      <c r="ROL14" s="7"/>
      <c r="ROM14" s="7"/>
      <c r="RON14" s="7"/>
      <c r="ROO14" s="7"/>
      <c r="ROP14" s="7"/>
      <c r="ROQ14" s="7"/>
      <c r="ROR14" s="7"/>
      <c r="ROS14" s="7"/>
      <c r="ROT14" s="7"/>
      <c r="ROU14" s="7"/>
      <c r="ROV14" s="7"/>
      <c r="ROW14" s="7"/>
      <c r="ROX14" s="7"/>
      <c r="ROY14" s="7"/>
      <c r="ROZ14" s="7"/>
      <c r="RPA14" s="7"/>
      <c r="RPB14" s="7"/>
      <c r="RPC14" s="7"/>
      <c r="RPD14" s="7"/>
      <c r="RPE14" s="7"/>
      <c r="RPF14" s="7"/>
      <c r="RPG14" s="7"/>
      <c r="RPH14" s="7"/>
      <c r="RPI14" s="7"/>
      <c r="RPJ14" s="7"/>
      <c r="RPK14" s="7"/>
      <c r="RPL14" s="7"/>
      <c r="RPM14" s="7"/>
      <c r="RPN14" s="7"/>
      <c r="RPO14" s="7"/>
      <c r="RPP14" s="7"/>
      <c r="RPQ14" s="7"/>
      <c r="RPR14" s="7"/>
      <c r="RPS14" s="7"/>
      <c r="RPT14" s="7"/>
      <c r="RPU14" s="7"/>
      <c r="RPV14" s="7"/>
      <c r="RPW14" s="7"/>
      <c r="RPX14" s="7"/>
      <c r="RPY14" s="7"/>
      <c r="RPZ14" s="7"/>
      <c r="RQA14" s="7"/>
      <c r="RQB14" s="7"/>
      <c r="RQC14" s="7"/>
      <c r="RQD14" s="7"/>
      <c r="RQE14" s="7"/>
      <c r="RQF14" s="7"/>
      <c r="RQG14" s="7"/>
      <c r="RQH14" s="7"/>
      <c r="RQI14" s="7"/>
      <c r="RQJ14" s="7"/>
      <c r="RQK14" s="7"/>
      <c r="RQL14" s="7"/>
      <c r="RQM14" s="7"/>
      <c r="RQN14" s="7"/>
      <c r="RQO14" s="7"/>
      <c r="RQP14" s="7"/>
      <c r="RQQ14" s="7"/>
      <c r="RQR14" s="7"/>
      <c r="RQS14" s="7"/>
      <c r="RQT14" s="7"/>
      <c r="RQU14" s="7"/>
      <c r="RQV14" s="7"/>
      <c r="RQW14" s="7"/>
      <c r="RQX14" s="7"/>
      <c r="RQY14" s="7"/>
      <c r="RQZ14" s="7"/>
      <c r="RRA14" s="7"/>
      <c r="RRB14" s="7"/>
      <c r="RRC14" s="7"/>
      <c r="RRD14" s="7"/>
      <c r="RRE14" s="7"/>
      <c r="RRF14" s="7"/>
      <c r="RRG14" s="7"/>
      <c r="RRH14" s="7"/>
      <c r="RRI14" s="7"/>
      <c r="RRJ14" s="7"/>
      <c r="RRK14" s="7"/>
      <c r="RRL14" s="7"/>
      <c r="RRM14" s="7"/>
      <c r="RRN14" s="7"/>
      <c r="RRO14" s="7"/>
      <c r="RRP14" s="7"/>
      <c r="RRQ14" s="7"/>
      <c r="RRR14" s="7"/>
      <c r="RRS14" s="7"/>
      <c r="RRT14" s="7"/>
      <c r="RRU14" s="7"/>
      <c r="RRV14" s="7"/>
      <c r="RRW14" s="7"/>
      <c r="RRX14" s="7"/>
      <c r="RRY14" s="7"/>
      <c r="RRZ14" s="7"/>
      <c r="RSA14" s="7"/>
      <c r="RSB14" s="7"/>
      <c r="RSC14" s="7"/>
      <c r="RSD14" s="7"/>
      <c r="RSE14" s="7"/>
      <c r="RSF14" s="7"/>
      <c r="RSG14" s="7"/>
      <c r="RSH14" s="7"/>
      <c r="RSI14" s="7"/>
      <c r="RSJ14" s="7"/>
      <c r="RSK14" s="7"/>
      <c r="RSL14" s="7"/>
      <c r="RSM14" s="7"/>
      <c r="RSN14" s="7"/>
      <c r="RSO14" s="7"/>
      <c r="RSP14" s="7"/>
      <c r="RSQ14" s="7"/>
      <c r="RSR14" s="7"/>
      <c r="RSS14" s="7"/>
      <c r="RST14" s="7"/>
      <c r="RSU14" s="7"/>
      <c r="RSV14" s="7"/>
      <c r="RSW14" s="7"/>
      <c r="RSX14" s="7"/>
      <c r="RSY14" s="7"/>
      <c r="RSZ14" s="7"/>
      <c r="RTA14" s="7"/>
      <c r="RTB14" s="7"/>
      <c r="RTC14" s="7"/>
      <c r="RTD14" s="7"/>
      <c r="RTE14" s="7"/>
      <c r="RTF14" s="7"/>
      <c r="RTG14" s="7"/>
      <c r="RTH14" s="7"/>
      <c r="RTI14" s="7"/>
      <c r="RTJ14" s="7"/>
      <c r="RTK14" s="7"/>
      <c r="RTL14" s="7"/>
      <c r="RTM14" s="7"/>
      <c r="RTN14" s="7"/>
      <c r="RTO14" s="7"/>
      <c r="RTP14" s="7"/>
      <c r="RTQ14" s="7"/>
      <c r="RTR14" s="7"/>
      <c r="RTS14" s="7"/>
      <c r="RTT14" s="7"/>
      <c r="RTU14" s="7"/>
      <c r="RTV14" s="7"/>
      <c r="RTW14" s="7"/>
      <c r="RTX14" s="7"/>
      <c r="RTY14" s="7"/>
      <c r="RTZ14" s="7"/>
      <c r="RUA14" s="7"/>
      <c r="RUB14" s="7"/>
      <c r="RUC14" s="7"/>
      <c r="RUD14" s="7"/>
      <c r="RUE14" s="7"/>
      <c r="RUF14" s="7"/>
      <c r="RUG14" s="7"/>
      <c r="RUH14" s="7"/>
      <c r="RUI14" s="7"/>
      <c r="RUJ14" s="7"/>
      <c r="RUK14" s="7"/>
      <c r="RUL14" s="7"/>
      <c r="RUM14" s="7"/>
      <c r="RUN14" s="7"/>
      <c r="RUO14" s="7"/>
      <c r="RUP14" s="7"/>
      <c r="RUQ14" s="7"/>
      <c r="RUR14" s="7"/>
      <c r="RUS14" s="7"/>
      <c r="RUT14" s="7"/>
      <c r="RUU14" s="7"/>
      <c r="RUV14" s="7"/>
      <c r="RUW14" s="7"/>
      <c r="RUX14" s="7"/>
      <c r="RUY14" s="7"/>
      <c r="RUZ14" s="7"/>
      <c r="RVA14" s="7"/>
      <c r="RVB14" s="7"/>
      <c r="RVC14" s="7"/>
      <c r="RVD14" s="7"/>
      <c r="RVE14" s="7"/>
      <c r="RVF14" s="7"/>
      <c r="RVG14" s="7"/>
      <c r="RVH14" s="7"/>
      <c r="RVI14" s="7"/>
      <c r="RVJ14" s="7"/>
      <c r="RVK14" s="7"/>
      <c r="RVL14" s="7"/>
      <c r="RVM14" s="7"/>
      <c r="RVN14" s="7"/>
      <c r="RVO14" s="7"/>
      <c r="RVP14" s="7"/>
      <c r="RVQ14" s="7"/>
      <c r="RVR14" s="7"/>
      <c r="RVS14" s="7"/>
      <c r="RVT14" s="7"/>
      <c r="RVU14" s="7"/>
      <c r="RVV14" s="7"/>
      <c r="RVW14" s="7"/>
      <c r="RVX14" s="7"/>
      <c r="RVY14" s="7"/>
      <c r="RVZ14" s="7"/>
      <c r="RWA14" s="7"/>
      <c r="RWB14" s="7"/>
      <c r="RWC14" s="7"/>
      <c r="RWD14" s="7"/>
      <c r="RWE14" s="7"/>
      <c r="RWF14" s="7"/>
      <c r="RWG14" s="7"/>
      <c r="RWH14" s="7"/>
      <c r="RWI14" s="7"/>
      <c r="RWJ14" s="7"/>
      <c r="RWK14" s="7"/>
      <c r="RWL14" s="7"/>
      <c r="RWM14" s="7"/>
      <c r="RWN14" s="7"/>
      <c r="RWO14" s="7"/>
      <c r="RWP14" s="7"/>
      <c r="RWQ14" s="7"/>
      <c r="RWR14" s="7"/>
      <c r="RWS14" s="7"/>
      <c r="RWT14" s="7"/>
      <c r="RWU14" s="7"/>
      <c r="RWV14" s="7"/>
      <c r="RWW14" s="7"/>
      <c r="RWX14" s="7"/>
      <c r="RWY14" s="7"/>
      <c r="RWZ14" s="7"/>
      <c r="RXA14" s="7"/>
      <c r="RXB14" s="7"/>
      <c r="RXC14" s="7"/>
      <c r="RXD14" s="7"/>
      <c r="RXE14" s="7"/>
      <c r="RXF14" s="7"/>
      <c r="RXG14" s="7"/>
      <c r="RXH14" s="7"/>
      <c r="RXI14" s="7"/>
      <c r="RXJ14" s="7"/>
      <c r="RXK14" s="7"/>
      <c r="RXL14" s="7"/>
      <c r="RXM14" s="7"/>
      <c r="RXN14" s="7"/>
      <c r="RXO14" s="7"/>
      <c r="RXP14" s="7"/>
      <c r="RXQ14" s="7"/>
      <c r="RXR14" s="7"/>
      <c r="RXS14" s="7"/>
      <c r="RXT14" s="7"/>
      <c r="RXU14" s="7"/>
      <c r="RXV14" s="7"/>
      <c r="RXW14" s="7"/>
      <c r="RXX14" s="7"/>
      <c r="RXY14" s="7"/>
      <c r="RXZ14" s="7"/>
      <c r="RYA14" s="7"/>
      <c r="RYB14" s="7"/>
      <c r="RYC14" s="7"/>
      <c r="RYD14" s="7"/>
      <c r="RYE14" s="7"/>
      <c r="RYF14" s="7"/>
      <c r="RYG14" s="7"/>
      <c r="RYH14" s="7"/>
      <c r="RYI14" s="7"/>
      <c r="RYJ14" s="7"/>
      <c r="RYK14" s="7"/>
      <c r="RYL14" s="7"/>
      <c r="RYM14" s="7"/>
      <c r="RYN14" s="7"/>
      <c r="RYO14" s="7"/>
      <c r="RYP14" s="7"/>
      <c r="RYQ14" s="7"/>
      <c r="RYR14" s="7"/>
      <c r="RYS14" s="7"/>
      <c r="RYT14" s="7"/>
      <c r="RYU14" s="7"/>
      <c r="RYV14" s="7"/>
      <c r="RYW14" s="7"/>
      <c r="RYX14" s="7"/>
      <c r="RYY14" s="7"/>
      <c r="RYZ14" s="7"/>
      <c r="RZA14" s="7"/>
      <c r="RZB14" s="7"/>
      <c r="RZC14" s="7"/>
      <c r="RZD14" s="7"/>
      <c r="RZE14" s="7"/>
      <c r="RZF14" s="7"/>
      <c r="RZG14" s="7"/>
      <c r="RZH14" s="7"/>
      <c r="RZI14" s="7"/>
      <c r="RZJ14" s="7"/>
      <c r="RZK14" s="7"/>
      <c r="RZL14" s="7"/>
      <c r="RZM14" s="7"/>
      <c r="RZN14" s="7"/>
      <c r="RZO14" s="7"/>
      <c r="RZP14" s="7"/>
      <c r="RZQ14" s="7"/>
      <c r="RZR14" s="7"/>
      <c r="RZS14" s="7"/>
      <c r="RZT14" s="7"/>
      <c r="RZU14" s="7"/>
      <c r="RZV14" s="7"/>
      <c r="RZW14" s="7"/>
      <c r="RZX14" s="7"/>
      <c r="RZY14" s="7"/>
      <c r="RZZ14" s="7"/>
      <c r="SAA14" s="7"/>
      <c r="SAB14" s="7"/>
      <c r="SAC14" s="7"/>
      <c r="SAD14" s="7"/>
      <c r="SAE14" s="7"/>
      <c r="SAF14" s="7"/>
      <c r="SAG14" s="7"/>
      <c r="SAH14" s="7"/>
      <c r="SAI14" s="7"/>
      <c r="SAJ14" s="7"/>
      <c r="SAK14" s="7"/>
      <c r="SAL14" s="7"/>
      <c r="SAM14" s="7"/>
      <c r="SAN14" s="7"/>
      <c r="SAO14" s="7"/>
      <c r="SAP14" s="7"/>
      <c r="SAQ14" s="7"/>
      <c r="SAR14" s="7"/>
      <c r="SAS14" s="7"/>
      <c r="SAT14" s="7"/>
      <c r="SAU14" s="7"/>
      <c r="SAV14" s="7"/>
      <c r="SAW14" s="7"/>
      <c r="SAX14" s="7"/>
      <c r="SAY14" s="7"/>
      <c r="SAZ14" s="7"/>
      <c r="SBA14" s="7"/>
      <c r="SBB14" s="7"/>
      <c r="SBC14" s="7"/>
      <c r="SBD14" s="7"/>
      <c r="SBE14" s="7"/>
      <c r="SBF14" s="7"/>
      <c r="SBG14" s="7"/>
      <c r="SBH14" s="7"/>
      <c r="SBI14" s="7"/>
      <c r="SBJ14" s="7"/>
      <c r="SBK14" s="7"/>
      <c r="SBL14" s="7"/>
      <c r="SBM14" s="7"/>
      <c r="SBN14" s="7"/>
      <c r="SBO14" s="7"/>
      <c r="SBP14" s="7"/>
      <c r="SBQ14" s="7"/>
      <c r="SBR14" s="7"/>
      <c r="SBS14" s="7"/>
      <c r="SBT14" s="7"/>
      <c r="SBU14" s="7"/>
      <c r="SBV14" s="7"/>
      <c r="SBW14" s="7"/>
      <c r="SBX14" s="7"/>
      <c r="SBY14" s="7"/>
      <c r="SBZ14" s="7"/>
      <c r="SCA14" s="7"/>
      <c r="SCB14" s="7"/>
      <c r="SCC14" s="7"/>
      <c r="SCD14" s="7"/>
      <c r="SCE14" s="7"/>
      <c r="SCF14" s="7"/>
      <c r="SCG14" s="7"/>
      <c r="SCH14" s="7"/>
      <c r="SCI14" s="7"/>
      <c r="SCJ14" s="7"/>
      <c r="SCK14" s="7"/>
      <c r="SCL14" s="7"/>
      <c r="SCM14" s="7"/>
      <c r="SCN14" s="7"/>
      <c r="SCO14" s="7"/>
      <c r="SCP14" s="7"/>
      <c r="SCQ14" s="7"/>
      <c r="SCR14" s="7"/>
      <c r="SCS14" s="7"/>
      <c r="SCT14" s="7"/>
      <c r="SCU14" s="7"/>
      <c r="SCV14" s="7"/>
      <c r="SCW14" s="7"/>
      <c r="SCX14" s="7"/>
      <c r="SCY14" s="7"/>
      <c r="SCZ14" s="7"/>
      <c r="SDA14" s="7"/>
      <c r="SDB14" s="7"/>
      <c r="SDC14" s="7"/>
      <c r="SDD14" s="7"/>
      <c r="SDE14" s="7"/>
      <c r="SDF14" s="7"/>
      <c r="SDG14" s="7"/>
      <c r="SDH14" s="7"/>
      <c r="SDI14" s="7"/>
      <c r="SDJ14" s="7"/>
      <c r="SDK14" s="7"/>
      <c r="SDL14" s="7"/>
      <c r="SDM14" s="7"/>
      <c r="SDN14" s="7"/>
      <c r="SDO14" s="7"/>
      <c r="SDP14" s="7"/>
      <c r="SDQ14" s="7"/>
      <c r="SDR14" s="7"/>
      <c r="SDS14" s="7"/>
      <c r="SDT14" s="7"/>
      <c r="SDU14" s="7"/>
      <c r="SDV14" s="7"/>
      <c r="SDW14" s="7"/>
      <c r="SDX14" s="7"/>
      <c r="SDY14" s="7"/>
      <c r="SDZ14" s="7"/>
      <c r="SEA14" s="7"/>
      <c r="SEB14" s="7"/>
      <c r="SEC14" s="7"/>
      <c r="SED14" s="7"/>
      <c r="SEE14" s="7"/>
      <c r="SEF14" s="7"/>
      <c r="SEG14" s="7"/>
      <c r="SEH14" s="7"/>
      <c r="SEI14" s="7"/>
      <c r="SEJ14" s="7"/>
      <c r="SEK14" s="7"/>
      <c r="SEL14" s="7"/>
      <c r="SEM14" s="7"/>
      <c r="SEN14" s="7"/>
      <c r="SEO14" s="7"/>
      <c r="SEP14" s="7"/>
      <c r="SEQ14" s="7"/>
      <c r="SER14" s="7"/>
      <c r="SES14" s="7"/>
      <c r="SET14" s="7"/>
      <c r="SEU14" s="7"/>
      <c r="SEV14" s="7"/>
      <c r="SEW14" s="7"/>
      <c r="SEX14" s="7"/>
      <c r="SEY14" s="7"/>
      <c r="SEZ14" s="7"/>
      <c r="SFA14" s="7"/>
      <c r="SFB14" s="7"/>
      <c r="SFC14" s="7"/>
      <c r="SFD14" s="7"/>
      <c r="SFE14" s="7"/>
      <c r="SFF14" s="7"/>
      <c r="SFG14" s="7"/>
      <c r="SFH14" s="7"/>
      <c r="SFI14" s="7"/>
      <c r="SFJ14" s="7"/>
      <c r="SFK14" s="7"/>
      <c r="SFL14" s="7"/>
      <c r="SFM14" s="7"/>
      <c r="SFN14" s="7"/>
      <c r="SFO14" s="7"/>
      <c r="SFP14" s="7"/>
      <c r="SFQ14" s="7"/>
      <c r="SFR14" s="7"/>
      <c r="SFS14" s="7"/>
      <c r="SFT14" s="7"/>
      <c r="SFU14" s="7"/>
      <c r="SFV14" s="7"/>
      <c r="SFW14" s="7"/>
      <c r="SFX14" s="7"/>
      <c r="SFY14" s="7"/>
      <c r="SFZ14" s="7"/>
      <c r="SGA14" s="7"/>
      <c r="SGB14" s="7"/>
      <c r="SGC14" s="7"/>
      <c r="SGD14" s="7"/>
      <c r="SGE14" s="7"/>
      <c r="SGF14" s="7"/>
      <c r="SGG14" s="7"/>
      <c r="SGH14" s="7"/>
      <c r="SGI14" s="7"/>
      <c r="SGJ14" s="7"/>
      <c r="SGK14" s="7"/>
      <c r="SGL14" s="7"/>
      <c r="SGM14" s="7"/>
      <c r="SGN14" s="7"/>
      <c r="SGO14" s="7"/>
      <c r="SGP14" s="7"/>
      <c r="SGQ14" s="7"/>
      <c r="SGR14" s="7"/>
      <c r="SGS14" s="7"/>
      <c r="SGT14" s="7"/>
      <c r="SGU14" s="7"/>
      <c r="SGV14" s="7"/>
      <c r="SGW14" s="7"/>
      <c r="SGX14" s="7"/>
      <c r="SGY14" s="7"/>
      <c r="SGZ14" s="7"/>
      <c r="SHA14" s="7"/>
      <c r="SHB14" s="7"/>
      <c r="SHC14" s="7"/>
      <c r="SHD14" s="7"/>
      <c r="SHE14" s="7"/>
      <c r="SHF14" s="7"/>
      <c r="SHG14" s="7"/>
      <c r="SHH14" s="7"/>
      <c r="SHI14" s="7"/>
      <c r="SHJ14" s="7"/>
      <c r="SHK14" s="7"/>
      <c r="SHL14" s="7"/>
      <c r="SHM14" s="7"/>
      <c r="SHN14" s="7"/>
      <c r="SHO14" s="7"/>
      <c r="SHP14" s="7"/>
      <c r="SHQ14" s="7"/>
      <c r="SHR14" s="7"/>
      <c r="SHS14" s="7"/>
      <c r="SHT14" s="7"/>
      <c r="SHU14" s="7"/>
      <c r="SHV14" s="7"/>
      <c r="SHW14" s="7"/>
      <c r="SHX14" s="7"/>
      <c r="SHY14" s="7"/>
      <c r="SHZ14" s="7"/>
      <c r="SIA14" s="7"/>
      <c r="SIB14" s="7"/>
      <c r="SIC14" s="7"/>
      <c r="SID14" s="7"/>
      <c r="SIE14" s="7"/>
      <c r="SIF14" s="7"/>
      <c r="SIG14" s="7"/>
      <c r="SIH14" s="7"/>
      <c r="SII14" s="7"/>
      <c r="SIJ14" s="7"/>
      <c r="SIK14" s="7"/>
      <c r="SIL14" s="7"/>
      <c r="SIM14" s="7"/>
      <c r="SIN14" s="7"/>
      <c r="SIO14" s="7"/>
      <c r="SIP14" s="7"/>
      <c r="SIQ14" s="7"/>
      <c r="SIR14" s="7"/>
      <c r="SIS14" s="7"/>
      <c r="SIT14" s="7"/>
      <c r="SIU14" s="7"/>
      <c r="SIV14" s="7"/>
      <c r="SIW14" s="7"/>
      <c r="SIX14" s="7"/>
      <c r="SIY14" s="7"/>
      <c r="SIZ14" s="7"/>
      <c r="SJA14" s="7"/>
      <c r="SJB14" s="7"/>
      <c r="SJC14" s="7"/>
      <c r="SJD14" s="7"/>
      <c r="SJE14" s="7"/>
      <c r="SJF14" s="7"/>
      <c r="SJG14" s="7"/>
      <c r="SJH14" s="7"/>
      <c r="SJI14" s="7"/>
      <c r="SJJ14" s="7"/>
      <c r="SJK14" s="7"/>
      <c r="SJL14" s="7"/>
      <c r="SJM14" s="7"/>
      <c r="SJN14" s="7"/>
      <c r="SJO14" s="7"/>
      <c r="SJP14" s="7"/>
      <c r="SJQ14" s="7"/>
      <c r="SJR14" s="7"/>
      <c r="SJS14" s="7"/>
      <c r="SJT14" s="7"/>
      <c r="SJU14" s="7"/>
      <c r="SJV14" s="7"/>
      <c r="SJW14" s="7"/>
      <c r="SJX14" s="7"/>
      <c r="SJY14" s="7"/>
      <c r="SJZ14" s="7"/>
      <c r="SKA14" s="7"/>
      <c r="SKB14" s="7"/>
      <c r="SKC14" s="7"/>
      <c r="SKD14" s="7"/>
      <c r="SKE14" s="7"/>
      <c r="SKF14" s="7"/>
      <c r="SKG14" s="7"/>
      <c r="SKH14" s="7"/>
      <c r="SKI14" s="7"/>
      <c r="SKJ14" s="7"/>
      <c r="SKK14" s="7"/>
      <c r="SKL14" s="7"/>
      <c r="SKM14" s="7"/>
      <c r="SKN14" s="7"/>
      <c r="SKO14" s="7"/>
      <c r="SKP14" s="7"/>
      <c r="SKQ14" s="7"/>
      <c r="SKR14" s="7"/>
      <c r="SKS14" s="7"/>
      <c r="SKT14" s="7"/>
      <c r="SKU14" s="7"/>
      <c r="SKV14" s="7"/>
      <c r="SKW14" s="7"/>
      <c r="SKX14" s="7"/>
      <c r="SKY14" s="7"/>
      <c r="SKZ14" s="7"/>
      <c r="SLA14" s="7"/>
      <c r="SLB14" s="7"/>
      <c r="SLC14" s="7"/>
      <c r="SLD14" s="7"/>
      <c r="SLE14" s="7"/>
      <c r="SLF14" s="7"/>
      <c r="SLG14" s="7"/>
      <c r="SLH14" s="7"/>
      <c r="SLI14" s="7"/>
      <c r="SLJ14" s="7"/>
      <c r="SLK14" s="7"/>
      <c r="SLL14" s="7"/>
      <c r="SLM14" s="7"/>
      <c r="SLN14" s="7"/>
      <c r="SLO14" s="7"/>
      <c r="SLP14" s="7"/>
      <c r="SLQ14" s="7"/>
      <c r="SLR14" s="7"/>
      <c r="SLS14" s="7"/>
      <c r="SLT14" s="7"/>
      <c r="SLU14" s="7"/>
      <c r="SLV14" s="7"/>
      <c r="SLW14" s="7"/>
      <c r="SLX14" s="7"/>
      <c r="SLY14" s="7"/>
      <c r="SLZ14" s="7"/>
      <c r="SMA14" s="7"/>
      <c r="SMB14" s="7"/>
      <c r="SMC14" s="7"/>
      <c r="SMD14" s="7"/>
      <c r="SME14" s="7"/>
      <c r="SMF14" s="7"/>
      <c r="SMG14" s="7"/>
      <c r="SMH14" s="7"/>
      <c r="SMI14" s="7"/>
      <c r="SMJ14" s="7"/>
      <c r="SMK14" s="7"/>
      <c r="SML14" s="7"/>
      <c r="SMM14" s="7"/>
      <c r="SMN14" s="7"/>
      <c r="SMO14" s="7"/>
      <c r="SMP14" s="7"/>
      <c r="SMQ14" s="7"/>
      <c r="SMR14" s="7"/>
      <c r="SMS14" s="7"/>
      <c r="SMT14" s="7"/>
      <c r="SMU14" s="7"/>
      <c r="SMV14" s="7"/>
      <c r="SMW14" s="7"/>
      <c r="SMX14" s="7"/>
      <c r="SMY14" s="7"/>
      <c r="SMZ14" s="7"/>
      <c r="SNA14" s="7"/>
      <c r="SNB14" s="7"/>
      <c r="SNC14" s="7"/>
      <c r="SND14" s="7"/>
      <c r="SNE14" s="7"/>
      <c r="SNF14" s="7"/>
      <c r="SNG14" s="7"/>
      <c r="SNH14" s="7"/>
      <c r="SNI14" s="7"/>
      <c r="SNJ14" s="7"/>
      <c r="SNK14" s="7"/>
      <c r="SNL14" s="7"/>
      <c r="SNM14" s="7"/>
      <c r="SNN14" s="7"/>
      <c r="SNO14" s="7"/>
      <c r="SNP14" s="7"/>
      <c r="SNQ14" s="7"/>
      <c r="SNR14" s="7"/>
      <c r="SNS14" s="7"/>
      <c r="SNT14" s="7"/>
      <c r="SNU14" s="7"/>
      <c r="SNV14" s="7"/>
      <c r="SNW14" s="7"/>
      <c r="SNX14" s="7"/>
      <c r="SNY14" s="7"/>
      <c r="SNZ14" s="7"/>
      <c r="SOA14" s="7"/>
      <c r="SOB14" s="7"/>
      <c r="SOC14" s="7"/>
      <c r="SOD14" s="7"/>
      <c r="SOE14" s="7"/>
      <c r="SOF14" s="7"/>
      <c r="SOG14" s="7"/>
      <c r="SOH14" s="7"/>
      <c r="SOI14" s="7"/>
      <c r="SOJ14" s="7"/>
      <c r="SOK14" s="7"/>
      <c r="SOL14" s="7"/>
      <c r="SOM14" s="7"/>
      <c r="SON14" s="7"/>
      <c r="SOO14" s="7"/>
      <c r="SOP14" s="7"/>
      <c r="SOQ14" s="7"/>
      <c r="SOR14" s="7"/>
      <c r="SOS14" s="7"/>
      <c r="SOT14" s="7"/>
      <c r="SOU14" s="7"/>
      <c r="SOV14" s="7"/>
      <c r="SOW14" s="7"/>
      <c r="SOX14" s="7"/>
      <c r="SOY14" s="7"/>
      <c r="SOZ14" s="7"/>
      <c r="SPA14" s="7"/>
      <c r="SPB14" s="7"/>
      <c r="SPC14" s="7"/>
      <c r="SPD14" s="7"/>
      <c r="SPE14" s="7"/>
      <c r="SPF14" s="7"/>
      <c r="SPG14" s="7"/>
      <c r="SPH14" s="7"/>
      <c r="SPI14" s="7"/>
      <c r="SPJ14" s="7"/>
      <c r="SPK14" s="7"/>
      <c r="SPL14" s="7"/>
      <c r="SPM14" s="7"/>
      <c r="SPN14" s="7"/>
      <c r="SPO14" s="7"/>
      <c r="SPP14" s="7"/>
      <c r="SPQ14" s="7"/>
      <c r="SPR14" s="7"/>
      <c r="SPS14" s="7"/>
      <c r="SPT14" s="7"/>
      <c r="SPU14" s="7"/>
      <c r="SPV14" s="7"/>
      <c r="SPW14" s="7"/>
      <c r="SPX14" s="7"/>
      <c r="SPY14" s="7"/>
      <c r="SPZ14" s="7"/>
      <c r="SQA14" s="7"/>
      <c r="SQB14" s="7"/>
      <c r="SQC14" s="7"/>
      <c r="SQD14" s="7"/>
      <c r="SQE14" s="7"/>
      <c r="SQF14" s="7"/>
      <c r="SQG14" s="7"/>
      <c r="SQH14" s="7"/>
      <c r="SQI14" s="7"/>
      <c r="SQJ14" s="7"/>
      <c r="SQK14" s="7"/>
      <c r="SQL14" s="7"/>
      <c r="SQM14" s="7"/>
      <c r="SQN14" s="7"/>
      <c r="SQO14" s="7"/>
      <c r="SQP14" s="7"/>
      <c r="SQQ14" s="7"/>
      <c r="SQR14" s="7"/>
      <c r="SQS14" s="7"/>
      <c r="SQT14" s="7"/>
      <c r="SQU14" s="7"/>
      <c r="SQV14" s="7"/>
      <c r="SQW14" s="7"/>
      <c r="SQX14" s="7"/>
      <c r="SQY14" s="7"/>
      <c r="SQZ14" s="7"/>
      <c r="SRA14" s="7"/>
      <c r="SRB14" s="7"/>
      <c r="SRC14" s="7"/>
      <c r="SRD14" s="7"/>
      <c r="SRE14" s="7"/>
      <c r="SRF14" s="7"/>
      <c r="SRG14" s="7"/>
      <c r="SRH14" s="7"/>
      <c r="SRI14" s="7"/>
      <c r="SRJ14" s="7"/>
      <c r="SRK14" s="7"/>
      <c r="SRL14" s="7"/>
      <c r="SRM14" s="7"/>
      <c r="SRN14" s="7"/>
      <c r="SRO14" s="7"/>
      <c r="SRP14" s="7"/>
      <c r="SRQ14" s="7"/>
      <c r="SRR14" s="7"/>
      <c r="SRS14" s="7"/>
      <c r="SRT14" s="7"/>
      <c r="SRU14" s="7"/>
      <c r="SRV14" s="7"/>
      <c r="SRW14" s="7"/>
      <c r="SRX14" s="7"/>
      <c r="SRY14" s="7"/>
      <c r="SRZ14" s="7"/>
      <c r="SSA14" s="7"/>
      <c r="SSB14" s="7"/>
      <c r="SSC14" s="7"/>
      <c r="SSD14" s="7"/>
      <c r="SSE14" s="7"/>
      <c r="SSF14" s="7"/>
      <c r="SSG14" s="7"/>
      <c r="SSH14" s="7"/>
      <c r="SSI14" s="7"/>
      <c r="SSJ14" s="7"/>
      <c r="SSK14" s="7"/>
      <c r="SSL14" s="7"/>
      <c r="SSM14" s="7"/>
      <c r="SSN14" s="7"/>
      <c r="SSO14" s="7"/>
      <c r="SSP14" s="7"/>
      <c r="SSQ14" s="7"/>
      <c r="SSR14" s="7"/>
      <c r="SSS14" s="7"/>
      <c r="SST14" s="7"/>
      <c r="SSU14" s="7"/>
      <c r="SSV14" s="7"/>
      <c r="SSW14" s="7"/>
      <c r="SSX14" s="7"/>
      <c r="SSY14" s="7"/>
      <c r="SSZ14" s="7"/>
      <c r="STA14" s="7"/>
      <c r="STB14" s="7"/>
      <c r="STC14" s="7"/>
      <c r="STD14" s="7"/>
      <c r="STE14" s="7"/>
      <c r="STF14" s="7"/>
      <c r="STG14" s="7"/>
      <c r="STH14" s="7"/>
      <c r="STI14" s="7"/>
      <c r="STJ14" s="7"/>
      <c r="STK14" s="7"/>
      <c r="STL14" s="7"/>
      <c r="STM14" s="7"/>
      <c r="STN14" s="7"/>
      <c r="STO14" s="7"/>
      <c r="STP14" s="7"/>
      <c r="STQ14" s="7"/>
      <c r="STR14" s="7"/>
      <c r="STS14" s="7"/>
      <c r="STT14" s="7"/>
      <c r="STU14" s="7"/>
      <c r="STV14" s="7"/>
      <c r="STW14" s="7"/>
      <c r="STX14" s="7"/>
      <c r="STY14" s="7"/>
      <c r="STZ14" s="7"/>
      <c r="SUA14" s="7"/>
      <c r="SUB14" s="7"/>
      <c r="SUC14" s="7"/>
      <c r="SUD14" s="7"/>
      <c r="SUE14" s="7"/>
      <c r="SUF14" s="7"/>
      <c r="SUG14" s="7"/>
      <c r="SUH14" s="7"/>
      <c r="SUI14" s="7"/>
      <c r="SUJ14" s="7"/>
      <c r="SUK14" s="7"/>
      <c r="SUL14" s="7"/>
      <c r="SUM14" s="7"/>
      <c r="SUN14" s="7"/>
      <c r="SUO14" s="7"/>
      <c r="SUP14" s="7"/>
      <c r="SUQ14" s="7"/>
      <c r="SUR14" s="7"/>
      <c r="SUS14" s="7"/>
      <c r="SUT14" s="7"/>
      <c r="SUU14" s="7"/>
      <c r="SUV14" s="7"/>
      <c r="SUW14" s="7"/>
      <c r="SUX14" s="7"/>
      <c r="SUY14" s="7"/>
      <c r="SUZ14" s="7"/>
      <c r="SVA14" s="7"/>
      <c r="SVB14" s="7"/>
      <c r="SVC14" s="7"/>
      <c r="SVD14" s="7"/>
      <c r="SVE14" s="7"/>
      <c r="SVF14" s="7"/>
      <c r="SVG14" s="7"/>
      <c r="SVH14" s="7"/>
      <c r="SVI14" s="7"/>
      <c r="SVJ14" s="7"/>
      <c r="SVK14" s="7"/>
      <c r="SVL14" s="7"/>
      <c r="SVM14" s="7"/>
      <c r="SVN14" s="7"/>
      <c r="SVO14" s="7"/>
      <c r="SVP14" s="7"/>
      <c r="SVQ14" s="7"/>
      <c r="SVR14" s="7"/>
      <c r="SVS14" s="7"/>
      <c r="SVT14" s="7"/>
      <c r="SVU14" s="7"/>
      <c r="SVV14" s="7"/>
      <c r="SVW14" s="7"/>
      <c r="SVX14" s="7"/>
      <c r="SVY14" s="7"/>
      <c r="SVZ14" s="7"/>
      <c r="SWA14" s="7"/>
      <c r="SWB14" s="7"/>
      <c r="SWC14" s="7"/>
      <c r="SWD14" s="7"/>
      <c r="SWE14" s="7"/>
      <c r="SWF14" s="7"/>
      <c r="SWG14" s="7"/>
      <c r="SWH14" s="7"/>
      <c r="SWI14" s="7"/>
      <c r="SWJ14" s="7"/>
      <c r="SWK14" s="7"/>
      <c r="SWL14" s="7"/>
      <c r="SWM14" s="7"/>
      <c r="SWN14" s="7"/>
      <c r="SWO14" s="7"/>
      <c r="SWP14" s="7"/>
      <c r="SWQ14" s="7"/>
      <c r="SWR14" s="7"/>
      <c r="SWS14" s="7"/>
      <c r="SWT14" s="7"/>
      <c r="SWU14" s="7"/>
      <c r="SWV14" s="7"/>
      <c r="SWW14" s="7"/>
      <c r="SWX14" s="7"/>
      <c r="SWY14" s="7"/>
      <c r="SWZ14" s="7"/>
      <c r="SXA14" s="7"/>
      <c r="SXB14" s="7"/>
      <c r="SXC14" s="7"/>
      <c r="SXD14" s="7"/>
      <c r="SXE14" s="7"/>
      <c r="SXF14" s="7"/>
      <c r="SXG14" s="7"/>
      <c r="SXH14" s="7"/>
      <c r="SXI14" s="7"/>
      <c r="SXJ14" s="7"/>
      <c r="SXK14" s="7"/>
      <c r="SXL14" s="7"/>
      <c r="SXM14" s="7"/>
      <c r="SXN14" s="7"/>
      <c r="SXO14" s="7"/>
      <c r="SXP14" s="7"/>
      <c r="SXQ14" s="7"/>
      <c r="SXR14" s="7"/>
      <c r="SXS14" s="7"/>
      <c r="SXT14" s="7"/>
      <c r="SXU14" s="7"/>
      <c r="SXV14" s="7"/>
      <c r="SXW14" s="7"/>
      <c r="SXX14" s="7"/>
      <c r="SXY14" s="7"/>
      <c r="SXZ14" s="7"/>
      <c r="SYA14" s="7"/>
      <c r="SYB14" s="7"/>
      <c r="SYC14" s="7"/>
      <c r="SYD14" s="7"/>
      <c r="SYE14" s="7"/>
      <c r="SYF14" s="7"/>
      <c r="SYG14" s="7"/>
      <c r="SYH14" s="7"/>
      <c r="SYI14" s="7"/>
      <c r="SYJ14" s="7"/>
      <c r="SYK14" s="7"/>
      <c r="SYL14" s="7"/>
      <c r="SYM14" s="7"/>
      <c r="SYN14" s="7"/>
      <c r="SYO14" s="7"/>
      <c r="SYP14" s="7"/>
      <c r="SYQ14" s="7"/>
      <c r="SYR14" s="7"/>
      <c r="SYS14" s="7"/>
      <c r="SYT14" s="7"/>
      <c r="SYU14" s="7"/>
      <c r="SYV14" s="7"/>
      <c r="SYW14" s="7"/>
      <c r="SYX14" s="7"/>
      <c r="SYY14" s="7"/>
      <c r="SYZ14" s="7"/>
      <c r="SZA14" s="7"/>
      <c r="SZB14" s="7"/>
      <c r="SZC14" s="7"/>
      <c r="SZD14" s="7"/>
      <c r="SZE14" s="7"/>
      <c r="SZF14" s="7"/>
      <c r="SZG14" s="7"/>
      <c r="SZH14" s="7"/>
      <c r="SZI14" s="7"/>
      <c r="SZJ14" s="7"/>
      <c r="SZK14" s="7"/>
      <c r="SZL14" s="7"/>
      <c r="SZM14" s="7"/>
      <c r="SZN14" s="7"/>
      <c r="SZO14" s="7"/>
      <c r="SZP14" s="7"/>
      <c r="SZQ14" s="7"/>
      <c r="SZR14" s="7"/>
      <c r="SZS14" s="7"/>
      <c r="SZT14" s="7"/>
      <c r="SZU14" s="7"/>
      <c r="SZV14" s="7"/>
      <c r="SZW14" s="7"/>
      <c r="SZX14" s="7"/>
      <c r="SZY14" s="7"/>
      <c r="SZZ14" s="7"/>
      <c r="TAA14" s="7"/>
      <c r="TAB14" s="7"/>
      <c r="TAC14" s="7"/>
      <c r="TAD14" s="7"/>
      <c r="TAE14" s="7"/>
      <c r="TAF14" s="7"/>
      <c r="TAG14" s="7"/>
      <c r="TAH14" s="7"/>
      <c r="TAI14" s="7"/>
      <c r="TAJ14" s="7"/>
      <c r="TAK14" s="7"/>
      <c r="TAL14" s="7"/>
      <c r="TAM14" s="7"/>
      <c r="TAN14" s="7"/>
      <c r="TAO14" s="7"/>
      <c r="TAP14" s="7"/>
      <c r="TAQ14" s="7"/>
      <c r="TAR14" s="7"/>
      <c r="TAS14" s="7"/>
      <c r="TAT14" s="7"/>
      <c r="TAU14" s="7"/>
      <c r="TAV14" s="7"/>
      <c r="TAW14" s="7"/>
      <c r="TAX14" s="7"/>
      <c r="TAY14" s="7"/>
      <c r="TAZ14" s="7"/>
      <c r="TBA14" s="7"/>
      <c r="TBB14" s="7"/>
      <c r="TBC14" s="7"/>
      <c r="TBD14" s="7"/>
      <c r="TBE14" s="7"/>
      <c r="TBF14" s="7"/>
      <c r="TBG14" s="7"/>
      <c r="TBH14" s="7"/>
      <c r="TBI14" s="7"/>
      <c r="TBJ14" s="7"/>
      <c r="TBK14" s="7"/>
      <c r="TBL14" s="7"/>
      <c r="TBM14" s="7"/>
      <c r="TBN14" s="7"/>
      <c r="TBO14" s="7"/>
      <c r="TBP14" s="7"/>
      <c r="TBQ14" s="7"/>
      <c r="TBR14" s="7"/>
      <c r="TBS14" s="7"/>
      <c r="TBT14" s="7"/>
      <c r="TBU14" s="7"/>
      <c r="TBV14" s="7"/>
      <c r="TBW14" s="7"/>
      <c r="TBX14" s="7"/>
      <c r="TBY14" s="7"/>
      <c r="TBZ14" s="7"/>
      <c r="TCA14" s="7"/>
      <c r="TCB14" s="7"/>
      <c r="TCC14" s="7"/>
      <c r="TCD14" s="7"/>
      <c r="TCE14" s="7"/>
      <c r="TCF14" s="7"/>
      <c r="TCG14" s="7"/>
      <c r="TCH14" s="7"/>
      <c r="TCI14" s="7"/>
      <c r="TCJ14" s="7"/>
      <c r="TCK14" s="7"/>
      <c r="TCL14" s="7"/>
      <c r="TCM14" s="7"/>
      <c r="TCN14" s="7"/>
      <c r="TCO14" s="7"/>
      <c r="TCP14" s="7"/>
      <c r="TCQ14" s="7"/>
      <c r="TCR14" s="7"/>
      <c r="TCS14" s="7"/>
      <c r="TCT14" s="7"/>
      <c r="TCU14" s="7"/>
      <c r="TCV14" s="7"/>
      <c r="TCW14" s="7"/>
      <c r="TCX14" s="7"/>
      <c r="TCY14" s="7"/>
      <c r="TCZ14" s="7"/>
      <c r="TDA14" s="7"/>
      <c r="TDB14" s="7"/>
      <c r="TDC14" s="7"/>
      <c r="TDD14" s="7"/>
      <c r="TDE14" s="7"/>
      <c r="TDF14" s="7"/>
      <c r="TDG14" s="7"/>
      <c r="TDH14" s="7"/>
      <c r="TDI14" s="7"/>
      <c r="TDJ14" s="7"/>
      <c r="TDK14" s="7"/>
      <c r="TDL14" s="7"/>
      <c r="TDM14" s="7"/>
      <c r="TDN14" s="7"/>
      <c r="TDO14" s="7"/>
      <c r="TDP14" s="7"/>
      <c r="TDQ14" s="7"/>
      <c r="TDR14" s="7"/>
      <c r="TDS14" s="7"/>
      <c r="TDT14" s="7"/>
      <c r="TDU14" s="7"/>
      <c r="TDV14" s="7"/>
      <c r="TDW14" s="7"/>
      <c r="TDX14" s="7"/>
      <c r="TDY14" s="7"/>
      <c r="TDZ14" s="7"/>
      <c r="TEA14" s="7"/>
      <c r="TEB14" s="7"/>
      <c r="TEC14" s="7"/>
      <c r="TED14" s="7"/>
      <c r="TEE14" s="7"/>
      <c r="TEF14" s="7"/>
      <c r="TEG14" s="7"/>
      <c r="TEH14" s="7"/>
      <c r="TEI14" s="7"/>
      <c r="TEJ14" s="7"/>
      <c r="TEK14" s="7"/>
      <c r="TEL14" s="7"/>
      <c r="TEM14" s="7"/>
      <c r="TEN14" s="7"/>
      <c r="TEO14" s="7"/>
      <c r="TEP14" s="7"/>
      <c r="TEQ14" s="7"/>
      <c r="TER14" s="7"/>
      <c r="TES14" s="7"/>
      <c r="TET14" s="7"/>
      <c r="TEU14" s="7"/>
      <c r="TEV14" s="7"/>
      <c r="TEW14" s="7"/>
      <c r="TEX14" s="7"/>
      <c r="TEY14" s="7"/>
      <c r="TEZ14" s="7"/>
      <c r="TFA14" s="7"/>
      <c r="TFB14" s="7"/>
      <c r="TFC14" s="7"/>
      <c r="TFD14" s="7"/>
      <c r="TFE14" s="7"/>
      <c r="TFF14" s="7"/>
      <c r="TFG14" s="7"/>
      <c r="TFH14" s="7"/>
      <c r="TFI14" s="7"/>
      <c r="TFJ14" s="7"/>
      <c r="TFK14" s="7"/>
      <c r="TFL14" s="7"/>
      <c r="TFM14" s="7"/>
      <c r="TFN14" s="7"/>
      <c r="TFO14" s="7"/>
      <c r="TFP14" s="7"/>
      <c r="TFQ14" s="7"/>
      <c r="TFR14" s="7"/>
      <c r="TFS14" s="7"/>
      <c r="TFT14" s="7"/>
      <c r="TFU14" s="7"/>
      <c r="TFV14" s="7"/>
      <c r="TFW14" s="7"/>
      <c r="TFX14" s="7"/>
      <c r="TFY14" s="7"/>
      <c r="TFZ14" s="7"/>
      <c r="TGA14" s="7"/>
      <c r="TGB14" s="7"/>
      <c r="TGC14" s="7"/>
      <c r="TGD14" s="7"/>
      <c r="TGE14" s="7"/>
      <c r="TGF14" s="7"/>
      <c r="TGG14" s="7"/>
      <c r="TGH14" s="7"/>
      <c r="TGI14" s="7"/>
      <c r="TGJ14" s="7"/>
      <c r="TGK14" s="7"/>
      <c r="TGL14" s="7"/>
      <c r="TGM14" s="7"/>
      <c r="TGN14" s="7"/>
      <c r="TGO14" s="7"/>
      <c r="TGP14" s="7"/>
      <c r="TGQ14" s="7"/>
      <c r="TGR14" s="7"/>
      <c r="TGS14" s="7"/>
      <c r="TGT14" s="7"/>
      <c r="TGU14" s="7"/>
      <c r="TGV14" s="7"/>
      <c r="TGW14" s="7"/>
      <c r="TGX14" s="7"/>
      <c r="TGY14" s="7"/>
      <c r="TGZ14" s="7"/>
      <c r="THA14" s="7"/>
      <c r="THB14" s="7"/>
      <c r="THC14" s="7"/>
      <c r="THD14" s="7"/>
      <c r="THE14" s="7"/>
      <c r="THF14" s="7"/>
      <c r="THG14" s="7"/>
      <c r="THH14" s="7"/>
      <c r="THI14" s="7"/>
      <c r="THJ14" s="7"/>
      <c r="THK14" s="7"/>
      <c r="THL14" s="7"/>
      <c r="THM14" s="7"/>
      <c r="THN14" s="7"/>
      <c r="THO14" s="7"/>
      <c r="THP14" s="7"/>
      <c r="THQ14" s="7"/>
      <c r="THR14" s="7"/>
      <c r="THS14" s="7"/>
      <c r="THT14" s="7"/>
      <c r="THU14" s="7"/>
      <c r="THV14" s="7"/>
      <c r="THW14" s="7"/>
      <c r="THX14" s="7"/>
      <c r="THY14" s="7"/>
      <c r="THZ14" s="7"/>
      <c r="TIA14" s="7"/>
      <c r="TIB14" s="7"/>
      <c r="TIC14" s="7"/>
      <c r="TID14" s="7"/>
      <c r="TIE14" s="7"/>
      <c r="TIF14" s="7"/>
      <c r="TIG14" s="7"/>
      <c r="TIH14" s="7"/>
      <c r="TII14" s="7"/>
      <c r="TIJ14" s="7"/>
      <c r="TIK14" s="7"/>
      <c r="TIL14" s="7"/>
      <c r="TIM14" s="7"/>
      <c r="TIN14" s="7"/>
      <c r="TIO14" s="7"/>
      <c r="TIP14" s="7"/>
      <c r="TIQ14" s="7"/>
      <c r="TIR14" s="7"/>
      <c r="TIS14" s="7"/>
      <c r="TIT14" s="7"/>
      <c r="TIU14" s="7"/>
      <c r="TIV14" s="7"/>
      <c r="TIW14" s="7"/>
      <c r="TIX14" s="7"/>
      <c r="TIY14" s="7"/>
      <c r="TIZ14" s="7"/>
      <c r="TJA14" s="7"/>
      <c r="TJB14" s="7"/>
      <c r="TJC14" s="7"/>
      <c r="TJD14" s="7"/>
      <c r="TJE14" s="7"/>
      <c r="TJF14" s="7"/>
      <c r="TJG14" s="7"/>
      <c r="TJH14" s="7"/>
      <c r="TJI14" s="7"/>
      <c r="TJJ14" s="7"/>
      <c r="TJK14" s="7"/>
      <c r="TJL14" s="7"/>
      <c r="TJM14" s="7"/>
      <c r="TJN14" s="7"/>
      <c r="TJO14" s="7"/>
      <c r="TJP14" s="7"/>
      <c r="TJQ14" s="7"/>
      <c r="TJR14" s="7"/>
      <c r="TJS14" s="7"/>
      <c r="TJT14" s="7"/>
      <c r="TJU14" s="7"/>
      <c r="TJV14" s="7"/>
      <c r="TJW14" s="7"/>
      <c r="TJX14" s="7"/>
      <c r="TJY14" s="7"/>
      <c r="TJZ14" s="7"/>
      <c r="TKA14" s="7"/>
      <c r="TKB14" s="7"/>
      <c r="TKC14" s="7"/>
      <c r="TKD14" s="7"/>
      <c r="TKE14" s="7"/>
      <c r="TKF14" s="7"/>
      <c r="TKG14" s="7"/>
      <c r="TKH14" s="7"/>
      <c r="TKI14" s="7"/>
      <c r="TKJ14" s="7"/>
      <c r="TKK14" s="7"/>
      <c r="TKL14" s="7"/>
      <c r="TKM14" s="7"/>
      <c r="TKN14" s="7"/>
      <c r="TKO14" s="7"/>
      <c r="TKP14" s="7"/>
      <c r="TKQ14" s="7"/>
      <c r="TKR14" s="7"/>
      <c r="TKS14" s="7"/>
      <c r="TKT14" s="7"/>
      <c r="TKU14" s="7"/>
      <c r="TKV14" s="7"/>
      <c r="TKW14" s="7"/>
      <c r="TKX14" s="7"/>
      <c r="TKY14" s="7"/>
      <c r="TKZ14" s="7"/>
      <c r="TLA14" s="7"/>
      <c r="TLB14" s="7"/>
      <c r="TLC14" s="7"/>
      <c r="TLD14" s="7"/>
      <c r="TLE14" s="7"/>
      <c r="TLF14" s="7"/>
      <c r="TLG14" s="7"/>
      <c r="TLH14" s="7"/>
      <c r="TLI14" s="7"/>
      <c r="TLJ14" s="7"/>
      <c r="TLK14" s="7"/>
      <c r="TLL14" s="7"/>
      <c r="TLM14" s="7"/>
      <c r="TLN14" s="7"/>
      <c r="TLO14" s="7"/>
      <c r="TLP14" s="7"/>
      <c r="TLQ14" s="7"/>
      <c r="TLR14" s="7"/>
      <c r="TLS14" s="7"/>
      <c r="TLT14" s="7"/>
      <c r="TLU14" s="7"/>
      <c r="TLV14" s="7"/>
      <c r="TLW14" s="7"/>
      <c r="TLX14" s="7"/>
      <c r="TLY14" s="7"/>
      <c r="TLZ14" s="7"/>
      <c r="TMA14" s="7"/>
      <c r="TMB14" s="7"/>
      <c r="TMC14" s="7"/>
      <c r="TMD14" s="7"/>
      <c r="TME14" s="7"/>
      <c r="TMF14" s="7"/>
      <c r="TMG14" s="7"/>
      <c r="TMH14" s="7"/>
      <c r="TMI14" s="7"/>
      <c r="TMJ14" s="7"/>
      <c r="TMK14" s="7"/>
      <c r="TML14" s="7"/>
      <c r="TMM14" s="7"/>
      <c r="TMN14" s="7"/>
      <c r="TMO14" s="7"/>
      <c r="TMP14" s="7"/>
      <c r="TMQ14" s="7"/>
      <c r="TMR14" s="7"/>
      <c r="TMS14" s="7"/>
      <c r="TMT14" s="7"/>
      <c r="TMU14" s="7"/>
      <c r="TMV14" s="7"/>
      <c r="TMW14" s="7"/>
      <c r="TMX14" s="7"/>
      <c r="TMY14" s="7"/>
      <c r="TMZ14" s="7"/>
      <c r="TNA14" s="7"/>
      <c r="TNB14" s="7"/>
      <c r="TNC14" s="7"/>
      <c r="TND14" s="7"/>
      <c r="TNE14" s="7"/>
      <c r="TNF14" s="7"/>
      <c r="TNG14" s="7"/>
      <c r="TNH14" s="7"/>
      <c r="TNI14" s="7"/>
      <c r="TNJ14" s="7"/>
      <c r="TNK14" s="7"/>
      <c r="TNL14" s="7"/>
      <c r="TNM14" s="7"/>
      <c r="TNN14" s="7"/>
      <c r="TNO14" s="7"/>
      <c r="TNP14" s="7"/>
      <c r="TNQ14" s="7"/>
      <c r="TNR14" s="7"/>
      <c r="TNS14" s="7"/>
      <c r="TNT14" s="7"/>
      <c r="TNU14" s="7"/>
      <c r="TNV14" s="7"/>
      <c r="TNW14" s="7"/>
      <c r="TNX14" s="7"/>
      <c r="TNY14" s="7"/>
      <c r="TNZ14" s="7"/>
      <c r="TOA14" s="7"/>
      <c r="TOB14" s="7"/>
      <c r="TOC14" s="7"/>
      <c r="TOD14" s="7"/>
      <c r="TOE14" s="7"/>
      <c r="TOF14" s="7"/>
      <c r="TOG14" s="7"/>
      <c r="TOH14" s="7"/>
      <c r="TOI14" s="7"/>
      <c r="TOJ14" s="7"/>
      <c r="TOK14" s="7"/>
      <c r="TOL14" s="7"/>
      <c r="TOM14" s="7"/>
      <c r="TON14" s="7"/>
      <c r="TOO14" s="7"/>
      <c r="TOP14" s="7"/>
      <c r="TOQ14" s="7"/>
      <c r="TOR14" s="7"/>
      <c r="TOS14" s="7"/>
      <c r="TOT14" s="7"/>
      <c r="TOU14" s="7"/>
      <c r="TOV14" s="7"/>
      <c r="TOW14" s="7"/>
      <c r="TOX14" s="7"/>
      <c r="TOY14" s="7"/>
      <c r="TOZ14" s="7"/>
      <c r="TPA14" s="7"/>
      <c r="TPB14" s="7"/>
      <c r="TPC14" s="7"/>
      <c r="TPD14" s="7"/>
      <c r="TPE14" s="7"/>
      <c r="TPF14" s="7"/>
      <c r="TPG14" s="7"/>
      <c r="TPH14" s="7"/>
      <c r="TPI14" s="7"/>
      <c r="TPJ14" s="7"/>
      <c r="TPK14" s="7"/>
      <c r="TPL14" s="7"/>
      <c r="TPM14" s="7"/>
      <c r="TPN14" s="7"/>
      <c r="TPO14" s="7"/>
      <c r="TPP14" s="7"/>
      <c r="TPQ14" s="7"/>
      <c r="TPR14" s="7"/>
      <c r="TPS14" s="7"/>
      <c r="TPT14" s="7"/>
      <c r="TPU14" s="7"/>
      <c r="TPV14" s="7"/>
      <c r="TPW14" s="7"/>
      <c r="TPX14" s="7"/>
      <c r="TPY14" s="7"/>
      <c r="TPZ14" s="7"/>
      <c r="TQA14" s="7"/>
      <c r="TQB14" s="7"/>
      <c r="TQC14" s="7"/>
      <c r="TQD14" s="7"/>
      <c r="TQE14" s="7"/>
      <c r="TQF14" s="7"/>
      <c r="TQG14" s="7"/>
      <c r="TQH14" s="7"/>
      <c r="TQI14" s="7"/>
      <c r="TQJ14" s="7"/>
      <c r="TQK14" s="7"/>
      <c r="TQL14" s="7"/>
      <c r="TQM14" s="7"/>
      <c r="TQN14" s="7"/>
      <c r="TQO14" s="7"/>
      <c r="TQP14" s="7"/>
      <c r="TQQ14" s="7"/>
      <c r="TQR14" s="7"/>
      <c r="TQS14" s="7"/>
      <c r="TQT14" s="7"/>
      <c r="TQU14" s="7"/>
      <c r="TQV14" s="7"/>
      <c r="TQW14" s="7"/>
      <c r="TQX14" s="7"/>
      <c r="TQY14" s="7"/>
      <c r="TQZ14" s="7"/>
      <c r="TRA14" s="7"/>
      <c r="TRB14" s="7"/>
      <c r="TRC14" s="7"/>
      <c r="TRD14" s="7"/>
      <c r="TRE14" s="7"/>
      <c r="TRF14" s="7"/>
      <c r="TRG14" s="7"/>
      <c r="TRH14" s="7"/>
      <c r="TRI14" s="7"/>
      <c r="TRJ14" s="7"/>
      <c r="TRK14" s="7"/>
      <c r="TRL14" s="7"/>
      <c r="TRM14" s="7"/>
      <c r="TRN14" s="7"/>
      <c r="TRO14" s="7"/>
      <c r="TRP14" s="7"/>
      <c r="TRQ14" s="7"/>
      <c r="TRR14" s="7"/>
      <c r="TRS14" s="7"/>
      <c r="TRT14" s="7"/>
      <c r="TRU14" s="7"/>
      <c r="TRV14" s="7"/>
      <c r="TRW14" s="7"/>
      <c r="TRX14" s="7"/>
      <c r="TRY14" s="7"/>
      <c r="TRZ14" s="7"/>
      <c r="TSA14" s="7"/>
      <c r="TSB14" s="7"/>
      <c r="TSC14" s="7"/>
      <c r="TSD14" s="7"/>
      <c r="TSE14" s="7"/>
      <c r="TSF14" s="7"/>
      <c r="TSG14" s="7"/>
      <c r="TSH14" s="7"/>
      <c r="TSI14" s="7"/>
      <c r="TSJ14" s="7"/>
      <c r="TSK14" s="7"/>
      <c r="TSL14" s="7"/>
      <c r="TSM14" s="7"/>
      <c r="TSN14" s="7"/>
      <c r="TSO14" s="7"/>
      <c r="TSP14" s="7"/>
      <c r="TSQ14" s="7"/>
      <c r="TSR14" s="7"/>
      <c r="TSS14" s="7"/>
      <c r="TST14" s="7"/>
      <c r="TSU14" s="7"/>
      <c r="TSV14" s="7"/>
      <c r="TSW14" s="7"/>
      <c r="TSX14" s="7"/>
      <c r="TSY14" s="7"/>
      <c r="TSZ14" s="7"/>
      <c r="TTA14" s="7"/>
      <c r="TTB14" s="7"/>
      <c r="TTC14" s="7"/>
      <c r="TTD14" s="7"/>
      <c r="TTE14" s="7"/>
      <c r="TTF14" s="7"/>
      <c r="TTG14" s="7"/>
      <c r="TTH14" s="7"/>
      <c r="TTI14" s="7"/>
      <c r="TTJ14" s="7"/>
      <c r="TTK14" s="7"/>
      <c r="TTL14" s="7"/>
      <c r="TTM14" s="7"/>
      <c r="TTN14" s="7"/>
      <c r="TTO14" s="7"/>
      <c r="TTP14" s="7"/>
      <c r="TTQ14" s="7"/>
      <c r="TTR14" s="7"/>
      <c r="TTS14" s="7"/>
      <c r="TTT14" s="7"/>
      <c r="TTU14" s="7"/>
      <c r="TTV14" s="7"/>
      <c r="TTW14" s="7"/>
      <c r="TTX14" s="7"/>
      <c r="TTY14" s="7"/>
      <c r="TTZ14" s="7"/>
      <c r="TUA14" s="7"/>
      <c r="TUB14" s="7"/>
      <c r="TUC14" s="7"/>
      <c r="TUD14" s="7"/>
      <c r="TUE14" s="7"/>
      <c r="TUF14" s="7"/>
      <c r="TUG14" s="7"/>
      <c r="TUH14" s="7"/>
      <c r="TUI14" s="7"/>
      <c r="TUJ14" s="7"/>
      <c r="TUK14" s="7"/>
      <c r="TUL14" s="7"/>
      <c r="TUM14" s="7"/>
      <c r="TUN14" s="7"/>
      <c r="TUO14" s="7"/>
      <c r="TUP14" s="7"/>
      <c r="TUQ14" s="7"/>
      <c r="TUR14" s="7"/>
      <c r="TUS14" s="7"/>
      <c r="TUT14" s="7"/>
      <c r="TUU14" s="7"/>
      <c r="TUV14" s="7"/>
      <c r="TUW14" s="7"/>
      <c r="TUX14" s="7"/>
      <c r="TUY14" s="7"/>
      <c r="TUZ14" s="7"/>
      <c r="TVA14" s="7"/>
      <c r="TVB14" s="7"/>
      <c r="TVC14" s="7"/>
      <c r="TVD14" s="7"/>
      <c r="TVE14" s="7"/>
      <c r="TVF14" s="7"/>
      <c r="TVG14" s="7"/>
      <c r="TVH14" s="7"/>
      <c r="TVI14" s="7"/>
      <c r="TVJ14" s="7"/>
      <c r="TVK14" s="7"/>
      <c r="TVL14" s="7"/>
      <c r="TVM14" s="7"/>
      <c r="TVN14" s="7"/>
      <c r="TVO14" s="7"/>
      <c r="TVP14" s="7"/>
      <c r="TVQ14" s="7"/>
      <c r="TVR14" s="7"/>
      <c r="TVS14" s="7"/>
      <c r="TVT14" s="7"/>
      <c r="TVU14" s="7"/>
      <c r="TVV14" s="7"/>
      <c r="TVW14" s="7"/>
      <c r="TVX14" s="7"/>
      <c r="TVY14" s="7"/>
      <c r="TVZ14" s="7"/>
      <c r="TWA14" s="7"/>
      <c r="TWB14" s="7"/>
      <c r="TWC14" s="7"/>
      <c r="TWD14" s="7"/>
      <c r="TWE14" s="7"/>
      <c r="TWF14" s="7"/>
      <c r="TWG14" s="7"/>
      <c r="TWH14" s="7"/>
      <c r="TWI14" s="7"/>
      <c r="TWJ14" s="7"/>
      <c r="TWK14" s="7"/>
      <c r="TWL14" s="7"/>
      <c r="TWM14" s="7"/>
      <c r="TWN14" s="7"/>
      <c r="TWO14" s="7"/>
      <c r="TWP14" s="7"/>
      <c r="TWQ14" s="7"/>
      <c r="TWR14" s="7"/>
      <c r="TWS14" s="7"/>
      <c r="TWT14" s="7"/>
      <c r="TWU14" s="7"/>
      <c r="TWV14" s="7"/>
      <c r="TWW14" s="7"/>
      <c r="TWX14" s="7"/>
      <c r="TWY14" s="7"/>
      <c r="TWZ14" s="7"/>
      <c r="TXA14" s="7"/>
      <c r="TXB14" s="7"/>
      <c r="TXC14" s="7"/>
      <c r="TXD14" s="7"/>
      <c r="TXE14" s="7"/>
      <c r="TXF14" s="7"/>
      <c r="TXG14" s="7"/>
      <c r="TXH14" s="7"/>
      <c r="TXI14" s="7"/>
      <c r="TXJ14" s="7"/>
      <c r="TXK14" s="7"/>
      <c r="TXL14" s="7"/>
      <c r="TXM14" s="7"/>
      <c r="TXN14" s="7"/>
      <c r="TXO14" s="7"/>
      <c r="TXP14" s="7"/>
      <c r="TXQ14" s="7"/>
      <c r="TXR14" s="7"/>
      <c r="TXS14" s="7"/>
      <c r="TXT14" s="7"/>
      <c r="TXU14" s="7"/>
      <c r="TXV14" s="7"/>
      <c r="TXW14" s="7"/>
      <c r="TXX14" s="7"/>
      <c r="TXY14" s="7"/>
      <c r="TXZ14" s="7"/>
      <c r="TYA14" s="7"/>
      <c r="TYB14" s="7"/>
      <c r="TYC14" s="7"/>
      <c r="TYD14" s="7"/>
      <c r="TYE14" s="7"/>
      <c r="TYF14" s="7"/>
      <c r="TYG14" s="7"/>
      <c r="TYH14" s="7"/>
      <c r="TYI14" s="7"/>
      <c r="TYJ14" s="7"/>
      <c r="TYK14" s="7"/>
      <c r="TYL14" s="7"/>
      <c r="TYM14" s="7"/>
      <c r="TYN14" s="7"/>
      <c r="TYO14" s="7"/>
      <c r="TYP14" s="7"/>
      <c r="TYQ14" s="7"/>
      <c r="TYR14" s="7"/>
      <c r="TYS14" s="7"/>
      <c r="TYT14" s="7"/>
      <c r="TYU14" s="7"/>
      <c r="TYV14" s="7"/>
      <c r="TYW14" s="7"/>
      <c r="TYX14" s="7"/>
      <c r="TYY14" s="7"/>
      <c r="TYZ14" s="7"/>
      <c r="TZA14" s="7"/>
      <c r="TZB14" s="7"/>
      <c r="TZC14" s="7"/>
      <c r="TZD14" s="7"/>
      <c r="TZE14" s="7"/>
      <c r="TZF14" s="7"/>
      <c r="TZG14" s="7"/>
      <c r="TZH14" s="7"/>
      <c r="TZI14" s="7"/>
      <c r="TZJ14" s="7"/>
      <c r="TZK14" s="7"/>
      <c r="TZL14" s="7"/>
      <c r="TZM14" s="7"/>
      <c r="TZN14" s="7"/>
      <c r="TZO14" s="7"/>
      <c r="TZP14" s="7"/>
      <c r="TZQ14" s="7"/>
      <c r="TZR14" s="7"/>
      <c r="TZS14" s="7"/>
      <c r="TZT14" s="7"/>
      <c r="TZU14" s="7"/>
      <c r="TZV14" s="7"/>
      <c r="TZW14" s="7"/>
      <c r="TZX14" s="7"/>
      <c r="TZY14" s="7"/>
      <c r="TZZ14" s="7"/>
      <c r="UAA14" s="7"/>
      <c r="UAB14" s="7"/>
      <c r="UAC14" s="7"/>
      <c r="UAD14" s="7"/>
      <c r="UAE14" s="7"/>
      <c r="UAF14" s="7"/>
      <c r="UAG14" s="7"/>
      <c r="UAH14" s="7"/>
      <c r="UAI14" s="7"/>
      <c r="UAJ14" s="7"/>
      <c r="UAK14" s="7"/>
      <c r="UAL14" s="7"/>
      <c r="UAM14" s="7"/>
      <c r="UAN14" s="7"/>
      <c r="UAO14" s="7"/>
      <c r="UAP14" s="7"/>
      <c r="UAQ14" s="7"/>
      <c r="UAR14" s="7"/>
      <c r="UAS14" s="7"/>
      <c r="UAT14" s="7"/>
      <c r="UAU14" s="7"/>
      <c r="UAV14" s="7"/>
      <c r="UAW14" s="7"/>
      <c r="UAX14" s="7"/>
      <c r="UAY14" s="7"/>
      <c r="UAZ14" s="7"/>
      <c r="UBA14" s="7"/>
      <c r="UBB14" s="7"/>
      <c r="UBC14" s="7"/>
      <c r="UBD14" s="7"/>
      <c r="UBE14" s="7"/>
      <c r="UBF14" s="7"/>
      <c r="UBG14" s="7"/>
      <c r="UBH14" s="7"/>
      <c r="UBI14" s="7"/>
      <c r="UBJ14" s="7"/>
      <c r="UBK14" s="7"/>
      <c r="UBL14" s="7"/>
      <c r="UBM14" s="7"/>
      <c r="UBN14" s="7"/>
      <c r="UBO14" s="7"/>
      <c r="UBP14" s="7"/>
      <c r="UBQ14" s="7"/>
      <c r="UBR14" s="7"/>
      <c r="UBS14" s="7"/>
      <c r="UBT14" s="7"/>
      <c r="UBU14" s="7"/>
      <c r="UBV14" s="7"/>
      <c r="UBW14" s="7"/>
      <c r="UBX14" s="7"/>
      <c r="UBY14" s="7"/>
      <c r="UBZ14" s="7"/>
      <c r="UCA14" s="7"/>
      <c r="UCB14" s="7"/>
      <c r="UCC14" s="7"/>
      <c r="UCD14" s="7"/>
      <c r="UCE14" s="7"/>
      <c r="UCF14" s="7"/>
      <c r="UCG14" s="7"/>
      <c r="UCH14" s="7"/>
      <c r="UCI14" s="7"/>
      <c r="UCJ14" s="7"/>
      <c r="UCK14" s="7"/>
      <c r="UCL14" s="7"/>
      <c r="UCM14" s="7"/>
      <c r="UCN14" s="7"/>
      <c r="UCO14" s="7"/>
      <c r="UCP14" s="7"/>
      <c r="UCQ14" s="7"/>
      <c r="UCR14" s="7"/>
      <c r="UCS14" s="7"/>
      <c r="UCT14" s="7"/>
      <c r="UCU14" s="7"/>
      <c r="UCV14" s="7"/>
      <c r="UCW14" s="7"/>
      <c r="UCX14" s="7"/>
      <c r="UCY14" s="7"/>
      <c r="UCZ14" s="7"/>
      <c r="UDA14" s="7"/>
      <c r="UDB14" s="7"/>
      <c r="UDC14" s="7"/>
      <c r="UDD14" s="7"/>
      <c r="UDE14" s="7"/>
      <c r="UDF14" s="7"/>
      <c r="UDG14" s="7"/>
      <c r="UDH14" s="7"/>
      <c r="UDI14" s="7"/>
      <c r="UDJ14" s="7"/>
      <c r="UDK14" s="7"/>
      <c r="UDL14" s="7"/>
      <c r="UDM14" s="7"/>
      <c r="UDN14" s="7"/>
      <c r="UDO14" s="7"/>
      <c r="UDP14" s="7"/>
      <c r="UDQ14" s="7"/>
      <c r="UDR14" s="7"/>
      <c r="UDS14" s="7"/>
      <c r="UDT14" s="7"/>
      <c r="UDU14" s="7"/>
      <c r="UDV14" s="7"/>
      <c r="UDW14" s="7"/>
      <c r="UDX14" s="7"/>
      <c r="UDY14" s="7"/>
      <c r="UDZ14" s="7"/>
      <c r="UEA14" s="7"/>
      <c r="UEB14" s="7"/>
      <c r="UEC14" s="7"/>
      <c r="UED14" s="7"/>
      <c r="UEE14" s="7"/>
      <c r="UEF14" s="7"/>
      <c r="UEG14" s="7"/>
      <c r="UEH14" s="7"/>
      <c r="UEI14" s="7"/>
      <c r="UEJ14" s="7"/>
      <c r="UEK14" s="7"/>
      <c r="UEL14" s="7"/>
      <c r="UEM14" s="7"/>
      <c r="UEN14" s="7"/>
      <c r="UEO14" s="7"/>
      <c r="UEP14" s="7"/>
      <c r="UEQ14" s="7"/>
      <c r="UER14" s="7"/>
      <c r="UES14" s="7"/>
      <c r="UET14" s="7"/>
      <c r="UEU14" s="7"/>
      <c r="UEV14" s="7"/>
      <c r="UEW14" s="7"/>
      <c r="UEX14" s="7"/>
      <c r="UEY14" s="7"/>
      <c r="UEZ14" s="7"/>
      <c r="UFA14" s="7"/>
      <c r="UFB14" s="7"/>
      <c r="UFC14" s="7"/>
      <c r="UFD14" s="7"/>
      <c r="UFE14" s="7"/>
      <c r="UFF14" s="7"/>
      <c r="UFG14" s="7"/>
      <c r="UFH14" s="7"/>
      <c r="UFI14" s="7"/>
      <c r="UFJ14" s="7"/>
      <c r="UFK14" s="7"/>
      <c r="UFL14" s="7"/>
      <c r="UFM14" s="7"/>
      <c r="UFN14" s="7"/>
      <c r="UFO14" s="7"/>
      <c r="UFP14" s="7"/>
      <c r="UFQ14" s="7"/>
      <c r="UFR14" s="7"/>
      <c r="UFS14" s="7"/>
      <c r="UFT14" s="7"/>
      <c r="UFU14" s="7"/>
      <c r="UFV14" s="7"/>
      <c r="UFW14" s="7"/>
      <c r="UFX14" s="7"/>
      <c r="UFY14" s="7"/>
      <c r="UFZ14" s="7"/>
      <c r="UGA14" s="7"/>
      <c r="UGB14" s="7"/>
      <c r="UGC14" s="7"/>
      <c r="UGD14" s="7"/>
      <c r="UGE14" s="7"/>
      <c r="UGF14" s="7"/>
      <c r="UGG14" s="7"/>
      <c r="UGH14" s="7"/>
      <c r="UGI14" s="7"/>
      <c r="UGJ14" s="7"/>
      <c r="UGK14" s="7"/>
      <c r="UGL14" s="7"/>
      <c r="UGM14" s="7"/>
      <c r="UGN14" s="7"/>
      <c r="UGO14" s="7"/>
      <c r="UGP14" s="7"/>
      <c r="UGQ14" s="7"/>
      <c r="UGR14" s="7"/>
      <c r="UGS14" s="7"/>
      <c r="UGT14" s="7"/>
      <c r="UGU14" s="7"/>
      <c r="UGV14" s="7"/>
      <c r="UGW14" s="7"/>
      <c r="UGX14" s="7"/>
      <c r="UGY14" s="7"/>
      <c r="UGZ14" s="7"/>
      <c r="UHA14" s="7"/>
      <c r="UHB14" s="7"/>
      <c r="UHC14" s="7"/>
      <c r="UHD14" s="7"/>
      <c r="UHE14" s="7"/>
      <c r="UHF14" s="7"/>
      <c r="UHG14" s="7"/>
      <c r="UHH14" s="7"/>
      <c r="UHI14" s="7"/>
      <c r="UHJ14" s="7"/>
      <c r="UHK14" s="7"/>
      <c r="UHL14" s="7"/>
      <c r="UHM14" s="7"/>
      <c r="UHN14" s="7"/>
      <c r="UHO14" s="7"/>
      <c r="UHP14" s="7"/>
      <c r="UHQ14" s="7"/>
      <c r="UHR14" s="7"/>
      <c r="UHS14" s="7"/>
      <c r="UHT14" s="7"/>
      <c r="UHU14" s="7"/>
      <c r="UHV14" s="7"/>
      <c r="UHW14" s="7"/>
      <c r="UHX14" s="7"/>
      <c r="UHY14" s="7"/>
      <c r="UHZ14" s="7"/>
      <c r="UIA14" s="7"/>
      <c r="UIB14" s="7"/>
      <c r="UIC14" s="7"/>
      <c r="UID14" s="7"/>
      <c r="UIE14" s="7"/>
      <c r="UIF14" s="7"/>
      <c r="UIG14" s="7"/>
      <c r="UIH14" s="7"/>
      <c r="UII14" s="7"/>
      <c r="UIJ14" s="7"/>
      <c r="UIK14" s="7"/>
      <c r="UIL14" s="7"/>
      <c r="UIM14" s="7"/>
      <c r="UIN14" s="7"/>
      <c r="UIO14" s="7"/>
      <c r="UIP14" s="7"/>
      <c r="UIQ14" s="7"/>
      <c r="UIR14" s="7"/>
      <c r="UIS14" s="7"/>
      <c r="UIT14" s="7"/>
      <c r="UIU14" s="7"/>
      <c r="UIV14" s="7"/>
      <c r="UIW14" s="7"/>
      <c r="UIX14" s="7"/>
      <c r="UIY14" s="7"/>
      <c r="UIZ14" s="7"/>
      <c r="UJA14" s="7"/>
      <c r="UJB14" s="7"/>
      <c r="UJC14" s="7"/>
      <c r="UJD14" s="7"/>
      <c r="UJE14" s="7"/>
      <c r="UJF14" s="7"/>
      <c r="UJG14" s="7"/>
      <c r="UJH14" s="7"/>
      <c r="UJI14" s="7"/>
      <c r="UJJ14" s="7"/>
      <c r="UJK14" s="7"/>
      <c r="UJL14" s="7"/>
      <c r="UJM14" s="7"/>
      <c r="UJN14" s="7"/>
      <c r="UJO14" s="7"/>
      <c r="UJP14" s="7"/>
      <c r="UJQ14" s="7"/>
      <c r="UJR14" s="7"/>
      <c r="UJS14" s="7"/>
      <c r="UJT14" s="7"/>
      <c r="UJU14" s="7"/>
      <c r="UJV14" s="7"/>
      <c r="UJW14" s="7"/>
      <c r="UJX14" s="7"/>
      <c r="UJY14" s="7"/>
      <c r="UJZ14" s="7"/>
      <c r="UKA14" s="7"/>
      <c r="UKB14" s="7"/>
      <c r="UKC14" s="7"/>
      <c r="UKD14" s="7"/>
      <c r="UKE14" s="7"/>
      <c r="UKF14" s="7"/>
      <c r="UKG14" s="7"/>
      <c r="UKH14" s="7"/>
      <c r="UKI14" s="7"/>
      <c r="UKJ14" s="7"/>
      <c r="UKK14" s="7"/>
      <c r="UKL14" s="7"/>
      <c r="UKM14" s="7"/>
      <c r="UKN14" s="7"/>
      <c r="UKO14" s="7"/>
      <c r="UKP14" s="7"/>
      <c r="UKQ14" s="7"/>
      <c r="UKR14" s="7"/>
      <c r="UKS14" s="7"/>
      <c r="UKT14" s="7"/>
      <c r="UKU14" s="7"/>
      <c r="UKV14" s="7"/>
      <c r="UKW14" s="7"/>
      <c r="UKX14" s="7"/>
      <c r="UKY14" s="7"/>
      <c r="UKZ14" s="7"/>
      <c r="ULA14" s="7"/>
      <c r="ULB14" s="7"/>
      <c r="ULC14" s="7"/>
      <c r="ULD14" s="7"/>
      <c r="ULE14" s="7"/>
      <c r="ULF14" s="7"/>
      <c r="ULG14" s="7"/>
      <c r="ULH14" s="7"/>
      <c r="ULI14" s="7"/>
      <c r="ULJ14" s="7"/>
      <c r="ULK14" s="7"/>
      <c r="ULL14" s="7"/>
      <c r="ULM14" s="7"/>
      <c r="ULN14" s="7"/>
      <c r="ULO14" s="7"/>
      <c r="ULP14" s="7"/>
      <c r="ULQ14" s="7"/>
      <c r="ULR14" s="7"/>
      <c r="ULS14" s="7"/>
      <c r="ULT14" s="7"/>
      <c r="ULU14" s="7"/>
      <c r="ULV14" s="7"/>
      <c r="ULW14" s="7"/>
      <c r="ULX14" s="7"/>
      <c r="ULY14" s="7"/>
      <c r="ULZ14" s="7"/>
      <c r="UMA14" s="7"/>
      <c r="UMB14" s="7"/>
      <c r="UMC14" s="7"/>
      <c r="UMD14" s="7"/>
      <c r="UME14" s="7"/>
      <c r="UMF14" s="7"/>
      <c r="UMG14" s="7"/>
      <c r="UMH14" s="7"/>
      <c r="UMI14" s="7"/>
      <c r="UMJ14" s="7"/>
      <c r="UMK14" s="7"/>
      <c r="UML14" s="7"/>
      <c r="UMM14" s="7"/>
      <c r="UMN14" s="7"/>
      <c r="UMO14" s="7"/>
      <c r="UMP14" s="7"/>
      <c r="UMQ14" s="7"/>
      <c r="UMR14" s="7"/>
      <c r="UMS14" s="7"/>
      <c r="UMT14" s="7"/>
      <c r="UMU14" s="7"/>
      <c r="UMV14" s="7"/>
      <c r="UMW14" s="7"/>
      <c r="UMX14" s="7"/>
      <c r="UMY14" s="7"/>
      <c r="UMZ14" s="7"/>
      <c r="UNA14" s="7"/>
      <c r="UNB14" s="7"/>
      <c r="UNC14" s="7"/>
      <c r="UND14" s="7"/>
      <c r="UNE14" s="7"/>
      <c r="UNF14" s="7"/>
      <c r="UNG14" s="7"/>
      <c r="UNH14" s="7"/>
      <c r="UNI14" s="7"/>
      <c r="UNJ14" s="7"/>
      <c r="UNK14" s="7"/>
      <c r="UNL14" s="7"/>
      <c r="UNM14" s="7"/>
      <c r="UNN14" s="7"/>
      <c r="UNO14" s="7"/>
      <c r="UNP14" s="7"/>
      <c r="UNQ14" s="7"/>
      <c r="UNR14" s="7"/>
      <c r="UNS14" s="7"/>
      <c r="UNT14" s="7"/>
      <c r="UNU14" s="7"/>
      <c r="UNV14" s="7"/>
      <c r="UNW14" s="7"/>
      <c r="UNX14" s="7"/>
      <c r="UNY14" s="7"/>
      <c r="UNZ14" s="7"/>
      <c r="UOA14" s="7"/>
      <c r="UOB14" s="7"/>
      <c r="UOC14" s="7"/>
      <c r="UOD14" s="7"/>
      <c r="UOE14" s="7"/>
      <c r="UOF14" s="7"/>
      <c r="UOG14" s="7"/>
      <c r="UOH14" s="7"/>
      <c r="UOI14" s="7"/>
      <c r="UOJ14" s="7"/>
      <c r="UOK14" s="7"/>
      <c r="UOL14" s="7"/>
      <c r="UOM14" s="7"/>
      <c r="UON14" s="7"/>
      <c r="UOO14" s="7"/>
      <c r="UOP14" s="7"/>
      <c r="UOQ14" s="7"/>
      <c r="UOR14" s="7"/>
      <c r="UOS14" s="7"/>
      <c r="UOT14" s="7"/>
      <c r="UOU14" s="7"/>
      <c r="UOV14" s="7"/>
      <c r="UOW14" s="7"/>
      <c r="UOX14" s="7"/>
      <c r="UOY14" s="7"/>
      <c r="UOZ14" s="7"/>
      <c r="UPA14" s="7"/>
      <c r="UPB14" s="7"/>
      <c r="UPC14" s="7"/>
      <c r="UPD14" s="7"/>
      <c r="UPE14" s="7"/>
      <c r="UPF14" s="7"/>
      <c r="UPG14" s="7"/>
      <c r="UPH14" s="7"/>
      <c r="UPI14" s="7"/>
      <c r="UPJ14" s="7"/>
      <c r="UPK14" s="7"/>
      <c r="UPL14" s="7"/>
      <c r="UPM14" s="7"/>
      <c r="UPN14" s="7"/>
      <c r="UPO14" s="7"/>
      <c r="UPP14" s="7"/>
      <c r="UPQ14" s="7"/>
      <c r="UPR14" s="7"/>
      <c r="UPS14" s="7"/>
      <c r="UPT14" s="7"/>
      <c r="UPU14" s="7"/>
      <c r="UPV14" s="7"/>
      <c r="UPW14" s="7"/>
      <c r="UPX14" s="7"/>
      <c r="UPY14" s="7"/>
      <c r="UPZ14" s="7"/>
      <c r="UQA14" s="7"/>
      <c r="UQB14" s="7"/>
      <c r="UQC14" s="7"/>
      <c r="UQD14" s="7"/>
      <c r="UQE14" s="7"/>
      <c r="UQF14" s="7"/>
      <c r="UQG14" s="7"/>
      <c r="UQH14" s="7"/>
      <c r="UQI14" s="7"/>
      <c r="UQJ14" s="7"/>
      <c r="UQK14" s="7"/>
      <c r="UQL14" s="7"/>
      <c r="UQM14" s="7"/>
      <c r="UQN14" s="7"/>
      <c r="UQO14" s="7"/>
      <c r="UQP14" s="7"/>
      <c r="UQQ14" s="7"/>
      <c r="UQR14" s="7"/>
      <c r="UQS14" s="7"/>
      <c r="UQT14" s="7"/>
      <c r="UQU14" s="7"/>
      <c r="UQV14" s="7"/>
      <c r="UQW14" s="7"/>
      <c r="UQX14" s="7"/>
      <c r="UQY14" s="7"/>
      <c r="UQZ14" s="7"/>
      <c r="URA14" s="7"/>
      <c r="URB14" s="7"/>
      <c r="URC14" s="7"/>
      <c r="URD14" s="7"/>
      <c r="URE14" s="7"/>
      <c r="URF14" s="7"/>
      <c r="URG14" s="7"/>
      <c r="URH14" s="7"/>
      <c r="URI14" s="7"/>
      <c r="URJ14" s="7"/>
      <c r="URK14" s="7"/>
      <c r="URL14" s="7"/>
      <c r="URM14" s="7"/>
      <c r="URN14" s="7"/>
      <c r="URO14" s="7"/>
      <c r="URP14" s="7"/>
      <c r="URQ14" s="7"/>
      <c r="URR14" s="7"/>
      <c r="URS14" s="7"/>
      <c r="URT14" s="7"/>
      <c r="URU14" s="7"/>
      <c r="URV14" s="7"/>
      <c r="URW14" s="7"/>
      <c r="URX14" s="7"/>
      <c r="URY14" s="7"/>
      <c r="URZ14" s="7"/>
      <c r="USA14" s="7"/>
      <c r="USB14" s="7"/>
      <c r="USC14" s="7"/>
      <c r="USD14" s="7"/>
      <c r="USE14" s="7"/>
      <c r="USF14" s="7"/>
      <c r="USG14" s="7"/>
      <c r="USH14" s="7"/>
      <c r="USI14" s="7"/>
      <c r="USJ14" s="7"/>
      <c r="USK14" s="7"/>
      <c r="USL14" s="7"/>
      <c r="USM14" s="7"/>
      <c r="USN14" s="7"/>
      <c r="USO14" s="7"/>
      <c r="USP14" s="7"/>
      <c r="USQ14" s="7"/>
      <c r="USR14" s="7"/>
      <c r="USS14" s="7"/>
      <c r="UST14" s="7"/>
      <c r="USU14" s="7"/>
      <c r="USV14" s="7"/>
      <c r="USW14" s="7"/>
      <c r="USX14" s="7"/>
      <c r="USY14" s="7"/>
      <c r="USZ14" s="7"/>
      <c r="UTA14" s="7"/>
      <c r="UTB14" s="7"/>
      <c r="UTC14" s="7"/>
      <c r="UTD14" s="7"/>
      <c r="UTE14" s="7"/>
      <c r="UTF14" s="7"/>
      <c r="UTG14" s="7"/>
      <c r="UTH14" s="7"/>
      <c r="UTI14" s="7"/>
      <c r="UTJ14" s="7"/>
      <c r="UTK14" s="7"/>
      <c r="UTL14" s="7"/>
      <c r="UTM14" s="7"/>
      <c r="UTN14" s="7"/>
      <c r="UTO14" s="7"/>
      <c r="UTP14" s="7"/>
      <c r="UTQ14" s="7"/>
      <c r="UTR14" s="7"/>
      <c r="UTS14" s="7"/>
      <c r="UTT14" s="7"/>
      <c r="UTU14" s="7"/>
      <c r="UTV14" s="7"/>
      <c r="UTW14" s="7"/>
      <c r="UTX14" s="7"/>
      <c r="UTY14" s="7"/>
      <c r="UTZ14" s="7"/>
      <c r="UUA14" s="7"/>
      <c r="UUB14" s="7"/>
      <c r="UUC14" s="7"/>
      <c r="UUD14" s="7"/>
      <c r="UUE14" s="7"/>
      <c r="UUF14" s="7"/>
      <c r="UUG14" s="7"/>
      <c r="UUH14" s="7"/>
      <c r="UUI14" s="7"/>
      <c r="UUJ14" s="7"/>
      <c r="UUK14" s="7"/>
      <c r="UUL14" s="7"/>
      <c r="UUM14" s="7"/>
      <c r="UUN14" s="7"/>
      <c r="UUO14" s="7"/>
      <c r="UUP14" s="7"/>
      <c r="UUQ14" s="7"/>
      <c r="UUR14" s="7"/>
      <c r="UUS14" s="7"/>
      <c r="UUT14" s="7"/>
      <c r="UUU14" s="7"/>
      <c r="UUV14" s="7"/>
      <c r="UUW14" s="7"/>
      <c r="UUX14" s="7"/>
      <c r="UUY14" s="7"/>
      <c r="UUZ14" s="7"/>
      <c r="UVA14" s="7"/>
      <c r="UVB14" s="7"/>
      <c r="UVC14" s="7"/>
      <c r="UVD14" s="7"/>
      <c r="UVE14" s="7"/>
      <c r="UVF14" s="7"/>
      <c r="UVG14" s="7"/>
      <c r="UVH14" s="7"/>
      <c r="UVI14" s="7"/>
      <c r="UVJ14" s="7"/>
      <c r="UVK14" s="7"/>
      <c r="UVL14" s="7"/>
      <c r="UVM14" s="7"/>
      <c r="UVN14" s="7"/>
      <c r="UVO14" s="7"/>
      <c r="UVP14" s="7"/>
      <c r="UVQ14" s="7"/>
      <c r="UVR14" s="7"/>
      <c r="UVS14" s="7"/>
      <c r="UVT14" s="7"/>
      <c r="UVU14" s="7"/>
      <c r="UVV14" s="7"/>
      <c r="UVW14" s="7"/>
      <c r="UVX14" s="7"/>
      <c r="UVY14" s="7"/>
      <c r="UVZ14" s="7"/>
      <c r="UWA14" s="7"/>
      <c r="UWB14" s="7"/>
      <c r="UWC14" s="7"/>
      <c r="UWD14" s="7"/>
      <c r="UWE14" s="7"/>
      <c r="UWF14" s="7"/>
      <c r="UWG14" s="7"/>
      <c r="UWH14" s="7"/>
      <c r="UWI14" s="7"/>
      <c r="UWJ14" s="7"/>
      <c r="UWK14" s="7"/>
      <c r="UWL14" s="7"/>
      <c r="UWM14" s="7"/>
      <c r="UWN14" s="7"/>
      <c r="UWO14" s="7"/>
      <c r="UWP14" s="7"/>
      <c r="UWQ14" s="7"/>
      <c r="UWR14" s="7"/>
      <c r="UWS14" s="7"/>
      <c r="UWT14" s="7"/>
      <c r="UWU14" s="7"/>
      <c r="UWV14" s="7"/>
      <c r="UWW14" s="7"/>
      <c r="UWX14" s="7"/>
      <c r="UWY14" s="7"/>
      <c r="UWZ14" s="7"/>
      <c r="UXA14" s="7"/>
      <c r="UXB14" s="7"/>
      <c r="UXC14" s="7"/>
      <c r="UXD14" s="7"/>
      <c r="UXE14" s="7"/>
      <c r="UXF14" s="7"/>
      <c r="UXG14" s="7"/>
      <c r="UXH14" s="7"/>
      <c r="UXI14" s="7"/>
      <c r="UXJ14" s="7"/>
      <c r="UXK14" s="7"/>
      <c r="UXL14" s="7"/>
      <c r="UXM14" s="7"/>
      <c r="UXN14" s="7"/>
      <c r="UXO14" s="7"/>
      <c r="UXP14" s="7"/>
      <c r="UXQ14" s="7"/>
      <c r="UXR14" s="7"/>
      <c r="UXS14" s="7"/>
      <c r="UXT14" s="7"/>
      <c r="UXU14" s="7"/>
      <c r="UXV14" s="7"/>
      <c r="UXW14" s="7"/>
      <c r="UXX14" s="7"/>
      <c r="UXY14" s="7"/>
      <c r="UXZ14" s="7"/>
      <c r="UYA14" s="7"/>
      <c r="UYB14" s="7"/>
      <c r="UYC14" s="7"/>
      <c r="UYD14" s="7"/>
      <c r="UYE14" s="7"/>
      <c r="UYF14" s="7"/>
      <c r="UYG14" s="7"/>
      <c r="UYH14" s="7"/>
      <c r="UYI14" s="7"/>
      <c r="UYJ14" s="7"/>
      <c r="UYK14" s="7"/>
      <c r="UYL14" s="7"/>
      <c r="UYM14" s="7"/>
      <c r="UYN14" s="7"/>
      <c r="UYO14" s="7"/>
      <c r="UYP14" s="7"/>
      <c r="UYQ14" s="7"/>
      <c r="UYR14" s="7"/>
      <c r="UYS14" s="7"/>
      <c r="UYT14" s="7"/>
      <c r="UYU14" s="7"/>
      <c r="UYV14" s="7"/>
      <c r="UYW14" s="7"/>
      <c r="UYX14" s="7"/>
      <c r="UYY14" s="7"/>
      <c r="UYZ14" s="7"/>
      <c r="UZA14" s="7"/>
      <c r="UZB14" s="7"/>
      <c r="UZC14" s="7"/>
      <c r="UZD14" s="7"/>
      <c r="UZE14" s="7"/>
      <c r="UZF14" s="7"/>
      <c r="UZG14" s="7"/>
      <c r="UZH14" s="7"/>
      <c r="UZI14" s="7"/>
      <c r="UZJ14" s="7"/>
      <c r="UZK14" s="7"/>
      <c r="UZL14" s="7"/>
      <c r="UZM14" s="7"/>
      <c r="UZN14" s="7"/>
      <c r="UZO14" s="7"/>
      <c r="UZP14" s="7"/>
      <c r="UZQ14" s="7"/>
      <c r="UZR14" s="7"/>
      <c r="UZS14" s="7"/>
      <c r="UZT14" s="7"/>
      <c r="UZU14" s="7"/>
      <c r="UZV14" s="7"/>
      <c r="UZW14" s="7"/>
      <c r="UZX14" s="7"/>
      <c r="UZY14" s="7"/>
      <c r="UZZ14" s="7"/>
      <c r="VAA14" s="7"/>
      <c r="VAB14" s="7"/>
      <c r="VAC14" s="7"/>
      <c r="VAD14" s="7"/>
      <c r="VAE14" s="7"/>
      <c r="VAF14" s="7"/>
      <c r="VAG14" s="7"/>
      <c r="VAH14" s="7"/>
      <c r="VAI14" s="7"/>
      <c r="VAJ14" s="7"/>
      <c r="VAK14" s="7"/>
      <c r="VAL14" s="7"/>
      <c r="VAM14" s="7"/>
      <c r="VAN14" s="7"/>
      <c r="VAO14" s="7"/>
      <c r="VAP14" s="7"/>
      <c r="VAQ14" s="7"/>
      <c r="VAR14" s="7"/>
      <c r="VAS14" s="7"/>
      <c r="VAT14" s="7"/>
      <c r="VAU14" s="7"/>
      <c r="VAV14" s="7"/>
      <c r="VAW14" s="7"/>
      <c r="VAX14" s="7"/>
      <c r="VAY14" s="7"/>
      <c r="VAZ14" s="7"/>
      <c r="VBA14" s="7"/>
      <c r="VBB14" s="7"/>
      <c r="VBC14" s="7"/>
      <c r="VBD14" s="7"/>
      <c r="VBE14" s="7"/>
      <c r="VBF14" s="7"/>
      <c r="VBG14" s="7"/>
      <c r="VBH14" s="7"/>
      <c r="VBI14" s="7"/>
      <c r="VBJ14" s="7"/>
      <c r="VBK14" s="7"/>
      <c r="VBL14" s="7"/>
      <c r="VBM14" s="7"/>
      <c r="VBN14" s="7"/>
      <c r="VBO14" s="7"/>
      <c r="VBP14" s="7"/>
      <c r="VBQ14" s="7"/>
      <c r="VBR14" s="7"/>
      <c r="VBS14" s="7"/>
      <c r="VBT14" s="7"/>
      <c r="VBU14" s="7"/>
      <c r="VBV14" s="7"/>
      <c r="VBW14" s="7"/>
      <c r="VBX14" s="7"/>
      <c r="VBY14" s="7"/>
      <c r="VBZ14" s="7"/>
      <c r="VCA14" s="7"/>
      <c r="VCB14" s="7"/>
      <c r="VCC14" s="7"/>
      <c r="VCD14" s="7"/>
      <c r="VCE14" s="7"/>
      <c r="VCF14" s="7"/>
      <c r="VCG14" s="7"/>
      <c r="VCH14" s="7"/>
      <c r="VCI14" s="7"/>
      <c r="VCJ14" s="7"/>
      <c r="VCK14" s="7"/>
      <c r="VCL14" s="7"/>
      <c r="VCM14" s="7"/>
      <c r="VCN14" s="7"/>
      <c r="VCO14" s="7"/>
      <c r="VCP14" s="7"/>
      <c r="VCQ14" s="7"/>
      <c r="VCR14" s="7"/>
      <c r="VCS14" s="7"/>
      <c r="VCT14" s="7"/>
      <c r="VCU14" s="7"/>
      <c r="VCV14" s="7"/>
      <c r="VCW14" s="7"/>
      <c r="VCX14" s="7"/>
      <c r="VCY14" s="7"/>
      <c r="VCZ14" s="7"/>
      <c r="VDA14" s="7"/>
      <c r="VDB14" s="7"/>
      <c r="VDC14" s="7"/>
      <c r="VDD14" s="7"/>
      <c r="VDE14" s="7"/>
      <c r="VDF14" s="7"/>
      <c r="VDG14" s="7"/>
      <c r="VDH14" s="7"/>
      <c r="VDI14" s="7"/>
      <c r="VDJ14" s="7"/>
      <c r="VDK14" s="7"/>
      <c r="VDL14" s="7"/>
      <c r="VDM14" s="7"/>
      <c r="VDN14" s="7"/>
      <c r="VDO14" s="7"/>
      <c r="VDP14" s="7"/>
      <c r="VDQ14" s="7"/>
      <c r="VDR14" s="7"/>
      <c r="VDS14" s="7"/>
      <c r="VDT14" s="7"/>
      <c r="VDU14" s="7"/>
      <c r="VDV14" s="7"/>
      <c r="VDW14" s="7"/>
      <c r="VDX14" s="7"/>
      <c r="VDY14" s="7"/>
      <c r="VDZ14" s="7"/>
      <c r="VEA14" s="7"/>
      <c r="VEB14" s="7"/>
      <c r="VEC14" s="7"/>
      <c r="VED14" s="7"/>
      <c r="VEE14" s="7"/>
      <c r="VEF14" s="7"/>
      <c r="VEG14" s="7"/>
      <c r="VEH14" s="7"/>
      <c r="VEI14" s="7"/>
      <c r="VEJ14" s="7"/>
      <c r="VEK14" s="7"/>
      <c r="VEL14" s="7"/>
      <c r="VEM14" s="7"/>
      <c r="VEN14" s="7"/>
      <c r="VEO14" s="7"/>
      <c r="VEP14" s="7"/>
      <c r="VEQ14" s="7"/>
      <c r="VER14" s="7"/>
      <c r="VES14" s="7"/>
      <c r="VET14" s="7"/>
      <c r="VEU14" s="7"/>
      <c r="VEV14" s="7"/>
      <c r="VEW14" s="7"/>
      <c r="VEX14" s="7"/>
      <c r="VEY14" s="7"/>
      <c r="VEZ14" s="7"/>
      <c r="VFA14" s="7"/>
      <c r="VFB14" s="7"/>
      <c r="VFC14" s="7"/>
      <c r="VFD14" s="7"/>
      <c r="VFE14" s="7"/>
      <c r="VFF14" s="7"/>
      <c r="VFG14" s="7"/>
      <c r="VFH14" s="7"/>
      <c r="VFI14" s="7"/>
      <c r="VFJ14" s="7"/>
      <c r="VFK14" s="7"/>
      <c r="VFL14" s="7"/>
      <c r="VFM14" s="7"/>
      <c r="VFN14" s="7"/>
      <c r="VFO14" s="7"/>
      <c r="VFP14" s="7"/>
      <c r="VFQ14" s="7"/>
      <c r="VFR14" s="7"/>
      <c r="VFS14" s="7"/>
      <c r="VFT14" s="7"/>
      <c r="VFU14" s="7"/>
      <c r="VFV14" s="7"/>
      <c r="VFW14" s="7"/>
      <c r="VFX14" s="7"/>
      <c r="VFY14" s="7"/>
      <c r="VFZ14" s="7"/>
      <c r="VGA14" s="7"/>
      <c r="VGB14" s="7"/>
      <c r="VGC14" s="7"/>
      <c r="VGD14" s="7"/>
      <c r="VGE14" s="7"/>
      <c r="VGF14" s="7"/>
      <c r="VGG14" s="7"/>
      <c r="VGH14" s="7"/>
      <c r="VGI14" s="7"/>
      <c r="VGJ14" s="7"/>
      <c r="VGK14" s="7"/>
      <c r="VGL14" s="7"/>
      <c r="VGM14" s="7"/>
      <c r="VGN14" s="7"/>
      <c r="VGO14" s="7"/>
      <c r="VGP14" s="7"/>
      <c r="VGQ14" s="7"/>
      <c r="VGR14" s="7"/>
      <c r="VGS14" s="7"/>
      <c r="VGT14" s="7"/>
      <c r="VGU14" s="7"/>
      <c r="VGV14" s="7"/>
      <c r="VGW14" s="7"/>
      <c r="VGX14" s="7"/>
      <c r="VGY14" s="7"/>
      <c r="VGZ14" s="7"/>
      <c r="VHA14" s="7"/>
      <c r="VHB14" s="7"/>
      <c r="VHC14" s="7"/>
      <c r="VHD14" s="7"/>
      <c r="VHE14" s="7"/>
      <c r="VHF14" s="7"/>
      <c r="VHG14" s="7"/>
      <c r="VHH14" s="7"/>
      <c r="VHI14" s="7"/>
      <c r="VHJ14" s="7"/>
      <c r="VHK14" s="7"/>
      <c r="VHL14" s="7"/>
      <c r="VHM14" s="7"/>
      <c r="VHN14" s="7"/>
      <c r="VHO14" s="7"/>
      <c r="VHP14" s="7"/>
      <c r="VHQ14" s="7"/>
      <c r="VHR14" s="7"/>
      <c r="VHS14" s="7"/>
      <c r="VHT14" s="7"/>
      <c r="VHU14" s="7"/>
      <c r="VHV14" s="7"/>
      <c r="VHW14" s="7"/>
      <c r="VHX14" s="7"/>
      <c r="VHY14" s="7"/>
      <c r="VHZ14" s="7"/>
      <c r="VIA14" s="7"/>
      <c r="VIB14" s="7"/>
      <c r="VIC14" s="7"/>
      <c r="VID14" s="7"/>
      <c r="VIE14" s="7"/>
      <c r="VIF14" s="7"/>
      <c r="VIG14" s="7"/>
      <c r="VIH14" s="7"/>
      <c r="VII14" s="7"/>
      <c r="VIJ14" s="7"/>
      <c r="VIK14" s="7"/>
      <c r="VIL14" s="7"/>
      <c r="VIM14" s="7"/>
      <c r="VIN14" s="7"/>
      <c r="VIO14" s="7"/>
      <c r="VIP14" s="7"/>
      <c r="VIQ14" s="7"/>
      <c r="VIR14" s="7"/>
      <c r="VIS14" s="7"/>
      <c r="VIT14" s="7"/>
      <c r="VIU14" s="7"/>
      <c r="VIV14" s="7"/>
      <c r="VIW14" s="7"/>
      <c r="VIX14" s="7"/>
      <c r="VIY14" s="7"/>
      <c r="VIZ14" s="7"/>
      <c r="VJA14" s="7"/>
      <c r="VJB14" s="7"/>
      <c r="VJC14" s="7"/>
      <c r="VJD14" s="7"/>
      <c r="VJE14" s="7"/>
      <c r="VJF14" s="7"/>
      <c r="VJG14" s="7"/>
      <c r="VJH14" s="7"/>
      <c r="VJI14" s="7"/>
      <c r="VJJ14" s="7"/>
      <c r="VJK14" s="7"/>
      <c r="VJL14" s="7"/>
      <c r="VJM14" s="7"/>
      <c r="VJN14" s="7"/>
      <c r="VJO14" s="7"/>
      <c r="VJP14" s="7"/>
      <c r="VJQ14" s="7"/>
      <c r="VJR14" s="7"/>
      <c r="VJS14" s="7"/>
      <c r="VJT14" s="7"/>
      <c r="VJU14" s="7"/>
      <c r="VJV14" s="7"/>
      <c r="VJW14" s="7"/>
      <c r="VJX14" s="7"/>
      <c r="VJY14" s="7"/>
      <c r="VJZ14" s="7"/>
      <c r="VKA14" s="7"/>
      <c r="VKB14" s="7"/>
      <c r="VKC14" s="7"/>
      <c r="VKD14" s="7"/>
      <c r="VKE14" s="7"/>
      <c r="VKF14" s="7"/>
      <c r="VKG14" s="7"/>
      <c r="VKH14" s="7"/>
      <c r="VKI14" s="7"/>
      <c r="VKJ14" s="7"/>
      <c r="VKK14" s="7"/>
      <c r="VKL14" s="7"/>
      <c r="VKM14" s="7"/>
      <c r="VKN14" s="7"/>
      <c r="VKO14" s="7"/>
      <c r="VKP14" s="7"/>
      <c r="VKQ14" s="7"/>
      <c r="VKR14" s="7"/>
      <c r="VKS14" s="7"/>
      <c r="VKT14" s="7"/>
      <c r="VKU14" s="7"/>
      <c r="VKV14" s="7"/>
      <c r="VKW14" s="7"/>
      <c r="VKX14" s="7"/>
      <c r="VKY14" s="7"/>
      <c r="VKZ14" s="7"/>
      <c r="VLA14" s="7"/>
      <c r="VLB14" s="7"/>
      <c r="VLC14" s="7"/>
      <c r="VLD14" s="7"/>
      <c r="VLE14" s="7"/>
      <c r="VLF14" s="7"/>
      <c r="VLG14" s="7"/>
      <c r="VLH14" s="7"/>
      <c r="VLI14" s="7"/>
      <c r="VLJ14" s="7"/>
      <c r="VLK14" s="7"/>
      <c r="VLL14" s="7"/>
      <c r="VLM14" s="7"/>
      <c r="VLN14" s="7"/>
      <c r="VLO14" s="7"/>
      <c r="VLP14" s="7"/>
      <c r="VLQ14" s="7"/>
      <c r="VLR14" s="7"/>
      <c r="VLS14" s="7"/>
      <c r="VLT14" s="7"/>
      <c r="VLU14" s="7"/>
      <c r="VLV14" s="7"/>
      <c r="VLW14" s="7"/>
      <c r="VLX14" s="7"/>
      <c r="VLY14" s="7"/>
      <c r="VLZ14" s="7"/>
      <c r="VMA14" s="7"/>
      <c r="VMB14" s="7"/>
      <c r="VMC14" s="7"/>
      <c r="VMD14" s="7"/>
      <c r="VME14" s="7"/>
      <c r="VMF14" s="7"/>
      <c r="VMG14" s="7"/>
      <c r="VMH14" s="7"/>
      <c r="VMI14" s="7"/>
      <c r="VMJ14" s="7"/>
      <c r="VMK14" s="7"/>
      <c r="VML14" s="7"/>
      <c r="VMM14" s="7"/>
      <c r="VMN14" s="7"/>
      <c r="VMO14" s="7"/>
      <c r="VMP14" s="7"/>
      <c r="VMQ14" s="7"/>
      <c r="VMR14" s="7"/>
      <c r="VMS14" s="7"/>
      <c r="VMT14" s="7"/>
      <c r="VMU14" s="7"/>
      <c r="VMV14" s="7"/>
      <c r="VMW14" s="7"/>
      <c r="VMX14" s="7"/>
      <c r="VMY14" s="7"/>
      <c r="VMZ14" s="7"/>
      <c r="VNA14" s="7"/>
      <c r="VNB14" s="7"/>
      <c r="VNC14" s="7"/>
      <c r="VND14" s="7"/>
      <c r="VNE14" s="7"/>
      <c r="VNF14" s="7"/>
      <c r="VNG14" s="7"/>
      <c r="VNH14" s="7"/>
      <c r="VNI14" s="7"/>
      <c r="VNJ14" s="7"/>
      <c r="VNK14" s="7"/>
      <c r="VNL14" s="7"/>
      <c r="VNM14" s="7"/>
      <c r="VNN14" s="7"/>
      <c r="VNO14" s="7"/>
      <c r="VNP14" s="7"/>
      <c r="VNQ14" s="7"/>
      <c r="VNR14" s="7"/>
      <c r="VNS14" s="7"/>
      <c r="VNT14" s="7"/>
      <c r="VNU14" s="7"/>
      <c r="VNV14" s="7"/>
      <c r="VNW14" s="7"/>
      <c r="VNX14" s="7"/>
      <c r="VNY14" s="7"/>
      <c r="VNZ14" s="7"/>
      <c r="VOA14" s="7"/>
      <c r="VOB14" s="7"/>
      <c r="VOC14" s="7"/>
      <c r="VOD14" s="7"/>
      <c r="VOE14" s="7"/>
      <c r="VOF14" s="7"/>
      <c r="VOG14" s="7"/>
      <c r="VOH14" s="7"/>
      <c r="VOI14" s="7"/>
      <c r="VOJ14" s="7"/>
      <c r="VOK14" s="7"/>
      <c r="VOL14" s="7"/>
      <c r="VOM14" s="7"/>
      <c r="VON14" s="7"/>
      <c r="VOO14" s="7"/>
      <c r="VOP14" s="7"/>
      <c r="VOQ14" s="7"/>
      <c r="VOR14" s="7"/>
      <c r="VOS14" s="7"/>
      <c r="VOT14" s="7"/>
      <c r="VOU14" s="7"/>
      <c r="VOV14" s="7"/>
      <c r="VOW14" s="7"/>
      <c r="VOX14" s="7"/>
      <c r="VOY14" s="7"/>
      <c r="VOZ14" s="7"/>
      <c r="VPA14" s="7"/>
      <c r="VPB14" s="7"/>
      <c r="VPC14" s="7"/>
      <c r="VPD14" s="7"/>
      <c r="VPE14" s="7"/>
      <c r="VPF14" s="7"/>
      <c r="VPG14" s="7"/>
      <c r="VPH14" s="7"/>
      <c r="VPI14" s="7"/>
      <c r="VPJ14" s="7"/>
      <c r="VPK14" s="7"/>
      <c r="VPL14" s="7"/>
      <c r="VPM14" s="7"/>
      <c r="VPN14" s="7"/>
      <c r="VPO14" s="7"/>
      <c r="VPP14" s="7"/>
      <c r="VPQ14" s="7"/>
      <c r="VPR14" s="7"/>
      <c r="VPS14" s="7"/>
      <c r="VPT14" s="7"/>
      <c r="VPU14" s="7"/>
      <c r="VPV14" s="7"/>
      <c r="VPW14" s="7"/>
      <c r="VPX14" s="7"/>
      <c r="VPY14" s="7"/>
      <c r="VPZ14" s="7"/>
      <c r="VQA14" s="7"/>
      <c r="VQB14" s="7"/>
      <c r="VQC14" s="7"/>
      <c r="VQD14" s="7"/>
      <c r="VQE14" s="7"/>
      <c r="VQF14" s="7"/>
      <c r="VQG14" s="7"/>
      <c r="VQH14" s="7"/>
      <c r="VQI14" s="7"/>
      <c r="VQJ14" s="7"/>
      <c r="VQK14" s="7"/>
      <c r="VQL14" s="7"/>
      <c r="VQM14" s="7"/>
      <c r="VQN14" s="7"/>
      <c r="VQO14" s="7"/>
      <c r="VQP14" s="7"/>
      <c r="VQQ14" s="7"/>
      <c r="VQR14" s="7"/>
      <c r="VQS14" s="7"/>
      <c r="VQT14" s="7"/>
      <c r="VQU14" s="7"/>
      <c r="VQV14" s="7"/>
      <c r="VQW14" s="7"/>
      <c r="VQX14" s="7"/>
      <c r="VQY14" s="7"/>
      <c r="VQZ14" s="7"/>
      <c r="VRA14" s="7"/>
      <c r="VRB14" s="7"/>
      <c r="VRC14" s="7"/>
      <c r="VRD14" s="7"/>
      <c r="VRE14" s="7"/>
      <c r="VRF14" s="7"/>
      <c r="VRG14" s="7"/>
      <c r="VRH14" s="7"/>
      <c r="VRI14" s="7"/>
      <c r="VRJ14" s="7"/>
      <c r="VRK14" s="7"/>
      <c r="VRL14" s="7"/>
      <c r="VRM14" s="7"/>
      <c r="VRN14" s="7"/>
      <c r="VRO14" s="7"/>
      <c r="VRP14" s="7"/>
      <c r="VRQ14" s="7"/>
      <c r="VRR14" s="7"/>
      <c r="VRS14" s="7"/>
      <c r="VRT14" s="7"/>
      <c r="VRU14" s="7"/>
      <c r="VRV14" s="7"/>
      <c r="VRW14" s="7"/>
      <c r="VRX14" s="7"/>
      <c r="VRY14" s="7"/>
      <c r="VRZ14" s="7"/>
      <c r="VSA14" s="7"/>
      <c r="VSB14" s="7"/>
      <c r="VSC14" s="7"/>
      <c r="VSD14" s="7"/>
      <c r="VSE14" s="7"/>
      <c r="VSF14" s="7"/>
      <c r="VSG14" s="7"/>
      <c r="VSH14" s="7"/>
      <c r="VSI14" s="7"/>
      <c r="VSJ14" s="7"/>
      <c r="VSK14" s="7"/>
      <c r="VSL14" s="7"/>
      <c r="VSM14" s="7"/>
      <c r="VSN14" s="7"/>
      <c r="VSO14" s="7"/>
      <c r="VSP14" s="7"/>
      <c r="VSQ14" s="7"/>
      <c r="VSR14" s="7"/>
      <c r="VSS14" s="7"/>
      <c r="VST14" s="7"/>
      <c r="VSU14" s="7"/>
      <c r="VSV14" s="7"/>
      <c r="VSW14" s="7"/>
      <c r="VSX14" s="7"/>
      <c r="VSY14" s="7"/>
      <c r="VSZ14" s="7"/>
      <c r="VTA14" s="7"/>
      <c r="VTB14" s="7"/>
      <c r="VTC14" s="7"/>
      <c r="VTD14" s="7"/>
      <c r="VTE14" s="7"/>
      <c r="VTF14" s="7"/>
      <c r="VTG14" s="7"/>
      <c r="VTH14" s="7"/>
      <c r="VTI14" s="7"/>
      <c r="VTJ14" s="7"/>
      <c r="VTK14" s="7"/>
      <c r="VTL14" s="7"/>
      <c r="VTM14" s="7"/>
      <c r="VTN14" s="7"/>
      <c r="VTO14" s="7"/>
      <c r="VTP14" s="7"/>
      <c r="VTQ14" s="7"/>
      <c r="VTR14" s="7"/>
      <c r="VTS14" s="7"/>
      <c r="VTT14" s="7"/>
      <c r="VTU14" s="7"/>
      <c r="VTV14" s="7"/>
      <c r="VTW14" s="7"/>
      <c r="VTX14" s="7"/>
      <c r="VTY14" s="7"/>
      <c r="VTZ14" s="7"/>
      <c r="VUA14" s="7"/>
      <c r="VUB14" s="7"/>
      <c r="VUC14" s="7"/>
      <c r="VUD14" s="7"/>
      <c r="VUE14" s="7"/>
      <c r="VUF14" s="7"/>
      <c r="VUG14" s="7"/>
      <c r="VUH14" s="7"/>
      <c r="VUI14" s="7"/>
      <c r="VUJ14" s="7"/>
      <c r="VUK14" s="7"/>
      <c r="VUL14" s="7"/>
      <c r="VUM14" s="7"/>
      <c r="VUN14" s="7"/>
      <c r="VUO14" s="7"/>
      <c r="VUP14" s="7"/>
      <c r="VUQ14" s="7"/>
      <c r="VUR14" s="7"/>
      <c r="VUS14" s="7"/>
      <c r="VUT14" s="7"/>
      <c r="VUU14" s="7"/>
      <c r="VUV14" s="7"/>
      <c r="VUW14" s="7"/>
      <c r="VUX14" s="7"/>
      <c r="VUY14" s="7"/>
      <c r="VUZ14" s="7"/>
      <c r="VVA14" s="7"/>
      <c r="VVB14" s="7"/>
      <c r="VVC14" s="7"/>
      <c r="VVD14" s="7"/>
      <c r="VVE14" s="7"/>
      <c r="VVF14" s="7"/>
      <c r="VVG14" s="7"/>
      <c r="VVH14" s="7"/>
      <c r="VVI14" s="7"/>
      <c r="VVJ14" s="7"/>
      <c r="VVK14" s="7"/>
      <c r="VVL14" s="7"/>
      <c r="VVM14" s="7"/>
      <c r="VVN14" s="7"/>
      <c r="VVO14" s="7"/>
      <c r="VVP14" s="7"/>
      <c r="VVQ14" s="7"/>
      <c r="VVR14" s="7"/>
      <c r="VVS14" s="7"/>
      <c r="VVT14" s="7"/>
      <c r="VVU14" s="7"/>
      <c r="VVV14" s="7"/>
      <c r="VVW14" s="7"/>
      <c r="VVX14" s="7"/>
      <c r="VVY14" s="7"/>
      <c r="VVZ14" s="7"/>
      <c r="VWA14" s="7"/>
      <c r="VWB14" s="7"/>
      <c r="VWC14" s="7"/>
      <c r="VWD14" s="7"/>
      <c r="VWE14" s="7"/>
      <c r="VWF14" s="7"/>
      <c r="VWG14" s="7"/>
      <c r="VWH14" s="7"/>
      <c r="VWI14" s="7"/>
      <c r="VWJ14" s="7"/>
      <c r="VWK14" s="7"/>
      <c r="VWL14" s="7"/>
      <c r="VWM14" s="7"/>
      <c r="VWN14" s="7"/>
      <c r="VWO14" s="7"/>
      <c r="VWP14" s="7"/>
      <c r="VWQ14" s="7"/>
      <c r="VWR14" s="7"/>
      <c r="VWS14" s="7"/>
      <c r="VWT14" s="7"/>
      <c r="VWU14" s="7"/>
      <c r="VWV14" s="7"/>
      <c r="VWW14" s="7"/>
      <c r="VWX14" s="7"/>
      <c r="VWY14" s="7"/>
      <c r="VWZ14" s="7"/>
      <c r="VXA14" s="7"/>
      <c r="VXB14" s="7"/>
      <c r="VXC14" s="7"/>
      <c r="VXD14" s="7"/>
      <c r="VXE14" s="7"/>
      <c r="VXF14" s="7"/>
      <c r="VXG14" s="7"/>
      <c r="VXH14" s="7"/>
      <c r="VXI14" s="7"/>
      <c r="VXJ14" s="7"/>
      <c r="VXK14" s="7"/>
      <c r="VXL14" s="7"/>
      <c r="VXM14" s="7"/>
      <c r="VXN14" s="7"/>
      <c r="VXO14" s="7"/>
      <c r="VXP14" s="7"/>
      <c r="VXQ14" s="7"/>
      <c r="VXR14" s="7"/>
      <c r="VXS14" s="7"/>
      <c r="VXT14" s="7"/>
      <c r="VXU14" s="7"/>
      <c r="VXV14" s="7"/>
      <c r="VXW14" s="7"/>
      <c r="VXX14" s="7"/>
      <c r="VXY14" s="7"/>
      <c r="VXZ14" s="7"/>
      <c r="VYA14" s="7"/>
      <c r="VYB14" s="7"/>
      <c r="VYC14" s="7"/>
      <c r="VYD14" s="7"/>
      <c r="VYE14" s="7"/>
      <c r="VYF14" s="7"/>
      <c r="VYG14" s="7"/>
      <c r="VYH14" s="7"/>
      <c r="VYI14" s="7"/>
      <c r="VYJ14" s="7"/>
      <c r="VYK14" s="7"/>
      <c r="VYL14" s="7"/>
      <c r="VYM14" s="7"/>
      <c r="VYN14" s="7"/>
      <c r="VYO14" s="7"/>
      <c r="VYP14" s="7"/>
      <c r="VYQ14" s="7"/>
      <c r="VYR14" s="7"/>
      <c r="VYS14" s="7"/>
      <c r="VYT14" s="7"/>
      <c r="VYU14" s="7"/>
      <c r="VYV14" s="7"/>
      <c r="VYW14" s="7"/>
      <c r="VYX14" s="7"/>
      <c r="VYY14" s="7"/>
      <c r="VYZ14" s="7"/>
      <c r="VZA14" s="7"/>
      <c r="VZB14" s="7"/>
      <c r="VZC14" s="7"/>
      <c r="VZD14" s="7"/>
      <c r="VZE14" s="7"/>
      <c r="VZF14" s="7"/>
      <c r="VZG14" s="7"/>
      <c r="VZH14" s="7"/>
      <c r="VZI14" s="7"/>
      <c r="VZJ14" s="7"/>
      <c r="VZK14" s="7"/>
      <c r="VZL14" s="7"/>
      <c r="VZM14" s="7"/>
      <c r="VZN14" s="7"/>
      <c r="VZO14" s="7"/>
      <c r="VZP14" s="7"/>
      <c r="VZQ14" s="7"/>
      <c r="VZR14" s="7"/>
      <c r="VZS14" s="7"/>
      <c r="VZT14" s="7"/>
      <c r="VZU14" s="7"/>
      <c r="VZV14" s="7"/>
      <c r="VZW14" s="7"/>
      <c r="VZX14" s="7"/>
      <c r="VZY14" s="7"/>
      <c r="VZZ14" s="7"/>
      <c r="WAA14" s="7"/>
      <c r="WAB14" s="7"/>
      <c r="WAC14" s="7"/>
      <c r="WAD14" s="7"/>
      <c r="WAE14" s="7"/>
      <c r="WAF14" s="7"/>
      <c r="WAG14" s="7"/>
      <c r="WAH14" s="7"/>
      <c r="WAI14" s="7"/>
      <c r="WAJ14" s="7"/>
      <c r="WAK14" s="7"/>
      <c r="WAL14" s="7"/>
      <c r="WAM14" s="7"/>
      <c r="WAN14" s="7"/>
      <c r="WAO14" s="7"/>
      <c r="WAP14" s="7"/>
      <c r="WAQ14" s="7"/>
      <c r="WAR14" s="7"/>
      <c r="WAS14" s="7"/>
      <c r="WAT14" s="7"/>
      <c r="WAU14" s="7"/>
      <c r="WAV14" s="7"/>
      <c r="WAW14" s="7"/>
      <c r="WAX14" s="7"/>
      <c r="WAY14" s="7"/>
      <c r="WAZ14" s="7"/>
      <c r="WBA14" s="7"/>
      <c r="WBB14" s="7"/>
      <c r="WBC14" s="7"/>
      <c r="WBD14" s="7"/>
      <c r="WBE14" s="7"/>
      <c r="WBF14" s="7"/>
      <c r="WBG14" s="7"/>
      <c r="WBH14" s="7"/>
      <c r="WBI14" s="7"/>
      <c r="WBJ14" s="7"/>
      <c r="WBK14" s="7"/>
      <c r="WBL14" s="7"/>
      <c r="WBM14" s="7"/>
      <c r="WBN14" s="7"/>
      <c r="WBO14" s="7"/>
      <c r="WBP14" s="7"/>
      <c r="WBQ14" s="7"/>
      <c r="WBR14" s="7"/>
      <c r="WBS14" s="7"/>
      <c r="WBT14" s="7"/>
      <c r="WBU14" s="7"/>
      <c r="WBV14" s="7"/>
      <c r="WBW14" s="7"/>
      <c r="WBX14" s="7"/>
      <c r="WBY14" s="7"/>
      <c r="WBZ14" s="7"/>
      <c r="WCA14" s="7"/>
      <c r="WCB14" s="7"/>
      <c r="WCC14" s="7"/>
      <c r="WCD14" s="7"/>
      <c r="WCE14" s="7"/>
      <c r="WCF14" s="7"/>
      <c r="WCG14" s="7"/>
      <c r="WCH14" s="7"/>
      <c r="WCI14" s="7"/>
      <c r="WCJ14" s="7"/>
      <c r="WCK14" s="7"/>
      <c r="WCL14" s="7"/>
      <c r="WCM14" s="7"/>
      <c r="WCN14" s="7"/>
      <c r="WCO14" s="7"/>
      <c r="WCP14" s="7"/>
      <c r="WCQ14" s="7"/>
      <c r="WCR14" s="7"/>
      <c r="WCS14" s="7"/>
      <c r="WCT14" s="7"/>
      <c r="WCU14" s="7"/>
      <c r="WCV14" s="7"/>
      <c r="WCW14" s="7"/>
      <c r="WCX14" s="7"/>
      <c r="WCY14" s="7"/>
      <c r="WCZ14" s="7"/>
      <c r="WDA14" s="7"/>
      <c r="WDB14" s="7"/>
      <c r="WDC14" s="7"/>
      <c r="WDD14" s="7"/>
      <c r="WDE14" s="7"/>
      <c r="WDF14" s="7"/>
      <c r="WDG14" s="7"/>
      <c r="WDH14" s="7"/>
      <c r="WDI14" s="7"/>
      <c r="WDJ14" s="7"/>
      <c r="WDK14" s="7"/>
      <c r="WDL14" s="7"/>
      <c r="WDM14" s="7"/>
      <c r="WDN14" s="7"/>
      <c r="WDO14" s="7"/>
      <c r="WDP14" s="7"/>
      <c r="WDQ14" s="7"/>
      <c r="WDR14" s="7"/>
      <c r="WDS14" s="7"/>
      <c r="WDT14" s="7"/>
      <c r="WDU14" s="7"/>
      <c r="WDV14" s="7"/>
      <c r="WDW14" s="7"/>
      <c r="WDX14" s="7"/>
      <c r="WDY14" s="7"/>
      <c r="WDZ14" s="7"/>
      <c r="WEA14" s="7"/>
      <c r="WEB14" s="7"/>
      <c r="WEC14" s="7"/>
      <c r="WED14" s="7"/>
      <c r="WEE14" s="7"/>
      <c r="WEF14" s="7"/>
      <c r="WEG14" s="7"/>
      <c r="WEH14" s="7"/>
      <c r="WEI14" s="7"/>
      <c r="WEJ14" s="7"/>
      <c r="WEK14" s="7"/>
      <c r="WEL14" s="7"/>
      <c r="WEM14" s="7"/>
      <c r="WEN14" s="7"/>
      <c r="WEO14" s="7"/>
      <c r="WEP14" s="7"/>
      <c r="WEQ14" s="7"/>
      <c r="WER14" s="7"/>
      <c r="WES14" s="7"/>
      <c r="WET14" s="7"/>
      <c r="WEU14" s="7"/>
      <c r="WEV14" s="7"/>
      <c r="WEW14" s="7"/>
      <c r="WEX14" s="7"/>
      <c r="WEY14" s="7"/>
      <c r="WEZ14" s="7"/>
      <c r="WFA14" s="7"/>
      <c r="WFB14" s="7"/>
      <c r="WFC14" s="7"/>
      <c r="WFD14" s="7"/>
      <c r="WFE14" s="7"/>
      <c r="WFF14" s="7"/>
      <c r="WFG14" s="7"/>
      <c r="WFH14" s="7"/>
      <c r="WFI14" s="7"/>
      <c r="WFJ14" s="7"/>
      <c r="WFK14" s="7"/>
      <c r="WFL14" s="7"/>
      <c r="WFM14" s="7"/>
      <c r="WFN14" s="7"/>
      <c r="WFO14" s="7"/>
      <c r="WFP14" s="7"/>
      <c r="WFQ14" s="7"/>
      <c r="WFR14" s="7"/>
      <c r="WFS14" s="7"/>
      <c r="WFT14" s="7"/>
      <c r="WFU14" s="7"/>
      <c r="WFV14" s="7"/>
      <c r="WFW14" s="7"/>
      <c r="WFX14" s="7"/>
      <c r="WFY14" s="7"/>
      <c r="WFZ14" s="7"/>
      <c r="WGA14" s="7"/>
      <c r="WGB14" s="7"/>
      <c r="WGC14" s="7"/>
      <c r="WGD14" s="7"/>
      <c r="WGE14" s="7"/>
      <c r="WGF14" s="7"/>
      <c r="WGG14" s="7"/>
      <c r="WGH14" s="7"/>
      <c r="WGI14" s="7"/>
      <c r="WGJ14" s="7"/>
      <c r="WGK14" s="7"/>
      <c r="WGL14" s="7"/>
      <c r="WGM14" s="7"/>
      <c r="WGN14" s="7"/>
      <c r="WGO14" s="7"/>
      <c r="WGP14" s="7"/>
      <c r="WGQ14" s="7"/>
      <c r="WGR14" s="7"/>
      <c r="WGS14" s="7"/>
      <c r="WGT14" s="7"/>
      <c r="WGU14" s="7"/>
      <c r="WGV14" s="7"/>
      <c r="WGW14" s="7"/>
      <c r="WGX14" s="7"/>
      <c r="WGY14" s="7"/>
      <c r="WGZ14" s="7"/>
      <c r="WHA14" s="7"/>
      <c r="WHB14" s="7"/>
      <c r="WHC14" s="7"/>
      <c r="WHD14" s="7"/>
      <c r="WHE14" s="7"/>
      <c r="WHF14" s="7"/>
      <c r="WHG14" s="7"/>
      <c r="WHH14" s="7"/>
      <c r="WHI14" s="7"/>
      <c r="WHJ14" s="7"/>
      <c r="WHK14" s="7"/>
      <c r="WHL14" s="7"/>
      <c r="WHM14" s="7"/>
      <c r="WHN14" s="7"/>
      <c r="WHO14" s="7"/>
      <c r="WHP14" s="7"/>
      <c r="WHQ14" s="7"/>
      <c r="WHR14" s="7"/>
      <c r="WHS14" s="7"/>
      <c r="WHT14" s="7"/>
      <c r="WHU14" s="7"/>
      <c r="WHV14" s="7"/>
      <c r="WHW14" s="7"/>
      <c r="WHX14" s="7"/>
      <c r="WHY14" s="7"/>
      <c r="WHZ14" s="7"/>
      <c r="WIA14" s="7"/>
      <c r="WIB14" s="7"/>
      <c r="WIC14" s="7"/>
      <c r="WID14" s="7"/>
      <c r="WIE14" s="7"/>
      <c r="WIF14" s="7"/>
      <c r="WIG14" s="7"/>
      <c r="WIH14" s="7"/>
      <c r="WII14" s="7"/>
      <c r="WIJ14" s="7"/>
      <c r="WIK14" s="7"/>
      <c r="WIL14" s="7"/>
      <c r="WIM14" s="7"/>
      <c r="WIN14" s="7"/>
      <c r="WIO14" s="7"/>
      <c r="WIP14" s="7"/>
      <c r="WIQ14" s="7"/>
      <c r="WIR14" s="7"/>
      <c r="WIS14" s="7"/>
      <c r="WIT14" s="7"/>
      <c r="WIU14" s="7"/>
      <c r="WIV14" s="7"/>
      <c r="WIW14" s="7"/>
      <c r="WIX14" s="7"/>
      <c r="WIY14" s="7"/>
      <c r="WIZ14" s="7"/>
      <c r="WJA14" s="7"/>
      <c r="WJB14" s="7"/>
      <c r="WJC14" s="7"/>
      <c r="WJD14" s="7"/>
      <c r="WJE14" s="7"/>
      <c r="WJF14" s="7"/>
      <c r="WJG14" s="7"/>
      <c r="WJH14" s="7"/>
      <c r="WJI14" s="7"/>
      <c r="WJJ14" s="7"/>
      <c r="WJK14" s="7"/>
      <c r="WJL14" s="7"/>
      <c r="WJM14" s="7"/>
      <c r="WJN14" s="7"/>
      <c r="WJO14" s="7"/>
      <c r="WJP14" s="7"/>
      <c r="WJQ14" s="7"/>
      <c r="WJR14" s="7"/>
      <c r="WJS14" s="7"/>
      <c r="WJT14" s="7"/>
      <c r="WJU14" s="7"/>
      <c r="WJV14" s="7"/>
      <c r="WJW14" s="7"/>
      <c r="WJX14" s="7"/>
      <c r="WJY14" s="7"/>
      <c r="WJZ14" s="7"/>
      <c r="WKA14" s="7"/>
      <c r="WKB14" s="7"/>
      <c r="WKC14" s="7"/>
      <c r="WKD14" s="7"/>
      <c r="WKE14" s="7"/>
      <c r="WKF14" s="7"/>
      <c r="WKG14" s="7"/>
      <c r="WKH14" s="7"/>
      <c r="WKI14" s="7"/>
      <c r="WKJ14" s="7"/>
      <c r="WKK14" s="7"/>
      <c r="WKL14" s="7"/>
      <c r="WKM14" s="7"/>
      <c r="WKN14" s="7"/>
      <c r="WKO14" s="7"/>
      <c r="WKP14" s="7"/>
      <c r="WKQ14" s="7"/>
      <c r="WKR14" s="7"/>
      <c r="WKS14" s="7"/>
      <c r="WKT14" s="7"/>
      <c r="WKU14" s="7"/>
      <c r="WKV14" s="7"/>
      <c r="WKW14" s="7"/>
      <c r="WKX14" s="7"/>
      <c r="WKY14" s="7"/>
      <c r="WKZ14" s="7"/>
      <c r="WLA14" s="7"/>
      <c r="WLB14" s="7"/>
      <c r="WLC14" s="7"/>
      <c r="WLD14" s="7"/>
      <c r="WLE14" s="7"/>
      <c r="WLF14" s="7"/>
      <c r="WLG14" s="7"/>
      <c r="WLH14" s="7"/>
      <c r="WLI14" s="7"/>
      <c r="WLJ14" s="7"/>
      <c r="WLK14" s="7"/>
      <c r="WLL14" s="7"/>
      <c r="WLM14" s="7"/>
      <c r="WLN14" s="7"/>
      <c r="WLO14" s="7"/>
      <c r="WLP14" s="7"/>
      <c r="WLQ14" s="7"/>
      <c r="WLR14" s="7"/>
      <c r="WLS14" s="7"/>
      <c r="WLT14" s="7"/>
      <c r="WLU14" s="7"/>
      <c r="WLV14" s="7"/>
      <c r="WLW14" s="7"/>
      <c r="WLX14" s="7"/>
      <c r="WLY14" s="7"/>
      <c r="WLZ14" s="7"/>
      <c r="WMA14" s="7"/>
      <c r="WMB14" s="7"/>
      <c r="WMC14" s="7"/>
      <c r="WMD14" s="7"/>
      <c r="WME14" s="7"/>
      <c r="WMF14" s="7"/>
      <c r="WMG14" s="7"/>
      <c r="WMH14" s="7"/>
      <c r="WMI14" s="7"/>
      <c r="WMJ14" s="7"/>
      <c r="WMK14" s="7"/>
      <c r="WML14" s="7"/>
      <c r="WMM14" s="7"/>
      <c r="WMN14" s="7"/>
      <c r="WMO14" s="7"/>
      <c r="WMP14" s="7"/>
      <c r="WMQ14" s="7"/>
      <c r="WMR14" s="7"/>
      <c r="WMS14" s="7"/>
      <c r="WMT14" s="7"/>
      <c r="WMU14" s="7"/>
      <c r="WMV14" s="7"/>
      <c r="WMW14" s="7"/>
      <c r="WMX14" s="7"/>
      <c r="WMY14" s="7"/>
      <c r="WMZ14" s="7"/>
      <c r="WNA14" s="7"/>
      <c r="WNB14" s="7"/>
      <c r="WNC14" s="7"/>
      <c r="WND14" s="7"/>
      <c r="WNE14" s="7"/>
      <c r="WNF14" s="7"/>
      <c r="WNG14" s="7"/>
      <c r="WNH14" s="7"/>
      <c r="WNI14" s="7"/>
      <c r="WNJ14" s="7"/>
      <c r="WNK14" s="7"/>
      <c r="WNL14" s="7"/>
      <c r="WNM14" s="7"/>
      <c r="WNN14" s="7"/>
      <c r="WNO14" s="7"/>
      <c r="WNP14" s="7"/>
      <c r="WNQ14" s="7"/>
      <c r="WNR14" s="7"/>
      <c r="WNS14" s="7"/>
      <c r="WNT14" s="7"/>
      <c r="WNU14" s="7"/>
      <c r="WNV14" s="7"/>
      <c r="WNW14" s="7"/>
      <c r="WNX14" s="7"/>
      <c r="WNY14" s="7"/>
      <c r="WNZ14" s="7"/>
      <c r="WOA14" s="7"/>
      <c r="WOB14" s="7"/>
      <c r="WOC14" s="7"/>
      <c r="WOD14" s="7"/>
      <c r="WOE14" s="7"/>
      <c r="WOF14" s="7"/>
      <c r="WOG14" s="7"/>
      <c r="WOH14" s="7"/>
      <c r="WOI14" s="7"/>
      <c r="WOJ14" s="7"/>
      <c r="WOK14" s="7"/>
      <c r="WOL14" s="7"/>
      <c r="WOM14" s="7"/>
      <c r="WON14" s="7"/>
      <c r="WOO14" s="7"/>
      <c r="WOP14" s="7"/>
      <c r="WOQ14" s="7"/>
      <c r="WOR14" s="7"/>
      <c r="WOS14" s="7"/>
      <c r="WOT14" s="7"/>
      <c r="WOU14" s="7"/>
      <c r="WOV14" s="7"/>
      <c r="WOW14" s="7"/>
      <c r="WOX14" s="7"/>
      <c r="WOY14" s="7"/>
      <c r="WOZ14" s="7"/>
      <c r="WPA14" s="7"/>
      <c r="WPB14" s="7"/>
      <c r="WPC14" s="7"/>
      <c r="WPD14" s="7"/>
      <c r="WPE14" s="7"/>
      <c r="WPF14" s="7"/>
      <c r="WPG14" s="7"/>
      <c r="WPH14" s="7"/>
      <c r="WPI14" s="7"/>
      <c r="WPJ14" s="7"/>
      <c r="WPK14" s="7"/>
      <c r="WPL14" s="7"/>
      <c r="WPM14" s="7"/>
      <c r="WPN14" s="7"/>
      <c r="WPO14" s="7"/>
      <c r="WPP14" s="7"/>
      <c r="WPQ14" s="7"/>
      <c r="WPR14" s="7"/>
      <c r="WPS14" s="7"/>
      <c r="WPT14" s="7"/>
      <c r="WPU14" s="7"/>
      <c r="WPV14" s="7"/>
      <c r="WPW14" s="7"/>
      <c r="WPX14" s="7"/>
      <c r="WPY14" s="7"/>
      <c r="WPZ14" s="7"/>
      <c r="WQA14" s="7"/>
      <c r="WQB14" s="7"/>
      <c r="WQC14" s="7"/>
      <c r="WQD14" s="7"/>
      <c r="WQE14" s="7"/>
      <c r="WQF14" s="7"/>
      <c r="WQG14" s="7"/>
      <c r="WQH14" s="7"/>
      <c r="WQI14" s="7"/>
      <c r="WQJ14" s="7"/>
      <c r="WQK14" s="7"/>
      <c r="WQL14" s="7"/>
      <c r="WQM14" s="7"/>
      <c r="WQN14" s="7"/>
      <c r="WQO14" s="7"/>
      <c r="WQP14" s="7"/>
      <c r="WQQ14" s="7"/>
      <c r="WQR14" s="7"/>
      <c r="WQS14" s="7"/>
      <c r="WQT14" s="7"/>
      <c r="WQU14" s="7"/>
      <c r="WQV14" s="7"/>
      <c r="WQW14" s="7"/>
      <c r="WQX14" s="7"/>
      <c r="WQY14" s="7"/>
      <c r="WQZ14" s="7"/>
      <c r="WRA14" s="7"/>
      <c r="WRB14" s="7"/>
      <c r="WRC14" s="7"/>
      <c r="WRD14" s="7"/>
      <c r="WRE14" s="7"/>
      <c r="WRF14" s="7"/>
      <c r="WRG14" s="7"/>
      <c r="WRH14" s="7"/>
      <c r="WRI14" s="7"/>
      <c r="WRJ14" s="7"/>
      <c r="WRK14" s="7"/>
      <c r="WRL14" s="7"/>
      <c r="WRM14" s="7"/>
      <c r="WRN14" s="7"/>
      <c r="WRO14" s="7"/>
      <c r="WRP14" s="7"/>
      <c r="WRQ14" s="7"/>
      <c r="WRR14" s="7"/>
      <c r="WRS14" s="7"/>
      <c r="WRT14" s="7"/>
      <c r="WRU14" s="7"/>
      <c r="WRV14" s="7"/>
      <c r="WRW14" s="7"/>
      <c r="WRX14" s="7"/>
      <c r="WRY14" s="7"/>
      <c r="WRZ14" s="7"/>
      <c r="WSA14" s="7"/>
      <c r="WSB14" s="7"/>
      <c r="WSC14" s="7"/>
      <c r="WSD14" s="7"/>
      <c r="WSE14" s="7"/>
      <c r="WSF14" s="7"/>
      <c r="WSG14" s="7"/>
      <c r="WSH14" s="7"/>
      <c r="WSI14" s="7"/>
      <c r="WSJ14" s="7"/>
      <c r="WSK14" s="7"/>
      <c r="WSL14" s="7"/>
      <c r="WSM14" s="7"/>
      <c r="WSN14" s="7"/>
      <c r="WSO14" s="7"/>
      <c r="WSP14" s="7"/>
      <c r="WSQ14" s="7"/>
      <c r="WSR14" s="7"/>
      <c r="WSS14" s="7"/>
      <c r="WST14" s="7"/>
      <c r="WSU14" s="7"/>
      <c r="WSV14" s="7"/>
      <c r="WSW14" s="7"/>
      <c r="WSX14" s="7"/>
      <c r="WSY14" s="7"/>
      <c r="WSZ14" s="7"/>
      <c r="WTA14" s="7"/>
      <c r="WTB14" s="7"/>
      <c r="WTC14" s="7"/>
      <c r="WTD14" s="7"/>
      <c r="WTE14" s="7"/>
      <c r="WTF14" s="7"/>
      <c r="WTG14" s="7"/>
      <c r="WTH14" s="7"/>
      <c r="WTI14" s="7"/>
      <c r="WTJ14" s="7"/>
      <c r="WTK14" s="7"/>
      <c r="WTL14" s="7"/>
      <c r="WTM14" s="7"/>
      <c r="WTN14" s="7"/>
      <c r="WTO14" s="7"/>
      <c r="WTP14" s="7"/>
      <c r="WTQ14" s="7"/>
      <c r="WTR14" s="7"/>
      <c r="WTS14" s="7"/>
      <c r="WTT14" s="7"/>
      <c r="WTU14" s="7"/>
      <c r="WTV14" s="7"/>
      <c r="WTW14" s="7"/>
      <c r="WTX14" s="7"/>
      <c r="WTY14" s="7"/>
      <c r="WTZ14" s="7"/>
      <c r="WUA14" s="7"/>
      <c r="WUB14" s="7"/>
      <c r="WUC14" s="7"/>
      <c r="WUD14" s="7"/>
      <c r="WUE14" s="7"/>
      <c r="WUF14" s="7"/>
      <c r="WUG14" s="7"/>
      <c r="WUH14" s="7"/>
      <c r="WUI14" s="7"/>
      <c r="WUJ14" s="7"/>
      <c r="WUK14" s="7"/>
      <c r="WUL14" s="7"/>
      <c r="WUM14" s="7"/>
      <c r="WUN14" s="7"/>
      <c r="WUO14" s="7"/>
      <c r="WUP14" s="7"/>
      <c r="WUQ14" s="7"/>
      <c r="WUR14" s="7"/>
      <c r="WUS14" s="7"/>
      <c r="WUT14" s="7"/>
      <c r="WUU14" s="7"/>
      <c r="WUV14" s="7"/>
      <c r="WUW14" s="7"/>
      <c r="WUX14" s="7"/>
      <c r="WUY14" s="7"/>
      <c r="WUZ14" s="7"/>
      <c r="WVA14" s="7"/>
      <c r="WVB14" s="7"/>
      <c r="WVC14" s="7"/>
      <c r="WVD14" s="7"/>
      <c r="WVE14" s="7"/>
      <c r="WVF14" s="7"/>
      <c r="WVG14" s="7"/>
      <c r="WVH14" s="7"/>
      <c r="WVI14" s="7"/>
      <c r="WVJ14" s="7"/>
      <c r="WVK14" s="7"/>
      <c r="WVL14" s="7"/>
      <c r="WVM14" s="7"/>
      <c r="WVN14" s="7"/>
      <c r="WVO14" s="7"/>
      <c r="WVP14" s="7"/>
      <c r="WVQ14" s="7"/>
      <c r="WVR14" s="7"/>
      <c r="WVS14" s="7"/>
      <c r="WVT14" s="7"/>
      <c r="WVU14" s="7"/>
      <c r="WVV14" s="7"/>
      <c r="WVW14" s="7"/>
      <c r="WVX14" s="7"/>
      <c r="WVY14" s="7"/>
      <c r="WVZ14" s="7"/>
      <c r="WWA14" s="7"/>
      <c r="WWB14" s="7"/>
      <c r="WWC14" s="7"/>
      <c r="WWD14" s="7"/>
      <c r="WWE14" s="7"/>
      <c r="WWF14" s="7"/>
      <c r="WWG14" s="7"/>
      <c r="WWH14" s="7"/>
      <c r="WWI14" s="7"/>
      <c r="WWJ14" s="7"/>
      <c r="WWK14" s="7"/>
      <c r="WWL14" s="7"/>
      <c r="WWM14" s="7"/>
      <c r="WWN14" s="7"/>
      <c r="WWO14" s="7"/>
      <c r="WWP14" s="7"/>
      <c r="WWQ14" s="7"/>
      <c r="WWR14" s="7"/>
      <c r="WWS14" s="7"/>
      <c r="WWT14" s="7"/>
      <c r="WWU14" s="7"/>
      <c r="WWV14" s="7"/>
      <c r="WWW14" s="7"/>
      <c r="WWX14" s="7"/>
      <c r="WWY14" s="7"/>
      <c r="WWZ14" s="7"/>
      <c r="WXA14" s="7"/>
      <c r="WXB14" s="7"/>
      <c r="WXC14" s="7"/>
      <c r="WXD14" s="7"/>
      <c r="WXE14" s="7"/>
      <c r="WXF14" s="7"/>
      <c r="WXG14" s="7"/>
      <c r="WXH14" s="7"/>
      <c r="WXI14" s="7"/>
      <c r="WXJ14" s="7"/>
      <c r="WXK14" s="7"/>
      <c r="WXL14" s="7"/>
      <c r="WXM14" s="7"/>
      <c r="WXN14" s="7"/>
      <c r="WXO14" s="7"/>
      <c r="WXP14" s="7"/>
      <c r="WXQ14" s="7"/>
      <c r="WXR14" s="7"/>
      <c r="WXS14" s="7"/>
      <c r="WXT14" s="7"/>
      <c r="WXU14" s="7"/>
      <c r="WXV14" s="7"/>
      <c r="WXW14" s="7"/>
      <c r="WXX14" s="7"/>
      <c r="WXY14" s="7"/>
      <c r="WXZ14" s="7"/>
      <c r="WYA14" s="7"/>
      <c r="WYB14" s="7"/>
      <c r="WYC14" s="7"/>
      <c r="WYD14" s="7"/>
      <c r="WYE14" s="7"/>
      <c r="WYF14" s="7"/>
      <c r="WYG14" s="7"/>
      <c r="WYH14" s="7"/>
      <c r="WYI14" s="7"/>
      <c r="WYJ14" s="7"/>
      <c r="WYK14" s="7"/>
      <c r="WYL14" s="7"/>
      <c r="WYM14" s="7"/>
      <c r="WYN14" s="7"/>
      <c r="WYO14" s="7"/>
      <c r="WYP14" s="7"/>
      <c r="WYQ14" s="7"/>
      <c r="WYR14" s="7"/>
      <c r="WYS14" s="7"/>
      <c r="WYT14" s="7"/>
      <c r="WYU14" s="7"/>
      <c r="WYV14" s="7"/>
      <c r="WYW14" s="7"/>
      <c r="WYX14" s="7"/>
      <c r="WYY14" s="7"/>
      <c r="WYZ14" s="7"/>
      <c r="WZA14" s="7"/>
      <c r="WZB14" s="7"/>
      <c r="WZC14" s="7"/>
      <c r="WZD14" s="7"/>
      <c r="WZE14" s="7"/>
      <c r="WZF14" s="7"/>
      <c r="WZG14" s="7"/>
      <c r="WZH14" s="7"/>
      <c r="WZI14" s="7"/>
      <c r="WZJ14" s="7"/>
      <c r="WZK14" s="7"/>
      <c r="WZL14" s="7"/>
      <c r="WZM14" s="7"/>
      <c r="WZN14" s="7"/>
      <c r="WZO14" s="7"/>
      <c r="WZP14" s="7"/>
      <c r="WZQ14" s="7"/>
      <c r="WZR14" s="7"/>
      <c r="WZS14" s="7"/>
      <c r="WZT14" s="7"/>
      <c r="WZU14" s="7"/>
      <c r="WZV14" s="7"/>
      <c r="WZW14" s="7"/>
      <c r="WZX14" s="7"/>
      <c r="WZY14" s="7"/>
      <c r="WZZ14" s="7"/>
      <c r="XAA14" s="7"/>
      <c r="XAB14" s="7"/>
      <c r="XAC14" s="7"/>
      <c r="XAD14" s="7"/>
      <c r="XAE14" s="7"/>
      <c r="XAF14" s="7"/>
      <c r="XAG14" s="7"/>
      <c r="XAH14" s="7"/>
      <c r="XAI14" s="7"/>
      <c r="XAJ14" s="7"/>
      <c r="XAK14" s="7"/>
      <c r="XAL14" s="7"/>
      <c r="XAM14" s="7"/>
      <c r="XAN14" s="7"/>
      <c r="XAO14" s="7"/>
      <c r="XAP14" s="7"/>
      <c r="XAQ14" s="7"/>
      <c r="XAR14" s="7"/>
      <c r="XAS14" s="7"/>
      <c r="XAT14" s="7"/>
      <c r="XAU14" s="7"/>
      <c r="XAV14" s="7"/>
      <c r="XAW14" s="7"/>
      <c r="XAX14" s="7"/>
      <c r="XAY14" s="7"/>
      <c r="XAZ14" s="7"/>
      <c r="XBA14" s="7"/>
      <c r="XBB14" s="7"/>
      <c r="XBC14" s="7"/>
      <c r="XBD14" s="7"/>
      <c r="XBE14" s="7"/>
      <c r="XBF14" s="7"/>
      <c r="XBG14" s="7"/>
      <c r="XBH14" s="7"/>
      <c r="XBI14" s="7"/>
      <c r="XBJ14" s="7"/>
      <c r="XBK14" s="7"/>
      <c r="XBL14" s="7"/>
      <c r="XBM14" s="7"/>
      <c r="XBN14" s="7"/>
      <c r="XBO14" s="7"/>
      <c r="XBP14" s="7"/>
      <c r="XBQ14" s="7"/>
      <c r="XBR14" s="7"/>
      <c r="XBS14" s="7"/>
      <c r="XBT14" s="7"/>
      <c r="XBU14" s="7"/>
      <c r="XBV14" s="7"/>
      <c r="XBW14" s="7"/>
      <c r="XBX14" s="7"/>
      <c r="XBY14" s="7"/>
      <c r="XBZ14" s="7"/>
      <c r="XCA14" s="7"/>
      <c r="XCB14" s="7"/>
      <c r="XCC14" s="7"/>
      <c r="XCD14" s="7"/>
      <c r="XCE14" s="7"/>
      <c r="XCF14" s="7"/>
      <c r="XCG14" s="7"/>
      <c r="XCH14" s="7"/>
      <c r="XCI14" s="7"/>
      <c r="XCJ14" s="7"/>
      <c r="XCK14" s="7"/>
      <c r="XCL14" s="7"/>
      <c r="XCM14" s="7"/>
      <c r="XCN14" s="7"/>
      <c r="XCO14" s="7"/>
      <c r="XCP14" s="7"/>
      <c r="XCQ14" s="7"/>
      <c r="XCR14" s="7"/>
      <c r="XCS14" s="7"/>
      <c r="XCT14" s="7"/>
      <c r="XCU14" s="7"/>
      <c r="XCV14" s="7"/>
      <c r="XCW14" s="7"/>
      <c r="XCX14" s="7"/>
      <c r="XCY14" s="7"/>
      <c r="XCZ14" s="7"/>
      <c r="XDA14" s="7"/>
      <c r="XDB14" s="7"/>
      <c r="XDC14" s="7"/>
      <c r="XDD14" s="7"/>
      <c r="XDE14" s="7"/>
      <c r="XDF14" s="7"/>
      <c r="XDG14" s="7"/>
      <c r="XDH14" s="7"/>
      <c r="XDI14" s="7"/>
      <c r="XDJ14" s="7"/>
      <c r="XDK14" s="7"/>
      <c r="XDL14" s="7"/>
      <c r="XDM14" s="7"/>
      <c r="XDN14" s="7"/>
      <c r="XDO14" s="7"/>
      <c r="XDP14" s="7"/>
      <c r="XDQ14" s="7"/>
      <c r="XDR14" s="7"/>
      <c r="XDS14" s="7"/>
      <c r="XDT14" s="7"/>
      <c r="XDU14" s="7"/>
      <c r="XDV14" s="7"/>
      <c r="XDW14" s="7"/>
      <c r="XDX14" s="7"/>
      <c r="XDY14" s="7"/>
      <c r="XDZ14" s="7"/>
      <c r="XEA14" s="7"/>
      <c r="XEB14" s="7"/>
      <c r="XEC14" s="7"/>
      <c r="XED14" s="7"/>
      <c r="XEE14" s="7"/>
      <c r="XEF14" s="7"/>
      <c r="XEG14" s="7"/>
      <c r="XEH14" s="7"/>
      <c r="XEI14" s="7"/>
      <c r="XEJ14" s="7"/>
      <c r="XEK14" s="7"/>
      <c r="XEL14" s="7"/>
      <c r="XEM14" s="7"/>
      <c r="XEN14" s="7"/>
      <c r="XEO14" s="7"/>
      <c r="XEP14" s="7"/>
      <c r="XEQ14" s="7"/>
      <c r="XER14" s="7"/>
      <c r="XES14" s="7"/>
      <c r="XET14" s="7"/>
      <c r="XEU14" s="7"/>
      <c r="XEV14" s="7"/>
      <c r="XEW14" s="7"/>
      <c r="XEX14" s="7"/>
      <c r="XEY14" s="7"/>
      <c r="XEZ14" s="7"/>
      <c r="XFA14" s="7"/>
      <c r="XFB14" s="7"/>
      <c r="XFC14" s="7"/>
      <c r="XFD14" s="7"/>
    </row>
    <row r="15" spans="2:16384">
      <c r="B15" t="s">
        <v>811</v>
      </c>
      <c r="C15" s="164">
        <f>SUM(C11:C14)</f>
        <v>0</v>
      </c>
      <c r="D15" s="7">
        <f ca="1">SUM(D11:D14)</f>
        <v>0</v>
      </c>
      <c r="E15" s="7">
        <f t="shared" ref="E15:BK15" ca="1" si="3">SUM(E11:E14)</f>
        <v>0</v>
      </c>
      <c r="F15" s="7">
        <f t="shared" ca="1" si="3"/>
        <v>0</v>
      </c>
      <c r="G15" s="7">
        <f t="shared" ca="1" si="3"/>
        <v>0</v>
      </c>
      <c r="H15" s="7">
        <f t="shared" ca="1" si="3"/>
        <v>0</v>
      </c>
      <c r="I15" s="7">
        <f t="shared" ca="1" si="3"/>
        <v>0</v>
      </c>
      <c r="J15" s="7">
        <f t="shared" ca="1" si="3"/>
        <v>0</v>
      </c>
      <c r="K15" s="7">
        <f t="shared" ca="1" si="3"/>
        <v>0</v>
      </c>
      <c r="L15" s="7">
        <f t="shared" ca="1" si="3"/>
        <v>0</v>
      </c>
      <c r="M15" s="7">
        <f t="shared" ca="1" si="3"/>
        <v>0</v>
      </c>
      <c r="N15" s="7">
        <f t="shared" ca="1" si="3"/>
        <v>0</v>
      </c>
      <c r="O15" s="7">
        <f t="shared" ca="1" si="3"/>
        <v>0</v>
      </c>
      <c r="P15" s="7">
        <f t="shared" ca="1" si="3"/>
        <v>0</v>
      </c>
      <c r="Q15" s="7">
        <f t="shared" ca="1" si="3"/>
        <v>0</v>
      </c>
      <c r="R15" s="7">
        <f t="shared" ca="1" si="3"/>
        <v>0</v>
      </c>
      <c r="S15" s="7">
        <f t="shared" ca="1" si="3"/>
        <v>0</v>
      </c>
      <c r="T15" s="7">
        <f t="shared" ca="1" si="3"/>
        <v>0</v>
      </c>
      <c r="U15" s="7">
        <f t="shared" ca="1" si="3"/>
        <v>0</v>
      </c>
      <c r="V15" s="7">
        <f t="shared" ca="1" si="3"/>
        <v>0</v>
      </c>
      <c r="W15" s="7">
        <f t="shared" ca="1" si="3"/>
        <v>0</v>
      </c>
      <c r="X15" s="173">
        <f t="shared" si="3"/>
        <v>0</v>
      </c>
      <c r="Y15" s="7">
        <f t="shared" si="3"/>
        <v>0</v>
      </c>
      <c r="Z15" s="7">
        <f t="shared" si="3"/>
        <v>0</v>
      </c>
      <c r="AA15" s="7">
        <f t="shared" si="3"/>
        <v>0</v>
      </c>
      <c r="AB15" s="7">
        <f t="shared" si="3"/>
        <v>0</v>
      </c>
      <c r="AC15" s="7">
        <f t="shared" si="3"/>
        <v>0</v>
      </c>
      <c r="AD15" s="7">
        <f t="shared" si="3"/>
        <v>0</v>
      </c>
      <c r="AE15" s="7">
        <f t="shared" si="3"/>
        <v>0</v>
      </c>
      <c r="AF15" s="7">
        <f t="shared" si="3"/>
        <v>0</v>
      </c>
      <c r="AG15" s="7">
        <f t="shared" si="3"/>
        <v>0</v>
      </c>
      <c r="AH15" s="7">
        <f t="shared" si="3"/>
        <v>0</v>
      </c>
      <c r="AI15" s="7">
        <f t="shared" si="3"/>
        <v>0</v>
      </c>
      <c r="AJ15" s="7">
        <f t="shared" si="3"/>
        <v>0</v>
      </c>
      <c r="AK15" s="7">
        <f t="shared" si="3"/>
        <v>0</v>
      </c>
      <c r="AL15" s="7">
        <f t="shared" si="3"/>
        <v>0</v>
      </c>
      <c r="AM15" s="7">
        <f t="shared" si="3"/>
        <v>0</v>
      </c>
      <c r="AN15" s="7">
        <f t="shared" si="3"/>
        <v>0</v>
      </c>
      <c r="AO15" s="7">
        <f t="shared" si="3"/>
        <v>0</v>
      </c>
      <c r="AP15" s="7">
        <f t="shared" si="3"/>
        <v>0</v>
      </c>
      <c r="AQ15" s="7">
        <f t="shared" si="3"/>
        <v>0</v>
      </c>
      <c r="AR15" s="7">
        <f t="shared" si="3"/>
        <v>0</v>
      </c>
      <c r="AS15" s="7">
        <f t="shared" si="3"/>
        <v>0</v>
      </c>
      <c r="AT15" s="7">
        <f t="shared" si="3"/>
        <v>0</v>
      </c>
      <c r="AU15" s="7">
        <f t="shared" si="3"/>
        <v>0</v>
      </c>
      <c r="AV15" s="7">
        <f t="shared" si="3"/>
        <v>0</v>
      </c>
      <c r="AW15" s="7">
        <f t="shared" si="3"/>
        <v>0</v>
      </c>
      <c r="AX15" s="7">
        <f t="shared" si="3"/>
        <v>0</v>
      </c>
      <c r="AY15" s="7">
        <f t="shared" si="3"/>
        <v>0</v>
      </c>
      <c r="AZ15" s="7">
        <f t="shared" si="3"/>
        <v>0</v>
      </c>
      <c r="BA15" s="7">
        <f t="shared" si="3"/>
        <v>0</v>
      </c>
      <c r="BB15" s="7">
        <f t="shared" si="3"/>
        <v>0</v>
      </c>
      <c r="BC15" s="7">
        <f t="shared" si="3"/>
        <v>0</v>
      </c>
      <c r="BD15" s="7">
        <f t="shared" si="3"/>
        <v>0</v>
      </c>
      <c r="BE15" s="7">
        <f t="shared" si="3"/>
        <v>0</v>
      </c>
      <c r="BF15" s="7">
        <f t="shared" si="3"/>
        <v>0</v>
      </c>
      <c r="BG15" s="7">
        <f t="shared" si="3"/>
        <v>0</v>
      </c>
      <c r="BH15" s="7">
        <f t="shared" si="3"/>
        <v>0</v>
      </c>
      <c r="BI15" s="7">
        <f t="shared" si="3"/>
        <v>0</v>
      </c>
      <c r="BJ15" s="7">
        <f t="shared" si="3"/>
        <v>0</v>
      </c>
      <c r="BK15" s="7">
        <f t="shared" si="3"/>
        <v>0</v>
      </c>
      <c r="BL15" s="7">
        <f t="shared" ca="1" si="1"/>
        <v>0</v>
      </c>
      <c r="BM15" s="45"/>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c r="OI15" s="7"/>
      <c r="OJ15" s="7"/>
      <c r="OK15" s="7"/>
      <c r="OL15" s="7"/>
      <c r="OM15" s="7"/>
      <c r="ON15" s="7"/>
      <c r="OO15" s="7"/>
      <c r="OP15" s="7"/>
      <c r="OQ15" s="7"/>
      <c r="OR15" s="7"/>
      <c r="OS15" s="7"/>
      <c r="OT15" s="7"/>
      <c r="OU15" s="7"/>
      <c r="OV15" s="7"/>
      <c r="OW15" s="7"/>
      <c r="OX15" s="7"/>
      <c r="OY15" s="7"/>
      <c r="OZ15" s="7"/>
      <c r="PA15" s="7"/>
      <c r="PB15" s="7"/>
      <c r="PC15" s="7"/>
      <c r="PD15" s="7"/>
      <c r="PE15" s="7"/>
      <c r="PF15" s="7"/>
      <c r="PG15" s="7"/>
      <c r="PH15" s="7"/>
      <c r="PI15" s="7"/>
      <c r="PJ15" s="7"/>
      <c r="PK15" s="7"/>
      <c r="PL15" s="7"/>
      <c r="PM15" s="7"/>
      <c r="PN15" s="7"/>
      <c r="PO15" s="7"/>
      <c r="PP15" s="7"/>
      <c r="PQ15" s="7"/>
      <c r="PR15" s="7"/>
      <c r="PS15" s="7"/>
      <c r="PT15" s="7"/>
      <c r="PU15" s="7"/>
      <c r="PV15" s="7"/>
      <c r="PW15" s="7"/>
      <c r="PX15" s="7"/>
      <c r="PY15" s="7"/>
      <c r="PZ15" s="7"/>
      <c r="QA15" s="7"/>
      <c r="QB15" s="7"/>
      <c r="QC15" s="7"/>
      <c r="QD15" s="7"/>
      <c r="QE15" s="7"/>
      <c r="QF15" s="7"/>
      <c r="QG15" s="7"/>
      <c r="QH15" s="7"/>
      <c r="QI15" s="7"/>
      <c r="QJ15" s="7"/>
      <c r="QK15" s="7"/>
      <c r="QL15" s="7"/>
      <c r="QM15" s="7"/>
      <c r="QN15" s="7"/>
      <c r="QO15" s="7"/>
      <c r="QP15" s="7"/>
      <c r="QQ15" s="7"/>
      <c r="QR15" s="7"/>
      <c r="QS15" s="7"/>
      <c r="QT15" s="7"/>
      <c r="QU15" s="7"/>
      <c r="QV15" s="7"/>
      <c r="QW15" s="7"/>
      <c r="QX15" s="7"/>
      <c r="QY15" s="7"/>
      <c r="QZ15" s="7"/>
      <c r="RA15" s="7"/>
      <c r="RB15" s="7"/>
      <c r="RC15" s="7"/>
      <c r="RD15" s="7"/>
      <c r="RE15" s="7"/>
      <c r="RF15" s="7"/>
      <c r="RG15" s="7"/>
      <c r="RH15" s="7"/>
      <c r="RI15" s="7"/>
      <c r="RJ15" s="7"/>
      <c r="RK15" s="7"/>
      <c r="RL15" s="7"/>
      <c r="RM15" s="7"/>
      <c r="RN15" s="7"/>
      <c r="RO15" s="7"/>
      <c r="RP15" s="7"/>
      <c r="RQ15" s="7"/>
      <c r="RR15" s="7"/>
      <c r="RS15" s="7"/>
      <c r="RT15" s="7"/>
      <c r="RU15" s="7"/>
      <c r="RV15" s="7"/>
      <c r="RW15" s="7"/>
      <c r="RX15" s="7"/>
      <c r="RY15" s="7"/>
      <c r="RZ15" s="7"/>
      <c r="SA15" s="7"/>
      <c r="SB15" s="7"/>
      <c r="SC15" s="7"/>
      <c r="SD15" s="7"/>
      <c r="SE15" s="7"/>
      <c r="SF15" s="7"/>
      <c r="SG15" s="7"/>
      <c r="SH15" s="7"/>
      <c r="SI15" s="7"/>
      <c r="SJ15" s="7"/>
      <c r="SK15" s="7"/>
      <c r="SL15" s="7"/>
      <c r="SM15" s="7"/>
      <c r="SN15" s="7"/>
      <c r="SO15" s="7"/>
      <c r="SP15" s="7"/>
      <c r="SQ15" s="7"/>
      <c r="SR15" s="7"/>
      <c r="SS15" s="7"/>
      <c r="ST15" s="7"/>
      <c r="SU15" s="7"/>
      <c r="SV15" s="7"/>
      <c r="SW15" s="7"/>
      <c r="SX15" s="7"/>
      <c r="SY15" s="7"/>
      <c r="SZ15" s="7"/>
      <c r="TA15" s="7"/>
      <c r="TB15" s="7"/>
      <c r="TC15" s="7"/>
      <c r="TD15" s="7"/>
      <c r="TE15" s="7"/>
      <c r="TF15" s="7"/>
      <c r="TG15" s="7"/>
      <c r="TH15" s="7"/>
      <c r="TI15" s="7"/>
      <c r="TJ15" s="7"/>
      <c r="TK15" s="7"/>
      <c r="TL15" s="7"/>
      <c r="TM15" s="7"/>
      <c r="TN15" s="7"/>
      <c r="TO15" s="7"/>
      <c r="TP15" s="7"/>
      <c r="TQ15" s="7"/>
      <c r="TR15" s="7"/>
      <c r="TS15" s="7"/>
      <c r="TT15" s="7"/>
      <c r="TU15" s="7"/>
      <c r="TV15" s="7"/>
      <c r="TW15" s="7"/>
      <c r="TX15" s="7"/>
      <c r="TY15" s="7"/>
      <c r="TZ15" s="7"/>
      <c r="UA15" s="7"/>
      <c r="UB15" s="7"/>
      <c r="UC15" s="7"/>
      <c r="UD15" s="7"/>
      <c r="UE15" s="7"/>
      <c r="UF15" s="7"/>
      <c r="UG15" s="7"/>
      <c r="UH15" s="7"/>
      <c r="UI15" s="7"/>
      <c r="UJ15" s="7"/>
      <c r="UK15" s="7"/>
      <c r="UL15" s="7"/>
      <c r="UM15" s="7"/>
      <c r="UN15" s="7"/>
      <c r="UO15" s="7"/>
      <c r="UP15" s="7"/>
      <c r="UQ15" s="7"/>
      <c r="UR15" s="7"/>
      <c r="US15" s="7"/>
      <c r="UT15" s="7"/>
      <c r="UU15" s="7"/>
      <c r="UV15" s="7"/>
      <c r="UW15" s="7"/>
      <c r="UX15" s="7"/>
      <c r="UY15" s="7"/>
      <c r="UZ15" s="7"/>
      <c r="VA15" s="7"/>
      <c r="VB15" s="7"/>
      <c r="VC15" s="7"/>
      <c r="VD15" s="7"/>
      <c r="VE15" s="7"/>
      <c r="VF15" s="7"/>
      <c r="VG15" s="7"/>
      <c r="VH15" s="7"/>
      <c r="VI15" s="7"/>
      <c r="VJ15" s="7"/>
      <c r="VK15" s="7"/>
      <c r="VL15" s="7"/>
      <c r="VM15" s="7"/>
      <c r="VN15" s="7"/>
      <c r="VO15" s="7"/>
      <c r="VP15" s="7"/>
      <c r="VQ15" s="7"/>
      <c r="VR15" s="7"/>
      <c r="VS15" s="7"/>
      <c r="VT15" s="7"/>
      <c r="VU15" s="7"/>
      <c r="VV15" s="7"/>
      <c r="VW15" s="7"/>
      <c r="VX15" s="7"/>
      <c r="VY15" s="7"/>
      <c r="VZ15" s="7"/>
      <c r="WA15" s="7"/>
      <c r="WB15" s="7"/>
      <c r="WC15" s="7"/>
      <c r="WD15" s="7"/>
      <c r="WE15" s="7"/>
      <c r="WF15" s="7"/>
      <c r="WG15" s="7"/>
      <c r="WH15" s="7"/>
      <c r="WI15" s="7"/>
      <c r="WJ15" s="7"/>
      <c r="WK15" s="7"/>
      <c r="WL15" s="7"/>
      <c r="WM15" s="7"/>
      <c r="WN15" s="7"/>
      <c r="WO15" s="7"/>
      <c r="WP15" s="7"/>
      <c r="WQ15" s="7"/>
      <c r="WR15" s="7"/>
      <c r="WS15" s="7"/>
      <c r="WT15" s="7"/>
      <c r="WU15" s="7"/>
      <c r="WV15" s="7"/>
      <c r="WW15" s="7"/>
      <c r="WX15" s="7"/>
      <c r="WY15" s="7"/>
      <c r="WZ15" s="7"/>
      <c r="XA15" s="7"/>
      <c r="XB15" s="7"/>
      <c r="XC15" s="7"/>
      <c r="XD15" s="7"/>
      <c r="XE15" s="7"/>
      <c r="XF15" s="7"/>
      <c r="XG15" s="7"/>
      <c r="XH15" s="7"/>
      <c r="XI15" s="7"/>
      <c r="XJ15" s="7"/>
      <c r="XK15" s="7"/>
      <c r="XL15" s="7"/>
      <c r="XM15" s="7"/>
      <c r="XN15" s="7"/>
      <c r="XO15" s="7"/>
      <c r="XP15" s="7"/>
      <c r="XQ15" s="7"/>
      <c r="XR15" s="7"/>
      <c r="XS15" s="7"/>
      <c r="XT15" s="7"/>
      <c r="XU15" s="7"/>
      <c r="XV15" s="7"/>
      <c r="XW15" s="7"/>
      <c r="XX15" s="7"/>
      <c r="XY15" s="7"/>
      <c r="XZ15" s="7"/>
      <c r="YA15" s="7"/>
      <c r="YB15" s="7"/>
      <c r="YC15" s="7"/>
      <c r="YD15" s="7"/>
      <c r="YE15" s="7"/>
      <c r="YF15" s="7"/>
      <c r="YG15" s="7"/>
      <c r="YH15" s="7"/>
      <c r="YI15" s="7"/>
      <c r="YJ15" s="7"/>
      <c r="YK15" s="7"/>
      <c r="YL15" s="7"/>
      <c r="YM15" s="7"/>
      <c r="YN15" s="7"/>
      <c r="YO15" s="7"/>
      <c r="YP15" s="7"/>
      <c r="YQ15" s="7"/>
      <c r="YR15" s="7"/>
      <c r="YS15" s="7"/>
      <c r="YT15" s="7"/>
      <c r="YU15" s="7"/>
      <c r="YV15" s="7"/>
      <c r="YW15" s="7"/>
      <c r="YX15" s="7"/>
      <c r="YY15" s="7"/>
      <c r="YZ15" s="7"/>
      <c r="ZA15" s="7"/>
      <c r="ZB15" s="7"/>
      <c r="ZC15" s="7"/>
      <c r="ZD15" s="7"/>
      <c r="ZE15" s="7"/>
      <c r="ZF15" s="7"/>
      <c r="ZG15" s="7"/>
      <c r="ZH15" s="7"/>
      <c r="ZI15" s="7"/>
      <c r="ZJ15" s="7"/>
      <c r="ZK15" s="7"/>
      <c r="ZL15" s="7"/>
      <c r="ZM15" s="7"/>
      <c r="ZN15" s="7"/>
      <c r="ZO15" s="7"/>
      <c r="ZP15" s="7"/>
      <c r="ZQ15" s="7"/>
      <c r="ZR15" s="7"/>
      <c r="ZS15" s="7"/>
      <c r="ZT15" s="7"/>
      <c r="ZU15" s="7"/>
      <c r="ZV15" s="7"/>
      <c r="ZW15" s="7"/>
      <c r="ZX15" s="7"/>
      <c r="ZY15" s="7"/>
      <c r="ZZ15" s="7"/>
      <c r="AAA15" s="7"/>
      <c r="AAB15" s="7"/>
      <c r="AAC15" s="7"/>
      <c r="AAD15" s="7"/>
      <c r="AAE15" s="7"/>
      <c r="AAF15" s="7"/>
      <c r="AAG15" s="7"/>
      <c r="AAH15" s="7"/>
      <c r="AAI15" s="7"/>
      <c r="AAJ15" s="7"/>
      <c r="AAK15" s="7"/>
      <c r="AAL15" s="7"/>
      <c r="AAM15" s="7"/>
      <c r="AAN15" s="7"/>
      <c r="AAO15" s="7"/>
      <c r="AAP15" s="7"/>
      <c r="AAQ15" s="7"/>
      <c r="AAR15" s="7"/>
      <c r="AAS15" s="7"/>
      <c r="AAT15" s="7"/>
      <c r="AAU15" s="7"/>
      <c r="AAV15" s="7"/>
      <c r="AAW15" s="7"/>
      <c r="AAX15" s="7"/>
      <c r="AAY15" s="7"/>
      <c r="AAZ15" s="7"/>
      <c r="ABA15" s="7"/>
      <c r="ABB15" s="7"/>
      <c r="ABC15" s="7"/>
      <c r="ABD15" s="7"/>
      <c r="ABE15" s="7"/>
      <c r="ABF15" s="7"/>
      <c r="ABG15" s="7"/>
      <c r="ABH15" s="7"/>
      <c r="ABI15" s="7"/>
      <c r="ABJ15" s="7"/>
      <c r="ABK15" s="7"/>
      <c r="ABL15" s="7"/>
      <c r="ABM15" s="7"/>
      <c r="ABN15" s="7"/>
      <c r="ABO15" s="7"/>
      <c r="ABP15" s="7"/>
      <c r="ABQ15" s="7"/>
      <c r="ABR15" s="7"/>
      <c r="ABS15" s="7"/>
      <c r="ABT15" s="7"/>
      <c r="ABU15" s="7"/>
      <c r="ABV15" s="7"/>
      <c r="ABW15" s="7"/>
      <c r="ABX15" s="7"/>
      <c r="ABY15" s="7"/>
      <c r="ABZ15" s="7"/>
      <c r="ACA15" s="7"/>
      <c r="ACB15" s="7"/>
      <c r="ACC15" s="7"/>
      <c r="ACD15" s="7"/>
      <c r="ACE15" s="7"/>
      <c r="ACF15" s="7"/>
      <c r="ACG15" s="7"/>
      <c r="ACH15" s="7"/>
      <c r="ACI15" s="7"/>
      <c r="ACJ15" s="7"/>
      <c r="ACK15" s="7"/>
      <c r="ACL15" s="7"/>
      <c r="ACM15" s="7"/>
      <c r="ACN15" s="7"/>
      <c r="ACO15" s="7"/>
      <c r="ACP15" s="7"/>
      <c r="ACQ15" s="7"/>
      <c r="ACR15" s="7"/>
      <c r="ACS15" s="7"/>
      <c r="ACT15" s="7"/>
      <c r="ACU15" s="7"/>
      <c r="ACV15" s="7"/>
      <c r="ACW15" s="7"/>
      <c r="ACX15" s="7"/>
      <c r="ACY15" s="7"/>
      <c r="ACZ15" s="7"/>
      <c r="ADA15" s="7"/>
      <c r="ADB15" s="7"/>
      <c r="ADC15" s="7"/>
      <c r="ADD15" s="7"/>
      <c r="ADE15" s="7"/>
      <c r="ADF15" s="7"/>
      <c r="ADG15" s="7"/>
      <c r="ADH15" s="7"/>
      <c r="ADI15" s="7"/>
      <c r="ADJ15" s="7"/>
      <c r="ADK15" s="7"/>
      <c r="ADL15" s="7"/>
      <c r="ADM15" s="7"/>
      <c r="ADN15" s="7"/>
      <c r="ADO15" s="7"/>
      <c r="ADP15" s="7"/>
      <c r="ADQ15" s="7"/>
      <c r="ADR15" s="7"/>
      <c r="ADS15" s="7"/>
      <c r="ADT15" s="7"/>
      <c r="ADU15" s="7"/>
      <c r="ADV15" s="7"/>
      <c r="ADW15" s="7"/>
      <c r="ADX15" s="7"/>
      <c r="ADY15" s="7"/>
      <c r="ADZ15" s="7"/>
      <c r="AEA15" s="7"/>
      <c r="AEB15" s="7"/>
      <c r="AEC15" s="7"/>
      <c r="AED15" s="7"/>
      <c r="AEE15" s="7"/>
      <c r="AEF15" s="7"/>
      <c r="AEG15" s="7"/>
      <c r="AEH15" s="7"/>
      <c r="AEI15" s="7"/>
      <c r="AEJ15" s="7"/>
      <c r="AEK15" s="7"/>
      <c r="AEL15" s="7"/>
      <c r="AEM15" s="7"/>
      <c r="AEN15" s="7"/>
      <c r="AEO15" s="7"/>
      <c r="AEP15" s="7"/>
      <c r="AEQ15" s="7"/>
      <c r="AER15" s="7"/>
      <c r="AES15" s="7"/>
      <c r="AET15" s="7"/>
      <c r="AEU15" s="7"/>
      <c r="AEV15" s="7"/>
      <c r="AEW15" s="7"/>
      <c r="AEX15" s="7"/>
      <c r="AEY15" s="7"/>
      <c r="AEZ15" s="7"/>
      <c r="AFA15" s="7"/>
      <c r="AFB15" s="7"/>
      <c r="AFC15" s="7"/>
      <c r="AFD15" s="7"/>
      <c r="AFE15" s="7"/>
      <c r="AFF15" s="7"/>
      <c r="AFG15" s="7"/>
      <c r="AFH15" s="7"/>
      <c r="AFI15" s="7"/>
      <c r="AFJ15" s="7"/>
      <c r="AFK15" s="7"/>
      <c r="AFL15" s="7"/>
      <c r="AFM15" s="7"/>
      <c r="AFN15" s="7"/>
      <c r="AFO15" s="7"/>
      <c r="AFP15" s="7"/>
      <c r="AFQ15" s="7"/>
      <c r="AFR15" s="7"/>
      <c r="AFS15" s="7"/>
      <c r="AFT15" s="7"/>
      <c r="AFU15" s="7"/>
      <c r="AFV15" s="7"/>
      <c r="AFW15" s="7"/>
      <c r="AFX15" s="7"/>
      <c r="AFY15" s="7"/>
      <c r="AFZ15" s="7"/>
      <c r="AGA15" s="7"/>
      <c r="AGB15" s="7"/>
      <c r="AGC15" s="7"/>
      <c r="AGD15" s="7"/>
      <c r="AGE15" s="7"/>
      <c r="AGF15" s="7"/>
      <c r="AGG15" s="7"/>
      <c r="AGH15" s="7"/>
      <c r="AGI15" s="7"/>
      <c r="AGJ15" s="7"/>
      <c r="AGK15" s="7"/>
      <c r="AGL15" s="7"/>
      <c r="AGM15" s="7"/>
      <c r="AGN15" s="7"/>
      <c r="AGO15" s="7"/>
      <c r="AGP15" s="7"/>
      <c r="AGQ15" s="7"/>
      <c r="AGR15" s="7"/>
      <c r="AGS15" s="7"/>
      <c r="AGT15" s="7"/>
      <c r="AGU15" s="7"/>
      <c r="AGV15" s="7"/>
      <c r="AGW15" s="7"/>
      <c r="AGX15" s="7"/>
      <c r="AGY15" s="7"/>
      <c r="AGZ15" s="7"/>
      <c r="AHA15" s="7"/>
      <c r="AHB15" s="7"/>
      <c r="AHC15" s="7"/>
      <c r="AHD15" s="7"/>
      <c r="AHE15" s="7"/>
      <c r="AHF15" s="7"/>
      <c r="AHG15" s="7"/>
      <c r="AHH15" s="7"/>
      <c r="AHI15" s="7"/>
      <c r="AHJ15" s="7"/>
      <c r="AHK15" s="7"/>
      <c r="AHL15" s="7"/>
      <c r="AHM15" s="7"/>
      <c r="AHN15" s="7"/>
      <c r="AHO15" s="7"/>
      <c r="AHP15" s="7"/>
      <c r="AHQ15" s="7"/>
      <c r="AHR15" s="7"/>
      <c r="AHS15" s="7"/>
      <c r="AHT15" s="7"/>
      <c r="AHU15" s="7"/>
      <c r="AHV15" s="7"/>
      <c r="AHW15" s="7"/>
      <c r="AHX15" s="7"/>
      <c r="AHY15" s="7"/>
      <c r="AHZ15" s="7"/>
      <c r="AIA15" s="7"/>
      <c r="AIB15" s="7"/>
      <c r="AIC15" s="7"/>
      <c r="AID15" s="7"/>
      <c r="AIE15" s="7"/>
      <c r="AIF15" s="7"/>
      <c r="AIG15" s="7"/>
      <c r="AIH15" s="7"/>
      <c r="AII15" s="7"/>
      <c r="AIJ15" s="7"/>
      <c r="AIK15" s="7"/>
      <c r="AIL15" s="7"/>
      <c r="AIM15" s="7"/>
      <c r="AIN15" s="7"/>
      <c r="AIO15" s="7"/>
      <c r="AIP15" s="7"/>
      <c r="AIQ15" s="7"/>
      <c r="AIR15" s="7"/>
      <c r="AIS15" s="7"/>
      <c r="AIT15" s="7"/>
      <c r="AIU15" s="7"/>
      <c r="AIV15" s="7"/>
      <c r="AIW15" s="7"/>
      <c r="AIX15" s="7"/>
      <c r="AIY15" s="7"/>
      <c r="AIZ15" s="7"/>
      <c r="AJA15" s="7"/>
      <c r="AJB15" s="7"/>
      <c r="AJC15" s="7"/>
      <c r="AJD15" s="7"/>
      <c r="AJE15" s="7"/>
      <c r="AJF15" s="7"/>
      <c r="AJG15" s="7"/>
      <c r="AJH15" s="7"/>
      <c r="AJI15" s="7"/>
      <c r="AJJ15" s="7"/>
      <c r="AJK15" s="7"/>
      <c r="AJL15" s="7"/>
      <c r="AJM15" s="7"/>
      <c r="AJN15" s="7"/>
      <c r="AJO15" s="7"/>
      <c r="AJP15" s="7"/>
      <c r="AJQ15" s="7"/>
      <c r="AJR15" s="7"/>
      <c r="AJS15" s="7"/>
      <c r="AJT15" s="7"/>
      <c r="AJU15" s="7"/>
      <c r="AJV15" s="7"/>
      <c r="AJW15" s="7"/>
      <c r="AJX15" s="7"/>
      <c r="AJY15" s="7"/>
      <c r="AJZ15" s="7"/>
      <c r="AKA15" s="7"/>
      <c r="AKB15" s="7"/>
      <c r="AKC15" s="7"/>
      <c r="AKD15" s="7"/>
      <c r="AKE15" s="7"/>
      <c r="AKF15" s="7"/>
      <c r="AKG15" s="7"/>
      <c r="AKH15" s="7"/>
      <c r="AKI15" s="7"/>
      <c r="AKJ15" s="7"/>
      <c r="AKK15" s="7"/>
      <c r="AKL15" s="7"/>
      <c r="AKM15" s="7"/>
      <c r="AKN15" s="7"/>
      <c r="AKO15" s="7"/>
      <c r="AKP15" s="7"/>
      <c r="AKQ15" s="7"/>
      <c r="AKR15" s="7"/>
      <c r="AKS15" s="7"/>
      <c r="AKT15" s="7"/>
      <c r="AKU15" s="7"/>
      <c r="AKV15" s="7"/>
      <c r="AKW15" s="7"/>
      <c r="AKX15" s="7"/>
      <c r="AKY15" s="7"/>
      <c r="AKZ15" s="7"/>
      <c r="ALA15" s="7"/>
      <c r="ALB15" s="7"/>
      <c r="ALC15" s="7"/>
      <c r="ALD15" s="7"/>
      <c r="ALE15" s="7"/>
      <c r="ALF15" s="7"/>
      <c r="ALG15" s="7"/>
      <c r="ALH15" s="7"/>
      <c r="ALI15" s="7"/>
      <c r="ALJ15" s="7"/>
      <c r="ALK15" s="7"/>
      <c r="ALL15" s="7"/>
      <c r="ALM15" s="7"/>
      <c r="ALN15" s="7"/>
      <c r="ALO15" s="7"/>
      <c r="ALP15" s="7"/>
      <c r="ALQ15" s="7"/>
      <c r="ALR15" s="7"/>
      <c r="ALS15" s="7"/>
      <c r="ALT15" s="7"/>
      <c r="ALU15" s="7"/>
      <c r="ALV15" s="7"/>
      <c r="ALW15" s="7"/>
      <c r="ALX15" s="7"/>
      <c r="ALY15" s="7"/>
      <c r="ALZ15" s="7"/>
      <c r="AMA15" s="7"/>
      <c r="AMB15" s="7"/>
      <c r="AMC15" s="7"/>
      <c r="AMD15" s="7"/>
      <c r="AME15" s="7"/>
      <c r="AMF15" s="7"/>
      <c r="AMG15" s="7"/>
      <c r="AMH15" s="7"/>
      <c r="AMI15" s="7"/>
      <c r="AMJ15" s="7"/>
      <c r="AMK15" s="7"/>
      <c r="AML15" s="7"/>
      <c r="AMM15" s="7"/>
      <c r="AMN15" s="7"/>
      <c r="AMO15" s="7"/>
      <c r="AMP15" s="7"/>
      <c r="AMQ15" s="7"/>
      <c r="AMR15" s="7"/>
      <c r="AMS15" s="7"/>
      <c r="AMT15" s="7"/>
      <c r="AMU15" s="7"/>
      <c r="AMV15" s="7"/>
      <c r="AMW15" s="7"/>
      <c r="AMX15" s="7"/>
      <c r="AMY15" s="7"/>
      <c r="AMZ15" s="7"/>
      <c r="ANA15" s="7"/>
      <c r="ANB15" s="7"/>
      <c r="ANC15" s="7"/>
      <c r="AND15" s="7"/>
      <c r="ANE15" s="7"/>
      <c r="ANF15" s="7"/>
      <c r="ANG15" s="7"/>
      <c r="ANH15" s="7"/>
      <c r="ANI15" s="7"/>
      <c r="ANJ15" s="7"/>
      <c r="ANK15" s="7"/>
      <c r="ANL15" s="7"/>
      <c r="ANM15" s="7"/>
      <c r="ANN15" s="7"/>
      <c r="ANO15" s="7"/>
      <c r="ANP15" s="7"/>
      <c r="ANQ15" s="7"/>
      <c r="ANR15" s="7"/>
      <c r="ANS15" s="7"/>
      <c r="ANT15" s="7"/>
      <c r="ANU15" s="7"/>
      <c r="ANV15" s="7"/>
      <c r="ANW15" s="7"/>
      <c r="ANX15" s="7"/>
      <c r="ANY15" s="7"/>
      <c r="ANZ15" s="7"/>
      <c r="AOA15" s="7"/>
      <c r="AOB15" s="7"/>
      <c r="AOC15" s="7"/>
      <c r="AOD15" s="7"/>
      <c r="AOE15" s="7"/>
      <c r="AOF15" s="7"/>
      <c r="AOG15" s="7"/>
      <c r="AOH15" s="7"/>
      <c r="AOI15" s="7"/>
      <c r="AOJ15" s="7"/>
      <c r="AOK15" s="7"/>
      <c r="AOL15" s="7"/>
      <c r="AOM15" s="7"/>
      <c r="AON15" s="7"/>
      <c r="AOO15" s="7"/>
      <c r="AOP15" s="7"/>
      <c r="AOQ15" s="7"/>
      <c r="AOR15" s="7"/>
      <c r="AOS15" s="7"/>
      <c r="AOT15" s="7"/>
      <c r="AOU15" s="7"/>
      <c r="AOV15" s="7"/>
      <c r="AOW15" s="7"/>
      <c r="AOX15" s="7"/>
      <c r="AOY15" s="7"/>
      <c r="AOZ15" s="7"/>
      <c r="APA15" s="7"/>
      <c r="APB15" s="7"/>
      <c r="APC15" s="7"/>
      <c r="APD15" s="7"/>
      <c r="APE15" s="7"/>
      <c r="APF15" s="7"/>
      <c r="APG15" s="7"/>
      <c r="APH15" s="7"/>
      <c r="API15" s="7"/>
      <c r="APJ15" s="7"/>
      <c r="APK15" s="7"/>
      <c r="APL15" s="7"/>
      <c r="APM15" s="7"/>
      <c r="APN15" s="7"/>
      <c r="APO15" s="7"/>
      <c r="APP15" s="7"/>
      <c r="APQ15" s="7"/>
      <c r="APR15" s="7"/>
      <c r="APS15" s="7"/>
      <c r="APT15" s="7"/>
      <c r="APU15" s="7"/>
      <c r="APV15" s="7"/>
      <c r="APW15" s="7"/>
      <c r="APX15" s="7"/>
      <c r="APY15" s="7"/>
      <c r="APZ15" s="7"/>
      <c r="AQA15" s="7"/>
      <c r="AQB15" s="7"/>
      <c r="AQC15" s="7"/>
      <c r="AQD15" s="7"/>
      <c r="AQE15" s="7"/>
      <c r="AQF15" s="7"/>
      <c r="AQG15" s="7"/>
      <c r="AQH15" s="7"/>
      <c r="AQI15" s="7"/>
      <c r="AQJ15" s="7"/>
      <c r="AQK15" s="7"/>
      <c r="AQL15" s="7"/>
      <c r="AQM15" s="7"/>
      <c r="AQN15" s="7"/>
      <c r="AQO15" s="7"/>
      <c r="AQP15" s="7"/>
      <c r="AQQ15" s="7"/>
      <c r="AQR15" s="7"/>
      <c r="AQS15" s="7"/>
      <c r="AQT15" s="7"/>
      <c r="AQU15" s="7"/>
      <c r="AQV15" s="7"/>
      <c r="AQW15" s="7"/>
      <c r="AQX15" s="7"/>
      <c r="AQY15" s="7"/>
      <c r="AQZ15" s="7"/>
      <c r="ARA15" s="7"/>
      <c r="ARB15" s="7"/>
      <c r="ARC15" s="7"/>
      <c r="ARD15" s="7"/>
      <c r="ARE15" s="7"/>
      <c r="ARF15" s="7"/>
      <c r="ARG15" s="7"/>
      <c r="ARH15" s="7"/>
      <c r="ARI15" s="7"/>
      <c r="ARJ15" s="7"/>
      <c r="ARK15" s="7"/>
      <c r="ARL15" s="7"/>
      <c r="ARM15" s="7"/>
      <c r="ARN15" s="7"/>
      <c r="ARO15" s="7"/>
      <c r="ARP15" s="7"/>
      <c r="ARQ15" s="7"/>
      <c r="ARR15" s="7"/>
      <c r="ARS15" s="7"/>
      <c r="ART15" s="7"/>
      <c r="ARU15" s="7"/>
      <c r="ARV15" s="7"/>
      <c r="ARW15" s="7"/>
      <c r="ARX15" s="7"/>
      <c r="ARY15" s="7"/>
      <c r="ARZ15" s="7"/>
      <c r="ASA15" s="7"/>
      <c r="ASB15" s="7"/>
      <c r="ASC15" s="7"/>
      <c r="ASD15" s="7"/>
      <c r="ASE15" s="7"/>
      <c r="ASF15" s="7"/>
      <c r="ASG15" s="7"/>
      <c r="ASH15" s="7"/>
      <c r="ASI15" s="7"/>
      <c r="ASJ15" s="7"/>
      <c r="ASK15" s="7"/>
      <c r="ASL15" s="7"/>
      <c r="ASM15" s="7"/>
      <c r="ASN15" s="7"/>
      <c r="ASO15" s="7"/>
      <c r="ASP15" s="7"/>
      <c r="ASQ15" s="7"/>
      <c r="ASR15" s="7"/>
      <c r="ASS15" s="7"/>
      <c r="AST15" s="7"/>
      <c r="ASU15" s="7"/>
      <c r="ASV15" s="7"/>
      <c r="ASW15" s="7"/>
      <c r="ASX15" s="7"/>
      <c r="ASY15" s="7"/>
      <c r="ASZ15" s="7"/>
      <c r="ATA15" s="7"/>
      <c r="ATB15" s="7"/>
      <c r="ATC15" s="7"/>
      <c r="ATD15" s="7"/>
      <c r="ATE15" s="7"/>
      <c r="ATF15" s="7"/>
      <c r="ATG15" s="7"/>
      <c r="ATH15" s="7"/>
      <c r="ATI15" s="7"/>
      <c r="ATJ15" s="7"/>
      <c r="ATK15" s="7"/>
      <c r="ATL15" s="7"/>
      <c r="ATM15" s="7"/>
      <c r="ATN15" s="7"/>
      <c r="ATO15" s="7"/>
      <c r="ATP15" s="7"/>
      <c r="ATQ15" s="7"/>
      <c r="ATR15" s="7"/>
      <c r="ATS15" s="7"/>
      <c r="ATT15" s="7"/>
      <c r="ATU15" s="7"/>
      <c r="ATV15" s="7"/>
      <c r="ATW15" s="7"/>
      <c r="ATX15" s="7"/>
      <c r="ATY15" s="7"/>
      <c r="ATZ15" s="7"/>
      <c r="AUA15" s="7"/>
      <c r="AUB15" s="7"/>
      <c r="AUC15" s="7"/>
      <c r="AUD15" s="7"/>
      <c r="AUE15" s="7"/>
      <c r="AUF15" s="7"/>
      <c r="AUG15" s="7"/>
      <c r="AUH15" s="7"/>
      <c r="AUI15" s="7"/>
      <c r="AUJ15" s="7"/>
      <c r="AUK15" s="7"/>
      <c r="AUL15" s="7"/>
      <c r="AUM15" s="7"/>
      <c r="AUN15" s="7"/>
      <c r="AUO15" s="7"/>
      <c r="AUP15" s="7"/>
      <c r="AUQ15" s="7"/>
      <c r="AUR15" s="7"/>
      <c r="AUS15" s="7"/>
      <c r="AUT15" s="7"/>
      <c r="AUU15" s="7"/>
      <c r="AUV15" s="7"/>
      <c r="AUW15" s="7"/>
      <c r="AUX15" s="7"/>
      <c r="AUY15" s="7"/>
      <c r="AUZ15" s="7"/>
      <c r="AVA15" s="7"/>
      <c r="AVB15" s="7"/>
      <c r="AVC15" s="7"/>
      <c r="AVD15" s="7"/>
      <c r="AVE15" s="7"/>
      <c r="AVF15" s="7"/>
      <c r="AVG15" s="7"/>
      <c r="AVH15" s="7"/>
      <c r="AVI15" s="7"/>
      <c r="AVJ15" s="7"/>
      <c r="AVK15" s="7"/>
      <c r="AVL15" s="7"/>
      <c r="AVM15" s="7"/>
      <c r="AVN15" s="7"/>
      <c r="AVO15" s="7"/>
      <c r="AVP15" s="7"/>
      <c r="AVQ15" s="7"/>
      <c r="AVR15" s="7"/>
      <c r="AVS15" s="7"/>
      <c r="AVT15" s="7"/>
      <c r="AVU15" s="7"/>
      <c r="AVV15" s="7"/>
      <c r="AVW15" s="7"/>
      <c r="AVX15" s="7"/>
      <c r="AVY15" s="7"/>
      <c r="AVZ15" s="7"/>
      <c r="AWA15" s="7"/>
      <c r="AWB15" s="7"/>
      <c r="AWC15" s="7"/>
      <c r="AWD15" s="7"/>
      <c r="AWE15" s="7"/>
      <c r="AWF15" s="7"/>
      <c r="AWG15" s="7"/>
      <c r="AWH15" s="7"/>
      <c r="AWI15" s="7"/>
      <c r="AWJ15" s="7"/>
      <c r="AWK15" s="7"/>
      <c r="AWL15" s="7"/>
      <c r="AWM15" s="7"/>
      <c r="AWN15" s="7"/>
      <c r="AWO15" s="7"/>
      <c r="AWP15" s="7"/>
      <c r="AWQ15" s="7"/>
      <c r="AWR15" s="7"/>
      <c r="AWS15" s="7"/>
      <c r="AWT15" s="7"/>
      <c r="AWU15" s="7"/>
      <c r="AWV15" s="7"/>
      <c r="AWW15" s="7"/>
      <c r="AWX15" s="7"/>
      <c r="AWY15" s="7"/>
      <c r="AWZ15" s="7"/>
      <c r="AXA15" s="7"/>
      <c r="AXB15" s="7"/>
      <c r="AXC15" s="7"/>
      <c r="AXD15" s="7"/>
      <c r="AXE15" s="7"/>
      <c r="AXF15" s="7"/>
      <c r="AXG15" s="7"/>
      <c r="AXH15" s="7"/>
      <c r="AXI15" s="7"/>
      <c r="AXJ15" s="7"/>
      <c r="AXK15" s="7"/>
      <c r="AXL15" s="7"/>
      <c r="AXM15" s="7"/>
      <c r="AXN15" s="7"/>
      <c r="AXO15" s="7"/>
      <c r="AXP15" s="7"/>
      <c r="AXQ15" s="7"/>
      <c r="AXR15" s="7"/>
      <c r="AXS15" s="7"/>
      <c r="AXT15" s="7"/>
      <c r="AXU15" s="7"/>
      <c r="AXV15" s="7"/>
      <c r="AXW15" s="7"/>
      <c r="AXX15" s="7"/>
      <c r="AXY15" s="7"/>
      <c r="AXZ15" s="7"/>
      <c r="AYA15" s="7"/>
      <c r="AYB15" s="7"/>
      <c r="AYC15" s="7"/>
      <c r="AYD15" s="7"/>
      <c r="AYE15" s="7"/>
      <c r="AYF15" s="7"/>
      <c r="AYG15" s="7"/>
      <c r="AYH15" s="7"/>
      <c r="AYI15" s="7"/>
      <c r="AYJ15" s="7"/>
      <c r="AYK15" s="7"/>
      <c r="AYL15" s="7"/>
      <c r="AYM15" s="7"/>
      <c r="AYN15" s="7"/>
      <c r="AYO15" s="7"/>
      <c r="AYP15" s="7"/>
      <c r="AYQ15" s="7"/>
      <c r="AYR15" s="7"/>
      <c r="AYS15" s="7"/>
      <c r="AYT15" s="7"/>
      <c r="AYU15" s="7"/>
      <c r="AYV15" s="7"/>
      <c r="AYW15" s="7"/>
      <c r="AYX15" s="7"/>
      <c r="AYY15" s="7"/>
      <c r="AYZ15" s="7"/>
      <c r="AZA15" s="7"/>
      <c r="AZB15" s="7"/>
      <c r="AZC15" s="7"/>
      <c r="AZD15" s="7"/>
      <c r="AZE15" s="7"/>
      <c r="AZF15" s="7"/>
      <c r="AZG15" s="7"/>
      <c r="AZH15" s="7"/>
      <c r="AZI15" s="7"/>
      <c r="AZJ15" s="7"/>
      <c r="AZK15" s="7"/>
      <c r="AZL15" s="7"/>
      <c r="AZM15" s="7"/>
      <c r="AZN15" s="7"/>
      <c r="AZO15" s="7"/>
      <c r="AZP15" s="7"/>
      <c r="AZQ15" s="7"/>
      <c r="AZR15" s="7"/>
      <c r="AZS15" s="7"/>
      <c r="AZT15" s="7"/>
      <c r="AZU15" s="7"/>
      <c r="AZV15" s="7"/>
      <c r="AZW15" s="7"/>
      <c r="AZX15" s="7"/>
      <c r="AZY15" s="7"/>
      <c r="AZZ15" s="7"/>
      <c r="BAA15" s="7"/>
      <c r="BAB15" s="7"/>
      <c r="BAC15" s="7"/>
      <c r="BAD15" s="7"/>
      <c r="BAE15" s="7"/>
      <c r="BAF15" s="7"/>
      <c r="BAG15" s="7"/>
      <c r="BAH15" s="7"/>
      <c r="BAI15" s="7"/>
      <c r="BAJ15" s="7"/>
      <c r="BAK15" s="7"/>
      <c r="BAL15" s="7"/>
      <c r="BAM15" s="7"/>
      <c r="BAN15" s="7"/>
      <c r="BAO15" s="7"/>
      <c r="BAP15" s="7"/>
      <c r="BAQ15" s="7"/>
      <c r="BAR15" s="7"/>
      <c r="BAS15" s="7"/>
      <c r="BAT15" s="7"/>
      <c r="BAU15" s="7"/>
      <c r="BAV15" s="7"/>
      <c r="BAW15" s="7"/>
      <c r="BAX15" s="7"/>
      <c r="BAY15" s="7"/>
      <c r="BAZ15" s="7"/>
      <c r="BBA15" s="7"/>
      <c r="BBB15" s="7"/>
      <c r="BBC15" s="7"/>
      <c r="BBD15" s="7"/>
      <c r="BBE15" s="7"/>
      <c r="BBF15" s="7"/>
      <c r="BBG15" s="7"/>
      <c r="BBH15" s="7"/>
      <c r="BBI15" s="7"/>
      <c r="BBJ15" s="7"/>
      <c r="BBK15" s="7"/>
      <c r="BBL15" s="7"/>
      <c r="BBM15" s="7"/>
      <c r="BBN15" s="7"/>
      <c r="BBO15" s="7"/>
      <c r="BBP15" s="7"/>
      <c r="BBQ15" s="7"/>
      <c r="BBR15" s="7"/>
      <c r="BBS15" s="7"/>
      <c r="BBT15" s="7"/>
      <c r="BBU15" s="7"/>
      <c r="BBV15" s="7"/>
      <c r="BBW15" s="7"/>
      <c r="BBX15" s="7"/>
      <c r="BBY15" s="7"/>
      <c r="BBZ15" s="7"/>
      <c r="BCA15" s="7"/>
      <c r="BCB15" s="7"/>
      <c r="BCC15" s="7"/>
      <c r="BCD15" s="7"/>
      <c r="BCE15" s="7"/>
      <c r="BCF15" s="7"/>
      <c r="BCG15" s="7"/>
      <c r="BCH15" s="7"/>
      <c r="BCI15" s="7"/>
      <c r="BCJ15" s="7"/>
      <c r="BCK15" s="7"/>
      <c r="BCL15" s="7"/>
      <c r="BCM15" s="7"/>
      <c r="BCN15" s="7"/>
      <c r="BCO15" s="7"/>
      <c r="BCP15" s="7"/>
      <c r="BCQ15" s="7"/>
      <c r="BCR15" s="7"/>
      <c r="BCS15" s="7"/>
      <c r="BCT15" s="7"/>
      <c r="BCU15" s="7"/>
      <c r="BCV15" s="7"/>
      <c r="BCW15" s="7"/>
      <c r="BCX15" s="7"/>
      <c r="BCY15" s="7"/>
      <c r="BCZ15" s="7"/>
      <c r="BDA15" s="7"/>
      <c r="BDB15" s="7"/>
      <c r="BDC15" s="7"/>
      <c r="BDD15" s="7"/>
      <c r="BDE15" s="7"/>
      <c r="BDF15" s="7"/>
      <c r="BDG15" s="7"/>
      <c r="BDH15" s="7"/>
      <c r="BDI15" s="7"/>
      <c r="BDJ15" s="7"/>
      <c r="BDK15" s="7"/>
      <c r="BDL15" s="7"/>
      <c r="BDM15" s="7"/>
      <c r="BDN15" s="7"/>
      <c r="BDO15" s="7"/>
      <c r="BDP15" s="7"/>
      <c r="BDQ15" s="7"/>
      <c r="BDR15" s="7"/>
      <c r="BDS15" s="7"/>
      <c r="BDT15" s="7"/>
      <c r="BDU15" s="7"/>
      <c r="BDV15" s="7"/>
      <c r="BDW15" s="7"/>
      <c r="BDX15" s="7"/>
      <c r="BDY15" s="7"/>
      <c r="BDZ15" s="7"/>
      <c r="BEA15" s="7"/>
      <c r="BEB15" s="7"/>
      <c r="BEC15" s="7"/>
      <c r="BED15" s="7"/>
      <c r="BEE15" s="7"/>
      <c r="BEF15" s="7"/>
      <c r="BEG15" s="7"/>
      <c r="BEH15" s="7"/>
      <c r="BEI15" s="7"/>
      <c r="BEJ15" s="7"/>
      <c r="BEK15" s="7"/>
      <c r="BEL15" s="7"/>
      <c r="BEM15" s="7"/>
      <c r="BEN15" s="7"/>
      <c r="BEO15" s="7"/>
      <c r="BEP15" s="7"/>
      <c r="BEQ15" s="7"/>
      <c r="BER15" s="7"/>
      <c r="BES15" s="7"/>
      <c r="BET15" s="7"/>
      <c r="BEU15" s="7"/>
      <c r="BEV15" s="7"/>
      <c r="BEW15" s="7"/>
      <c r="BEX15" s="7"/>
      <c r="BEY15" s="7"/>
      <c r="BEZ15" s="7"/>
      <c r="BFA15" s="7"/>
      <c r="BFB15" s="7"/>
      <c r="BFC15" s="7"/>
      <c r="BFD15" s="7"/>
      <c r="BFE15" s="7"/>
      <c r="BFF15" s="7"/>
      <c r="BFG15" s="7"/>
      <c r="BFH15" s="7"/>
      <c r="BFI15" s="7"/>
      <c r="BFJ15" s="7"/>
      <c r="BFK15" s="7"/>
      <c r="BFL15" s="7"/>
      <c r="BFM15" s="7"/>
      <c r="BFN15" s="7"/>
      <c r="BFO15" s="7"/>
      <c r="BFP15" s="7"/>
      <c r="BFQ15" s="7"/>
      <c r="BFR15" s="7"/>
      <c r="BFS15" s="7"/>
      <c r="BFT15" s="7"/>
      <c r="BFU15" s="7"/>
      <c r="BFV15" s="7"/>
      <c r="BFW15" s="7"/>
      <c r="BFX15" s="7"/>
      <c r="BFY15" s="7"/>
      <c r="BFZ15" s="7"/>
      <c r="BGA15" s="7"/>
      <c r="BGB15" s="7"/>
      <c r="BGC15" s="7"/>
      <c r="BGD15" s="7"/>
      <c r="BGE15" s="7"/>
      <c r="BGF15" s="7"/>
      <c r="BGG15" s="7"/>
      <c r="BGH15" s="7"/>
      <c r="BGI15" s="7"/>
      <c r="BGJ15" s="7"/>
      <c r="BGK15" s="7"/>
      <c r="BGL15" s="7"/>
      <c r="BGM15" s="7"/>
      <c r="BGN15" s="7"/>
      <c r="BGO15" s="7"/>
      <c r="BGP15" s="7"/>
      <c r="BGQ15" s="7"/>
      <c r="BGR15" s="7"/>
      <c r="BGS15" s="7"/>
      <c r="BGT15" s="7"/>
      <c r="BGU15" s="7"/>
      <c r="BGV15" s="7"/>
      <c r="BGW15" s="7"/>
      <c r="BGX15" s="7"/>
      <c r="BGY15" s="7"/>
      <c r="BGZ15" s="7"/>
      <c r="BHA15" s="7"/>
      <c r="BHB15" s="7"/>
      <c r="BHC15" s="7"/>
      <c r="BHD15" s="7"/>
      <c r="BHE15" s="7"/>
      <c r="BHF15" s="7"/>
      <c r="BHG15" s="7"/>
      <c r="BHH15" s="7"/>
      <c r="BHI15" s="7"/>
      <c r="BHJ15" s="7"/>
      <c r="BHK15" s="7"/>
      <c r="BHL15" s="7"/>
      <c r="BHM15" s="7"/>
      <c r="BHN15" s="7"/>
      <c r="BHO15" s="7"/>
      <c r="BHP15" s="7"/>
      <c r="BHQ15" s="7"/>
      <c r="BHR15" s="7"/>
      <c r="BHS15" s="7"/>
      <c r="BHT15" s="7"/>
      <c r="BHU15" s="7"/>
      <c r="BHV15" s="7"/>
      <c r="BHW15" s="7"/>
      <c r="BHX15" s="7"/>
      <c r="BHY15" s="7"/>
      <c r="BHZ15" s="7"/>
      <c r="BIA15" s="7"/>
      <c r="BIB15" s="7"/>
      <c r="BIC15" s="7"/>
      <c r="BID15" s="7"/>
      <c r="BIE15" s="7"/>
      <c r="BIF15" s="7"/>
      <c r="BIG15" s="7"/>
      <c r="BIH15" s="7"/>
      <c r="BII15" s="7"/>
      <c r="BIJ15" s="7"/>
      <c r="BIK15" s="7"/>
      <c r="BIL15" s="7"/>
      <c r="BIM15" s="7"/>
      <c r="BIN15" s="7"/>
      <c r="BIO15" s="7"/>
      <c r="BIP15" s="7"/>
      <c r="BIQ15" s="7"/>
      <c r="BIR15" s="7"/>
      <c r="BIS15" s="7"/>
      <c r="BIT15" s="7"/>
      <c r="BIU15" s="7"/>
      <c r="BIV15" s="7"/>
      <c r="BIW15" s="7"/>
      <c r="BIX15" s="7"/>
      <c r="BIY15" s="7"/>
      <c r="BIZ15" s="7"/>
      <c r="BJA15" s="7"/>
      <c r="BJB15" s="7"/>
      <c r="BJC15" s="7"/>
      <c r="BJD15" s="7"/>
      <c r="BJE15" s="7"/>
      <c r="BJF15" s="7"/>
      <c r="BJG15" s="7"/>
      <c r="BJH15" s="7"/>
      <c r="BJI15" s="7"/>
      <c r="BJJ15" s="7"/>
      <c r="BJK15" s="7"/>
      <c r="BJL15" s="7"/>
      <c r="BJM15" s="7"/>
      <c r="BJN15" s="7"/>
      <c r="BJO15" s="7"/>
      <c r="BJP15" s="7"/>
      <c r="BJQ15" s="7"/>
      <c r="BJR15" s="7"/>
      <c r="BJS15" s="7"/>
      <c r="BJT15" s="7"/>
      <c r="BJU15" s="7"/>
      <c r="BJV15" s="7"/>
      <c r="BJW15" s="7"/>
      <c r="BJX15" s="7"/>
      <c r="BJY15" s="7"/>
      <c r="BJZ15" s="7"/>
      <c r="BKA15" s="7"/>
      <c r="BKB15" s="7"/>
      <c r="BKC15" s="7"/>
      <c r="BKD15" s="7"/>
      <c r="BKE15" s="7"/>
      <c r="BKF15" s="7"/>
      <c r="BKG15" s="7"/>
      <c r="BKH15" s="7"/>
      <c r="BKI15" s="7"/>
      <c r="BKJ15" s="7"/>
      <c r="BKK15" s="7"/>
      <c r="BKL15" s="7"/>
      <c r="BKM15" s="7"/>
      <c r="BKN15" s="7"/>
      <c r="BKO15" s="7"/>
      <c r="BKP15" s="7"/>
      <c r="BKQ15" s="7"/>
      <c r="BKR15" s="7"/>
      <c r="BKS15" s="7"/>
      <c r="BKT15" s="7"/>
      <c r="BKU15" s="7"/>
      <c r="BKV15" s="7"/>
      <c r="BKW15" s="7"/>
      <c r="BKX15" s="7"/>
      <c r="BKY15" s="7"/>
      <c r="BKZ15" s="7"/>
      <c r="BLA15" s="7"/>
      <c r="BLB15" s="7"/>
      <c r="BLC15" s="7"/>
      <c r="BLD15" s="7"/>
      <c r="BLE15" s="7"/>
      <c r="BLF15" s="7"/>
      <c r="BLG15" s="7"/>
      <c r="BLH15" s="7"/>
      <c r="BLI15" s="7"/>
      <c r="BLJ15" s="7"/>
      <c r="BLK15" s="7"/>
      <c r="BLL15" s="7"/>
      <c r="BLM15" s="7"/>
      <c r="BLN15" s="7"/>
      <c r="BLO15" s="7"/>
      <c r="BLP15" s="7"/>
      <c r="BLQ15" s="7"/>
      <c r="BLR15" s="7"/>
      <c r="BLS15" s="7"/>
      <c r="BLT15" s="7"/>
      <c r="BLU15" s="7"/>
      <c r="BLV15" s="7"/>
      <c r="BLW15" s="7"/>
      <c r="BLX15" s="7"/>
      <c r="BLY15" s="7"/>
      <c r="BLZ15" s="7"/>
      <c r="BMA15" s="7"/>
      <c r="BMB15" s="7"/>
      <c r="BMC15" s="7"/>
      <c r="BMD15" s="7"/>
      <c r="BME15" s="7"/>
      <c r="BMF15" s="7"/>
      <c r="BMG15" s="7"/>
      <c r="BMH15" s="7"/>
      <c r="BMI15" s="7"/>
      <c r="BMJ15" s="7"/>
      <c r="BMK15" s="7"/>
      <c r="BML15" s="7"/>
      <c r="BMM15" s="7"/>
      <c r="BMN15" s="7"/>
      <c r="BMO15" s="7"/>
      <c r="BMP15" s="7"/>
      <c r="BMQ15" s="7"/>
      <c r="BMR15" s="7"/>
      <c r="BMS15" s="7"/>
      <c r="BMT15" s="7"/>
      <c r="BMU15" s="7"/>
      <c r="BMV15" s="7"/>
      <c r="BMW15" s="7"/>
      <c r="BMX15" s="7"/>
      <c r="BMY15" s="7"/>
      <c r="BMZ15" s="7"/>
      <c r="BNA15" s="7"/>
      <c r="BNB15" s="7"/>
      <c r="BNC15" s="7"/>
      <c r="BND15" s="7"/>
      <c r="BNE15" s="7"/>
      <c r="BNF15" s="7"/>
      <c r="BNG15" s="7"/>
      <c r="BNH15" s="7"/>
      <c r="BNI15" s="7"/>
      <c r="BNJ15" s="7"/>
      <c r="BNK15" s="7"/>
      <c r="BNL15" s="7"/>
      <c r="BNM15" s="7"/>
      <c r="BNN15" s="7"/>
      <c r="BNO15" s="7"/>
      <c r="BNP15" s="7"/>
      <c r="BNQ15" s="7"/>
      <c r="BNR15" s="7"/>
      <c r="BNS15" s="7"/>
      <c r="BNT15" s="7"/>
      <c r="BNU15" s="7"/>
      <c r="BNV15" s="7"/>
      <c r="BNW15" s="7"/>
      <c r="BNX15" s="7"/>
      <c r="BNY15" s="7"/>
      <c r="BNZ15" s="7"/>
      <c r="BOA15" s="7"/>
      <c r="BOB15" s="7"/>
      <c r="BOC15" s="7"/>
      <c r="BOD15" s="7"/>
      <c r="BOE15" s="7"/>
      <c r="BOF15" s="7"/>
      <c r="BOG15" s="7"/>
      <c r="BOH15" s="7"/>
      <c r="BOI15" s="7"/>
      <c r="BOJ15" s="7"/>
      <c r="BOK15" s="7"/>
      <c r="BOL15" s="7"/>
      <c r="BOM15" s="7"/>
      <c r="BON15" s="7"/>
      <c r="BOO15" s="7"/>
      <c r="BOP15" s="7"/>
      <c r="BOQ15" s="7"/>
      <c r="BOR15" s="7"/>
      <c r="BOS15" s="7"/>
      <c r="BOT15" s="7"/>
      <c r="BOU15" s="7"/>
      <c r="BOV15" s="7"/>
      <c r="BOW15" s="7"/>
      <c r="BOX15" s="7"/>
      <c r="BOY15" s="7"/>
      <c r="BOZ15" s="7"/>
      <c r="BPA15" s="7"/>
      <c r="BPB15" s="7"/>
      <c r="BPC15" s="7"/>
      <c r="BPD15" s="7"/>
      <c r="BPE15" s="7"/>
      <c r="BPF15" s="7"/>
      <c r="BPG15" s="7"/>
      <c r="BPH15" s="7"/>
      <c r="BPI15" s="7"/>
      <c r="BPJ15" s="7"/>
      <c r="BPK15" s="7"/>
      <c r="BPL15" s="7"/>
      <c r="BPM15" s="7"/>
      <c r="BPN15" s="7"/>
      <c r="BPO15" s="7"/>
      <c r="BPP15" s="7"/>
      <c r="BPQ15" s="7"/>
      <c r="BPR15" s="7"/>
      <c r="BPS15" s="7"/>
      <c r="BPT15" s="7"/>
      <c r="BPU15" s="7"/>
      <c r="BPV15" s="7"/>
      <c r="BPW15" s="7"/>
      <c r="BPX15" s="7"/>
      <c r="BPY15" s="7"/>
      <c r="BPZ15" s="7"/>
      <c r="BQA15" s="7"/>
      <c r="BQB15" s="7"/>
      <c r="BQC15" s="7"/>
      <c r="BQD15" s="7"/>
      <c r="BQE15" s="7"/>
      <c r="BQF15" s="7"/>
      <c r="BQG15" s="7"/>
      <c r="BQH15" s="7"/>
      <c r="BQI15" s="7"/>
      <c r="BQJ15" s="7"/>
      <c r="BQK15" s="7"/>
      <c r="BQL15" s="7"/>
      <c r="BQM15" s="7"/>
      <c r="BQN15" s="7"/>
      <c r="BQO15" s="7"/>
      <c r="BQP15" s="7"/>
      <c r="BQQ15" s="7"/>
      <c r="BQR15" s="7"/>
      <c r="BQS15" s="7"/>
      <c r="BQT15" s="7"/>
      <c r="BQU15" s="7"/>
      <c r="BQV15" s="7"/>
      <c r="BQW15" s="7"/>
      <c r="BQX15" s="7"/>
      <c r="BQY15" s="7"/>
      <c r="BQZ15" s="7"/>
      <c r="BRA15" s="7"/>
      <c r="BRB15" s="7"/>
      <c r="BRC15" s="7"/>
      <c r="BRD15" s="7"/>
      <c r="BRE15" s="7"/>
      <c r="BRF15" s="7"/>
      <c r="BRG15" s="7"/>
      <c r="BRH15" s="7"/>
      <c r="BRI15" s="7"/>
      <c r="BRJ15" s="7"/>
      <c r="BRK15" s="7"/>
      <c r="BRL15" s="7"/>
      <c r="BRM15" s="7"/>
      <c r="BRN15" s="7"/>
      <c r="BRO15" s="7"/>
      <c r="BRP15" s="7"/>
      <c r="BRQ15" s="7"/>
      <c r="BRR15" s="7"/>
      <c r="BRS15" s="7"/>
      <c r="BRT15" s="7"/>
      <c r="BRU15" s="7"/>
      <c r="BRV15" s="7"/>
      <c r="BRW15" s="7"/>
      <c r="BRX15" s="7"/>
      <c r="BRY15" s="7"/>
      <c r="BRZ15" s="7"/>
      <c r="BSA15" s="7"/>
      <c r="BSB15" s="7"/>
      <c r="BSC15" s="7"/>
      <c r="BSD15" s="7"/>
      <c r="BSE15" s="7"/>
      <c r="BSF15" s="7"/>
      <c r="BSG15" s="7"/>
      <c r="BSH15" s="7"/>
      <c r="BSI15" s="7"/>
      <c r="BSJ15" s="7"/>
      <c r="BSK15" s="7"/>
      <c r="BSL15" s="7"/>
      <c r="BSM15" s="7"/>
      <c r="BSN15" s="7"/>
      <c r="BSO15" s="7"/>
      <c r="BSP15" s="7"/>
      <c r="BSQ15" s="7"/>
      <c r="BSR15" s="7"/>
      <c r="BSS15" s="7"/>
      <c r="BST15" s="7"/>
      <c r="BSU15" s="7"/>
      <c r="BSV15" s="7"/>
      <c r="BSW15" s="7"/>
      <c r="BSX15" s="7"/>
      <c r="BSY15" s="7"/>
      <c r="BSZ15" s="7"/>
      <c r="BTA15" s="7"/>
      <c r="BTB15" s="7"/>
      <c r="BTC15" s="7"/>
      <c r="BTD15" s="7"/>
      <c r="BTE15" s="7"/>
      <c r="BTF15" s="7"/>
      <c r="BTG15" s="7"/>
      <c r="BTH15" s="7"/>
      <c r="BTI15" s="7"/>
      <c r="BTJ15" s="7"/>
      <c r="BTK15" s="7"/>
      <c r="BTL15" s="7"/>
      <c r="BTM15" s="7"/>
      <c r="BTN15" s="7"/>
      <c r="BTO15" s="7"/>
      <c r="BTP15" s="7"/>
      <c r="BTQ15" s="7"/>
      <c r="BTR15" s="7"/>
      <c r="BTS15" s="7"/>
      <c r="BTT15" s="7"/>
      <c r="BTU15" s="7"/>
      <c r="BTV15" s="7"/>
      <c r="BTW15" s="7"/>
      <c r="BTX15" s="7"/>
      <c r="BTY15" s="7"/>
      <c r="BTZ15" s="7"/>
      <c r="BUA15" s="7"/>
      <c r="BUB15" s="7"/>
      <c r="BUC15" s="7"/>
      <c r="BUD15" s="7"/>
      <c r="BUE15" s="7"/>
      <c r="BUF15" s="7"/>
      <c r="BUG15" s="7"/>
      <c r="BUH15" s="7"/>
      <c r="BUI15" s="7"/>
      <c r="BUJ15" s="7"/>
      <c r="BUK15" s="7"/>
      <c r="BUL15" s="7"/>
      <c r="BUM15" s="7"/>
      <c r="BUN15" s="7"/>
      <c r="BUO15" s="7"/>
      <c r="BUP15" s="7"/>
      <c r="BUQ15" s="7"/>
      <c r="BUR15" s="7"/>
      <c r="BUS15" s="7"/>
      <c r="BUT15" s="7"/>
      <c r="BUU15" s="7"/>
      <c r="BUV15" s="7"/>
      <c r="BUW15" s="7"/>
      <c r="BUX15" s="7"/>
      <c r="BUY15" s="7"/>
      <c r="BUZ15" s="7"/>
      <c r="BVA15" s="7"/>
      <c r="BVB15" s="7"/>
      <c r="BVC15" s="7"/>
      <c r="BVD15" s="7"/>
      <c r="BVE15" s="7"/>
      <c r="BVF15" s="7"/>
      <c r="BVG15" s="7"/>
      <c r="BVH15" s="7"/>
      <c r="BVI15" s="7"/>
      <c r="BVJ15" s="7"/>
      <c r="BVK15" s="7"/>
      <c r="BVL15" s="7"/>
      <c r="BVM15" s="7"/>
      <c r="BVN15" s="7"/>
      <c r="BVO15" s="7"/>
      <c r="BVP15" s="7"/>
      <c r="BVQ15" s="7"/>
      <c r="BVR15" s="7"/>
      <c r="BVS15" s="7"/>
      <c r="BVT15" s="7"/>
      <c r="BVU15" s="7"/>
      <c r="BVV15" s="7"/>
      <c r="BVW15" s="7"/>
      <c r="BVX15" s="7"/>
      <c r="BVY15" s="7"/>
      <c r="BVZ15" s="7"/>
      <c r="BWA15" s="7"/>
      <c r="BWB15" s="7"/>
      <c r="BWC15" s="7"/>
      <c r="BWD15" s="7"/>
      <c r="BWE15" s="7"/>
      <c r="BWF15" s="7"/>
      <c r="BWG15" s="7"/>
      <c r="BWH15" s="7"/>
      <c r="BWI15" s="7"/>
      <c r="BWJ15" s="7"/>
      <c r="BWK15" s="7"/>
      <c r="BWL15" s="7"/>
      <c r="BWM15" s="7"/>
      <c r="BWN15" s="7"/>
      <c r="BWO15" s="7"/>
      <c r="BWP15" s="7"/>
      <c r="BWQ15" s="7"/>
      <c r="BWR15" s="7"/>
      <c r="BWS15" s="7"/>
      <c r="BWT15" s="7"/>
      <c r="BWU15" s="7"/>
      <c r="BWV15" s="7"/>
      <c r="BWW15" s="7"/>
      <c r="BWX15" s="7"/>
      <c r="BWY15" s="7"/>
      <c r="BWZ15" s="7"/>
      <c r="BXA15" s="7"/>
      <c r="BXB15" s="7"/>
      <c r="BXC15" s="7"/>
      <c r="BXD15" s="7"/>
      <c r="BXE15" s="7"/>
      <c r="BXF15" s="7"/>
      <c r="BXG15" s="7"/>
      <c r="BXH15" s="7"/>
      <c r="BXI15" s="7"/>
      <c r="BXJ15" s="7"/>
      <c r="BXK15" s="7"/>
      <c r="BXL15" s="7"/>
      <c r="BXM15" s="7"/>
      <c r="BXN15" s="7"/>
      <c r="BXO15" s="7"/>
      <c r="BXP15" s="7"/>
      <c r="BXQ15" s="7"/>
      <c r="BXR15" s="7"/>
      <c r="BXS15" s="7"/>
      <c r="BXT15" s="7"/>
      <c r="BXU15" s="7"/>
      <c r="BXV15" s="7"/>
      <c r="BXW15" s="7"/>
      <c r="BXX15" s="7"/>
      <c r="BXY15" s="7"/>
      <c r="BXZ15" s="7"/>
      <c r="BYA15" s="7"/>
      <c r="BYB15" s="7"/>
      <c r="BYC15" s="7"/>
      <c r="BYD15" s="7"/>
      <c r="BYE15" s="7"/>
      <c r="BYF15" s="7"/>
      <c r="BYG15" s="7"/>
      <c r="BYH15" s="7"/>
      <c r="BYI15" s="7"/>
      <c r="BYJ15" s="7"/>
      <c r="BYK15" s="7"/>
      <c r="BYL15" s="7"/>
      <c r="BYM15" s="7"/>
      <c r="BYN15" s="7"/>
      <c r="BYO15" s="7"/>
      <c r="BYP15" s="7"/>
      <c r="BYQ15" s="7"/>
      <c r="BYR15" s="7"/>
      <c r="BYS15" s="7"/>
      <c r="BYT15" s="7"/>
      <c r="BYU15" s="7"/>
      <c r="BYV15" s="7"/>
      <c r="BYW15" s="7"/>
      <c r="BYX15" s="7"/>
      <c r="BYY15" s="7"/>
      <c r="BYZ15" s="7"/>
      <c r="BZA15" s="7"/>
      <c r="BZB15" s="7"/>
      <c r="BZC15" s="7"/>
      <c r="BZD15" s="7"/>
      <c r="BZE15" s="7"/>
      <c r="BZF15" s="7"/>
      <c r="BZG15" s="7"/>
      <c r="BZH15" s="7"/>
      <c r="BZI15" s="7"/>
      <c r="BZJ15" s="7"/>
      <c r="BZK15" s="7"/>
      <c r="BZL15" s="7"/>
      <c r="BZM15" s="7"/>
      <c r="BZN15" s="7"/>
      <c r="BZO15" s="7"/>
      <c r="BZP15" s="7"/>
      <c r="BZQ15" s="7"/>
      <c r="BZR15" s="7"/>
      <c r="BZS15" s="7"/>
      <c r="BZT15" s="7"/>
      <c r="BZU15" s="7"/>
      <c r="BZV15" s="7"/>
      <c r="BZW15" s="7"/>
      <c r="BZX15" s="7"/>
      <c r="BZY15" s="7"/>
      <c r="BZZ15" s="7"/>
      <c r="CAA15" s="7"/>
      <c r="CAB15" s="7"/>
      <c r="CAC15" s="7"/>
      <c r="CAD15" s="7"/>
      <c r="CAE15" s="7"/>
      <c r="CAF15" s="7"/>
      <c r="CAG15" s="7"/>
      <c r="CAH15" s="7"/>
      <c r="CAI15" s="7"/>
      <c r="CAJ15" s="7"/>
      <c r="CAK15" s="7"/>
      <c r="CAL15" s="7"/>
      <c r="CAM15" s="7"/>
      <c r="CAN15" s="7"/>
      <c r="CAO15" s="7"/>
      <c r="CAP15" s="7"/>
      <c r="CAQ15" s="7"/>
      <c r="CAR15" s="7"/>
      <c r="CAS15" s="7"/>
      <c r="CAT15" s="7"/>
      <c r="CAU15" s="7"/>
      <c r="CAV15" s="7"/>
      <c r="CAW15" s="7"/>
      <c r="CAX15" s="7"/>
      <c r="CAY15" s="7"/>
      <c r="CAZ15" s="7"/>
      <c r="CBA15" s="7"/>
      <c r="CBB15" s="7"/>
      <c r="CBC15" s="7"/>
      <c r="CBD15" s="7"/>
      <c r="CBE15" s="7"/>
      <c r="CBF15" s="7"/>
      <c r="CBG15" s="7"/>
      <c r="CBH15" s="7"/>
      <c r="CBI15" s="7"/>
      <c r="CBJ15" s="7"/>
      <c r="CBK15" s="7"/>
      <c r="CBL15" s="7"/>
      <c r="CBM15" s="7"/>
      <c r="CBN15" s="7"/>
      <c r="CBO15" s="7"/>
      <c r="CBP15" s="7"/>
      <c r="CBQ15" s="7"/>
      <c r="CBR15" s="7"/>
      <c r="CBS15" s="7"/>
      <c r="CBT15" s="7"/>
      <c r="CBU15" s="7"/>
      <c r="CBV15" s="7"/>
      <c r="CBW15" s="7"/>
      <c r="CBX15" s="7"/>
      <c r="CBY15" s="7"/>
      <c r="CBZ15" s="7"/>
      <c r="CCA15" s="7"/>
      <c r="CCB15" s="7"/>
      <c r="CCC15" s="7"/>
      <c r="CCD15" s="7"/>
      <c r="CCE15" s="7"/>
      <c r="CCF15" s="7"/>
      <c r="CCG15" s="7"/>
      <c r="CCH15" s="7"/>
      <c r="CCI15" s="7"/>
      <c r="CCJ15" s="7"/>
      <c r="CCK15" s="7"/>
      <c r="CCL15" s="7"/>
      <c r="CCM15" s="7"/>
      <c r="CCN15" s="7"/>
      <c r="CCO15" s="7"/>
      <c r="CCP15" s="7"/>
      <c r="CCQ15" s="7"/>
      <c r="CCR15" s="7"/>
      <c r="CCS15" s="7"/>
      <c r="CCT15" s="7"/>
      <c r="CCU15" s="7"/>
      <c r="CCV15" s="7"/>
      <c r="CCW15" s="7"/>
      <c r="CCX15" s="7"/>
      <c r="CCY15" s="7"/>
      <c r="CCZ15" s="7"/>
      <c r="CDA15" s="7"/>
      <c r="CDB15" s="7"/>
      <c r="CDC15" s="7"/>
      <c r="CDD15" s="7"/>
      <c r="CDE15" s="7"/>
      <c r="CDF15" s="7"/>
      <c r="CDG15" s="7"/>
      <c r="CDH15" s="7"/>
      <c r="CDI15" s="7"/>
      <c r="CDJ15" s="7"/>
      <c r="CDK15" s="7"/>
      <c r="CDL15" s="7"/>
      <c r="CDM15" s="7"/>
      <c r="CDN15" s="7"/>
      <c r="CDO15" s="7"/>
      <c r="CDP15" s="7"/>
      <c r="CDQ15" s="7"/>
      <c r="CDR15" s="7"/>
      <c r="CDS15" s="7"/>
      <c r="CDT15" s="7"/>
      <c r="CDU15" s="7"/>
      <c r="CDV15" s="7"/>
      <c r="CDW15" s="7"/>
      <c r="CDX15" s="7"/>
      <c r="CDY15" s="7"/>
      <c r="CDZ15" s="7"/>
      <c r="CEA15" s="7"/>
      <c r="CEB15" s="7"/>
      <c r="CEC15" s="7"/>
      <c r="CED15" s="7"/>
      <c r="CEE15" s="7"/>
      <c r="CEF15" s="7"/>
      <c r="CEG15" s="7"/>
      <c r="CEH15" s="7"/>
      <c r="CEI15" s="7"/>
      <c r="CEJ15" s="7"/>
      <c r="CEK15" s="7"/>
      <c r="CEL15" s="7"/>
      <c r="CEM15" s="7"/>
      <c r="CEN15" s="7"/>
      <c r="CEO15" s="7"/>
      <c r="CEP15" s="7"/>
      <c r="CEQ15" s="7"/>
      <c r="CER15" s="7"/>
      <c r="CES15" s="7"/>
      <c r="CET15" s="7"/>
      <c r="CEU15" s="7"/>
      <c r="CEV15" s="7"/>
      <c r="CEW15" s="7"/>
      <c r="CEX15" s="7"/>
      <c r="CEY15" s="7"/>
      <c r="CEZ15" s="7"/>
      <c r="CFA15" s="7"/>
      <c r="CFB15" s="7"/>
      <c r="CFC15" s="7"/>
      <c r="CFD15" s="7"/>
      <c r="CFE15" s="7"/>
      <c r="CFF15" s="7"/>
      <c r="CFG15" s="7"/>
      <c r="CFH15" s="7"/>
      <c r="CFI15" s="7"/>
      <c r="CFJ15" s="7"/>
      <c r="CFK15" s="7"/>
      <c r="CFL15" s="7"/>
      <c r="CFM15" s="7"/>
      <c r="CFN15" s="7"/>
      <c r="CFO15" s="7"/>
      <c r="CFP15" s="7"/>
      <c r="CFQ15" s="7"/>
      <c r="CFR15" s="7"/>
      <c r="CFS15" s="7"/>
      <c r="CFT15" s="7"/>
      <c r="CFU15" s="7"/>
      <c r="CFV15" s="7"/>
      <c r="CFW15" s="7"/>
      <c r="CFX15" s="7"/>
      <c r="CFY15" s="7"/>
      <c r="CFZ15" s="7"/>
      <c r="CGA15" s="7"/>
      <c r="CGB15" s="7"/>
      <c r="CGC15" s="7"/>
      <c r="CGD15" s="7"/>
      <c r="CGE15" s="7"/>
      <c r="CGF15" s="7"/>
      <c r="CGG15" s="7"/>
      <c r="CGH15" s="7"/>
      <c r="CGI15" s="7"/>
      <c r="CGJ15" s="7"/>
      <c r="CGK15" s="7"/>
      <c r="CGL15" s="7"/>
      <c r="CGM15" s="7"/>
      <c r="CGN15" s="7"/>
      <c r="CGO15" s="7"/>
      <c r="CGP15" s="7"/>
      <c r="CGQ15" s="7"/>
      <c r="CGR15" s="7"/>
      <c r="CGS15" s="7"/>
      <c r="CGT15" s="7"/>
      <c r="CGU15" s="7"/>
      <c r="CGV15" s="7"/>
      <c r="CGW15" s="7"/>
      <c r="CGX15" s="7"/>
      <c r="CGY15" s="7"/>
      <c r="CGZ15" s="7"/>
      <c r="CHA15" s="7"/>
      <c r="CHB15" s="7"/>
      <c r="CHC15" s="7"/>
      <c r="CHD15" s="7"/>
      <c r="CHE15" s="7"/>
      <c r="CHF15" s="7"/>
      <c r="CHG15" s="7"/>
      <c r="CHH15" s="7"/>
      <c r="CHI15" s="7"/>
      <c r="CHJ15" s="7"/>
      <c r="CHK15" s="7"/>
      <c r="CHL15" s="7"/>
      <c r="CHM15" s="7"/>
      <c r="CHN15" s="7"/>
      <c r="CHO15" s="7"/>
      <c r="CHP15" s="7"/>
      <c r="CHQ15" s="7"/>
      <c r="CHR15" s="7"/>
      <c r="CHS15" s="7"/>
      <c r="CHT15" s="7"/>
      <c r="CHU15" s="7"/>
      <c r="CHV15" s="7"/>
      <c r="CHW15" s="7"/>
      <c r="CHX15" s="7"/>
      <c r="CHY15" s="7"/>
      <c r="CHZ15" s="7"/>
      <c r="CIA15" s="7"/>
      <c r="CIB15" s="7"/>
      <c r="CIC15" s="7"/>
      <c r="CID15" s="7"/>
      <c r="CIE15" s="7"/>
      <c r="CIF15" s="7"/>
      <c r="CIG15" s="7"/>
      <c r="CIH15" s="7"/>
      <c r="CII15" s="7"/>
      <c r="CIJ15" s="7"/>
      <c r="CIK15" s="7"/>
      <c r="CIL15" s="7"/>
      <c r="CIM15" s="7"/>
      <c r="CIN15" s="7"/>
      <c r="CIO15" s="7"/>
      <c r="CIP15" s="7"/>
      <c r="CIQ15" s="7"/>
      <c r="CIR15" s="7"/>
      <c r="CIS15" s="7"/>
      <c r="CIT15" s="7"/>
      <c r="CIU15" s="7"/>
      <c r="CIV15" s="7"/>
      <c r="CIW15" s="7"/>
      <c r="CIX15" s="7"/>
      <c r="CIY15" s="7"/>
      <c r="CIZ15" s="7"/>
      <c r="CJA15" s="7"/>
      <c r="CJB15" s="7"/>
      <c r="CJC15" s="7"/>
      <c r="CJD15" s="7"/>
      <c r="CJE15" s="7"/>
      <c r="CJF15" s="7"/>
      <c r="CJG15" s="7"/>
      <c r="CJH15" s="7"/>
      <c r="CJI15" s="7"/>
      <c r="CJJ15" s="7"/>
      <c r="CJK15" s="7"/>
      <c r="CJL15" s="7"/>
      <c r="CJM15" s="7"/>
      <c r="CJN15" s="7"/>
      <c r="CJO15" s="7"/>
      <c r="CJP15" s="7"/>
      <c r="CJQ15" s="7"/>
      <c r="CJR15" s="7"/>
      <c r="CJS15" s="7"/>
      <c r="CJT15" s="7"/>
      <c r="CJU15" s="7"/>
      <c r="CJV15" s="7"/>
      <c r="CJW15" s="7"/>
      <c r="CJX15" s="7"/>
      <c r="CJY15" s="7"/>
      <c r="CJZ15" s="7"/>
      <c r="CKA15" s="7"/>
      <c r="CKB15" s="7"/>
      <c r="CKC15" s="7"/>
      <c r="CKD15" s="7"/>
      <c r="CKE15" s="7"/>
      <c r="CKF15" s="7"/>
      <c r="CKG15" s="7"/>
      <c r="CKH15" s="7"/>
      <c r="CKI15" s="7"/>
      <c r="CKJ15" s="7"/>
      <c r="CKK15" s="7"/>
      <c r="CKL15" s="7"/>
      <c r="CKM15" s="7"/>
      <c r="CKN15" s="7"/>
      <c r="CKO15" s="7"/>
      <c r="CKP15" s="7"/>
      <c r="CKQ15" s="7"/>
      <c r="CKR15" s="7"/>
      <c r="CKS15" s="7"/>
      <c r="CKT15" s="7"/>
      <c r="CKU15" s="7"/>
      <c r="CKV15" s="7"/>
      <c r="CKW15" s="7"/>
      <c r="CKX15" s="7"/>
      <c r="CKY15" s="7"/>
      <c r="CKZ15" s="7"/>
      <c r="CLA15" s="7"/>
      <c r="CLB15" s="7"/>
      <c r="CLC15" s="7"/>
      <c r="CLD15" s="7"/>
      <c r="CLE15" s="7"/>
      <c r="CLF15" s="7"/>
      <c r="CLG15" s="7"/>
      <c r="CLH15" s="7"/>
      <c r="CLI15" s="7"/>
      <c r="CLJ15" s="7"/>
      <c r="CLK15" s="7"/>
      <c r="CLL15" s="7"/>
      <c r="CLM15" s="7"/>
      <c r="CLN15" s="7"/>
      <c r="CLO15" s="7"/>
      <c r="CLP15" s="7"/>
      <c r="CLQ15" s="7"/>
      <c r="CLR15" s="7"/>
      <c r="CLS15" s="7"/>
      <c r="CLT15" s="7"/>
      <c r="CLU15" s="7"/>
      <c r="CLV15" s="7"/>
      <c r="CLW15" s="7"/>
      <c r="CLX15" s="7"/>
      <c r="CLY15" s="7"/>
      <c r="CLZ15" s="7"/>
      <c r="CMA15" s="7"/>
      <c r="CMB15" s="7"/>
      <c r="CMC15" s="7"/>
      <c r="CMD15" s="7"/>
      <c r="CME15" s="7"/>
      <c r="CMF15" s="7"/>
      <c r="CMG15" s="7"/>
      <c r="CMH15" s="7"/>
      <c r="CMI15" s="7"/>
      <c r="CMJ15" s="7"/>
      <c r="CMK15" s="7"/>
      <c r="CML15" s="7"/>
      <c r="CMM15" s="7"/>
      <c r="CMN15" s="7"/>
      <c r="CMO15" s="7"/>
      <c r="CMP15" s="7"/>
      <c r="CMQ15" s="7"/>
      <c r="CMR15" s="7"/>
      <c r="CMS15" s="7"/>
      <c r="CMT15" s="7"/>
      <c r="CMU15" s="7"/>
      <c r="CMV15" s="7"/>
      <c r="CMW15" s="7"/>
      <c r="CMX15" s="7"/>
      <c r="CMY15" s="7"/>
      <c r="CMZ15" s="7"/>
      <c r="CNA15" s="7"/>
      <c r="CNB15" s="7"/>
      <c r="CNC15" s="7"/>
      <c r="CND15" s="7"/>
      <c r="CNE15" s="7"/>
      <c r="CNF15" s="7"/>
      <c r="CNG15" s="7"/>
      <c r="CNH15" s="7"/>
      <c r="CNI15" s="7"/>
      <c r="CNJ15" s="7"/>
      <c r="CNK15" s="7"/>
      <c r="CNL15" s="7"/>
      <c r="CNM15" s="7"/>
      <c r="CNN15" s="7"/>
      <c r="CNO15" s="7"/>
      <c r="CNP15" s="7"/>
      <c r="CNQ15" s="7"/>
      <c r="CNR15" s="7"/>
      <c r="CNS15" s="7"/>
      <c r="CNT15" s="7"/>
      <c r="CNU15" s="7"/>
      <c r="CNV15" s="7"/>
      <c r="CNW15" s="7"/>
      <c r="CNX15" s="7"/>
      <c r="CNY15" s="7"/>
      <c r="CNZ15" s="7"/>
      <c r="COA15" s="7"/>
      <c r="COB15" s="7"/>
      <c r="COC15" s="7"/>
      <c r="COD15" s="7"/>
      <c r="COE15" s="7"/>
      <c r="COF15" s="7"/>
      <c r="COG15" s="7"/>
      <c r="COH15" s="7"/>
      <c r="COI15" s="7"/>
      <c r="COJ15" s="7"/>
      <c r="COK15" s="7"/>
      <c r="COL15" s="7"/>
      <c r="COM15" s="7"/>
      <c r="CON15" s="7"/>
      <c r="COO15" s="7"/>
      <c r="COP15" s="7"/>
      <c r="COQ15" s="7"/>
      <c r="COR15" s="7"/>
      <c r="COS15" s="7"/>
      <c r="COT15" s="7"/>
      <c r="COU15" s="7"/>
      <c r="COV15" s="7"/>
      <c r="COW15" s="7"/>
      <c r="COX15" s="7"/>
      <c r="COY15" s="7"/>
      <c r="COZ15" s="7"/>
      <c r="CPA15" s="7"/>
      <c r="CPB15" s="7"/>
      <c r="CPC15" s="7"/>
      <c r="CPD15" s="7"/>
      <c r="CPE15" s="7"/>
      <c r="CPF15" s="7"/>
      <c r="CPG15" s="7"/>
      <c r="CPH15" s="7"/>
      <c r="CPI15" s="7"/>
      <c r="CPJ15" s="7"/>
      <c r="CPK15" s="7"/>
      <c r="CPL15" s="7"/>
      <c r="CPM15" s="7"/>
      <c r="CPN15" s="7"/>
      <c r="CPO15" s="7"/>
      <c r="CPP15" s="7"/>
      <c r="CPQ15" s="7"/>
      <c r="CPR15" s="7"/>
      <c r="CPS15" s="7"/>
      <c r="CPT15" s="7"/>
      <c r="CPU15" s="7"/>
      <c r="CPV15" s="7"/>
      <c r="CPW15" s="7"/>
      <c r="CPX15" s="7"/>
      <c r="CPY15" s="7"/>
      <c r="CPZ15" s="7"/>
      <c r="CQA15" s="7"/>
      <c r="CQB15" s="7"/>
      <c r="CQC15" s="7"/>
      <c r="CQD15" s="7"/>
      <c r="CQE15" s="7"/>
      <c r="CQF15" s="7"/>
      <c r="CQG15" s="7"/>
      <c r="CQH15" s="7"/>
      <c r="CQI15" s="7"/>
      <c r="CQJ15" s="7"/>
      <c r="CQK15" s="7"/>
      <c r="CQL15" s="7"/>
      <c r="CQM15" s="7"/>
      <c r="CQN15" s="7"/>
      <c r="CQO15" s="7"/>
      <c r="CQP15" s="7"/>
      <c r="CQQ15" s="7"/>
      <c r="CQR15" s="7"/>
      <c r="CQS15" s="7"/>
      <c r="CQT15" s="7"/>
      <c r="CQU15" s="7"/>
      <c r="CQV15" s="7"/>
      <c r="CQW15" s="7"/>
      <c r="CQX15" s="7"/>
      <c r="CQY15" s="7"/>
      <c r="CQZ15" s="7"/>
      <c r="CRA15" s="7"/>
      <c r="CRB15" s="7"/>
      <c r="CRC15" s="7"/>
      <c r="CRD15" s="7"/>
      <c r="CRE15" s="7"/>
      <c r="CRF15" s="7"/>
      <c r="CRG15" s="7"/>
      <c r="CRH15" s="7"/>
      <c r="CRI15" s="7"/>
      <c r="CRJ15" s="7"/>
      <c r="CRK15" s="7"/>
      <c r="CRL15" s="7"/>
      <c r="CRM15" s="7"/>
      <c r="CRN15" s="7"/>
      <c r="CRO15" s="7"/>
      <c r="CRP15" s="7"/>
      <c r="CRQ15" s="7"/>
      <c r="CRR15" s="7"/>
      <c r="CRS15" s="7"/>
      <c r="CRT15" s="7"/>
      <c r="CRU15" s="7"/>
      <c r="CRV15" s="7"/>
      <c r="CRW15" s="7"/>
      <c r="CRX15" s="7"/>
      <c r="CRY15" s="7"/>
      <c r="CRZ15" s="7"/>
      <c r="CSA15" s="7"/>
      <c r="CSB15" s="7"/>
      <c r="CSC15" s="7"/>
      <c r="CSD15" s="7"/>
      <c r="CSE15" s="7"/>
      <c r="CSF15" s="7"/>
      <c r="CSG15" s="7"/>
      <c r="CSH15" s="7"/>
      <c r="CSI15" s="7"/>
      <c r="CSJ15" s="7"/>
      <c r="CSK15" s="7"/>
      <c r="CSL15" s="7"/>
      <c r="CSM15" s="7"/>
      <c r="CSN15" s="7"/>
      <c r="CSO15" s="7"/>
      <c r="CSP15" s="7"/>
      <c r="CSQ15" s="7"/>
      <c r="CSR15" s="7"/>
      <c r="CSS15" s="7"/>
      <c r="CST15" s="7"/>
      <c r="CSU15" s="7"/>
      <c r="CSV15" s="7"/>
      <c r="CSW15" s="7"/>
      <c r="CSX15" s="7"/>
      <c r="CSY15" s="7"/>
      <c r="CSZ15" s="7"/>
      <c r="CTA15" s="7"/>
      <c r="CTB15" s="7"/>
      <c r="CTC15" s="7"/>
      <c r="CTD15" s="7"/>
      <c r="CTE15" s="7"/>
      <c r="CTF15" s="7"/>
      <c r="CTG15" s="7"/>
      <c r="CTH15" s="7"/>
      <c r="CTI15" s="7"/>
      <c r="CTJ15" s="7"/>
      <c r="CTK15" s="7"/>
      <c r="CTL15" s="7"/>
      <c r="CTM15" s="7"/>
      <c r="CTN15" s="7"/>
      <c r="CTO15" s="7"/>
      <c r="CTP15" s="7"/>
      <c r="CTQ15" s="7"/>
      <c r="CTR15" s="7"/>
      <c r="CTS15" s="7"/>
      <c r="CTT15" s="7"/>
      <c r="CTU15" s="7"/>
      <c r="CTV15" s="7"/>
      <c r="CTW15" s="7"/>
      <c r="CTX15" s="7"/>
      <c r="CTY15" s="7"/>
      <c r="CTZ15" s="7"/>
      <c r="CUA15" s="7"/>
      <c r="CUB15" s="7"/>
      <c r="CUC15" s="7"/>
      <c r="CUD15" s="7"/>
      <c r="CUE15" s="7"/>
      <c r="CUF15" s="7"/>
      <c r="CUG15" s="7"/>
      <c r="CUH15" s="7"/>
      <c r="CUI15" s="7"/>
      <c r="CUJ15" s="7"/>
      <c r="CUK15" s="7"/>
      <c r="CUL15" s="7"/>
      <c r="CUM15" s="7"/>
      <c r="CUN15" s="7"/>
      <c r="CUO15" s="7"/>
      <c r="CUP15" s="7"/>
      <c r="CUQ15" s="7"/>
      <c r="CUR15" s="7"/>
      <c r="CUS15" s="7"/>
      <c r="CUT15" s="7"/>
      <c r="CUU15" s="7"/>
      <c r="CUV15" s="7"/>
      <c r="CUW15" s="7"/>
      <c r="CUX15" s="7"/>
      <c r="CUY15" s="7"/>
      <c r="CUZ15" s="7"/>
      <c r="CVA15" s="7"/>
      <c r="CVB15" s="7"/>
      <c r="CVC15" s="7"/>
      <c r="CVD15" s="7"/>
      <c r="CVE15" s="7"/>
      <c r="CVF15" s="7"/>
      <c r="CVG15" s="7"/>
      <c r="CVH15" s="7"/>
      <c r="CVI15" s="7"/>
      <c r="CVJ15" s="7"/>
      <c r="CVK15" s="7"/>
      <c r="CVL15" s="7"/>
      <c r="CVM15" s="7"/>
      <c r="CVN15" s="7"/>
      <c r="CVO15" s="7"/>
      <c r="CVP15" s="7"/>
      <c r="CVQ15" s="7"/>
      <c r="CVR15" s="7"/>
      <c r="CVS15" s="7"/>
      <c r="CVT15" s="7"/>
      <c r="CVU15" s="7"/>
      <c r="CVV15" s="7"/>
      <c r="CVW15" s="7"/>
      <c r="CVX15" s="7"/>
      <c r="CVY15" s="7"/>
      <c r="CVZ15" s="7"/>
      <c r="CWA15" s="7"/>
      <c r="CWB15" s="7"/>
      <c r="CWC15" s="7"/>
      <c r="CWD15" s="7"/>
      <c r="CWE15" s="7"/>
      <c r="CWF15" s="7"/>
      <c r="CWG15" s="7"/>
      <c r="CWH15" s="7"/>
      <c r="CWI15" s="7"/>
      <c r="CWJ15" s="7"/>
      <c r="CWK15" s="7"/>
      <c r="CWL15" s="7"/>
      <c r="CWM15" s="7"/>
      <c r="CWN15" s="7"/>
      <c r="CWO15" s="7"/>
      <c r="CWP15" s="7"/>
      <c r="CWQ15" s="7"/>
      <c r="CWR15" s="7"/>
      <c r="CWS15" s="7"/>
      <c r="CWT15" s="7"/>
      <c r="CWU15" s="7"/>
      <c r="CWV15" s="7"/>
      <c r="CWW15" s="7"/>
      <c r="CWX15" s="7"/>
      <c r="CWY15" s="7"/>
      <c r="CWZ15" s="7"/>
      <c r="CXA15" s="7"/>
      <c r="CXB15" s="7"/>
      <c r="CXC15" s="7"/>
      <c r="CXD15" s="7"/>
      <c r="CXE15" s="7"/>
      <c r="CXF15" s="7"/>
      <c r="CXG15" s="7"/>
      <c r="CXH15" s="7"/>
      <c r="CXI15" s="7"/>
      <c r="CXJ15" s="7"/>
      <c r="CXK15" s="7"/>
      <c r="CXL15" s="7"/>
      <c r="CXM15" s="7"/>
      <c r="CXN15" s="7"/>
      <c r="CXO15" s="7"/>
      <c r="CXP15" s="7"/>
      <c r="CXQ15" s="7"/>
      <c r="CXR15" s="7"/>
      <c r="CXS15" s="7"/>
      <c r="CXT15" s="7"/>
      <c r="CXU15" s="7"/>
      <c r="CXV15" s="7"/>
      <c r="CXW15" s="7"/>
      <c r="CXX15" s="7"/>
      <c r="CXY15" s="7"/>
      <c r="CXZ15" s="7"/>
      <c r="CYA15" s="7"/>
      <c r="CYB15" s="7"/>
      <c r="CYC15" s="7"/>
      <c r="CYD15" s="7"/>
      <c r="CYE15" s="7"/>
      <c r="CYF15" s="7"/>
      <c r="CYG15" s="7"/>
      <c r="CYH15" s="7"/>
      <c r="CYI15" s="7"/>
      <c r="CYJ15" s="7"/>
      <c r="CYK15" s="7"/>
      <c r="CYL15" s="7"/>
      <c r="CYM15" s="7"/>
      <c r="CYN15" s="7"/>
      <c r="CYO15" s="7"/>
      <c r="CYP15" s="7"/>
      <c r="CYQ15" s="7"/>
      <c r="CYR15" s="7"/>
      <c r="CYS15" s="7"/>
      <c r="CYT15" s="7"/>
      <c r="CYU15" s="7"/>
      <c r="CYV15" s="7"/>
      <c r="CYW15" s="7"/>
      <c r="CYX15" s="7"/>
      <c r="CYY15" s="7"/>
      <c r="CYZ15" s="7"/>
      <c r="CZA15" s="7"/>
      <c r="CZB15" s="7"/>
      <c r="CZC15" s="7"/>
      <c r="CZD15" s="7"/>
      <c r="CZE15" s="7"/>
      <c r="CZF15" s="7"/>
      <c r="CZG15" s="7"/>
      <c r="CZH15" s="7"/>
      <c r="CZI15" s="7"/>
      <c r="CZJ15" s="7"/>
      <c r="CZK15" s="7"/>
      <c r="CZL15" s="7"/>
      <c r="CZM15" s="7"/>
      <c r="CZN15" s="7"/>
      <c r="CZO15" s="7"/>
      <c r="CZP15" s="7"/>
      <c r="CZQ15" s="7"/>
      <c r="CZR15" s="7"/>
      <c r="CZS15" s="7"/>
      <c r="CZT15" s="7"/>
      <c r="CZU15" s="7"/>
      <c r="CZV15" s="7"/>
      <c r="CZW15" s="7"/>
      <c r="CZX15" s="7"/>
      <c r="CZY15" s="7"/>
      <c r="CZZ15" s="7"/>
      <c r="DAA15" s="7"/>
      <c r="DAB15" s="7"/>
      <c r="DAC15" s="7"/>
      <c r="DAD15" s="7"/>
      <c r="DAE15" s="7"/>
      <c r="DAF15" s="7"/>
      <c r="DAG15" s="7"/>
      <c r="DAH15" s="7"/>
      <c r="DAI15" s="7"/>
      <c r="DAJ15" s="7"/>
      <c r="DAK15" s="7"/>
      <c r="DAL15" s="7"/>
      <c r="DAM15" s="7"/>
      <c r="DAN15" s="7"/>
      <c r="DAO15" s="7"/>
      <c r="DAP15" s="7"/>
      <c r="DAQ15" s="7"/>
      <c r="DAR15" s="7"/>
      <c r="DAS15" s="7"/>
      <c r="DAT15" s="7"/>
      <c r="DAU15" s="7"/>
      <c r="DAV15" s="7"/>
      <c r="DAW15" s="7"/>
      <c r="DAX15" s="7"/>
      <c r="DAY15" s="7"/>
      <c r="DAZ15" s="7"/>
      <c r="DBA15" s="7"/>
      <c r="DBB15" s="7"/>
      <c r="DBC15" s="7"/>
      <c r="DBD15" s="7"/>
      <c r="DBE15" s="7"/>
      <c r="DBF15" s="7"/>
      <c r="DBG15" s="7"/>
      <c r="DBH15" s="7"/>
      <c r="DBI15" s="7"/>
      <c r="DBJ15" s="7"/>
      <c r="DBK15" s="7"/>
      <c r="DBL15" s="7"/>
      <c r="DBM15" s="7"/>
      <c r="DBN15" s="7"/>
      <c r="DBO15" s="7"/>
      <c r="DBP15" s="7"/>
      <c r="DBQ15" s="7"/>
      <c r="DBR15" s="7"/>
      <c r="DBS15" s="7"/>
      <c r="DBT15" s="7"/>
      <c r="DBU15" s="7"/>
      <c r="DBV15" s="7"/>
      <c r="DBW15" s="7"/>
      <c r="DBX15" s="7"/>
      <c r="DBY15" s="7"/>
      <c r="DBZ15" s="7"/>
      <c r="DCA15" s="7"/>
      <c r="DCB15" s="7"/>
      <c r="DCC15" s="7"/>
      <c r="DCD15" s="7"/>
      <c r="DCE15" s="7"/>
      <c r="DCF15" s="7"/>
      <c r="DCG15" s="7"/>
      <c r="DCH15" s="7"/>
      <c r="DCI15" s="7"/>
      <c r="DCJ15" s="7"/>
      <c r="DCK15" s="7"/>
      <c r="DCL15" s="7"/>
      <c r="DCM15" s="7"/>
      <c r="DCN15" s="7"/>
      <c r="DCO15" s="7"/>
      <c r="DCP15" s="7"/>
      <c r="DCQ15" s="7"/>
      <c r="DCR15" s="7"/>
      <c r="DCS15" s="7"/>
      <c r="DCT15" s="7"/>
      <c r="DCU15" s="7"/>
      <c r="DCV15" s="7"/>
      <c r="DCW15" s="7"/>
      <c r="DCX15" s="7"/>
      <c r="DCY15" s="7"/>
      <c r="DCZ15" s="7"/>
      <c r="DDA15" s="7"/>
      <c r="DDB15" s="7"/>
      <c r="DDC15" s="7"/>
      <c r="DDD15" s="7"/>
      <c r="DDE15" s="7"/>
      <c r="DDF15" s="7"/>
      <c r="DDG15" s="7"/>
      <c r="DDH15" s="7"/>
      <c r="DDI15" s="7"/>
      <c r="DDJ15" s="7"/>
      <c r="DDK15" s="7"/>
      <c r="DDL15" s="7"/>
      <c r="DDM15" s="7"/>
      <c r="DDN15" s="7"/>
      <c r="DDO15" s="7"/>
      <c r="DDP15" s="7"/>
      <c r="DDQ15" s="7"/>
      <c r="DDR15" s="7"/>
      <c r="DDS15" s="7"/>
      <c r="DDT15" s="7"/>
      <c r="DDU15" s="7"/>
      <c r="DDV15" s="7"/>
      <c r="DDW15" s="7"/>
      <c r="DDX15" s="7"/>
      <c r="DDY15" s="7"/>
      <c r="DDZ15" s="7"/>
      <c r="DEA15" s="7"/>
      <c r="DEB15" s="7"/>
      <c r="DEC15" s="7"/>
      <c r="DED15" s="7"/>
      <c r="DEE15" s="7"/>
      <c r="DEF15" s="7"/>
      <c r="DEG15" s="7"/>
      <c r="DEH15" s="7"/>
      <c r="DEI15" s="7"/>
      <c r="DEJ15" s="7"/>
      <c r="DEK15" s="7"/>
      <c r="DEL15" s="7"/>
      <c r="DEM15" s="7"/>
      <c r="DEN15" s="7"/>
      <c r="DEO15" s="7"/>
      <c r="DEP15" s="7"/>
      <c r="DEQ15" s="7"/>
      <c r="DER15" s="7"/>
      <c r="DES15" s="7"/>
      <c r="DET15" s="7"/>
      <c r="DEU15" s="7"/>
      <c r="DEV15" s="7"/>
      <c r="DEW15" s="7"/>
      <c r="DEX15" s="7"/>
      <c r="DEY15" s="7"/>
      <c r="DEZ15" s="7"/>
      <c r="DFA15" s="7"/>
      <c r="DFB15" s="7"/>
      <c r="DFC15" s="7"/>
      <c r="DFD15" s="7"/>
      <c r="DFE15" s="7"/>
      <c r="DFF15" s="7"/>
      <c r="DFG15" s="7"/>
      <c r="DFH15" s="7"/>
      <c r="DFI15" s="7"/>
      <c r="DFJ15" s="7"/>
      <c r="DFK15" s="7"/>
      <c r="DFL15" s="7"/>
      <c r="DFM15" s="7"/>
      <c r="DFN15" s="7"/>
      <c r="DFO15" s="7"/>
      <c r="DFP15" s="7"/>
      <c r="DFQ15" s="7"/>
      <c r="DFR15" s="7"/>
      <c r="DFS15" s="7"/>
      <c r="DFT15" s="7"/>
      <c r="DFU15" s="7"/>
      <c r="DFV15" s="7"/>
      <c r="DFW15" s="7"/>
      <c r="DFX15" s="7"/>
      <c r="DFY15" s="7"/>
      <c r="DFZ15" s="7"/>
      <c r="DGA15" s="7"/>
      <c r="DGB15" s="7"/>
      <c r="DGC15" s="7"/>
      <c r="DGD15" s="7"/>
      <c r="DGE15" s="7"/>
      <c r="DGF15" s="7"/>
      <c r="DGG15" s="7"/>
      <c r="DGH15" s="7"/>
      <c r="DGI15" s="7"/>
      <c r="DGJ15" s="7"/>
      <c r="DGK15" s="7"/>
      <c r="DGL15" s="7"/>
      <c r="DGM15" s="7"/>
      <c r="DGN15" s="7"/>
      <c r="DGO15" s="7"/>
      <c r="DGP15" s="7"/>
      <c r="DGQ15" s="7"/>
      <c r="DGR15" s="7"/>
      <c r="DGS15" s="7"/>
      <c r="DGT15" s="7"/>
      <c r="DGU15" s="7"/>
      <c r="DGV15" s="7"/>
      <c r="DGW15" s="7"/>
      <c r="DGX15" s="7"/>
      <c r="DGY15" s="7"/>
      <c r="DGZ15" s="7"/>
      <c r="DHA15" s="7"/>
      <c r="DHB15" s="7"/>
      <c r="DHC15" s="7"/>
      <c r="DHD15" s="7"/>
      <c r="DHE15" s="7"/>
      <c r="DHF15" s="7"/>
      <c r="DHG15" s="7"/>
      <c r="DHH15" s="7"/>
      <c r="DHI15" s="7"/>
      <c r="DHJ15" s="7"/>
      <c r="DHK15" s="7"/>
      <c r="DHL15" s="7"/>
      <c r="DHM15" s="7"/>
      <c r="DHN15" s="7"/>
      <c r="DHO15" s="7"/>
      <c r="DHP15" s="7"/>
      <c r="DHQ15" s="7"/>
      <c r="DHR15" s="7"/>
      <c r="DHS15" s="7"/>
      <c r="DHT15" s="7"/>
      <c r="DHU15" s="7"/>
      <c r="DHV15" s="7"/>
      <c r="DHW15" s="7"/>
      <c r="DHX15" s="7"/>
      <c r="DHY15" s="7"/>
      <c r="DHZ15" s="7"/>
      <c r="DIA15" s="7"/>
      <c r="DIB15" s="7"/>
      <c r="DIC15" s="7"/>
      <c r="DID15" s="7"/>
      <c r="DIE15" s="7"/>
      <c r="DIF15" s="7"/>
      <c r="DIG15" s="7"/>
      <c r="DIH15" s="7"/>
      <c r="DII15" s="7"/>
      <c r="DIJ15" s="7"/>
      <c r="DIK15" s="7"/>
      <c r="DIL15" s="7"/>
      <c r="DIM15" s="7"/>
      <c r="DIN15" s="7"/>
      <c r="DIO15" s="7"/>
      <c r="DIP15" s="7"/>
      <c r="DIQ15" s="7"/>
      <c r="DIR15" s="7"/>
      <c r="DIS15" s="7"/>
      <c r="DIT15" s="7"/>
      <c r="DIU15" s="7"/>
      <c r="DIV15" s="7"/>
      <c r="DIW15" s="7"/>
      <c r="DIX15" s="7"/>
      <c r="DIY15" s="7"/>
      <c r="DIZ15" s="7"/>
      <c r="DJA15" s="7"/>
      <c r="DJB15" s="7"/>
      <c r="DJC15" s="7"/>
      <c r="DJD15" s="7"/>
      <c r="DJE15" s="7"/>
      <c r="DJF15" s="7"/>
      <c r="DJG15" s="7"/>
      <c r="DJH15" s="7"/>
      <c r="DJI15" s="7"/>
      <c r="DJJ15" s="7"/>
      <c r="DJK15" s="7"/>
      <c r="DJL15" s="7"/>
      <c r="DJM15" s="7"/>
      <c r="DJN15" s="7"/>
      <c r="DJO15" s="7"/>
      <c r="DJP15" s="7"/>
      <c r="DJQ15" s="7"/>
      <c r="DJR15" s="7"/>
      <c r="DJS15" s="7"/>
      <c r="DJT15" s="7"/>
      <c r="DJU15" s="7"/>
      <c r="DJV15" s="7"/>
      <c r="DJW15" s="7"/>
      <c r="DJX15" s="7"/>
      <c r="DJY15" s="7"/>
      <c r="DJZ15" s="7"/>
      <c r="DKA15" s="7"/>
      <c r="DKB15" s="7"/>
      <c r="DKC15" s="7"/>
      <c r="DKD15" s="7"/>
      <c r="DKE15" s="7"/>
      <c r="DKF15" s="7"/>
      <c r="DKG15" s="7"/>
      <c r="DKH15" s="7"/>
      <c r="DKI15" s="7"/>
      <c r="DKJ15" s="7"/>
      <c r="DKK15" s="7"/>
      <c r="DKL15" s="7"/>
      <c r="DKM15" s="7"/>
      <c r="DKN15" s="7"/>
      <c r="DKO15" s="7"/>
      <c r="DKP15" s="7"/>
      <c r="DKQ15" s="7"/>
      <c r="DKR15" s="7"/>
      <c r="DKS15" s="7"/>
      <c r="DKT15" s="7"/>
      <c r="DKU15" s="7"/>
      <c r="DKV15" s="7"/>
      <c r="DKW15" s="7"/>
      <c r="DKX15" s="7"/>
      <c r="DKY15" s="7"/>
      <c r="DKZ15" s="7"/>
      <c r="DLA15" s="7"/>
      <c r="DLB15" s="7"/>
      <c r="DLC15" s="7"/>
      <c r="DLD15" s="7"/>
      <c r="DLE15" s="7"/>
      <c r="DLF15" s="7"/>
      <c r="DLG15" s="7"/>
      <c r="DLH15" s="7"/>
      <c r="DLI15" s="7"/>
      <c r="DLJ15" s="7"/>
      <c r="DLK15" s="7"/>
      <c r="DLL15" s="7"/>
      <c r="DLM15" s="7"/>
      <c r="DLN15" s="7"/>
      <c r="DLO15" s="7"/>
      <c r="DLP15" s="7"/>
      <c r="DLQ15" s="7"/>
      <c r="DLR15" s="7"/>
      <c r="DLS15" s="7"/>
      <c r="DLT15" s="7"/>
      <c r="DLU15" s="7"/>
      <c r="DLV15" s="7"/>
      <c r="DLW15" s="7"/>
      <c r="DLX15" s="7"/>
      <c r="DLY15" s="7"/>
      <c r="DLZ15" s="7"/>
      <c r="DMA15" s="7"/>
      <c r="DMB15" s="7"/>
      <c r="DMC15" s="7"/>
      <c r="DMD15" s="7"/>
      <c r="DME15" s="7"/>
      <c r="DMF15" s="7"/>
      <c r="DMG15" s="7"/>
      <c r="DMH15" s="7"/>
      <c r="DMI15" s="7"/>
      <c r="DMJ15" s="7"/>
      <c r="DMK15" s="7"/>
      <c r="DML15" s="7"/>
      <c r="DMM15" s="7"/>
      <c r="DMN15" s="7"/>
      <c r="DMO15" s="7"/>
      <c r="DMP15" s="7"/>
      <c r="DMQ15" s="7"/>
      <c r="DMR15" s="7"/>
      <c r="DMS15" s="7"/>
      <c r="DMT15" s="7"/>
      <c r="DMU15" s="7"/>
      <c r="DMV15" s="7"/>
      <c r="DMW15" s="7"/>
      <c r="DMX15" s="7"/>
      <c r="DMY15" s="7"/>
      <c r="DMZ15" s="7"/>
      <c r="DNA15" s="7"/>
      <c r="DNB15" s="7"/>
      <c r="DNC15" s="7"/>
      <c r="DND15" s="7"/>
      <c r="DNE15" s="7"/>
      <c r="DNF15" s="7"/>
      <c r="DNG15" s="7"/>
      <c r="DNH15" s="7"/>
      <c r="DNI15" s="7"/>
      <c r="DNJ15" s="7"/>
      <c r="DNK15" s="7"/>
      <c r="DNL15" s="7"/>
      <c r="DNM15" s="7"/>
      <c r="DNN15" s="7"/>
      <c r="DNO15" s="7"/>
      <c r="DNP15" s="7"/>
      <c r="DNQ15" s="7"/>
      <c r="DNR15" s="7"/>
      <c r="DNS15" s="7"/>
      <c r="DNT15" s="7"/>
      <c r="DNU15" s="7"/>
      <c r="DNV15" s="7"/>
      <c r="DNW15" s="7"/>
      <c r="DNX15" s="7"/>
      <c r="DNY15" s="7"/>
      <c r="DNZ15" s="7"/>
      <c r="DOA15" s="7"/>
      <c r="DOB15" s="7"/>
      <c r="DOC15" s="7"/>
      <c r="DOD15" s="7"/>
      <c r="DOE15" s="7"/>
      <c r="DOF15" s="7"/>
      <c r="DOG15" s="7"/>
      <c r="DOH15" s="7"/>
      <c r="DOI15" s="7"/>
      <c r="DOJ15" s="7"/>
      <c r="DOK15" s="7"/>
      <c r="DOL15" s="7"/>
      <c r="DOM15" s="7"/>
      <c r="DON15" s="7"/>
      <c r="DOO15" s="7"/>
      <c r="DOP15" s="7"/>
      <c r="DOQ15" s="7"/>
      <c r="DOR15" s="7"/>
      <c r="DOS15" s="7"/>
      <c r="DOT15" s="7"/>
      <c r="DOU15" s="7"/>
      <c r="DOV15" s="7"/>
      <c r="DOW15" s="7"/>
      <c r="DOX15" s="7"/>
      <c r="DOY15" s="7"/>
      <c r="DOZ15" s="7"/>
      <c r="DPA15" s="7"/>
      <c r="DPB15" s="7"/>
      <c r="DPC15" s="7"/>
      <c r="DPD15" s="7"/>
      <c r="DPE15" s="7"/>
      <c r="DPF15" s="7"/>
      <c r="DPG15" s="7"/>
      <c r="DPH15" s="7"/>
      <c r="DPI15" s="7"/>
      <c r="DPJ15" s="7"/>
      <c r="DPK15" s="7"/>
      <c r="DPL15" s="7"/>
      <c r="DPM15" s="7"/>
      <c r="DPN15" s="7"/>
      <c r="DPO15" s="7"/>
      <c r="DPP15" s="7"/>
      <c r="DPQ15" s="7"/>
      <c r="DPR15" s="7"/>
      <c r="DPS15" s="7"/>
      <c r="DPT15" s="7"/>
      <c r="DPU15" s="7"/>
      <c r="DPV15" s="7"/>
      <c r="DPW15" s="7"/>
      <c r="DPX15" s="7"/>
      <c r="DPY15" s="7"/>
      <c r="DPZ15" s="7"/>
      <c r="DQA15" s="7"/>
      <c r="DQB15" s="7"/>
      <c r="DQC15" s="7"/>
      <c r="DQD15" s="7"/>
      <c r="DQE15" s="7"/>
      <c r="DQF15" s="7"/>
      <c r="DQG15" s="7"/>
      <c r="DQH15" s="7"/>
      <c r="DQI15" s="7"/>
      <c r="DQJ15" s="7"/>
      <c r="DQK15" s="7"/>
      <c r="DQL15" s="7"/>
      <c r="DQM15" s="7"/>
      <c r="DQN15" s="7"/>
      <c r="DQO15" s="7"/>
      <c r="DQP15" s="7"/>
      <c r="DQQ15" s="7"/>
      <c r="DQR15" s="7"/>
      <c r="DQS15" s="7"/>
      <c r="DQT15" s="7"/>
      <c r="DQU15" s="7"/>
      <c r="DQV15" s="7"/>
      <c r="DQW15" s="7"/>
      <c r="DQX15" s="7"/>
      <c r="DQY15" s="7"/>
      <c r="DQZ15" s="7"/>
      <c r="DRA15" s="7"/>
      <c r="DRB15" s="7"/>
      <c r="DRC15" s="7"/>
      <c r="DRD15" s="7"/>
      <c r="DRE15" s="7"/>
      <c r="DRF15" s="7"/>
      <c r="DRG15" s="7"/>
      <c r="DRH15" s="7"/>
      <c r="DRI15" s="7"/>
      <c r="DRJ15" s="7"/>
      <c r="DRK15" s="7"/>
      <c r="DRL15" s="7"/>
      <c r="DRM15" s="7"/>
      <c r="DRN15" s="7"/>
      <c r="DRO15" s="7"/>
      <c r="DRP15" s="7"/>
      <c r="DRQ15" s="7"/>
      <c r="DRR15" s="7"/>
      <c r="DRS15" s="7"/>
      <c r="DRT15" s="7"/>
      <c r="DRU15" s="7"/>
      <c r="DRV15" s="7"/>
      <c r="DRW15" s="7"/>
      <c r="DRX15" s="7"/>
      <c r="DRY15" s="7"/>
      <c r="DRZ15" s="7"/>
      <c r="DSA15" s="7"/>
      <c r="DSB15" s="7"/>
      <c r="DSC15" s="7"/>
      <c r="DSD15" s="7"/>
      <c r="DSE15" s="7"/>
      <c r="DSF15" s="7"/>
      <c r="DSG15" s="7"/>
      <c r="DSH15" s="7"/>
      <c r="DSI15" s="7"/>
      <c r="DSJ15" s="7"/>
      <c r="DSK15" s="7"/>
      <c r="DSL15" s="7"/>
      <c r="DSM15" s="7"/>
      <c r="DSN15" s="7"/>
      <c r="DSO15" s="7"/>
      <c r="DSP15" s="7"/>
      <c r="DSQ15" s="7"/>
      <c r="DSR15" s="7"/>
      <c r="DSS15" s="7"/>
      <c r="DST15" s="7"/>
      <c r="DSU15" s="7"/>
      <c r="DSV15" s="7"/>
      <c r="DSW15" s="7"/>
      <c r="DSX15" s="7"/>
      <c r="DSY15" s="7"/>
      <c r="DSZ15" s="7"/>
      <c r="DTA15" s="7"/>
      <c r="DTB15" s="7"/>
      <c r="DTC15" s="7"/>
      <c r="DTD15" s="7"/>
      <c r="DTE15" s="7"/>
      <c r="DTF15" s="7"/>
      <c r="DTG15" s="7"/>
      <c r="DTH15" s="7"/>
      <c r="DTI15" s="7"/>
      <c r="DTJ15" s="7"/>
      <c r="DTK15" s="7"/>
      <c r="DTL15" s="7"/>
      <c r="DTM15" s="7"/>
      <c r="DTN15" s="7"/>
      <c r="DTO15" s="7"/>
      <c r="DTP15" s="7"/>
      <c r="DTQ15" s="7"/>
      <c r="DTR15" s="7"/>
      <c r="DTS15" s="7"/>
      <c r="DTT15" s="7"/>
      <c r="DTU15" s="7"/>
      <c r="DTV15" s="7"/>
      <c r="DTW15" s="7"/>
      <c r="DTX15" s="7"/>
      <c r="DTY15" s="7"/>
      <c r="DTZ15" s="7"/>
      <c r="DUA15" s="7"/>
      <c r="DUB15" s="7"/>
      <c r="DUC15" s="7"/>
      <c r="DUD15" s="7"/>
      <c r="DUE15" s="7"/>
      <c r="DUF15" s="7"/>
      <c r="DUG15" s="7"/>
      <c r="DUH15" s="7"/>
      <c r="DUI15" s="7"/>
      <c r="DUJ15" s="7"/>
      <c r="DUK15" s="7"/>
      <c r="DUL15" s="7"/>
      <c r="DUM15" s="7"/>
      <c r="DUN15" s="7"/>
      <c r="DUO15" s="7"/>
      <c r="DUP15" s="7"/>
      <c r="DUQ15" s="7"/>
      <c r="DUR15" s="7"/>
      <c r="DUS15" s="7"/>
      <c r="DUT15" s="7"/>
      <c r="DUU15" s="7"/>
      <c r="DUV15" s="7"/>
      <c r="DUW15" s="7"/>
      <c r="DUX15" s="7"/>
      <c r="DUY15" s="7"/>
      <c r="DUZ15" s="7"/>
      <c r="DVA15" s="7"/>
      <c r="DVB15" s="7"/>
      <c r="DVC15" s="7"/>
      <c r="DVD15" s="7"/>
      <c r="DVE15" s="7"/>
      <c r="DVF15" s="7"/>
      <c r="DVG15" s="7"/>
      <c r="DVH15" s="7"/>
      <c r="DVI15" s="7"/>
      <c r="DVJ15" s="7"/>
      <c r="DVK15" s="7"/>
      <c r="DVL15" s="7"/>
      <c r="DVM15" s="7"/>
      <c r="DVN15" s="7"/>
      <c r="DVO15" s="7"/>
      <c r="DVP15" s="7"/>
      <c r="DVQ15" s="7"/>
      <c r="DVR15" s="7"/>
      <c r="DVS15" s="7"/>
      <c r="DVT15" s="7"/>
      <c r="DVU15" s="7"/>
      <c r="DVV15" s="7"/>
      <c r="DVW15" s="7"/>
      <c r="DVX15" s="7"/>
      <c r="DVY15" s="7"/>
      <c r="DVZ15" s="7"/>
      <c r="DWA15" s="7"/>
      <c r="DWB15" s="7"/>
      <c r="DWC15" s="7"/>
      <c r="DWD15" s="7"/>
      <c r="DWE15" s="7"/>
      <c r="DWF15" s="7"/>
      <c r="DWG15" s="7"/>
      <c r="DWH15" s="7"/>
      <c r="DWI15" s="7"/>
      <c r="DWJ15" s="7"/>
      <c r="DWK15" s="7"/>
      <c r="DWL15" s="7"/>
      <c r="DWM15" s="7"/>
      <c r="DWN15" s="7"/>
      <c r="DWO15" s="7"/>
      <c r="DWP15" s="7"/>
      <c r="DWQ15" s="7"/>
      <c r="DWR15" s="7"/>
      <c r="DWS15" s="7"/>
      <c r="DWT15" s="7"/>
      <c r="DWU15" s="7"/>
      <c r="DWV15" s="7"/>
      <c r="DWW15" s="7"/>
      <c r="DWX15" s="7"/>
      <c r="DWY15" s="7"/>
      <c r="DWZ15" s="7"/>
      <c r="DXA15" s="7"/>
      <c r="DXB15" s="7"/>
      <c r="DXC15" s="7"/>
      <c r="DXD15" s="7"/>
      <c r="DXE15" s="7"/>
      <c r="DXF15" s="7"/>
      <c r="DXG15" s="7"/>
      <c r="DXH15" s="7"/>
      <c r="DXI15" s="7"/>
      <c r="DXJ15" s="7"/>
      <c r="DXK15" s="7"/>
      <c r="DXL15" s="7"/>
      <c r="DXM15" s="7"/>
      <c r="DXN15" s="7"/>
      <c r="DXO15" s="7"/>
      <c r="DXP15" s="7"/>
      <c r="DXQ15" s="7"/>
      <c r="DXR15" s="7"/>
      <c r="DXS15" s="7"/>
      <c r="DXT15" s="7"/>
      <c r="DXU15" s="7"/>
      <c r="DXV15" s="7"/>
      <c r="DXW15" s="7"/>
      <c r="DXX15" s="7"/>
      <c r="DXY15" s="7"/>
      <c r="DXZ15" s="7"/>
      <c r="DYA15" s="7"/>
      <c r="DYB15" s="7"/>
      <c r="DYC15" s="7"/>
      <c r="DYD15" s="7"/>
      <c r="DYE15" s="7"/>
      <c r="DYF15" s="7"/>
      <c r="DYG15" s="7"/>
      <c r="DYH15" s="7"/>
      <c r="DYI15" s="7"/>
      <c r="DYJ15" s="7"/>
      <c r="DYK15" s="7"/>
      <c r="DYL15" s="7"/>
      <c r="DYM15" s="7"/>
      <c r="DYN15" s="7"/>
      <c r="DYO15" s="7"/>
      <c r="DYP15" s="7"/>
      <c r="DYQ15" s="7"/>
      <c r="DYR15" s="7"/>
      <c r="DYS15" s="7"/>
      <c r="DYT15" s="7"/>
      <c r="DYU15" s="7"/>
      <c r="DYV15" s="7"/>
      <c r="DYW15" s="7"/>
      <c r="DYX15" s="7"/>
      <c r="DYY15" s="7"/>
      <c r="DYZ15" s="7"/>
      <c r="DZA15" s="7"/>
      <c r="DZB15" s="7"/>
      <c r="DZC15" s="7"/>
      <c r="DZD15" s="7"/>
      <c r="DZE15" s="7"/>
      <c r="DZF15" s="7"/>
      <c r="DZG15" s="7"/>
      <c r="DZH15" s="7"/>
      <c r="DZI15" s="7"/>
      <c r="DZJ15" s="7"/>
      <c r="DZK15" s="7"/>
      <c r="DZL15" s="7"/>
      <c r="DZM15" s="7"/>
      <c r="DZN15" s="7"/>
      <c r="DZO15" s="7"/>
      <c r="DZP15" s="7"/>
      <c r="DZQ15" s="7"/>
      <c r="DZR15" s="7"/>
      <c r="DZS15" s="7"/>
      <c r="DZT15" s="7"/>
      <c r="DZU15" s="7"/>
      <c r="DZV15" s="7"/>
      <c r="DZW15" s="7"/>
      <c r="DZX15" s="7"/>
      <c r="DZY15" s="7"/>
      <c r="DZZ15" s="7"/>
      <c r="EAA15" s="7"/>
      <c r="EAB15" s="7"/>
      <c r="EAC15" s="7"/>
      <c r="EAD15" s="7"/>
      <c r="EAE15" s="7"/>
      <c r="EAF15" s="7"/>
      <c r="EAG15" s="7"/>
      <c r="EAH15" s="7"/>
      <c r="EAI15" s="7"/>
      <c r="EAJ15" s="7"/>
      <c r="EAK15" s="7"/>
      <c r="EAL15" s="7"/>
      <c r="EAM15" s="7"/>
      <c r="EAN15" s="7"/>
      <c r="EAO15" s="7"/>
      <c r="EAP15" s="7"/>
      <c r="EAQ15" s="7"/>
      <c r="EAR15" s="7"/>
      <c r="EAS15" s="7"/>
      <c r="EAT15" s="7"/>
      <c r="EAU15" s="7"/>
      <c r="EAV15" s="7"/>
      <c r="EAW15" s="7"/>
      <c r="EAX15" s="7"/>
      <c r="EAY15" s="7"/>
      <c r="EAZ15" s="7"/>
      <c r="EBA15" s="7"/>
      <c r="EBB15" s="7"/>
      <c r="EBC15" s="7"/>
      <c r="EBD15" s="7"/>
      <c r="EBE15" s="7"/>
      <c r="EBF15" s="7"/>
      <c r="EBG15" s="7"/>
      <c r="EBH15" s="7"/>
      <c r="EBI15" s="7"/>
      <c r="EBJ15" s="7"/>
      <c r="EBK15" s="7"/>
      <c r="EBL15" s="7"/>
      <c r="EBM15" s="7"/>
      <c r="EBN15" s="7"/>
      <c r="EBO15" s="7"/>
      <c r="EBP15" s="7"/>
      <c r="EBQ15" s="7"/>
      <c r="EBR15" s="7"/>
      <c r="EBS15" s="7"/>
      <c r="EBT15" s="7"/>
      <c r="EBU15" s="7"/>
      <c r="EBV15" s="7"/>
      <c r="EBW15" s="7"/>
      <c r="EBX15" s="7"/>
      <c r="EBY15" s="7"/>
      <c r="EBZ15" s="7"/>
      <c r="ECA15" s="7"/>
      <c r="ECB15" s="7"/>
      <c r="ECC15" s="7"/>
      <c r="ECD15" s="7"/>
      <c r="ECE15" s="7"/>
      <c r="ECF15" s="7"/>
      <c r="ECG15" s="7"/>
      <c r="ECH15" s="7"/>
      <c r="ECI15" s="7"/>
      <c r="ECJ15" s="7"/>
      <c r="ECK15" s="7"/>
      <c r="ECL15" s="7"/>
      <c r="ECM15" s="7"/>
      <c r="ECN15" s="7"/>
      <c r="ECO15" s="7"/>
      <c r="ECP15" s="7"/>
      <c r="ECQ15" s="7"/>
      <c r="ECR15" s="7"/>
      <c r="ECS15" s="7"/>
      <c r="ECT15" s="7"/>
      <c r="ECU15" s="7"/>
      <c r="ECV15" s="7"/>
      <c r="ECW15" s="7"/>
      <c r="ECX15" s="7"/>
      <c r="ECY15" s="7"/>
      <c r="ECZ15" s="7"/>
      <c r="EDA15" s="7"/>
      <c r="EDB15" s="7"/>
      <c r="EDC15" s="7"/>
      <c r="EDD15" s="7"/>
      <c r="EDE15" s="7"/>
      <c r="EDF15" s="7"/>
      <c r="EDG15" s="7"/>
      <c r="EDH15" s="7"/>
      <c r="EDI15" s="7"/>
      <c r="EDJ15" s="7"/>
      <c r="EDK15" s="7"/>
      <c r="EDL15" s="7"/>
      <c r="EDM15" s="7"/>
      <c r="EDN15" s="7"/>
      <c r="EDO15" s="7"/>
      <c r="EDP15" s="7"/>
      <c r="EDQ15" s="7"/>
      <c r="EDR15" s="7"/>
      <c r="EDS15" s="7"/>
      <c r="EDT15" s="7"/>
      <c r="EDU15" s="7"/>
      <c r="EDV15" s="7"/>
      <c r="EDW15" s="7"/>
      <c r="EDX15" s="7"/>
      <c r="EDY15" s="7"/>
      <c r="EDZ15" s="7"/>
      <c r="EEA15" s="7"/>
      <c r="EEB15" s="7"/>
      <c r="EEC15" s="7"/>
      <c r="EED15" s="7"/>
      <c r="EEE15" s="7"/>
      <c r="EEF15" s="7"/>
      <c r="EEG15" s="7"/>
      <c r="EEH15" s="7"/>
      <c r="EEI15" s="7"/>
      <c r="EEJ15" s="7"/>
      <c r="EEK15" s="7"/>
      <c r="EEL15" s="7"/>
      <c r="EEM15" s="7"/>
      <c r="EEN15" s="7"/>
      <c r="EEO15" s="7"/>
      <c r="EEP15" s="7"/>
      <c r="EEQ15" s="7"/>
      <c r="EER15" s="7"/>
      <c r="EES15" s="7"/>
      <c r="EET15" s="7"/>
      <c r="EEU15" s="7"/>
      <c r="EEV15" s="7"/>
      <c r="EEW15" s="7"/>
      <c r="EEX15" s="7"/>
      <c r="EEY15" s="7"/>
      <c r="EEZ15" s="7"/>
      <c r="EFA15" s="7"/>
      <c r="EFB15" s="7"/>
      <c r="EFC15" s="7"/>
      <c r="EFD15" s="7"/>
      <c r="EFE15" s="7"/>
      <c r="EFF15" s="7"/>
      <c r="EFG15" s="7"/>
      <c r="EFH15" s="7"/>
      <c r="EFI15" s="7"/>
      <c r="EFJ15" s="7"/>
      <c r="EFK15" s="7"/>
      <c r="EFL15" s="7"/>
      <c r="EFM15" s="7"/>
      <c r="EFN15" s="7"/>
      <c r="EFO15" s="7"/>
      <c r="EFP15" s="7"/>
      <c r="EFQ15" s="7"/>
      <c r="EFR15" s="7"/>
      <c r="EFS15" s="7"/>
      <c r="EFT15" s="7"/>
      <c r="EFU15" s="7"/>
      <c r="EFV15" s="7"/>
      <c r="EFW15" s="7"/>
      <c r="EFX15" s="7"/>
      <c r="EFY15" s="7"/>
      <c r="EFZ15" s="7"/>
      <c r="EGA15" s="7"/>
      <c r="EGB15" s="7"/>
      <c r="EGC15" s="7"/>
      <c r="EGD15" s="7"/>
      <c r="EGE15" s="7"/>
      <c r="EGF15" s="7"/>
      <c r="EGG15" s="7"/>
      <c r="EGH15" s="7"/>
      <c r="EGI15" s="7"/>
      <c r="EGJ15" s="7"/>
      <c r="EGK15" s="7"/>
      <c r="EGL15" s="7"/>
      <c r="EGM15" s="7"/>
      <c r="EGN15" s="7"/>
      <c r="EGO15" s="7"/>
      <c r="EGP15" s="7"/>
      <c r="EGQ15" s="7"/>
      <c r="EGR15" s="7"/>
      <c r="EGS15" s="7"/>
      <c r="EGT15" s="7"/>
      <c r="EGU15" s="7"/>
      <c r="EGV15" s="7"/>
      <c r="EGW15" s="7"/>
      <c r="EGX15" s="7"/>
      <c r="EGY15" s="7"/>
      <c r="EGZ15" s="7"/>
      <c r="EHA15" s="7"/>
      <c r="EHB15" s="7"/>
      <c r="EHC15" s="7"/>
      <c r="EHD15" s="7"/>
      <c r="EHE15" s="7"/>
      <c r="EHF15" s="7"/>
      <c r="EHG15" s="7"/>
      <c r="EHH15" s="7"/>
      <c r="EHI15" s="7"/>
      <c r="EHJ15" s="7"/>
      <c r="EHK15" s="7"/>
      <c r="EHL15" s="7"/>
      <c r="EHM15" s="7"/>
      <c r="EHN15" s="7"/>
      <c r="EHO15" s="7"/>
      <c r="EHP15" s="7"/>
      <c r="EHQ15" s="7"/>
      <c r="EHR15" s="7"/>
      <c r="EHS15" s="7"/>
      <c r="EHT15" s="7"/>
      <c r="EHU15" s="7"/>
      <c r="EHV15" s="7"/>
      <c r="EHW15" s="7"/>
      <c r="EHX15" s="7"/>
      <c r="EHY15" s="7"/>
      <c r="EHZ15" s="7"/>
      <c r="EIA15" s="7"/>
      <c r="EIB15" s="7"/>
      <c r="EIC15" s="7"/>
      <c r="EID15" s="7"/>
      <c r="EIE15" s="7"/>
      <c r="EIF15" s="7"/>
      <c r="EIG15" s="7"/>
      <c r="EIH15" s="7"/>
      <c r="EII15" s="7"/>
      <c r="EIJ15" s="7"/>
      <c r="EIK15" s="7"/>
      <c r="EIL15" s="7"/>
      <c r="EIM15" s="7"/>
      <c r="EIN15" s="7"/>
      <c r="EIO15" s="7"/>
      <c r="EIP15" s="7"/>
      <c r="EIQ15" s="7"/>
      <c r="EIR15" s="7"/>
      <c r="EIS15" s="7"/>
      <c r="EIT15" s="7"/>
      <c r="EIU15" s="7"/>
      <c r="EIV15" s="7"/>
      <c r="EIW15" s="7"/>
      <c r="EIX15" s="7"/>
      <c r="EIY15" s="7"/>
      <c r="EIZ15" s="7"/>
      <c r="EJA15" s="7"/>
      <c r="EJB15" s="7"/>
      <c r="EJC15" s="7"/>
      <c r="EJD15" s="7"/>
      <c r="EJE15" s="7"/>
      <c r="EJF15" s="7"/>
      <c r="EJG15" s="7"/>
      <c r="EJH15" s="7"/>
      <c r="EJI15" s="7"/>
      <c r="EJJ15" s="7"/>
      <c r="EJK15" s="7"/>
      <c r="EJL15" s="7"/>
      <c r="EJM15" s="7"/>
      <c r="EJN15" s="7"/>
      <c r="EJO15" s="7"/>
      <c r="EJP15" s="7"/>
      <c r="EJQ15" s="7"/>
      <c r="EJR15" s="7"/>
      <c r="EJS15" s="7"/>
      <c r="EJT15" s="7"/>
      <c r="EJU15" s="7"/>
      <c r="EJV15" s="7"/>
      <c r="EJW15" s="7"/>
      <c r="EJX15" s="7"/>
      <c r="EJY15" s="7"/>
      <c r="EJZ15" s="7"/>
      <c r="EKA15" s="7"/>
      <c r="EKB15" s="7"/>
      <c r="EKC15" s="7"/>
      <c r="EKD15" s="7"/>
      <c r="EKE15" s="7"/>
      <c r="EKF15" s="7"/>
      <c r="EKG15" s="7"/>
      <c r="EKH15" s="7"/>
      <c r="EKI15" s="7"/>
      <c r="EKJ15" s="7"/>
      <c r="EKK15" s="7"/>
      <c r="EKL15" s="7"/>
      <c r="EKM15" s="7"/>
      <c r="EKN15" s="7"/>
      <c r="EKO15" s="7"/>
      <c r="EKP15" s="7"/>
      <c r="EKQ15" s="7"/>
      <c r="EKR15" s="7"/>
      <c r="EKS15" s="7"/>
      <c r="EKT15" s="7"/>
      <c r="EKU15" s="7"/>
      <c r="EKV15" s="7"/>
      <c r="EKW15" s="7"/>
      <c r="EKX15" s="7"/>
      <c r="EKY15" s="7"/>
      <c r="EKZ15" s="7"/>
      <c r="ELA15" s="7"/>
      <c r="ELB15" s="7"/>
      <c r="ELC15" s="7"/>
      <c r="ELD15" s="7"/>
      <c r="ELE15" s="7"/>
      <c r="ELF15" s="7"/>
      <c r="ELG15" s="7"/>
      <c r="ELH15" s="7"/>
      <c r="ELI15" s="7"/>
      <c r="ELJ15" s="7"/>
      <c r="ELK15" s="7"/>
      <c r="ELL15" s="7"/>
      <c r="ELM15" s="7"/>
      <c r="ELN15" s="7"/>
      <c r="ELO15" s="7"/>
      <c r="ELP15" s="7"/>
      <c r="ELQ15" s="7"/>
      <c r="ELR15" s="7"/>
      <c r="ELS15" s="7"/>
      <c r="ELT15" s="7"/>
      <c r="ELU15" s="7"/>
      <c r="ELV15" s="7"/>
      <c r="ELW15" s="7"/>
      <c r="ELX15" s="7"/>
      <c r="ELY15" s="7"/>
      <c r="ELZ15" s="7"/>
      <c r="EMA15" s="7"/>
      <c r="EMB15" s="7"/>
      <c r="EMC15" s="7"/>
      <c r="EMD15" s="7"/>
      <c r="EME15" s="7"/>
      <c r="EMF15" s="7"/>
      <c r="EMG15" s="7"/>
      <c r="EMH15" s="7"/>
      <c r="EMI15" s="7"/>
      <c r="EMJ15" s="7"/>
      <c r="EMK15" s="7"/>
      <c r="EML15" s="7"/>
      <c r="EMM15" s="7"/>
      <c r="EMN15" s="7"/>
      <c r="EMO15" s="7"/>
      <c r="EMP15" s="7"/>
      <c r="EMQ15" s="7"/>
      <c r="EMR15" s="7"/>
      <c r="EMS15" s="7"/>
      <c r="EMT15" s="7"/>
      <c r="EMU15" s="7"/>
      <c r="EMV15" s="7"/>
      <c r="EMW15" s="7"/>
      <c r="EMX15" s="7"/>
      <c r="EMY15" s="7"/>
      <c r="EMZ15" s="7"/>
      <c r="ENA15" s="7"/>
      <c r="ENB15" s="7"/>
      <c r="ENC15" s="7"/>
      <c r="END15" s="7"/>
      <c r="ENE15" s="7"/>
      <c r="ENF15" s="7"/>
      <c r="ENG15" s="7"/>
      <c r="ENH15" s="7"/>
      <c r="ENI15" s="7"/>
      <c r="ENJ15" s="7"/>
      <c r="ENK15" s="7"/>
      <c r="ENL15" s="7"/>
      <c r="ENM15" s="7"/>
      <c r="ENN15" s="7"/>
      <c r="ENO15" s="7"/>
      <c r="ENP15" s="7"/>
      <c r="ENQ15" s="7"/>
      <c r="ENR15" s="7"/>
      <c r="ENS15" s="7"/>
      <c r="ENT15" s="7"/>
      <c r="ENU15" s="7"/>
      <c r="ENV15" s="7"/>
      <c r="ENW15" s="7"/>
      <c r="ENX15" s="7"/>
      <c r="ENY15" s="7"/>
      <c r="ENZ15" s="7"/>
      <c r="EOA15" s="7"/>
      <c r="EOB15" s="7"/>
      <c r="EOC15" s="7"/>
      <c r="EOD15" s="7"/>
      <c r="EOE15" s="7"/>
      <c r="EOF15" s="7"/>
      <c r="EOG15" s="7"/>
      <c r="EOH15" s="7"/>
      <c r="EOI15" s="7"/>
      <c r="EOJ15" s="7"/>
      <c r="EOK15" s="7"/>
      <c r="EOL15" s="7"/>
      <c r="EOM15" s="7"/>
      <c r="EON15" s="7"/>
      <c r="EOO15" s="7"/>
      <c r="EOP15" s="7"/>
      <c r="EOQ15" s="7"/>
      <c r="EOR15" s="7"/>
      <c r="EOS15" s="7"/>
      <c r="EOT15" s="7"/>
      <c r="EOU15" s="7"/>
      <c r="EOV15" s="7"/>
      <c r="EOW15" s="7"/>
      <c r="EOX15" s="7"/>
      <c r="EOY15" s="7"/>
      <c r="EOZ15" s="7"/>
      <c r="EPA15" s="7"/>
      <c r="EPB15" s="7"/>
      <c r="EPC15" s="7"/>
      <c r="EPD15" s="7"/>
      <c r="EPE15" s="7"/>
      <c r="EPF15" s="7"/>
      <c r="EPG15" s="7"/>
      <c r="EPH15" s="7"/>
      <c r="EPI15" s="7"/>
      <c r="EPJ15" s="7"/>
      <c r="EPK15" s="7"/>
      <c r="EPL15" s="7"/>
      <c r="EPM15" s="7"/>
      <c r="EPN15" s="7"/>
      <c r="EPO15" s="7"/>
      <c r="EPP15" s="7"/>
      <c r="EPQ15" s="7"/>
      <c r="EPR15" s="7"/>
      <c r="EPS15" s="7"/>
      <c r="EPT15" s="7"/>
      <c r="EPU15" s="7"/>
      <c r="EPV15" s="7"/>
      <c r="EPW15" s="7"/>
      <c r="EPX15" s="7"/>
      <c r="EPY15" s="7"/>
      <c r="EPZ15" s="7"/>
      <c r="EQA15" s="7"/>
      <c r="EQB15" s="7"/>
      <c r="EQC15" s="7"/>
      <c r="EQD15" s="7"/>
      <c r="EQE15" s="7"/>
      <c r="EQF15" s="7"/>
      <c r="EQG15" s="7"/>
      <c r="EQH15" s="7"/>
      <c r="EQI15" s="7"/>
      <c r="EQJ15" s="7"/>
      <c r="EQK15" s="7"/>
      <c r="EQL15" s="7"/>
      <c r="EQM15" s="7"/>
      <c r="EQN15" s="7"/>
      <c r="EQO15" s="7"/>
      <c r="EQP15" s="7"/>
      <c r="EQQ15" s="7"/>
      <c r="EQR15" s="7"/>
      <c r="EQS15" s="7"/>
      <c r="EQT15" s="7"/>
      <c r="EQU15" s="7"/>
      <c r="EQV15" s="7"/>
      <c r="EQW15" s="7"/>
      <c r="EQX15" s="7"/>
      <c r="EQY15" s="7"/>
      <c r="EQZ15" s="7"/>
      <c r="ERA15" s="7"/>
      <c r="ERB15" s="7"/>
      <c r="ERC15" s="7"/>
      <c r="ERD15" s="7"/>
      <c r="ERE15" s="7"/>
      <c r="ERF15" s="7"/>
      <c r="ERG15" s="7"/>
      <c r="ERH15" s="7"/>
      <c r="ERI15" s="7"/>
      <c r="ERJ15" s="7"/>
      <c r="ERK15" s="7"/>
      <c r="ERL15" s="7"/>
      <c r="ERM15" s="7"/>
      <c r="ERN15" s="7"/>
      <c r="ERO15" s="7"/>
      <c r="ERP15" s="7"/>
      <c r="ERQ15" s="7"/>
      <c r="ERR15" s="7"/>
      <c r="ERS15" s="7"/>
      <c r="ERT15" s="7"/>
      <c r="ERU15" s="7"/>
      <c r="ERV15" s="7"/>
      <c r="ERW15" s="7"/>
      <c r="ERX15" s="7"/>
      <c r="ERY15" s="7"/>
      <c r="ERZ15" s="7"/>
      <c r="ESA15" s="7"/>
      <c r="ESB15" s="7"/>
      <c r="ESC15" s="7"/>
      <c r="ESD15" s="7"/>
      <c r="ESE15" s="7"/>
      <c r="ESF15" s="7"/>
      <c r="ESG15" s="7"/>
      <c r="ESH15" s="7"/>
      <c r="ESI15" s="7"/>
      <c r="ESJ15" s="7"/>
      <c r="ESK15" s="7"/>
      <c r="ESL15" s="7"/>
      <c r="ESM15" s="7"/>
      <c r="ESN15" s="7"/>
      <c r="ESO15" s="7"/>
      <c r="ESP15" s="7"/>
      <c r="ESQ15" s="7"/>
      <c r="ESR15" s="7"/>
      <c r="ESS15" s="7"/>
      <c r="EST15" s="7"/>
      <c r="ESU15" s="7"/>
      <c r="ESV15" s="7"/>
      <c r="ESW15" s="7"/>
      <c r="ESX15" s="7"/>
      <c r="ESY15" s="7"/>
      <c r="ESZ15" s="7"/>
      <c r="ETA15" s="7"/>
      <c r="ETB15" s="7"/>
      <c r="ETC15" s="7"/>
      <c r="ETD15" s="7"/>
      <c r="ETE15" s="7"/>
      <c r="ETF15" s="7"/>
      <c r="ETG15" s="7"/>
      <c r="ETH15" s="7"/>
      <c r="ETI15" s="7"/>
      <c r="ETJ15" s="7"/>
      <c r="ETK15" s="7"/>
      <c r="ETL15" s="7"/>
      <c r="ETM15" s="7"/>
      <c r="ETN15" s="7"/>
      <c r="ETO15" s="7"/>
      <c r="ETP15" s="7"/>
      <c r="ETQ15" s="7"/>
      <c r="ETR15" s="7"/>
      <c r="ETS15" s="7"/>
      <c r="ETT15" s="7"/>
      <c r="ETU15" s="7"/>
      <c r="ETV15" s="7"/>
      <c r="ETW15" s="7"/>
      <c r="ETX15" s="7"/>
      <c r="ETY15" s="7"/>
      <c r="ETZ15" s="7"/>
      <c r="EUA15" s="7"/>
      <c r="EUB15" s="7"/>
      <c r="EUC15" s="7"/>
      <c r="EUD15" s="7"/>
      <c r="EUE15" s="7"/>
      <c r="EUF15" s="7"/>
      <c r="EUG15" s="7"/>
      <c r="EUH15" s="7"/>
      <c r="EUI15" s="7"/>
      <c r="EUJ15" s="7"/>
      <c r="EUK15" s="7"/>
      <c r="EUL15" s="7"/>
      <c r="EUM15" s="7"/>
      <c r="EUN15" s="7"/>
      <c r="EUO15" s="7"/>
      <c r="EUP15" s="7"/>
      <c r="EUQ15" s="7"/>
      <c r="EUR15" s="7"/>
      <c r="EUS15" s="7"/>
      <c r="EUT15" s="7"/>
      <c r="EUU15" s="7"/>
      <c r="EUV15" s="7"/>
      <c r="EUW15" s="7"/>
      <c r="EUX15" s="7"/>
      <c r="EUY15" s="7"/>
      <c r="EUZ15" s="7"/>
      <c r="EVA15" s="7"/>
      <c r="EVB15" s="7"/>
      <c r="EVC15" s="7"/>
      <c r="EVD15" s="7"/>
      <c r="EVE15" s="7"/>
      <c r="EVF15" s="7"/>
      <c r="EVG15" s="7"/>
      <c r="EVH15" s="7"/>
      <c r="EVI15" s="7"/>
      <c r="EVJ15" s="7"/>
      <c r="EVK15" s="7"/>
      <c r="EVL15" s="7"/>
      <c r="EVM15" s="7"/>
      <c r="EVN15" s="7"/>
      <c r="EVO15" s="7"/>
      <c r="EVP15" s="7"/>
      <c r="EVQ15" s="7"/>
      <c r="EVR15" s="7"/>
      <c r="EVS15" s="7"/>
      <c r="EVT15" s="7"/>
      <c r="EVU15" s="7"/>
      <c r="EVV15" s="7"/>
      <c r="EVW15" s="7"/>
      <c r="EVX15" s="7"/>
      <c r="EVY15" s="7"/>
      <c r="EVZ15" s="7"/>
      <c r="EWA15" s="7"/>
      <c r="EWB15" s="7"/>
      <c r="EWC15" s="7"/>
      <c r="EWD15" s="7"/>
      <c r="EWE15" s="7"/>
      <c r="EWF15" s="7"/>
      <c r="EWG15" s="7"/>
      <c r="EWH15" s="7"/>
      <c r="EWI15" s="7"/>
      <c r="EWJ15" s="7"/>
      <c r="EWK15" s="7"/>
      <c r="EWL15" s="7"/>
      <c r="EWM15" s="7"/>
      <c r="EWN15" s="7"/>
      <c r="EWO15" s="7"/>
      <c r="EWP15" s="7"/>
      <c r="EWQ15" s="7"/>
      <c r="EWR15" s="7"/>
      <c r="EWS15" s="7"/>
      <c r="EWT15" s="7"/>
      <c r="EWU15" s="7"/>
      <c r="EWV15" s="7"/>
      <c r="EWW15" s="7"/>
      <c r="EWX15" s="7"/>
      <c r="EWY15" s="7"/>
      <c r="EWZ15" s="7"/>
      <c r="EXA15" s="7"/>
      <c r="EXB15" s="7"/>
      <c r="EXC15" s="7"/>
      <c r="EXD15" s="7"/>
      <c r="EXE15" s="7"/>
      <c r="EXF15" s="7"/>
      <c r="EXG15" s="7"/>
      <c r="EXH15" s="7"/>
      <c r="EXI15" s="7"/>
      <c r="EXJ15" s="7"/>
      <c r="EXK15" s="7"/>
      <c r="EXL15" s="7"/>
      <c r="EXM15" s="7"/>
      <c r="EXN15" s="7"/>
      <c r="EXO15" s="7"/>
      <c r="EXP15" s="7"/>
      <c r="EXQ15" s="7"/>
      <c r="EXR15" s="7"/>
      <c r="EXS15" s="7"/>
      <c r="EXT15" s="7"/>
      <c r="EXU15" s="7"/>
      <c r="EXV15" s="7"/>
      <c r="EXW15" s="7"/>
      <c r="EXX15" s="7"/>
      <c r="EXY15" s="7"/>
      <c r="EXZ15" s="7"/>
      <c r="EYA15" s="7"/>
      <c r="EYB15" s="7"/>
      <c r="EYC15" s="7"/>
      <c r="EYD15" s="7"/>
      <c r="EYE15" s="7"/>
      <c r="EYF15" s="7"/>
      <c r="EYG15" s="7"/>
      <c r="EYH15" s="7"/>
      <c r="EYI15" s="7"/>
      <c r="EYJ15" s="7"/>
      <c r="EYK15" s="7"/>
      <c r="EYL15" s="7"/>
      <c r="EYM15" s="7"/>
      <c r="EYN15" s="7"/>
      <c r="EYO15" s="7"/>
      <c r="EYP15" s="7"/>
      <c r="EYQ15" s="7"/>
      <c r="EYR15" s="7"/>
      <c r="EYS15" s="7"/>
      <c r="EYT15" s="7"/>
      <c r="EYU15" s="7"/>
      <c r="EYV15" s="7"/>
      <c r="EYW15" s="7"/>
      <c r="EYX15" s="7"/>
      <c r="EYY15" s="7"/>
      <c r="EYZ15" s="7"/>
      <c r="EZA15" s="7"/>
      <c r="EZB15" s="7"/>
      <c r="EZC15" s="7"/>
      <c r="EZD15" s="7"/>
      <c r="EZE15" s="7"/>
      <c r="EZF15" s="7"/>
      <c r="EZG15" s="7"/>
      <c r="EZH15" s="7"/>
      <c r="EZI15" s="7"/>
      <c r="EZJ15" s="7"/>
      <c r="EZK15" s="7"/>
      <c r="EZL15" s="7"/>
      <c r="EZM15" s="7"/>
      <c r="EZN15" s="7"/>
      <c r="EZO15" s="7"/>
      <c r="EZP15" s="7"/>
      <c r="EZQ15" s="7"/>
      <c r="EZR15" s="7"/>
      <c r="EZS15" s="7"/>
      <c r="EZT15" s="7"/>
      <c r="EZU15" s="7"/>
      <c r="EZV15" s="7"/>
      <c r="EZW15" s="7"/>
      <c r="EZX15" s="7"/>
      <c r="EZY15" s="7"/>
      <c r="EZZ15" s="7"/>
      <c r="FAA15" s="7"/>
      <c r="FAB15" s="7"/>
      <c r="FAC15" s="7"/>
      <c r="FAD15" s="7"/>
      <c r="FAE15" s="7"/>
      <c r="FAF15" s="7"/>
      <c r="FAG15" s="7"/>
      <c r="FAH15" s="7"/>
      <c r="FAI15" s="7"/>
      <c r="FAJ15" s="7"/>
      <c r="FAK15" s="7"/>
      <c r="FAL15" s="7"/>
      <c r="FAM15" s="7"/>
      <c r="FAN15" s="7"/>
      <c r="FAO15" s="7"/>
      <c r="FAP15" s="7"/>
      <c r="FAQ15" s="7"/>
      <c r="FAR15" s="7"/>
      <c r="FAS15" s="7"/>
      <c r="FAT15" s="7"/>
      <c r="FAU15" s="7"/>
      <c r="FAV15" s="7"/>
      <c r="FAW15" s="7"/>
      <c r="FAX15" s="7"/>
      <c r="FAY15" s="7"/>
      <c r="FAZ15" s="7"/>
      <c r="FBA15" s="7"/>
      <c r="FBB15" s="7"/>
      <c r="FBC15" s="7"/>
      <c r="FBD15" s="7"/>
      <c r="FBE15" s="7"/>
      <c r="FBF15" s="7"/>
      <c r="FBG15" s="7"/>
      <c r="FBH15" s="7"/>
      <c r="FBI15" s="7"/>
      <c r="FBJ15" s="7"/>
      <c r="FBK15" s="7"/>
      <c r="FBL15" s="7"/>
      <c r="FBM15" s="7"/>
      <c r="FBN15" s="7"/>
      <c r="FBO15" s="7"/>
      <c r="FBP15" s="7"/>
      <c r="FBQ15" s="7"/>
      <c r="FBR15" s="7"/>
      <c r="FBS15" s="7"/>
      <c r="FBT15" s="7"/>
      <c r="FBU15" s="7"/>
      <c r="FBV15" s="7"/>
      <c r="FBW15" s="7"/>
      <c r="FBX15" s="7"/>
      <c r="FBY15" s="7"/>
      <c r="FBZ15" s="7"/>
      <c r="FCA15" s="7"/>
      <c r="FCB15" s="7"/>
      <c r="FCC15" s="7"/>
      <c r="FCD15" s="7"/>
      <c r="FCE15" s="7"/>
      <c r="FCF15" s="7"/>
      <c r="FCG15" s="7"/>
      <c r="FCH15" s="7"/>
      <c r="FCI15" s="7"/>
      <c r="FCJ15" s="7"/>
      <c r="FCK15" s="7"/>
      <c r="FCL15" s="7"/>
      <c r="FCM15" s="7"/>
      <c r="FCN15" s="7"/>
      <c r="FCO15" s="7"/>
      <c r="FCP15" s="7"/>
      <c r="FCQ15" s="7"/>
      <c r="FCR15" s="7"/>
      <c r="FCS15" s="7"/>
      <c r="FCT15" s="7"/>
      <c r="FCU15" s="7"/>
      <c r="FCV15" s="7"/>
      <c r="FCW15" s="7"/>
      <c r="FCX15" s="7"/>
      <c r="FCY15" s="7"/>
      <c r="FCZ15" s="7"/>
      <c r="FDA15" s="7"/>
      <c r="FDB15" s="7"/>
      <c r="FDC15" s="7"/>
      <c r="FDD15" s="7"/>
      <c r="FDE15" s="7"/>
      <c r="FDF15" s="7"/>
      <c r="FDG15" s="7"/>
      <c r="FDH15" s="7"/>
      <c r="FDI15" s="7"/>
      <c r="FDJ15" s="7"/>
      <c r="FDK15" s="7"/>
      <c r="FDL15" s="7"/>
      <c r="FDM15" s="7"/>
      <c r="FDN15" s="7"/>
      <c r="FDO15" s="7"/>
      <c r="FDP15" s="7"/>
      <c r="FDQ15" s="7"/>
      <c r="FDR15" s="7"/>
      <c r="FDS15" s="7"/>
      <c r="FDT15" s="7"/>
      <c r="FDU15" s="7"/>
      <c r="FDV15" s="7"/>
      <c r="FDW15" s="7"/>
      <c r="FDX15" s="7"/>
      <c r="FDY15" s="7"/>
      <c r="FDZ15" s="7"/>
      <c r="FEA15" s="7"/>
      <c r="FEB15" s="7"/>
      <c r="FEC15" s="7"/>
      <c r="FED15" s="7"/>
      <c r="FEE15" s="7"/>
      <c r="FEF15" s="7"/>
      <c r="FEG15" s="7"/>
      <c r="FEH15" s="7"/>
      <c r="FEI15" s="7"/>
      <c r="FEJ15" s="7"/>
      <c r="FEK15" s="7"/>
      <c r="FEL15" s="7"/>
      <c r="FEM15" s="7"/>
      <c r="FEN15" s="7"/>
      <c r="FEO15" s="7"/>
      <c r="FEP15" s="7"/>
      <c r="FEQ15" s="7"/>
      <c r="FER15" s="7"/>
      <c r="FES15" s="7"/>
      <c r="FET15" s="7"/>
      <c r="FEU15" s="7"/>
      <c r="FEV15" s="7"/>
      <c r="FEW15" s="7"/>
      <c r="FEX15" s="7"/>
      <c r="FEY15" s="7"/>
      <c r="FEZ15" s="7"/>
      <c r="FFA15" s="7"/>
      <c r="FFB15" s="7"/>
      <c r="FFC15" s="7"/>
      <c r="FFD15" s="7"/>
      <c r="FFE15" s="7"/>
      <c r="FFF15" s="7"/>
      <c r="FFG15" s="7"/>
      <c r="FFH15" s="7"/>
      <c r="FFI15" s="7"/>
      <c r="FFJ15" s="7"/>
      <c r="FFK15" s="7"/>
      <c r="FFL15" s="7"/>
      <c r="FFM15" s="7"/>
      <c r="FFN15" s="7"/>
      <c r="FFO15" s="7"/>
      <c r="FFP15" s="7"/>
      <c r="FFQ15" s="7"/>
      <c r="FFR15" s="7"/>
      <c r="FFS15" s="7"/>
      <c r="FFT15" s="7"/>
      <c r="FFU15" s="7"/>
      <c r="FFV15" s="7"/>
      <c r="FFW15" s="7"/>
      <c r="FFX15" s="7"/>
      <c r="FFY15" s="7"/>
      <c r="FFZ15" s="7"/>
      <c r="FGA15" s="7"/>
      <c r="FGB15" s="7"/>
      <c r="FGC15" s="7"/>
      <c r="FGD15" s="7"/>
      <c r="FGE15" s="7"/>
      <c r="FGF15" s="7"/>
      <c r="FGG15" s="7"/>
      <c r="FGH15" s="7"/>
      <c r="FGI15" s="7"/>
      <c r="FGJ15" s="7"/>
      <c r="FGK15" s="7"/>
      <c r="FGL15" s="7"/>
      <c r="FGM15" s="7"/>
      <c r="FGN15" s="7"/>
      <c r="FGO15" s="7"/>
      <c r="FGP15" s="7"/>
      <c r="FGQ15" s="7"/>
      <c r="FGR15" s="7"/>
      <c r="FGS15" s="7"/>
      <c r="FGT15" s="7"/>
      <c r="FGU15" s="7"/>
      <c r="FGV15" s="7"/>
      <c r="FGW15" s="7"/>
      <c r="FGX15" s="7"/>
      <c r="FGY15" s="7"/>
      <c r="FGZ15" s="7"/>
      <c r="FHA15" s="7"/>
      <c r="FHB15" s="7"/>
      <c r="FHC15" s="7"/>
      <c r="FHD15" s="7"/>
      <c r="FHE15" s="7"/>
      <c r="FHF15" s="7"/>
      <c r="FHG15" s="7"/>
      <c r="FHH15" s="7"/>
      <c r="FHI15" s="7"/>
      <c r="FHJ15" s="7"/>
      <c r="FHK15" s="7"/>
      <c r="FHL15" s="7"/>
      <c r="FHM15" s="7"/>
      <c r="FHN15" s="7"/>
      <c r="FHO15" s="7"/>
      <c r="FHP15" s="7"/>
      <c r="FHQ15" s="7"/>
      <c r="FHR15" s="7"/>
      <c r="FHS15" s="7"/>
      <c r="FHT15" s="7"/>
      <c r="FHU15" s="7"/>
      <c r="FHV15" s="7"/>
      <c r="FHW15" s="7"/>
      <c r="FHX15" s="7"/>
      <c r="FHY15" s="7"/>
      <c r="FHZ15" s="7"/>
      <c r="FIA15" s="7"/>
      <c r="FIB15" s="7"/>
      <c r="FIC15" s="7"/>
      <c r="FID15" s="7"/>
      <c r="FIE15" s="7"/>
      <c r="FIF15" s="7"/>
      <c r="FIG15" s="7"/>
      <c r="FIH15" s="7"/>
      <c r="FII15" s="7"/>
      <c r="FIJ15" s="7"/>
      <c r="FIK15" s="7"/>
      <c r="FIL15" s="7"/>
      <c r="FIM15" s="7"/>
      <c r="FIN15" s="7"/>
      <c r="FIO15" s="7"/>
      <c r="FIP15" s="7"/>
      <c r="FIQ15" s="7"/>
      <c r="FIR15" s="7"/>
      <c r="FIS15" s="7"/>
      <c r="FIT15" s="7"/>
      <c r="FIU15" s="7"/>
      <c r="FIV15" s="7"/>
      <c r="FIW15" s="7"/>
      <c r="FIX15" s="7"/>
      <c r="FIY15" s="7"/>
      <c r="FIZ15" s="7"/>
      <c r="FJA15" s="7"/>
      <c r="FJB15" s="7"/>
      <c r="FJC15" s="7"/>
      <c r="FJD15" s="7"/>
      <c r="FJE15" s="7"/>
      <c r="FJF15" s="7"/>
      <c r="FJG15" s="7"/>
      <c r="FJH15" s="7"/>
      <c r="FJI15" s="7"/>
      <c r="FJJ15" s="7"/>
      <c r="FJK15" s="7"/>
      <c r="FJL15" s="7"/>
      <c r="FJM15" s="7"/>
      <c r="FJN15" s="7"/>
      <c r="FJO15" s="7"/>
      <c r="FJP15" s="7"/>
      <c r="FJQ15" s="7"/>
      <c r="FJR15" s="7"/>
      <c r="FJS15" s="7"/>
      <c r="FJT15" s="7"/>
      <c r="FJU15" s="7"/>
      <c r="FJV15" s="7"/>
      <c r="FJW15" s="7"/>
      <c r="FJX15" s="7"/>
      <c r="FJY15" s="7"/>
      <c r="FJZ15" s="7"/>
      <c r="FKA15" s="7"/>
      <c r="FKB15" s="7"/>
      <c r="FKC15" s="7"/>
      <c r="FKD15" s="7"/>
      <c r="FKE15" s="7"/>
      <c r="FKF15" s="7"/>
      <c r="FKG15" s="7"/>
      <c r="FKH15" s="7"/>
      <c r="FKI15" s="7"/>
      <c r="FKJ15" s="7"/>
      <c r="FKK15" s="7"/>
      <c r="FKL15" s="7"/>
      <c r="FKM15" s="7"/>
      <c r="FKN15" s="7"/>
      <c r="FKO15" s="7"/>
      <c r="FKP15" s="7"/>
      <c r="FKQ15" s="7"/>
      <c r="FKR15" s="7"/>
      <c r="FKS15" s="7"/>
      <c r="FKT15" s="7"/>
      <c r="FKU15" s="7"/>
      <c r="FKV15" s="7"/>
      <c r="FKW15" s="7"/>
      <c r="FKX15" s="7"/>
      <c r="FKY15" s="7"/>
      <c r="FKZ15" s="7"/>
      <c r="FLA15" s="7"/>
      <c r="FLB15" s="7"/>
      <c r="FLC15" s="7"/>
      <c r="FLD15" s="7"/>
      <c r="FLE15" s="7"/>
      <c r="FLF15" s="7"/>
      <c r="FLG15" s="7"/>
      <c r="FLH15" s="7"/>
      <c r="FLI15" s="7"/>
      <c r="FLJ15" s="7"/>
      <c r="FLK15" s="7"/>
      <c r="FLL15" s="7"/>
      <c r="FLM15" s="7"/>
      <c r="FLN15" s="7"/>
      <c r="FLO15" s="7"/>
      <c r="FLP15" s="7"/>
      <c r="FLQ15" s="7"/>
      <c r="FLR15" s="7"/>
      <c r="FLS15" s="7"/>
      <c r="FLT15" s="7"/>
      <c r="FLU15" s="7"/>
      <c r="FLV15" s="7"/>
      <c r="FLW15" s="7"/>
      <c r="FLX15" s="7"/>
      <c r="FLY15" s="7"/>
      <c r="FLZ15" s="7"/>
      <c r="FMA15" s="7"/>
      <c r="FMB15" s="7"/>
      <c r="FMC15" s="7"/>
      <c r="FMD15" s="7"/>
      <c r="FME15" s="7"/>
      <c r="FMF15" s="7"/>
      <c r="FMG15" s="7"/>
      <c r="FMH15" s="7"/>
      <c r="FMI15" s="7"/>
      <c r="FMJ15" s="7"/>
      <c r="FMK15" s="7"/>
      <c r="FML15" s="7"/>
      <c r="FMM15" s="7"/>
      <c r="FMN15" s="7"/>
      <c r="FMO15" s="7"/>
      <c r="FMP15" s="7"/>
      <c r="FMQ15" s="7"/>
      <c r="FMR15" s="7"/>
      <c r="FMS15" s="7"/>
      <c r="FMT15" s="7"/>
      <c r="FMU15" s="7"/>
      <c r="FMV15" s="7"/>
      <c r="FMW15" s="7"/>
      <c r="FMX15" s="7"/>
      <c r="FMY15" s="7"/>
      <c r="FMZ15" s="7"/>
      <c r="FNA15" s="7"/>
      <c r="FNB15" s="7"/>
      <c r="FNC15" s="7"/>
      <c r="FND15" s="7"/>
      <c r="FNE15" s="7"/>
      <c r="FNF15" s="7"/>
      <c r="FNG15" s="7"/>
      <c r="FNH15" s="7"/>
      <c r="FNI15" s="7"/>
      <c r="FNJ15" s="7"/>
      <c r="FNK15" s="7"/>
      <c r="FNL15" s="7"/>
      <c r="FNM15" s="7"/>
      <c r="FNN15" s="7"/>
      <c r="FNO15" s="7"/>
      <c r="FNP15" s="7"/>
      <c r="FNQ15" s="7"/>
      <c r="FNR15" s="7"/>
      <c r="FNS15" s="7"/>
      <c r="FNT15" s="7"/>
      <c r="FNU15" s="7"/>
      <c r="FNV15" s="7"/>
      <c r="FNW15" s="7"/>
      <c r="FNX15" s="7"/>
      <c r="FNY15" s="7"/>
      <c r="FNZ15" s="7"/>
      <c r="FOA15" s="7"/>
      <c r="FOB15" s="7"/>
      <c r="FOC15" s="7"/>
      <c r="FOD15" s="7"/>
      <c r="FOE15" s="7"/>
      <c r="FOF15" s="7"/>
      <c r="FOG15" s="7"/>
      <c r="FOH15" s="7"/>
      <c r="FOI15" s="7"/>
      <c r="FOJ15" s="7"/>
      <c r="FOK15" s="7"/>
      <c r="FOL15" s="7"/>
      <c r="FOM15" s="7"/>
      <c r="FON15" s="7"/>
      <c r="FOO15" s="7"/>
      <c r="FOP15" s="7"/>
      <c r="FOQ15" s="7"/>
      <c r="FOR15" s="7"/>
      <c r="FOS15" s="7"/>
      <c r="FOT15" s="7"/>
      <c r="FOU15" s="7"/>
      <c r="FOV15" s="7"/>
      <c r="FOW15" s="7"/>
      <c r="FOX15" s="7"/>
      <c r="FOY15" s="7"/>
      <c r="FOZ15" s="7"/>
      <c r="FPA15" s="7"/>
      <c r="FPB15" s="7"/>
      <c r="FPC15" s="7"/>
      <c r="FPD15" s="7"/>
      <c r="FPE15" s="7"/>
      <c r="FPF15" s="7"/>
      <c r="FPG15" s="7"/>
      <c r="FPH15" s="7"/>
      <c r="FPI15" s="7"/>
      <c r="FPJ15" s="7"/>
      <c r="FPK15" s="7"/>
      <c r="FPL15" s="7"/>
      <c r="FPM15" s="7"/>
      <c r="FPN15" s="7"/>
      <c r="FPO15" s="7"/>
      <c r="FPP15" s="7"/>
      <c r="FPQ15" s="7"/>
      <c r="FPR15" s="7"/>
      <c r="FPS15" s="7"/>
      <c r="FPT15" s="7"/>
      <c r="FPU15" s="7"/>
      <c r="FPV15" s="7"/>
      <c r="FPW15" s="7"/>
      <c r="FPX15" s="7"/>
      <c r="FPY15" s="7"/>
      <c r="FPZ15" s="7"/>
      <c r="FQA15" s="7"/>
      <c r="FQB15" s="7"/>
      <c r="FQC15" s="7"/>
      <c r="FQD15" s="7"/>
      <c r="FQE15" s="7"/>
      <c r="FQF15" s="7"/>
      <c r="FQG15" s="7"/>
      <c r="FQH15" s="7"/>
      <c r="FQI15" s="7"/>
      <c r="FQJ15" s="7"/>
      <c r="FQK15" s="7"/>
      <c r="FQL15" s="7"/>
      <c r="FQM15" s="7"/>
      <c r="FQN15" s="7"/>
      <c r="FQO15" s="7"/>
      <c r="FQP15" s="7"/>
      <c r="FQQ15" s="7"/>
      <c r="FQR15" s="7"/>
      <c r="FQS15" s="7"/>
      <c r="FQT15" s="7"/>
      <c r="FQU15" s="7"/>
      <c r="FQV15" s="7"/>
      <c r="FQW15" s="7"/>
      <c r="FQX15" s="7"/>
      <c r="FQY15" s="7"/>
      <c r="FQZ15" s="7"/>
      <c r="FRA15" s="7"/>
      <c r="FRB15" s="7"/>
      <c r="FRC15" s="7"/>
      <c r="FRD15" s="7"/>
      <c r="FRE15" s="7"/>
      <c r="FRF15" s="7"/>
      <c r="FRG15" s="7"/>
      <c r="FRH15" s="7"/>
      <c r="FRI15" s="7"/>
      <c r="FRJ15" s="7"/>
      <c r="FRK15" s="7"/>
      <c r="FRL15" s="7"/>
      <c r="FRM15" s="7"/>
      <c r="FRN15" s="7"/>
      <c r="FRO15" s="7"/>
      <c r="FRP15" s="7"/>
      <c r="FRQ15" s="7"/>
      <c r="FRR15" s="7"/>
      <c r="FRS15" s="7"/>
      <c r="FRT15" s="7"/>
      <c r="FRU15" s="7"/>
      <c r="FRV15" s="7"/>
      <c r="FRW15" s="7"/>
      <c r="FRX15" s="7"/>
      <c r="FRY15" s="7"/>
      <c r="FRZ15" s="7"/>
      <c r="FSA15" s="7"/>
      <c r="FSB15" s="7"/>
      <c r="FSC15" s="7"/>
      <c r="FSD15" s="7"/>
      <c r="FSE15" s="7"/>
      <c r="FSF15" s="7"/>
      <c r="FSG15" s="7"/>
      <c r="FSH15" s="7"/>
      <c r="FSI15" s="7"/>
      <c r="FSJ15" s="7"/>
      <c r="FSK15" s="7"/>
      <c r="FSL15" s="7"/>
      <c r="FSM15" s="7"/>
      <c r="FSN15" s="7"/>
      <c r="FSO15" s="7"/>
      <c r="FSP15" s="7"/>
      <c r="FSQ15" s="7"/>
      <c r="FSR15" s="7"/>
      <c r="FSS15" s="7"/>
      <c r="FST15" s="7"/>
      <c r="FSU15" s="7"/>
      <c r="FSV15" s="7"/>
      <c r="FSW15" s="7"/>
      <c r="FSX15" s="7"/>
      <c r="FSY15" s="7"/>
      <c r="FSZ15" s="7"/>
      <c r="FTA15" s="7"/>
      <c r="FTB15" s="7"/>
      <c r="FTC15" s="7"/>
      <c r="FTD15" s="7"/>
      <c r="FTE15" s="7"/>
      <c r="FTF15" s="7"/>
      <c r="FTG15" s="7"/>
      <c r="FTH15" s="7"/>
      <c r="FTI15" s="7"/>
      <c r="FTJ15" s="7"/>
      <c r="FTK15" s="7"/>
      <c r="FTL15" s="7"/>
      <c r="FTM15" s="7"/>
      <c r="FTN15" s="7"/>
      <c r="FTO15" s="7"/>
      <c r="FTP15" s="7"/>
      <c r="FTQ15" s="7"/>
      <c r="FTR15" s="7"/>
      <c r="FTS15" s="7"/>
      <c r="FTT15" s="7"/>
      <c r="FTU15" s="7"/>
      <c r="FTV15" s="7"/>
      <c r="FTW15" s="7"/>
      <c r="FTX15" s="7"/>
      <c r="FTY15" s="7"/>
      <c r="FTZ15" s="7"/>
      <c r="FUA15" s="7"/>
      <c r="FUB15" s="7"/>
      <c r="FUC15" s="7"/>
      <c r="FUD15" s="7"/>
      <c r="FUE15" s="7"/>
      <c r="FUF15" s="7"/>
      <c r="FUG15" s="7"/>
      <c r="FUH15" s="7"/>
      <c r="FUI15" s="7"/>
      <c r="FUJ15" s="7"/>
      <c r="FUK15" s="7"/>
      <c r="FUL15" s="7"/>
      <c r="FUM15" s="7"/>
      <c r="FUN15" s="7"/>
      <c r="FUO15" s="7"/>
      <c r="FUP15" s="7"/>
      <c r="FUQ15" s="7"/>
      <c r="FUR15" s="7"/>
      <c r="FUS15" s="7"/>
      <c r="FUT15" s="7"/>
      <c r="FUU15" s="7"/>
      <c r="FUV15" s="7"/>
      <c r="FUW15" s="7"/>
      <c r="FUX15" s="7"/>
      <c r="FUY15" s="7"/>
      <c r="FUZ15" s="7"/>
      <c r="FVA15" s="7"/>
      <c r="FVB15" s="7"/>
      <c r="FVC15" s="7"/>
      <c r="FVD15" s="7"/>
      <c r="FVE15" s="7"/>
      <c r="FVF15" s="7"/>
      <c r="FVG15" s="7"/>
      <c r="FVH15" s="7"/>
      <c r="FVI15" s="7"/>
      <c r="FVJ15" s="7"/>
      <c r="FVK15" s="7"/>
      <c r="FVL15" s="7"/>
      <c r="FVM15" s="7"/>
      <c r="FVN15" s="7"/>
      <c r="FVO15" s="7"/>
      <c r="FVP15" s="7"/>
      <c r="FVQ15" s="7"/>
      <c r="FVR15" s="7"/>
      <c r="FVS15" s="7"/>
      <c r="FVT15" s="7"/>
      <c r="FVU15" s="7"/>
      <c r="FVV15" s="7"/>
      <c r="FVW15" s="7"/>
      <c r="FVX15" s="7"/>
      <c r="FVY15" s="7"/>
      <c r="FVZ15" s="7"/>
      <c r="FWA15" s="7"/>
      <c r="FWB15" s="7"/>
      <c r="FWC15" s="7"/>
      <c r="FWD15" s="7"/>
      <c r="FWE15" s="7"/>
      <c r="FWF15" s="7"/>
      <c r="FWG15" s="7"/>
      <c r="FWH15" s="7"/>
      <c r="FWI15" s="7"/>
      <c r="FWJ15" s="7"/>
      <c r="FWK15" s="7"/>
      <c r="FWL15" s="7"/>
      <c r="FWM15" s="7"/>
      <c r="FWN15" s="7"/>
      <c r="FWO15" s="7"/>
      <c r="FWP15" s="7"/>
      <c r="FWQ15" s="7"/>
      <c r="FWR15" s="7"/>
      <c r="FWS15" s="7"/>
      <c r="FWT15" s="7"/>
      <c r="FWU15" s="7"/>
      <c r="FWV15" s="7"/>
      <c r="FWW15" s="7"/>
      <c r="FWX15" s="7"/>
      <c r="FWY15" s="7"/>
      <c r="FWZ15" s="7"/>
      <c r="FXA15" s="7"/>
      <c r="FXB15" s="7"/>
      <c r="FXC15" s="7"/>
      <c r="FXD15" s="7"/>
      <c r="FXE15" s="7"/>
      <c r="FXF15" s="7"/>
      <c r="FXG15" s="7"/>
      <c r="FXH15" s="7"/>
      <c r="FXI15" s="7"/>
      <c r="FXJ15" s="7"/>
      <c r="FXK15" s="7"/>
      <c r="FXL15" s="7"/>
      <c r="FXM15" s="7"/>
      <c r="FXN15" s="7"/>
      <c r="FXO15" s="7"/>
      <c r="FXP15" s="7"/>
      <c r="FXQ15" s="7"/>
      <c r="FXR15" s="7"/>
      <c r="FXS15" s="7"/>
      <c r="FXT15" s="7"/>
      <c r="FXU15" s="7"/>
      <c r="FXV15" s="7"/>
      <c r="FXW15" s="7"/>
      <c r="FXX15" s="7"/>
      <c r="FXY15" s="7"/>
      <c r="FXZ15" s="7"/>
      <c r="FYA15" s="7"/>
      <c r="FYB15" s="7"/>
      <c r="FYC15" s="7"/>
      <c r="FYD15" s="7"/>
      <c r="FYE15" s="7"/>
      <c r="FYF15" s="7"/>
      <c r="FYG15" s="7"/>
      <c r="FYH15" s="7"/>
      <c r="FYI15" s="7"/>
      <c r="FYJ15" s="7"/>
      <c r="FYK15" s="7"/>
      <c r="FYL15" s="7"/>
      <c r="FYM15" s="7"/>
      <c r="FYN15" s="7"/>
      <c r="FYO15" s="7"/>
      <c r="FYP15" s="7"/>
      <c r="FYQ15" s="7"/>
      <c r="FYR15" s="7"/>
      <c r="FYS15" s="7"/>
      <c r="FYT15" s="7"/>
      <c r="FYU15" s="7"/>
      <c r="FYV15" s="7"/>
      <c r="FYW15" s="7"/>
      <c r="FYX15" s="7"/>
      <c r="FYY15" s="7"/>
      <c r="FYZ15" s="7"/>
      <c r="FZA15" s="7"/>
      <c r="FZB15" s="7"/>
      <c r="FZC15" s="7"/>
      <c r="FZD15" s="7"/>
      <c r="FZE15" s="7"/>
      <c r="FZF15" s="7"/>
      <c r="FZG15" s="7"/>
      <c r="FZH15" s="7"/>
      <c r="FZI15" s="7"/>
      <c r="FZJ15" s="7"/>
      <c r="FZK15" s="7"/>
      <c r="FZL15" s="7"/>
      <c r="FZM15" s="7"/>
      <c r="FZN15" s="7"/>
      <c r="FZO15" s="7"/>
      <c r="FZP15" s="7"/>
      <c r="FZQ15" s="7"/>
      <c r="FZR15" s="7"/>
      <c r="FZS15" s="7"/>
      <c r="FZT15" s="7"/>
      <c r="FZU15" s="7"/>
      <c r="FZV15" s="7"/>
      <c r="FZW15" s="7"/>
      <c r="FZX15" s="7"/>
      <c r="FZY15" s="7"/>
      <c r="FZZ15" s="7"/>
      <c r="GAA15" s="7"/>
      <c r="GAB15" s="7"/>
      <c r="GAC15" s="7"/>
      <c r="GAD15" s="7"/>
      <c r="GAE15" s="7"/>
      <c r="GAF15" s="7"/>
      <c r="GAG15" s="7"/>
      <c r="GAH15" s="7"/>
      <c r="GAI15" s="7"/>
      <c r="GAJ15" s="7"/>
      <c r="GAK15" s="7"/>
      <c r="GAL15" s="7"/>
      <c r="GAM15" s="7"/>
      <c r="GAN15" s="7"/>
      <c r="GAO15" s="7"/>
      <c r="GAP15" s="7"/>
      <c r="GAQ15" s="7"/>
      <c r="GAR15" s="7"/>
      <c r="GAS15" s="7"/>
      <c r="GAT15" s="7"/>
      <c r="GAU15" s="7"/>
      <c r="GAV15" s="7"/>
      <c r="GAW15" s="7"/>
      <c r="GAX15" s="7"/>
      <c r="GAY15" s="7"/>
      <c r="GAZ15" s="7"/>
      <c r="GBA15" s="7"/>
      <c r="GBB15" s="7"/>
      <c r="GBC15" s="7"/>
      <c r="GBD15" s="7"/>
      <c r="GBE15" s="7"/>
      <c r="GBF15" s="7"/>
      <c r="GBG15" s="7"/>
      <c r="GBH15" s="7"/>
      <c r="GBI15" s="7"/>
      <c r="GBJ15" s="7"/>
      <c r="GBK15" s="7"/>
      <c r="GBL15" s="7"/>
      <c r="GBM15" s="7"/>
      <c r="GBN15" s="7"/>
      <c r="GBO15" s="7"/>
      <c r="GBP15" s="7"/>
      <c r="GBQ15" s="7"/>
      <c r="GBR15" s="7"/>
      <c r="GBS15" s="7"/>
      <c r="GBT15" s="7"/>
      <c r="GBU15" s="7"/>
      <c r="GBV15" s="7"/>
      <c r="GBW15" s="7"/>
      <c r="GBX15" s="7"/>
      <c r="GBY15" s="7"/>
      <c r="GBZ15" s="7"/>
      <c r="GCA15" s="7"/>
      <c r="GCB15" s="7"/>
      <c r="GCC15" s="7"/>
      <c r="GCD15" s="7"/>
      <c r="GCE15" s="7"/>
      <c r="GCF15" s="7"/>
      <c r="GCG15" s="7"/>
      <c r="GCH15" s="7"/>
      <c r="GCI15" s="7"/>
      <c r="GCJ15" s="7"/>
      <c r="GCK15" s="7"/>
      <c r="GCL15" s="7"/>
      <c r="GCM15" s="7"/>
      <c r="GCN15" s="7"/>
      <c r="GCO15" s="7"/>
      <c r="GCP15" s="7"/>
      <c r="GCQ15" s="7"/>
      <c r="GCR15" s="7"/>
      <c r="GCS15" s="7"/>
      <c r="GCT15" s="7"/>
      <c r="GCU15" s="7"/>
      <c r="GCV15" s="7"/>
      <c r="GCW15" s="7"/>
      <c r="GCX15" s="7"/>
      <c r="GCY15" s="7"/>
      <c r="GCZ15" s="7"/>
      <c r="GDA15" s="7"/>
      <c r="GDB15" s="7"/>
      <c r="GDC15" s="7"/>
      <c r="GDD15" s="7"/>
      <c r="GDE15" s="7"/>
      <c r="GDF15" s="7"/>
      <c r="GDG15" s="7"/>
      <c r="GDH15" s="7"/>
      <c r="GDI15" s="7"/>
      <c r="GDJ15" s="7"/>
      <c r="GDK15" s="7"/>
      <c r="GDL15" s="7"/>
      <c r="GDM15" s="7"/>
      <c r="GDN15" s="7"/>
      <c r="GDO15" s="7"/>
      <c r="GDP15" s="7"/>
      <c r="GDQ15" s="7"/>
      <c r="GDR15" s="7"/>
      <c r="GDS15" s="7"/>
      <c r="GDT15" s="7"/>
      <c r="GDU15" s="7"/>
      <c r="GDV15" s="7"/>
      <c r="GDW15" s="7"/>
      <c r="GDX15" s="7"/>
      <c r="GDY15" s="7"/>
      <c r="GDZ15" s="7"/>
      <c r="GEA15" s="7"/>
      <c r="GEB15" s="7"/>
      <c r="GEC15" s="7"/>
      <c r="GED15" s="7"/>
      <c r="GEE15" s="7"/>
      <c r="GEF15" s="7"/>
      <c r="GEG15" s="7"/>
      <c r="GEH15" s="7"/>
      <c r="GEI15" s="7"/>
      <c r="GEJ15" s="7"/>
      <c r="GEK15" s="7"/>
      <c r="GEL15" s="7"/>
      <c r="GEM15" s="7"/>
      <c r="GEN15" s="7"/>
      <c r="GEO15" s="7"/>
      <c r="GEP15" s="7"/>
      <c r="GEQ15" s="7"/>
      <c r="GER15" s="7"/>
      <c r="GES15" s="7"/>
      <c r="GET15" s="7"/>
      <c r="GEU15" s="7"/>
      <c r="GEV15" s="7"/>
      <c r="GEW15" s="7"/>
      <c r="GEX15" s="7"/>
      <c r="GEY15" s="7"/>
      <c r="GEZ15" s="7"/>
      <c r="GFA15" s="7"/>
      <c r="GFB15" s="7"/>
      <c r="GFC15" s="7"/>
      <c r="GFD15" s="7"/>
      <c r="GFE15" s="7"/>
      <c r="GFF15" s="7"/>
      <c r="GFG15" s="7"/>
      <c r="GFH15" s="7"/>
      <c r="GFI15" s="7"/>
      <c r="GFJ15" s="7"/>
      <c r="GFK15" s="7"/>
      <c r="GFL15" s="7"/>
      <c r="GFM15" s="7"/>
      <c r="GFN15" s="7"/>
      <c r="GFO15" s="7"/>
      <c r="GFP15" s="7"/>
      <c r="GFQ15" s="7"/>
      <c r="GFR15" s="7"/>
      <c r="GFS15" s="7"/>
      <c r="GFT15" s="7"/>
      <c r="GFU15" s="7"/>
      <c r="GFV15" s="7"/>
      <c r="GFW15" s="7"/>
      <c r="GFX15" s="7"/>
      <c r="GFY15" s="7"/>
      <c r="GFZ15" s="7"/>
      <c r="GGA15" s="7"/>
      <c r="GGB15" s="7"/>
      <c r="GGC15" s="7"/>
      <c r="GGD15" s="7"/>
      <c r="GGE15" s="7"/>
      <c r="GGF15" s="7"/>
      <c r="GGG15" s="7"/>
      <c r="GGH15" s="7"/>
      <c r="GGI15" s="7"/>
      <c r="GGJ15" s="7"/>
      <c r="GGK15" s="7"/>
      <c r="GGL15" s="7"/>
      <c r="GGM15" s="7"/>
      <c r="GGN15" s="7"/>
      <c r="GGO15" s="7"/>
      <c r="GGP15" s="7"/>
      <c r="GGQ15" s="7"/>
      <c r="GGR15" s="7"/>
      <c r="GGS15" s="7"/>
      <c r="GGT15" s="7"/>
      <c r="GGU15" s="7"/>
      <c r="GGV15" s="7"/>
      <c r="GGW15" s="7"/>
      <c r="GGX15" s="7"/>
      <c r="GGY15" s="7"/>
      <c r="GGZ15" s="7"/>
      <c r="GHA15" s="7"/>
      <c r="GHB15" s="7"/>
      <c r="GHC15" s="7"/>
      <c r="GHD15" s="7"/>
      <c r="GHE15" s="7"/>
      <c r="GHF15" s="7"/>
      <c r="GHG15" s="7"/>
      <c r="GHH15" s="7"/>
      <c r="GHI15" s="7"/>
      <c r="GHJ15" s="7"/>
      <c r="GHK15" s="7"/>
      <c r="GHL15" s="7"/>
      <c r="GHM15" s="7"/>
      <c r="GHN15" s="7"/>
      <c r="GHO15" s="7"/>
      <c r="GHP15" s="7"/>
      <c r="GHQ15" s="7"/>
      <c r="GHR15" s="7"/>
      <c r="GHS15" s="7"/>
      <c r="GHT15" s="7"/>
      <c r="GHU15" s="7"/>
      <c r="GHV15" s="7"/>
      <c r="GHW15" s="7"/>
      <c r="GHX15" s="7"/>
      <c r="GHY15" s="7"/>
      <c r="GHZ15" s="7"/>
      <c r="GIA15" s="7"/>
      <c r="GIB15" s="7"/>
      <c r="GIC15" s="7"/>
      <c r="GID15" s="7"/>
      <c r="GIE15" s="7"/>
      <c r="GIF15" s="7"/>
      <c r="GIG15" s="7"/>
      <c r="GIH15" s="7"/>
      <c r="GII15" s="7"/>
      <c r="GIJ15" s="7"/>
      <c r="GIK15" s="7"/>
      <c r="GIL15" s="7"/>
      <c r="GIM15" s="7"/>
      <c r="GIN15" s="7"/>
      <c r="GIO15" s="7"/>
      <c r="GIP15" s="7"/>
      <c r="GIQ15" s="7"/>
      <c r="GIR15" s="7"/>
      <c r="GIS15" s="7"/>
      <c r="GIT15" s="7"/>
      <c r="GIU15" s="7"/>
      <c r="GIV15" s="7"/>
      <c r="GIW15" s="7"/>
      <c r="GIX15" s="7"/>
      <c r="GIY15" s="7"/>
      <c r="GIZ15" s="7"/>
      <c r="GJA15" s="7"/>
      <c r="GJB15" s="7"/>
      <c r="GJC15" s="7"/>
      <c r="GJD15" s="7"/>
      <c r="GJE15" s="7"/>
      <c r="GJF15" s="7"/>
      <c r="GJG15" s="7"/>
      <c r="GJH15" s="7"/>
      <c r="GJI15" s="7"/>
      <c r="GJJ15" s="7"/>
      <c r="GJK15" s="7"/>
      <c r="GJL15" s="7"/>
      <c r="GJM15" s="7"/>
      <c r="GJN15" s="7"/>
      <c r="GJO15" s="7"/>
      <c r="GJP15" s="7"/>
      <c r="GJQ15" s="7"/>
      <c r="GJR15" s="7"/>
      <c r="GJS15" s="7"/>
      <c r="GJT15" s="7"/>
      <c r="GJU15" s="7"/>
      <c r="GJV15" s="7"/>
      <c r="GJW15" s="7"/>
      <c r="GJX15" s="7"/>
      <c r="GJY15" s="7"/>
      <c r="GJZ15" s="7"/>
      <c r="GKA15" s="7"/>
      <c r="GKB15" s="7"/>
      <c r="GKC15" s="7"/>
      <c r="GKD15" s="7"/>
      <c r="GKE15" s="7"/>
      <c r="GKF15" s="7"/>
      <c r="GKG15" s="7"/>
      <c r="GKH15" s="7"/>
      <c r="GKI15" s="7"/>
      <c r="GKJ15" s="7"/>
      <c r="GKK15" s="7"/>
      <c r="GKL15" s="7"/>
      <c r="GKM15" s="7"/>
      <c r="GKN15" s="7"/>
      <c r="GKO15" s="7"/>
      <c r="GKP15" s="7"/>
      <c r="GKQ15" s="7"/>
      <c r="GKR15" s="7"/>
      <c r="GKS15" s="7"/>
      <c r="GKT15" s="7"/>
      <c r="GKU15" s="7"/>
      <c r="GKV15" s="7"/>
      <c r="GKW15" s="7"/>
      <c r="GKX15" s="7"/>
      <c r="GKY15" s="7"/>
      <c r="GKZ15" s="7"/>
      <c r="GLA15" s="7"/>
      <c r="GLB15" s="7"/>
      <c r="GLC15" s="7"/>
      <c r="GLD15" s="7"/>
      <c r="GLE15" s="7"/>
      <c r="GLF15" s="7"/>
      <c r="GLG15" s="7"/>
      <c r="GLH15" s="7"/>
      <c r="GLI15" s="7"/>
      <c r="GLJ15" s="7"/>
      <c r="GLK15" s="7"/>
      <c r="GLL15" s="7"/>
      <c r="GLM15" s="7"/>
      <c r="GLN15" s="7"/>
      <c r="GLO15" s="7"/>
      <c r="GLP15" s="7"/>
      <c r="GLQ15" s="7"/>
      <c r="GLR15" s="7"/>
      <c r="GLS15" s="7"/>
      <c r="GLT15" s="7"/>
      <c r="GLU15" s="7"/>
      <c r="GLV15" s="7"/>
      <c r="GLW15" s="7"/>
      <c r="GLX15" s="7"/>
      <c r="GLY15" s="7"/>
      <c r="GLZ15" s="7"/>
      <c r="GMA15" s="7"/>
      <c r="GMB15" s="7"/>
      <c r="GMC15" s="7"/>
      <c r="GMD15" s="7"/>
      <c r="GME15" s="7"/>
      <c r="GMF15" s="7"/>
      <c r="GMG15" s="7"/>
      <c r="GMH15" s="7"/>
      <c r="GMI15" s="7"/>
      <c r="GMJ15" s="7"/>
      <c r="GMK15" s="7"/>
      <c r="GML15" s="7"/>
      <c r="GMM15" s="7"/>
      <c r="GMN15" s="7"/>
      <c r="GMO15" s="7"/>
      <c r="GMP15" s="7"/>
      <c r="GMQ15" s="7"/>
      <c r="GMR15" s="7"/>
      <c r="GMS15" s="7"/>
      <c r="GMT15" s="7"/>
      <c r="GMU15" s="7"/>
      <c r="GMV15" s="7"/>
      <c r="GMW15" s="7"/>
      <c r="GMX15" s="7"/>
      <c r="GMY15" s="7"/>
      <c r="GMZ15" s="7"/>
      <c r="GNA15" s="7"/>
      <c r="GNB15" s="7"/>
      <c r="GNC15" s="7"/>
      <c r="GND15" s="7"/>
      <c r="GNE15" s="7"/>
      <c r="GNF15" s="7"/>
      <c r="GNG15" s="7"/>
      <c r="GNH15" s="7"/>
      <c r="GNI15" s="7"/>
      <c r="GNJ15" s="7"/>
      <c r="GNK15" s="7"/>
      <c r="GNL15" s="7"/>
      <c r="GNM15" s="7"/>
      <c r="GNN15" s="7"/>
      <c r="GNO15" s="7"/>
      <c r="GNP15" s="7"/>
      <c r="GNQ15" s="7"/>
      <c r="GNR15" s="7"/>
      <c r="GNS15" s="7"/>
      <c r="GNT15" s="7"/>
      <c r="GNU15" s="7"/>
      <c r="GNV15" s="7"/>
      <c r="GNW15" s="7"/>
      <c r="GNX15" s="7"/>
      <c r="GNY15" s="7"/>
      <c r="GNZ15" s="7"/>
      <c r="GOA15" s="7"/>
      <c r="GOB15" s="7"/>
      <c r="GOC15" s="7"/>
      <c r="GOD15" s="7"/>
      <c r="GOE15" s="7"/>
      <c r="GOF15" s="7"/>
      <c r="GOG15" s="7"/>
      <c r="GOH15" s="7"/>
      <c r="GOI15" s="7"/>
      <c r="GOJ15" s="7"/>
      <c r="GOK15" s="7"/>
      <c r="GOL15" s="7"/>
      <c r="GOM15" s="7"/>
      <c r="GON15" s="7"/>
      <c r="GOO15" s="7"/>
      <c r="GOP15" s="7"/>
      <c r="GOQ15" s="7"/>
      <c r="GOR15" s="7"/>
      <c r="GOS15" s="7"/>
      <c r="GOT15" s="7"/>
      <c r="GOU15" s="7"/>
      <c r="GOV15" s="7"/>
      <c r="GOW15" s="7"/>
      <c r="GOX15" s="7"/>
      <c r="GOY15" s="7"/>
      <c r="GOZ15" s="7"/>
      <c r="GPA15" s="7"/>
      <c r="GPB15" s="7"/>
      <c r="GPC15" s="7"/>
      <c r="GPD15" s="7"/>
      <c r="GPE15" s="7"/>
      <c r="GPF15" s="7"/>
      <c r="GPG15" s="7"/>
      <c r="GPH15" s="7"/>
      <c r="GPI15" s="7"/>
      <c r="GPJ15" s="7"/>
      <c r="GPK15" s="7"/>
      <c r="GPL15" s="7"/>
      <c r="GPM15" s="7"/>
      <c r="GPN15" s="7"/>
      <c r="GPO15" s="7"/>
      <c r="GPP15" s="7"/>
      <c r="GPQ15" s="7"/>
      <c r="GPR15" s="7"/>
      <c r="GPS15" s="7"/>
      <c r="GPT15" s="7"/>
      <c r="GPU15" s="7"/>
      <c r="GPV15" s="7"/>
      <c r="GPW15" s="7"/>
      <c r="GPX15" s="7"/>
      <c r="GPY15" s="7"/>
      <c r="GPZ15" s="7"/>
      <c r="GQA15" s="7"/>
      <c r="GQB15" s="7"/>
      <c r="GQC15" s="7"/>
      <c r="GQD15" s="7"/>
      <c r="GQE15" s="7"/>
      <c r="GQF15" s="7"/>
      <c r="GQG15" s="7"/>
      <c r="GQH15" s="7"/>
      <c r="GQI15" s="7"/>
      <c r="GQJ15" s="7"/>
      <c r="GQK15" s="7"/>
      <c r="GQL15" s="7"/>
      <c r="GQM15" s="7"/>
      <c r="GQN15" s="7"/>
      <c r="GQO15" s="7"/>
      <c r="GQP15" s="7"/>
      <c r="GQQ15" s="7"/>
      <c r="GQR15" s="7"/>
      <c r="GQS15" s="7"/>
      <c r="GQT15" s="7"/>
      <c r="GQU15" s="7"/>
      <c r="GQV15" s="7"/>
      <c r="GQW15" s="7"/>
      <c r="GQX15" s="7"/>
      <c r="GQY15" s="7"/>
      <c r="GQZ15" s="7"/>
      <c r="GRA15" s="7"/>
      <c r="GRB15" s="7"/>
      <c r="GRC15" s="7"/>
      <c r="GRD15" s="7"/>
      <c r="GRE15" s="7"/>
      <c r="GRF15" s="7"/>
      <c r="GRG15" s="7"/>
      <c r="GRH15" s="7"/>
      <c r="GRI15" s="7"/>
      <c r="GRJ15" s="7"/>
      <c r="GRK15" s="7"/>
      <c r="GRL15" s="7"/>
      <c r="GRM15" s="7"/>
      <c r="GRN15" s="7"/>
      <c r="GRO15" s="7"/>
      <c r="GRP15" s="7"/>
      <c r="GRQ15" s="7"/>
      <c r="GRR15" s="7"/>
      <c r="GRS15" s="7"/>
      <c r="GRT15" s="7"/>
      <c r="GRU15" s="7"/>
      <c r="GRV15" s="7"/>
      <c r="GRW15" s="7"/>
      <c r="GRX15" s="7"/>
      <c r="GRY15" s="7"/>
      <c r="GRZ15" s="7"/>
      <c r="GSA15" s="7"/>
      <c r="GSB15" s="7"/>
      <c r="GSC15" s="7"/>
      <c r="GSD15" s="7"/>
      <c r="GSE15" s="7"/>
      <c r="GSF15" s="7"/>
      <c r="GSG15" s="7"/>
      <c r="GSH15" s="7"/>
      <c r="GSI15" s="7"/>
      <c r="GSJ15" s="7"/>
      <c r="GSK15" s="7"/>
      <c r="GSL15" s="7"/>
      <c r="GSM15" s="7"/>
      <c r="GSN15" s="7"/>
      <c r="GSO15" s="7"/>
      <c r="GSP15" s="7"/>
      <c r="GSQ15" s="7"/>
      <c r="GSR15" s="7"/>
      <c r="GSS15" s="7"/>
      <c r="GST15" s="7"/>
      <c r="GSU15" s="7"/>
      <c r="GSV15" s="7"/>
      <c r="GSW15" s="7"/>
      <c r="GSX15" s="7"/>
      <c r="GSY15" s="7"/>
      <c r="GSZ15" s="7"/>
      <c r="GTA15" s="7"/>
      <c r="GTB15" s="7"/>
      <c r="GTC15" s="7"/>
      <c r="GTD15" s="7"/>
      <c r="GTE15" s="7"/>
      <c r="GTF15" s="7"/>
      <c r="GTG15" s="7"/>
      <c r="GTH15" s="7"/>
      <c r="GTI15" s="7"/>
      <c r="GTJ15" s="7"/>
      <c r="GTK15" s="7"/>
      <c r="GTL15" s="7"/>
      <c r="GTM15" s="7"/>
      <c r="GTN15" s="7"/>
      <c r="GTO15" s="7"/>
      <c r="GTP15" s="7"/>
      <c r="GTQ15" s="7"/>
      <c r="GTR15" s="7"/>
      <c r="GTS15" s="7"/>
      <c r="GTT15" s="7"/>
      <c r="GTU15" s="7"/>
      <c r="GTV15" s="7"/>
      <c r="GTW15" s="7"/>
      <c r="GTX15" s="7"/>
      <c r="GTY15" s="7"/>
      <c r="GTZ15" s="7"/>
      <c r="GUA15" s="7"/>
      <c r="GUB15" s="7"/>
      <c r="GUC15" s="7"/>
      <c r="GUD15" s="7"/>
      <c r="GUE15" s="7"/>
      <c r="GUF15" s="7"/>
      <c r="GUG15" s="7"/>
      <c r="GUH15" s="7"/>
      <c r="GUI15" s="7"/>
      <c r="GUJ15" s="7"/>
      <c r="GUK15" s="7"/>
      <c r="GUL15" s="7"/>
      <c r="GUM15" s="7"/>
      <c r="GUN15" s="7"/>
      <c r="GUO15" s="7"/>
      <c r="GUP15" s="7"/>
      <c r="GUQ15" s="7"/>
      <c r="GUR15" s="7"/>
      <c r="GUS15" s="7"/>
      <c r="GUT15" s="7"/>
      <c r="GUU15" s="7"/>
      <c r="GUV15" s="7"/>
      <c r="GUW15" s="7"/>
      <c r="GUX15" s="7"/>
      <c r="GUY15" s="7"/>
      <c r="GUZ15" s="7"/>
      <c r="GVA15" s="7"/>
      <c r="GVB15" s="7"/>
      <c r="GVC15" s="7"/>
      <c r="GVD15" s="7"/>
      <c r="GVE15" s="7"/>
      <c r="GVF15" s="7"/>
      <c r="GVG15" s="7"/>
      <c r="GVH15" s="7"/>
      <c r="GVI15" s="7"/>
      <c r="GVJ15" s="7"/>
      <c r="GVK15" s="7"/>
      <c r="GVL15" s="7"/>
      <c r="GVM15" s="7"/>
      <c r="GVN15" s="7"/>
      <c r="GVO15" s="7"/>
      <c r="GVP15" s="7"/>
      <c r="GVQ15" s="7"/>
      <c r="GVR15" s="7"/>
      <c r="GVS15" s="7"/>
      <c r="GVT15" s="7"/>
      <c r="GVU15" s="7"/>
      <c r="GVV15" s="7"/>
      <c r="GVW15" s="7"/>
      <c r="GVX15" s="7"/>
      <c r="GVY15" s="7"/>
      <c r="GVZ15" s="7"/>
      <c r="GWA15" s="7"/>
      <c r="GWB15" s="7"/>
      <c r="GWC15" s="7"/>
      <c r="GWD15" s="7"/>
      <c r="GWE15" s="7"/>
      <c r="GWF15" s="7"/>
      <c r="GWG15" s="7"/>
      <c r="GWH15" s="7"/>
      <c r="GWI15" s="7"/>
      <c r="GWJ15" s="7"/>
      <c r="GWK15" s="7"/>
      <c r="GWL15" s="7"/>
      <c r="GWM15" s="7"/>
      <c r="GWN15" s="7"/>
      <c r="GWO15" s="7"/>
      <c r="GWP15" s="7"/>
      <c r="GWQ15" s="7"/>
      <c r="GWR15" s="7"/>
      <c r="GWS15" s="7"/>
      <c r="GWT15" s="7"/>
      <c r="GWU15" s="7"/>
      <c r="GWV15" s="7"/>
      <c r="GWW15" s="7"/>
      <c r="GWX15" s="7"/>
      <c r="GWY15" s="7"/>
      <c r="GWZ15" s="7"/>
      <c r="GXA15" s="7"/>
      <c r="GXB15" s="7"/>
      <c r="GXC15" s="7"/>
      <c r="GXD15" s="7"/>
      <c r="GXE15" s="7"/>
      <c r="GXF15" s="7"/>
      <c r="GXG15" s="7"/>
      <c r="GXH15" s="7"/>
      <c r="GXI15" s="7"/>
      <c r="GXJ15" s="7"/>
      <c r="GXK15" s="7"/>
      <c r="GXL15" s="7"/>
      <c r="GXM15" s="7"/>
      <c r="GXN15" s="7"/>
      <c r="GXO15" s="7"/>
      <c r="GXP15" s="7"/>
      <c r="GXQ15" s="7"/>
      <c r="GXR15" s="7"/>
      <c r="GXS15" s="7"/>
      <c r="GXT15" s="7"/>
      <c r="GXU15" s="7"/>
      <c r="GXV15" s="7"/>
      <c r="GXW15" s="7"/>
      <c r="GXX15" s="7"/>
      <c r="GXY15" s="7"/>
      <c r="GXZ15" s="7"/>
      <c r="GYA15" s="7"/>
      <c r="GYB15" s="7"/>
      <c r="GYC15" s="7"/>
      <c r="GYD15" s="7"/>
      <c r="GYE15" s="7"/>
      <c r="GYF15" s="7"/>
      <c r="GYG15" s="7"/>
      <c r="GYH15" s="7"/>
      <c r="GYI15" s="7"/>
      <c r="GYJ15" s="7"/>
      <c r="GYK15" s="7"/>
      <c r="GYL15" s="7"/>
      <c r="GYM15" s="7"/>
      <c r="GYN15" s="7"/>
      <c r="GYO15" s="7"/>
      <c r="GYP15" s="7"/>
      <c r="GYQ15" s="7"/>
      <c r="GYR15" s="7"/>
      <c r="GYS15" s="7"/>
      <c r="GYT15" s="7"/>
      <c r="GYU15" s="7"/>
      <c r="GYV15" s="7"/>
      <c r="GYW15" s="7"/>
      <c r="GYX15" s="7"/>
      <c r="GYY15" s="7"/>
      <c r="GYZ15" s="7"/>
      <c r="GZA15" s="7"/>
      <c r="GZB15" s="7"/>
      <c r="GZC15" s="7"/>
      <c r="GZD15" s="7"/>
      <c r="GZE15" s="7"/>
      <c r="GZF15" s="7"/>
      <c r="GZG15" s="7"/>
      <c r="GZH15" s="7"/>
      <c r="GZI15" s="7"/>
      <c r="GZJ15" s="7"/>
      <c r="GZK15" s="7"/>
      <c r="GZL15" s="7"/>
      <c r="GZM15" s="7"/>
      <c r="GZN15" s="7"/>
      <c r="GZO15" s="7"/>
      <c r="GZP15" s="7"/>
      <c r="GZQ15" s="7"/>
      <c r="GZR15" s="7"/>
      <c r="GZS15" s="7"/>
      <c r="GZT15" s="7"/>
      <c r="GZU15" s="7"/>
      <c r="GZV15" s="7"/>
      <c r="GZW15" s="7"/>
      <c r="GZX15" s="7"/>
      <c r="GZY15" s="7"/>
      <c r="GZZ15" s="7"/>
      <c r="HAA15" s="7"/>
      <c r="HAB15" s="7"/>
      <c r="HAC15" s="7"/>
      <c r="HAD15" s="7"/>
      <c r="HAE15" s="7"/>
      <c r="HAF15" s="7"/>
      <c r="HAG15" s="7"/>
      <c r="HAH15" s="7"/>
      <c r="HAI15" s="7"/>
      <c r="HAJ15" s="7"/>
      <c r="HAK15" s="7"/>
      <c r="HAL15" s="7"/>
      <c r="HAM15" s="7"/>
      <c r="HAN15" s="7"/>
      <c r="HAO15" s="7"/>
      <c r="HAP15" s="7"/>
      <c r="HAQ15" s="7"/>
      <c r="HAR15" s="7"/>
      <c r="HAS15" s="7"/>
      <c r="HAT15" s="7"/>
      <c r="HAU15" s="7"/>
      <c r="HAV15" s="7"/>
      <c r="HAW15" s="7"/>
      <c r="HAX15" s="7"/>
      <c r="HAY15" s="7"/>
      <c r="HAZ15" s="7"/>
      <c r="HBA15" s="7"/>
      <c r="HBB15" s="7"/>
      <c r="HBC15" s="7"/>
      <c r="HBD15" s="7"/>
      <c r="HBE15" s="7"/>
      <c r="HBF15" s="7"/>
      <c r="HBG15" s="7"/>
      <c r="HBH15" s="7"/>
      <c r="HBI15" s="7"/>
      <c r="HBJ15" s="7"/>
      <c r="HBK15" s="7"/>
      <c r="HBL15" s="7"/>
      <c r="HBM15" s="7"/>
      <c r="HBN15" s="7"/>
      <c r="HBO15" s="7"/>
      <c r="HBP15" s="7"/>
      <c r="HBQ15" s="7"/>
      <c r="HBR15" s="7"/>
      <c r="HBS15" s="7"/>
      <c r="HBT15" s="7"/>
      <c r="HBU15" s="7"/>
      <c r="HBV15" s="7"/>
      <c r="HBW15" s="7"/>
      <c r="HBX15" s="7"/>
      <c r="HBY15" s="7"/>
      <c r="HBZ15" s="7"/>
      <c r="HCA15" s="7"/>
      <c r="HCB15" s="7"/>
      <c r="HCC15" s="7"/>
      <c r="HCD15" s="7"/>
      <c r="HCE15" s="7"/>
      <c r="HCF15" s="7"/>
      <c r="HCG15" s="7"/>
      <c r="HCH15" s="7"/>
      <c r="HCI15" s="7"/>
      <c r="HCJ15" s="7"/>
      <c r="HCK15" s="7"/>
      <c r="HCL15" s="7"/>
      <c r="HCM15" s="7"/>
      <c r="HCN15" s="7"/>
      <c r="HCO15" s="7"/>
      <c r="HCP15" s="7"/>
      <c r="HCQ15" s="7"/>
      <c r="HCR15" s="7"/>
      <c r="HCS15" s="7"/>
      <c r="HCT15" s="7"/>
      <c r="HCU15" s="7"/>
      <c r="HCV15" s="7"/>
      <c r="HCW15" s="7"/>
      <c r="HCX15" s="7"/>
      <c r="HCY15" s="7"/>
      <c r="HCZ15" s="7"/>
      <c r="HDA15" s="7"/>
      <c r="HDB15" s="7"/>
      <c r="HDC15" s="7"/>
      <c r="HDD15" s="7"/>
      <c r="HDE15" s="7"/>
      <c r="HDF15" s="7"/>
      <c r="HDG15" s="7"/>
      <c r="HDH15" s="7"/>
      <c r="HDI15" s="7"/>
      <c r="HDJ15" s="7"/>
      <c r="HDK15" s="7"/>
      <c r="HDL15" s="7"/>
      <c r="HDM15" s="7"/>
      <c r="HDN15" s="7"/>
      <c r="HDO15" s="7"/>
      <c r="HDP15" s="7"/>
      <c r="HDQ15" s="7"/>
      <c r="HDR15" s="7"/>
      <c r="HDS15" s="7"/>
      <c r="HDT15" s="7"/>
      <c r="HDU15" s="7"/>
      <c r="HDV15" s="7"/>
      <c r="HDW15" s="7"/>
      <c r="HDX15" s="7"/>
      <c r="HDY15" s="7"/>
      <c r="HDZ15" s="7"/>
      <c r="HEA15" s="7"/>
      <c r="HEB15" s="7"/>
      <c r="HEC15" s="7"/>
      <c r="HED15" s="7"/>
      <c r="HEE15" s="7"/>
      <c r="HEF15" s="7"/>
      <c r="HEG15" s="7"/>
      <c r="HEH15" s="7"/>
      <c r="HEI15" s="7"/>
      <c r="HEJ15" s="7"/>
      <c r="HEK15" s="7"/>
      <c r="HEL15" s="7"/>
      <c r="HEM15" s="7"/>
      <c r="HEN15" s="7"/>
      <c r="HEO15" s="7"/>
      <c r="HEP15" s="7"/>
      <c r="HEQ15" s="7"/>
      <c r="HER15" s="7"/>
      <c r="HES15" s="7"/>
      <c r="HET15" s="7"/>
      <c r="HEU15" s="7"/>
      <c r="HEV15" s="7"/>
      <c r="HEW15" s="7"/>
      <c r="HEX15" s="7"/>
      <c r="HEY15" s="7"/>
      <c r="HEZ15" s="7"/>
      <c r="HFA15" s="7"/>
      <c r="HFB15" s="7"/>
      <c r="HFC15" s="7"/>
      <c r="HFD15" s="7"/>
      <c r="HFE15" s="7"/>
      <c r="HFF15" s="7"/>
      <c r="HFG15" s="7"/>
      <c r="HFH15" s="7"/>
      <c r="HFI15" s="7"/>
      <c r="HFJ15" s="7"/>
      <c r="HFK15" s="7"/>
      <c r="HFL15" s="7"/>
      <c r="HFM15" s="7"/>
      <c r="HFN15" s="7"/>
      <c r="HFO15" s="7"/>
      <c r="HFP15" s="7"/>
      <c r="HFQ15" s="7"/>
      <c r="HFR15" s="7"/>
      <c r="HFS15" s="7"/>
      <c r="HFT15" s="7"/>
      <c r="HFU15" s="7"/>
      <c r="HFV15" s="7"/>
      <c r="HFW15" s="7"/>
      <c r="HFX15" s="7"/>
      <c r="HFY15" s="7"/>
      <c r="HFZ15" s="7"/>
      <c r="HGA15" s="7"/>
      <c r="HGB15" s="7"/>
      <c r="HGC15" s="7"/>
      <c r="HGD15" s="7"/>
      <c r="HGE15" s="7"/>
      <c r="HGF15" s="7"/>
      <c r="HGG15" s="7"/>
      <c r="HGH15" s="7"/>
      <c r="HGI15" s="7"/>
      <c r="HGJ15" s="7"/>
      <c r="HGK15" s="7"/>
      <c r="HGL15" s="7"/>
      <c r="HGM15" s="7"/>
      <c r="HGN15" s="7"/>
      <c r="HGO15" s="7"/>
      <c r="HGP15" s="7"/>
      <c r="HGQ15" s="7"/>
      <c r="HGR15" s="7"/>
      <c r="HGS15" s="7"/>
      <c r="HGT15" s="7"/>
      <c r="HGU15" s="7"/>
      <c r="HGV15" s="7"/>
      <c r="HGW15" s="7"/>
      <c r="HGX15" s="7"/>
      <c r="HGY15" s="7"/>
      <c r="HGZ15" s="7"/>
      <c r="HHA15" s="7"/>
      <c r="HHB15" s="7"/>
      <c r="HHC15" s="7"/>
      <c r="HHD15" s="7"/>
      <c r="HHE15" s="7"/>
      <c r="HHF15" s="7"/>
      <c r="HHG15" s="7"/>
      <c r="HHH15" s="7"/>
      <c r="HHI15" s="7"/>
      <c r="HHJ15" s="7"/>
      <c r="HHK15" s="7"/>
      <c r="HHL15" s="7"/>
      <c r="HHM15" s="7"/>
      <c r="HHN15" s="7"/>
      <c r="HHO15" s="7"/>
      <c r="HHP15" s="7"/>
      <c r="HHQ15" s="7"/>
      <c r="HHR15" s="7"/>
      <c r="HHS15" s="7"/>
      <c r="HHT15" s="7"/>
      <c r="HHU15" s="7"/>
      <c r="HHV15" s="7"/>
      <c r="HHW15" s="7"/>
      <c r="HHX15" s="7"/>
      <c r="HHY15" s="7"/>
      <c r="HHZ15" s="7"/>
      <c r="HIA15" s="7"/>
      <c r="HIB15" s="7"/>
      <c r="HIC15" s="7"/>
      <c r="HID15" s="7"/>
      <c r="HIE15" s="7"/>
      <c r="HIF15" s="7"/>
      <c r="HIG15" s="7"/>
      <c r="HIH15" s="7"/>
      <c r="HII15" s="7"/>
      <c r="HIJ15" s="7"/>
      <c r="HIK15" s="7"/>
      <c r="HIL15" s="7"/>
      <c r="HIM15" s="7"/>
      <c r="HIN15" s="7"/>
      <c r="HIO15" s="7"/>
      <c r="HIP15" s="7"/>
      <c r="HIQ15" s="7"/>
      <c r="HIR15" s="7"/>
      <c r="HIS15" s="7"/>
      <c r="HIT15" s="7"/>
      <c r="HIU15" s="7"/>
      <c r="HIV15" s="7"/>
      <c r="HIW15" s="7"/>
      <c r="HIX15" s="7"/>
      <c r="HIY15" s="7"/>
      <c r="HIZ15" s="7"/>
      <c r="HJA15" s="7"/>
      <c r="HJB15" s="7"/>
      <c r="HJC15" s="7"/>
      <c r="HJD15" s="7"/>
      <c r="HJE15" s="7"/>
      <c r="HJF15" s="7"/>
      <c r="HJG15" s="7"/>
      <c r="HJH15" s="7"/>
      <c r="HJI15" s="7"/>
      <c r="HJJ15" s="7"/>
      <c r="HJK15" s="7"/>
      <c r="HJL15" s="7"/>
      <c r="HJM15" s="7"/>
      <c r="HJN15" s="7"/>
      <c r="HJO15" s="7"/>
      <c r="HJP15" s="7"/>
      <c r="HJQ15" s="7"/>
      <c r="HJR15" s="7"/>
      <c r="HJS15" s="7"/>
      <c r="HJT15" s="7"/>
      <c r="HJU15" s="7"/>
      <c r="HJV15" s="7"/>
      <c r="HJW15" s="7"/>
      <c r="HJX15" s="7"/>
      <c r="HJY15" s="7"/>
      <c r="HJZ15" s="7"/>
      <c r="HKA15" s="7"/>
      <c r="HKB15" s="7"/>
      <c r="HKC15" s="7"/>
      <c r="HKD15" s="7"/>
      <c r="HKE15" s="7"/>
      <c r="HKF15" s="7"/>
      <c r="HKG15" s="7"/>
      <c r="HKH15" s="7"/>
      <c r="HKI15" s="7"/>
      <c r="HKJ15" s="7"/>
      <c r="HKK15" s="7"/>
      <c r="HKL15" s="7"/>
      <c r="HKM15" s="7"/>
      <c r="HKN15" s="7"/>
      <c r="HKO15" s="7"/>
      <c r="HKP15" s="7"/>
      <c r="HKQ15" s="7"/>
      <c r="HKR15" s="7"/>
      <c r="HKS15" s="7"/>
      <c r="HKT15" s="7"/>
      <c r="HKU15" s="7"/>
      <c r="HKV15" s="7"/>
      <c r="HKW15" s="7"/>
      <c r="HKX15" s="7"/>
      <c r="HKY15" s="7"/>
      <c r="HKZ15" s="7"/>
      <c r="HLA15" s="7"/>
      <c r="HLB15" s="7"/>
      <c r="HLC15" s="7"/>
      <c r="HLD15" s="7"/>
      <c r="HLE15" s="7"/>
      <c r="HLF15" s="7"/>
      <c r="HLG15" s="7"/>
      <c r="HLH15" s="7"/>
      <c r="HLI15" s="7"/>
      <c r="HLJ15" s="7"/>
      <c r="HLK15" s="7"/>
      <c r="HLL15" s="7"/>
      <c r="HLM15" s="7"/>
      <c r="HLN15" s="7"/>
      <c r="HLO15" s="7"/>
      <c r="HLP15" s="7"/>
      <c r="HLQ15" s="7"/>
      <c r="HLR15" s="7"/>
      <c r="HLS15" s="7"/>
      <c r="HLT15" s="7"/>
      <c r="HLU15" s="7"/>
      <c r="HLV15" s="7"/>
      <c r="HLW15" s="7"/>
      <c r="HLX15" s="7"/>
      <c r="HLY15" s="7"/>
      <c r="HLZ15" s="7"/>
      <c r="HMA15" s="7"/>
      <c r="HMB15" s="7"/>
      <c r="HMC15" s="7"/>
      <c r="HMD15" s="7"/>
      <c r="HME15" s="7"/>
      <c r="HMF15" s="7"/>
      <c r="HMG15" s="7"/>
      <c r="HMH15" s="7"/>
      <c r="HMI15" s="7"/>
      <c r="HMJ15" s="7"/>
      <c r="HMK15" s="7"/>
      <c r="HML15" s="7"/>
      <c r="HMM15" s="7"/>
      <c r="HMN15" s="7"/>
      <c r="HMO15" s="7"/>
      <c r="HMP15" s="7"/>
      <c r="HMQ15" s="7"/>
      <c r="HMR15" s="7"/>
      <c r="HMS15" s="7"/>
      <c r="HMT15" s="7"/>
      <c r="HMU15" s="7"/>
      <c r="HMV15" s="7"/>
      <c r="HMW15" s="7"/>
      <c r="HMX15" s="7"/>
      <c r="HMY15" s="7"/>
      <c r="HMZ15" s="7"/>
      <c r="HNA15" s="7"/>
      <c r="HNB15" s="7"/>
      <c r="HNC15" s="7"/>
      <c r="HND15" s="7"/>
      <c r="HNE15" s="7"/>
      <c r="HNF15" s="7"/>
      <c r="HNG15" s="7"/>
      <c r="HNH15" s="7"/>
      <c r="HNI15" s="7"/>
      <c r="HNJ15" s="7"/>
      <c r="HNK15" s="7"/>
      <c r="HNL15" s="7"/>
      <c r="HNM15" s="7"/>
      <c r="HNN15" s="7"/>
      <c r="HNO15" s="7"/>
      <c r="HNP15" s="7"/>
      <c r="HNQ15" s="7"/>
      <c r="HNR15" s="7"/>
      <c r="HNS15" s="7"/>
      <c r="HNT15" s="7"/>
      <c r="HNU15" s="7"/>
      <c r="HNV15" s="7"/>
      <c r="HNW15" s="7"/>
      <c r="HNX15" s="7"/>
      <c r="HNY15" s="7"/>
      <c r="HNZ15" s="7"/>
      <c r="HOA15" s="7"/>
      <c r="HOB15" s="7"/>
      <c r="HOC15" s="7"/>
      <c r="HOD15" s="7"/>
      <c r="HOE15" s="7"/>
      <c r="HOF15" s="7"/>
      <c r="HOG15" s="7"/>
      <c r="HOH15" s="7"/>
      <c r="HOI15" s="7"/>
      <c r="HOJ15" s="7"/>
      <c r="HOK15" s="7"/>
      <c r="HOL15" s="7"/>
      <c r="HOM15" s="7"/>
      <c r="HON15" s="7"/>
      <c r="HOO15" s="7"/>
      <c r="HOP15" s="7"/>
      <c r="HOQ15" s="7"/>
      <c r="HOR15" s="7"/>
      <c r="HOS15" s="7"/>
      <c r="HOT15" s="7"/>
      <c r="HOU15" s="7"/>
      <c r="HOV15" s="7"/>
      <c r="HOW15" s="7"/>
      <c r="HOX15" s="7"/>
      <c r="HOY15" s="7"/>
      <c r="HOZ15" s="7"/>
      <c r="HPA15" s="7"/>
      <c r="HPB15" s="7"/>
      <c r="HPC15" s="7"/>
      <c r="HPD15" s="7"/>
      <c r="HPE15" s="7"/>
      <c r="HPF15" s="7"/>
      <c r="HPG15" s="7"/>
      <c r="HPH15" s="7"/>
      <c r="HPI15" s="7"/>
      <c r="HPJ15" s="7"/>
      <c r="HPK15" s="7"/>
      <c r="HPL15" s="7"/>
      <c r="HPM15" s="7"/>
      <c r="HPN15" s="7"/>
      <c r="HPO15" s="7"/>
      <c r="HPP15" s="7"/>
      <c r="HPQ15" s="7"/>
      <c r="HPR15" s="7"/>
      <c r="HPS15" s="7"/>
      <c r="HPT15" s="7"/>
      <c r="HPU15" s="7"/>
      <c r="HPV15" s="7"/>
      <c r="HPW15" s="7"/>
      <c r="HPX15" s="7"/>
      <c r="HPY15" s="7"/>
      <c r="HPZ15" s="7"/>
      <c r="HQA15" s="7"/>
      <c r="HQB15" s="7"/>
      <c r="HQC15" s="7"/>
      <c r="HQD15" s="7"/>
      <c r="HQE15" s="7"/>
      <c r="HQF15" s="7"/>
      <c r="HQG15" s="7"/>
      <c r="HQH15" s="7"/>
      <c r="HQI15" s="7"/>
      <c r="HQJ15" s="7"/>
      <c r="HQK15" s="7"/>
      <c r="HQL15" s="7"/>
      <c r="HQM15" s="7"/>
      <c r="HQN15" s="7"/>
      <c r="HQO15" s="7"/>
      <c r="HQP15" s="7"/>
      <c r="HQQ15" s="7"/>
      <c r="HQR15" s="7"/>
      <c r="HQS15" s="7"/>
      <c r="HQT15" s="7"/>
      <c r="HQU15" s="7"/>
      <c r="HQV15" s="7"/>
      <c r="HQW15" s="7"/>
      <c r="HQX15" s="7"/>
      <c r="HQY15" s="7"/>
      <c r="HQZ15" s="7"/>
      <c r="HRA15" s="7"/>
      <c r="HRB15" s="7"/>
      <c r="HRC15" s="7"/>
      <c r="HRD15" s="7"/>
      <c r="HRE15" s="7"/>
      <c r="HRF15" s="7"/>
      <c r="HRG15" s="7"/>
      <c r="HRH15" s="7"/>
      <c r="HRI15" s="7"/>
      <c r="HRJ15" s="7"/>
      <c r="HRK15" s="7"/>
      <c r="HRL15" s="7"/>
      <c r="HRM15" s="7"/>
      <c r="HRN15" s="7"/>
      <c r="HRO15" s="7"/>
      <c r="HRP15" s="7"/>
      <c r="HRQ15" s="7"/>
      <c r="HRR15" s="7"/>
      <c r="HRS15" s="7"/>
      <c r="HRT15" s="7"/>
      <c r="HRU15" s="7"/>
      <c r="HRV15" s="7"/>
      <c r="HRW15" s="7"/>
      <c r="HRX15" s="7"/>
      <c r="HRY15" s="7"/>
      <c r="HRZ15" s="7"/>
      <c r="HSA15" s="7"/>
      <c r="HSB15" s="7"/>
      <c r="HSC15" s="7"/>
      <c r="HSD15" s="7"/>
      <c r="HSE15" s="7"/>
      <c r="HSF15" s="7"/>
      <c r="HSG15" s="7"/>
      <c r="HSH15" s="7"/>
      <c r="HSI15" s="7"/>
      <c r="HSJ15" s="7"/>
      <c r="HSK15" s="7"/>
      <c r="HSL15" s="7"/>
      <c r="HSM15" s="7"/>
      <c r="HSN15" s="7"/>
      <c r="HSO15" s="7"/>
      <c r="HSP15" s="7"/>
      <c r="HSQ15" s="7"/>
      <c r="HSR15" s="7"/>
      <c r="HSS15" s="7"/>
      <c r="HST15" s="7"/>
      <c r="HSU15" s="7"/>
      <c r="HSV15" s="7"/>
      <c r="HSW15" s="7"/>
      <c r="HSX15" s="7"/>
      <c r="HSY15" s="7"/>
      <c r="HSZ15" s="7"/>
      <c r="HTA15" s="7"/>
      <c r="HTB15" s="7"/>
      <c r="HTC15" s="7"/>
      <c r="HTD15" s="7"/>
      <c r="HTE15" s="7"/>
      <c r="HTF15" s="7"/>
      <c r="HTG15" s="7"/>
      <c r="HTH15" s="7"/>
      <c r="HTI15" s="7"/>
      <c r="HTJ15" s="7"/>
      <c r="HTK15" s="7"/>
      <c r="HTL15" s="7"/>
      <c r="HTM15" s="7"/>
      <c r="HTN15" s="7"/>
      <c r="HTO15" s="7"/>
      <c r="HTP15" s="7"/>
      <c r="HTQ15" s="7"/>
      <c r="HTR15" s="7"/>
      <c r="HTS15" s="7"/>
      <c r="HTT15" s="7"/>
      <c r="HTU15" s="7"/>
      <c r="HTV15" s="7"/>
      <c r="HTW15" s="7"/>
      <c r="HTX15" s="7"/>
      <c r="HTY15" s="7"/>
      <c r="HTZ15" s="7"/>
      <c r="HUA15" s="7"/>
      <c r="HUB15" s="7"/>
      <c r="HUC15" s="7"/>
      <c r="HUD15" s="7"/>
      <c r="HUE15" s="7"/>
      <c r="HUF15" s="7"/>
      <c r="HUG15" s="7"/>
      <c r="HUH15" s="7"/>
      <c r="HUI15" s="7"/>
      <c r="HUJ15" s="7"/>
      <c r="HUK15" s="7"/>
      <c r="HUL15" s="7"/>
      <c r="HUM15" s="7"/>
      <c r="HUN15" s="7"/>
      <c r="HUO15" s="7"/>
      <c r="HUP15" s="7"/>
      <c r="HUQ15" s="7"/>
      <c r="HUR15" s="7"/>
      <c r="HUS15" s="7"/>
      <c r="HUT15" s="7"/>
      <c r="HUU15" s="7"/>
      <c r="HUV15" s="7"/>
      <c r="HUW15" s="7"/>
      <c r="HUX15" s="7"/>
      <c r="HUY15" s="7"/>
      <c r="HUZ15" s="7"/>
      <c r="HVA15" s="7"/>
      <c r="HVB15" s="7"/>
      <c r="HVC15" s="7"/>
      <c r="HVD15" s="7"/>
      <c r="HVE15" s="7"/>
      <c r="HVF15" s="7"/>
      <c r="HVG15" s="7"/>
      <c r="HVH15" s="7"/>
      <c r="HVI15" s="7"/>
      <c r="HVJ15" s="7"/>
      <c r="HVK15" s="7"/>
      <c r="HVL15" s="7"/>
      <c r="HVM15" s="7"/>
      <c r="HVN15" s="7"/>
      <c r="HVO15" s="7"/>
      <c r="HVP15" s="7"/>
      <c r="HVQ15" s="7"/>
      <c r="HVR15" s="7"/>
      <c r="HVS15" s="7"/>
      <c r="HVT15" s="7"/>
      <c r="HVU15" s="7"/>
      <c r="HVV15" s="7"/>
      <c r="HVW15" s="7"/>
      <c r="HVX15" s="7"/>
      <c r="HVY15" s="7"/>
      <c r="HVZ15" s="7"/>
      <c r="HWA15" s="7"/>
      <c r="HWB15" s="7"/>
      <c r="HWC15" s="7"/>
      <c r="HWD15" s="7"/>
      <c r="HWE15" s="7"/>
      <c r="HWF15" s="7"/>
      <c r="HWG15" s="7"/>
      <c r="HWH15" s="7"/>
      <c r="HWI15" s="7"/>
      <c r="HWJ15" s="7"/>
      <c r="HWK15" s="7"/>
      <c r="HWL15" s="7"/>
      <c r="HWM15" s="7"/>
      <c r="HWN15" s="7"/>
      <c r="HWO15" s="7"/>
      <c r="HWP15" s="7"/>
      <c r="HWQ15" s="7"/>
      <c r="HWR15" s="7"/>
      <c r="HWS15" s="7"/>
      <c r="HWT15" s="7"/>
      <c r="HWU15" s="7"/>
      <c r="HWV15" s="7"/>
      <c r="HWW15" s="7"/>
      <c r="HWX15" s="7"/>
      <c r="HWY15" s="7"/>
      <c r="HWZ15" s="7"/>
      <c r="HXA15" s="7"/>
      <c r="HXB15" s="7"/>
      <c r="HXC15" s="7"/>
      <c r="HXD15" s="7"/>
      <c r="HXE15" s="7"/>
      <c r="HXF15" s="7"/>
      <c r="HXG15" s="7"/>
      <c r="HXH15" s="7"/>
      <c r="HXI15" s="7"/>
      <c r="HXJ15" s="7"/>
      <c r="HXK15" s="7"/>
      <c r="HXL15" s="7"/>
      <c r="HXM15" s="7"/>
      <c r="HXN15" s="7"/>
      <c r="HXO15" s="7"/>
      <c r="HXP15" s="7"/>
      <c r="HXQ15" s="7"/>
      <c r="HXR15" s="7"/>
      <c r="HXS15" s="7"/>
      <c r="HXT15" s="7"/>
      <c r="HXU15" s="7"/>
      <c r="HXV15" s="7"/>
      <c r="HXW15" s="7"/>
      <c r="HXX15" s="7"/>
      <c r="HXY15" s="7"/>
      <c r="HXZ15" s="7"/>
      <c r="HYA15" s="7"/>
      <c r="HYB15" s="7"/>
      <c r="HYC15" s="7"/>
      <c r="HYD15" s="7"/>
      <c r="HYE15" s="7"/>
      <c r="HYF15" s="7"/>
      <c r="HYG15" s="7"/>
      <c r="HYH15" s="7"/>
      <c r="HYI15" s="7"/>
      <c r="HYJ15" s="7"/>
      <c r="HYK15" s="7"/>
      <c r="HYL15" s="7"/>
      <c r="HYM15" s="7"/>
      <c r="HYN15" s="7"/>
      <c r="HYO15" s="7"/>
      <c r="HYP15" s="7"/>
      <c r="HYQ15" s="7"/>
      <c r="HYR15" s="7"/>
      <c r="HYS15" s="7"/>
      <c r="HYT15" s="7"/>
      <c r="HYU15" s="7"/>
      <c r="HYV15" s="7"/>
      <c r="HYW15" s="7"/>
      <c r="HYX15" s="7"/>
      <c r="HYY15" s="7"/>
      <c r="HYZ15" s="7"/>
      <c r="HZA15" s="7"/>
      <c r="HZB15" s="7"/>
      <c r="HZC15" s="7"/>
      <c r="HZD15" s="7"/>
      <c r="HZE15" s="7"/>
      <c r="HZF15" s="7"/>
      <c r="HZG15" s="7"/>
      <c r="HZH15" s="7"/>
      <c r="HZI15" s="7"/>
      <c r="HZJ15" s="7"/>
      <c r="HZK15" s="7"/>
      <c r="HZL15" s="7"/>
      <c r="HZM15" s="7"/>
      <c r="HZN15" s="7"/>
      <c r="HZO15" s="7"/>
      <c r="HZP15" s="7"/>
      <c r="HZQ15" s="7"/>
      <c r="HZR15" s="7"/>
      <c r="HZS15" s="7"/>
      <c r="HZT15" s="7"/>
      <c r="HZU15" s="7"/>
      <c r="HZV15" s="7"/>
      <c r="HZW15" s="7"/>
      <c r="HZX15" s="7"/>
      <c r="HZY15" s="7"/>
      <c r="HZZ15" s="7"/>
      <c r="IAA15" s="7"/>
      <c r="IAB15" s="7"/>
      <c r="IAC15" s="7"/>
      <c r="IAD15" s="7"/>
      <c r="IAE15" s="7"/>
      <c r="IAF15" s="7"/>
      <c r="IAG15" s="7"/>
      <c r="IAH15" s="7"/>
      <c r="IAI15" s="7"/>
      <c r="IAJ15" s="7"/>
      <c r="IAK15" s="7"/>
      <c r="IAL15" s="7"/>
      <c r="IAM15" s="7"/>
      <c r="IAN15" s="7"/>
      <c r="IAO15" s="7"/>
      <c r="IAP15" s="7"/>
      <c r="IAQ15" s="7"/>
      <c r="IAR15" s="7"/>
      <c r="IAS15" s="7"/>
      <c r="IAT15" s="7"/>
      <c r="IAU15" s="7"/>
      <c r="IAV15" s="7"/>
      <c r="IAW15" s="7"/>
      <c r="IAX15" s="7"/>
      <c r="IAY15" s="7"/>
      <c r="IAZ15" s="7"/>
      <c r="IBA15" s="7"/>
      <c r="IBB15" s="7"/>
      <c r="IBC15" s="7"/>
      <c r="IBD15" s="7"/>
      <c r="IBE15" s="7"/>
      <c r="IBF15" s="7"/>
      <c r="IBG15" s="7"/>
      <c r="IBH15" s="7"/>
      <c r="IBI15" s="7"/>
      <c r="IBJ15" s="7"/>
      <c r="IBK15" s="7"/>
      <c r="IBL15" s="7"/>
      <c r="IBM15" s="7"/>
      <c r="IBN15" s="7"/>
      <c r="IBO15" s="7"/>
      <c r="IBP15" s="7"/>
      <c r="IBQ15" s="7"/>
      <c r="IBR15" s="7"/>
      <c r="IBS15" s="7"/>
      <c r="IBT15" s="7"/>
      <c r="IBU15" s="7"/>
      <c r="IBV15" s="7"/>
      <c r="IBW15" s="7"/>
      <c r="IBX15" s="7"/>
      <c r="IBY15" s="7"/>
      <c r="IBZ15" s="7"/>
      <c r="ICA15" s="7"/>
      <c r="ICB15" s="7"/>
      <c r="ICC15" s="7"/>
      <c r="ICD15" s="7"/>
      <c r="ICE15" s="7"/>
      <c r="ICF15" s="7"/>
      <c r="ICG15" s="7"/>
      <c r="ICH15" s="7"/>
      <c r="ICI15" s="7"/>
      <c r="ICJ15" s="7"/>
      <c r="ICK15" s="7"/>
      <c r="ICL15" s="7"/>
      <c r="ICM15" s="7"/>
      <c r="ICN15" s="7"/>
      <c r="ICO15" s="7"/>
      <c r="ICP15" s="7"/>
      <c r="ICQ15" s="7"/>
      <c r="ICR15" s="7"/>
      <c r="ICS15" s="7"/>
      <c r="ICT15" s="7"/>
      <c r="ICU15" s="7"/>
      <c r="ICV15" s="7"/>
      <c r="ICW15" s="7"/>
      <c r="ICX15" s="7"/>
      <c r="ICY15" s="7"/>
      <c r="ICZ15" s="7"/>
      <c r="IDA15" s="7"/>
      <c r="IDB15" s="7"/>
      <c r="IDC15" s="7"/>
      <c r="IDD15" s="7"/>
      <c r="IDE15" s="7"/>
      <c r="IDF15" s="7"/>
      <c r="IDG15" s="7"/>
      <c r="IDH15" s="7"/>
      <c r="IDI15" s="7"/>
      <c r="IDJ15" s="7"/>
      <c r="IDK15" s="7"/>
      <c r="IDL15" s="7"/>
      <c r="IDM15" s="7"/>
      <c r="IDN15" s="7"/>
      <c r="IDO15" s="7"/>
      <c r="IDP15" s="7"/>
      <c r="IDQ15" s="7"/>
      <c r="IDR15" s="7"/>
      <c r="IDS15" s="7"/>
      <c r="IDT15" s="7"/>
      <c r="IDU15" s="7"/>
      <c r="IDV15" s="7"/>
      <c r="IDW15" s="7"/>
      <c r="IDX15" s="7"/>
      <c r="IDY15" s="7"/>
      <c r="IDZ15" s="7"/>
      <c r="IEA15" s="7"/>
      <c r="IEB15" s="7"/>
      <c r="IEC15" s="7"/>
      <c r="IED15" s="7"/>
      <c r="IEE15" s="7"/>
      <c r="IEF15" s="7"/>
      <c r="IEG15" s="7"/>
      <c r="IEH15" s="7"/>
      <c r="IEI15" s="7"/>
      <c r="IEJ15" s="7"/>
      <c r="IEK15" s="7"/>
      <c r="IEL15" s="7"/>
      <c r="IEM15" s="7"/>
      <c r="IEN15" s="7"/>
      <c r="IEO15" s="7"/>
      <c r="IEP15" s="7"/>
      <c r="IEQ15" s="7"/>
      <c r="IER15" s="7"/>
      <c r="IES15" s="7"/>
      <c r="IET15" s="7"/>
      <c r="IEU15" s="7"/>
      <c r="IEV15" s="7"/>
      <c r="IEW15" s="7"/>
      <c r="IEX15" s="7"/>
      <c r="IEY15" s="7"/>
      <c r="IEZ15" s="7"/>
      <c r="IFA15" s="7"/>
      <c r="IFB15" s="7"/>
      <c r="IFC15" s="7"/>
      <c r="IFD15" s="7"/>
      <c r="IFE15" s="7"/>
      <c r="IFF15" s="7"/>
      <c r="IFG15" s="7"/>
      <c r="IFH15" s="7"/>
      <c r="IFI15" s="7"/>
      <c r="IFJ15" s="7"/>
      <c r="IFK15" s="7"/>
      <c r="IFL15" s="7"/>
      <c r="IFM15" s="7"/>
      <c r="IFN15" s="7"/>
      <c r="IFO15" s="7"/>
      <c r="IFP15" s="7"/>
      <c r="IFQ15" s="7"/>
      <c r="IFR15" s="7"/>
      <c r="IFS15" s="7"/>
      <c r="IFT15" s="7"/>
      <c r="IFU15" s="7"/>
      <c r="IFV15" s="7"/>
      <c r="IFW15" s="7"/>
      <c r="IFX15" s="7"/>
      <c r="IFY15" s="7"/>
      <c r="IFZ15" s="7"/>
      <c r="IGA15" s="7"/>
      <c r="IGB15" s="7"/>
      <c r="IGC15" s="7"/>
      <c r="IGD15" s="7"/>
      <c r="IGE15" s="7"/>
      <c r="IGF15" s="7"/>
      <c r="IGG15" s="7"/>
      <c r="IGH15" s="7"/>
      <c r="IGI15" s="7"/>
      <c r="IGJ15" s="7"/>
      <c r="IGK15" s="7"/>
      <c r="IGL15" s="7"/>
      <c r="IGM15" s="7"/>
      <c r="IGN15" s="7"/>
      <c r="IGO15" s="7"/>
      <c r="IGP15" s="7"/>
      <c r="IGQ15" s="7"/>
      <c r="IGR15" s="7"/>
      <c r="IGS15" s="7"/>
      <c r="IGT15" s="7"/>
      <c r="IGU15" s="7"/>
      <c r="IGV15" s="7"/>
      <c r="IGW15" s="7"/>
      <c r="IGX15" s="7"/>
      <c r="IGY15" s="7"/>
      <c r="IGZ15" s="7"/>
      <c r="IHA15" s="7"/>
      <c r="IHB15" s="7"/>
      <c r="IHC15" s="7"/>
      <c r="IHD15" s="7"/>
      <c r="IHE15" s="7"/>
      <c r="IHF15" s="7"/>
      <c r="IHG15" s="7"/>
      <c r="IHH15" s="7"/>
      <c r="IHI15" s="7"/>
      <c r="IHJ15" s="7"/>
      <c r="IHK15" s="7"/>
      <c r="IHL15" s="7"/>
      <c r="IHM15" s="7"/>
      <c r="IHN15" s="7"/>
      <c r="IHO15" s="7"/>
      <c r="IHP15" s="7"/>
      <c r="IHQ15" s="7"/>
      <c r="IHR15" s="7"/>
      <c r="IHS15" s="7"/>
      <c r="IHT15" s="7"/>
      <c r="IHU15" s="7"/>
      <c r="IHV15" s="7"/>
      <c r="IHW15" s="7"/>
      <c r="IHX15" s="7"/>
      <c r="IHY15" s="7"/>
      <c r="IHZ15" s="7"/>
      <c r="IIA15" s="7"/>
      <c r="IIB15" s="7"/>
      <c r="IIC15" s="7"/>
      <c r="IID15" s="7"/>
      <c r="IIE15" s="7"/>
      <c r="IIF15" s="7"/>
      <c r="IIG15" s="7"/>
      <c r="IIH15" s="7"/>
      <c r="III15" s="7"/>
      <c r="IIJ15" s="7"/>
      <c r="IIK15" s="7"/>
      <c r="IIL15" s="7"/>
      <c r="IIM15" s="7"/>
      <c r="IIN15" s="7"/>
      <c r="IIO15" s="7"/>
      <c r="IIP15" s="7"/>
      <c r="IIQ15" s="7"/>
      <c r="IIR15" s="7"/>
      <c r="IIS15" s="7"/>
      <c r="IIT15" s="7"/>
      <c r="IIU15" s="7"/>
      <c r="IIV15" s="7"/>
      <c r="IIW15" s="7"/>
      <c r="IIX15" s="7"/>
      <c r="IIY15" s="7"/>
      <c r="IIZ15" s="7"/>
      <c r="IJA15" s="7"/>
      <c r="IJB15" s="7"/>
      <c r="IJC15" s="7"/>
      <c r="IJD15" s="7"/>
      <c r="IJE15" s="7"/>
      <c r="IJF15" s="7"/>
      <c r="IJG15" s="7"/>
      <c r="IJH15" s="7"/>
      <c r="IJI15" s="7"/>
      <c r="IJJ15" s="7"/>
      <c r="IJK15" s="7"/>
      <c r="IJL15" s="7"/>
      <c r="IJM15" s="7"/>
      <c r="IJN15" s="7"/>
      <c r="IJO15" s="7"/>
      <c r="IJP15" s="7"/>
      <c r="IJQ15" s="7"/>
      <c r="IJR15" s="7"/>
      <c r="IJS15" s="7"/>
      <c r="IJT15" s="7"/>
      <c r="IJU15" s="7"/>
      <c r="IJV15" s="7"/>
      <c r="IJW15" s="7"/>
      <c r="IJX15" s="7"/>
      <c r="IJY15" s="7"/>
      <c r="IJZ15" s="7"/>
      <c r="IKA15" s="7"/>
      <c r="IKB15" s="7"/>
      <c r="IKC15" s="7"/>
      <c r="IKD15" s="7"/>
      <c r="IKE15" s="7"/>
      <c r="IKF15" s="7"/>
      <c r="IKG15" s="7"/>
      <c r="IKH15" s="7"/>
      <c r="IKI15" s="7"/>
      <c r="IKJ15" s="7"/>
      <c r="IKK15" s="7"/>
      <c r="IKL15" s="7"/>
      <c r="IKM15" s="7"/>
      <c r="IKN15" s="7"/>
      <c r="IKO15" s="7"/>
      <c r="IKP15" s="7"/>
      <c r="IKQ15" s="7"/>
      <c r="IKR15" s="7"/>
      <c r="IKS15" s="7"/>
      <c r="IKT15" s="7"/>
      <c r="IKU15" s="7"/>
      <c r="IKV15" s="7"/>
      <c r="IKW15" s="7"/>
      <c r="IKX15" s="7"/>
      <c r="IKY15" s="7"/>
      <c r="IKZ15" s="7"/>
      <c r="ILA15" s="7"/>
      <c r="ILB15" s="7"/>
      <c r="ILC15" s="7"/>
      <c r="ILD15" s="7"/>
      <c r="ILE15" s="7"/>
      <c r="ILF15" s="7"/>
      <c r="ILG15" s="7"/>
      <c r="ILH15" s="7"/>
      <c r="ILI15" s="7"/>
      <c r="ILJ15" s="7"/>
      <c r="ILK15" s="7"/>
      <c r="ILL15" s="7"/>
      <c r="ILM15" s="7"/>
      <c r="ILN15" s="7"/>
      <c r="ILO15" s="7"/>
      <c r="ILP15" s="7"/>
      <c r="ILQ15" s="7"/>
      <c r="ILR15" s="7"/>
      <c r="ILS15" s="7"/>
      <c r="ILT15" s="7"/>
      <c r="ILU15" s="7"/>
      <c r="ILV15" s="7"/>
      <c r="ILW15" s="7"/>
      <c r="ILX15" s="7"/>
      <c r="ILY15" s="7"/>
      <c r="ILZ15" s="7"/>
      <c r="IMA15" s="7"/>
      <c r="IMB15" s="7"/>
      <c r="IMC15" s="7"/>
      <c r="IMD15" s="7"/>
      <c r="IME15" s="7"/>
      <c r="IMF15" s="7"/>
      <c r="IMG15" s="7"/>
      <c r="IMH15" s="7"/>
      <c r="IMI15" s="7"/>
      <c r="IMJ15" s="7"/>
      <c r="IMK15" s="7"/>
      <c r="IML15" s="7"/>
      <c r="IMM15" s="7"/>
      <c r="IMN15" s="7"/>
      <c r="IMO15" s="7"/>
      <c r="IMP15" s="7"/>
      <c r="IMQ15" s="7"/>
      <c r="IMR15" s="7"/>
      <c r="IMS15" s="7"/>
      <c r="IMT15" s="7"/>
      <c r="IMU15" s="7"/>
      <c r="IMV15" s="7"/>
      <c r="IMW15" s="7"/>
      <c r="IMX15" s="7"/>
      <c r="IMY15" s="7"/>
      <c r="IMZ15" s="7"/>
      <c r="INA15" s="7"/>
      <c r="INB15" s="7"/>
      <c r="INC15" s="7"/>
      <c r="IND15" s="7"/>
      <c r="INE15" s="7"/>
      <c r="INF15" s="7"/>
      <c r="ING15" s="7"/>
      <c r="INH15" s="7"/>
      <c r="INI15" s="7"/>
      <c r="INJ15" s="7"/>
      <c r="INK15" s="7"/>
      <c r="INL15" s="7"/>
      <c r="INM15" s="7"/>
      <c r="INN15" s="7"/>
      <c r="INO15" s="7"/>
      <c r="INP15" s="7"/>
      <c r="INQ15" s="7"/>
      <c r="INR15" s="7"/>
      <c r="INS15" s="7"/>
      <c r="INT15" s="7"/>
      <c r="INU15" s="7"/>
      <c r="INV15" s="7"/>
      <c r="INW15" s="7"/>
      <c r="INX15" s="7"/>
      <c r="INY15" s="7"/>
      <c r="INZ15" s="7"/>
      <c r="IOA15" s="7"/>
      <c r="IOB15" s="7"/>
      <c r="IOC15" s="7"/>
      <c r="IOD15" s="7"/>
      <c r="IOE15" s="7"/>
      <c r="IOF15" s="7"/>
      <c r="IOG15" s="7"/>
      <c r="IOH15" s="7"/>
      <c r="IOI15" s="7"/>
      <c r="IOJ15" s="7"/>
      <c r="IOK15" s="7"/>
      <c r="IOL15" s="7"/>
      <c r="IOM15" s="7"/>
      <c r="ION15" s="7"/>
      <c r="IOO15" s="7"/>
      <c r="IOP15" s="7"/>
      <c r="IOQ15" s="7"/>
      <c r="IOR15" s="7"/>
      <c r="IOS15" s="7"/>
      <c r="IOT15" s="7"/>
      <c r="IOU15" s="7"/>
      <c r="IOV15" s="7"/>
      <c r="IOW15" s="7"/>
      <c r="IOX15" s="7"/>
      <c r="IOY15" s="7"/>
      <c r="IOZ15" s="7"/>
      <c r="IPA15" s="7"/>
      <c r="IPB15" s="7"/>
      <c r="IPC15" s="7"/>
      <c r="IPD15" s="7"/>
      <c r="IPE15" s="7"/>
      <c r="IPF15" s="7"/>
      <c r="IPG15" s="7"/>
      <c r="IPH15" s="7"/>
      <c r="IPI15" s="7"/>
      <c r="IPJ15" s="7"/>
      <c r="IPK15" s="7"/>
      <c r="IPL15" s="7"/>
      <c r="IPM15" s="7"/>
      <c r="IPN15" s="7"/>
      <c r="IPO15" s="7"/>
      <c r="IPP15" s="7"/>
      <c r="IPQ15" s="7"/>
      <c r="IPR15" s="7"/>
      <c r="IPS15" s="7"/>
      <c r="IPT15" s="7"/>
      <c r="IPU15" s="7"/>
      <c r="IPV15" s="7"/>
      <c r="IPW15" s="7"/>
      <c r="IPX15" s="7"/>
      <c r="IPY15" s="7"/>
      <c r="IPZ15" s="7"/>
      <c r="IQA15" s="7"/>
      <c r="IQB15" s="7"/>
      <c r="IQC15" s="7"/>
      <c r="IQD15" s="7"/>
      <c r="IQE15" s="7"/>
      <c r="IQF15" s="7"/>
      <c r="IQG15" s="7"/>
      <c r="IQH15" s="7"/>
      <c r="IQI15" s="7"/>
      <c r="IQJ15" s="7"/>
      <c r="IQK15" s="7"/>
      <c r="IQL15" s="7"/>
      <c r="IQM15" s="7"/>
      <c r="IQN15" s="7"/>
      <c r="IQO15" s="7"/>
      <c r="IQP15" s="7"/>
      <c r="IQQ15" s="7"/>
      <c r="IQR15" s="7"/>
      <c r="IQS15" s="7"/>
      <c r="IQT15" s="7"/>
      <c r="IQU15" s="7"/>
      <c r="IQV15" s="7"/>
      <c r="IQW15" s="7"/>
      <c r="IQX15" s="7"/>
      <c r="IQY15" s="7"/>
      <c r="IQZ15" s="7"/>
      <c r="IRA15" s="7"/>
      <c r="IRB15" s="7"/>
      <c r="IRC15" s="7"/>
      <c r="IRD15" s="7"/>
      <c r="IRE15" s="7"/>
      <c r="IRF15" s="7"/>
      <c r="IRG15" s="7"/>
      <c r="IRH15" s="7"/>
      <c r="IRI15" s="7"/>
      <c r="IRJ15" s="7"/>
      <c r="IRK15" s="7"/>
      <c r="IRL15" s="7"/>
      <c r="IRM15" s="7"/>
      <c r="IRN15" s="7"/>
      <c r="IRO15" s="7"/>
      <c r="IRP15" s="7"/>
      <c r="IRQ15" s="7"/>
      <c r="IRR15" s="7"/>
      <c r="IRS15" s="7"/>
      <c r="IRT15" s="7"/>
      <c r="IRU15" s="7"/>
      <c r="IRV15" s="7"/>
      <c r="IRW15" s="7"/>
      <c r="IRX15" s="7"/>
      <c r="IRY15" s="7"/>
      <c r="IRZ15" s="7"/>
      <c r="ISA15" s="7"/>
      <c r="ISB15" s="7"/>
      <c r="ISC15" s="7"/>
      <c r="ISD15" s="7"/>
      <c r="ISE15" s="7"/>
      <c r="ISF15" s="7"/>
      <c r="ISG15" s="7"/>
      <c r="ISH15" s="7"/>
      <c r="ISI15" s="7"/>
      <c r="ISJ15" s="7"/>
      <c r="ISK15" s="7"/>
      <c r="ISL15" s="7"/>
      <c r="ISM15" s="7"/>
      <c r="ISN15" s="7"/>
      <c r="ISO15" s="7"/>
      <c r="ISP15" s="7"/>
      <c r="ISQ15" s="7"/>
      <c r="ISR15" s="7"/>
      <c r="ISS15" s="7"/>
      <c r="IST15" s="7"/>
      <c r="ISU15" s="7"/>
      <c r="ISV15" s="7"/>
      <c r="ISW15" s="7"/>
      <c r="ISX15" s="7"/>
      <c r="ISY15" s="7"/>
      <c r="ISZ15" s="7"/>
      <c r="ITA15" s="7"/>
      <c r="ITB15" s="7"/>
      <c r="ITC15" s="7"/>
      <c r="ITD15" s="7"/>
      <c r="ITE15" s="7"/>
      <c r="ITF15" s="7"/>
      <c r="ITG15" s="7"/>
      <c r="ITH15" s="7"/>
      <c r="ITI15" s="7"/>
      <c r="ITJ15" s="7"/>
      <c r="ITK15" s="7"/>
      <c r="ITL15" s="7"/>
      <c r="ITM15" s="7"/>
      <c r="ITN15" s="7"/>
      <c r="ITO15" s="7"/>
      <c r="ITP15" s="7"/>
      <c r="ITQ15" s="7"/>
      <c r="ITR15" s="7"/>
      <c r="ITS15" s="7"/>
      <c r="ITT15" s="7"/>
      <c r="ITU15" s="7"/>
      <c r="ITV15" s="7"/>
      <c r="ITW15" s="7"/>
      <c r="ITX15" s="7"/>
      <c r="ITY15" s="7"/>
      <c r="ITZ15" s="7"/>
      <c r="IUA15" s="7"/>
      <c r="IUB15" s="7"/>
      <c r="IUC15" s="7"/>
      <c r="IUD15" s="7"/>
      <c r="IUE15" s="7"/>
      <c r="IUF15" s="7"/>
      <c r="IUG15" s="7"/>
      <c r="IUH15" s="7"/>
      <c r="IUI15" s="7"/>
      <c r="IUJ15" s="7"/>
      <c r="IUK15" s="7"/>
      <c r="IUL15" s="7"/>
      <c r="IUM15" s="7"/>
      <c r="IUN15" s="7"/>
      <c r="IUO15" s="7"/>
      <c r="IUP15" s="7"/>
      <c r="IUQ15" s="7"/>
      <c r="IUR15" s="7"/>
      <c r="IUS15" s="7"/>
      <c r="IUT15" s="7"/>
      <c r="IUU15" s="7"/>
      <c r="IUV15" s="7"/>
      <c r="IUW15" s="7"/>
      <c r="IUX15" s="7"/>
      <c r="IUY15" s="7"/>
      <c r="IUZ15" s="7"/>
      <c r="IVA15" s="7"/>
      <c r="IVB15" s="7"/>
      <c r="IVC15" s="7"/>
      <c r="IVD15" s="7"/>
      <c r="IVE15" s="7"/>
      <c r="IVF15" s="7"/>
      <c r="IVG15" s="7"/>
      <c r="IVH15" s="7"/>
      <c r="IVI15" s="7"/>
      <c r="IVJ15" s="7"/>
      <c r="IVK15" s="7"/>
      <c r="IVL15" s="7"/>
      <c r="IVM15" s="7"/>
      <c r="IVN15" s="7"/>
      <c r="IVO15" s="7"/>
      <c r="IVP15" s="7"/>
      <c r="IVQ15" s="7"/>
      <c r="IVR15" s="7"/>
      <c r="IVS15" s="7"/>
      <c r="IVT15" s="7"/>
      <c r="IVU15" s="7"/>
      <c r="IVV15" s="7"/>
      <c r="IVW15" s="7"/>
      <c r="IVX15" s="7"/>
      <c r="IVY15" s="7"/>
      <c r="IVZ15" s="7"/>
      <c r="IWA15" s="7"/>
      <c r="IWB15" s="7"/>
      <c r="IWC15" s="7"/>
      <c r="IWD15" s="7"/>
      <c r="IWE15" s="7"/>
      <c r="IWF15" s="7"/>
      <c r="IWG15" s="7"/>
      <c r="IWH15" s="7"/>
      <c r="IWI15" s="7"/>
      <c r="IWJ15" s="7"/>
      <c r="IWK15" s="7"/>
      <c r="IWL15" s="7"/>
      <c r="IWM15" s="7"/>
      <c r="IWN15" s="7"/>
      <c r="IWO15" s="7"/>
      <c r="IWP15" s="7"/>
      <c r="IWQ15" s="7"/>
      <c r="IWR15" s="7"/>
      <c r="IWS15" s="7"/>
      <c r="IWT15" s="7"/>
      <c r="IWU15" s="7"/>
      <c r="IWV15" s="7"/>
      <c r="IWW15" s="7"/>
      <c r="IWX15" s="7"/>
      <c r="IWY15" s="7"/>
      <c r="IWZ15" s="7"/>
      <c r="IXA15" s="7"/>
      <c r="IXB15" s="7"/>
      <c r="IXC15" s="7"/>
      <c r="IXD15" s="7"/>
      <c r="IXE15" s="7"/>
      <c r="IXF15" s="7"/>
      <c r="IXG15" s="7"/>
      <c r="IXH15" s="7"/>
      <c r="IXI15" s="7"/>
      <c r="IXJ15" s="7"/>
      <c r="IXK15" s="7"/>
      <c r="IXL15" s="7"/>
      <c r="IXM15" s="7"/>
      <c r="IXN15" s="7"/>
      <c r="IXO15" s="7"/>
      <c r="IXP15" s="7"/>
      <c r="IXQ15" s="7"/>
      <c r="IXR15" s="7"/>
      <c r="IXS15" s="7"/>
      <c r="IXT15" s="7"/>
      <c r="IXU15" s="7"/>
      <c r="IXV15" s="7"/>
      <c r="IXW15" s="7"/>
      <c r="IXX15" s="7"/>
      <c r="IXY15" s="7"/>
      <c r="IXZ15" s="7"/>
      <c r="IYA15" s="7"/>
      <c r="IYB15" s="7"/>
      <c r="IYC15" s="7"/>
      <c r="IYD15" s="7"/>
      <c r="IYE15" s="7"/>
      <c r="IYF15" s="7"/>
      <c r="IYG15" s="7"/>
      <c r="IYH15" s="7"/>
      <c r="IYI15" s="7"/>
      <c r="IYJ15" s="7"/>
      <c r="IYK15" s="7"/>
      <c r="IYL15" s="7"/>
      <c r="IYM15" s="7"/>
      <c r="IYN15" s="7"/>
      <c r="IYO15" s="7"/>
      <c r="IYP15" s="7"/>
      <c r="IYQ15" s="7"/>
      <c r="IYR15" s="7"/>
      <c r="IYS15" s="7"/>
      <c r="IYT15" s="7"/>
      <c r="IYU15" s="7"/>
      <c r="IYV15" s="7"/>
      <c r="IYW15" s="7"/>
      <c r="IYX15" s="7"/>
      <c r="IYY15" s="7"/>
      <c r="IYZ15" s="7"/>
      <c r="IZA15" s="7"/>
      <c r="IZB15" s="7"/>
      <c r="IZC15" s="7"/>
      <c r="IZD15" s="7"/>
      <c r="IZE15" s="7"/>
      <c r="IZF15" s="7"/>
      <c r="IZG15" s="7"/>
      <c r="IZH15" s="7"/>
      <c r="IZI15" s="7"/>
      <c r="IZJ15" s="7"/>
      <c r="IZK15" s="7"/>
      <c r="IZL15" s="7"/>
      <c r="IZM15" s="7"/>
      <c r="IZN15" s="7"/>
      <c r="IZO15" s="7"/>
      <c r="IZP15" s="7"/>
      <c r="IZQ15" s="7"/>
      <c r="IZR15" s="7"/>
      <c r="IZS15" s="7"/>
      <c r="IZT15" s="7"/>
      <c r="IZU15" s="7"/>
      <c r="IZV15" s="7"/>
      <c r="IZW15" s="7"/>
      <c r="IZX15" s="7"/>
      <c r="IZY15" s="7"/>
      <c r="IZZ15" s="7"/>
      <c r="JAA15" s="7"/>
      <c r="JAB15" s="7"/>
      <c r="JAC15" s="7"/>
      <c r="JAD15" s="7"/>
      <c r="JAE15" s="7"/>
      <c r="JAF15" s="7"/>
      <c r="JAG15" s="7"/>
      <c r="JAH15" s="7"/>
      <c r="JAI15" s="7"/>
      <c r="JAJ15" s="7"/>
      <c r="JAK15" s="7"/>
      <c r="JAL15" s="7"/>
      <c r="JAM15" s="7"/>
      <c r="JAN15" s="7"/>
      <c r="JAO15" s="7"/>
      <c r="JAP15" s="7"/>
      <c r="JAQ15" s="7"/>
      <c r="JAR15" s="7"/>
      <c r="JAS15" s="7"/>
      <c r="JAT15" s="7"/>
      <c r="JAU15" s="7"/>
      <c r="JAV15" s="7"/>
      <c r="JAW15" s="7"/>
      <c r="JAX15" s="7"/>
      <c r="JAY15" s="7"/>
      <c r="JAZ15" s="7"/>
      <c r="JBA15" s="7"/>
      <c r="JBB15" s="7"/>
      <c r="JBC15" s="7"/>
      <c r="JBD15" s="7"/>
      <c r="JBE15" s="7"/>
      <c r="JBF15" s="7"/>
      <c r="JBG15" s="7"/>
      <c r="JBH15" s="7"/>
      <c r="JBI15" s="7"/>
      <c r="JBJ15" s="7"/>
      <c r="JBK15" s="7"/>
      <c r="JBL15" s="7"/>
      <c r="JBM15" s="7"/>
      <c r="JBN15" s="7"/>
      <c r="JBO15" s="7"/>
      <c r="JBP15" s="7"/>
      <c r="JBQ15" s="7"/>
      <c r="JBR15" s="7"/>
      <c r="JBS15" s="7"/>
      <c r="JBT15" s="7"/>
      <c r="JBU15" s="7"/>
      <c r="JBV15" s="7"/>
      <c r="JBW15" s="7"/>
      <c r="JBX15" s="7"/>
      <c r="JBY15" s="7"/>
      <c r="JBZ15" s="7"/>
      <c r="JCA15" s="7"/>
      <c r="JCB15" s="7"/>
      <c r="JCC15" s="7"/>
      <c r="JCD15" s="7"/>
      <c r="JCE15" s="7"/>
      <c r="JCF15" s="7"/>
      <c r="JCG15" s="7"/>
      <c r="JCH15" s="7"/>
      <c r="JCI15" s="7"/>
      <c r="JCJ15" s="7"/>
      <c r="JCK15" s="7"/>
      <c r="JCL15" s="7"/>
      <c r="JCM15" s="7"/>
      <c r="JCN15" s="7"/>
      <c r="JCO15" s="7"/>
      <c r="JCP15" s="7"/>
      <c r="JCQ15" s="7"/>
      <c r="JCR15" s="7"/>
      <c r="JCS15" s="7"/>
      <c r="JCT15" s="7"/>
      <c r="JCU15" s="7"/>
      <c r="JCV15" s="7"/>
      <c r="JCW15" s="7"/>
      <c r="JCX15" s="7"/>
      <c r="JCY15" s="7"/>
      <c r="JCZ15" s="7"/>
      <c r="JDA15" s="7"/>
      <c r="JDB15" s="7"/>
      <c r="JDC15" s="7"/>
      <c r="JDD15" s="7"/>
      <c r="JDE15" s="7"/>
      <c r="JDF15" s="7"/>
      <c r="JDG15" s="7"/>
      <c r="JDH15" s="7"/>
      <c r="JDI15" s="7"/>
      <c r="JDJ15" s="7"/>
      <c r="JDK15" s="7"/>
      <c r="JDL15" s="7"/>
      <c r="JDM15" s="7"/>
      <c r="JDN15" s="7"/>
      <c r="JDO15" s="7"/>
      <c r="JDP15" s="7"/>
      <c r="JDQ15" s="7"/>
      <c r="JDR15" s="7"/>
      <c r="JDS15" s="7"/>
      <c r="JDT15" s="7"/>
      <c r="JDU15" s="7"/>
      <c r="JDV15" s="7"/>
      <c r="JDW15" s="7"/>
      <c r="JDX15" s="7"/>
      <c r="JDY15" s="7"/>
      <c r="JDZ15" s="7"/>
      <c r="JEA15" s="7"/>
      <c r="JEB15" s="7"/>
      <c r="JEC15" s="7"/>
      <c r="JED15" s="7"/>
      <c r="JEE15" s="7"/>
      <c r="JEF15" s="7"/>
      <c r="JEG15" s="7"/>
      <c r="JEH15" s="7"/>
      <c r="JEI15" s="7"/>
      <c r="JEJ15" s="7"/>
      <c r="JEK15" s="7"/>
      <c r="JEL15" s="7"/>
      <c r="JEM15" s="7"/>
      <c r="JEN15" s="7"/>
      <c r="JEO15" s="7"/>
      <c r="JEP15" s="7"/>
      <c r="JEQ15" s="7"/>
      <c r="JER15" s="7"/>
      <c r="JES15" s="7"/>
      <c r="JET15" s="7"/>
      <c r="JEU15" s="7"/>
      <c r="JEV15" s="7"/>
      <c r="JEW15" s="7"/>
      <c r="JEX15" s="7"/>
      <c r="JEY15" s="7"/>
      <c r="JEZ15" s="7"/>
      <c r="JFA15" s="7"/>
      <c r="JFB15" s="7"/>
      <c r="JFC15" s="7"/>
      <c r="JFD15" s="7"/>
      <c r="JFE15" s="7"/>
      <c r="JFF15" s="7"/>
      <c r="JFG15" s="7"/>
      <c r="JFH15" s="7"/>
      <c r="JFI15" s="7"/>
      <c r="JFJ15" s="7"/>
      <c r="JFK15" s="7"/>
      <c r="JFL15" s="7"/>
      <c r="JFM15" s="7"/>
      <c r="JFN15" s="7"/>
      <c r="JFO15" s="7"/>
      <c r="JFP15" s="7"/>
      <c r="JFQ15" s="7"/>
      <c r="JFR15" s="7"/>
      <c r="JFS15" s="7"/>
      <c r="JFT15" s="7"/>
      <c r="JFU15" s="7"/>
      <c r="JFV15" s="7"/>
      <c r="JFW15" s="7"/>
      <c r="JFX15" s="7"/>
      <c r="JFY15" s="7"/>
      <c r="JFZ15" s="7"/>
      <c r="JGA15" s="7"/>
      <c r="JGB15" s="7"/>
      <c r="JGC15" s="7"/>
      <c r="JGD15" s="7"/>
      <c r="JGE15" s="7"/>
      <c r="JGF15" s="7"/>
      <c r="JGG15" s="7"/>
      <c r="JGH15" s="7"/>
      <c r="JGI15" s="7"/>
      <c r="JGJ15" s="7"/>
      <c r="JGK15" s="7"/>
      <c r="JGL15" s="7"/>
      <c r="JGM15" s="7"/>
      <c r="JGN15" s="7"/>
      <c r="JGO15" s="7"/>
      <c r="JGP15" s="7"/>
      <c r="JGQ15" s="7"/>
      <c r="JGR15" s="7"/>
      <c r="JGS15" s="7"/>
      <c r="JGT15" s="7"/>
      <c r="JGU15" s="7"/>
      <c r="JGV15" s="7"/>
      <c r="JGW15" s="7"/>
      <c r="JGX15" s="7"/>
      <c r="JGY15" s="7"/>
      <c r="JGZ15" s="7"/>
      <c r="JHA15" s="7"/>
      <c r="JHB15" s="7"/>
      <c r="JHC15" s="7"/>
      <c r="JHD15" s="7"/>
      <c r="JHE15" s="7"/>
      <c r="JHF15" s="7"/>
      <c r="JHG15" s="7"/>
      <c r="JHH15" s="7"/>
      <c r="JHI15" s="7"/>
      <c r="JHJ15" s="7"/>
      <c r="JHK15" s="7"/>
      <c r="JHL15" s="7"/>
      <c r="JHM15" s="7"/>
      <c r="JHN15" s="7"/>
      <c r="JHO15" s="7"/>
      <c r="JHP15" s="7"/>
      <c r="JHQ15" s="7"/>
      <c r="JHR15" s="7"/>
      <c r="JHS15" s="7"/>
      <c r="JHT15" s="7"/>
      <c r="JHU15" s="7"/>
      <c r="JHV15" s="7"/>
      <c r="JHW15" s="7"/>
      <c r="JHX15" s="7"/>
      <c r="JHY15" s="7"/>
      <c r="JHZ15" s="7"/>
      <c r="JIA15" s="7"/>
      <c r="JIB15" s="7"/>
      <c r="JIC15" s="7"/>
      <c r="JID15" s="7"/>
      <c r="JIE15" s="7"/>
      <c r="JIF15" s="7"/>
      <c r="JIG15" s="7"/>
      <c r="JIH15" s="7"/>
      <c r="JII15" s="7"/>
      <c r="JIJ15" s="7"/>
      <c r="JIK15" s="7"/>
      <c r="JIL15" s="7"/>
      <c r="JIM15" s="7"/>
      <c r="JIN15" s="7"/>
      <c r="JIO15" s="7"/>
      <c r="JIP15" s="7"/>
      <c r="JIQ15" s="7"/>
      <c r="JIR15" s="7"/>
      <c r="JIS15" s="7"/>
      <c r="JIT15" s="7"/>
      <c r="JIU15" s="7"/>
      <c r="JIV15" s="7"/>
      <c r="JIW15" s="7"/>
      <c r="JIX15" s="7"/>
      <c r="JIY15" s="7"/>
      <c r="JIZ15" s="7"/>
      <c r="JJA15" s="7"/>
      <c r="JJB15" s="7"/>
      <c r="JJC15" s="7"/>
      <c r="JJD15" s="7"/>
      <c r="JJE15" s="7"/>
      <c r="JJF15" s="7"/>
      <c r="JJG15" s="7"/>
      <c r="JJH15" s="7"/>
      <c r="JJI15" s="7"/>
      <c r="JJJ15" s="7"/>
      <c r="JJK15" s="7"/>
      <c r="JJL15" s="7"/>
      <c r="JJM15" s="7"/>
      <c r="JJN15" s="7"/>
      <c r="JJO15" s="7"/>
      <c r="JJP15" s="7"/>
      <c r="JJQ15" s="7"/>
      <c r="JJR15" s="7"/>
      <c r="JJS15" s="7"/>
      <c r="JJT15" s="7"/>
      <c r="JJU15" s="7"/>
      <c r="JJV15" s="7"/>
      <c r="JJW15" s="7"/>
      <c r="JJX15" s="7"/>
      <c r="JJY15" s="7"/>
      <c r="JJZ15" s="7"/>
      <c r="JKA15" s="7"/>
      <c r="JKB15" s="7"/>
      <c r="JKC15" s="7"/>
      <c r="JKD15" s="7"/>
      <c r="JKE15" s="7"/>
      <c r="JKF15" s="7"/>
      <c r="JKG15" s="7"/>
      <c r="JKH15" s="7"/>
      <c r="JKI15" s="7"/>
      <c r="JKJ15" s="7"/>
      <c r="JKK15" s="7"/>
      <c r="JKL15" s="7"/>
      <c r="JKM15" s="7"/>
      <c r="JKN15" s="7"/>
      <c r="JKO15" s="7"/>
      <c r="JKP15" s="7"/>
      <c r="JKQ15" s="7"/>
      <c r="JKR15" s="7"/>
      <c r="JKS15" s="7"/>
      <c r="JKT15" s="7"/>
      <c r="JKU15" s="7"/>
      <c r="JKV15" s="7"/>
      <c r="JKW15" s="7"/>
      <c r="JKX15" s="7"/>
      <c r="JKY15" s="7"/>
      <c r="JKZ15" s="7"/>
      <c r="JLA15" s="7"/>
      <c r="JLB15" s="7"/>
      <c r="JLC15" s="7"/>
      <c r="JLD15" s="7"/>
      <c r="JLE15" s="7"/>
      <c r="JLF15" s="7"/>
      <c r="JLG15" s="7"/>
      <c r="JLH15" s="7"/>
      <c r="JLI15" s="7"/>
      <c r="JLJ15" s="7"/>
      <c r="JLK15" s="7"/>
      <c r="JLL15" s="7"/>
      <c r="JLM15" s="7"/>
      <c r="JLN15" s="7"/>
      <c r="JLO15" s="7"/>
      <c r="JLP15" s="7"/>
      <c r="JLQ15" s="7"/>
      <c r="JLR15" s="7"/>
      <c r="JLS15" s="7"/>
      <c r="JLT15" s="7"/>
      <c r="JLU15" s="7"/>
      <c r="JLV15" s="7"/>
      <c r="JLW15" s="7"/>
      <c r="JLX15" s="7"/>
      <c r="JLY15" s="7"/>
      <c r="JLZ15" s="7"/>
      <c r="JMA15" s="7"/>
      <c r="JMB15" s="7"/>
      <c r="JMC15" s="7"/>
      <c r="JMD15" s="7"/>
      <c r="JME15" s="7"/>
      <c r="JMF15" s="7"/>
      <c r="JMG15" s="7"/>
      <c r="JMH15" s="7"/>
      <c r="JMI15" s="7"/>
      <c r="JMJ15" s="7"/>
      <c r="JMK15" s="7"/>
      <c r="JML15" s="7"/>
      <c r="JMM15" s="7"/>
      <c r="JMN15" s="7"/>
      <c r="JMO15" s="7"/>
      <c r="JMP15" s="7"/>
      <c r="JMQ15" s="7"/>
      <c r="JMR15" s="7"/>
      <c r="JMS15" s="7"/>
      <c r="JMT15" s="7"/>
      <c r="JMU15" s="7"/>
      <c r="JMV15" s="7"/>
      <c r="JMW15" s="7"/>
      <c r="JMX15" s="7"/>
      <c r="JMY15" s="7"/>
      <c r="JMZ15" s="7"/>
      <c r="JNA15" s="7"/>
      <c r="JNB15" s="7"/>
      <c r="JNC15" s="7"/>
      <c r="JND15" s="7"/>
      <c r="JNE15" s="7"/>
      <c r="JNF15" s="7"/>
      <c r="JNG15" s="7"/>
      <c r="JNH15" s="7"/>
      <c r="JNI15" s="7"/>
      <c r="JNJ15" s="7"/>
      <c r="JNK15" s="7"/>
      <c r="JNL15" s="7"/>
      <c r="JNM15" s="7"/>
      <c r="JNN15" s="7"/>
      <c r="JNO15" s="7"/>
      <c r="JNP15" s="7"/>
      <c r="JNQ15" s="7"/>
      <c r="JNR15" s="7"/>
      <c r="JNS15" s="7"/>
      <c r="JNT15" s="7"/>
      <c r="JNU15" s="7"/>
      <c r="JNV15" s="7"/>
      <c r="JNW15" s="7"/>
      <c r="JNX15" s="7"/>
      <c r="JNY15" s="7"/>
      <c r="JNZ15" s="7"/>
      <c r="JOA15" s="7"/>
      <c r="JOB15" s="7"/>
      <c r="JOC15" s="7"/>
      <c r="JOD15" s="7"/>
      <c r="JOE15" s="7"/>
      <c r="JOF15" s="7"/>
      <c r="JOG15" s="7"/>
      <c r="JOH15" s="7"/>
      <c r="JOI15" s="7"/>
      <c r="JOJ15" s="7"/>
      <c r="JOK15" s="7"/>
      <c r="JOL15" s="7"/>
      <c r="JOM15" s="7"/>
      <c r="JON15" s="7"/>
      <c r="JOO15" s="7"/>
      <c r="JOP15" s="7"/>
      <c r="JOQ15" s="7"/>
      <c r="JOR15" s="7"/>
      <c r="JOS15" s="7"/>
      <c r="JOT15" s="7"/>
      <c r="JOU15" s="7"/>
      <c r="JOV15" s="7"/>
      <c r="JOW15" s="7"/>
      <c r="JOX15" s="7"/>
      <c r="JOY15" s="7"/>
      <c r="JOZ15" s="7"/>
      <c r="JPA15" s="7"/>
      <c r="JPB15" s="7"/>
      <c r="JPC15" s="7"/>
      <c r="JPD15" s="7"/>
      <c r="JPE15" s="7"/>
      <c r="JPF15" s="7"/>
      <c r="JPG15" s="7"/>
      <c r="JPH15" s="7"/>
      <c r="JPI15" s="7"/>
      <c r="JPJ15" s="7"/>
      <c r="JPK15" s="7"/>
      <c r="JPL15" s="7"/>
      <c r="JPM15" s="7"/>
      <c r="JPN15" s="7"/>
      <c r="JPO15" s="7"/>
      <c r="JPP15" s="7"/>
      <c r="JPQ15" s="7"/>
      <c r="JPR15" s="7"/>
      <c r="JPS15" s="7"/>
      <c r="JPT15" s="7"/>
      <c r="JPU15" s="7"/>
      <c r="JPV15" s="7"/>
      <c r="JPW15" s="7"/>
      <c r="JPX15" s="7"/>
      <c r="JPY15" s="7"/>
      <c r="JPZ15" s="7"/>
      <c r="JQA15" s="7"/>
      <c r="JQB15" s="7"/>
      <c r="JQC15" s="7"/>
      <c r="JQD15" s="7"/>
      <c r="JQE15" s="7"/>
      <c r="JQF15" s="7"/>
      <c r="JQG15" s="7"/>
      <c r="JQH15" s="7"/>
      <c r="JQI15" s="7"/>
      <c r="JQJ15" s="7"/>
      <c r="JQK15" s="7"/>
      <c r="JQL15" s="7"/>
      <c r="JQM15" s="7"/>
      <c r="JQN15" s="7"/>
      <c r="JQO15" s="7"/>
      <c r="JQP15" s="7"/>
      <c r="JQQ15" s="7"/>
      <c r="JQR15" s="7"/>
      <c r="JQS15" s="7"/>
      <c r="JQT15" s="7"/>
      <c r="JQU15" s="7"/>
      <c r="JQV15" s="7"/>
      <c r="JQW15" s="7"/>
      <c r="JQX15" s="7"/>
      <c r="JQY15" s="7"/>
      <c r="JQZ15" s="7"/>
      <c r="JRA15" s="7"/>
      <c r="JRB15" s="7"/>
      <c r="JRC15" s="7"/>
      <c r="JRD15" s="7"/>
      <c r="JRE15" s="7"/>
      <c r="JRF15" s="7"/>
      <c r="JRG15" s="7"/>
      <c r="JRH15" s="7"/>
      <c r="JRI15" s="7"/>
      <c r="JRJ15" s="7"/>
      <c r="JRK15" s="7"/>
      <c r="JRL15" s="7"/>
      <c r="JRM15" s="7"/>
      <c r="JRN15" s="7"/>
      <c r="JRO15" s="7"/>
      <c r="JRP15" s="7"/>
      <c r="JRQ15" s="7"/>
      <c r="JRR15" s="7"/>
      <c r="JRS15" s="7"/>
      <c r="JRT15" s="7"/>
      <c r="JRU15" s="7"/>
      <c r="JRV15" s="7"/>
      <c r="JRW15" s="7"/>
      <c r="JRX15" s="7"/>
      <c r="JRY15" s="7"/>
      <c r="JRZ15" s="7"/>
      <c r="JSA15" s="7"/>
      <c r="JSB15" s="7"/>
      <c r="JSC15" s="7"/>
      <c r="JSD15" s="7"/>
      <c r="JSE15" s="7"/>
      <c r="JSF15" s="7"/>
      <c r="JSG15" s="7"/>
      <c r="JSH15" s="7"/>
      <c r="JSI15" s="7"/>
      <c r="JSJ15" s="7"/>
      <c r="JSK15" s="7"/>
      <c r="JSL15" s="7"/>
      <c r="JSM15" s="7"/>
      <c r="JSN15" s="7"/>
      <c r="JSO15" s="7"/>
      <c r="JSP15" s="7"/>
      <c r="JSQ15" s="7"/>
      <c r="JSR15" s="7"/>
      <c r="JSS15" s="7"/>
      <c r="JST15" s="7"/>
      <c r="JSU15" s="7"/>
      <c r="JSV15" s="7"/>
      <c r="JSW15" s="7"/>
      <c r="JSX15" s="7"/>
      <c r="JSY15" s="7"/>
      <c r="JSZ15" s="7"/>
      <c r="JTA15" s="7"/>
      <c r="JTB15" s="7"/>
      <c r="JTC15" s="7"/>
      <c r="JTD15" s="7"/>
      <c r="JTE15" s="7"/>
      <c r="JTF15" s="7"/>
      <c r="JTG15" s="7"/>
      <c r="JTH15" s="7"/>
      <c r="JTI15" s="7"/>
      <c r="JTJ15" s="7"/>
      <c r="JTK15" s="7"/>
      <c r="JTL15" s="7"/>
      <c r="JTM15" s="7"/>
      <c r="JTN15" s="7"/>
      <c r="JTO15" s="7"/>
      <c r="JTP15" s="7"/>
      <c r="JTQ15" s="7"/>
      <c r="JTR15" s="7"/>
      <c r="JTS15" s="7"/>
      <c r="JTT15" s="7"/>
      <c r="JTU15" s="7"/>
      <c r="JTV15" s="7"/>
      <c r="JTW15" s="7"/>
      <c r="JTX15" s="7"/>
      <c r="JTY15" s="7"/>
      <c r="JTZ15" s="7"/>
      <c r="JUA15" s="7"/>
      <c r="JUB15" s="7"/>
      <c r="JUC15" s="7"/>
      <c r="JUD15" s="7"/>
      <c r="JUE15" s="7"/>
      <c r="JUF15" s="7"/>
      <c r="JUG15" s="7"/>
      <c r="JUH15" s="7"/>
      <c r="JUI15" s="7"/>
      <c r="JUJ15" s="7"/>
      <c r="JUK15" s="7"/>
      <c r="JUL15" s="7"/>
      <c r="JUM15" s="7"/>
      <c r="JUN15" s="7"/>
      <c r="JUO15" s="7"/>
      <c r="JUP15" s="7"/>
      <c r="JUQ15" s="7"/>
      <c r="JUR15" s="7"/>
      <c r="JUS15" s="7"/>
      <c r="JUT15" s="7"/>
      <c r="JUU15" s="7"/>
      <c r="JUV15" s="7"/>
      <c r="JUW15" s="7"/>
      <c r="JUX15" s="7"/>
      <c r="JUY15" s="7"/>
      <c r="JUZ15" s="7"/>
      <c r="JVA15" s="7"/>
      <c r="JVB15" s="7"/>
      <c r="JVC15" s="7"/>
      <c r="JVD15" s="7"/>
      <c r="JVE15" s="7"/>
      <c r="JVF15" s="7"/>
      <c r="JVG15" s="7"/>
      <c r="JVH15" s="7"/>
      <c r="JVI15" s="7"/>
      <c r="JVJ15" s="7"/>
      <c r="JVK15" s="7"/>
      <c r="JVL15" s="7"/>
      <c r="JVM15" s="7"/>
      <c r="JVN15" s="7"/>
      <c r="JVO15" s="7"/>
      <c r="JVP15" s="7"/>
      <c r="JVQ15" s="7"/>
      <c r="JVR15" s="7"/>
      <c r="JVS15" s="7"/>
      <c r="JVT15" s="7"/>
      <c r="JVU15" s="7"/>
      <c r="JVV15" s="7"/>
      <c r="JVW15" s="7"/>
      <c r="JVX15" s="7"/>
      <c r="JVY15" s="7"/>
      <c r="JVZ15" s="7"/>
      <c r="JWA15" s="7"/>
      <c r="JWB15" s="7"/>
      <c r="JWC15" s="7"/>
      <c r="JWD15" s="7"/>
      <c r="JWE15" s="7"/>
      <c r="JWF15" s="7"/>
      <c r="JWG15" s="7"/>
      <c r="JWH15" s="7"/>
      <c r="JWI15" s="7"/>
      <c r="JWJ15" s="7"/>
      <c r="JWK15" s="7"/>
      <c r="JWL15" s="7"/>
      <c r="JWM15" s="7"/>
      <c r="JWN15" s="7"/>
      <c r="JWO15" s="7"/>
      <c r="JWP15" s="7"/>
      <c r="JWQ15" s="7"/>
      <c r="JWR15" s="7"/>
      <c r="JWS15" s="7"/>
      <c r="JWT15" s="7"/>
      <c r="JWU15" s="7"/>
      <c r="JWV15" s="7"/>
      <c r="JWW15" s="7"/>
      <c r="JWX15" s="7"/>
      <c r="JWY15" s="7"/>
      <c r="JWZ15" s="7"/>
      <c r="JXA15" s="7"/>
      <c r="JXB15" s="7"/>
      <c r="JXC15" s="7"/>
      <c r="JXD15" s="7"/>
      <c r="JXE15" s="7"/>
      <c r="JXF15" s="7"/>
      <c r="JXG15" s="7"/>
      <c r="JXH15" s="7"/>
      <c r="JXI15" s="7"/>
      <c r="JXJ15" s="7"/>
      <c r="JXK15" s="7"/>
      <c r="JXL15" s="7"/>
      <c r="JXM15" s="7"/>
      <c r="JXN15" s="7"/>
      <c r="JXO15" s="7"/>
      <c r="JXP15" s="7"/>
      <c r="JXQ15" s="7"/>
      <c r="JXR15" s="7"/>
      <c r="JXS15" s="7"/>
      <c r="JXT15" s="7"/>
      <c r="JXU15" s="7"/>
      <c r="JXV15" s="7"/>
      <c r="JXW15" s="7"/>
      <c r="JXX15" s="7"/>
      <c r="JXY15" s="7"/>
      <c r="JXZ15" s="7"/>
      <c r="JYA15" s="7"/>
      <c r="JYB15" s="7"/>
      <c r="JYC15" s="7"/>
      <c r="JYD15" s="7"/>
      <c r="JYE15" s="7"/>
      <c r="JYF15" s="7"/>
      <c r="JYG15" s="7"/>
      <c r="JYH15" s="7"/>
      <c r="JYI15" s="7"/>
      <c r="JYJ15" s="7"/>
      <c r="JYK15" s="7"/>
      <c r="JYL15" s="7"/>
      <c r="JYM15" s="7"/>
      <c r="JYN15" s="7"/>
      <c r="JYO15" s="7"/>
      <c r="JYP15" s="7"/>
      <c r="JYQ15" s="7"/>
      <c r="JYR15" s="7"/>
      <c r="JYS15" s="7"/>
      <c r="JYT15" s="7"/>
      <c r="JYU15" s="7"/>
      <c r="JYV15" s="7"/>
      <c r="JYW15" s="7"/>
      <c r="JYX15" s="7"/>
      <c r="JYY15" s="7"/>
      <c r="JYZ15" s="7"/>
      <c r="JZA15" s="7"/>
      <c r="JZB15" s="7"/>
      <c r="JZC15" s="7"/>
      <c r="JZD15" s="7"/>
      <c r="JZE15" s="7"/>
      <c r="JZF15" s="7"/>
      <c r="JZG15" s="7"/>
      <c r="JZH15" s="7"/>
      <c r="JZI15" s="7"/>
      <c r="JZJ15" s="7"/>
      <c r="JZK15" s="7"/>
      <c r="JZL15" s="7"/>
      <c r="JZM15" s="7"/>
      <c r="JZN15" s="7"/>
      <c r="JZO15" s="7"/>
      <c r="JZP15" s="7"/>
      <c r="JZQ15" s="7"/>
      <c r="JZR15" s="7"/>
      <c r="JZS15" s="7"/>
      <c r="JZT15" s="7"/>
      <c r="JZU15" s="7"/>
      <c r="JZV15" s="7"/>
      <c r="JZW15" s="7"/>
      <c r="JZX15" s="7"/>
      <c r="JZY15" s="7"/>
      <c r="JZZ15" s="7"/>
      <c r="KAA15" s="7"/>
      <c r="KAB15" s="7"/>
      <c r="KAC15" s="7"/>
      <c r="KAD15" s="7"/>
      <c r="KAE15" s="7"/>
      <c r="KAF15" s="7"/>
      <c r="KAG15" s="7"/>
      <c r="KAH15" s="7"/>
      <c r="KAI15" s="7"/>
      <c r="KAJ15" s="7"/>
      <c r="KAK15" s="7"/>
      <c r="KAL15" s="7"/>
      <c r="KAM15" s="7"/>
      <c r="KAN15" s="7"/>
      <c r="KAO15" s="7"/>
      <c r="KAP15" s="7"/>
      <c r="KAQ15" s="7"/>
      <c r="KAR15" s="7"/>
      <c r="KAS15" s="7"/>
      <c r="KAT15" s="7"/>
      <c r="KAU15" s="7"/>
      <c r="KAV15" s="7"/>
      <c r="KAW15" s="7"/>
      <c r="KAX15" s="7"/>
      <c r="KAY15" s="7"/>
      <c r="KAZ15" s="7"/>
      <c r="KBA15" s="7"/>
      <c r="KBB15" s="7"/>
      <c r="KBC15" s="7"/>
      <c r="KBD15" s="7"/>
      <c r="KBE15" s="7"/>
      <c r="KBF15" s="7"/>
      <c r="KBG15" s="7"/>
      <c r="KBH15" s="7"/>
      <c r="KBI15" s="7"/>
      <c r="KBJ15" s="7"/>
      <c r="KBK15" s="7"/>
      <c r="KBL15" s="7"/>
      <c r="KBM15" s="7"/>
      <c r="KBN15" s="7"/>
      <c r="KBO15" s="7"/>
      <c r="KBP15" s="7"/>
      <c r="KBQ15" s="7"/>
      <c r="KBR15" s="7"/>
      <c r="KBS15" s="7"/>
      <c r="KBT15" s="7"/>
      <c r="KBU15" s="7"/>
      <c r="KBV15" s="7"/>
      <c r="KBW15" s="7"/>
      <c r="KBX15" s="7"/>
      <c r="KBY15" s="7"/>
      <c r="KBZ15" s="7"/>
      <c r="KCA15" s="7"/>
      <c r="KCB15" s="7"/>
      <c r="KCC15" s="7"/>
      <c r="KCD15" s="7"/>
      <c r="KCE15" s="7"/>
      <c r="KCF15" s="7"/>
      <c r="KCG15" s="7"/>
      <c r="KCH15" s="7"/>
      <c r="KCI15" s="7"/>
      <c r="KCJ15" s="7"/>
      <c r="KCK15" s="7"/>
      <c r="KCL15" s="7"/>
      <c r="KCM15" s="7"/>
      <c r="KCN15" s="7"/>
      <c r="KCO15" s="7"/>
      <c r="KCP15" s="7"/>
      <c r="KCQ15" s="7"/>
      <c r="KCR15" s="7"/>
      <c r="KCS15" s="7"/>
      <c r="KCT15" s="7"/>
      <c r="KCU15" s="7"/>
      <c r="KCV15" s="7"/>
      <c r="KCW15" s="7"/>
      <c r="KCX15" s="7"/>
      <c r="KCY15" s="7"/>
      <c r="KCZ15" s="7"/>
      <c r="KDA15" s="7"/>
      <c r="KDB15" s="7"/>
      <c r="KDC15" s="7"/>
      <c r="KDD15" s="7"/>
      <c r="KDE15" s="7"/>
      <c r="KDF15" s="7"/>
      <c r="KDG15" s="7"/>
      <c r="KDH15" s="7"/>
      <c r="KDI15" s="7"/>
      <c r="KDJ15" s="7"/>
      <c r="KDK15" s="7"/>
      <c r="KDL15" s="7"/>
      <c r="KDM15" s="7"/>
      <c r="KDN15" s="7"/>
      <c r="KDO15" s="7"/>
      <c r="KDP15" s="7"/>
      <c r="KDQ15" s="7"/>
      <c r="KDR15" s="7"/>
      <c r="KDS15" s="7"/>
      <c r="KDT15" s="7"/>
      <c r="KDU15" s="7"/>
      <c r="KDV15" s="7"/>
      <c r="KDW15" s="7"/>
      <c r="KDX15" s="7"/>
      <c r="KDY15" s="7"/>
      <c r="KDZ15" s="7"/>
      <c r="KEA15" s="7"/>
      <c r="KEB15" s="7"/>
      <c r="KEC15" s="7"/>
      <c r="KED15" s="7"/>
      <c r="KEE15" s="7"/>
      <c r="KEF15" s="7"/>
      <c r="KEG15" s="7"/>
      <c r="KEH15" s="7"/>
      <c r="KEI15" s="7"/>
      <c r="KEJ15" s="7"/>
      <c r="KEK15" s="7"/>
      <c r="KEL15" s="7"/>
      <c r="KEM15" s="7"/>
      <c r="KEN15" s="7"/>
      <c r="KEO15" s="7"/>
      <c r="KEP15" s="7"/>
      <c r="KEQ15" s="7"/>
      <c r="KER15" s="7"/>
      <c r="KES15" s="7"/>
      <c r="KET15" s="7"/>
      <c r="KEU15" s="7"/>
      <c r="KEV15" s="7"/>
      <c r="KEW15" s="7"/>
      <c r="KEX15" s="7"/>
      <c r="KEY15" s="7"/>
      <c r="KEZ15" s="7"/>
      <c r="KFA15" s="7"/>
      <c r="KFB15" s="7"/>
      <c r="KFC15" s="7"/>
      <c r="KFD15" s="7"/>
      <c r="KFE15" s="7"/>
      <c r="KFF15" s="7"/>
      <c r="KFG15" s="7"/>
      <c r="KFH15" s="7"/>
      <c r="KFI15" s="7"/>
      <c r="KFJ15" s="7"/>
      <c r="KFK15" s="7"/>
      <c r="KFL15" s="7"/>
      <c r="KFM15" s="7"/>
      <c r="KFN15" s="7"/>
      <c r="KFO15" s="7"/>
      <c r="KFP15" s="7"/>
      <c r="KFQ15" s="7"/>
      <c r="KFR15" s="7"/>
      <c r="KFS15" s="7"/>
      <c r="KFT15" s="7"/>
      <c r="KFU15" s="7"/>
      <c r="KFV15" s="7"/>
      <c r="KFW15" s="7"/>
      <c r="KFX15" s="7"/>
      <c r="KFY15" s="7"/>
      <c r="KFZ15" s="7"/>
      <c r="KGA15" s="7"/>
      <c r="KGB15" s="7"/>
      <c r="KGC15" s="7"/>
      <c r="KGD15" s="7"/>
      <c r="KGE15" s="7"/>
      <c r="KGF15" s="7"/>
      <c r="KGG15" s="7"/>
      <c r="KGH15" s="7"/>
      <c r="KGI15" s="7"/>
      <c r="KGJ15" s="7"/>
      <c r="KGK15" s="7"/>
      <c r="KGL15" s="7"/>
      <c r="KGM15" s="7"/>
      <c r="KGN15" s="7"/>
      <c r="KGO15" s="7"/>
      <c r="KGP15" s="7"/>
      <c r="KGQ15" s="7"/>
      <c r="KGR15" s="7"/>
      <c r="KGS15" s="7"/>
      <c r="KGT15" s="7"/>
      <c r="KGU15" s="7"/>
      <c r="KGV15" s="7"/>
      <c r="KGW15" s="7"/>
      <c r="KGX15" s="7"/>
      <c r="KGY15" s="7"/>
      <c r="KGZ15" s="7"/>
      <c r="KHA15" s="7"/>
      <c r="KHB15" s="7"/>
      <c r="KHC15" s="7"/>
      <c r="KHD15" s="7"/>
      <c r="KHE15" s="7"/>
      <c r="KHF15" s="7"/>
      <c r="KHG15" s="7"/>
      <c r="KHH15" s="7"/>
      <c r="KHI15" s="7"/>
      <c r="KHJ15" s="7"/>
      <c r="KHK15" s="7"/>
      <c r="KHL15" s="7"/>
      <c r="KHM15" s="7"/>
      <c r="KHN15" s="7"/>
      <c r="KHO15" s="7"/>
      <c r="KHP15" s="7"/>
      <c r="KHQ15" s="7"/>
      <c r="KHR15" s="7"/>
      <c r="KHS15" s="7"/>
      <c r="KHT15" s="7"/>
      <c r="KHU15" s="7"/>
      <c r="KHV15" s="7"/>
      <c r="KHW15" s="7"/>
      <c r="KHX15" s="7"/>
      <c r="KHY15" s="7"/>
      <c r="KHZ15" s="7"/>
      <c r="KIA15" s="7"/>
      <c r="KIB15" s="7"/>
      <c r="KIC15" s="7"/>
      <c r="KID15" s="7"/>
      <c r="KIE15" s="7"/>
      <c r="KIF15" s="7"/>
      <c r="KIG15" s="7"/>
      <c r="KIH15" s="7"/>
      <c r="KII15" s="7"/>
      <c r="KIJ15" s="7"/>
      <c r="KIK15" s="7"/>
      <c r="KIL15" s="7"/>
      <c r="KIM15" s="7"/>
      <c r="KIN15" s="7"/>
      <c r="KIO15" s="7"/>
      <c r="KIP15" s="7"/>
      <c r="KIQ15" s="7"/>
      <c r="KIR15" s="7"/>
      <c r="KIS15" s="7"/>
      <c r="KIT15" s="7"/>
      <c r="KIU15" s="7"/>
      <c r="KIV15" s="7"/>
      <c r="KIW15" s="7"/>
      <c r="KIX15" s="7"/>
      <c r="KIY15" s="7"/>
      <c r="KIZ15" s="7"/>
      <c r="KJA15" s="7"/>
      <c r="KJB15" s="7"/>
      <c r="KJC15" s="7"/>
      <c r="KJD15" s="7"/>
      <c r="KJE15" s="7"/>
      <c r="KJF15" s="7"/>
      <c r="KJG15" s="7"/>
      <c r="KJH15" s="7"/>
      <c r="KJI15" s="7"/>
      <c r="KJJ15" s="7"/>
      <c r="KJK15" s="7"/>
      <c r="KJL15" s="7"/>
      <c r="KJM15" s="7"/>
      <c r="KJN15" s="7"/>
      <c r="KJO15" s="7"/>
      <c r="KJP15" s="7"/>
      <c r="KJQ15" s="7"/>
      <c r="KJR15" s="7"/>
      <c r="KJS15" s="7"/>
      <c r="KJT15" s="7"/>
      <c r="KJU15" s="7"/>
      <c r="KJV15" s="7"/>
      <c r="KJW15" s="7"/>
      <c r="KJX15" s="7"/>
      <c r="KJY15" s="7"/>
      <c r="KJZ15" s="7"/>
      <c r="KKA15" s="7"/>
      <c r="KKB15" s="7"/>
      <c r="KKC15" s="7"/>
      <c r="KKD15" s="7"/>
      <c r="KKE15" s="7"/>
      <c r="KKF15" s="7"/>
      <c r="KKG15" s="7"/>
      <c r="KKH15" s="7"/>
      <c r="KKI15" s="7"/>
      <c r="KKJ15" s="7"/>
      <c r="KKK15" s="7"/>
      <c r="KKL15" s="7"/>
      <c r="KKM15" s="7"/>
      <c r="KKN15" s="7"/>
      <c r="KKO15" s="7"/>
      <c r="KKP15" s="7"/>
      <c r="KKQ15" s="7"/>
      <c r="KKR15" s="7"/>
      <c r="KKS15" s="7"/>
      <c r="KKT15" s="7"/>
      <c r="KKU15" s="7"/>
      <c r="KKV15" s="7"/>
      <c r="KKW15" s="7"/>
      <c r="KKX15" s="7"/>
      <c r="KKY15" s="7"/>
      <c r="KKZ15" s="7"/>
      <c r="KLA15" s="7"/>
      <c r="KLB15" s="7"/>
      <c r="KLC15" s="7"/>
      <c r="KLD15" s="7"/>
      <c r="KLE15" s="7"/>
      <c r="KLF15" s="7"/>
      <c r="KLG15" s="7"/>
      <c r="KLH15" s="7"/>
      <c r="KLI15" s="7"/>
      <c r="KLJ15" s="7"/>
      <c r="KLK15" s="7"/>
      <c r="KLL15" s="7"/>
      <c r="KLM15" s="7"/>
      <c r="KLN15" s="7"/>
      <c r="KLO15" s="7"/>
      <c r="KLP15" s="7"/>
      <c r="KLQ15" s="7"/>
      <c r="KLR15" s="7"/>
      <c r="KLS15" s="7"/>
      <c r="KLT15" s="7"/>
      <c r="KLU15" s="7"/>
      <c r="KLV15" s="7"/>
      <c r="KLW15" s="7"/>
      <c r="KLX15" s="7"/>
      <c r="KLY15" s="7"/>
      <c r="KLZ15" s="7"/>
      <c r="KMA15" s="7"/>
      <c r="KMB15" s="7"/>
      <c r="KMC15" s="7"/>
      <c r="KMD15" s="7"/>
      <c r="KME15" s="7"/>
      <c r="KMF15" s="7"/>
      <c r="KMG15" s="7"/>
      <c r="KMH15" s="7"/>
      <c r="KMI15" s="7"/>
      <c r="KMJ15" s="7"/>
      <c r="KMK15" s="7"/>
      <c r="KML15" s="7"/>
      <c r="KMM15" s="7"/>
      <c r="KMN15" s="7"/>
      <c r="KMO15" s="7"/>
      <c r="KMP15" s="7"/>
      <c r="KMQ15" s="7"/>
      <c r="KMR15" s="7"/>
      <c r="KMS15" s="7"/>
      <c r="KMT15" s="7"/>
      <c r="KMU15" s="7"/>
      <c r="KMV15" s="7"/>
      <c r="KMW15" s="7"/>
      <c r="KMX15" s="7"/>
      <c r="KMY15" s="7"/>
      <c r="KMZ15" s="7"/>
      <c r="KNA15" s="7"/>
      <c r="KNB15" s="7"/>
      <c r="KNC15" s="7"/>
      <c r="KND15" s="7"/>
      <c r="KNE15" s="7"/>
      <c r="KNF15" s="7"/>
      <c r="KNG15" s="7"/>
      <c r="KNH15" s="7"/>
      <c r="KNI15" s="7"/>
      <c r="KNJ15" s="7"/>
      <c r="KNK15" s="7"/>
      <c r="KNL15" s="7"/>
      <c r="KNM15" s="7"/>
      <c r="KNN15" s="7"/>
      <c r="KNO15" s="7"/>
      <c r="KNP15" s="7"/>
      <c r="KNQ15" s="7"/>
      <c r="KNR15" s="7"/>
      <c r="KNS15" s="7"/>
      <c r="KNT15" s="7"/>
      <c r="KNU15" s="7"/>
      <c r="KNV15" s="7"/>
      <c r="KNW15" s="7"/>
      <c r="KNX15" s="7"/>
      <c r="KNY15" s="7"/>
      <c r="KNZ15" s="7"/>
      <c r="KOA15" s="7"/>
      <c r="KOB15" s="7"/>
      <c r="KOC15" s="7"/>
      <c r="KOD15" s="7"/>
      <c r="KOE15" s="7"/>
      <c r="KOF15" s="7"/>
      <c r="KOG15" s="7"/>
      <c r="KOH15" s="7"/>
      <c r="KOI15" s="7"/>
      <c r="KOJ15" s="7"/>
      <c r="KOK15" s="7"/>
      <c r="KOL15" s="7"/>
      <c r="KOM15" s="7"/>
      <c r="KON15" s="7"/>
      <c r="KOO15" s="7"/>
      <c r="KOP15" s="7"/>
      <c r="KOQ15" s="7"/>
      <c r="KOR15" s="7"/>
      <c r="KOS15" s="7"/>
      <c r="KOT15" s="7"/>
      <c r="KOU15" s="7"/>
      <c r="KOV15" s="7"/>
      <c r="KOW15" s="7"/>
      <c r="KOX15" s="7"/>
      <c r="KOY15" s="7"/>
      <c r="KOZ15" s="7"/>
      <c r="KPA15" s="7"/>
      <c r="KPB15" s="7"/>
      <c r="KPC15" s="7"/>
      <c r="KPD15" s="7"/>
      <c r="KPE15" s="7"/>
      <c r="KPF15" s="7"/>
      <c r="KPG15" s="7"/>
      <c r="KPH15" s="7"/>
      <c r="KPI15" s="7"/>
      <c r="KPJ15" s="7"/>
      <c r="KPK15" s="7"/>
      <c r="KPL15" s="7"/>
      <c r="KPM15" s="7"/>
      <c r="KPN15" s="7"/>
      <c r="KPO15" s="7"/>
      <c r="KPP15" s="7"/>
      <c r="KPQ15" s="7"/>
      <c r="KPR15" s="7"/>
      <c r="KPS15" s="7"/>
      <c r="KPT15" s="7"/>
      <c r="KPU15" s="7"/>
      <c r="KPV15" s="7"/>
      <c r="KPW15" s="7"/>
      <c r="KPX15" s="7"/>
      <c r="KPY15" s="7"/>
      <c r="KPZ15" s="7"/>
      <c r="KQA15" s="7"/>
      <c r="KQB15" s="7"/>
      <c r="KQC15" s="7"/>
      <c r="KQD15" s="7"/>
      <c r="KQE15" s="7"/>
      <c r="KQF15" s="7"/>
      <c r="KQG15" s="7"/>
      <c r="KQH15" s="7"/>
      <c r="KQI15" s="7"/>
      <c r="KQJ15" s="7"/>
      <c r="KQK15" s="7"/>
      <c r="KQL15" s="7"/>
      <c r="KQM15" s="7"/>
      <c r="KQN15" s="7"/>
      <c r="KQO15" s="7"/>
      <c r="KQP15" s="7"/>
      <c r="KQQ15" s="7"/>
      <c r="KQR15" s="7"/>
      <c r="KQS15" s="7"/>
      <c r="KQT15" s="7"/>
      <c r="KQU15" s="7"/>
      <c r="KQV15" s="7"/>
      <c r="KQW15" s="7"/>
      <c r="KQX15" s="7"/>
      <c r="KQY15" s="7"/>
      <c r="KQZ15" s="7"/>
      <c r="KRA15" s="7"/>
      <c r="KRB15" s="7"/>
      <c r="KRC15" s="7"/>
      <c r="KRD15" s="7"/>
      <c r="KRE15" s="7"/>
      <c r="KRF15" s="7"/>
      <c r="KRG15" s="7"/>
      <c r="KRH15" s="7"/>
      <c r="KRI15" s="7"/>
      <c r="KRJ15" s="7"/>
      <c r="KRK15" s="7"/>
      <c r="KRL15" s="7"/>
      <c r="KRM15" s="7"/>
      <c r="KRN15" s="7"/>
      <c r="KRO15" s="7"/>
      <c r="KRP15" s="7"/>
      <c r="KRQ15" s="7"/>
      <c r="KRR15" s="7"/>
      <c r="KRS15" s="7"/>
      <c r="KRT15" s="7"/>
      <c r="KRU15" s="7"/>
      <c r="KRV15" s="7"/>
      <c r="KRW15" s="7"/>
      <c r="KRX15" s="7"/>
      <c r="KRY15" s="7"/>
      <c r="KRZ15" s="7"/>
      <c r="KSA15" s="7"/>
      <c r="KSB15" s="7"/>
      <c r="KSC15" s="7"/>
      <c r="KSD15" s="7"/>
      <c r="KSE15" s="7"/>
      <c r="KSF15" s="7"/>
      <c r="KSG15" s="7"/>
      <c r="KSH15" s="7"/>
      <c r="KSI15" s="7"/>
      <c r="KSJ15" s="7"/>
      <c r="KSK15" s="7"/>
      <c r="KSL15" s="7"/>
      <c r="KSM15" s="7"/>
      <c r="KSN15" s="7"/>
      <c r="KSO15" s="7"/>
      <c r="KSP15" s="7"/>
      <c r="KSQ15" s="7"/>
      <c r="KSR15" s="7"/>
      <c r="KSS15" s="7"/>
      <c r="KST15" s="7"/>
      <c r="KSU15" s="7"/>
      <c r="KSV15" s="7"/>
      <c r="KSW15" s="7"/>
      <c r="KSX15" s="7"/>
      <c r="KSY15" s="7"/>
      <c r="KSZ15" s="7"/>
      <c r="KTA15" s="7"/>
      <c r="KTB15" s="7"/>
      <c r="KTC15" s="7"/>
      <c r="KTD15" s="7"/>
      <c r="KTE15" s="7"/>
      <c r="KTF15" s="7"/>
      <c r="KTG15" s="7"/>
      <c r="KTH15" s="7"/>
      <c r="KTI15" s="7"/>
      <c r="KTJ15" s="7"/>
      <c r="KTK15" s="7"/>
      <c r="KTL15" s="7"/>
      <c r="KTM15" s="7"/>
      <c r="KTN15" s="7"/>
      <c r="KTO15" s="7"/>
      <c r="KTP15" s="7"/>
      <c r="KTQ15" s="7"/>
      <c r="KTR15" s="7"/>
      <c r="KTS15" s="7"/>
      <c r="KTT15" s="7"/>
      <c r="KTU15" s="7"/>
      <c r="KTV15" s="7"/>
      <c r="KTW15" s="7"/>
      <c r="KTX15" s="7"/>
      <c r="KTY15" s="7"/>
      <c r="KTZ15" s="7"/>
      <c r="KUA15" s="7"/>
      <c r="KUB15" s="7"/>
      <c r="KUC15" s="7"/>
      <c r="KUD15" s="7"/>
      <c r="KUE15" s="7"/>
      <c r="KUF15" s="7"/>
      <c r="KUG15" s="7"/>
      <c r="KUH15" s="7"/>
      <c r="KUI15" s="7"/>
      <c r="KUJ15" s="7"/>
      <c r="KUK15" s="7"/>
      <c r="KUL15" s="7"/>
      <c r="KUM15" s="7"/>
      <c r="KUN15" s="7"/>
      <c r="KUO15" s="7"/>
      <c r="KUP15" s="7"/>
      <c r="KUQ15" s="7"/>
      <c r="KUR15" s="7"/>
      <c r="KUS15" s="7"/>
      <c r="KUT15" s="7"/>
      <c r="KUU15" s="7"/>
      <c r="KUV15" s="7"/>
      <c r="KUW15" s="7"/>
      <c r="KUX15" s="7"/>
      <c r="KUY15" s="7"/>
      <c r="KUZ15" s="7"/>
      <c r="KVA15" s="7"/>
      <c r="KVB15" s="7"/>
      <c r="KVC15" s="7"/>
      <c r="KVD15" s="7"/>
      <c r="KVE15" s="7"/>
      <c r="KVF15" s="7"/>
      <c r="KVG15" s="7"/>
      <c r="KVH15" s="7"/>
      <c r="KVI15" s="7"/>
      <c r="KVJ15" s="7"/>
      <c r="KVK15" s="7"/>
      <c r="KVL15" s="7"/>
      <c r="KVM15" s="7"/>
      <c r="KVN15" s="7"/>
      <c r="KVO15" s="7"/>
      <c r="KVP15" s="7"/>
      <c r="KVQ15" s="7"/>
      <c r="KVR15" s="7"/>
      <c r="KVS15" s="7"/>
      <c r="KVT15" s="7"/>
      <c r="KVU15" s="7"/>
      <c r="KVV15" s="7"/>
      <c r="KVW15" s="7"/>
      <c r="KVX15" s="7"/>
      <c r="KVY15" s="7"/>
      <c r="KVZ15" s="7"/>
      <c r="KWA15" s="7"/>
      <c r="KWB15" s="7"/>
      <c r="KWC15" s="7"/>
      <c r="KWD15" s="7"/>
      <c r="KWE15" s="7"/>
      <c r="KWF15" s="7"/>
      <c r="KWG15" s="7"/>
      <c r="KWH15" s="7"/>
      <c r="KWI15" s="7"/>
      <c r="KWJ15" s="7"/>
      <c r="KWK15" s="7"/>
      <c r="KWL15" s="7"/>
      <c r="KWM15" s="7"/>
      <c r="KWN15" s="7"/>
      <c r="KWO15" s="7"/>
      <c r="KWP15" s="7"/>
      <c r="KWQ15" s="7"/>
      <c r="KWR15" s="7"/>
      <c r="KWS15" s="7"/>
      <c r="KWT15" s="7"/>
      <c r="KWU15" s="7"/>
      <c r="KWV15" s="7"/>
      <c r="KWW15" s="7"/>
      <c r="KWX15" s="7"/>
      <c r="KWY15" s="7"/>
      <c r="KWZ15" s="7"/>
      <c r="KXA15" s="7"/>
      <c r="KXB15" s="7"/>
      <c r="KXC15" s="7"/>
      <c r="KXD15" s="7"/>
      <c r="KXE15" s="7"/>
      <c r="KXF15" s="7"/>
      <c r="KXG15" s="7"/>
      <c r="KXH15" s="7"/>
      <c r="KXI15" s="7"/>
      <c r="KXJ15" s="7"/>
      <c r="KXK15" s="7"/>
      <c r="KXL15" s="7"/>
      <c r="KXM15" s="7"/>
      <c r="KXN15" s="7"/>
      <c r="KXO15" s="7"/>
      <c r="KXP15" s="7"/>
      <c r="KXQ15" s="7"/>
      <c r="KXR15" s="7"/>
      <c r="KXS15" s="7"/>
      <c r="KXT15" s="7"/>
      <c r="KXU15" s="7"/>
      <c r="KXV15" s="7"/>
      <c r="KXW15" s="7"/>
      <c r="KXX15" s="7"/>
      <c r="KXY15" s="7"/>
      <c r="KXZ15" s="7"/>
      <c r="KYA15" s="7"/>
      <c r="KYB15" s="7"/>
      <c r="KYC15" s="7"/>
      <c r="KYD15" s="7"/>
      <c r="KYE15" s="7"/>
      <c r="KYF15" s="7"/>
      <c r="KYG15" s="7"/>
      <c r="KYH15" s="7"/>
      <c r="KYI15" s="7"/>
      <c r="KYJ15" s="7"/>
      <c r="KYK15" s="7"/>
      <c r="KYL15" s="7"/>
      <c r="KYM15" s="7"/>
      <c r="KYN15" s="7"/>
      <c r="KYO15" s="7"/>
      <c r="KYP15" s="7"/>
      <c r="KYQ15" s="7"/>
      <c r="KYR15" s="7"/>
      <c r="KYS15" s="7"/>
      <c r="KYT15" s="7"/>
      <c r="KYU15" s="7"/>
      <c r="KYV15" s="7"/>
      <c r="KYW15" s="7"/>
      <c r="KYX15" s="7"/>
      <c r="KYY15" s="7"/>
      <c r="KYZ15" s="7"/>
      <c r="KZA15" s="7"/>
      <c r="KZB15" s="7"/>
      <c r="KZC15" s="7"/>
      <c r="KZD15" s="7"/>
      <c r="KZE15" s="7"/>
      <c r="KZF15" s="7"/>
      <c r="KZG15" s="7"/>
      <c r="KZH15" s="7"/>
      <c r="KZI15" s="7"/>
      <c r="KZJ15" s="7"/>
      <c r="KZK15" s="7"/>
      <c r="KZL15" s="7"/>
      <c r="KZM15" s="7"/>
      <c r="KZN15" s="7"/>
      <c r="KZO15" s="7"/>
      <c r="KZP15" s="7"/>
      <c r="KZQ15" s="7"/>
      <c r="KZR15" s="7"/>
      <c r="KZS15" s="7"/>
      <c r="KZT15" s="7"/>
      <c r="KZU15" s="7"/>
      <c r="KZV15" s="7"/>
      <c r="KZW15" s="7"/>
      <c r="KZX15" s="7"/>
      <c r="KZY15" s="7"/>
      <c r="KZZ15" s="7"/>
      <c r="LAA15" s="7"/>
      <c r="LAB15" s="7"/>
      <c r="LAC15" s="7"/>
      <c r="LAD15" s="7"/>
      <c r="LAE15" s="7"/>
      <c r="LAF15" s="7"/>
      <c r="LAG15" s="7"/>
      <c r="LAH15" s="7"/>
      <c r="LAI15" s="7"/>
      <c r="LAJ15" s="7"/>
      <c r="LAK15" s="7"/>
      <c r="LAL15" s="7"/>
      <c r="LAM15" s="7"/>
      <c r="LAN15" s="7"/>
      <c r="LAO15" s="7"/>
      <c r="LAP15" s="7"/>
      <c r="LAQ15" s="7"/>
      <c r="LAR15" s="7"/>
      <c r="LAS15" s="7"/>
      <c r="LAT15" s="7"/>
      <c r="LAU15" s="7"/>
      <c r="LAV15" s="7"/>
      <c r="LAW15" s="7"/>
      <c r="LAX15" s="7"/>
      <c r="LAY15" s="7"/>
      <c r="LAZ15" s="7"/>
      <c r="LBA15" s="7"/>
      <c r="LBB15" s="7"/>
      <c r="LBC15" s="7"/>
      <c r="LBD15" s="7"/>
      <c r="LBE15" s="7"/>
      <c r="LBF15" s="7"/>
      <c r="LBG15" s="7"/>
      <c r="LBH15" s="7"/>
      <c r="LBI15" s="7"/>
      <c r="LBJ15" s="7"/>
      <c r="LBK15" s="7"/>
      <c r="LBL15" s="7"/>
      <c r="LBM15" s="7"/>
      <c r="LBN15" s="7"/>
      <c r="LBO15" s="7"/>
      <c r="LBP15" s="7"/>
      <c r="LBQ15" s="7"/>
      <c r="LBR15" s="7"/>
      <c r="LBS15" s="7"/>
      <c r="LBT15" s="7"/>
      <c r="LBU15" s="7"/>
      <c r="LBV15" s="7"/>
      <c r="LBW15" s="7"/>
      <c r="LBX15" s="7"/>
      <c r="LBY15" s="7"/>
      <c r="LBZ15" s="7"/>
      <c r="LCA15" s="7"/>
      <c r="LCB15" s="7"/>
      <c r="LCC15" s="7"/>
      <c r="LCD15" s="7"/>
      <c r="LCE15" s="7"/>
      <c r="LCF15" s="7"/>
      <c r="LCG15" s="7"/>
      <c r="LCH15" s="7"/>
      <c r="LCI15" s="7"/>
      <c r="LCJ15" s="7"/>
      <c r="LCK15" s="7"/>
      <c r="LCL15" s="7"/>
      <c r="LCM15" s="7"/>
      <c r="LCN15" s="7"/>
      <c r="LCO15" s="7"/>
      <c r="LCP15" s="7"/>
      <c r="LCQ15" s="7"/>
      <c r="LCR15" s="7"/>
      <c r="LCS15" s="7"/>
      <c r="LCT15" s="7"/>
      <c r="LCU15" s="7"/>
      <c r="LCV15" s="7"/>
      <c r="LCW15" s="7"/>
      <c r="LCX15" s="7"/>
      <c r="LCY15" s="7"/>
      <c r="LCZ15" s="7"/>
      <c r="LDA15" s="7"/>
      <c r="LDB15" s="7"/>
      <c r="LDC15" s="7"/>
      <c r="LDD15" s="7"/>
      <c r="LDE15" s="7"/>
      <c r="LDF15" s="7"/>
      <c r="LDG15" s="7"/>
      <c r="LDH15" s="7"/>
      <c r="LDI15" s="7"/>
      <c r="LDJ15" s="7"/>
      <c r="LDK15" s="7"/>
      <c r="LDL15" s="7"/>
      <c r="LDM15" s="7"/>
      <c r="LDN15" s="7"/>
      <c r="LDO15" s="7"/>
      <c r="LDP15" s="7"/>
      <c r="LDQ15" s="7"/>
      <c r="LDR15" s="7"/>
      <c r="LDS15" s="7"/>
      <c r="LDT15" s="7"/>
      <c r="LDU15" s="7"/>
      <c r="LDV15" s="7"/>
      <c r="LDW15" s="7"/>
      <c r="LDX15" s="7"/>
      <c r="LDY15" s="7"/>
      <c r="LDZ15" s="7"/>
      <c r="LEA15" s="7"/>
      <c r="LEB15" s="7"/>
      <c r="LEC15" s="7"/>
      <c r="LED15" s="7"/>
      <c r="LEE15" s="7"/>
      <c r="LEF15" s="7"/>
      <c r="LEG15" s="7"/>
      <c r="LEH15" s="7"/>
      <c r="LEI15" s="7"/>
      <c r="LEJ15" s="7"/>
      <c r="LEK15" s="7"/>
      <c r="LEL15" s="7"/>
      <c r="LEM15" s="7"/>
      <c r="LEN15" s="7"/>
      <c r="LEO15" s="7"/>
      <c r="LEP15" s="7"/>
      <c r="LEQ15" s="7"/>
      <c r="LER15" s="7"/>
      <c r="LES15" s="7"/>
      <c r="LET15" s="7"/>
      <c r="LEU15" s="7"/>
      <c r="LEV15" s="7"/>
      <c r="LEW15" s="7"/>
      <c r="LEX15" s="7"/>
      <c r="LEY15" s="7"/>
      <c r="LEZ15" s="7"/>
      <c r="LFA15" s="7"/>
      <c r="LFB15" s="7"/>
      <c r="LFC15" s="7"/>
      <c r="LFD15" s="7"/>
      <c r="LFE15" s="7"/>
      <c r="LFF15" s="7"/>
      <c r="LFG15" s="7"/>
      <c r="LFH15" s="7"/>
      <c r="LFI15" s="7"/>
      <c r="LFJ15" s="7"/>
      <c r="LFK15" s="7"/>
      <c r="LFL15" s="7"/>
      <c r="LFM15" s="7"/>
      <c r="LFN15" s="7"/>
      <c r="LFO15" s="7"/>
      <c r="LFP15" s="7"/>
      <c r="LFQ15" s="7"/>
      <c r="LFR15" s="7"/>
      <c r="LFS15" s="7"/>
      <c r="LFT15" s="7"/>
      <c r="LFU15" s="7"/>
      <c r="LFV15" s="7"/>
      <c r="LFW15" s="7"/>
      <c r="LFX15" s="7"/>
      <c r="LFY15" s="7"/>
      <c r="LFZ15" s="7"/>
      <c r="LGA15" s="7"/>
      <c r="LGB15" s="7"/>
      <c r="LGC15" s="7"/>
      <c r="LGD15" s="7"/>
      <c r="LGE15" s="7"/>
      <c r="LGF15" s="7"/>
      <c r="LGG15" s="7"/>
      <c r="LGH15" s="7"/>
      <c r="LGI15" s="7"/>
      <c r="LGJ15" s="7"/>
      <c r="LGK15" s="7"/>
      <c r="LGL15" s="7"/>
      <c r="LGM15" s="7"/>
      <c r="LGN15" s="7"/>
      <c r="LGO15" s="7"/>
      <c r="LGP15" s="7"/>
      <c r="LGQ15" s="7"/>
      <c r="LGR15" s="7"/>
      <c r="LGS15" s="7"/>
      <c r="LGT15" s="7"/>
      <c r="LGU15" s="7"/>
      <c r="LGV15" s="7"/>
      <c r="LGW15" s="7"/>
      <c r="LGX15" s="7"/>
      <c r="LGY15" s="7"/>
      <c r="LGZ15" s="7"/>
      <c r="LHA15" s="7"/>
      <c r="LHB15" s="7"/>
      <c r="LHC15" s="7"/>
      <c r="LHD15" s="7"/>
      <c r="LHE15" s="7"/>
      <c r="LHF15" s="7"/>
      <c r="LHG15" s="7"/>
      <c r="LHH15" s="7"/>
      <c r="LHI15" s="7"/>
      <c r="LHJ15" s="7"/>
      <c r="LHK15" s="7"/>
      <c r="LHL15" s="7"/>
      <c r="LHM15" s="7"/>
      <c r="LHN15" s="7"/>
      <c r="LHO15" s="7"/>
      <c r="LHP15" s="7"/>
      <c r="LHQ15" s="7"/>
      <c r="LHR15" s="7"/>
      <c r="LHS15" s="7"/>
      <c r="LHT15" s="7"/>
      <c r="LHU15" s="7"/>
      <c r="LHV15" s="7"/>
      <c r="LHW15" s="7"/>
      <c r="LHX15" s="7"/>
      <c r="LHY15" s="7"/>
      <c r="LHZ15" s="7"/>
      <c r="LIA15" s="7"/>
      <c r="LIB15" s="7"/>
      <c r="LIC15" s="7"/>
      <c r="LID15" s="7"/>
      <c r="LIE15" s="7"/>
      <c r="LIF15" s="7"/>
      <c r="LIG15" s="7"/>
      <c r="LIH15" s="7"/>
      <c r="LII15" s="7"/>
      <c r="LIJ15" s="7"/>
      <c r="LIK15" s="7"/>
      <c r="LIL15" s="7"/>
      <c r="LIM15" s="7"/>
      <c r="LIN15" s="7"/>
      <c r="LIO15" s="7"/>
      <c r="LIP15" s="7"/>
      <c r="LIQ15" s="7"/>
      <c r="LIR15" s="7"/>
      <c r="LIS15" s="7"/>
      <c r="LIT15" s="7"/>
      <c r="LIU15" s="7"/>
      <c r="LIV15" s="7"/>
      <c r="LIW15" s="7"/>
      <c r="LIX15" s="7"/>
      <c r="LIY15" s="7"/>
      <c r="LIZ15" s="7"/>
      <c r="LJA15" s="7"/>
      <c r="LJB15" s="7"/>
      <c r="LJC15" s="7"/>
      <c r="LJD15" s="7"/>
      <c r="LJE15" s="7"/>
      <c r="LJF15" s="7"/>
      <c r="LJG15" s="7"/>
      <c r="LJH15" s="7"/>
      <c r="LJI15" s="7"/>
      <c r="LJJ15" s="7"/>
      <c r="LJK15" s="7"/>
      <c r="LJL15" s="7"/>
      <c r="LJM15" s="7"/>
      <c r="LJN15" s="7"/>
      <c r="LJO15" s="7"/>
      <c r="LJP15" s="7"/>
      <c r="LJQ15" s="7"/>
      <c r="LJR15" s="7"/>
      <c r="LJS15" s="7"/>
      <c r="LJT15" s="7"/>
      <c r="LJU15" s="7"/>
      <c r="LJV15" s="7"/>
      <c r="LJW15" s="7"/>
      <c r="LJX15" s="7"/>
      <c r="LJY15" s="7"/>
      <c r="LJZ15" s="7"/>
      <c r="LKA15" s="7"/>
      <c r="LKB15" s="7"/>
      <c r="LKC15" s="7"/>
      <c r="LKD15" s="7"/>
      <c r="LKE15" s="7"/>
      <c r="LKF15" s="7"/>
      <c r="LKG15" s="7"/>
      <c r="LKH15" s="7"/>
      <c r="LKI15" s="7"/>
      <c r="LKJ15" s="7"/>
      <c r="LKK15" s="7"/>
      <c r="LKL15" s="7"/>
      <c r="LKM15" s="7"/>
      <c r="LKN15" s="7"/>
      <c r="LKO15" s="7"/>
      <c r="LKP15" s="7"/>
      <c r="LKQ15" s="7"/>
      <c r="LKR15" s="7"/>
      <c r="LKS15" s="7"/>
      <c r="LKT15" s="7"/>
      <c r="LKU15" s="7"/>
      <c r="LKV15" s="7"/>
      <c r="LKW15" s="7"/>
      <c r="LKX15" s="7"/>
      <c r="LKY15" s="7"/>
      <c r="LKZ15" s="7"/>
      <c r="LLA15" s="7"/>
      <c r="LLB15" s="7"/>
      <c r="LLC15" s="7"/>
      <c r="LLD15" s="7"/>
      <c r="LLE15" s="7"/>
      <c r="LLF15" s="7"/>
      <c r="LLG15" s="7"/>
      <c r="LLH15" s="7"/>
      <c r="LLI15" s="7"/>
      <c r="LLJ15" s="7"/>
      <c r="LLK15" s="7"/>
      <c r="LLL15" s="7"/>
      <c r="LLM15" s="7"/>
      <c r="LLN15" s="7"/>
      <c r="LLO15" s="7"/>
      <c r="LLP15" s="7"/>
      <c r="LLQ15" s="7"/>
      <c r="LLR15" s="7"/>
      <c r="LLS15" s="7"/>
      <c r="LLT15" s="7"/>
      <c r="LLU15" s="7"/>
      <c r="LLV15" s="7"/>
      <c r="LLW15" s="7"/>
      <c r="LLX15" s="7"/>
      <c r="LLY15" s="7"/>
      <c r="LLZ15" s="7"/>
      <c r="LMA15" s="7"/>
      <c r="LMB15" s="7"/>
      <c r="LMC15" s="7"/>
      <c r="LMD15" s="7"/>
      <c r="LME15" s="7"/>
      <c r="LMF15" s="7"/>
      <c r="LMG15" s="7"/>
      <c r="LMH15" s="7"/>
      <c r="LMI15" s="7"/>
      <c r="LMJ15" s="7"/>
      <c r="LMK15" s="7"/>
      <c r="LML15" s="7"/>
      <c r="LMM15" s="7"/>
      <c r="LMN15" s="7"/>
      <c r="LMO15" s="7"/>
      <c r="LMP15" s="7"/>
      <c r="LMQ15" s="7"/>
      <c r="LMR15" s="7"/>
      <c r="LMS15" s="7"/>
      <c r="LMT15" s="7"/>
      <c r="LMU15" s="7"/>
      <c r="LMV15" s="7"/>
      <c r="LMW15" s="7"/>
      <c r="LMX15" s="7"/>
      <c r="LMY15" s="7"/>
      <c r="LMZ15" s="7"/>
      <c r="LNA15" s="7"/>
      <c r="LNB15" s="7"/>
      <c r="LNC15" s="7"/>
      <c r="LND15" s="7"/>
      <c r="LNE15" s="7"/>
      <c r="LNF15" s="7"/>
      <c r="LNG15" s="7"/>
      <c r="LNH15" s="7"/>
      <c r="LNI15" s="7"/>
      <c r="LNJ15" s="7"/>
      <c r="LNK15" s="7"/>
      <c r="LNL15" s="7"/>
      <c r="LNM15" s="7"/>
      <c r="LNN15" s="7"/>
      <c r="LNO15" s="7"/>
      <c r="LNP15" s="7"/>
      <c r="LNQ15" s="7"/>
      <c r="LNR15" s="7"/>
      <c r="LNS15" s="7"/>
      <c r="LNT15" s="7"/>
      <c r="LNU15" s="7"/>
      <c r="LNV15" s="7"/>
      <c r="LNW15" s="7"/>
      <c r="LNX15" s="7"/>
      <c r="LNY15" s="7"/>
      <c r="LNZ15" s="7"/>
      <c r="LOA15" s="7"/>
      <c r="LOB15" s="7"/>
      <c r="LOC15" s="7"/>
      <c r="LOD15" s="7"/>
      <c r="LOE15" s="7"/>
      <c r="LOF15" s="7"/>
      <c r="LOG15" s="7"/>
      <c r="LOH15" s="7"/>
      <c r="LOI15" s="7"/>
      <c r="LOJ15" s="7"/>
      <c r="LOK15" s="7"/>
      <c r="LOL15" s="7"/>
      <c r="LOM15" s="7"/>
      <c r="LON15" s="7"/>
      <c r="LOO15" s="7"/>
      <c r="LOP15" s="7"/>
      <c r="LOQ15" s="7"/>
      <c r="LOR15" s="7"/>
      <c r="LOS15" s="7"/>
      <c r="LOT15" s="7"/>
      <c r="LOU15" s="7"/>
      <c r="LOV15" s="7"/>
      <c r="LOW15" s="7"/>
      <c r="LOX15" s="7"/>
      <c r="LOY15" s="7"/>
      <c r="LOZ15" s="7"/>
      <c r="LPA15" s="7"/>
      <c r="LPB15" s="7"/>
      <c r="LPC15" s="7"/>
      <c r="LPD15" s="7"/>
      <c r="LPE15" s="7"/>
      <c r="LPF15" s="7"/>
      <c r="LPG15" s="7"/>
      <c r="LPH15" s="7"/>
      <c r="LPI15" s="7"/>
      <c r="LPJ15" s="7"/>
      <c r="LPK15" s="7"/>
      <c r="LPL15" s="7"/>
      <c r="LPM15" s="7"/>
      <c r="LPN15" s="7"/>
      <c r="LPO15" s="7"/>
      <c r="LPP15" s="7"/>
      <c r="LPQ15" s="7"/>
      <c r="LPR15" s="7"/>
      <c r="LPS15" s="7"/>
      <c r="LPT15" s="7"/>
      <c r="LPU15" s="7"/>
      <c r="LPV15" s="7"/>
      <c r="LPW15" s="7"/>
      <c r="LPX15" s="7"/>
      <c r="LPY15" s="7"/>
      <c r="LPZ15" s="7"/>
      <c r="LQA15" s="7"/>
      <c r="LQB15" s="7"/>
      <c r="LQC15" s="7"/>
      <c r="LQD15" s="7"/>
      <c r="LQE15" s="7"/>
      <c r="LQF15" s="7"/>
      <c r="LQG15" s="7"/>
      <c r="LQH15" s="7"/>
      <c r="LQI15" s="7"/>
      <c r="LQJ15" s="7"/>
      <c r="LQK15" s="7"/>
      <c r="LQL15" s="7"/>
      <c r="LQM15" s="7"/>
      <c r="LQN15" s="7"/>
      <c r="LQO15" s="7"/>
      <c r="LQP15" s="7"/>
      <c r="LQQ15" s="7"/>
      <c r="LQR15" s="7"/>
      <c r="LQS15" s="7"/>
      <c r="LQT15" s="7"/>
      <c r="LQU15" s="7"/>
      <c r="LQV15" s="7"/>
      <c r="LQW15" s="7"/>
      <c r="LQX15" s="7"/>
      <c r="LQY15" s="7"/>
      <c r="LQZ15" s="7"/>
      <c r="LRA15" s="7"/>
      <c r="LRB15" s="7"/>
      <c r="LRC15" s="7"/>
      <c r="LRD15" s="7"/>
      <c r="LRE15" s="7"/>
      <c r="LRF15" s="7"/>
      <c r="LRG15" s="7"/>
      <c r="LRH15" s="7"/>
      <c r="LRI15" s="7"/>
      <c r="LRJ15" s="7"/>
      <c r="LRK15" s="7"/>
      <c r="LRL15" s="7"/>
      <c r="LRM15" s="7"/>
      <c r="LRN15" s="7"/>
      <c r="LRO15" s="7"/>
      <c r="LRP15" s="7"/>
      <c r="LRQ15" s="7"/>
      <c r="LRR15" s="7"/>
      <c r="LRS15" s="7"/>
      <c r="LRT15" s="7"/>
      <c r="LRU15" s="7"/>
      <c r="LRV15" s="7"/>
      <c r="LRW15" s="7"/>
      <c r="LRX15" s="7"/>
      <c r="LRY15" s="7"/>
      <c r="LRZ15" s="7"/>
      <c r="LSA15" s="7"/>
      <c r="LSB15" s="7"/>
      <c r="LSC15" s="7"/>
      <c r="LSD15" s="7"/>
      <c r="LSE15" s="7"/>
      <c r="LSF15" s="7"/>
      <c r="LSG15" s="7"/>
      <c r="LSH15" s="7"/>
      <c r="LSI15" s="7"/>
      <c r="LSJ15" s="7"/>
      <c r="LSK15" s="7"/>
      <c r="LSL15" s="7"/>
      <c r="LSM15" s="7"/>
      <c r="LSN15" s="7"/>
      <c r="LSO15" s="7"/>
      <c r="LSP15" s="7"/>
      <c r="LSQ15" s="7"/>
      <c r="LSR15" s="7"/>
      <c r="LSS15" s="7"/>
      <c r="LST15" s="7"/>
      <c r="LSU15" s="7"/>
      <c r="LSV15" s="7"/>
      <c r="LSW15" s="7"/>
      <c r="LSX15" s="7"/>
      <c r="LSY15" s="7"/>
      <c r="LSZ15" s="7"/>
      <c r="LTA15" s="7"/>
      <c r="LTB15" s="7"/>
      <c r="LTC15" s="7"/>
      <c r="LTD15" s="7"/>
      <c r="LTE15" s="7"/>
      <c r="LTF15" s="7"/>
      <c r="LTG15" s="7"/>
      <c r="LTH15" s="7"/>
      <c r="LTI15" s="7"/>
      <c r="LTJ15" s="7"/>
      <c r="LTK15" s="7"/>
      <c r="LTL15" s="7"/>
      <c r="LTM15" s="7"/>
      <c r="LTN15" s="7"/>
      <c r="LTO15" s="7"/>
      <c r="LTP15" s="7"/>
      <c r="LTQ15" s="7"/>
      <c r="LTR15" s="7"/>
      <c r="LTS15" s="7"/>
      <c r="LTT15" s="7"/>
      <c r="LTU15" s="7"/>
      <c r="LTV15" s="7"/>
      <c r="LTW15" s="7"/>
      <c r="LTX15" s="7"/>
      <c r="LTY15" s="7"/>
      <c r="LTZ15" s="7"/>
      <c r="LUA15" s="7"/>
      <c r="LUB15" s="7"/>
      <c r="LUC15" s="7"/>
      <c r="LUD15" s="7"/>
      <c r="LUE15" s="7"/>
      <c r="LUF15" s="7"/>
      <c r="LUG15" s="7"/>
      <c r="LUH15" s="7"/>
      <c r="LUI15" s="7"/>
      <c r="LUJ15" s="7"/>
      <c r="LUK15" s="7"/>
      <c r="LUL15" s="7"/>
      <c r="LUM15" s="7"/>
      <c r="LUN15" s="7"/>
      <c r="LUO15" s="7"/>
      <c r="LUP15" s="7"/>
      <c r="LUQ15" s="7"/>
      <c r="LUR15" s="7"/>
      <c r="LUS15" s="7"/>
      <c r="LUT15" s="7"/>
      <c r="LUU15" s="7"/>
      <c r="LUV15" s="7"/>
      <c r="LUW15" s="7"/>
      <c r="LUX15" s="7"/>
      <c r="LUY15" s="7"/>
      <c r="LUZ15" s="7"/>
      <c r="LVA15" s="7"/>
      <c r="LVB15" s="7"/>
      <c r="LVC15" s="7"/>
      <c r="LVD15" s="7"/>
      <c r="LVE15" s="7"/>
      <c r="LVF15" s="7"/>
      <c r="LVG15" s="7"/>
      <c r="LVH15" s="7"/>
      <c r="LVI15" s="7"/>
      <c r="LVJ15" s="7"/>
      <c r="LVK15" s="7"/>
      <c r="LVL15" s="7"/>
      <c r="LVM15" s="7"/>
      <c r="LVN15" s="7"/>
      <c r="LVO15" s="7"/>
      <c r="LVP15" s="7"/>
      <c r="LVQ15" s="7"/>
      <c r="LVR15" s="7"/>
      <c r="LVS15" s="7"/>
      <c r="LVT15" s="7"/>
      <c r="LVU15" s="7"/>
      <c r="LVV15" s="7"/>
      <c r="LVW15" s="7"/>
      <c r="LVX15" s="7"/>
      <c r="LVY15" s="7"/>
      <c r="LVZ15" s="7"/>
      <c r="LWA15" s="7"/>
      <c r="LWB15" s="7"/>
      <c r="LWC15" s="7"/>
      <c r="LWD15" s="7"/>
      <c r="LWE15" s="7"/>
      <c r="LWF15" s="7"/>
      <c r="LWG15" s="7"/>
      <c r="LWH15" s="7"/>
      <c r="LWI15" s="7"/>
      <c r="LWJ15" s="7"/>
      <c r="LWK15" s="7"/>
      <c r="LWL15" s="7"/>
      <c r="LWM15" s="7"/>
      <c r="LWN15" s="7"/>
      <c r="LWO15" s="7"/>
      <c r="LWP15" s="7"/>
      <c r="LWQ15" s="7"/>
      <c r="LWR15" s="7"/>
      <c r="LWS15" s="7"/>
      <c r="LWT15" s="7"/>
      <c r="LWU15" s="7"/>
      <c r="LWV15" s="7"/>
      <c r="LWW15" s="7"/>
      <c r="LWX15" s="7"/>
      <c r="LWY15" s="7"/>
      <c r="LWZ15" s="7"/>
      <c r="LXA15" s="7"/>
      <c r="LXB15" s="7"/>
      <c r="LXC15" s="7"/>
      <c r="LXD15" s="7"/>
      <c r="LXE15" s="7"/>
      <c r="LXF15" s="7"/>
      <c r="LXG15" s="7"/>
      <c r="LXH15" s="7"/>
      <c r="LXI15" s="7"/>
      <c r="LXJ15" s="7"/>
      <c r="LXK15" s="7"/>
      <c r="LXL15" s="7"/>
      <c r="LXM15" s="7"/>
      <c r="LXN15" s="7"/>
      <c r="LXO15" s="7"/>
      <c r="LXP15" s="7"/>
      <c r="LXQ15" s="7"/>
      <c r="LXR15" s="7"/>
      <c r="LXS15" s="7"/>
      <c r="LXT15" s="7"/>
      <c r="LXU15" s="7"/>
      <c r="LXV15" s="7"/>
      <c r="LXW15" s="7"/>
      <c r="LXX15" s="7"/>
      <c r="LXY15" s="7"/>
      <c r="LXZ15" s="7"/>
      <c r="LYA15" s="7"/>
      <c r="LYB15" s="7"/>
      <c r="LYC15" s="7"/>
      <c r="LYD15" s="7"/>
      <c r="LYE15" s="7"/>
      <c r="LYF15" s="7"/>
      <c r="LYG15" s="7"/>
      <c r="LYH15" s="7"/>
      <c r="LYI15" s="7"/>
      <c r="LYJ15" s="7"/>
      <c r="LYK15" s="7"/>
      <c r="LYL15" s="7"/>
      <c r="LYM15" s="7"/>
      <c r="LYN15" s="7"/>
      <c r="LYO15" s="7"/>
      <c r="LYP15" s="7"/>
      <c r="LYQ15" s="7"/>
      <c r="LYR15" s="7"/>
      <c r="LYS15" s="7"/>
      <c r="LYT15" s="7"/>
      <c r="LYU15" s="7"/>
      <c r="LYV15" s="7"/>
      <c r="LYW15" s="7"/>
      <c r="LYX15" s="7"/>
      <c r="LYY15" s="7"/>
      <c r="LYZ15" s="7"/>
      <c r="LZA15" s="7"/>
      <c r="LZB15" s="7"/>
      <c r="LZC15" s="7"/>
      <c r="LZD15" s="7"/>
      <c r="LZE15" s="7"/>
      <c r="LZF15" s="7"/>
      <c r="LZG15" s="7"/>
      <c r="LZH15" s="7"/>
      <c r="LZI15" s="7"/>
      <c r="LZJ15" s="7"/>
      <c r="LZK15" s="7"/>
      <c r="LZL15" s="7"/>
      <c r="LZM15" s="7"/>
      <c r="LZN15" s="7"/>
      <c r="LZO15" s="7"/>
      <c r="LZP15" s="7"/>
      <c r="LZQ15" s="7"/>
      <c r="LZR15" s="7"/>
      <c r="LZS15" s="7"/>
      <c r="LZT15" s="7"/>
      <c r="LZU15" s="7"/>
      <c r="LZV15" s="7"/>
      <c r="LZW15" s="7"/>
      <c r="LZX15" s="7"/>
      <c r="LZY15" s="7"/>
      <c r="LZZ15" s="7"/>
      <c r="MAA15" s="7"/>
      <c r="MAB15" s="7"/>
      <c r="MAC15" s="7"/>
      <c r="MAD15" s="7"/>
      <c r="MAE15" s="7"/>
      <c r="MAF15" s="7"/>
      <c r="MAG15" s="7"/>
      <c r="MAH15" s="7"/>
      <c r="MAI15" s="7"/>
      <c r="MAJ15" s="7"/>
      <c r="MAK15" s="7"/>
      <c r="MAL15" s="7"/>
      <c r="MAM15" s="7"/>
      <c r="MAN15" s="7"/>
      <c r="MAO15" s="7"/>
      <c r="MAP15" s="7"/>
      <c r="MAQ15" s="7"/>
      <c r="MAR15" s="7"/>
      <c r="MAS15" s="7"/>
      <c r="MAT15" s="7"/>
      <c r="MAU15" s="7"/>
      <c r="MAV15" s="7"/>
      <c r="MAW15" s="7"/>
      <c r="MAX15" s="7"/>
      <c r="MAY15" s="7"/>
      <c r="MAZ15" s="7"/>
      <c r="MBA15" s="7"/>
      <c r="MBB15" s="7"/>
      <c r="MBC15" s="7"/>
      <c r="MBD15" s="7"/>
      <c r="MBE15" s="7"/>
      <c r="MBF15" s="7"/>
      <c r="MBG15" s="7"/>
      <c r="MBH15" s="7"/>
      <c r="MBI15" s="7"/>
      <c r="MBJ15" s="7"/>
      <c r="MBK15" s="7"/>
      <c r="MBL15" s="7"/>
      <c r="MBM15" s="7"/>
      <c r="MBN15" s="7"/>
      <c r="MBO15" s="7"/>
      <c r="MBP15" s="7"/>
      <c r="MBQ15" s="7"/>
      <c r="MBR15" s="7"/>
      <c r="MBS15" s="7"/>
      <c r="MBT15" s="7"/>
      <c r="MBU15" s="7"/>
      <c r="MBV15" s="7"/>
      <c r="MBW15" s="7"/>
      <c r="MBX15" s="7"/>
      <c r="MBY15" s="7"/>
      <c r="MBZ15" s="7"/>
      <c r="MCA15" s="7"/>
      <c r="MCB15" s="7"/>
      <c r="MCC15" s="7"/>
      <c r="MCD15" s="7"/>
      <c r="MCE15" s="7"/>
      <c r="MCF15" s="7"/>
      <c r="MCG15" s="7"/>
      <c r="MCH15" s="7"/>
      <c r="MCI15" s="7"/>
      <c r="MCJ15" s="7"/>
      <c r="MCK15" s="7"/>
      <c r="MCL15" s="7"/>
      <c r="MCM15" s="7"/>
      <c r="MCN15" s="7"/>
      <c r="MCO15" s="7"/>
      <c r="MCP15" s="7"/>
      <c r="MCQ15" s="7"/>
      <c r="MCR15" s="7"/>
      <c r="MCS15" s="7"/>
      <c r="MCT15" s="7"/>
      <c r="MCU15" s="7"/>
      <c r="MCV15" s="7"/>
      <c r="MCW15" s="7"/>
      <c r="MCX15" s="7"/>
      <c r="MCY15" s="7"/>
      <c r="MCZ15" s="7"/>
      <c r="MDA15" s="7"/>
      <c r="MDB15" s="7"/>
      <c r="MDC15" s="7"/>
      <c r="MDD15" s="7"/>
      <c r="MDE15" s="7"/>
      <c r="MDF15" s="7"/>
      <c r="MDG15" s="7"/>
      <c r="MDH15" s="7"/>
      <c r="MDI15" s="7"/>
      <c r="MDJ15" s="7"/>
      <c r="MDK15" s="7"/>
      <c r="MDL15" s="7"/>
      <c r="MDM15" s="7"/>
      <c r="MDN15" s="7"/>
      <c r="MDO15" s="7"/>
      <c r="MDP15" s="7"/>
      <c r="MDQ15" s="7"/>
      <c r="MDR15" s="7"/>
      <c r="MDS15" s="7"/>
      <c r="MDT15" s="7"/>
      <c r="MDU15" s="7"/>
      <c r="MDV15" s="7"/>
      <c r="MDW15" s="7"/>
      <c r="MDX15" s="7"/>
      <c r="MDY15" s="7"/>
      <c r="MDZ15" s="7"/>
      <c r="MEA15" s="7"/>
      <c r="MEB15" s="7"/>
      <c r="MEC15" s="7"/>
      <c r="MED15" s="7"/>
      <c r="MEE15" s="7"/>
      <c r="MEF15" s="7"/>
      <c r="MEG15" s="7"/>
      <c r="MEH15" s="7"/>
      <c r="MEI15" s="7"/>
      <c r="MEJ15" s="7"/>
      <c r="MEK15" s="7"/>
      <c r="MEL15" s="7"/>
      <c r="MEM15" s="7"/>
      <c r="MEN15" s="7"/>
      <c r="MEO15" s="7"/>
      <c r="MEP15" s="7"/>
      <c r="MEQ15" s="7"/>
      <c r="MER15" s="7"/>
      <c r="MES15" s="7"/>
      <c r="MET15" s="7"/>
      <c r="MEU15" s="7"/>
      <c r="MEV15" s="7"/>
      <c r="MEW15" s="7"/>
      <c r="MEX15" s="7"/>
      <c r="MEY15" s="7"/>
      <c r="MEZ15" s="7"/>
      <c r="MFA15" s="7"/>
      <c r="MFB15" s="7"/>
      <c r="MFC15" s="7"/>
      <c r="MFD15" s="7"/>
      <c r="MFE15" s="7"/>
      <c r="MFF15" s="7"/>
      <c r="MFG15" s="7"/>
      <c r="MFH15" s="7"/>
      <c r="MFI15" s="7"/>
      <c r="MFJ15" s="7"/>
      <c r="MFK15" s="7"/>
      <c r="MFL15" s="7"/>
      <c r="MFM15" s="7"/>
      <c r="MFN15" s="7"/>
      <c r="MFO15" s="7"/>
      <c r="MFP15" s="7"/>
      <c r="MFQ15" s="7"/>
      <c r="MFR15" s="7"/>
      <c r="MFS15" s="7"/>
      <c r="MFT15" s="7"/>
      <c r="MFU15" s="7"/>
      <c r="MFV15" s="7"/>
      <c r="MFW15" s="7"/>
      <c r="MFX15" s="7"/>
      <c r="MFY15" s="7"/>
      <c r="MFZ15" s="7"/>
      <c r="MGA15" s="7"/>
      <c r="MGB15" s="7"/>
      <c r="MGC15" s="7"/>
      <c r="MGD15" s="7"/>
      <c r="MGE15" s="7"/>
      <c r="MGF15" s="7"/>
      <c r="MGG15" s="7"/>
      <c r="MGH15" s="7"/>
      <c r="MGI15" s="7"/>
      <c r="MGJ15" s="7"/>
      <c r="MGK15" s="7"/>
      <c r="MGL15" s="7"/>
      <c r="MGM15" s="7"/>
      <c r="MGN15" s="7"/>
      <c r="MGO15" s="7"/>
      <c r="MGP15" s="7"/>
      <c r="MGQ15" s="7"/>
      <c r="MGR15" s="7"/>
      <c r="MGS15" s="7"/>
      <c r="MGT15" s="7"/>
      <c r="MGU15" s="7"/>
      <c r="MGV15" s="7"/>
      <c r="MGW15" s="7"/>
      <c r="MGX15" s="7"/>
      <c r="MGY15" s="7"/>
      <c r="MGZ15" s="7"/>
      <c r="MHA15" s="7"/>
      <c r="MHB15" s="7"/>
      <c r="MHC15" s="7"/>
      <c r="MHD15" s="7"/>
      <c r="MHE15" s="7"/>
      <c r="MHF15" s="7"/>
      <c r="MHG15" s="7"/>
      <c r="MHH15" s="7"/>
      <c r="MHI15" s="7"/>
      <c r="MHJ15" s="7"/>
      <c r="MHK15" s="7"/>
      <c r="MHL15" s="7"/>
      <c r="MHM15" s="7"/>
      <c r="MHN15" s="7"/>
      <c r="MHO15" s="7"/>
      <c r="MHP15" s="7"/>
      <c r="MHQ15" s="7"/>
      <c r="MHR15" s="7"/>
      <c r="MHS15" s="7"/>
      <c r="MHT15" s="7"/>
      <c r="MHU15" s="7"/>
      <c r="MHV15" s="7"/>
      <c r="MHW15" s="7"/>
      <c r="MHX15" s="7"/>
      <c r="MHY15" s="7"/>
      <c r="MHZ15" s="7"/>
      <c r="MIA15" s="7"/>
      <c r="MIB15" s="7"/>
      <c r="MIC15" s="7"/>
      <c r="MID15" s="7"/>
      <c r="MIE15" s="7"/>
      <c r="MIF15" s="7"/>
      <c r="MIG15" s="7"/>
      <c r="MIH15" s="7"/>
      <c r="MII15" s="7"/>
      <c r="MIJ15" s="7"/>
      <c r="MIK15" s="7"/>
      <c r="MIL15" s="7"/>
      <c r="MIM15" s="7"/>
      <c r="MIN15" s="7"/>
      <c r="MIO15" s="7"/>
      <c r="MIP15" s="7"/>
      <c r="MIQ15" s="7"/>
      <c r="MIR15" s="7"/>
      <c r="MIS15" s="7"/>
      <c r="MIT15" s="7"/>
      <c r="MIU15" s="7"/>
      <c r="MIV15" s="7"/>
      <c r="MIW15" s="7"/>
      <c r="MIX15" s="7"/>
      <c r="MIY15" s="7"/>
      <c r="MIZ15" s="7"/>
      <c r="MJA15" s="7"/>
      <c r="MJB15" s="7"/>
      <c r="MJC15" s="7"/>
      <c r="MJD15" s="7"/>
      <c r="MJE15" s="7"/>
      <c r="MJF15" s="7"/>
      <c r="MJG15" s="7"/>
      <c r="MJH15" s="7"/>
      <c r="MJI15" s="7"/>
      <c r="MJJ15" s="7"/>
      <c r="MJK15" s="7"/>
      <c r="MJL15" s="7"/>
      <c r="MJM15" s="7"/>
      <c r="MJN15" s="7"/>
      <c r="MJO15" s="7"/>
      <c r="MJP15" s="7"/>
      <c r="MJQ15" s="7"/>
      <c r="MJR15" s="7"/>
      <c r="MJS15" s="7"/>
      <c r="MJT15" s="7"/>
      <c r="MJU15" s="7"/>
      <c r="MJV15" s="7"/>
      <c r="MJW15" s="7"/>
      <c r="MJX15" s="7"/>
      <c r="MJY15" s="7"/>
      <c r="MJZ15" s="7"/>
      <c r="MKA15" s="7"/>
      <c r="MKB15" s="7"/>
      <c r="MKC15" s="7"/>
      <c r="MKD15" s="7"/>
      <c r="MKE15" s="7"/>
      <c r="MKF15" s="7"/>
      <c r="MKG15" s="7"/>
      <c r="MKH15" s="7"/>
      <c r="MKI15" s="7"/>
      <c r="MKJ15" s="7"/>
      <c r="MKK15" s="7"/>
      <c r="MKL15" s="7"/>
      <c r="MKM15" s="7"/>
      <c r="MKN15" s="7"/>
      <c r="MKO15" s="7"/>
      <c r="MKP15" s="7"/>
      <c r="MKQ15" s="7"/>
      <c r="MKR15" s="7"/>
      <c r="MKS15" s="7"/>
      <c r="MKT15" s="7"/>
      <c r="MKU15" s="7"/>
      <c r="MKV15" s="7"/>
      <c r="MKW15" s="7"/>
      <c r="MKX15" s="7"/>
      <c r="MKY15" s="7"/>
      <c r="MKZ15" s="7"/>
      <c r="MLA15" s="7"/>
      <c r="MLB15" s="7"/>
      <c r="MLC15" s="7"/>
      <c r="MLD15" s="7"/>
      <c r="MLE15" s="7"/>
      <c r="MLF15" s="7"/>
      <c r="MLG15" s="7"/>
      <c r="MLH15" s="7"/>
      <c r="MLI15" s="7"/>
      <c r="MLJ15" s="7"/>
      <c r="MLK15" s="7"/>
      <c r="MLL15" s="7"/>
      <c r="MLM15" s="7"/>
      <c r="MLN15" s="7"/>
      <c r="MLO15" s="7"/>
      <c r="MLP15" s="7"/>
      <c r="MLQ15" s="7"/>
      <c r="MLR15" s="7"/>
      <c r="MLS15" s="7"/>
      <c r="MLT15" s="7"/>
      <c r="MLU15" s="7"/>
      <c r="MLV15" s="7"/>
      <c r="MLW15" s="7"/>
      <c r="MLX15" s="7"/>
      <c r="MLY15" s="7"/>
      <c r="MLZ15" s="7"/>
      <c r="MMA15" s="7"/>
      <c r="MMB15" s="7"/>
      <c r="MMC15" s="7"/>
      <c r="MMD15" s="7"/>
      <c r="MME15" s="7"/>
      <c r="MMF15" s="7"/>
      <c r="MMG15" s="7"/>
      <c r="MMH15" s="7"/>
      <c r="MMI15" s="7"/>
      <c r="MMJ15" s="7"/>
      <c r="MMK15" s="7"/>
      <c r="MML15" s="7"/>
      <c r="MMM15" s="7"/>
      <c r="MMN15" s="7"/>
      <c r="MMO15" s="7"/>
      <c r="MMP15" s="7"/>
      <c r="MMQ15" s="7"/>
      <c r="MMR15" s="7"/>
      <c r="MMS15" s="7"/>
      <c r="MMT15" s="7"/>
      <c r="MMU15" s="7"/>
      <c r="MMV15" s="7"/>
      <c r="MMW15" s="7"/>
      <c r="MMX15" s="7"/>
      <c r="MMY15" s="7"/>
      <c r="MMZ15" s="7"/>
      <c r="MNA15" s="7"/>
      <c r="MNB15" s="7"/>
      <c r="MNC15" s="7"/>
      <c r="MND15" s="7"/>
      <c r="MNE15" s="7"/>
      <c r="MNF15" s="7"/>
      <c r="MNG15" s="7"/>
      <c r="MNH15" s="7"/>
      <c r="MNI15" s="7"/>
      <c r="MNJ15" s="7"/>
      <c r="MNK15" s="7"/>
      <c r="MNL15" s="7"/>
      <c r="MNM15" s="7"/>
      <c r="MNN15" s="7"/>
      <c r="MNO15" s="7"/>
      <c r="MNP15" s="7"/>
      <c r="MNQ15" s="7"/>
      <c r="MNR15" s="7"/>
      <c r="MNS15" s="7"/>
      <c r="MNT15" s="7"/>
      <c r="MNU15" s="7"/>
      <c r="MNV15" s="7"/>
      <c r="MNW15" s="7"/>
      <c r="MNX15" s="7"/>
      <c r="MNY15" s="7"/>
      <c r="MNZ15" s="7"/>
      <c r="MOA15" s="7"/>
      <c r="MOB15" s="7"/>
      <c r="MOC15" s="7"/>
      <c r="MOD15" s="7"/>
      <c r="MOE15" s="7"/>
      <c r="MOF15" s="7"/>
      <c r="MOG15" s="7"/>
      <c r="MOH15" s="7"/>
      <c r="MOI15" s="7"/>
      <c r="MOJ15" s="7"/>
      <c r="MOK15" s="7"/>
      <c r="MOL15" s="7"/>
      <c r="MOM15" s="7"/>
      <c r="MON15" s="7"/>
      <c r="MOO15" s="7"/>
      <c r="MOP15" s="7"/>
      <c r="MOQ15" s="7"/>
      <c r="MOR15" s="7"/>
      <c r="MOS15" s="7"/>
      <c r="MOT15" s="7"/>
      <c r="MOU15" s="7"/>
      <c r="MOV15" s="7"/>
      <c r="MOW15" s="7"/>
      <c r="MOX15" s="7"/>
      <c r="MOY15" s="7"/>
      <c r="MOZ15" s="7"/>
      <c r="MPA15" s="7"/>
      <c r="MPB15" s="7"/>
      <c r="MPC15" s="7"/>
      <c r="MPD15" s="7"/>
      <c r="MPE15" s="7"/>
      <c r="MPF15" s="7"/>
      <c r="MPG15" s="7"/>
      <c r="MPH15" s="7"/>
      <c r="MPI15" s="7"/>
      <c r="MPJ15" s="7"/>
      <c r="MPK15" s="7"/>
      <c r="MPL15" s="7"/>
      <c r="MPM15" s="7"/>
      <c r="MPN15" s="7"/>
      <c r="MPO15" s="7"/>
      <c r="MPP15" s="7"/>
      <c r="MPQ15" s="7"/>
      <c r="MPR15" s="7"/>
      <c r="MPS15" s="7"/>
      <c r="MPT15" s="7"/>
      <c r="MPU15" s="7"/>
      <c r="MPV15" s="7"/>
      <c r="MPW15" s="7"/>
      <c r="MPX15" s="7"/>
      <c r="MPY15" s="7"/>
      <c r="MPZ15" s="7"/>
      <c r="MQA15" s="7"/>
      <c r="MQB15" s="7"/>
      <c r="MQC15" s="7"/>
      <c r="MQD15" s="7"/>
      <c r="MQE15" s="7"/>
      <c r="MQF15" s="7"/>
      <c r="MQG15" s="7"/>
      <c r="MQH15" s="7"/>
      <c r="MQI15" s="7"/>
      <c r="MQJ15" s="7"/>
      <c r="MQK15" s="7"/>
      <c r="MQL15" s="7"/>
      <c r="MQM15" s="7"/>
      <c r="MQN15" s="7"/>
      <c r="MQO15" s="7"/>
      <c r="MQP15" s="7"/>
      <c r="MQQ15" s="7"/>
      <c r="MQR15" s="7"/>
      <c r="MQS15" s="7"/>
      <c r="MQT15" s="7"/>
      <c r="MQU15" s="7"/>
      <c r="MQV15" s="7"/>
      <c r="MQW15" s="7"/>
      <c r="MQX15" s="7"/>
      <c r="MQY15" s="7"/>
      <c r="MQZ15" s="7"/>
      <c r="MRA15" s="7"/>
      <c r="MRB15" s="7"/>
      <c r="MRC15" s="7"/>
      <c r="MRD15" s="7"/>
      <c r="MRE15" s="7"/>
      <c r="MRF15" s="7"/>
      <c r="MRG15" s="7"/>
      <c r="MRH15" s="7"/>
      <c r="MRI15" s="7"/>
      <c r="MRJ15" s="7"/>
      <c r="MRK15" s="7"/>
      <c r="MRL15" s="7"/>
      <c r="MRM15" s="7"/>
      <c r="MRN15" s="7"/>
      <c r="MRO15" s="7"/>
      <c r="MRP15" s="7"/>
      <c r="MRQ15" s="7"/>
      <c r="MRR15" s="7"/>
      <c r="MRS15" s="7"/>
      <c r="MRT15" s="7"/>
      <c r="MRU15" s="7"/>
      <c r="MRV15" s="7"/>
      <c r="MRW15" s="7"/>
      <c r="MRX15" s="7"/>
      <c r="MRY15" s="7"/>
      <c r="MRZ15" s="7"/>
      <c r="MSA15" s="7"/>
      <c r="MSB15" s="7"/>
      <c r="MSC15" s="7"/>
      <c r="MSD15" s="7"/>
      <c r="MSE15" s="7"/>
      <c r="MSF15" s="7"/>
      <c r="MSG15" s="7"/>
      <c r="MSH15" s="7"/>
      <c r="MSI15" s="7"/>
      <c r="MSJ15" s="7"/>
      <c r="MSK15" s="7"/>
      <c r="MSL15" s="7"/>
      <c r="MSM15" s="7"/>
      <c r="MSN15" s="7"/>
      <c r="MSO15" s="7"/>
      <c r="MSP15" s="7"/>
      <c r="MSQ15" s="7"/>
      <c r="MSR15" s="7"/>
      <c r="MSS15" s="7"/>
      <c r="MST15" s="7"/>
      <c r="MSU15" s="7"/>
      <c r="MSV15" s="7"/>
      <c r="MSW15" s="7"/>
      <c r="MSX15" s="7"/>
      <c r="MSY15" s="7"/>
      <c r="MSZ15" s="7"/>
      <c r="MTA15" s="7"/>
      <c r="MTB15" s="7"/>
      <c r="MTC15" s="7"/>
      <c r="MTD15" s="7"/>
      <c r="MTE15" s="7"/>
      <c r="MTF15" s="7"/>
      <c r="MTG15" s="7"/>
      <c r="MTH15" s="7"/>
      <c r="MTI15" s="7"/>
      <c r="MTJ15" s="7"/>
      <c r="MTK15" s="7"/>
      <c r="MTL15" s="7"/>
      <c r="MTM15" s="7"/>
      <c r="MTN15" s="7"/>
      <c r="MTO15" s="7"/>
      <c r="MTP15" s="7"/>
      <c r="MTQ15" s="7"/>
      <c r="MTR15" s="7"/>
      <c r="MTS15" s="7"/>
      <c r="MTT15" s="7"/>
      <c r="MTU15" s="7"/>
      <c r="MTV15" s="7"/>
      <c r="MTW15" s="7"/>
      <c r="MTX15" s="7"/>
      <c r="MTY15" s="7"/>
      <c r="MTZ15" s="7"/>
      <c r="MUA15" s="7"/>
      <c r="MUB15" s="7"/>
      <c r="MUC15" s="7"/>
      <c r="MUD15" s="7"/>
      <c r="MUE15" s="7"/>
      <c r="MUF15" s="7"/>
      <c r="MUG15" s="7"/>
      <c r="MUH15" s="7"/>
      <c r="MUI15" s="7"/>
      <c r="MUJ15" s="7"/>
      <c r="MUK15" s="7"/>
      <c r="MUL15" s="7"/>
      <c r="MUM15" s="7"/>
      <c r="MUN15" s="7"/>
      <c r="MUO15" s="7"/>
      <c r="MUP15" s="7"/>
      <c r="MUQ15" s="7"/>
      <c r="MUR15" s="7"/>
      <c r="MUS15" s="7"/>
      <c r="MUT15" s="7"/>
      <c r="MUU15" s="7"/>
      <c r="MUV15" s="7"/>
      <c r="MUW15" s="7"/>
      <c r="MUX15" s="7"/>
      <c r="MUY15" s="7"/>
      <c r="MUZ15" s="7"/>
      <c r="MVA15" s="7"/>
      <c r="MVB15" s="7"/>
      <c r="MVC15" s="7"/>
      <c r="MVD15" s="7"/>
      <c r="MVE15" s="7"/>
      <c r="MVF15" s="7"/>
      <c r="MVG15" s="7"/>
      <c r="MVH15" s="7"/>
      <c r="MVI15" s="7"/>
      <c r="MVJ15" s="7"/>
      <c r="MVK15" s="7"/>
      <c r="MVL15" s="7"/>
      <c r="MVM15" s="7"/>
      <c r="MVN15" s="7"/>
      <c r="MVO15" s="7"/>
      <c r="MVP15" s="7"/>
      <c r="MVQ15" s="7"/>
      <c r="MVR15" s="7"/>
      <c r="MVS15" s="7"/>
      <c r="MVT15" s="7"/>
      <c r="MVU15" s="7"/>
      <c r="MVV15" s="7"/>
      <c r="MVW15" s="7"/>
      <c r="MVX15" s="7"/>
      <c r="MVY15" s="7"/>
      <c r="MVZ15" s="7"/>
      <c r="MWA15" s="7"/>
      <c r="MWB15" s="7"/>
      <c r="MWC15" s="7"/>
      <c r="MWD15" s="7"/>
      <c r="MWE15" s="7"/>
      <c r="MWF15" s="7"/>
      <c r="MWG15" s="7"/>
      <c r="MWH15" s="7"/>
      <c r="MWI15" s="7"/>
      <c r="MWJ15" s="7"/>
      <c r="MWK15" s="7"/>
      <c r="MWL15" s="7"/>
      <c r="MWM15" s="7"/>
      <c r="MWN15" s="7"/>
      <c r="MWO15" s="7"/>
      <c r="MWP15" s="7"/>
      <c r="MWQ15" s="7"/>
      <c r="MWR15" s="7"/>
      <c r="MWS15" s="7"/>
      <c r="MWT15" s="7"/>
      <c r="MWU15" s="7"/>
      <c r="MWV15" s="7"/>
      <c r="MWW15" s="7"/>
      <c r="MWX15" s="7"/>
      <c r="MWY15" s="7"/>
      <c r="MWZ15" s="7"/>
      <c r="MXA15" s="7"/>
      <c r="MXB15" s="7"/>
      <c r="MXC15" s="7"/>
      <c r="MXD15" s="7"/>
      <c r="MXE15" s="7"/>
      <c r="MXF15" s="7"/>
      <c r="MXG15" s="7"/>
      <c r="MXH15" s="7"/>
      <c r="MXI15" s="7"/>
      <c r="MXJ15" s="7"/>
      <c r="MXK15" s="7"/>
      <c r="MXL15" s="7"/>
      <c r="MXM15" s="7"/>
      <c r="MXN15" s="7"/>
      <c r="MXO15" s="7"/>
      <c r="MXP15" s="7"/>
      <c r="MXQ15" s="7"/>
      <c r="MXR15" s="7"/>
      <c r="MXS15" s="7"/>
      <c r="MXT15" s="7"/>
      <c r="MXU15" s="7"/>
      <c r="MXV15" s="7"/>
      <c r="MXW15" s="7"/>
      <c r="MXX15" s="7"/>
      <c r="MXY15" s="7"/>
      <c r="MXZ15" s="7"/>
      <c r="MYA15" s="7"/>
      <c r="MYB15" s="7"/>
      <c r="MYC15" s="7"/>
      <c r="MYD15" s="7"/>
      <c r="MYE15" s="7"/>
      <c r="MYF15" s="7"/>
      <c r="MYG15" s="7"/>
      <c r="MYH15" s="7"/>
      <c r="MYI15" s="7"/>
      <c r="MYJ15" s="7"/>
      <c r="MYK15" s="7"/>
      <c r="MYL15" s="7"/>
      <c r="MYM15" s="7"/>
      <c r="MYN15" s="7"/>
      <c r="MYO15" s="7"/>
      <c r="MYP15" s="7"/>
      <c r="MYQ15" s="7"/>
      <c r="MYR15" s="7"/>
      <c r="MYS15" s="7"/>
      <c r="MYT15" s="7"/>
      <c r="MYU15" s="7"/>
      <c r="MYV15" s="7"/>
      <c r="MYW15" s="7"/>
      <c r="MYX15" s="7"/>
      <c r="MYY15" s="7"/>
      <c r="MYZ15" s="7"/>
      <c r="MZA15" s="7"/>
      <c r="MZB15" s="7"/>
      <c r="MZC15" s="7"/>
      <c r="MZD15" s="7"/>
      <c r="MZE15" s="7"/>
      <c r="MZF15" s="7"/>
      <c r="MZG15" s="7"/>
      <c r="MZH15" s="7"/>
      <c r="MZI15" s="7"/>
      <c r="MZJ15" s="7"/>
      <c r="MZK15" s="7"/>
      <c r="MZL15" s="7"/>
      <c r="MZM15" s="7"/>
      <c r="MZN15" s="7"/>
      <c r="MZO15" s="7"/>
      <c r="MZP15" s="7"/>
      <c r="MZQ15" s="7"/>
      <c r="MZR15" s="7"/>
      <c r="MZS15" s="7"/>
      <c r="MZT15" s="7"/>
      <c r="MZU15" s="7"/>
      <c r="MZV15" s="7"/>
      <c r="MZW15" s="7"/>
      <c r="MZX15" s="7"/>
      <c r="MZY15" s="7"/>
      <c r="MZZ15" s="7"/>
      <c r="NAA15" s="7"/>
      <c r="NAB15" s="7"/>
      <c r="NAC15" s="7"/>
      <c r="NAD15" s="7"/>
      <c r="NAE15" s="7"/>
      <c r="NAF15" s="7"/>
      <c r="NAG15" s="7"/>
      <c r="NAH15" s="7"/>
      <c r="NAI15" s="7"/>
      <c r="NAJ15" s="7"/>
      <c r="NAK15" s="7"/>
      <c r="NAL15" s="7"/>
      <c r="NAM15" s="7"/>
      <c r="NAN15" s="7"/>
      <c r="NAO15" s="7"/>
      <c r="NAP15" s="7"/>
      <c r="NAQ15" s="7"/>
      <c r="NAR15" s="7"/>
      <c r="NAS15" s="7"/>
      <c r="NAT15" s="7"/>
      <c r="NAU15" s="7"/>
      <c r="NAV15" s="7"/>
      <c r="NAW15" s="7"/>
      <c r="NAX15" s="7"/>
      <c r="NAY15" s="7"/>
      <c r="NAZ15" s="7"/>
      <c r="NBA15" s="7"/>
      <c r="NBB15" s="7"/>
      <c r="NBC15" s="7"/>
      <c r="NBD15" s="7"/>
      <c r="NBE15" s="7"/>
      <c r="NBF15" s="7"/>
      <c r="NBG15" s="7"/>
      <c r="NBH15" s="7"/>
      <c r="NBI15" s="7"/>
      <c r="NBJ15" s="7"/>
      <c r="NBK15" s="7"/>
      <c r="NBL15" s="7"/>
      <c r="NBM15" s="7"/>
      <c r="NBN15" s="7"/>
      <c r="NBO15" s="7"/>
      <c r="NBP15" s="7"/>
      <c r="NBQ15" s="7"/>
      <c r="NBR15" s="7"/>
      <c r="NBS15" s="7"/>
      <c r="NBT15" s="7"/>
      <c r="NBU15" s="7"/>
      <c r="NBV15" s="7"/>
      <c r="NBW15" s="7"/>
      <c r="NBX15" s="7"/>
      <c r="NBY15" s="7"/>
      <c r="NBZ15" s="7"/>
      <c r="NCA15" s="7"/>
      <c r="NCB15" s="7"/>
      <c r="NCC15" s="7"/>
      <c r="NCD15" s="7"/>
      <c r="NCE15" s="7"/>
      <c r="NCF15" s="7"/>
      <c r="NCG15" s="7"/>
      <c r="NCH15" s="7"/>
      <c r="NCI15" s="7"/>
      <c r="NCJ15" s="7"/>
      <c r="NCK15" s="7"/>
      <c r="NCL15" s="7"/>
      <c r="NCM15" s="7"/>
      <c r="NCN15" s="7"/>
      <c r="NCO15" s="7"/>
      <c r="NCP15" s="7"/>
      <c r="NCQ15" s="7"/>
      <c r="NCR15" s="7"/>
      <c r="NCS15" s="7"/>
      <c r="NCT15" s="7"/>
      <c r="NCU15" s="7"/>
      <c r="NCV15" s="7"/>
      <c r="NCW15" s="7"/>
      <c r="NCX15" s="7"/>
      <c r="NCY15" s="7"/>
      <c r="NCZ15" s="7"/>
      <c r="NDA15" s="7"/>
      <c r="NDB15" s="7"/>
      <c r="NDC15" s="7"/>
      <c r="NDD15" s="7"/>
      <c r="NDE15" s="7"/>
      <c r="NDF15" s="7"/>
      <c r="NDG15" s="7"/>
      <c r="NDH15" s="7"/>
      <c r="NDI15" s="7"/>
      <c r="NDJ15" s="7"/>
      <c r="NDK15" s="7"/>
      <c r="NDL15" s="7"/>
      <c r="NDM15" s="7"/>
      <c r="NDN15" s="7"/>
      <c r="NDO15" s="7"/>
      <c r="NDP15" s="7"/>
      <c r="NDQ15" s="7"/>
      <c r="NDR15" s="7"/>
      <c r="NDS15" s="7"/>
      <c r="NDT15" s="7"/>
      <c r="NDU15" s="7"/>
      <c r="NDV15" s="7"/>
      <c r="NDW15" s="7"/>
      <c r="NDX15" s="7"/>
      <c r="NDY15" s="7"/>
      <c r="NDZ15" s="7"/>
      <c r="NEA15" s="7"/>
      <c r="NEB15" s="7"/>
      <c r="NEC15" s="7"/>
      <c r="NED15" s="7"/>
      <c r="NEE15" s="7"/>
      <c r="NEF15" s="7"/>
      <c r="NEG15" s="7"/>
      <c r="NEH15" s="7"/>
      <c r="NEI15" s="7"/>
      <c r="NEJ15" s="7"/>
      <c r="NEK15" s="7"/>
      <c r="NEL15" s="7"/>
      <c r="NEM15" s="7"/>
      <c r="NEN15" s="7"/>
      <c r="NEO15" s="7"/>
      <c r="NEP15" s="7"/>
      <c r="NEQ15" s="7"/>
      <c r="NER15" s="7"/>
      <c r="NES15" s="7"/>
      <c r="NET15" s="7"/>
      <c r="NEU15" s="7"/>
      <c r="NEV15" s="7"/>
      <c r="NEW15" s="7"/>
      <c r="NEX15" s="7"/>
      <c r="NEY15" s="7"/>
      <c r="NEZ15" s="7"/>
      <c r="NFA15" s="7"/>
      <c r="NFB15" s="7"/>
      <c r="NFC15" s="7"/>
      <c r="NFD15" s="7"/>
      <c r="NFE15" s="7"/>
      <c r="NFF15" s="7"/>
      <c r="NFG15" s="7"/>
      <c r="NFH15" s="7"/>
      <c r="NFI15" s="7"/>
      <c r="NFJ15" s="7"/>
      <c r="NFK15" s="7"/>
      <c r="NFL15" s="7"/>
      <c r="NFM15" s="7"/>
      <c r="NFN15" s="7"/>
      <c r="NFO15" s="7"/>
      <c r="NFP15" s="7"/>
      <c r="NFQ15" s="7"/>
      <c r="NFR15" s="7"/>
      <c r="NFS15" s="7"/>
      <c r="NFT15" s="7"/>
      <c r="NFU15" s="7"/>
      <c r="NFV15" s="7"/>
      <c r="NFW15" s="7"/>
      <c r="NFX15" s="7"/>
      <c r="NFY15" s="7"/>
      <c r="NFZ15" s="7"/>
      <c r="NGA15" s="7"/>
      <c r="NGB15" s="7"/>
      <c r="NGC15" s="7"/>
      <c r="NGD15" s="7"/>
      <c r="NGE15" s="7"/>
      <c r="NGF15" s="7"/>
      <c r="NGG15" s="7"/>
      <c r="NGH15" s="7"/>
      <c r="NGI15" s="7"/>
      <c r="NGJ15" s="7"/>
      <c r="NGK15" s="7"/>
      <c r="NGL15" s="7"/>
      <c r="NGM15" s="7"/>
      <c r="NGN15" s="7"/>
      <c r="NGO15" s="7"/>
      <c r="NGP15" s="7"/>
      <c r="NGQ15" s="7"/>
      <c r="NGR15" s="7"/>
      <c r="NGS15" s="7"/>
      <c r="NGT15" s="7"/>
      <c r="NGU15" s="7"/>
      <c r="NGV15" s="7"/>
      <c r="NGW15" s="7"/>
      <c r="NGX15" s="7"/>
      <c r="NGY15" s="7"/>
      <c r="NGZ15" s="7"/>
      <c r="NHA15" s="7"/>
      <c r="NHB15" s="7"/>
      <c r="NHC15" s="7"/>
      <c r="NHD15" s="7"/>
      <c r="NHE15" s="7"/>
      <c r="NHF15" s="7"/>
      <c r="NHG15" s="7"/>
      <c r="NHH15" s="7"/>
      <c r="NHI15" s="7"/>
      <c r="NHJ15" s="7"/>
      <c r="NHK15" s="7"/>
      <c r="NHL15" s="7"/>
      <c r="NHM15" s="7"/>
      <c r="NHN15" s="7"/>
      <c r="NHO15" s="7"/>
      <c r="NHP15" s="7"/>
      <c r="NHQ15" s="7"/>
      <c r="NHR15" s="7"/>
      <c r="NHS15" s="7"/>
      <c r="NHT15" s="7"/>
      <c r="NHU15" s="7"/>
      <c r="NHV15" s="7"/>
      <c r="NHW15" s="7"/>
      <c r="NHX15" s="7"/>
      <c r="NHY15" s="7"/>
      <c r="NHZ15" s="7"/>
      <c r="NIA15" s="7"/>
      <c r="NIB15" s="7"/>
      <c r="NIC15" s="7"/>
      <c r="NID15" s="7"/>
      <c r="NIE15" s="7"/>
      <c r="NIF15" s="7"/>
      <c r="NIG15" s="7"/>
      <c r="NIH15" s="7"/>
      <c r="NII15" s="7"/>
      <c r="NIJ15" s="7"/>
      <c r="NIK15" s="7"/>
      <c r="NIL15" s="7"/>
      <c r="NIM15" s="7"/>
      <c r="NIN15" s="7"/>
      <c r="NIO15" s="7"/>
      <c r="NIP15" s="7"/>
      <c r="NIQ15" s="7"/>
      <c r="NIR15" s="7"/>
      <c r="NIS15" s="7"/>
      <c r="NIT15" s="7"/>
      <c r="NIU15" s="7"/>
      <c r="NIV15" s="7"/>
      <c r="NIW15" s="7"/>
      <c r="NIX15" s="7"/>
      <c r="NIY15" s="7"/>
      <c r="NIZ15" s="7"/>
      <c r="NJA15" s="7"/>
      <c r="NJB15" s="7"/>
      <c r="NJC15" s="7"/>
      <c r="NJD15" s="7"/>
      <c r="NJE15" s="7"/>
      <c r="NJF15" s="7"/>
      <c r="NJG15" s="7"/>
      <c r="NJH15" s="7"/>
      <c r="NJI15" s="7"/>
      <c r="NJJ15" s="7"/>
      <c r="NJK15" s="7"/>
      <c r="NJL15" s="7"/>
      <c r="NJM15" s="7"/>
      <c r="NJN15" s="7"/>
      <c r="NJO15" s="7"/>
      <c r="NJP15" s="7"/>
      <c r="NJQ15" s="7"/>
      <c r="NJR15" s="7"/>
      <c r="NJS15" s="7"/>
      <c r="NJT15" s="7"/>
      <c r="NJU15" s="7"/>
      <c r="NJV15" s="7"/>
      <c r="NJW15" s="7"/>
      <c r="NJX15" s="7"/>
      <c r="NJY15" s="7"/>
      <c r="NJZ15" s="7"/>
      <c r="NKA15" s="7"/>
      <c r="NKB15" s="7"/>
      <c r="NKC15" s="7"/>
      <c r="NKD15" s="7"/>
      <c r="NKE15" s="7"/>
      <c r="NKF15" s="7"/>
      <c r="NKG15" s="7"/>
      <c r="NKH15" s="7"/>
      <c r="NKI15" s="7"/>
      <c r="NKJ15" s="7"/>
      <c r="NKK15" s="7"/>
      <c r="NKL15" s="7"/>
      <c r="NKM15" s="7"/>
      <c r="NKN15" s="7"/>
      <c r="NKO15" s="7"/>
      <c r="NKP15" s="7"/>
      <c r="NKQ15" s="7"/>
      <c r="NKR15" s="7"/>
      <c r="NKS15" s="7"/>
      <c r="NKT15" s="7"/>
      <c r="NKU15" s="7"/>
      <c r="NKV15" s="7"/>
      <c r="NKW15" s="7"/>
      <c r="NKX15" s="7"/>
      <c r="NKY15" s="7"/>
      <c r="NKZ15" s="7"/>
      <c r="NLA15" s="7"/>
      <c r="NLB15" s="7"/>
      <c r="NLC15" s="7"/>
      <c r="NLD15" s="7"/>
      <c r="NLE15" s="7"/>
      <c r="NLF15" s="7"/>
      <c r="NLG15" s="7"/>
      <c r="NLH15" s="7"/>
      <c r="NLI15" s="7"/>
      <c r="NLJ15" s="7"/>
      <c r="NLK15" s="7"/>
      <c r="NLL15" s="7"/>
      <c r="NLM15" s="7"/>
      <c r="NLN15" s="7"/>
      <c r="NLO15" s="7"/>
      <c r="NLP15" s="7"/>
      <c r="NLQ15" s="7"/>
      <c r="NLR15" s="7"/>
      <c r="NLS15" s="7"/>
      <c r="NLT15" s="7"/>
      <c r="NLU15" s="7"/>
      <c r="NLV15" s="7"/>
      <c r="NLW15" s="7"/>
      <c r="NLX15" s="7"/>
      <c r="NLY15" s="7"/>
      <c r="NLZ15" s="7"/>
      <c r="NMA15" s="7"/>
      <c r="NMB15" s="7"/>
      <c r="NMC15" s="7"/>
      <c r="NMD15" s="7"/>
      <c r="NME15" s="7"/>
      <c r="NMF15" s="7"/>
      <c r="NMG15" s="7"/>
      <c r="NMH15" s="7"/>
      <c r="NMI15" s="7"/>
      <c r="NMJ15" s="7"/>
      <c r="NMK15" s="7"/>
      <c r="NML15" s="7"/>
      <c r="NMM15" s="7"/>
      <c r="NMN15" s="7"/>
      <c r="NMO15" s="7"/>
      <c r="NMP15" s="7"/>
      <c r="NMQ15" s="7"/>
      <c r="NMR15" s="7"/>
      <c r="NMS15" s="7"/>
      <c r="NMT15" s="7"/>
      <c r="NMU15" s="7"/>
      <c r="NMV15" s="7"/>
      <c r="NMW15" s="7"/>
      <c r="NMX15" s="7"/>
      <c r="NMY15" s="7"/>
      <c r="NMZ15" s="7"/>
      <c r="NNA15" s="7"/>
      <c r="NNB15" s="7"/>
      <c r="NNC15" s="7"/>
      <c r="NND15" s="7"/>
      <c r="NNE15" s="7"/>
      <c r="NNF15" s="7"/>
      <c r="NNG15" s="7"/>
      <c r="NNH15" s="7"/>
      <c r="NNI15" s="7"/>
      <c r="NNJ15" s="7"/>
      <c r="NNK15" s="7"/>
      <c r="NNL15" s="7"/>
      <c r="NNM15" s="7"/>
      <c r="NNN15" s="7"/>
      <c r="NNO15" s="7"/>
      <c r="NNP15" s="7"/>
      <c r="NNQ15" s="7"/>
      <c r="NNR15" s="7"/>
      <c r="NNS15" s="7"/>
      <c r="NNT15" s="7"/>
      <c r="NNU15" s="7"/>
      <c r="NNV15" s="7"/>
      <c r="NNW15" s="7"/>
      <c r="NNX15" s="7"/>
      <c r="NNY15" s="7"/>
      <c r="NNZ15" s="7"/>
      <c r="NOA15" s="7"/>
      <c r="NOB15" s="7"/>
      <c r="NOC15" s="7"/>
      <c r="NOD15" s="7"/>
      <c r="NOE15" s="7"/>
      <c r="NOF15" s="7"/>
      <c r="NOG15" s="7"/>
      <c r="NOH15" s="7"/>
      <c r="NOI15" s="7"/>
      <c r="NOJ15" s="7"/>
      <c r="NOK15" s="7"/>
      <c r="NOL15" s="7"/>
      <c r="NOM15" s="7"/>
      <c r="NON15" s="7"/>
      <c r="NOO15" s="7"/>
      <c r="NOP15" s="7"/>
      <c r="NOQ15" s="7"/>
      <c r="NOR15" s="7"/>
      <c r="NOS15" s="7"/>
      <c r="NOT15" s="7"/>
      <c r="NOU15" s="7"/>
      <c r="NOV15" s="7"/>
      <c r="NOW15" s="7"/>
      <c r="NOX15" s="7"/>
      <c r="NOY15" s="7"/>
      <c r="NOZ15" s="7"/>
      <c r="NPA15" s="7"/>
      <c r="NPB15" s="7"/>
      <c r="NPC15" s="7"/>
      <c r="NPD15" s="7"/>
      <c r="NPE15" s="7"/>
      <c r="NPF15" s="7"/>
      <c r="NPG15" s="7"/>
      <c r="NPH15" s="7"/>
      <c r="NPI15" s="7"/>
      <c r="NPJ15" s="7"/>
      <c r="NPK15" s="7"/>
      <c r="NPL15" s="7"/>
      <c r="NPM15" s="7"/>
      <c r="NPN15" s="7"/>
      <c r="NPO15" s="7"/>
      <c r="NPP15" s="7"/>
      <c r="NPQ15" s="7"/>
      <c r="NPR15" s="7"/>
      <c r="NPS15" s="7"/>
      <c r="NPT15" s="7"/>
      <c r="NPU15" s="7"/>
      <c r="NPV15" s="7"/>
      <c r="NPW15" s="7"/>
      <c r="NPX15" s="7"/>
      <c r="NPY15" s="7"/>
      <c r="NPZ15" s="7"/>
      <c r="NQA15" s="7"/>
      <c r="NQB15" s="7"/>
      <c r="NQC15" s="7"/>
      <c r="NQD15" s="7"/>
      <c r="NQE15" s="7"/>
      <c r="NQF15" s="7"/>
      <c r="NQG15" s="7"/>
      <c r="NQH15" s="7"/>
      <c r="NQI15" s="7"/>
      <c r="NQJ15" s="7"/>
      <c r="NQK15" s="7"/>
      <c r="NQL15" s="7"/>
      <c r="NQM15" s="7"/>
      <c r="NQN15" s="7"/>
      <c r="NQO15" s="7"/>
      <c r="NQP15" s="7"/>
      <c r="NQQ15" s="7"/>
      <c r="NQR15" s="7"/>
      <c r="NQS15" s="7"/>
      <c r="NQT15" s="7"/>
      <c r="NQU15" s="7"/>
      <c r="NQV15" s="7"/>
      <c r="NQW15" s="7"/>
      <c r="NQX15" s="7"/>
      <c r="NQY15" s="7"/>
      <c r="NQZ15" s="7"/>
      <c r="NRA15" s="7"/>
      <c r="NRB15" s="7"/>
      <c r="NRC15" s="7"/>
      <c r="NRD15" s="7"/>
      <c r="NRE15" s="7"/>
      <c r="NRF15" s="7"/>
      <c r="NRG15" s="7"/>
      <c r="NRH15" s="7"/>
      <c r="NRI15" s="7"/>
      <c r="NRJ15" s="7"/>
      <c r="NRK15" s="7"/>
      <c r="NRL15" s="7"/>
      <c r="NRM15" s="7"/>
      <c r="NRN15" s="7"/>
      <c r="NRO15" s="7"/>
      <c r="NRP15" s="7"/>
      <c r="NRQ15" s="7"/>
      <c r="NRR15" s="7"/>
      <c r="NRS15" s="7"/>
      <c r="NRT15" s="7"/>
      <c r="NRU15" s="7"/>
      <c r="NRV15" s="7"/>
      <c r="NRW15" s="7"/>
      <c r="NRX15" s="7"/>
      <c r="NRY15" s="7"/>
      <c r="NRZ15" s="7"/>
      <c r="NSA15" s="7"/>
      <c r="NSB15" s="7"/>
      <c r="NSC15" s="7"/>
      <c r="NSD15" s="7"/>
      <c r="NSE15" s="7"/>
      <c r="NSF15" s="7"/>
      <c r="NSG15" s="7"/>
      <c r="NSH15" s="7"/>
      <c r="NSI15" s="7"/>
      <c r="NSJ15" s="7"/>
      <c r="NSK15" s="7"/>
      <c r="NSL15" s="7"/>
      <c r="NSM15" s="7"/>
      <c r="NSN15" s="7"/>
      <c r="NSO15" s="7"/>
      <c r="NSP15" s="7"/>
      <c r="NSQ15" s="7"/>
      <c r="NSR15" s="7"/>
      <c r="NSS15" s="7"/>
      <c r="NST15" s="7"/>
      <c r="NSU15" s="7"/>
      <c r="NSV15" s="7"/>
      <c r="NSW15" s="7"/>
      <c r="NSX15" s="7"/>
      <c r="NSY15" s="7"/>
      <c r="NSZ15" s="7"/>
      <c r="NTA15" s="7"/>
      <c r="NTB15" s="7"/>
      <c r="NTC15" s="7"/>
      <c r="NTD15" s="7"/>
      <c r="NTE15" s="7"/>
      <c r="NTF15" s="7"/>
      <c r="NTG15" s="7"/>
      <c r="NTH15" s="7"/>
      <c r="NTI15" s="7"/>
      <c r="NTJ15" s="7"/>
      <c r="NTK15" s="7"/>
      <c r="NTL15" s="7"/>
      <c r="NTM15" s="7"/>
      <c r="NTN15" s="7"/>
      <c r="NTO15" s="7"/>
      <c r="NTP15" s="7"/>
      <c r="NTQ15" s="7"/>
      <c r="NTR15" s="7"/>
      <c r="NTS15" s="7"/>
      <c r="NTT15" s="7"/>
      <c r="NTU15" s="7"/>
      <c r="NTV15" s="7"/>
      <c r="NTW15" s="7"/>
      <c r="NTX15" s="7"/>
      <c r="NTY15" s="7"/>
      <c r="NTZ15" s="7"/>
      <c r="NUA15" s="7"/>
      <c r="NUB15" s="7"/>
      <c r="NUC15" s="7"/>
      <c r="NUD15" s="7"/>
      <c r="NUE15" s="7"/>
      <c r="NUF15" s="7"/>
      <c r="NUG15" s="7"/>
      <c r="NUH15" s="7"/>
      <c r="NUI15" s="7"/>
      <c r="NUJ15" s="7"/>
      <c r="NUK15" s="7"/>
      <c r="NUL15" s="7"/>
      <c r="NUM15" s="7"/>
      <c r="NUN15" s="7"/>
      <c r="NUO15" s="7"/>
      <c r="NUP15" s="7"/>
      <c r="NUQ15" s="7"/>
      <c r="NUR15" s="7"/>
      <c r="NUS15" s="7"/>
      <c r="NUT15" s="7"/>
      <c r="NUU15" s="7"/>
      <c r="NUV15" s="7"/>
      <c r="NUW15" s="7"/>
      <c r="NUX15" s="7"/>
      <c r="NUY15" s="7"/>
      <c r="NUZ15" s="7"/>
      <c r="NVA15" s="7"/>
      <c r="NVB15" s="7"/>
      <c r="NVC15" s="7"/>
      <c r="NVD15" s="7"/>
      <c r="NVE15" s="7"/>
      <c r="NVF15" s="7"/>
      <c r="NVG15" s="7"/>
      <c r="NVH15" s="7"/>
      <c r="NVI15" s="7"/>
      <c r="NVJ15" s="7"/>
      <c r="NVK15" s="7"/>
      <c r="NVL15" s="7"/>
      <c r="NVM15" s="7"/>
      <c r="NVN15" s="7"/>
      <c r="NVO15" s="7"/>
      <c r="NVP15" s="7"/>
      <c r="NVQ15" s="7"/>
      <c r="NVR15" s="7"/>
      <c r="NVS15" s="7"/>
      <c r="NVT15" s="7"/>
      <c r="NVU15" s="7"/>
      <c r="NVV15" s="7"/>
      <c r="NVW15" s="7"/>
      <c r="NVX15" s="7"/>
      <c r="NVY15" s="7"/>
      <c r="NVZ15" s="7"/>
      <c r="NWA15" s="7"/>
      <c r="NWB15" s="7"/>
      <c r="NWC15" s="7"/>
      <c r="NWD15" s="7"/>
      <c r="NWE15" s="7"/>
      <c r="NWF15" s="7"/>
      <c r="NWG15" s="7"/>
      <c r="NWH15" s="7"/>
      <c r="NWI15" s="7"/>
      <c r="NWJ15" s="7"/>
      <c r="NWK15" s="7"/>
      <c r="NWL15" s="7"/>
      <c r="NWM15" s="7"/>
      <c r="NWN15" s="7"/>
      <c r="NWO15" s="7"/>
      <c r="NWP15" s="7"/>
      <c r="NWQ15" s="7"/>
      <c r="NWR15" s="7"/>
      <c r="NWS15" s="7"/>
      <c r="NWT15" s="7"/>
      <c r="NWU15" s="7"/>
      <c r="NWV15" s="7"/>
      <c r="NWW15" s="7"/>
      <c r="NWX15" s="7"/>
      <c r="NWY15" s="7"/>
      <c r="NWZ15" s="7"/>
      <c r="NXA15" s="7"/>
      <c r="NXB15" s="7"/>
      <c r="NXC15" s="7"/>
      <c r="NXD15" s="7"/>
      <c r="NXE15" s="7"/>
      <c r="NXF15" s="7"/>
      <c r="NXG15" s="7"/>
      <c r="NXH15" s="7"/>
      <c r="NXI15" s="7"/>
      <c r="NXJ15" s="7"/>
      <c r="NXK15" s="7"/>
      <c r="NXL15" s="7"/>
      <c r="NXM15" s="7"/>
      <c r="NXN15" s="7"/>
      <c r="NXO15" s="7"/>
      <c r="NXP15" s="7"/>
      <c r="NXQ15" s="7"/>
      <c r="NXR15" s="7"/>
      <c r="NXS15" s="7"/>
      <c r="NXT15" s="7"/>
      <c r="NXU15" s="7"/>
      <c r="NXV15" s="7"/>
      <c r="NXW15" s="7"/>
      <c r="NXX15" s="7"/>
      <c r="NXY15" s="7"/>
      <c r="NXZ15" s="7"/>
      <c r="NYA15" s="7"/>
      <c r="NYB15" s="7"/>
      <c r="NYC15" s="7"/>
      <c r="NYD15" s="7"/>
      <c r="NYE15" s="7"/>
      <c r="NYF15" s="7"/>
      <c r="NYG15" s="7"/>
      <c r="NYH15" s="7"/>
      <c r="NYI15" s="7"/>
      <c r="NYJ15" s="7"/>
      <c r="NYK15" s="7"/>
      <c r="NYL15" s="7"/>
      <c r="NYM15" s="7"/>
      <c r="NYN15" s="7"/>
      <c r="NYO15" s="7"/>
      <c r="NYP15" s="7"/>
      <c r="NYQ15" s="7"/>
      <c r="NYR15" s="7"/>
      <c r="NYS15" s="7"/>
      <c r="NYT15" s="7"/>
      <c r="NYU15" s="7"/>
      <c r="NYV15" s="7"/>
      <c r="NYW15" s="7"/>
      <c r="NYX15" s="7"/>
      <c r="NYY15" s="7"/>
      <c r="NYZ15" s="7"/>
      <c r="NZA15" s="7"/>
      <c r="NZB15" s="7"/>
      <c r="NZC15" s="7"/>
      <c r="NZD15" s="7"/>
      <c r="NZE15" s="7"/>
      <c r="NZF15" s="7"/>
      <c r="NZG15" s="7"/>
      <c r="NZH15" s="7"/>
      <c r="NZI15" s="7"/>
      <c r="NZJ15" s="7"/>
      <c r="NZK15" s="7"/>
      <c r="NZL15" s="7"/>
      <c r="NZM15" s="7"/>
      <c r="NZN15" s="7"/>
      <c r="NZO15" s="7"/>
      <c r="NZP15" s="7"/>
      <c r="NZQ15" s="7"/>
      <c r="NZR15" s="7"/>
      <c r="NZS15" s="7"/>
      <c r="NZT15" s="7"/>
      <c r="NZU15" s="7"/>
      <c r="NZV15" s="7"/>
      <c r="NZW15" s="7"/>
      <c r="NZX15" s="7"/>
      <c r="NZY15" s="7"/>
      <c r="NZZ15" s="7"/>
      <c r="OAA15" s="7"/>
      <c r="OAB15" s="7"/>
      <c r="OAC15" s="7"/>
      <c r="OAD15" s="7"/>
      <c r="OAE15" s="7"/>
      <c r="OAF15" s="7"/>
      <c r="OAG15" s="7"/>
      <c r="OAH15" s="7"/>
      <c r="OAI15" s="7"/>
      <c r="OAJ15" s="7"/>
      <c r="OAK15" s="7"/>
      <c r="OAL15" s="7"/>
      <c r="OAM15" s="7"/>
      <c r="OAN15" s="7"/>
      <c r="OAO15" s="7"/>
      <c r="OAP15" s="7"/>
      <c r="OAQ15" s="7"/>
      <c r="OAR15" s="7"/>
      <c r="OAS15" s="7"/>
      <c r="OAT15" s="7"/>
      <c r="OAU15" s="7"/>
      <c r="OAV15" s="7"/>
      <c r="OAW15" s="7"/>
      <c r="OAX15" s="7"/>
      <c r="OAY15" s="7"/>
      <c r="OAZ15" s="7"/>
      <c r="OBA15" s="7"/>
      <c r="OBB15" s="7"/>
      <c r="OBC15" s="7"/>
      <c r="OBD15" s="7"/>
      <c r="OBE15" s="7"/>
      <c r="OBF15" s="7"/>
      <c r="OBG15" s="7"/>
      <c r="OBH15" s="7"/>
      <c r="OBI15" s="7"/>
      <c r="OBJ15" s="7"/>
      <c r="OBK15" s="7"/>
      <c r="OBL15" s="7"/>
      <c r="OBM15" s="7"/>
      <c r="OBN15" s="7"/>
      <c r="OBO15" s="7"/>
      <c r="OBP15" s="7"/>
      <c r="OBQ15" s="7"/>
      <c r="OBR15" s="7"/>
      <c r="OBS15" s="7"/>
      <c r="OBT15" s="7"/>
      <c r="OBU15" s="7"/>
      <c r="OBV15" s="7"/>
      <c r="OBW15" s="7"/>
      <c r="OBX15" s="7"/>
      <c r="OBY15" s="7"/>
      <c r="OBZ15" s="7"/>
      <c r="OCA15" s="7"/>
      <c r="OCB15" s="7"/>
      <c r="OCC15" s="7"/>
      <c r="OCD15" s="7"/>
      <c r="OCE15" s="7"/>
      <c r="OCF15" s="7"/>
      <c r="OCG15" s="7"/>
      <c r="OCH15" s="7"/>
      <c r="OCI15" s="7"/>
      <c r="OCJ15" s="7"/>
      <c r="OCK15" s="7"/>
      <c r="OCL15" s="7"/>
      <c r="OCM15" s="7"/>
      <c r="OCN15" s="7"/>
      <c r="OCO15" s="7"/>
      <c r="OCP15" s="7"/>
      <c r="OCQ15" s="7"/>
      <c r="OCR15" s="7"/>
      <c r="OCS15" s="7"/>
      <c r="OCT15" s="7"/>
      <c r="OCU15" s="7"/>
      <c r="OCV15" s="7"/>
      <c r="OCW15" s="7"/>
      <c r="OCX15" s="7"/>
      <c r="OCY15" s="7"/>
      <c r="OCZ15" s="7"/>
      <c r="ODA15" s="7"/>
      <c r="ODB15" s="7"/>
      <c r="ODC15" s="7"/>
      <c r="ODD15" s="7"/>
      <c r="ODE15" s="7"/>
      <c r="ODF15" s="7"/>
      <c r="ODG15" s="7"/>
      <c r="ODH15" s="7"/>
      <c r="ODI15" s="7"/>
      <c r="ODJ15" s="7"/>
      <c r="ODK15" s="7"/>
      <c r="ODL15" s="7"/>
      <c r="ODM15" s="7"/>
      <c r="ODN15" s="7"/>
      <c r="ODO15" s="7"/>
      <c r="ODP15" s="7"/>
      <c r="ODQ15" s="7"/>
      <c r="ODR15" s="7"/>
      <c r="ODS15" s="7"/>
      <c r="ODT15" s="7"/>
      <c r="ODU15" s="7"/>
      <c r="ODV15" s="7"/>
      <c r="ODW15" s="7"/>
      <c r="ODX15" s="7"/>
      <c r="ODY15" s="7"/>
      <c r="ODZ15" s="7"/>
      <c r="OEA15" s="7"/>
      <c r="OEB15" s="7"/>
      <c r="OEC15" s="7"/>
      <c r="OED15" s="7"/>
      <c r="OEE15" s="7"/>
      <c r="OEF15" s="7"/>
      <c r="OEG15" s="7"/>
      <c r="OEH15" s="7"/>
      <c r="OEI15" s="7"/>
      <c r="OEJ15" s="7"/>
      <c r="OEK15" s="7"/>
      <c r="OEL15" s="7"/>
      <c r="OEM15" s="7"/>
      <c r="OEN15" s="7"/>
      <c r="OEO15" s="7"/>
      <c r="OEP15" s="7"/>
      <c r="OEQ15" s="7"/>
      <c r="OER15" s="7"/>
      <c r="OES15" s="7"/>
      <c r="OET15" s="7"/>
      <c r="OEU15" s="7"/>
      <c r="OEV15" s="7"/>
      <c r="OEW15" s="7"/>
      <c r="OEX15" s="7"/>
      <c r="OEY15" s="7"/>
      <c r="OEZ15" s="7"/>
      <c r="OFA15" s="7"/>
      <c r="OFB15" s="7"/>
      <c r="OFC15" s="7"/>
      <c r="OFD15" s="7"/>
      <c r="OFE15" s="7"/>
      <c r="OFF15" s="7"/>
      <c r="OFG15" s="7"/>
      <c r="OFH15" s="7"/>
      <c r="OFI15" s="7"/>
      <c r="OFJ15" s="7"/>
      <c r="OFK15" s="7"/>
      <c r="OFL15" s="7"/>
      <c r="OFM15" s="7"/>
      <c r="OFN15" s="7"/>
      <c r="OFO15" s="7"/>
      <c r="OFP15" s="7"/>
      <c r="OFQ15" s="7"/>
      <c r="OFR15" s="7"/>
      <c r="OFS15" s="7"/>
      <c r="OFT15" s="7"/>
      <c r="OFU15" s="7"/>
      <c r="OFV15" s="7"/>
      <c r="OFW15" s="7"/>
      <c r="OFX15" s="7"/>
      <c r="OFY15" s="7"/>
      <c r="OFZ15" s="7"/>
      <c r="OGA15" s="7"/>
      <c r="OGB15" s="7"/>
      <c r="OGC15" s="7"/>
      <c r="OGD15" s="7"/>
      <c r="OGE15" s="7"/>
      <c r="OGF15" s="7"/>
      <c r="OGG15" s="7"/>
      <c r="OGH15" s="7"/>
      <c r="OGI15" s="7"/>
      <c r="OGJ15" s="7"/>
      <c r="OGK15" s="7"/>
      <c r="OGL15" s="7"/>
      <c r="OGM15" s="7"/>
      <c r="OGN15" s="7"/>
      <c r="OGO15" s="7"/>
      <c r="OGP15" s="7"/>
      <c r="OGQ15" s="7"/>
      <c r="OGR15" s="7"/>
      <c r="OGS15" s="7"/>
      <c r="OGT15" s="7"/>
      <c r="OGU15" s="7"/>
      <c r="OGV15" s="7"/>
      <c r="OGW15" s="7"/>
      <c r="OGX15" s="7"/>
      <c r="OGY15" s="7"/>
      <c r="OGZ15" s="7"/>
      <c r="OHA15" s="7"/>
      <c r="OHB15" s="7"/>
      <c r="OHC15" s="7"/>
      <c r="OHD15" s="7"/>
      <c r="OHE15" s="7"/>
      <c r="OHF15" s="7"/>
      <c r="OHG15" s="7"/>
      <c r="OHH15" s="7"/>
      <c r="OHI15" s="7"/>
      <c r="OHJ15" s="7"/>
      <c r="OHK15" s="7"/>
      <c r="OHL15" s="7"/>
      <c r="OHM15" s="7"/>
      <c r="OHN15" s="7"/>
      <c r="OHO15" s="7"/>
      <c r="OHP15" s="7"/>
      <c r="OHQ15" s="7"/>
      <c r="OHR15" s="7"/>
      <c r="OHS15" s="7"/>
      <c r="OHT15" s="7"/>
      <c r="OHU15" s="7"/>
      <c r="OHV15" s="7"/>
      <c r="OHW15" s="7"/>
      <c r="OHX15" s="7"/>
      <c r="OHY15" s="7"/>
      <c r="OHZ15" s="7"/>
      <c r="OIA15" s="7"/>
      <c r="OIB15" s="7"/>
      <c r="OIC15" s="7"/>
      <c r="OID15" s="7"/>
      <c r="OIE15" s="7"/>
      <c r="OIF15" s="7"/>
      <c r="OIG15" s="7"/>
      <c r="OIH15" s="7"/>
      <c r="OII15" s="7"/>
      <c r="OIJ15" s="7"/>
      <c r="OIK15" s="7"/>
      <c r="OIL15" s="7"/>
      <c r="OIM15" s="7"/>
      <c r="OIN15" s="7"/>
      <c r="OIO15" s="7"/>
      <c r="OIP15" s="7"/>
      <c r="OIQ15" s="7"/>
      <c r="OIR15" s="7"/>
      <c r="OIS15" s="7"/>
      <c r="OIT15" s="7"/>
      <c r="OIU15" s="7"/>
      <c r="OIV15" s="7"/>
      <c r="OIW15" s="7"/>
      <c r="OIX15" s="7"/>
      <c r="OIY15" s="7"/>
      <c r="OIZ15" s="7"/>
      <c r="OJA15" s="7"/>
      <c r="OJB15" s="7"/>
      <c r="OJC15" s="7"/>
      <c r="OJD15" s="7"/>
      <c r="OJE15" s="7"/>
      <c r="OJF15" s="7"/>
      <c r="OJG15" s="7"/>
      <c r="OJH15" s="7"/>
      <c r="OJI15" s="7"/>
      <c r="OJJ15" s="7"/>
      <c r="OJK15" s="7"/>
      <c r="OJL15" s="7"/>
      <c r="OJM15" s="7"/>
      <c r="OJN15" s="7"/>
      <c r="OJO15" s="7"/>
      <c r="OJP15" s="7"/>
      <c r="OJQ15" s="7"/>
      <c r="OJR15" s="7"/>
      <c r="OJS15" s="7"/>
      <c r="OJT15" s="7"/>
      <c r="OJU15" s="7"/>
      <c r="OJV15" s="7"/>
      <c r="OJW15" s="7"/>
      <c r="OJX15" s="7"/>
      <c r="OJY15" s="7"/>
      <c r="OJZ15" s="7"/>
      <c r="OKA15" s="7"/>
      <c r="OKB15" s="7"/>
      <c r="OKC15" s="7"/>
      <c r="OKD15" s="7"/>
      <c r="OKE15" s="7"/>
      <c r="OKF15" s="7"/>
      <c r="OKG15" s="7"/>
      <c r="OKH15" s="7"/>
      <c r="OKI15" s="7"/>
      <c r="OKJ15" s="7"/>
      <c r="OKK15" s="7"/>
      <c r="OKL15" s="7"/>
      <c r="OKM15" s="7"/>
      <c r="OKN15" s="7"/>
      <c r="OKO15" s="7"/>
      <c r="OKP15" s="7"/>
      <c r="OKQ15" s="7"/>
      <c r="OKR15" s="7"/>
      <c r="OKS15" s="7"/>
      <c r="OKT15" s="7"/>
      <c r="OKU15" s="7"/>
      <c r="OKV15" s="7"/>
      <c r="OKW15" s="7"/>
      <c r="OKX15" s="7"/>
      <c r="OKY15" s="7"/>
      <c r="OKZ15" s="7"/>
      <c r="OLA15" s="7"/>
      <c r="OLB15" s="7"/>
      <c r="OLC15" s="7"/>
      <c r="OLD15" s="7"/>
      <c r="OLE15" s="7"/>
      <c r="OLF15" s="7"/>
      <c r="OLG15" s="7"/>
      <c r="OLH15" s="7"/>
      <c r="OLI15" s="7"/>
      <c r="OLJ15" s="7"/>
      <c r="OLK15" s="7"/>
      <c r="OLL15" s="7"/>
      <c r="OLM15" s="7"/>
      <c r="OLN15" s="7"/>
      <c r="OLO15" s="7"/>
      <c r="OLP15" s="7"/>
      <c r="OLQ15" s="7"/>
      <c r="OLR15" s="7"/>
      <c r="OLS15" s="7"/>
      <c r="OLT15" s="7"/>
      <c r="OLU15" s="7"/>
      <c r="OLV15" s="7"/>
      <c r="OLW15" s="7"/>
      <c r="OLX15" s="7"/>
      <c r="OLY15" s="7"/>
      <c r="OLZ15" s="7"/>
      <c r="OMA15" s="7"/>
      <c r="OMB15" s="7"/>
      <c r="OMC15" s="7"/>
      <c r="OMD15" s="7"/>
      <c r="OME15" s="7"/>
      <c r="OMF15" s="7"/>
      <c r="OMG15" s="7"/>
      <c r="OMH15" s="7"/>
      <c r="OMI15" s="7"/>
      <c r="OMJ15" s="7"/>
      <c r="OMK15" s="7"/>
      <c r="OML15" s="7"/>
      <c r="OMM15" s="7"/>
      <c r="OMN15" s="7"/>
      <c r="OMO15" s="7"/>
      <c r="OMP15" s="7"/>
      <c r="OMQ15" s="7"/>
      <c r="OMR15" s="7"/>
      <c r="OMS15" s="7"/>
      <c r="OMT15" s="7"/>
      <c r="OMU15" s="7"/>
      <c r="OMV15" s="7"/>
      <c r="OMW15" s="7"/>
      <c r="OMX15" s="7"/>
      <c r="OMY15" s="7"/>
      <c r="OMZ15" s="7"/>
      <c r="ONA15" s="7"/>
      <c r="ONB15" s="7"/>
      <c r="ONC15" s="7"/>
      <c r="OND15" s="7"/>
      <c r="ONE15" s="7"/>
      <c r="ONF15" s="7"/>
      <c r="ONG15" s="7"/>
      <c r="ONH15" s="7"/>
      <c r="ONI15" s="7"/>
      <c r="ONJ15" s="7"/>
      <c r="ONK15" s="7"/>
      <c r="ONL15" s="7"/>
      <c r="ONM15" s="7"/>
      <c r="ONN15" s="7"/>
      <c r="ONO15" s="7"/>
      <c r="ONP15" s="7"/>
      <c r="ONQ15" s="7"/>
      <c r="ONR15" s="7"/>
      <c r="ONS15" s="7"/>
      <c r="ONT15" s="7"/>
      <c r="ONU15" s="7"/>
      <c r="ONV15" s="7"/>
      <c r="ONW15" s="7"/>
      <c r="ONX15" s="7"/>
      <c r="ONY15" s="7"/>
      <c r="ONZ15" s="7"/>
      <c r="OOA15" s="7"/>
      <c r="OOB15" s="7"/>
      <c r="OOC15" s="7"/>
      <c r="OOD15" s="7"/>
      <c r="OOE15" s="7"/>
      <c r="OOF15" s="7"/>
      <c r="OOG15" s="7"/>
      <c r="OOH15" s="7"/>
      <c r="OOI15" s="7"/>
      <c r="OOJ15" s="7"/>
      <c r="OOK15" s="7"/>
      <c r="OOL15" s="7"/>
      <c r="OOM15" s="7"/>
      <c r="OON15" s="7"/>
      <c r="OOO15" s="7"/>
      <c r="OOP15" s="7"/>
      <c r="OOQ15" s="7"/>
      <c r="OOR15" s="7"/>
      <c r="OOS15" s="7"/>
      <c r="OOT15" s="7"/>
      <c r="OOU15" s="7"/>
      <c r="OOV15" s="7"/>
      <c r="OOW15" s="7"/>
      <c r="OOX15" s="7"/>
      <c r="OOY15" s="7"/>
      <c r="OOZ15" s="7"/>
      <c r="OPA15" s="7"/>
      <c r="OPB15" s="7"/>
      <c r="OPC15" s="7"/>
      <c r="OPD15" s="7"/>
      <c r="OPE15" s="7"/>
      <c r="OPF15" s="7"/>
      <c r="OPG15" s="7"/>
      <c r="OPH15" s="7"/>
      <c r="OPI15" s="7"/>
      <c r="OPJ15" s="7"/>
      <c r="OPK15" s="7"/>
      <c r="OPL15" s="7"/>
      <c r="OPM15" s="7"/>
      <c r="OPN15" s="7"/>
      <c r="OPO15" s="7"/>
      <c r="OPP15" s="7"/>
      <c r="OPQ15" s="7"/>
      <c r="OPR15" s="7"/>
      <c r="OPS15" s="7"/>
      <c r="OPT15" s="7"/>
      <c r="OPU15" s="7"/>
      <c r="OPV15" s="7"/>
      <c r="OPW15" s="7"/>
      <c r="OPX15" s="7"/>
      <c r="OPY15" s="7"/>
      <c r="OPZ15" s="7"/>
      <c r="OQA15" s="7"/>
      <c r="OQB15" s="7"/>
      <c r="OQC15" s="7"/>
      <c r="OQD15" s="7"/>
      <c r="OQE15" s="7"/>
      <c r="OQF15" s="7"/>
      <c r="OQG15" s="7"/>
      <c r="OQH15" s="7"/>
      <c r="OQI15" s="7"/>
      <c r="OQJ15" s="7"/>
      <c r="OQK15" s="7"/>
      <c r="OQL15" s="7"/>
      <c r="OQM15" s="7"/>
      <c r="OQN15" s="7"/>
      <c r="OQO15" s="7"/>
      <c r="OQP15" s="7"/>
      <c r="OQQ15" s="7"/>
      <c r="OQR15" s="7"/>
      <c r="OQS15" s="7"/>
      <c r="OQT15" s="7"/>
      <c r="OQU15" s="7"/>
      <c r="OQV15" s="7"/>
      <c r="OQW15" s="7"/>
      <c r="OQX15" s="7"/>
      <c r="OQY15" s="7"/>
      <c r="OQZ15" s="7"/>
      <c r="ORA15" s="7"/>
      <c r="ORB15" s="7"/>
      <c r="ORC15" s="7"/>
      <c r="ORD15" s="7"/>
      <c r="ORE15" s="7"/>
      <c r="ORF15" s="7"/>
      <c r="ORG15" s="7"/>
      <c r="ORH15" s="7"/>
      <c r="ORI15" s="7"/>
      <c r="ORJ15" s="7"/>
      <c r="ORK15" s="7"/>
      <c r="ORL15" s="7"/>
      <c r="ORM15" s="7"/>
      <c r="ORN15" s="7"/>
      <c r="ORO15" s="7"/>
      <c r="ORP15" s="7"/>
      <c r="ORQ15" s="7"/>
      <c r="ORR15" s="7"/>
      <c r="ORS15" s="7"/>
      <c r="ORT15" s="7"/>
      <c r="ORU15" s="7"/>
      <c r="ORV15" s="7"/>
      <c r="ORW15" s="7"/>
      <c r="ORX15" s="7"/>
      <c r="ORY15" s="7"/>
      <c r="ORZ15" s="7"/>
      <c r="OSA15" s="7"/>
      <c r="OSB15" s="7"/>
      <c r="OSC15" s="7"/>
      <c r="OSD15" s="7"/>
      <c r="OSE15" s="7"/>
      <c r="OSF15" s="7"/>
      <c r="OSG15" s="7"/>
      <c r="OSH15" s="7"/>
      <c r="OSI15" s="7"/>
      <c r="OSJ15" s="7"/>
      <c r="OSK15" s="7"/>
      <c r="OSL15" s="7"/>
      <c r="OSM15" s="7"/>
      <c r="OSN15" s="7"/>
      <c r="OSO15" s="7"/>
      <c r="OSP15" s="7"/>
      <c r="OSQ15" s="7"/>
      <c r="OSR15" s="7"/>
      <c r="OSS15" s="7"/>
      <c r="OST15" s="7"/>
      <c r="OSU15" s="7"/>
      <c r="OSV15" s="7"/>
      <c r="OSW15" s="7"/>
      <c r="OSX15" s="7"/>
      <c r="OSY15" s="7"/>
      <c r="OSZ15" s="7"/>
      <c r="OTA15" s="7"/>
      <c r="OTB15" s="7"/>
      <c r="OTC15" s="7"/>
      <c r="OTD15" s="7"/>
      <c r="OTE15" s="7"/>
      <c r="OTF15" s="7"/>
      <c r="OTG15" s="7"/>
      <c r="OTH15" s="7"/>
      <c r="OTI15" s="7"/>
      <c r="OTJ15" s="7"/>
      <c r="OTK15" s="7"/>
      <c r="OTL15" s="7"/>
      <c r="OTM15" s="7"/>
      <c r="OTN15" s="7"/>
      <c r="OTO15" s="7"/>
      <c r="OTP15" s="7"/>
      <c r="OTQ15" s="7"/>
      <c r="OTR15" s="7"/>
      <c r="OTS15" s="7"/>
      <c r="OTT15" s="7"/>
      <c r="OTU15" s="7"/>
      <c r="OTV15" s="7"/>
      <c r="OTW15" s="7"/>
      <c r="OTX15" s="7"/>
      <c r="OTY15" s="7"/>
      <c r="OTZ15" s="7"/>
      <c r="OUA15" s="7"/>
      <c r="OUB15" s="7"/>
      <c r="OUC15" s="7"/>
      <c r="OUD15" s="7"/>
      <c r="OUE15" s="7"/>
      <c r="OUF15" s="7"/>
      <c r="OUG15" s="7"/>
      <c r="OUH15" s="7"/>
      <c r="OUI15" s="7"/>
      <c r="OUJ15" s="7"/>
      <c r="OUK15" s="7"/>
      <c r="OUL15" s="7"/>
      <c r="OUM15" s="7"/>
      <c r="OUN15" s="7"/>
      <c r="OUO15" s="7"/>
      <c r="OUP15" s="7"/>
      <c r="OUQ15" s="7"/>
      <c r="OUR15" s="7"/>
      <c r="OUS15" s="7"/>
      <c r="OUT15" s="7"/>
      <c r="OUU15" s="7"/>
      <c r="OUV15" s="7"/>
      <c r="OUW15" s="7"/>
      <c r="OUX15" s="7"/>
      <c r="OUY15" s="7"/>
      <c r="OUZ15" s="7"/>
      <c r="OVA15" s="7"/>
      <c r="OVB15" s="7"/>
      <c r="OVC15" s="7"/>
      <c r="OVD15" s="7"/>
      <c r="OVE15" s="7"/>
      <c r="OVF15" s="7"/>
      <c r="OVG15" s="7"/>
      <c r="OVH15" s="7"/>
      <c r="OVI15" s="7"/>
      <c r="OVJ15" s="7"/>
      <c r="OVK15" s="7"/>
      <c r="OVL15" s="7"/>
      <c r="OVM15" s="7"/>
      <c r="OVN15" s="7"/>
      <c r="OVO15" s="7"/>
      <c r="OVP15" s="7"/>
      <c r="OVQ15" s="7"/>
      <c r="OVR15" s="7"/>
      <c r="OVS15" s="7"/>
      <c r="OVT15" s="7"/>
      <c r="OVU15" s="7"/>
      <c r="OVV15" s="7"/>
      <c r="OVW15" s="7"/>
      <c r="OVX15" s="7"/>
      <c r="OVY15" s="7"/>
      <c r="OVZ15" s="7"/>
      <c r="OWA15" s="7"/>
      <c r="OWB15" s="7"/>
      <c r="OWC15" s="7"/>
      <c r="OWD15" s="7"/>
      <c r="OWE15" s="7"/>
      <c r="OWF15" s="7"/>
      <c r="OWG15" s="7"/>
      <c r="OWH15" s="7"/>
      <c r="OWI15" s="7"/>
      <c r="OWJ15" s="7"/>
      <c r="OWK15" s="7"/>
      <c r="OWL15" s="7"/>
      <c r="OWM15" s="7"/>
      <c r="OWN15" s="7"/>
      <c r="OWO15" s="7"/>
      <c r="OWP15" s="7"/>
      <c r="OWQ15" s="7"/>
      <c r="OWR15" s="7"/>
      <c r="OWS15" s="7"/>
      <c r="OWT15" s="7"/>
      <c r="OWU15" s="7"/>
      <c r="OWV15" s="7"/>
      <c r="OWW15" s="7"/>
      <c r="OWX15" s="7"/>
      <c r="OWY15" s="7"/>
      <c r="OWZ15" s="7"/>
      <c r="OXA15" s="7"/>
      <c r="OXB15" s="7"/>
      <c r="OXC15" s="7"/>
      <c r="OXD15" s="7"/>
      <c r="OXE15" s="7"/>
      <c r="OXF15" s="7"/>
      <c r="OXG15" s="7"/>
      <c r="OXH15" s="7"/>
      <c r="OXI15" s="7"/>
      <c r="OXJ15" s="7"/>
      <c r="OXK15" s="7"/>
      <c r="OXL15" s="7"/>
      <c r="OXM15" s="7"/>
      <c r="OXN15" s="7"/>
      <c r="OXO15" s="7"/>
      <c r="OXP15" s="7"/>
      <c r="OXQ15" s="7"/>
      <c r="OXR15" s="7"/>
      <c r="OXS15" s="7"/>
      <c r="OXT15" s="7"/>
      <c r="OXU15" s="7"/>
      <c r="OXV15" s="7"/>
      <c r="OXW15" s="7"/>
      <c r="OXX15" s="7"/>
      <c r="OXY15" s="7"/>
      <c r="OXZ15" s="7"/>
      <c r="OYA15" s="7"/>
      <c r="OYB15" s="7"/>
      <c r="OYC15" s="7"/>
      <c r="OYD15" s="7"/>
      <c r="OYE15" s="7"/>
      <c r="OYF15" s="7"/>
      <c r="OYG15" s="7"/>
      <c r="OYH15" s="7"/>
      <c r="OYI15" s="7"/>
      <c r="OYJ15" s="7"/>
      <c r="OYK15" s="7"/>
      <c r="OYL15" s="7"/>
      <c r="OYM15" s="7"/>
      <c r="OYN15" s="7"/>
      <c r="OYO15" s="7"/>
      <c r="OYP15" s="7"/>
      <c r="OYQ15" s="7"/>
      <c r="OYR15" s="7"/>
      <c r="OYS15" s="7"/>
      <c r="OYT15" s="7"/>
      <c r="OYU15" s="7"/>
      <c r="OYV15" s="7"/>
      <c r="OYW15" s="7"/>
      <c r="OYX15" s="7"/>
      <c r="OYY15" s="7"/>
      <c r="OYZ15" s="7"/>
      <c r="OZA15" s="7"/>
      <c r="OZB15" s="7"/>
      <c r="OZC15" s="7"/>
      <c r="OZD15" s="7"/>
      <c r="OZE15" s="7"/>
      <c r="OZF15" s="7"/>
      <c r="OZG15" s="7"/>
      <c r="OZH15" s="7"/>
      <c r="OZI15" s="7"/>
      <c r="OZJ15" s="7"/>
      <c r="OZK15" s="7"/>
      <c r="OZL15" s="7"/>
      <c r="OZM15" s="7"/>
      <c r="OZN15" s="7"/>
      <c r="OZO15" s="7"/>
      <c r="OZP15" s="7"/>
      <c r="OZQ15" s="7"/>
      <c r="OZR15" s="7"/>
      <c r="OZS15" s="7"/>
      <c r="OZT15" s="7"/>
      <c r="OZU15" s="7"/>
      <c r="OZV15" s="7"/>
      <c r="OZW15" s="7"/>
      <c r="OZX15" s="7"/>
      <c r="OZY15" s="7"/>
      <c r="OZZ15" s="7"/>
      <c r="PAA15" s="7"/>
      <c r="PAB15" s="7"/>
      <c r="PAC15" s="7"/>
      <c r="PAD15" s="7"/>
      <c r="PAE15" s="7"/>
      <c r="PAF15" s="7"/>
      <c r="PAG15" s="7"/>
      <c r="PAH15" s="7"/>
      <c r="PAI15" s="7"/>
      <c r="PAJ15" s="7"/>
      <c r="PAK15" s="7"/>
      <c r="PAL15" s="7"/>
      <c r="PAM15" s="7"/>
      <c r="PAN15" s="7"/>
      <c r="PAO15" s="7"/>
      <c r="PAP15" s="7"/>
      <c r="PAQ15" s="7"/>
      <c r="PAR15" s="7"/>
      <c r="PAS15" s="7"/>
      <c r="PAT15" s="7"/>
      <c r="PAU15" s="7"/>
      <c r="PAV15" s="7"/>
      <c r="PAW15" s="7"/>
      <c r="PAX15" s="7"/>
      <c r="PAY15" s="7"/>
      <c r="PAZ15" s="7"/>
      <c r="PBA15" s="7"/>
      <c r="PBB15" s="7"/>
      <c r="PBC15" s="7"/>
      <c r="PBD15" s="7"/>
      <c r="PBE15" s="7"/>
      <c r="PBF15" s="7"/>
      <c r="PBG15" s="7"/>
      <c r="PBH15" s="7"/>
      <c r="PBI15" s="7"/>
      <c r="PBJ15" s="7"/>
      <c r="PBK15" s="7"/>
      <c r="PBL15" s="7"/>
      <c r="PBM15" s="7"/>
      <c r="PBN15" s="7"/>
      <c r="PBO15" s="7"/>
      <c r="PBP15" s="7"/>
      <c r="PBQ15" s="7"/>
      <c r="PBR15" s="7"/>
      <c r="PBS15" s="7"/>
      <c r="PBT15" s="7"/>
      <c r="PBU15" s="7"/>
      <c r="PBV15" s="7"/>
      <c r="PBW15" s="7"/>
      <c r="PBX15" s="7"/>
      <c r="PBY15" s="7"/>
      <c r="PBZ15" s="7"/>
      <c r="PCA15" s="7"/>
      <c r="PCB15" s="7"/>
      <c r="PCC15" s="7"/>
      <c r="PCD15" s="7"/>
      <c r="PCE15" s="7"/>
      <c r="PCF15" s="7"/>
      <c r="PCG15" s="7"/>
      <c r="PCH15" s="7"/>
      <c r="PCI15" s="7"/>
      <c r="PCJ15" s="7"/>
      <c r="PCK15" s="7"/>
      <c r="PCL15" s="7"/>
      <c r="PCM15" s="7"/>
      <c r="PCN15" s="7"/>
      <c r="PCO15" s="7"/>
      <c r="PCP15" s="7"/>
      <c r="PCQ15" s="7"/>
      <c r="PCR15" s="7"/>
      <c r="PCS15" s="7"/>
      <c r="PCT15" s="7"/>
      <c r="PCU15" s="7"/>
      <c r="PCV15" s="7"/>
      <c r="PCW15" s="7"/>
      <c r="PCX15" s="7"/>
      <c r="PCY15" s="7"/>
      <c r="PCZ15" s="7"/>
      <c r="PDA15" s="7"/>
      <c r="PDB15" s="7"/>
      <c r="PDC15" s="7"/>
      <c r="PDD15" s="7"/>
      <c r="PDE15" s="7"/>
      <c r="PDF15" s="7"/>
      <c r="PDG15" s="7"/>
      <c r="PDH15" s="7"/>
      <c r="PDI15" s="7"/>
      <c r="PDJ15" s="7"/>
      <c r="PDK15" s="7"/>
      <c r="PDL15" s="7"/>
      <c r="PDM15" s="7"/>
      <c r="PDN15" s="7"/>
      <c r="PDO15" s="7"/>
      <c r="PDP15" s="7"/>
      <c r="PDQ15" s="7"/>
      <c r="PDR15" s="7"/>
      <c r="PDS15" s="7"/>
      <c r="PDT15" s="7"/>
      <c r="PDU15" s="7"/>
      <c r="PDV15" s="7"/>
      <c r="PDW15" s="7"/>
      <c r="PDX15" s="7"/>
      <c r="PDY15" s="7"/>
      <c r="PDZ15" s="7"/>
      <c r="PEA15" s="7"/>
      <c r="PEB15" s="7"/>
      <c r="PEC15" s="7"/>
      <c r="PED15" s="7"/>
      <c r="PEE15" s="7"/>
      <c r="PEF15" s="7"/>
      <c r="PEG15" s="7"/>
      <c r="PEH15" s="7"/>
      <c r="PEI15" s="7"/>
      <c r="PEJ15" s="7"/>
      <c r="PEK15" s="7"/>
      <c r="PEL15" s="7"/>
      <c r="PEM15" s="7"/>
      <c r="PEN15" s="7"/>
      <c r="PEO15" s="7"/>
      <c r="PEP15" s="7"/>
      <c r="PEQ15" s="7"/>
      <c r="PER15" s="7"/>
      <c r="PES15" s="7"/>
      <c r="PET15" s="7"/>
      <c r="PEU15" s="7"/>
      <c r="PEV15" s="7"/>
      <c r="PEW15" s="7"/>
      <c r="PEX15" s="7"/>
      <c r="PEY15" s="7"/>
      <c r="PEZ15" s="7"/>
      <c r="PFA15" s="7"/>
      <c r="PFB15" s="7"/>
      <c r="PFC15" s="7"/>
      <c r="PFD15" s="7"/>
      <c r="PFE15" s="7"/>
      <c r="PFF15" s="7"/>
      <c r="PFG15" s="7"/>
      <c r="PFH15" s="7"/>
      <c r="PFI15" s="7"/>
      <c r="PFJ15" s="7"/>
      <c r="PFK15" s="7"/>
      <c r="PFL15" s="7"/>
      <c r="PFM15" s="7"/>
      <c r="PFN15" s="7"/>
      <c r="PFO15" s="7"/>
      <c r="PFP15" s="7"/>
      <c r="PFQ15" s="7"/>
      <c r="PFR15" s="7"/>
      <c r="PFS15" s="7"/>
      <c r="PFT15" s="7"/>
      <c r="PFU15" s="7"/>
      <c r="PFV15" s="7"/>
      <c r="PFW15" s="7"/>
      <c r="PFX15" s="7"/>
      <c r="PFY15" s="7"/>
      <c r="PFZ15" s="7"/>
      <c r="PGA15" s="7"/>
      <c r="PGB15" s="7"/>
      <c r="PGC15" s="7"/>
      <c r="PGD15" s="7"/>
      <c r="PGE15" s="7"/>
      <c r="PGF15" s="7"/>
      <c r="PGG15" s="7"/>
      <c r="PGH15" s="7"/>
      <c r="PGI15" s="7"/>
      <c r="PGJ15" s="7"/>
      <c r="PGK15" s="7"/>
      <c r="PGL15" s="7"/>
      <c r="PGM15" s="7"/>
      <c r="PGN15" s="7"/>
      <c r="PGO15" s="7"/>
      <c r="PGP15" s="7"/>
      <c r="PGQ15" s="7"/>
      <c r="PGR15" s="7"/>
      <c r="PGS15" s="7"/>
      <c r="PGT15" s="7"/>
      <c r="PGU15" s="7"/>
      <c r="PGV15" s="7"/>
      <c r="PGW15" s="7"/>
      <c r="PGX15" s="7"/>
      <c r="PGY15" s="7"/>
      <c r="PGZ15" s="7"/>
      <c r="PHA15" s="7"/>
      <c r="PHB15" s="7"/>
      <c r="PHC15" s="7"/>
      <c r="PHD15" s="7"/>
      <c r="PHE15" s="7"/>
      <c r="PHF15" s="7"/>
      <c r="PHG15" s="7"/>
      <c r="PHH15" s="7"/>
      <c r="PHI15" s="7"/>
      <c r="PHJ15" s="7"/>
      <c r="PHK15" s="7"/>
      <c r="PHL15" s="7"/>
      <c r="PHM15" s="7"/>
      <c r="PHN15" s="7"/>
      <c r="PHO15" s="7"/>
      <c r="PHP15" s="7"/>
      <c r="PHQ15" s="7"/>
      <c r="PHR15" s="7"/>
      <c r="PHS15" s="7"/>
      <c r="PHT15" s="7"/>
      <c r="PHU15" s="7"/>
      <c r="PHV15" s="7"/>
      <c r="PHW15" s="7"/>
      <c r="PHX15" s="7"/>
      <c r="PHY15" s="7"/>
      <c r="PHZ15" s="7"/>
      <c r="PIA15" s="7"/>
      <c r="PIB15" s="7"/>
      <c r="PIC15" s="7"/>
      <c r="PID15" s="7"/>
      <c r="PIE15" s="7"/>
      <c r="PIF15" s="7"/>
      <c r="PIG15" s="7"/>
      <c r="PIH15" s="7"/>
      <c r="PII15" s="7"/>
      <c r="PIJ15" s="7"/>
      <c r="PIK15" s="7"/>
      <c r="PIL15" s="7"/>
      <c r="PIM15" s="7"/>
      <c r="PIN15" s="7"/>
      <c r="PIO15" s="7"/>
      <c r="PIP15" s="7"/>
      <c r="PIQ15" s="7"/>
      <c r="PIR15" s="7"/>
      <c r="PIS15" s="7"/>
      <c r="PIT15" s="7"/>
      <c r="PIU15" s="7"/>
      <c r="PIV15" s="7"/>
      <c r="PIW15" s="7"/>
      <c r="PIX15" s="7"/>
      <c r="PIY15" s="7"/>
      <c r="PIZ15" s="7"/>
      <c r="PJA15" s="7"/>
      <c r="PJB15" s="7"/>
      <c r="PJC15" s="7"/>
      <c r="PJD15" s="7"/>
      <c r="PJE15" s="7"/>
      <c r="PJF15" s="7"/>
      <c r="PJG15" s="7"/>
      <c r="PJH15" s="7"/>
      <c r="PJI15" s="7"/>
      <c r="PJJ15" s="7"/>
      <c r="PJK15" s="7"/>
      <c r="PJL15" s="7"/>
      <c r="PJM15" s="7"/>
      <c r="PJN15" s="7"/>
      <c r="PJO15" s="7"/>
      <c r="PJP15" s="7"/>
      <c r="PJQ15" s="7"/>
      <c r="PJR15" s="7"/>
      <c r="PJS15" s="7"/>
      <c r="PJT15" s="7"/>
      <c r="PJU15" s="7"/>
      <c r="PJV15" s="7"/>
      <c r="PJW15" s="7"/>
      <c r="PJX15" s="7"/>
      <c r="PJY15" s="7"/>
      <c r="PJZ15" s="7"/>
      <c r="PKA15" s="7"/>
      <c r="PKB15" s="7"/>
      <c r="PKC15" s="7"/>
      <c r="PKD15" s="7"/>
      <c r="PKE15" s="7"/>
      <c r="PKF15" s="7"/>
      <c r="PKG15" s="7"/>
      <c r="PKH15" s="7"/>
      <c r="PKI15" s="7"/>
      <c r="PKJ15" s="7"/>
      <c r="PKK15" s="7"/>
      <c r="PKL15" s="7"/>
      <c r="PKM15" s="7"/>
      <c r="PKN15" s="7"/>
      <c r="PKO15" s="7"/>
      <c r="PKP15" s="7"/>
      <c r="PKQ15" s="7"/>
      <c r="PKR15" s="7"/>
      <c r="PKS15" s="7"/>
      <c r="PKT15" s="7"/>
      <c r="PKU15" s="7"/>
      <c r="PKV15" s="7"/>
      <c r="PKW15" s="7"/>
      <c r="PKX15" s="7"/>
      <c r="PKY15" s="7"/>
      <c r="PKZ15" s="7"/>
      <c r="PLA15" s="7"/>
      <c r="PLB15" s="7"/>
      <c r="PLC15" s="7"/>
      <c r="PLD15" s="7"/>
      <c r="PLE15" s="7"/>
      <c r="PLF15" s="7"/>
      <c r="PLG15" s="7"/>
      <c r="PLH15" s="7"/>
      <c r="PLI15" s="7"/>
      <c r="PLJ15" s="7"/>
      <c r="PLK15" s="7"/>
      <c r="PLL15" s="7"/>
      <c r="PLM15" s="7"/>
      <c r="PLN15" s="7"/>
      <c r="PLO15" s="7"/>
      <c r="PLP15" s="7"/>
      <c r="PLQ15" s="7"/>
      <c r="PLR15" s="7"/>
      <c r="PLS15" s="7"/>
      <c r="PLT15" s="7"/>
      <c r="PLU15" s="7"/>
      <c r="PLV15" s="7"/>
      <c r="PLW15" s="7"/>
      <c r="PLX15" s="7"/>
      <c r="PLY15" s="7"/>
      <c r="PLZ15" s="7"/>
      <c r="PMA15" s="7"/>
      <c r="PMB15" s="7"/>
      <c r="PMC15" s="7"/>
      <c r="PMD15" s="7"/>
      <c r="PME15" s="7"/>
      <c r="PMF15" s="7"/>
      <c r="PMG15" s="7"/>
      <c r="PMH15" s="7"/>
      <c r="PMI15" s="7"/>
      <c r="PMJ15" s="7"/>
      <c r="PMK15" s="7"/>
      <c r="PML15" s="7"/>
      <c r="PMM15" s="7"/>
      <c r="PMN15" s="7"/>
      <c r="PMO15" s="7"/>
      <c r="PMP15" s="7"/>
      <c r="PMQ15" s="7"/>
      <c r="PMR15" s="7"/>
      <c r="PMS15" s="7"/>
      <c r="PMT15" s="7"/>
      <c r="PMU15" s="7"/>
      <c r="PMV15" s="7"/>
      <c r="PMW15" s="7"/>
      <c r="PMX15" s="7"/>
      <c r="PMY15" s="7"/>
      <c r="PMZ15" s="7"/>
      <c r="PNA15" s="7"/>
      <c r="PNB15" s="7"/>
      <c r="PNC15" s="7"/>
      <c r="PND15" s="7"/>
      <c r="PNE15" s="7"/>
      <c r="PNF15" s="7"/>
      <c r="PNG15" s="7"/>
      <c r="PNH15" s="7"/>
      <c r="PNI15" s="7"/>
      <c r="PNJ15" s="7"/>
      <c r="PNK15" s="7"/>
      <c r="PNL15" s="7"/>
      <c r="PNM15" s="7"/>
      <c r="PNN15" s="7"/>
      <c r="PNO15" s="7"/>
      <c r="PNP15" s="7"/>
      <c r="PNQ15" s="7"/>
      <c r="PNR15" s="7"/>
      <c r="PNS15" s="7"/>
      <c r="PNT15" s="7"/>
      <c r="PNU15" s="7"/>
      <c r="PNV15" s="7"/>
      <c r="PNW15" s="7"/>
      <c r="PNX15" s="7"/>
      <c r="PNY15" s="7"/>
      <c r="PNZ15" s="7"/>
      <c r="POA15" s="7"/>
      <c r="POB15" s="7"/>
      <c r="POC15" s="7"/>
      <c r="POD15" s="7"/>
      <c r="POE15" s="7"/>
      <c r="POF15" s="7"/>
      <c r="POG15" s="7"/>
      <c r="POH15" s="7"/>
      <c r="POI15" s="7"/>
      <c r="POJ15" s="7"/>
      <c r="POK15" s="7"/>
      <c r="POL15" s="7"/>
      <c r="POM15" s="7"/>
      <c r="PON15" s="7"/>
      <c r="POO15" s="7"/>
      <c r="POP15" s="7"/>
      <c r="POQ15" s="7"/>
      <c r="POR15" s="7"/>
      <c r="POS15" s="7"/>
      <c r="POT15" s="7"/>
      <c r="POU15" s="7"/>
      <c r="POV15" s="7"/>
      <c r="POW15" s="7"/>
      <c r="POX15" s="7"/>
      <c r="POY15" s="7"/>
      <c r="POZ15" s="7"/>
      <c r="PPA15" s="7"/>
      <c r="PPB15" s="7"/>
      <c r="PPC15" s="7"/>
      <c r="PPD15" s="7"/>
      <c r="PPE15" s="7"/>
      <c r="PPF15" s="7"/>
      <c r="PPG15" s="7"/>
      <c r="PPH15" s="7"/>
      <c r="PPI15" s="7"/>
      <c r="PPJ15" s="7"/>
      <c r="PPK15" s="7"/>
      <c r="PPL15" s="7"/>
      <c r="PPM15" s="7"/>
      <c r="PPN15" s="7"/>
      <c r="PPO15" s="7"/>
      <c r="PPP15" s="7"/>
      <c r="PPQ15" s="7"/>
      <c r="PPR15" s="7"/>
      <c r="PPS15" s="7"/>
      <c r="PPT15" s="7"/>
      <c r="PPU15" s="7"/>
      <c r="PPV15" s="7"/>
      <c r="PPW15" s="7"/>
      <c r="PPX15" s="7"/>
      <c r="PPY15" s="7"/>
      <c r="PPZ15" s="7"/>
      <c r="PQA15" s="7"/>
      <c r="PQB15" s="7"/>
      <c r="PQC15" s="7"/>
      <c r="PQD15" s="7"/>
      <c r="PQE15" s="7"/>
      <c r="PQF15" s="7"/>
      <c r="PQG15" s="7"/>
      <c r="PQH15" s="7"/>
      <c r="PQI15" s="7"/>
      <c r="PQJ15" s="7"/>
      <c r="PQK15" s="7"/>
      <c r="PQL15" s="7"/>
      <c r="PQM15" s="7"/>
      <c r="PQN15" s="7"/>
      <c r="PQO15" s="7"/>
      <c r="PQP15" s="7"/>
      <c r="PQQ15" s="7"/>
      <c r="PQR15" s="7"/>
      <c r="PQS15" s="7"/>
      <c r="PQT15" s="7"/>
      <c r="PQU15" s="7"/>
      <c r="PQV15" s="7"/>
      <c r="PQW15" s="7"/>
      <c r="PQX15" s="7"/>
      <c r="PQY15" s="7"/>
      <c r="PQZ15" s="7"/>
      <c r="PRA15" s="7"/>
      <c r="PRB15" s="7"/>
      <c r="PRC15" s="7"/>
      <c r="PRD15" s="7"/>
      <c r="PRE15" s="7"/>
      <c r="PRF15" s="7"/>
      <c r="PRG15" s="7"/>
      <c r="PRH15" s="7"/>
      <c r="PRI15" s="7"/>
      <c r="PRJ15" s="7"/>
      <c r="PRK15" s="7"/>
      <c r="PRL15" s="7"/>
      <c r="PRM15" s="7"/>
      <c r="PRN15" s="7"/>
      <c r="PRO15" s="7"/>
      <c r="PRP15" s="7"/>
      <c r="PRQ15" s="7"/>
      <c r="PRR15" s="7"/>
      <c r="PRS15" s="7"/>
      <c r="PRT15" s="7"/>
      <c r="PRU15" s="7"/>
      <c r="PRV15" s="7"/>
      <c r="PRW15" s="7"/>
      <c r="PRX15" s="7"/>
      <c r="PRY15" s="7"/>
      <c r="PRZ15" s="7"/>
      <c r="PSA15" s="7"/>
      <c r="PSB15" s="7"/>
      <c r="PSC15" s="7"/>
      <c r="PSD15" s="7"/>
      <c r="PSE15" s="7"/>
      <c r="PSF15" s="7"/>
      <c r="PSG15" s="7"/>
      <c r="PSH15" s="7"/>
      <c r="PSI15" s="7"/>
      <c r="PSJ15" s="7"/>
      <c r="PSK15" s="7"/>
      <c r="PSL15" s="7"/>
      <c r="PSM15" s="7"/>
      <c r="PSN15" s="7"/>
      <c r="PSO15" s="7"/>
      <c r="PSP15" s="7"/>
      <c r="PSQ15" s="7"/>
      <c r="PSR15" s="7"/>
      <c r="PSS15" s="7"/>
      <c r="PST15" s="7"/>
      <c r="PSU15" s="7"/>
      <c r="PSV15" s="7"/>
      <c r="PSW15" s="7"/>
      <c r="PSX15" s="7"/>
      <c r="PSY15" s="7"/>
      <c r="PSZ15" s="7"/>
      <c r="PTA15" s="7"/>
      <c r="PTB15" s="7"/>
      <c r="PTC15" s="7"/>
      <c r="PTD15" s="7"/>
      <c r="PTE15" s="7"/>
      <c r="PTF15" s="7"/>
      <c r="PTG15" s="7"/>
      <c r="PTH15" s="7"/>
      <c r="PTI15" s="7"/>
      <c r="PTJ15" s="7"/>
      <c r="PTK15" s="7"/>
      <c r="PTL15" s="7"/>
      <c r="PTM15" s="7"/>
      <c r="PTN15" s="7"/>
      <c r="PTO15" s="7"/>
      <c r="PTP15" s="7"/>
      <c r="PTQ15" s="7"/>
      <c r="PTR15" s="7"/>
      <c r="PTS15" s="7"/>
      <c r="PTT15" s="7"/>
      <c r="PTU15" s="7"/>
      <c r="PTV15" s="7"/>
      <c r="PTW15" s="7"/>
      <c r="PTX15" s="7"/>
      <c r="PTY15" s="7"/>
      <c r="PTZ15" s="7"/>
      <c r="PUA15" s="7"/>
      <c r="PUB15" s="7"/>
      <c r="PUC15" s="7"/>
      <c r="PUD15" s="7"/>
      <c r="PUE15" s="7"/>
      <c r="PUF15" s="7"/>
      <c r="PUG15" s="7"/>
      <c r="PUH15" s="7"/>
      <c r="PUI15" s="7"/>
      <c r="PUJ15" s="7"/>
      <c r="PUK15" s="7"/>
      <c r="PUL15" s="7"/>
      <c r="PUM15" s="7"/>
      <c r="PUN15" s="7"/>
      <c r="PUO15" s="7"/>
      <c r="PUP15" s="7"/>
      <c r="PUQ15" s="7"/>
      <c r="PUR15" s="7"/>
      <c r="PUS15" s="7"/>
      <c r="PUT15" s="7"/>
      <c r="PUU15" s="7"/>
      <c r="PUV15" s="7"/>
      <c r="PUW15" s="7"/>
      <c r="PUX15" s="7"/>
      <c r="PUY15" s="7"/>
      <c r="PUZ15" s="7"/>
      <c r="PVA15" s="7"/>
      <c r="PVB15" s="7"/>
      <c r="PVC15" s="7"/>
      <c r="PVD15" s="7"/>
      <c r="PVE15" s="7"/>
      <c r="PVF15" s="7"/>
      <c r="PVG15" s="7"/>
      <c r="PVH15" s="7"/>
      <c r="PVI15" s="7"/>
      <c r="PVJ15" s="7"/>
      <c r="PVK15" s="7"/>
      <c r="PVL15" s="7"/>
      <c r="PVM15" s="7"/>
      <c r="PVN15" s="7"/>
      <c r="PVO15" s="7"/>
      <c r="PVP15" s="7"/>
      <c r="PVQ15" s="7"/>
      <c r="PVR15" s="7"/>
      <c r="PVS15" s="7"/>
      <c r="PVT15" s="7"/>
      <c r="PVU15" s="7"/>
      <c r="PVV15" s="7"/>
      <c r="PVW15" s="7"/>
      <c r="PVX15" s="7"/>
      <c r="PVY15" s="7"/>
      <c r="PVZ15" s="7"/>
      <c r="PWA15" s="7"/>
      <c r="PWB15" s="7"/>
      <c r="PWC15" s="7"/>
      <c r="PWD15" s="7"/>
      <c r="PWE15" s="7"/>
      <c r="PWF15" s="7"/>
      <c r="PWG15" s="7"/>
      <c r="PWH15" s="7"/>
      <c r="PWI15" s="7"/>
      <c r="PWJ15" s="7"/>
      <c r="PWK15" s="7"/>
      <c r="PWL15" s="7"/>
      <c r="PWM15" s="7"/>
      <c r="PWN15" s="7"/>
      <c r="PWO15" s="7"/>
      <c r="PWP15" s="7"/>
      <c r="PWQ15" s="7"/>
      <c r="PWR15" s="7"/>
      <c r="PWS15" s="7"/>
      <c r="PWT15" s="7"/>
      <c r="PWU15" s="7"/>
      <c r="PWV15" s="7"/>
      <c r="PWW15" s="7"/>
      <c r="PWX15" s="7"/>
      <c r="PWY15" s="7"/>
      <c r="PWZ15" s="7"/>
      <c r="PXA15" s="7"/>
      <c r="PXB15" s="7"/>
      <c r="PXC15" s="7"/>
      <c r="PXD15" s="7"/>
      <c r="PXE15" s="7"/>
      <c r="PXF15" s="7"/>
      <c r="PXG15" s="7"/>
      <c r="PXH15" s="7"/>
      <c r="PXI15" s="7"/>
      <c r="PXJ15" s="7"/>
      <c r="PXK15" s="7"/>
      <c r="PXL15" s="7"/>
      <c r="PXM15" s="7"/>
      <c r="PXN15" s="7"/>
      <c r="PXO15" s="7"/>
      <c r="PXP15" s="7"/>
      <c r="PXQ15" s="7"/>
      <c r="PXR15" s="7"/>
      <c r="PXS15" s="7"/>
      <c r="PXT15" s="7"/>
      <c r="PXU15" s="7"/>
      <c r="PXV15" s="7"/>
      <c r="PXW15" s="7"/>
      <c r="PXX15" s="7"/>
      <c r="PXY15" s="7"/>
      <c r="PXZ15" s="7"/>
      <c r="PYA15" s="7"/>
      <c r="PYB15" s="7"/>
      <c r="PYC15" s="7"/>
      <c r="PYD15" s="7"/>
      <c r="PYE15" s="7"/>
      <c r="PYF15" s="7"/>
      <c r="PYG15" s="7"/>
      <c r="PYH15" s="7"/>
      <c r="PYI15" s="7"/>
      <c r="PYJ15" s="7"/>
      <c r="PYK15" s="7"/>
      <c r="PYL15" s="7"/>
      <c r="PYM15" s="7"/>
      <c r="PYN15" s="7"/>
      <c r="PYO15" s="7"/>
      <c r="PYP15" s="7"/>
      <c r="PYQ15" s="7"/>
      <c r="PYR15" s="7"/>
      <c r="PYS15" s="7"/>
      <c r="PYT15" s="7"/>
      <c r="PYU15" s="7"/>
      <c r="PYV15" s="7"/>
      <c r="PYW15" s="7"/>
      <c r="PYX15" s="7"/>
      <c r="PYY15" s="7"/>
      <c r="PYZ15" s="7"/>
      <c r="PZA15" s="7"/>
      <c r="PZB15" s="7"/>
      <c r="PZC15" s="7"/>
      <c r="PZD15" s="7"/>
      <c r="PZE15" s="7"/>
      <c r="PZF15" s="7"/>
      <c r="PZG15" s="7"/>
      <c r="PZH15" s="7"/>
      <c r="PZI15" s="7"/>
      <c r="PZJ15" s="7"/>
      <c r="PZK15" s="7"/>
      <c r="PZL15" s="7"/>
      <c r="PZM15" s="7"/>
      <c r="PZN15" s="7"/>
      <c r="PZO15" s="7"/>
      <c r="PZP15" s="7"/>
      <c r="PZQ15" s="7"/>
      <c r="PZR15" s="7"/>
      <c r="PZS15" s="7"/>
      <c r="PZT15" s="7"/>
      <c r="PZU15" s="7"/>
      <c r="PZV15" s="7"/>
      <c r="PZW15" s="7"/>
      <c r="PZX15" s="7"/>
      <c r="PZY15" s="7"/>
      <c r="PZZ15" s="7"/>
      <c r="QAA15" s="7"/>
      <c r="QAB15" s="7"/>
      <c r="QAC15" s="7"/>
      <c r="QAD15" s="7"/>
      <c r="QAE15" s="7"/>
      <c r="QAF15" s="7"/>
      <c r="QAG15" s="7"/>
      <c r="QAH15" s="7"/>
      <c r="QAI15" s="7"/>
      <c r="QAJ15" s="7"/>
      <c r="QAK15" s="7"/>
      <c r="QAL15" s="7"/>
      <c r="QAM15" s="7"/>
      <c r="QAN15" s="7"/>
      <c r="QAO15" s="7"/>
      <c r="QAP15" s="7"/>
      <c r="QAQ15" s="7"/>
      <c r="QAR15" s="7"/>
      <c r="QAS15" s="7"/>
      <c r="QAT15" s="7"/>
      <c r="QAU15" s="7"/>
      <c r="QAV15" s="7"/>
      <c r="QAW15" s="7"/>
      <c r="QAX15" s="7"/>
      <c r="QAY15" s="7"/>
      <c r="QAZ15" s="7"/>
      <c r="QBA15" s="7"/>
      <c r="QBB15" s="7"/>
      <c r="QBC15" s="7"/>
      <c r="QBD15" s="7"/>
      <c r="QBE15" s="7"/>
      <c r="QBF15" s="7"/>
      <c r="QBG15" s="7"/>
      <c r="QBH15" s="7"/>
      <c r="QBI15" s="7"/>
      <c r="QBJ15" s="7"/>
      <c r="QBK15" s="7"/>
      <c r="QBL15" s="7"/>
      <c r="QBM15" s="7"/>
      <c r="QBN15" s="7"/>
      <c r="QBO15" s="7"/>
      <c r="QBP15" s="7"/>
      <c r="QBQ15" s="7"/>
      <c r="QBR15" s="7"/>
      <c r="QBS15" s="7"/>
      <c r="QBT15" s="7"/>
      <c r="QBU15" s="7"/>
      <c r="QBV15" s="7"/>
      <c r="QBW15" s="7"/>
      <c r="QBX15" s="7"/>
      <c r="QBY15" s="7"/>
      <c r="QBZ15" s="7"/>
      <c r="QCA15" s="7"/>
      <c r="QCB15" s="7"/>
      <c r="QCC15" s="7"/>
      <c r="QCD15" s="7"/>
      <c r="QCE15" s="7"/>
      <c r="QCF15" s="7"/>
      <c r="QCG15" s="7"/>
      <c r="QCH15" s="7"/>
      <c r="QCI15" s="7"/>
      <c r="QCJ15" s="7"/>
      <c r="QCK15" s="7"/>
      <c r="QCL15" s="7"/>
      <c r="QCM15" s="7"/>
      <c r="QCN15" s="7"/>
      <c r="QCO15" s="7"/>
      <c r="QCP15" s="7"/>
      <c r="QCQ15" s="7"/>
      <c r="QCR15" s="7"/>
      <c r="QCS15" s="7"/>
      <c r="QCT15" s="7"/>
      <c r="QCU15" s="7"/>
      <c r="QCV15" s="7"/>
      <c r="QCW15" s="7"/>
      <c r="QCX15" s="7"/>
      <c r="QCY15" s="7"/>
      <c r="QCZ15" s="7"/>
      <c r="QDA15" s="7"/>
      <c r="QDB15" s="7"/>
      <c r="QDC15" s="7"/>
      <c r="QDD15" s="7"/>
      <c r="QDE15" s="7"/>
      <c r="QDF15" s="7"/>
      <c r="QDG15" s="7"/>
      <c r="QDH15" s="7"/>
      <c r="QDI15" s="7"/>
      <c r="QDJ15" s="7"/>
      <c r="QDK15" s="7"/>
      <c r="QDL15" s="7"/>
      <c r="QDM15" s="7"/>
      <c r="QDN15" s="7"/>
      <c r="QDO15" s="7"/>
      <c r="QDP15" s="7"/>
      <c r="QDQ15" s="7"/>
      <c r="QDR15" s="7"/>
      <c r="QDS15" s="7"/>
      <c r="QDT15" s="7"/>
      <c r="QDU15" s="7"/>
      <c r="QDV15" s="7"/>
      <c r="QDW15" s="7"/>
      <c r="QDX15" s="7"/>
      <c r="QDY15" s="7"/>
      <c r="QDZ15" s="7"/>
      <c r="QEA15" s="7"/>
      <c r="QEB15" s="7"/>
      <c r="QEC15" s="7"/>
      <c r="QED15" s="7"/>
      <c r="QEE15" s="7"/>
      <c r="QEF15" s="7"/>
      <c r="QEG15" s="7"/>
      <c r="QEH15" s="7"/>
      <c r="QEI15" s="7"/>
      <c r="QEJ15" s="7"/>
      <c r="QEK15" s="7"/>
      <c r="QEL15" s="7"/>
      <c r="QEM15" s="7"/>
      <c r="QEN15" s="7"/>
      <c r="QEO15" s="7"/>
      <c r="QEP15" s="7"/>
      <c r="QEQ15" s="7"/>
      <c r="QER15" s="7"/>
      <c r="QES15" s="7"/>
      <c r="QET15" s="7"/>
      <c r="QEU15" s="7"/>
      <c r="QEV15" s="7"/>
      <c r="QEW15" s="7"/>
      <c r="QEX15" s="7"/>
      <c r="QEY15" s="7"/>
      <c r="QEZ15" s="7"/>
      <c r="QFA15" s="7"/>
      <c r="QFB15" s="7"/>
      <c r="QFC15" s="7"/>
      <c r="QFD15" s="7"/>
      <c r="QFE15" s="7"/>
      <c r="QFF15" s="7"/>
      <c r="QFG15" s="7"/>
      <c r="QFH15" s="7"/>
      <c r="QFI15" s="7"/>
      <c r="QFJ15" s="7"/>
      <c r="QFK15" s="7"/>
      <c r="QFL15" s="7"/>
      <c r="QFM15" s="7"/>
      <c r="QFN15" s="7"/>
      <c r="QFO15" s="7"/>
      <c r="QFP15" s="7"/>
      <c r="QFQ15" s="7"/>
      <c r="QFR15" s="7"/>
      <c r="QFS15" s="7"/>
      <c r="QFT15" s="7"/>
      <c r="QFU15" s="7"/>
      <c r="QFV15" s="7"/>
      <c r="QFW15" s="7"/>
      <c r="QFX15" s="7"/>
      <c r="QFY15" s="7"/>
      <c r="QFZ15" s="7"/>
      <c r="QGA15" s="7"/>
      <c r="QGB15" s="7"/>
      <c r="QGC15" s="7"/>
      <c r="QGD15" s="7"/>
      <c r="QGE15" s="7"/>
      <c r="QGF15" s="7"/>
      <c r="QGG15" s="7"/>
      <c r="QGH15" s="7"/>
      <c r="QGI15" s="7"/>
      <c r="QGJ15" s="7"/>
      <c r="QGK15" s="7"/>
      <c r="QGL15" s="7"/>
      <c r="QGM15" s="7"/>
      <c r="QGN15" s="7"/>
      <c r="QGO15" s="7"/>
      <c r="QGP15" s="7"/>
      <c r="QGQ15" s="7"/>
      <c r="QGR15" s="7"/>
      <c r="QGS15" s="7"/>
      <c r="QGT15" s="7"/>
      <c r="QGU15" s="7"/>
      <c r="QGV15" s="7"/>
      <c r="QGW15" s="7"/>
      <c r="QGX15" s="7"/>
      <c r="QGY15" s="7"/>
      <c r="QGZ15" s="7"/>
      <c r="QHA15" s="7"/>
      <c r="QHB15" s="7"/>
      <c r="QHC15" s="7"/>
      <c r="QHD15" s="7"/>
      <c r="QHE15" s="7"/>
      <c r="QHF15" s="7"/>
      <c r="QHG15" s="7"/>
      <c r="QHH15" s="7"/>
      <c r="QHI15" s="7"/>
      <c r="QHJ15" s="7"/>
      <c r="QHK15" s="7"/>
      <c r="QHL15" s="7"/>
      <c r="QHM15" s="7"/>
      <c r="QHN15" s="7"/>
      <c r="QHO15" s="7"/>
      <c r="QHP15" s="7"/>
      <c r="QHQ15" s="7"/>
      <c r="QHR15" s="7"/>
      <c r="QHS15" s="7"/>
      <c r="QHT15" s="7"/>
      <c r="QHU15" s="7"/>
      <c r="QHV15" s="7"/>
      <c r="QHW15" s="7"/>
      <c r="QHX15" s="7"/>
      <c r="QHY15" s="7"/>
      <c r="QHZ15" s="7"/>
      <c r="QIA15" s="7"/>
      <c r="QIB15" s="7"/>
      <c r="QIC15" s="7"/>
      <c r="QID15" s="7"/>
      <c r="QIE15" s="7"/>
      <c r="QIF15" s="7"/>
      <c r="QIG15" s="7"/>
      <c r="QIH15" s="7"/>
      <c r="QII15" s="7"/>
      <c r="QIJ15" s="7"/>
      <c r="QIK15" s="7"/>
      <c r="QIL15" s="7"/>
      <c r="QIM15" s="7"/>
      <c r="QIN15" s="7"/>
      <c r="QIO15" s="7"/>
      <c r="QIP15" s="7"/>
      <c r="QIQ15" s="7"/>
      <c r="QIR15" s="7"/>
      <c r="QIS15" s="7"/>
      <c r="QIT15" s="7"/>
      <c r="QIU15" s="7"/>
      <c r="QIV15" s="7"/>
      <c r="QIW15" s="7"/>
      <c r="QIX15" s="7"/>
      <c r="QIY15" s="7"/>
      <c r="QIZ15" s="7"/>
      <c r="QJA15" s="7"/>
      <c r="QJB15" s="7"/>
      <c r="QJC15" s="7"/>
      <c r="QJD15" s="7"/>
      <c r="QJE15" s="7"/>
      <c r="QJF15" s="7"/>
      <c r="QJG15" s="7"/>
      <c r="QJH15" s="7"/>
      <c r="QJI15" s="7"/>
      <c r="QJJ15" s="7"/>
      <c r="QJK15" s="7"/>
      <c r="QJL15" s="7"/>
      <c r="QJM15" s="7"/>
      <c r="QJN15" s="7"/>
      <c r="QJO15" s="7"/>
      <c r="QJP15" s="7"/>
      <c r="QJQ15" s="7"/>
      <c r="QJR15" s="7"/>
      <c r="QJS15" s="7"/>
      <c r="QJT15" s="7"/>
      <c r="QJU15" s="7"/>
      <c r="QJV15" s="7"/>
      <c r="QJW15" s="7"/>
      <c r="QJX15" s="7"/>
      <c r="QJY15" s="7"/>
      <c r="QJZ15" s="7"/>
      <c r="QKA15" s="7"/>
      <c r="QKB15" s="7"/>
      <c r="QKC15" s="7"/>
      <c r="QKD15" s="7"/>
      <c r="QKE15" s="7"/>
      <c r="QKF15" s="7"/>
      <c r="QKG15" s="7"/>
      <c r="QKH15" s="7"/>
      <c r="QKI15" s="7"/>
      <c r="QKJ15" s="7"/>
      <c r="QKK15" s="7"/>
      <c r="QKL15" s="7"/>
      <c r="QKM15" s="7"/>
      <c r="QKN15" s="7"/>
      <c r="QKO15" s="7"/>
      <c r="QKP15" s="7"/>
      <c r="QKQ15" s="7"/>
      <c r="QKR15" s="7"/>
      <c r="QKS15" s="7"/>
      <c r="QKT15" s="7"/>
      <c r="QKU15" s="7"/>
      <c r="QKV15" s="7"/>
      <c r="QKW15" s="7"/>
      <c r="QKX15" s="7"/>
      <c r="QKY15" s="7"/>
      <c r="QKZ15" s="7"/>
      <c r="QLA15" s="7"/>
      <c r="QLB15" s="7"/>
      <c r="QLC15" s="7"/>
      <c r="QLD15" s="7"/>
      <c r="QLE15" s="7"/>
      <c r="QLF15" s="7"/>
      <c r="QLG15" s="7"/>
      <c r="QLH15" s="7"/>
      <c r="QLI15" s="7"/>
      <c r="QLJ15" s="7"/>
      <c r="QLK15" s="7"/>
      <c r="QLL15" s="7"/>
      <c r="QLM15" s="7"/>
      <c r="QLN15" s="7"/>
      <c r="QLO15" s="7"/>
      <c r="QLP15" s="7"/>
      <c r="QLQ15" s="7"/>
      <c r="QLR15" s="7"/>
      <c r="QLS15" s="7"/>
      <c r="QLT15" s="7"/>
      <c r="QLU15" s="7"/>
      <c r="QLV15" s="7"/>
      <c r="QLW15" s="7"/>
      <c r="QLX15" s="7"/>
      <c r="QLY15" s="7"/>
      <c r="QLZ15" s="7"/>
      <c r="QMA15" s="7"/>
      <c r="QMB15" s="7"/>
      <c r="QMC15" s="7"/>
      <c r="QMD15" s="7"/>
      <c r="QME15" s="7"/>
      <c r="QMF15" s="7"/>
      <c r="QMG15" s="7"/>
      <c r="QMH15" s="7"/>
      <c r="QMI15" s="7"/>
      <c r="QMJ15" s="7"/>
      <c r="QMK15" s="7"/>
      <c r="QML15" s="7"/>
      <c r="QMM15" s="7"/>
      <c r="QMN15" s="7"/>
      <c r="QMO15" s="7"/>
      <c r="QMP15" s="7"/>
      <c r="QMQ15" s="7"/>
      <c r="QMR15" s="7"/>
      <c r="QMS15" s="7"/>
      <c r="QMT15" s="7"/>
      <c r="QMU15" s="7"/>
      <c r="QMV15" s="7"/>
      <c r="QMW15" s="7"/>
      <c r="QMX15" s="7"/>
      <c r="QMY15" s="7"/>
      <c r="QMZ15" s="7"/>
      <c r="QNA15" s="7"/>
      <c r="QNB15" s="7"/>
      <c r="QNC15" s="7"/>
      <c r="QND15" s="7"/>
      <c r="QNE15" s="7"/>
      <c r="QNF15" s="7"/>
      <c r="QNG15" s="7"/>
      <c r="QNH15" s="7"/>
      <c r="QNI15" s="7"/>
      <c r="QNJ15" s="7"/>
      <c r="QNK15" s="7"/>
      <c r="QNL15" s="7"/>
      <c r="QNM15" s="7"/>
      <c r="QNN15" s="7"/>
      <c r="QNO15" s="7"/>
      <c r="QNP15" s="7"/>
      <c r="QNQ15" s="7"/>
      <c r="QNR15" s="7"/>
      <c r="QNS15" s="7"/>
      <c r="QNT15" s="7"/>
      <c r="QNU15" s="7"/>
      <c r="QNV15" s="7"/>
      <c r="QNW15" s="7"/>
      <c r="QNX15" s="7"/>
      <c r="QNY15" s="7"/>
      <c r="QNZ15" s="7"/>
      <c r="QOA15" s="7"/>
      <c r="QOB15" s="7"/>
      <c r="QOC15" s="7"/>
      <c r="QOD15" s="7"/>
      <c r="QOE15" s="7"/>
      <c r="QOF15" s="7"/>
      <c r="QOG15" s="7"/>
      <c r="QOH15" s="7"/>
      <c r="QOI15" s="7"/>
      <c r="QOJ15" s="7"/>
      <c r="QOK15" s="7"/>
      <c r="QOL15" s="7"/>
      <c r="QOM15" s="7"/>
      <c r="QON15" s="7"/>
      <c r="QOO15" s="7"/>
      <c r="QOP15" s="7"/>
      <c r="QOQ15" s="7"/>
      <c r="QOR15" s="7"/>
      <c r="QOS15" s="7"/>
      <c r="QOT15" s="7"/>
      <c r="QOU15" s="7"/>
      <c r="QOV15" s="7"/>
      <c r="QOW15" s="7"/>
      <c r="QOX15" s="7"/>
      <c r="QOY15" s="7"/>
      <c r="QOZ15" s="7"/>
      <c r="QPA15" s="7"/>
      <c r="QPB15" s="7"/>
      <c r="QPC15" s="7"/>
      <c r="QPD15" s="7"/>
      <c r="QPE15" s="7"/>
      <c r="QPF15" s="7"/>
      <c r="QPG15" s="7"/>
      <c r="QPH15" s="7"/>
      <c r="QPI15" s="7"/>
      <c r="QPJ15" s="7"/>
      <c r="QPK15" s="7"/>
      <c r="QPL15" s="7"/>
      <c r="QPM15" s="7"/>
      <c r="QPN15" s="7"/>
      <c r="QPO15" s="7"/>
      <c r="QPP15" s="7"/>
      <c r="QPQ15" s="7"/>
      <c r="QPR15" s="7"/>
      <c r="QPS15" s="7"/>
      <c r="QPT15" s="7"/>
      <c r="QPU15" s="7"/>
      <c r="QPV15" s="7"/>
      <c r="QPW15" s="7"/>
      <c r="QPX15" s="7"/>
      <c r="QPY15" s="7"/>
      <c r="QPZ15" s="7"/>
      <c r="QQA15" s="7"/>
      <c r="QQB15" s="7"/>
      <c r="QQC15" s="7"/>
      <c r="QQD15" s="7"/>
      <c r="QQE15" s="7"/>
      <c r="QQF15" s="7"/>
      <c r="QQG15" s="7"/>
      <c r="QQH15" s="7"/>
      <c r="QQI15" s="7"/>
      <c r="QQJ15" s="7"/>
      <c r="QQK15" s="7"/>
      <c r="QQL15" s="7"/>
      <c r="QQM15" s="7"/>
      <c r="QQN15" s="7"/>
      <c r="QQO15" s="7"/>
      <c r="QQP15" s="7"/>
      <c r="QQQ15" s="7"/>
      <c r="QQR15" s="7"/>
      <c r="QQS15" s="7"/>
      <c r="QQT15" s="7"/>
      <c r="QQU15" s="7"/>
      <c r="QQV15" s="7"/>
      <c r="QQW15" s="7"/>
      <c r="QQX15" s="7"/>
      <c r="QQY15" s="7"/>
      <c r="QQZ15" s="7"/>
      <c r="QRA15" s="7"/>
      <c r="QRB15" s="7"/>
      <c r="QRC15" s="7"/>
      <c r="QRD15" s="7"/>
      <c r="QRE15" s="7"/>
      <c r="QRF15" s="7"/>
      <c r="QRG15" s="7"/>
      <c r="QRH15" s="7"/>
      <c r="QRI15" s="7"/>
      <c r="QRJ15" s="7"/>
      <c r="QRK15" s="7"/>
      <c r="QRL15" s="7"/>
      <c r="QRM15" s="7"/>
      <c r="QRN15" s="7"/>
      <c r="QRO15" s="7"/>
      <c r="QRP15" s="7"/>
      <c r="QRQ15" s="7"/>
      <c r="QRR15" s="7"/>
      <c r="QRS15" s="7"/>
      <c r="QRT15" s="7"/>
      <c r="QRU15" s="7"/>
      <c r="QRV15" s="7"/>
      <c r="QRW15" s="7"/>
      <c r="QRX15" s="7"/>
      <c r="QRY15" s="7"/>
      <c r="QRZ15" s="7"/>
      <c r="QSA15" s="7"/>
      <c r="QSB15" s="7"/>
      <c r="QSC15" s="7"/>
      <c r="QSD15" s="7"/>
      <c r="QSE15" s="7"/>
      <c r="QSF15" s="7"/>
      <c r="QSG15" s="7"/>
      <c r="QSH15" s="7"/>
      <c r="QSI15" s="7"/>
      <c r="QSJ15" s="7"/>
      <c r="QSK15" s="7"/>
      <c r="QSL15" s="7"/>
      <c r="QSM15" s="7"/>
      <c r="QSN15" s="7"/>
      <c r="QSO15" s="7"/>
      <c r="QSP15" s="7"/>
      <c r="QSQ15" s="7"/>
      <c r="QSR15" s="7"/>
      <c r="QSS15" s="7"/>
      <c r="QST15" s="7"/>
      <c r="QSU15" s="7"/>
      <c r="QSV15" s="7"/>
      <c r="QSW15" s="7"/>
      <c r="QSX15" s="7"/>
      <c r="QSY15" s="7"/>
      <c r="QSZ15" s="7"/>
      <c r="QTA15" s="7"/>
      <c r="QTB15" s="7"/>
      <c r="QTC15" s="7"/>
      <c r="QTD15" s="7"/>
      <c r="QTE15" s="7"/>
      <c r="QTF15" s="7"/>
      <c r="QTG15" s="7"/>
      <c r="QTH15" s="7"/>
      <c r="QTI15" s="7"/>
      <c r="QTJ15" s="7"/>
      <c r="QTK15" s="7"/>
      <c r="QTL15" s="7"/>
      <c r="QTM15" s="7"/>
      <c r="QTN15" s="7"/>
      <c r="QTO15" s="7"/>
      <c r="QTP15" s="7"/>
      <c r="QTQ15" s="7"/>
      <c r="QTR15" s="7"/>
      <c r="QTS15" s="7"/>
      <c r="QTT15" s="7"/>
      <c r="QTU15" s="7"/>
      <c r="QTV15" s="7"/>
      <c r="QTW15" s="7"/>
      <c r="QTX15" s="7"/>
      <c r="QTY15" s="7"/>
      <c r="QTZ15" s="7"/>
      <c r="QUA15" s="7"/>
      <c r="QUB15" s="7"/>
      <c r="QUC15" s="7"/>
      <c r="QUD15" s="7"/>
      <c r="QUE15" s="7"/>
      <c r="QUF15" s="7"/>
      <c r="QUG15" s="7"/>
      <c r="QUH15" s="7"/>
      <c r="QUI15" s="7"/>
      <c r="QUJ15" s="7"/>
      <c r="QUK15" s="7"/>
      <c r="QUL15" s="7"/>
      <c r="QUM15" s="7"/>
      <c r="QUN15" s="7"/>
      <c r="QUO15" s="7"/>
      <c r="QUP15" s="7"/>
      <c r="QUQ15" s="7"/>
      <c r="QUR15" s="7"/>
      <c r="QUS15" s="7"/>
      <c r="QUT15" s="7"/>
      <c r="QUU15" s="7"/>
      <c r="QUV15" s="7"/>
      <c r="QUW15" s="7"/>
      <c r="QUX15" s="7"/>
      <c r="QUY15" s="7"/>
      <c r="QUZ15" s="7"/>
      <c r="QVA15" s="7"/>
      <c r="QVB15" s="7"/>
      <c r="QVC15" s="7"/>
      <c r="QVD15" s="7"/>
      <c r="QVE15" s="7"/>
      <c r="QVF15" s="7"/>
      <c r="QVG15" s="7"/>
      <c r="QVH15" s="7"/>
      <c r="QVI15" s="7"/>
      <c r="QVJ15" s="7"/>
      <c r="QVK15" s="7"/>
      <c r="QVL15" s="7"/>
      <c r="QVM15" s="7"/>
      <c r="QVN15" s="7"/>
      <c r="QVO15" s="7"/>
      <c r="QVP15" s="7"/>
      <c r="QVQ15" s="7"/>
      <c r="QVR15" s="7"/>
      <c r="QVS15" s="7"/>
      <c r="QVT15" s="7"/>
      <c r="QVU15" s="7"/>
      <c r="QVV15" s="7"/>
      <c r="QVW15" s="7"/>
      <c r="QVX15" s="7"/>
      <c r="QVY15" s="7"/>
      <c r="QVZ15" s="7"/>
      <c r="QWA15" s="7"/>
      <c r="QWB15" s="7"/>
      <c r="QWC15" s="7"/>
      <c r="QWD15" s="7"/>
      <c r="QWE15" s="7"/>
      <c r="QWF15" s="7"/>
      <c r="QWG15" s="7"/>
      <c r="QWH15" s="7"/>
      <c r="QWI15" s="7"/>
      <c r="QWJ15" s="7"/>
      <c r="QWK15" s="7"/>
      <c r="QWL15" s="7"/>
      <c r="QWM15" s="7"/>
      <c r="QWN15" s="7"/>
      <c r="QWO15" s="7"/>
      <c r="QWP15" s="7"/>
      <c r="QWQ15" s="7"/>
      <c r="QWR15" s="7"/>
      <c r="QWS15" s="7"/>
      <c r="QWT15" s="7"/>
      <c r="QWU15" s="7"/>
      <c r="QWV15" s="7"/>
      <c r="QWW15" s="7"/>
      <c r="QWX15" s="7"/>
      <c r="QWY15" s="7"/>
      <c r="QWZ15" s="7"/>
      <c r="QXA15" s="7"/>
      <c r="QXB15" s="7"/>
      <c r="QXC15" s="7"/>
      <c r="QXD15" s="7"/>
      <c r="QXE15" s="7"/>
      <c r="QXF15" s="7"/>
      <c r="QXG15" s="7"/>
      <c r="QXH15" s="7"/>
      <c r="QXI15" s="7"/>
      <c r="QXJ15" s="7"/>
      <c r="QXK15" s="7"/>
      <c r="QXL15" s="7"/>
      <c r="QXM15" s="7"/>
      <c r="QXN15" s="7"/>
      <c r="QXO15" s="7"/>
      <c r="QXP15" s="7"/>
      <c r="QXQ15" s="7"/>
      <c r="QXR15" s="7"/>
      <c r="QXS15" s="7"/>
      <c r="QXT15" s="7"/>
      <c r="QXU15" s="7"/>
      <c r="QXV15" s="7"/>
      <c r="QXW15" s="7"/>
      <c r="QXX15" s="7"/>
      <c r="QXY15" s="7"/>
      <c r="QXZ15" s="7"/>
      <c r="QYA15" s="7"/>
      <c r="QYB15" s="7"/>
      <c r="QYC15" s="7"/>
      <c r="QYD15" s="7"/>
      <c r="QYE15" s="7"/>
      <c r="QYF15" s="7"/>
      <c r="QYG15" s="7"/>
      <c r="QYH15" s="7"/>
      <c r="QYI15" s="7"/>
      <c r="QYJ15" s="7"/>
      <c r="QYK15" s="7"/>
      <c r="QYL15" s="7"/>
      <c r="QYM15" s="7"/>
      <c r="QYN15" s="7"/>
      <c r="QYO15" s="7"/>
      <c r="QYP15" s="7"/>
      <c r="QYQ15" s="7"/>
      <c r="QYR15" s="7"/>
      <c r="QYS15" s="7"/>
      <c r="QYT15" s="7"/>
      <c r="QYU15" s="7"/>
      <c r="QYV15" s="7"/>
      <c r="QYW15" s="7"/>
      <c r="QYX15" s="7"/>
      <c r="QYY15" s="7"/>
      <c r="QYZ15" s="7"/>
      <c r="QZA15" s="7"/>
      <c r="QZB15" s="7"/>
      <c r="QZC15" s="7"/>
      <c r="QZD15" s="7"/>
      <c r="QZE15" s="7"/>
      <c r="QZF15" s="7"/>
      <c r="QZG15" s="7"/>
      <c r="QZH15" s="7"/>
      <c r="QZI15" s="7"/>
      <c r="QZJ15" s="7"/>
      <c r="QZK15" s="7"/>
      <c r="QZL15" s="7"/>
      <c r="QZM15" s="7"/>
      <c r="QZN15" s="7"/>
      <c r="QZO15" s="7"/>
      <c r="QZP15" s="7"/>
      <c r="QZQ15" s="7"/>
      <c r="QZR15" s="7"/>
      <c r="QZS15" s="7"/>
      <c r="QZT15" s="7"/>
      <c r="QZU15" s="7"/>
      <c r="QZV15" s="7"/>
      <c r="QZW15" s="7"/>
      <c r="QZX15" s="7"/>
      <c r="QZY15" s="7"/>
      <c r="QZZ15" s="7"/>
      <c r="RAA15" s="7"/>
      <c r="RAB15" s="7"/>
      <c r="RAC15" s="7"/>
      <c r="RAD15" s="7"/>
      <c r="RAE15" s="7"/>
      <c r="RAF15" s="7"/>
      <c r="RAG15" s="7"/>
      <c r="RAH15" s="7"/>
      <c r="RAI15" s="7"/>
      <c r="RAJ15" s="7"/>
      <c r="RAK15" s="7"/>
      <c r="RAL15" s="7"/>
      <c r="RAM15" s="7"/>
      <c r="RAN15" s="7"/>
      <c r="RAO15" s="7"/>
      <c r="RAP15" s="7"/>
      <c r="RAQ15" s="7"/>
      <c r="RAR15" s="7"/>
      <c r="RAS15" s="7"/>
      <c r="RAT15" s="7"/>
      <c r="RAU15" s="7"/>
      <c r="RAV15" s="7"/>
      <c r="RAW15" s="7"/>
      <c r="RAX15" s="7"/>
      <c r="RAY15" s="7"/>
      <c r="RAZ15" s="7"/>
      <c r="RBA15" s="7"/>
      <c r="RBB15" s="7"/>
      <c r="RBC15" s="7"/>
      <c r="RBD15" s="7"/>
      <c r="RBE15" s="7"/>
      <c r="RBF15" s="7"/>
      <c r="RBG15" s="7"/>
      <c r="RBH15" s="7"/>
      <c r="RBI15" s="7"/>
      <c r="RBJ15" s="7"/>
      <c r="RBK15" s="7"/>
      <c r="RBL15" s="7"/>
      <c r="RBM15" s="7"/>
      <c r="RBN15" s="7"/>
      <c r="RBO15" s="7"/>
      <c r="RBP15" s="7"/>
      <c r="RBQ15" s="7"/>
      <c r="RBR15" s="7"/>
      <c r="RBS15" s="7"/>
      <c r="RBT15" s="7"/>
      <c r="RBU15" s="7"/>
      <c r="RBV15" s="7"/>
      <c r="RBW15" s="7"/>
      <c r="RBX15" s="7"/>
      <c r="RBY15" s="7"/>
      <c r="RBZ15" s="7"/>
      <c r="RCA15" s="7"/>
      <c r="RCB15" s="7"/>
      <c r="RCC15" s="7"/>
      <c r="RCD15" s="7"/>
      <c r="RCE15" s="7"/>
      <c r="RCF15" s="7"/>
      <c r="RCG15" s="7"/>
      <c r="RCH15" s="7"/>
      <c r="RCI15" s="7"/>
      <c r="RCJ15" s="7"/>
      <c r="RCK15" s="7"/>
      <c r="RCL15" s="7"/>
      <c r="RCM15" s="7"/>
      <c r="RCN15" s="7"/>
      <c r="RCO15" s="7"/>
      <c r="RCP15" s="7"/>
      <c r="RCQ15" s="7"/>
      <c r="RCR15" s="7"/>
      <c r="RCS15" s="7"/>
      <c r="RCT15" s="7"/>
      <c r="RCU15" s="7"/>
      <c r="RCV15" s="7"/>
      <c r="RCW15" s="7"/>
      <c r="RCX15" s="7"/>
      <c r="RCY15" s="7"/>
      <c r="RCZ15" s="7"/>
      <c r="RDA15" s="7"/>
      <c r="RDB15" s="7"/>
      <c r="RDC15" s="7"/>
      <c r="RDD15" s="7"/>
      <c r="RDE15" s="7"/>
      <c r="RDF15" s="7"/>
      <c r="RDG15" s="7"/>
      <c r="RDH15" s="7"/>
      <c r="RDI15" s="7"/>
      <c r="RDJ15" s="7"/>
      <c r="RDK15" s="7"/>
      <c r="RDL15" s="7"/>
      <c r="RDM15" s="7"/>
      <c r="RDN15" s="7"/>
      <c r="RDO15" s="7"/>
      <c r="RDP15" s="7"/>
      <c r="RDQ15" s="7"/>
      <c r="RDR15" s="7"/>
      <c r="RDS15" s="7"/>
      <c r="RDT15" s="7"/>
      <c r="RDU15" s="7"/>
      <c r="RDV15" s="7"/>
      <c r="RDW15" s="7"/>
      <c r="RDX15" s="7"/>
      <c r="RDY15" s="7"/>
      <c r="RDZ15" s="7"/>
      <c r="REA15" s="7"/>
      <c r="REB15" s="7"/>
      <c r="REC15" s="7"/>
      <c r="RED15" s="7"/>
      <c r="REE15" s="7"/>
      <c r="REF15" s="7"/>
      <c r="REG15" s="7"/>
      <c r="REH15" s="7"/>
      <c r="REI15" s="7"/>
      <c r="REJ15" s="7"/>
      <c r="REK15" s="7"/>
      <c r="REL15" s="7"/>
      <c r="REM15" s="7"/>
      <c r="REN15" s="7"/>
      <c r="REO15" s="7"/>
      <c r="REP15" s="7"/>
      <c r="REQ15" s="7"/>
      <c r="RER15" s="7"/>
      <c r="RES15" s="7"/>
      <c r="RET15" s="7"/>
      <c r="REU15" s="7"/>
      <c r="REV15" s="7"/>
      <c r="REW15" s="7"/>
      <c r="REX15" s="7"/>
      <c r="REY15" s="7"/>
      <c r="REZ15" s="7"/>
      <c r="RFA15" s="7"/>
      <c r="RFB15" s="7"/>
      <c r="RFC15" s="7"/>
      <c r="RFD15" s="7"/>
      <c r="RFE15" s="7"/>
      <c r="RFF15" s="7"/>
      <c r="RFG15" s="7"/>
      <c r="RFH15" s="7"/>
      <c r="RFI15" s="7"/>
      <c r="RFJ15" s="7"/>
      <c r="RFK15" s="7"/>
      <c r="RFL15" s="7"/>
      <c r="RFM15" s="7"/>
      <c r="RFN15" s="7"/>
      <c r="RFO15" s="7"/>
      <c r="RFP15" s="7"/>
      <c r="RFQ15" s="7"/>
      <c r="RFR15" s="7"/>
      <c r="RFS15" s="7"/>
      <c r="RFT15" s="7"/>
      <c r="RFU15" s="7"/>
      <c r="RFV15" s="7"/>
      <c r="RFW15" s="7"/>
      <c r="RFX15" s="7"/>
      <c r="RFY15" s="7"/>
      <c r="RFZ15" s="7"/>
      <c r="RGA15" s="7"/>
      <c r="RGB15" s="7"/>
      <c r="RGC15" s="7"/>
      <c r="RGD15" s="7"/>
      <c r="RGE15" s="7"/>
      <c r="RGF15" s="7"/>
      <c r="RGG15" s="7"/>
      <c r="RGH15" s="7"/>
      <c r="RGI15" s="7"/>
      <c r="RGJ15" s="7"/>
      <c r="RGK15" s="7"/>
      <c r="RGL15" s="7"/>
      <c r="RGM15" s="7"/>
      <c r="RGN15" s="7"/>
      <c r="RGO15" s="7"/>
      <c r="RGP15" s="7"/>
      <c r="RGQ15" s="7"/>
      <c r="RGR15" s="7"/>
      <c r="RGS15" s="7"/>
      <c r="RGT15" s="7"/>
      <c r="RGU15" s="7"/>
      <c r="RGV15" s="7"/>
      <c r="RGW15" s="7"/>
      <c r="RGX15" s="7"/>
      <c r="RGY15" s="7"/>
      <c r="RGZ15" s="7"/>
      <c r="RHA15" s="7"/>
      <c r="RHB15" s="7"/>
      <c r="RHC15" s="7"/>
      <c r="RHD15" s="7"/>
      <c r="RHE15" s="7"/>
      <c r="RHF15" s="7"/>
      <c r="RHG15" s="7"/>
      <c r="RHH15" s="7"/>
      <c r="RHI15" s="7"/>
      <c r="RHJ15" s="7"/>
      <c r="RHK15" s="7"/>
      <c r="RHL15" s="7"/>
      <c r="RHM15" s="7"/>
      <c r="RHN15" s="7"/>
      <c r="RHO15" s="7"/>
      <c r="RHP15" s="7"/>
      <c r="RHQ15" s="7"/>
      <c r="RHR15" s="7"/>
      <c r="RHS15" s="7"/>
      <c r="RHT15" s="7"/>
      <c r="RHU15" s="7"/>
      <c r="RHV15" s="7"/>
      <c r="RHW15" s="7"/>
      <c r="RHX15" s="7"/>
      <c r="RHY15" s="7"/>
      <c r="RHZ15" s="7"/>
      <c r="RIA15" s="7"/>
      <c r="RIB15" s="7"/>
      <c r="RIC15" s="7"/>
      <c r="RID15" s="7"/>
      <c r="RIE15" s="7"/>
      <c r="RIF15" s="7"/>
      <c r="RIG15" s="7"/>
      <c r="RIH15" s="7"/>
      <c r="RII15" s="7"/>
      <c r="RIJ15" s="7"/>
      <c r="RIK15" s="7"/>
      <c r="RIL15" s="7"/>
      <c r="RIM15" s="7"/>
      <c r="RIN15" s="7"/>
      <c r="RIO15" s="7"/>
      <c r="RIP15" s="7"/>
      <c r="RIQ15" s="7"/>
      <c r="RIR15" s="7"/>
      <c r="RIS15" s="7"/>
      <c r="RIT15" s="7"/>
      <c r="RIU15" s="7"/>
      <c r="RIV15" s="7"/>
      <c r="RIW15" s="7"/>
      <c r="RIX15" s="7"/>
      <c r="RIY15" s="7"/>
      <c r="RIZ15" s="7"/>
      <c r="RJA15" s="7"/>
      <c r="RJB15" s="7"/>
      <c r="RJC15" s="7"/>
      <c r="RJD15" s="7"/>
      <c r="RJE15" s="7"/>
      <c r="RJF15" s="7"/>
      <c r="RJG15" s="7"/>
      <c r="RJH15" s="7"/>
      <c r="RJI15" s="7"/>
      <c r="RJJ15" s="7"/>
      <c r="RJK15" s="7"/>
      <c r="RJL15" s="7"/>
      <c r="RJM15" s="7"/>
      <c r="RJN15" s="7"/>
      <c r="RJO15" s="7"/>
      <c r="RJP15" s="7"/>
      <c r="RJQ15" s="7"/>
      <c r="RJR15" s="7"/>
      <c r="RJS15" s="7"/>
      <c r="RJT15" s="7"/>
      <c r="RJU15" s="7"/>
      <c r="RJV15" s="7"/>
      <c r="RJW15" s="7"/>
      <c r="RJX15" s="7"/>
      <c r="RJY15" s="7"/>
      <c r="RJZ15" s="7"/>
      <c r="RKA15" s="7"/>
      <c r="RKB15" s="7"/>
      <c r="RKC15" s="7"/>
      <c r="RKD15" s="7"/>
      <c r="RKE15" s="7"/>
      <c r="RKF15" s="7"/>
      <c r="RKG15" s="7"/>
      <c r="RKH15" s="7"/>
      <c r="RKI15" s="7"/>
      <c r="RKJ15" s="7"/>
      <c r="RKK15" s="7"/>
      <c r="RKL15" s="7"/>
      <c r="RKM15" s="7"/>
      <c r="RKN15" s="7"/>
      <c r="RKO15" s="7"/>
      <c r="RKP15" s="7"/>
      <c r="RKQ15" s="7"/>
      <c r="RKR15" s="7"/>
      <c r="RKS15" s="7"/>
      <c r="RKT15" s="7"/>
      <c r="RKU15" s="7"/>
      <c r="RKV15" s="7"/>
      <c r="RKW15" s="7"/>
      <c r="RKX15" s="7"/>
      <c r="RKY15" s="7"/>
      <c r="RKZ15" s="7"/>
      <c r="RLA15" s="7"/>
      <c r="RLB15" s="7"/>
      <c r="RLC15" s="7"/>
      <c r="RLD15" s="7"/>
      <c r="RLE15" s="7"/>
      <c r="RLF15" s="7"/>
      <c r="RLG15" s="7"/>
      <c r="RLH15" s="7"/>
      <c r="RLI15" s="7"/>
      <c r="RLJ15" s="7"/>
      <c r="RLK15" s="7"/>
      <c r="RLL15" s="7"/>
      <c r="RLM15" s="7"/>
      <c r="RLN15" s="7"/>
      <c r="RLO15" s="7"/>
      <c r="RLP15" s="7"/>
      <c r="RLQ15" s="7"/>
      <c r="RLR15" s="7"/>
      <c r="RLS15" s="7"/>
      <c r="RLT15" s="7"/>
      <c r="RLU15" s="7"/>
      <c r="RLV15" s="7"/>
      <c r="RLW15" s="7"/>
      <c r="RLX15" s="7"/>
      <c r="RLY15" s="7"/>
      <c r="RLZ15" s="7"/>
      <c r="RMA15" s="7"/>
      <c r="RMB15" s="7"/>
      <c r="RMC15" s="7"/>
      <c r="RMD15" s="7"/>
      <c r="RME15" s="7"/>
      <c r="RMF15" s="7"/>
      <c r="RMG15" s="7"/>
      <c r="RMH15" s="7"/>
      <c r="RMI15" s="7"/>
      <c r="RMJ15" s="7"/>
      <c r="RMK15" s="7"/>
      <c r="RML15" s="7"/>
      <c r="RMM15" s="7"/>
      <c r="RMN15" s="7"/>
      <c r="RMO15" s="7"/>
      <c r="RMP15" s="7"/>
      <c r="RMQ15" s="7"/>
      <c r="RMR15" s="7"/>
      <c r="RMS15" s="7"/>
      <c r="RMT15" s="7"/>
      <c r="RMU15" s="7"/>
      <c r="RMV15" s="7"/>
      <c r="RMW15" s="7"/>
      <c r="RMX15" s="7"/>
      <c r="RMY15" s="7"/>
      <c r="RMZ15" s="7"/>
      <c r="RNA15" s="7"/>
      <c r="RNB15" s="7"/>
      <c r="RNC15" s="7"/>
      <c r="RND15" s="7"/>
      <c r="RNE15" s="7"/>
      <c r="RNF15" s="7"/>
      <c r="RNG15" s="7"/>
      <c r="RNH15" s="7"/>
      <c r="RNI15" s="7"/>
      <c r="RNJ15" s="7"/>
      <c r="RNK15" s="7"/>
      <c r="RNL15" s="7"/>
      <c r="RNM15" s="7"/>
      <c r="RNN15" s="7"/>
      <c r="RNO15" s="7"/>
      <c r="RNP15" s="7"/>
      <c r="RNQ15" s="7"/>
      <c r="RNR15" s="7"/>
      <c r="RNS15" s="7"/>
      <c r="RNT15" s="7"/>
      <c r="RNU15" s="7"/>
      <c r="RNV15" s="7"/>
      <c r="RNW15" s="7"/>
      <c r="RNX15" s="7"/>
      <c r="RNY15" s="7"/>
      <c r="RNZ15" s="7"/>
      <c r="ROA15" s="7"/>
      <c r="ROB15" s="7"/>
      <c r="ROC15" s="7"/>
      <c r="ROD15" s="7"/>
      <c r="ROE15" s="7"/>
      <c r="ROF15" s="7"/>
      <c r="ROG15" s="7"/>
      <c r="ROH15" s="7"/>
      <c r="ROI15" s="7"/>
      <c r="ROJ15" s="7"/>
      <c r="ROK15" s="7"/>
      <c r="ROL15" s="7"/>
      <c r="ROM15" s="7"/>
      <c r="RON15" s="7"/>
      <c r="ROO15" s="7"/>
      <c r="ROP15" s="7"/>
      <c r="ROQ15" s="7"/>
      <c r="ROR15" s="7"/>
      <c r="ROS15" s="7"/>
      <c r="ROT15" s="7"/>
      <c r="ROU15" s="7"/>
      <c r="ROV15" s="7"/>
      <c r="ROW15" s="7"/>
      <c r="ROX15" s="7"/>
      <c r="ROY15" s="7"/>
      <c r="ROZ15" s="7"/>
      <c r="RPA15" s="7"/>
      <c r="RPB15" s="7"/>
      <c r="RPC15" s="7"/>
      <c r="RPD15" s="7"/>
      <c r="RPE15" s="7"/>
      <c r="RPF15" s="7"/>
      <c r="RPG15" s="7"/>
      <c r="RPH15" s="7"/>
      <c r="RPI15" s="7"/>
      <c r="RPJ15" s="7"/>
      <c r="RPK15" s="7"/>
      <c r="RPL15" s="7"/>
      <c r="RPM15" s="7"/>
      <c r="RPN15" s="7"/>
      <c r="RPO15" s="7"/>
      <c r="RPP15" s="7"/>
      <c r="RPQ15" s="7"/>
      <c r="RPR15" s="7"/>
      <c r="RPS15" s="7"/>
      <c r="RPT15" s="7"/>
      <c r="RPU15" s="7"/>
      <c r="RPV15" s="7"/>
      <c r="RPW15" s="7"/>
      <c r="RPX15" s="7"/>
      <c r="RPY15" s="7"/>
      <c r="RPZ15" s="7"/>
      <c r="RQA15" s="7"/>
      <c r="RQB15" s="7"/>
      <c r="RQC15" s="7"/>
      <c r="RQD15" s="7"/>
      <c r="RQE15" s="7"/>
      <c r="RQF15" s="7"/>
      <c r="RQG15" s="7"/>
      <c r="RQH15" s="7"/>
      <c r="RQI15" s="7"/>
      <c r="RQJ15" s="7"/>
      <c r="RQK15" s="7"/>
      <c r="RQL15" s="7"/>
      <c r="RQM15" s="7"/>
      <c r="RQN15" s="7"/>
      <c r="RQO15" s="7"/>
      <c r="RQP15" s="7"/>
      <c r="RQQ15" s="7"/>
      <c r="RQR15" s="7"/>
      <c r="RQS15" s="7"/>
      <c r="RQT15" s="7"/>
      <c r="RQU15" s="7"/>
      <c r="RQV15" s="7"/>
      <c r="RQW15" s="7"/>
      <c r="RQX15" s="7"/>
      <c r="RQY15" s="7"/>
      <c r="RQZ15" s="7"/>
      <c r="RRA15" s="7"/>
      <c r="RRB15" s="7"/>
      <c r="RRC15" s="7"/>
      <c r="RRD15" s="7"/>
      <c r="RRE15" s="7"/>
      <c r="RRF15" s="7"/>
      <c r="RRG15" s="7"/>
      <c r="RRH15" s="7"/>
      <c r="RRI15" s="7"/>
      <c r="RRJ15" s="7"/>
      <c r="RRK15" s="7"/>
      <c r="RRL15" s="7"/>
      <c r="RRM15" s="7"/>
      <c r="RRN15" s="7"/>
      <c r="RRO15" s="7"/>
      <c r="RRP15" s="7"/>
      <c r="RRQ15" s="7"/>
      <c r="RRR15" s="7"/>
      <c r="RRS15" s="7"/>
      <c r="RRT15" s="7"/>
      <c r="RRU15" s="7"/>
      <c r="RRV15" s="7"/>
      <c r="RRW15" s="7"/>
      <c r="RRX15" s="7"/>
      <c r="RRY15" s="7"/>
      <c r="RRZ15" s="7"/>
      <c r="RSA15" s="7"/>
      <c r="RSB15" s="7"/>
      <c r="RSC15" s="7"/>
      <c r="RSD15" s="7"/>
      <c r="RSE15" s="7"/>
      <c r="RSF15" s="7"/>
      <c r="RSG15" s="7"/>
      <c r="RSH15" s="7"/>
      <c r="RSI15" s="7"/>
      <c r="RSJ15" s="7"/>
      <c r="RSK15" s="7"/>
      <c r="RSL15" s="7"/>
      <c r="RSM15" s="7"/>
      <c r="RSN15" s="7"/>
      <c r="RSO15" s="7"/>
      <c r="RSP15" s="7"/>
      <c r="RSQ15" s="7"/>
      <c r="RSR15" s="7"/>
      <c r="RSS15" s="7"/>
      <c r="RST15" s="7"/>
      <c r="RSU15" s="7"/>
      <c r="RSV15" s="7"/>
      <c r="RSW15" s="7"/>
      <c r="RSX15" s="7"/>
      <c r="RSY15" s="7"/>
      <c r="RSZ15" s="7"/>
      <c r="RTA15" s="7"/>
      <c r="RTB15" s="7"/>
      <c r="RTC15" s="7"/>
      <c r="RTD15" s="7"/>
      <c r="RTE15" s="7"/>
      <c r="RTF15" s="7"/>
      <c r="RTG15" s="7"/>
      <c r="RTH15" s="7"/>
      <c r="RTI15" s="7"/>
      <c r="RTJ15" s="7"/>
      <c r="RTK15" s="7"/>
      <c r="RTL15" s="7"/>
      <c r="RTM15" s="7"/>
      <c r="RTN15" s="7"/>
      <c r="RTO15" s="7"/>
      <c r="RTP15" s="7"/>
      <c r="RTQ15" s="7"/>
      <c r="RTR15" s="7"/>
      <c r="RTS15" s="7"/>
      <c r="RTT15" s="7"/>
      <c r="RTU15" s="7"/>
      <c r="RTV15" s="7"/>
      <c r="RTW15" s="7"/>
      <c r="RTX15" s="7"/>
      <c r="RTY15" s="7"/>
      <c r="RTZ15" s="7"/>
      <c r="RUA15" s="7"/>
      <c r="RUB15" s="7"/>
      <c r="RUC15" s="7"/>
      <c r="RUD15" s="7"/>
      <c r="RUE15" s="7"/>
      <c r="RUF15" s="7"/>
      <c r="RUG15" s="7"/>
      <c r="RUH15" s="7"/>
      <c r="RUI15" s="7"/>
      <c r="RUJ15" s="7"/>
      <c r="RUK15" s="7"/>
      <c r="RUL15" s="7"/>
      <c r="RUM15" s="7"/>
      <c r="RUN15" s="7"/>
      <c r="RUO15" s="7"/>
      <c r="RUP15" s="7"/>
      <c r="RUQ15" s="7"/>
      <c r="RUR15" s="7"/>
      <c r="RUS15" s="7"/>
      <c r="RUT15" s="7"/>
      <c r="RUU15" s="7"/>
      <c r="RUV15" s="7"/>
      <c r="RUW15" s="7"/>
      <c r="RUX15" s="7"/>
      <c r="RUY15" s="7"/>
      <c r="RUZ15" s="7"/>
      <c r="RVA15" s="7"/>
      <c r="RVB15" s="7"/>
      <c r="RVC15" s="7"/>
      <c r="RVD15" s="7"/>
      <c r="RVE15" s="7"/>
      <c r="RVF15" s="7"/>
      <c r="RVG15" s="7"/>
      <c r="RVH15" s="7"/>
      <c r="RVI15" s="7"/>
      <c r="RVJ15" s="7"/>
      <c r="RVK15" s="7"/>
      <c r="RVL15" s="7"/>
      <c r="RVM15" s="7"/>
      <c r="RVN15" s="7"/>
      <c r="RVO15" s="7"/>
      <c r="RVP15" s="7"/>
      <c r="RVQ15" s="7"/>
      <c r="RVR15" s="7"/>
      <c r="RVS15" s="7"/>
      <c r="RVT15" s="7"/>
      <c r="RVU15" s="7"/>
      <c r="RVV15" s="7"/>
      <c r="RVW15" s="7"/>
      <c r="RVX15" s="7"/>
      <c r="RVY15" s="7"/>
      <c r="RVZ15" s="7"/>
      <c r="RWA15" s="7"/>
      <c r="RWB15" s="7"/>
      <c r="RWC15" s="7"/>
      <c r="RWD15" s="7"/>
      <c r="RWE15" s="7"/>
      <c r="RWF15" s="7"/>
      <c r="RWG15" s="7"/>
      <c r="RWH15" s="7"/>
      <c r="RWI15" s="7"/>
      <c r="RWJ15" s="7"/>
      <c r="RWK15" s="7"/>
      <c r="RWL15" s="7"/>
      <c r="RWM15" s="7"/>
      <c r="RWN15" s="7"/>
      <c r="RWO15" s="7"/>
      <c r="RWP15" s="7"/>
      <c r="RWQ15" s="7"/>
      <c r="RWR15" s="7"/>
      <c r="RWS15" s="7"/>
      <c r="RWT15" s="7"/>
      <c r="RWU15" s="7"/>
      <c r="RWV15" s="7"/>
      <c r="RWW15" s="7"/>
      <c r="RWX15" s="7"/>
      <c r="RWY15" s="7"/>
      <c r="RWZ15" s="7"/>
      <c r="RXA15" s="7"/>
      <c r="RXB15" s="7"/>
      <c r="RXC15" s="7"/>
      <c r="RXD15" s="7"/>
      <c r="RXE15" s="7"/>
      <c r="RXF15" s="7"/>
      <c r="RXG15" s="7"/>
      <c r="RXH15" s="7"/>
      <c r="RXI15" s="7"/>
      <c r="RXJ15" s="7"/>
      <c r="RXK15" s="7"/>
      <c r="RXL15" s="7"/>
      <c r="RXM15" s="7"/>
      <c r="RXN15" s="7"/>
      <c r="RXO15" s="7"/>
      <c r="RXP15" s="7"/>
      <c r="RXQ15" s="7"/>
      <c r="RXR15" s="7"/>
      <c r="RXS15" s="7"/>
      <c r="RXT15" s="7"/>
      <c r="RXU15" s="7"/>
      <c r="RXV15" s="7"/>
      <c r="RXW15" s="7"/>
      <c r="RXX15" s="7"/>
      <c r="RXY15" s="7"/>
      <c r="RXZ15" s="7"/>
      <c r="RYA15" s="7"/>
      <c r="RYB15" s="7"/>
      <c r="RYC15" s="7"/>
      <c r="RYD15" s="7"/>
      <c r="RYE15" s="7"/>
      <c r="RYF15" s="7"/>
      <c r="RYG15" s="7"/>
      <c r="RYH15" s="7"/>
      <c r="RYI15" s="7"/>
      <c r="RYJ15" s="7"/>
      <c r="RYK15" s="7"/>
      <c r="RYL15" s="7"/>
      <c r="RYM15" s="7"/>
      <c r="RYN15" s="7"/>
      <c r="RYO15" s="7"/>
      <c r="RYP15" s="7"/>
      <c r="RYQ15" s="7"/>
      <c r="RYR15" s="7"/>
      <c r="RYS15" s="7"/>
      <c r="RYT15" s="7"/>
      <c r="RYU15" s="7"/>
      <c r="RYV15" s="7"/>
      <c r="RYW15" s="7"/>
      <c r="RYX15" s="7"/>
      <c r="RYY15" s="7"/>
      <c r="RYZ15" s="7"/>
      <c r="RZA15" s="7"/>
      <c r="RZB15" s="7"/>
      <c r="RZC15" s="7"/>
      <c r="RZD15" s="7"/>
      <c r="RZE15" s="7"/>
      <c r="RZF15" s="7"/>
      <c r="RZG15" s="7"/>
      <c r="RZH15" s="7"/>
      <c r="RZI15" s="7"/>
      <c r="RZJ15" s="7"/>
      <c r="RZK15" s="7"/>
      <c r="RZL15" s="7"/>
      <c r="RZM15" s="7"/>
      <c r="RZN15" s="7"/>
      <c r="RZO15" s="7"/>
      <c r="RZP15" s="7"/>
      <c r="RZQ15" s="7"/>
      <c r="RZR15" s="7"/>
      <c r="RZS15" s="7"/>
      <c r="RZT15" s="7"/>
      <c r="RZU15" s="7"/>
      <c r="RZV15" s="7"/>
      <c r="RZW15" s="7"/>
      <c r="RZX15" s="7"/>
      <c r="RZY15" s="7"/>
      <c r="RZZ15" s="7"/>
      <c r="SAA15" s="7"/>
      <c r="SAB15" s="7"/>
      <c r="SAC15" s="7"/>
      <c r="SAD15" s="7"/>
      <c r="SAE15" s="7"/>
      <c r="SAF15" s="7"/>
      <c r="SAG15" s="7"/>
      <c r="SAH15" s="7"/>
      <c r="SAI15" s="7"/>
      <c r="SAJ15" s="7"/>
      <c r="SAK15" s="7"/>
      <c r="SAL15" s="7"/>
      <c r="SAM15" s="7"/>
      <c r="SAN15" s="7"/>
      <c r="SAO15" s="7"/>
      <c r="SAP15" s="7"/>
      <c r="SAQ15" s="7"/>
      <c r="SAR15" s="7"/>
      <c r="SAS15" s="7"/>
      <c r="SAT15" s="7"/>
      <c r="SAU15" s="7"/>
      <c r="SAV15" s="7"/>
      <c r="SAW15" s="7"/>
      <c r="SAX15" s="7"/>
      <c r="SAY15" s="7"/>
      <c r="SAZ15" s="7"/>
      <c r="SBA15" s="7"/>
      <c r="SBB15" s="7"/>
      <c r="SBC15" s="7"/>
      <c r="SBD15" s="7"/>
      <c r="SBE15" s="7"/>
      <c r="SBF15" s="7"/>
      <c r="SBG15" s="7"/>
      <c r="SBH15" s="7"/>
      <c r="SBI15" s="7"/>
      <c r="SBJ15" s="7"/>
      <c r="SBK15" s="7"/>
      <c r="SBL15" s="7"/>
      <c r="SBM15" s="7"/>
      <c r="SBN15" s="7"/>
      <c r="SBO15" s="7"/>
      <c r="SBP15" s="7"/>
      <c r="SBQ15" s="7"/>
      <c r="SBR15" s="7"/>
      <c r="SBS15" s="7"/>
      <c r="SBT15" s="7"/>
      <c r="SBU15" s="7"/>
      <c r="SBV15" s="7"/>
      <c r="SBW15" s="7"/>
      <c r="SBX15" s="7"/>
      <c r="SBY15" s="7"/>
      <c r="SBZ15" s="7"/>
      <c r="SCA15" s="7"/>
      <c r="SCB15" s="7"/>
      <c r="SCC15" s="7"/>
      <c r="SCD15" s="7"/>
      <c r="SCE15" s="7"/>
      <c r="SCF15" s="7"/>
      <c r="SCG15" s="7"/>
      <c r="SCH15" s="7"/>
      <c r="SCI15" s="7"/>
      <c r="SCJ15" s="7"/>
      <c r="SCK15" s="7"/>
      <c r="SCL15" s="7"/>
      <c r="SCM15" s="7"/>
      <c r="SCN15" s="7"/>
      <c r="SCO15" s="7"/>
      <c r="SCP15" s="7"/>
      <c r="SCQ15" s="7"/>
      <c r="SCR15" s="7"/>
      <c r="SCS15" s="7"/>
      <c r="SCT15" s="7"/>
      <c r="SCU15" s="7"/>
      <c r="SCV15" s="7"/>
      <c r="SCW15" s="7"/>
      <c r="SCX15" s="7"/>
      <c r="SCY15" s="7"/>
      <c r="SCZ15" s="7"/>
      <c r="SDA15" s="7"/>
      <c r="SDB15" s="7"/>
      <c r="SDC15" s="7"/>
      <c r="SDD15" s="7"/>
      <c r="SDE15" s="7"/>
      <c r="SDF15" s="7"/>
      <c r="SDG15" s="7"/>
      <c r="SDH15" s="7"/>
      <c r="SDI15" s="7"/>
      <c r="SDJ15" s="7"/>
      <c r="SDK15" s="7"/>
      <c r="SDL15" s="7"/>
      <c r="SDM15" s="7"/>
      <c r="SDN15" s="7"/>
      <c r="SDO15" s="7"/>
      <c r="SDP15" s="7"/>
      <c r="SDQ15" s="7"/>
      <c r="SDR15" s="7"/>
      <c r="SDS15" s="7"/>
      <c r="SDT15" s="7"/>
      <c r="SDU15" s="7"/>
      <c r="SDV15" s="7"/>
      <c r="SDW15" s="7"/>
      <c r="SDX15" s="7"/>
      <c r="SDY15" s="7"/>
      <c r="SDZ15" s="7"/>
      <c r="SEA15" s="7"/>
      <c r="SEB15" s="7"/>
      <c r="SEC15" s="7"/>
      <c r="SED15" s="7"/>
      <c r="SEE15" s="7"/>
      <c r="SEF15" s="7"/>
      <c r="SEG15" s="7"/>
      <c r="SEH15" s="7"/>
      <c r="SEI15" s="7"/>
      <c r="SEJ15" s="7"/>
      <c r="SEK15" s="7"/>
      <c r="SEL15" s="7"/>
      <c r="SEM15" s="7"/>
      <c r="SEN15" s="7"/>
      <c r="SEO15" s="7"/>
      <c r="SEP15" s="7"/>
      <c r="SEQ15" s="7"/>
      <c r="SER15" s="7"/>
      <c r="SES15" s="7"/>
      <c r="SET15" s="7"/>
      <c r="SEU15" s="7"/>
      <c r="SEV15" s="7"/>
      <c r="SEW15" s="7"/>
      <c r="SEX15" s="7"/>
      <c r="SEY15" s="7"/>
      <c r="SEZ15" s="7"/>
      <c r="SFA15" s="7"/>
      <c r="SFB15" s="7"/>
      <c r="SFC15" s="7"/>
      <c r="SFD15" s="7"/>
      <c r="SFE15" s="7"/>
      <c r="SFF15" s="7"/>
      <c r="SFG15" s="7"/>
      <c r="SFH15" s="7"/>
      <c r="SFI15" s="7"/>
      <c r="SFJ15" s="7"/>
      <c r="SFK15" s="7"/>
      <c r="SFL15" s="7"/>
      <c r="SFM15" s="7"/>
      <c r="SFN15" s="7"/>
      <c r="SFO15" s="7"/>
      <c r="SFP15" s="7"/>
      <c r="SFQ15" s="7"/>
      <c r="SFR15" s="7"/>
      <c r="SFS15" s="7"/>
      <c r="SFT15" s="7"/>
      <c r="SFU15" s="7"/>
      <c r="SFV15" s="7"/>
      <c r="SFW15" s="7"/>
      <c r="SFX15" s="7"/>
      <c r="SFY15" s="7"/>
      <c r="SFZ15" s="7"/>
      <c r="SGA15" s="7"/>
      <c r="SGB15" s="7"/>
      <c r="SGC15" s="7"/>
      <c r="SGD15" s="7"/>
      <c r="SGE15" s="7"/>
      <c r="SGF15" s="7"/>
      <c r="SGG15" s="7"/>
      <c r="SGH15" s="7"/>
      <c r="SGI15" s="7"/>
      <c r="SGJ15" s="7"/>
      <c r="SGK15" s="7"/>
      <c r="SGL15" s="7"/>
      <c r="SGM15" s="7"/>
      <c r="SGN15" s="7"/>
      <c r="SGO15" s="7"/>
      <c r="SGP15" s="7"/>
      <c r="SGQ15" s="7"/>
      <c r="SGR15" s="7"/>
      <c r="SGS15" s="7"/>
      <c r="SGT15" s="7"/>
      <c r="SGU15" s="7"/>
      <c r="SGV15" s="7"/>
      <c r="SGW15" s="7"/>
      <c r="SGX15" s="7"/>
      <c r="SGY15" s="7"/>
      <c r="SGZ15" s="7"/>
      <c r="SHA15" s="7"/>
      <c r="SHB15" s="7"/>
      <c r="SHC15" s="7"/>
      <c r="SHD15" s="7"/>
      <c r="SHE15" s="7"/>
      <c r="SHF15" s="7"/>
      <c r="SHG15" s="7"/>
      <c r="SHH15" s="7"/>
      <c r="SHI15" s="7"/>
      <c r="SHJ15" s="7"/>
      <c r="SHK15" s="7"/>
      <c r="SHL15" s="7"/>
      <c r="SHM15" s="7"/>
      <c r="SHN15" s="7"/>
      <c r="SHO15" s="7"/>
      <c r="SHP15" s="7"/>
      <c r="SHQ15" s="7"/>
      <c r="SHR15" s="7"/>
      <c r="SHS15" s="7"/>
      <c r="SHT15" s="7"/>
      <c r="SHU15" s="7"/>
      <c r="SHV15" s="7"/>
      <c r="SHW15" s="7"/>
      <c r="SHX15" s="7"/>
      <c r="SHY15" s="7"/>
      <c r="SHZ15" s="7"/>
      <c r="SIA15" s="7"/>
      <c r="SIB15" s="7"/>
      <c r="SIC15" s="7"/>
      <c r="SID15" s="7"/>
      <c r="SIE15" s="7"/>
      <c r="SIF15" s="7"/>
      <c r="SIG15" s="7"/>
      <c r="SIH15" s="7"/>
      <c r="SII15" s="7"/>
      <c r="SIJ15" s="7"/>
      <c r="SIK15" s="7"/>
      <c r="SIL15" s="7"/>
      <c r="SIM15" s="7"/>
      <c r="SIN15" s="7"/>
      <c r="SIO15" s="7"/>
      <c r="SIP15" s="7"/>
      <c r="SIQ15" s="7"/>
      <c r="SIR15" s="7"/>
      <c r="SIS15" s="7"/>
      <c r="SIT15" s="7"/>
      <c r="SIU15" s="7"/>
      <c r="SIV15" s="7"/>
      <c r="SIW15" s="7"/>
      <c r="SIX15" s="7"/>
      <c r="SIY15" s="7"/>
      <c r="SIZ15" s="7"/>
      <c r="SJA15" s="7"/>
      <c r="SJB15" s="7"/>
      <c r="SJC15" s="7"/>
      <c r="SJD15" s="7"/>
      <c r="SJE15" s="7"/>
      <c r="SJF15" s="7"/>
      <c r="SJG15" s="7"/>
      <c r="SJH15" s="7"/>
      <c r="SJI15" s="7"/>
      <c r="SJJ15" s="7"/>
      <c r="SJK15" s="7"/>
      <c r="SJL15" s="7"/>
      <c r="SJM15" s="7"/>
      <c r="SJN15" s="7"/>
      <c r="SJO15" s="7"/>
      <c r="SJP15" s="7"/>
      <c r="SJQ15" s="7"/>
      <c r="SJR15" s="7"/>
      <c r="SJS15" s="7"/>
      <c r="SJT15" s="7"/>
      <c r="SJU15" s="7"/>
      <c r="SJV15" s="7"/>
      <c r="SJW15" s="7"/>
      <c r="SJX15" s="7"/>
      <c r="SJY15" s="7"/>
      <c r="SJZ15" s="7"/>
      <c r="SKA15" s="7"/>
      <c r="SKB15" s="7"/>
      <c r="SKC15" s="7"/>
      <c r="SKD15" s="7"/>
      <c r="SKE15" s="7"/>
      <c r="SKF15" s="7"/>
      <c r="SKG15" s="7"/>
      <c r="SKH15" s="7"/>
      <c r="SKI15" s="7"/>
      <c r="SKJ15" s="7"/>
      <c r="SKK15" s="7"/>
      <c r="SKL15" s="7"/>
      <c r="SKM15" s="7"/>
      <c r="SKN15" s="7"/>
      <c r="SKO15" s="7"/>
      <c r="SKP15" s="7"/>
      <c r="SKQ15" s="7"/>
      <c r="SKR15" s="7"/>
      <c r="SKS15" s="7"/>
      <c r="SKT15" s="7"/>
      <c r="SKU15" s="7"/>
      <c r="SKV15" s="7"/>
      <c r="SKW15" s="7"/>
      <c r="SKX15" s="7"/>
      <c r="SKY15" s="7"/>
      <c r="SKZ15" s="7"/>
      <c r="SLA15" s="7"/>
      <c r="SLB15" s="7"/>
      <c r="SLC15" s="7"/>
      <c r="SLD15" s="7"/>
      <c r="SLE15" s="7"/>
      <c r="SLF15" s="7"/>
      <c r="SLG15" s="7"/>
      <c r="SLH15" s="7"/>
      <c r="SLI15" s="7"/>
      <c r="SLJ15" s="7"/>
      <c r="SLK15" s="7"/>
      <c r="SLL15" s="7"/>
      <c r="SLM15" s="7"/>
      <c r="SLN15" s="7"/>
      <c r="SLO15" s="7"/>
      <c r="SLP15" s="7"/>
      <c r="SLQ15" s="7"/>
      <c r="SLR15" s="7"/>
      <c r="SLS15" s="7"/>
      <c r="SLT15" s="7"/>
      <c r="SLU15" s="7"/>
      <c r="SLV15" s="7"/>
      <c r="SLW15" s="7"/>
      <c r="SLX15" s="7"/>
      <c r="SLY15" s="7"/>
      <c r="SLZ15" s="7"/>
      <c r="SMA15" s="7"/>
      <c r="SMB15" s="7"/>
      <c r="SMC15" s="7"/>
      <c r="SMD15" s="7"/>
      <c r="SME15" s="7"/>
      <c r="SMF15" s="7"/>
      <c r="SMG15" s="7"/>
      <c r="SMH15" s="7"/>
      <c r="SMI15" s="7"/>
      <c r="SMJ15" s="7"/>
      <c r="SMK15" s="7"/>
      <c r="SML15" s="7"/>
      <c r="SMM15" s="7"/>
      <c r="SMN15" s="7"/>
      <c r="SMO15" s="7"/>
      <c r="SMP15" s="7"/>
      <c r="SMQ15" s="7"/>
      <c r="SMR15" s="7"/>
      <c r="SMS15" s="7"/>
      <c r="SMT15" s="7"/>
      <c r="SMU15" s="7"/>
      <c r="SMV15" s="7"/>
      <c r="SMW15" s="7"/>
      <c r="SMX15" s="7"/>
      <c r="SMY15" s="7"/>
      <c r="SMZ15" s="7"/>
      <c r="SNA15" s="7"/>
      <c r="SNB15" s="7"/>
      <c r="SNC15" s="7"/>
      <c r="SND15" s="7"/>
      <c r="SNE15" s="7"/>
      <c r="SNF15" s="7"/>
      <c r="SNG15" s="7"/>
      <c r="SNH15" s="7"/>
      <c r="SNI15" s="7"/>
      <c r="SNJ15" s="7"/>
      <c r="SNK15" s="7"/>
      <c r="SNL15" s="7"/>
      <c r="SNM15" s="7"/>
      <c r="SNN15" s="7"/>
      <c r="SNO15" s="7"/>
      <c r="SNP15" s="7"/>
      <c r="SNQ15" s="7"/>
      <c r="SNR15" s="7"/>
      <c r="SNS15" s="7"/>
      <c r="SNT15" s="7"/>
      <c r="SNU15" s="7"/>
      <c r="SNV15" s="7"/>
      <c r="SNW15" s="7"/>
      <c r="SNX15" s="7"/>
      <c r="SNY15" s="7"/>
      <c r="SNZ15" s="7"/>
      <c r="SOA15" s="7"/>
      <c r="SOB15" s="7"/>
      <c r="SOC15" s="7"/>
      <c r="SOD15" s="7"/>
      <c r="SOE15" s="7"/>
      <c r="SOF15" s="7"/>
      <c r="SOG15" s="7"/>
      <c r="SOH15" s="7"/>
      <c r="SOI15" s="7"/>
      <c r="SOJ15" s="7"/>
      <c r="SOK15" s="7"/>
      <c r="SOL15" s="7"/>
      <c r="SOM15" s="7"/>
      <c r="SON15" s="7"/>
      <c r="SOO15" s="7"/>
      <c r="SOP15" s="7"/>
      <c r="SOQ15" s="7"/>
      <c r="SOR15" s="7"/>
      <c r="SOS15" s="7"/>
      <c r="SOT15" s="7"/>
      <c r="SOU15" s="7"/>
      <c r="SOV15" s="7"/>
      <c r="SOW15" s="7"/>
      <c r="SOX15" s="7"/>
      <c r="SOY15" s="7"/>
      <c r="SOZ15" s="7"/>
      <c r="SPA15" s="7"/>
      <c r="SPB15" s="7"/>
      <c r="SPC15" s="7"/>
      <c r="SPD15" s="7"/>
      <c r="SPE15" s="7"/>
      <c r="SPF15" s="7"/>
      <c r="SPG15" s="7"/>
      <c r="SPH15" s="7"/>
      <c r="SPI15" s="7"/>
      <c r="SPJ15" s="7"/>
      <c r="SPK15" s="7"/>
      <c r="SPL15" s="7"/>
      <c r="SPM15" s="7"/>
      <c r="SPN15" s="7"/>
      <c r="SPO15" s="7"/>
      <c r="SPP15" s="7"/>
      <c r="SPQ15" s="7"/>
      <c r="SPR15" s="7"/>
      <c r="SPS15" s="7"/>
      <c r="SPT15" s="7"/>
      <c r="SPU15" s="7"/>
      <c r="SPV15" s="7"/>
      <c r="SPW15" s="7"/>
      <c r="SPX15" s="7"/>
      <c r="SPY15" s="7"/>
      <c r="SPZ15" s="7"/>
      <c r="SQA15" s="7"/>
      <c r="SQB15" s="7"/>
      <c r="SQC15" s="7"/>
      <c r="SQD15" s="7"/>
      <c r="SQE15" s="7"/>
      <c r="SQF15" s="7"/>
      <c r="SQG15" s="7"/>
      <c r="SQH15" s="7"/>
      <c r="SQI15" s="7"/>
      <c r="SQJ15" s="7"/>
      <c r="SQK15" s="7"/>
      <c r="SQL15" s="7"/>
      <c r="SQM15" s="7"/>
      <c r="SQN15" s="7"/>
      <c r="SQO15" s="7"/>
      <c r="SQP15" s="7"/>
      <c r="SQQ15" s="7"/>
      <c r="SQR15" s="7"/>
      <c r="SQS15" s="7"/>
      <c r="SQT15" s="7"/>
      <c r="SQU15" s="7"/>
      <c r="SQV15" s="7"/>
      <c r="SQW15" s="7"/>
      <c r="SQX15" s="7"/>
      <c r="SQY15" s="7"/>
      <c r="SQZ15" s="7"/>
      <c r="SRA15" s="7"/>
      <c r="SRB15" s="7"/>
      <c r="SRC15" s="7"/>
      <c r="SRD15" s="7"/>
      <c r="SRE15" s="7"/>
      <c r="SRF15" s="7"/>
      <c r="SRG15" s="7"/>
      <c r="SRH15" s="7"/>
      <c r="SRI15" s="7"/>
      <c r="SRJ15" s="7"/>
      <c r="SRK15" s="7"/>
      <c r="SRL15" s="7"/>
      <c r="SRM15" s="7"/>
      <c r="SRN15" s="7"/>
      <c r="SRO15" s="7"/>
      <c r="SRP15" s="7"/>
      <c r="SRQ15" s="7"/>
      <c r="SRR15" s="7"/>
      <c r="SRS15" s="7"/>
      <c r="SRT15" s="7"/>
      <c r="SRU15" s="7"/>
      <c r="SRV15" s="7"/>
      <c r="SRW15" s="7"/>
      <c r="SRX15" s="7"/>
      <c r="SRY15" s="7"/>
      <c r="SRZ15" s="7"/>
      <c r="SSA15" s="7"/>
      <c r="SSB15" s="7"/>
      <c r="SSC15" s="7"/>
      <c r="SSD15" s="7"/>
      <c r="SSE15" s="7"/>
      <c r="SSF15" s="7"/>
      <c r="SSG15" s="7"/>
      <c r="SSH15" s="7"/>
      <c r="SSI15" s="7"/>
      <c r="SSJ15" s="7"/>
      <c r="SSK15" s="7"/>
      <c r="SSL15" s="7"/>
      <c r="SSM15" s="7"/>
      <c r="SSN15" s="7"/>
      <c r="SSO15" s="7"/>
      <c r="SSP15" s="7"/>
      <c r="SSQ15" s="7"/>
      <c r="SSR15" s="7"/>
      <c r="SSS15" s="7"/>
      <c r="SST15" s="7"/>
      <c r="SSU15" s="7"/>
      <c r="SSV15" s="7"/>
      <c r="SSW15" s="7"/>
      <c r="SSX15" s="7"/>
      <c r="SSY15" s="7"/>
      <c r="SSZ15" s="7"/>
      <c r="STA15" s="7"/>
      <c r="STB15" s="7"/>
      <c r="STC15" s="7"/>
      <c r="STD15" s="7"/>
      <c r="STE15" s="7"/>
      <c r="STF15" s="7"/>
      <c r="STG15" s="7"/>
      <c r="STH15" s="7"/>
      <c r="STI15" s="7"/>
      <c r="STJ15" s="7"/>
      <c r="STK15" s="7"/>
      <c r="STL15" s="7"/>
      <c r="STM15" s="7"/>
      <c r="STN15" s="7"/>
      <c r="STO15" s="7"/>
      <c r="STP15" s="7"/>
      <c r="STQ15" s="7"/>
      <c r="STR15" s="7"/>
      <c r="STS15" s="7"/>
      <c r="STT15" s="7"/>
      <c r="STU15" s="7"/>
      <c r="STV15" s="7"/>
      <c r="STW15" s="7"/>
      <c r="STX15" s="7"/>
      <c r="STY15" s="7"/>
      <c r="STZ15" s="7"/>
      <c r="SUA15" s="7"/>
      <c r="SUB15" s="7"/>
      <c r="SUC15" s="7"/>
      <c r="SUD15" s="7"/>
      <c r="SUE15" s="7"/>
      <c r="SUF15" s="7"/>
      <c r="SUG15" s="7"/>
      <c r="SUH15" s="7"/>
      <c r="SUI15" s="7"/>
      <c r="SUJ15" s="7"/>
      <c r="SUK15" s="7"/>
      <c r="SUL15" s="7"/>
      <c r="SUM15" s="7"/>
      <c r="SUN15" s="7"/>
      <c r="SUO15" s="7"/>
      <c r="SUP15" s="7"/>
      <c r="SUQ15" s="7"/>
      <c r="SUR15" s="7"/>
      <c r="SUS15" s="7"/>
      <c r="SUT15" s="7"/>
      <c r="SUU15" s="7"/>
      <c r="SUV15" s="7"/>
      <c r="SUW15" s="7"/>
      <c r="SUX15" s="7"/>
      <c r="SUY15" s="7"/>
      <c r="SUZ15" s="7"/>
      <c r="SVA15" s="7"/>
      <c r="SVB15" s="7"/>
      <c r="SVC15" s="7"/>
      <c r="SVD15" s="7"/>
      <c r="SVE15" s="7"/>
      <c r="SVF15" s="7"/>
      <c r="SVG15" s="7"/>
      <c r="SVH15" s="7"/>
      <c r="SVI15" s="7"/>
      <c r="SVJ15" s="7"/>
      <c r="SVK15" s="7"/>
      <c r="SVL15" s="7"/>
      <c r="SVM15" s="7"/>
      <c r="SVN15" s="7"/>
      <c r="SVO15" s="7"/>
      <c r="SVP15" s="7"/>
      <c r="SVQ15" s="7"/>
      <c r="SVR15" s="7"/>
      <c r="SVS15" s="7"/>
      <c r="SVT15" s="7"/>
      <c r="SVU15" s="7"/>
      <c r="SVV15" s="7"/>
      <c r="SVW15" s="7"/>
      <c r="SVX15" s="7"/>
      <c r="SVY15" s="7"/>
      <c r="SVZ15" s="7"/>
      <c r="SWA15" s="7"/>
      <c r="SWB15" s="7"/>
      <c r="SWC15" s="7"/>
      <c r="SWD15" s="7"/>
      <c r="SWE15" s="7"/>
      <c r="SWF15" s="7"/>
      <c r="SWG15" s="7"/>
      <c r="SWH15" s="7"/>
      <c r="SWI15" s="7"/>
      <c r="SWJ15" s="7"/>
      <c r="SWK15" s="7"/>
      <c r="SWL15" s="7"/>
      <c r="SWM15" s="7"/>
      <c r="SWN15" s="7"/>
      <c r="SWO15" s="7"/>
      <c r="SWP15" s="7"/>
      <c r="SWQ15" s="7"/>
      <c r="SWR15" s="7"/>
      <c r="SWS15" s="7"/>
      <c r="SWT15" s="7"/>
      <c r="SWU15" s="7"/>
      <c r="SWV15" s="7"/>
      <c r="SWW15" s="7"/>
      <c r="SWX15" s="7"/>
      <c r="SWY15" s="7"/>
      <c r="SWZ15" s="7"/>
      <c r="SXA15" s="7"/>
      <c r="SXB15" s="7"/>
      <c r="SXC15" s="7"/>
      <c r="SXD15" s="7"/>
      <c r="SXE15" s="7"/>
      <c r="SXF15" s="7"/>
      <c r="SXG15" s="7"/>
      <c r="SXH15" s="7"/>
      <c r="SXI15" s="7"/>
      <c r="SXJ15" s="7"/>
      <c r="SXK15" s="7"/>
      <c r="SXL15" s="7"/>
      <c r="SXM15" s="7"/>
      <c r="SXN15" s="7"/>
      <c r="SXO15" s="7"/>
      <c r="SXP15" s="7"/>
      <c r="SXQ15" s="7"/>
      <c r="SXR15" s="7"/>
      <c r="SXS15" s="7"/>
      <c r="SXT15" s="7"/>
      <c r="SXU15" s="7"/>
      <c r="SXV15" s="7"/>
      <c r="SXW15" s="7"/>
      <c r="SXX15" s="7"/>
      <c r="SXY15" s="7"/>
      <c r="SXZ15" s="7"/>
      <c r="SYA15" s="7"/>
      <c r="SYB15" s="7"/>
      <c r="SYC15" s="7"/>
      <c r="SYD15" s="7"/>
      <c r="SYE15" s="7"/>
      <c r="SYF15" s="7"/>
      <c r="SYG15" s="7"/>
      <c r="SYH15" s="7"/>
      <c r="SYI15" s="7"/>
      <c r="SYJ15" s="7"/>
      <c r="SYK15" s="7"/>
      <c r="SYL15" s="7"/>
      <c r="SYM15" s="7"/>
      <c r="SYN15" s="7"/>
      <c r="SYO15" s="7"/>
      <c r="SYP15" s="7"/>
      <c r="SYQ15" s="7"/>
      <c r="SYR15" s="7"/>
      <c r="SYS15" s="7"/>
      <c r="SYT15" s="7"/>
      <c r="SYU15" s="7"/>
      <c r="SYV15" s="7"/>
      <c r="SYW15" s="7"/>
      <c r="SYX15" s="7"/>
      <c r="SYY15" s="7"/>
      <c r="SYZ15" s="7"/>
      <c r="SZA15" s="7"/>
      <c r="SZB15" s="7"/>
      <c r="SZC15" s="7"/>
      <c r="SZD15" s="7"/>
      <c r="SZE15" s="7"/>
      <c r="SZF15" s="7"/>
      <c r="SZG15" s="7"/>
      <c r="SZH15" s="7"/>
      <c r="SZI15" s="7"/>
      <c r="SZJ15" s="7"/>
      <c r="SZK15" s="7"/>
      <c r="SZL15" s="7"/>
      <c r="SZM15" s="7"/>
      <c r="SZN15" s="7"/>
      <c r="SZO15" s="7"/>
      <c r="SZP15" s="7"/>
      <c r="SZQ15" s="7"/>
      <c r="SZR15" s="7"/>
      <c r="SZS15" s="7"/>
      <c r="SZT15" s="7"/>
      <c r="SZU15" s="7"/>
      <c r="SZV15" s="7"/>
      <c r="SZW15" s="7"/>
      <c r="SZX15" s="7"/>
      <c r="SZY15" s="7"/>
      <c r="SZZ15" s="7"/>
      <c r="TAA15" s="7"/>
      <c r="TAB15" s="7"/>
      <c r="TAC15" s="7"/>
      <c r="TAD15" s="7"/>
      <c r="TAE15" s="7"/>
      <c r="TAF15" s="7"/>
      <c r="TAG15" s="7"/>
      <c r="TAH15" s="7"/>
      <c r="TAI15" s="7"/>
      <c r="TAJ15" s="7"/>
      <c r="TAK15" s="7"/>
      <c r="TAL15" s="7"/>
      <c r="TAM15" s="7"/>
      <c r="TAN15" s="7"/>
      <c r="TAO15" s="7"/>
      <c r="TAP15" s="7"/>
      <c r="TAQ15" s="7"/>
      <c r="TAR15" s="7"/>
      <c r="TAS15" s="7"/>
      <c r="TAT15" s="7"/>
      <c r="TAU15" s="7"/>
      <c r="TAV15" s="7"/>
      <c r="TAW15" s="7"/>
      <c r="TAX15" s="7"/>
      <c r="TAY15" s="7"/>
      <c r="TAZ15" s="7"/>
      <c r="TBA15" s="7"/>
      <c r="TBB15" s="7"/>
      <c r="TBC15" s="7"/>
      <c r="TBD15" s="7"/>
      <c r="TBE15" s="7"/>
      <c r="TBF15" s="7"/>
      <c r="TBG15" s="7"/>
      <c r="TBH15" s="7"/>
      <c r="TBI15" s="7"/>
      <c r="TBJ15" s="7"/>
      <c r="TBK15" s="7"/>
      <c r="TBL15" s="7"/>
      <c r="TBM15" s="7"/>
      <c r="TBN15" s="7"/>
      <c r="TBO15" s="7"/>
      <c r="TBP15" s="7"/>
      <c r="TBQ15" s="7"/>
      <c r="TBR15" s="7"/>
      <c r="TBS15" s="7"/>
      <c r="TBT15" s="7"/>
      <c r="TBU15" s="7"/>
      <c r="TBV15" s="7"/>
      <c r="TBW15" s="7"/>
      <c r="TBX15" s="7"/>
      <c r="TBY15" s="7"/>
      <c r="TBZ15" s="7"/>
      <c r="TCA15" s="7"/>
      <c r="TCB15" s="7"/>
      <c r="TCC15" s="7"/>
      <c r="TCD15" s="7"/>
      <c r="TCE15" s="7"/>
      <c r="TCF15" s="7"/>
      <c r="TCG15" s="7"/>
      <c r="TCH15" s="7"/>
      <c r="TCI15" s="7"/>
      <c r="TCJ15" s="7"/>
      <c r="TCK15" s="7"/>
      <c r="TCL15" s="7"/>
      <c r="TCM15" s="7"/>
      <c r="TCN15" s="7"/>
      <c r="TCO15" s="7"/>
      <c r="TCP15" s="7"/>
      <c r="TCQ15" s="7"/>
      <c r="TCR15" s="7"/>
      <c r="TCS15" s="7"/>
      <c r="TCT15" s="7"/>
      <c r="TCU15" s="7"/>
      <c r="TCV15" s="7"/>
      <c r="TCW15" s="7"/>
      <c r="TCX15" s="7"/>
      <c r="TCY15" s="7"/>
      <c r="TCZ15" s="7"/>
      <c r="TDA15" s="7"/>
      <c r="TDB15" s="7"/>
      <c r="TDC15" s="7"/>
      <c r="TDD15" s="7"/>
      <c r="TDE15" s="7"/>
      <c r="TDF15" s="7"/>
      <c r="TDG15" s="7"/>
      <c r="TDH15" s="7"/>
      <c r="TDI15" s="7"/>
      <c r="TDJ15" s="7"/>
      <c r="TDK15" s="7"/>
      <c r="TDL15" s="7"/>
      <c r="TDM15" s="7"/>
      <c r="TDN15" s="7"/>
      <c r="TDO15" s="7"/>
      <c r="TDP15" s="7"/>
      <c r="TDQ15" s="7"/>
      <c r="TDR15" s="7"/>
      <c r="TDS15" s="7"/>
      <c r="TDT15" s="7"/>
      <c r="TDU15" s="7"/>
      <c r="TDV15" s="7"/>
      <c r="TDW15" s="7"/>
      <c r="TDX15" s="7"/>
      <c r="TDY15" s="7"/>
      <c r="TDZ15" s="7"/>
      <c r="TEA15" s="7"/>
      <c r="TEB15" s="7"/>
      <c r="TEC15" s="7"/>
      <c r="TED15" s="7"/>
      <c r="TEE15" s="7"/>
      <c r="TEF15" s="7"/>
      <c r="TEG15" s="7"/>
      <c r="TEH15" s="7"/>
      <c r="TEI15" s="7"/>
      <c r="TEJ15" s="7"/>
      <c r="TEK15" s="7"/>
      <c r="TEL15" s="7"/>
      <c r="TEM15" s="7"/>
      <c r="TEN15" s="7"/>
      <c r="TEO15" s="7"/>
      <c r="TEP15" s="7"/>
      <c r="TEQ15" s="7"/>
      <c r="TER15" s="7"/>
      <c r="TES15" s="7"/>
      <c r="TET15" s="7"/>
      <c r="TEU15" s="7"/>
      <c r="TEV15" s="7"/>
      <c r="TEW15" s="7"/>
      <c r="TEX15" s="7"/>
      <c r="TEY15" s="7"/>
      <c r="TEZ15" s="7"/>
      <c r="TFA15" s="7"/>
      <c r="TFB15" s="7"/>
      <c r="TFC15" s="7"/>
      <c r="TFD15" s="7"/>
      <c r="TFE15" s="7"/>
      <c r="TFF15" s="7"/>
      <c r="TFG15" s="7"/>
      <c r="TFH15" s="7"/>
      <c r="TFI15" s="7"/>
      <c r="TFJ15" s="7"/>
      <c r="TFK15" s="7"/>
      <c r="TFL15" s="7"/>
      <c r="TFM15" s="7"/>
      <c r="TFN15" s="7"/>
      <c r="TFO15" s="7"/>
      <c r="TFP15" s="7"/>
      <c r="TFQ15" s="7"/>
      <c r="TFR15" s="7"/>
      <c r="TFS15" s="7"/>
      <c r="TFT15" s="7"/>
      <c r="TFU15" s="7"/>
      <c r="TFV15" s="7"/>
      <c r="TFW15" s="7"/>
      <c r="TFX15" s="7"/>
      <c r="TFY15" s="7"/>
      <c r="TFZ15" s="7"/>
      <c r="TGA15" s="7"/>
      <c r="TGB15" s="7"/>
      <c r="TGC15" s="7"/>
      <c r="TGD15" s="7"/>
      <c r="TGE15" s="7"/>
      <c r="TGF15" s="7"/>
      <c r="TGG15" s="7"/>
      <c r="TGH15" s="7"/>
      <c r="TGI15" s="7"/>
      <c r="TGJ15" s="7"/>
      <c r="TGK15" s="7"/>
      <c r="TGL15" s="7"/>
      <c r="TGM15" s="7"/>
      <c r="TGN15" s="7"/>
      <c r="TGO15" s="7"/>
      <c r="TGP15" s="7"/>
      <c r="TGQ15" s="7"/>
      <c r="TGR15" s="7"/>
      <c r="TGS15" s="7"/>
      <c r="TGT15" s="7"/>
      <c r="TGU15" s="7"/>
      <c r="TGV15" s="7"/>
      <c r="TGW15" s="7"/>
      <c r="TGX15" s="7"/>
      <c r="TGY15" s="7"/>
      <c r="TGZ15" s="7"/>
      <c r="THA15" s="7"/>
      <c r="THB15" s="7"/>
      <c r="THC15" s="7"/>
      <c r="THD15" s="7"/>
      <c r="THE15" s="7"/>
      <c r="THF15" s="7"/>
      <c r="THG15" s="7"/>
      <c r="THH15" s="7"/>
      <c r="THI15" s="7"/>
      <c r="THJ15" s="7"/>
      <c r="THK15" s="7"/>
      <c r="THL15" s="7"/>
      <c r="THM15" s="7"/>
      <c r="THN15" s="7"/>
      <c r="THO15" s="7"/>
      <c r="THP15" s="7"/>
      <c r="THQ15" s="7"/>
      <c r="THR15" s="7"/>
      <c r="THS15" s="7"/>
      <c r="THT15" s="7"/>
      <c r="THU15" s="7"/>
      <c r="THV15" s="7"/>
      <c r="THW15" s="7"/>
      <c r="THX15" s="7"/>
      <c r="THY15" s="7"/>
      <c r="THZ15" s="7"/>
      <c r="TIA15" s="7"/>
      <c r="TIB15" s="7"/>
      <c r="TIC15" s="7"/>
      <c r="TID15" s="7"/>
      <c r="TIE15" s="7"/>
      <c r="TIF15" s="7"/>
      <c r="TIG15" s="7"/>
      <c r="TIH15" s="7"/>
      <c r="TII15" s="7"/>
      <c r="TIJ15" s="7"/>
      <c r="TIK15" s="7"/>
      <c r="TIL15" s="7"/>
      <c r="TIM15" s="7"/>
      <c r="TIN15" s="7"/>
      <c r="TIO15" s="7"/>
      <c r="TIP15" s="7"/>
      <c r="TIQ15" s="7"/>
      <c r="TIR15" s="7"/>
      <c r="TIS15" s="7"/>
      <c r="TIT15" s="7"/>
      <c r="TIU15" s="7"/>
      <c r="TIV15" s="7"/>
      <c r="TIW15" s="7"/>
      <c r="TIX15" s="7"/>
      <c r="TIY15" s="7"/>
      <c r="TIZ15" s="7"/>
      <c r="TJA15" s="7"/>
      <c r="TJB15" s="7"/>
      <c r="TJC15" s="7"/>
      <c r="TJD15" s="7"/>
      <c r="TJE15" s="7"/>
      <c r="TJF15" s="7"/>
      <c r="TJG15" s="7"/>
      <c r="TJH15" s="7"/>
      <c r="TJI15" s="7"/>
      <c r="TJJ15" s="7"/>
      <c r="TJK15" s="7"/>
      <c r="TJL15" s="7"/>
      <c r="TJM15" s="7"/>
      <c r="TJN15" s="7"/>
      <c r="TJO15" s="7"/>
      <c r="TJP15" s="7"/>
      <c r="TJQ15" s="7"/>
      <c r="TJR15" s="7"/>
      <c r="TJS15" s="7"/>
      <c r="TJT15" s="7"/>
      <c r="TJU15" s="7"/>
      <c r="TJV15" s="7"/>
      <c r="TJW15" s="7"/>
      <c r="TJX15" s="7"/>
      <c r="TJY15" s="7"/>
      <c r="TJZ15" s="7"/>
      <c r="TKA15" s="7"/>
      <c r="TKB15" s="7"/>
      <c r="TKC15" s="7"/>
      <c r="TKD15" s="7"/>
      <c r="TKE15" s="7"/>
      <c r="TKF15" s="7"/>
      <c r="TKG15" s="7"/>
      <c r="TKH15" s="7"/>
      <c r="TKI15" s="7"/>
      <c r="TKJ15" s="7"/>
      <c r="TKK15" s="7"/>
      <c r="TKL15" s="7"/>
      <c r="TKM15" s="7"/>
      <c r="TKN15" s="7"/>
      <c r="TKO15" s="7"/>
      <c r="TKP15" s="7"/>
      <c r="TKQ15" s="7"/>
      <c r="TKR15" s="7"/>
      <c r="TKS15" s="7"/>
      <c r="TKT15" s="7"/>
      <c r="TKU15" s="7"/>
      <c r="TKV15" s="7"/>
      <c r="TKW15" s="7"/>
      <c r="TKX15" s="7"/>
      <c r="TKY15" s="7"/>
      <c r="TKZ15" s="7"/>
      <c r="TLA15" s="7"/>
      <c r="TLB15" s="7"/>
      <c r="TLC15" s="7"/>
      <c r="TLD15" s="7"/>
      <c r="TLE15" s="7"/>
      <c r="TLF15" s="7"/>
      <c r="TLG15" s="7"/>
      <c r="TLH15" s="7"/>
      <c r="TLI15" s="7"/>
      <c r="TLJ15" s="7"/>
      <c r="TLK15" s="7"/>
      <c r="TLL15" s="7"/>
      <c r="TLM15" s="7"/>
      <c r="TLN15" s="7"/>
      <c r="TLO15" s="7"/>
      <c r="TLP15" s="7"/>
      <c r="TLQ15" s="7"/>
      <c r="TLR15" s="7"/>
      <c r="TLS15" s="7"/>
      <c r="TLT15" s="7"/>
      <c r="TLU15" s="7"/>
      <c r="TLV15" s="7"/>
      <c r="TLW15" s="7"/>
      <c r="TLX15" s="7"/>
      <c r="TLY15" s="7"/>
      <c r="TLZ15" s="7"/>
      <c r="TMA15" s="7"/>
      <c r="TMB15" s="7"/>
      <c r="TMC15" s="7"/>
      <c r="TMD15" s="7"/>
      <c r="TME15" s="7"/>
      <c r="TMF15" s="7"/>
      <c r="TMG15" s="7"/>
      <c r="TMH15" s="7"/>
      <c r="TMI15" s="7"/>
      <c r="TMJ15" s="7"/>
      <c r="TMK15" s="7"/>
      <c r="TML15" s="7"/>
      <c r="TMM15" s="7"/>
      <c r="TMN15" s="7"/>
      <c r="TMO15" s="7"/>
      <c r="TMP15" s="7"/>
      <c r="TMQ15" s="7"/>
      <c r="TMR15" s="7"/>
      <c r="TMS15" s="7"/>
      <c r="TMT15" s="7"/>
      <c r="TMU15" s="7"/>
      <c r="TMV15" s="7"/>
      <c r="TMW15" s="7"/>
      <c r="TMX15" s="7"/>
      <c r="TMY15" s="7"/>
      <c r="TMZ15" s="7"/>
      <c r="TNA15" s="7"/>
      <c r="TNB15" s="7"/>
      <c r="TNC15" s="7"/>
      <c r="TND15" s="7"/>
      <c r="TNE15" s="7"/>
      <c r="TNF15" s="7"/>
      <c r="TNG15" s="7"/>
      <c r="TNH15" s="7"/>
      <c r="TNI15" s="7"/>
      <c r="TNJ15" s="7"/>
      <c r="TNK15" s="7"/>
      <c r="TNL15" s="7"/>
      <c r="TNM15" s="7"/>
      <c r="TNN15" s="7"/>
      <c r="TNO15" s="7"/>
      <c r="TNP15" s="7"/>
      <c r="TNQ15" s="7"/>
      <c r="TNR15" s="7"/>
      <c r="TNS15" s="7"/>
      <c r="TNT15" s="7"/>
      <c r="TNU15" s="7"/>
      <c r="TNV15" s="7"/>
      <c r="TNW15" s="7"/>
      <c r="TNX15" s="7"/>
      <c r="TNY15" s="7"/>
      <c r="TNZ15" s="7"/>
      <c r="TOA15" s="7"/>
      <c r="TOB15" s="7"/>
      <c r="TOC15" s="7"/>
      <c r="TOD15" s="7"/>
      <c r="TOE15" s="7"/>
      <c r="TOF15" s="7"/>
      <c r="TOG15" s="7"/>
      <c r="TOH15" s="7"/>
      <c r="TOI15" s="7"/>
      <c r="TOJ15" s="7"/>
      <c r="TOK15" s="7"/>
      <c r="TOL15" s="7"/>
      <c r="TOM15" s="7"/>
      <c r="TON15" s="7"/>
      <c r="TOO15" s="7"/>
      <c r="TOP15" s="7"/>
      <c r="TOQ15" s="7"/>
      <c r="TOR15" s="7"/>
      <c r="TOS15" s="7"/>
      <c r="TOT15" s="7"/>
      <c r="TOU15" s="7"/>
      <c r="TOV15" s="7"/>
      <c r="TOW15" s="7"/>
      <c r="TOX15" s="7"/>
      <c r="TOY15" s="7"/>
      <c r="TOZ15" s="7"/>
      <c r="TPA15" s="7"/>
      <c r="TPB15" s="7"/>
      <c r="TPC15" s="7"/>
      <c r="TPD15" s="7"/>
      <c r="TPE15" s="7"/>
      <c r="TPF15" s="7"/>
      <c r="TPG15" s="7"/>
      <c r="TPH15" s="7"/>
      <c r="TPI15" s="7"/>
      <c r="TPJ15" s="7"/>
      <c r="TPK15" s="7"/>
      <c r="TPL15" s="7"/>
      <c r="TPM15" s="7"/>
      <c r="TPN15" s="7"/>
      <c r="TPO15" s="7"/>
      <c r="TPP15" s="7"/>
      <c r="TPQ15" s="7"/>
      <c r="TPR15" s="7"/>
      <c r="TPS15" s="7"/>
      <c r="TPT15" s="7"/>
      <c r="TPU15" s="7"/>
      <c r="TPV15" s="7"/>
      <c r="TPW15" s="7"/>
      <c r="TPX15" s="7"/>
      <c r="TPY15" s="7"/>
      <c r="TPZ15" s="7"/>
      <c r="TQA15" s="7"/>
      <c r="TQB15" s="7"/>
      <c r="TQC15" s="7"/>
      <c r="TQD15" s="7"/>
      <c r="TQE15" s="7"/>
      <c r="TQF15" s="7"/>
      <c r="TQG15" s="7"/>
      <c r="TQH15" s="7"/>
      <c r="TQI15" s="7"/>
      <c r="TQJ15" s="7"/>
      <c r="TQK15" s="7"/>
      <c r="TQL15" s="7"/>
      <c r="TQM15" s="7"/>
      <c r="TQN15" s="7"/>
      <c r="TQO15" s="7"/>
      <c r="TQP15" s="7"/>
      <c r="TQQ15" s="7"/>
      <c r="TQR15" s="7"/>
      <c r="TQS15" s="7"/>
      <c r="TQT15" s="7"/>
      <c r="TQU15" s="7"/>
      <c r="TQV15" s="7"/>
      <c r="TQW15" s="7"/>
      <c r="TQX15" s="7"/>
      <c r="TQY15" s="7"/>
      <c r="TQZ15" s="7"/>
      <c r="TRA15" s="7"/>
      <c r="TRB15" s="7"/>
      <c r="TRC15" s="7"/>
      <c r="TRD15" s="7"/>
      <c r="TRE15" s="7"/>
      <c r="TRF15" s="7"/>
      <c r="TRG15" s="7"/>
      <c r="TRH15" s="7"/>
      <c r="TRI15" s="7"/>
      <c r="TRJ15" s="7"/>
      <c r="TRK15" s="7"/>
      <c r="TRL15" s="7"/>
      <c r="TRM15" s="7"/>
      <c r="TRN15" s="7"/>
      <c r="TRO15" s="7"/>
      <c r="TRP15" s="7"/>
      <c r="TRQ15" s="7"/>
      <c r="TRR15" s="7"/>
      <c r="TRS15" s="7"/>
      <c r="TRT15" s="7"/>
      <c r="TRU15" s="7"/>
      <c r="TRV15" s="7"/>
      <c r="TRW15" s="7"/>
      <c r="TRX15" s="7"/>
      <c r="TRY15" s="7"/>
      <c r="TRZ15" s="7"/>
      <c r="TSA15" s="7"/>
      <c r="TSB15" s="7"/>
      <c r="TSC15" s="7"/>
      <c r="TSD15" s="7"/>
      <c r="TSE15" s="7"/>
      <c r="TSF15" s="7"/>
      <c r="TSG15" s="7"/>
      <c r="TSH15" s="7"/>
      <c r="TSI15" s="7"/>
      <c r="TSJ15" s="7"/>
      <c r="TSK15" s="7"/>
      <c r="TSL15" s="7"/>
      <c r="TSM15" s="7"/>
      <c r="TSN15" s="7"/>
      <c r="TSO15" s="7"/>
      <c r="TSP15" s="7"/>
      <c r="TSQ15" s="7"/>
      <c r="TSR15" s="7"/>
      <c r="TSS15" s="7"/>
      <c r="TST15" s="7"/>
      <c r="TSU15" s="7"/>
      <c r="TSV15" s="7"/>
      <c r="TSW15" s="7"/>
      <c r="TSX15" s="7"/>
      <c r="TSY15" s="7"/>
      <c r="TSZ15" s="7"/>
      <c r="TTA15" s="7"/>
      <c r="TTB15" s="7"/>
      <c r="TTC15" s="7"/>
      <c r="TTD15" s="7"/>
      <c r="TTE15" s="7"/>
      <c r="TTF15" s="7"/>
      <c r="TTG15" s="7"/>
      <c r="TTH15" s="7"/>
      <c r="TTI15" s="7"/>
      <c r="TTJ15" s="7"/>
      <c r="TTK15" s="7"/>
      <c r="TTL15" s="7"/>
      <c r="TTM15" s="7"/>
      <c r="TTN15" s="7"/>
      <c r="TTO15" s="7"/>
      <c r="TTP15" s="7"/>
      <c r="TTQ15" s="7"/>
      <c r="TTR15" s="7"/>
      <c r="TTS15" s="7"/>
      <c r="TTT15" s="7"/>
      <c r="TTU15" s="7"/>
      <c r="TTV15" s="7"/>
      <c r="TTW15" s="7"/>
      <c r="TTX15" s="7"/>
      <c r="TTY15" s="7"/>
      <c r="TTZ15" s="7"/>
      <c r="TUA15" s="7"/>
      <c r="TUB15" s="7"/>
      <c r="TUC15" s="7"/>
      <c r="TUD15" s="7"/>
      <c r="TUE15" s="7"/>
      <c r="TUF15" s="7"/>
      <c r="TUG15" s="7"/>
      <c r="TUH15" s="7"/>
      <c r="TUI15" s="7"/>
      <c r="TUJ15" s="7"/>
      <c r="TUK15" s="7"/>
      <c r="TUL15" s="7"/>
      <c r="TUM15" s="7"/>
      <c r="TUN15" s="7"/>
      <c r="TUO15" s="7"/>
      <c r="TUP15" s="7"/>
      <c r="TUQ15" s="7"/>
      <c r="TUR15" s="7"/>
      <c r="TUS15" s="7"/>
      <c r="TUT15" s="7"/>
      <c r="TUU15" s="7"/>
      <c r="TUV15" s="7"/>
      <c r="TUW15" s="7"/>
      <c r="TUX15" s="7"/>
      <c r="TUY15" s="7"/>
      <c r="TUZ15" s="7"/>
      <c r="TVA15" s="7"/>
      <c r="TVB15" s="7"/>
      <c r="TVC15" s="7"/>
      <c r="TVD15" s="7"/>
      <c r="TVE15" s="7"/>
      <c r="TVF15" s="7"/>
      <c r="TVG15" s="7"/>
      <c r="TVH15" s="7"/>
      <c r="TVI15" s="7"/>
      <c r="TVJ15" s="7"/>
      <c r="TVK15" s="7"/>
      <c r="TVL15" s="7"/>
      <c r="TVM15" s="7"/>
      <c r="TVN15" s="7"/>
      <c r="TVO15" s="7"/>
      <c r="TVP15" s="7"/>
      <c r="TVQ15" s="7"/>
      <c r="TVR15" s="7"/>
      <c r="TVS15" s="7"/>
      <c r="TVT15" s="7"/>
      <c r="TVU15" s="7"/>
      <c r="TVV15" s="7"/>
      <c r="TVW15" s="7"/>
      <c r="TVX15" s="7"/>
      <c r="TVY15" s="7"/>
      <c r="TVZ15" s="7"/>
      <c r="TWA15" s="7"/>
      <c r="TWB15" s="7"/>
      <c r="TWC15" s="7"/>
      <c r="TWD15" s="7"/>
      <c r="TWE15" s="7"/>
      <c r="TWF15" s="7"/>
      <c r="TWG15" s="7"/>
      <c r="TWH15" s="7"/>
      <c r="TWI15" s="7"/>
      <c r="TWJ15" s="7"/>
      <c r="TWK15" s="7"/>
      <c r="TWL15" s="7"/>
      <c r="TWM15" s="7"/>
      <c r="TWN15" s="7"/>
      <c r="TWO15" s="7"/>
      <c r="TWP15" s="7"/>
      <c r="TWQ15" s="7"/>
      <c r="TWR15" s="7"/>
      <c r="TWS15" s="7"/>
      <c r="TWT15" s="7"/>
      <c r="TWU15" s="7"/>
      <c r="TWV15" s="7"/>
      <c r="TWW15" s="7"/>
      <c r="TWX15" s="7"/>
      <c r="TWY15" s="7"/>
      <c r="TWZ15" s="7"/>
      <c r="TXA15" s="7"/>
      <c r="TXB15" s="7"/>
      <c r="TXC15" s="7"/>
      <c r="TXD15" s="7"/>
      <c r="TXE15" s="7"/>
      <c r="TXF15" s="7"/>
      <c r="TXG15" s="7"/>
      <c r="TXH15" s="7"/>
      <c r="TXI15" s="7"/>
      <c r="TXJ15" s="7"/>
      <c r="TXK15" s="7"/>
      <c r="TXL15" s="7"/>
      <c r="TXM15" s="7"/>
      <c r="TXN15" s="7"/>
      <c r="TXO15" s="7"/>
      <c r="TXP15" s="7"/>
      <c r="TXQ15" s="7"/>
      <c r="TXR15" s="7"/>
      <c r="TXS15" s="7"/>
      <c r="TXT15" s="7"/>
      <c r="TXU15" s="7"/>
      <c r="TXV15" s="7"/>
      <c r="TXW15" s="7"/>
      <c r="TXX15" s="7"/>
      <c r="TXY15" s="7"/>
      <c r="TXZ15" s="7"/>
      <c r="TYA15" s="7"/>
      <c r="TYB15" s="7"/>
      <c r="TYC15" s="7"/>
      <c r="TYD15" s="7"/>
      <c r="TYE15" s="7"/>
      <c r="TYF15" s="7"/>
      <c r="TYG15" s="7"/>
      <c r="TYH15" s="7"/>
      <c r="TYI15" s="7"/>
      <c r="TYJ15" s="7"/>
      <c r="TYK15" s="7"/>
      <c r="TYL15" s="7"/>
      <c r="TYM15" s="7"/>
      <c r="TYN15" s="7"/>
      <c r="TYO15" s="7"/>
      <c r="TYP15" s="7"/>
      <c r="TYQ15" s="7"/>
      <c r="TYR15" s="7"/>
      <c r="TYS15" s="7"/>
      <c r="TYT15" s="7"/>
      <c r="TYU15" s="7"/>
      <c r="TYV15" s="7"/>
      <c r="TYW15" s="7"/>
      <c r="TYX15" s="7"/>
      <c r="TYY15" s="7"/>
      <c r="TYZ15" s="7"/>
      <c r="TZA15" s="7"/>
      <c r="TZB15" s="7"/>
      <c r="TZC15" s="7"/>
      <c r="TZD15" s="7"/>
      <c r="TZE15" s="7"/>
      <c r="TZF15" s="7"/>
      <c r="TZG15" s="7"/>
      <c r="TZH15" s="7"/>
      <c r="TZI15" s="7"/>
      <c r="TZJ15" s="7"/>
      <c r="TZK15" s="7"/>
      <c r="TZL15" s="7"/>
      <c r="TZM15" s="7"/>
      <c r="TZN15" s="7"/>
      <c r="TZO15" s="7"/>
      <c r="TZP15" s="7"/>
      <c r="TZQ15" s="7"/>
      <c r="TZR15" s="7"/>
      <c r="TZS15" s="7"/>
      <c r="TZT15" s="7"/>
      <c r="TZU15" s="7"/>
      <c r="TZV15" s="7"/>
      <c r="TZW15" s="7"/>
      <c r="TZX15" s="7"/>
      <c r="TZY15" s="7"/>
      <c r="TZZ15" s="7"/>
      <c r="UAA15" s="7"/>
      <c r="UAB15" s="7"/>
      <c r="UAC15" s="7"/>
      <c r="UAD15" s="7"/>
      <c r="UAE15" s="7"/>
      <c r="UAF15" s="7"/>
      <c r="UAG15" s="7"/>
      <c r="UAH15" s="7"/>
      <c r="UAI15" s="7"/>
      <c r="UAJ15" s="7"/>
      <c r="UAK15" s="7"/>
      <c r="UAL15" s="7"/>
      <c r="UAM15" s="7"/>
      <c r="UAN15" s="7"/>
      <c r="UAO15" s="7"/>
      <c r="UAP15" s="7"/>
      <c r="UAQ15" s="7"/>
      <c r="UAR15" s="7"/>
      <c r="UAS15" s="7"/>
      <c r="UAT15" s="7"/>
      <c r="UAU15" s="7"/>
      <c r="UAV15" s="7"/>
      <c r="UAW15" s="7"/>
      <c r="UAX15" s="7"/>
      <c r="UAY15" s="7"/>
      <c r="UAZ15" s="7"/>
      <c r="UBA15" s="7"/>
      <c r="UBB15" s="7"/>
      <c r="UBC15" s="7"/>
      <c r="UBD15" s="7"/>
      <c r="UBE15" s="7"/>
      <c r="UBF15" s="7"/>
      <c r="UBG15" s="7"/>
      <c r="UBH15" s="7"/>
      <c r="UBI15" s="7"/>
      <c r="UBJ15" s="7"/>
      <c r="UBK15" s="7"/>
      <c r="UBL15" s="7"/>
      <c r="UBM15" s="7"/>
      <c r="UBN15" s="7"/>
      <c r="UBO15" s="7"/>
      <c r="UBP15" s="7"/>
      <c r="UBQ15" s="7"/>
      <c r="UBR15" s="7"/>
      <c r="UBS15" s="7"/>
      <c r="UBT15" s="7"/>
      <c r="UBU15" s="7"/>
      <c r="UBV15" s="7"/>
      <c r="UBW15" s="7"/>
      <c r="UBX15" s="7"/>
      <c r="UBY15" s="7"/>
      <c r="UBZ15" s="7"/>
      <c r="UCA15" s="7"/>
      <c r="UCB15" s="7"/>
      <c r="UCC15" s="7"/>
      <c r="UCD15" s="7"/>
      <c r="UCE15" s="7"/>
      <c r="UCF15" s="7"/>
      <c r="UCG15" s="7"/>
      <c r="UCH15" s="7"/>
      <c r="UCI15" s="7"/>
      <c r="UCJ15" s="7"/>
      <c r="UCK15" s="7"/>
      <c r="UCL15" s="7"/>
      <c r="UCM15" s="7"/>
      <c r="UCN15" s="7"/>
      <c r="UCO15" s="7"/>
      <c r="UCP15" s="7"/>
      <c r="UCQ15" s="7"/>
      <c r="UCR15" s="7"/>
      <c r="UCS15" s="7"/>
      <c r="UCT15" s="7"/>
      <c r="UCU15" s="7"/>
      <c r="UCV15" s="7"/>
      <c r="UCW15" s="7"/>
      <c r="UCX15" s="7"/>
      <c r="UCY15" s="7"/>
      <c r="UCZ15" s="7"/>
      <c r="UDA15" s="7"/>
      <c r="UDB15" s="7"/>
      <c r="UDC15" s="7"/>
      <c r="UDD15" s="7"/>
      <c r="UDE15" s="7"/>
      <c r="UDF15" s="7"/>
      <c r="UDG15" s="7"/>
      <c r="UDH15" s="7"/>
      <c r="UDI15" s="7"/>
      <c r="UDJ15" s="7"/>
      <c r="UDK15" s="7"/>
      <c r="UDL15" s="7"/>
      <c r="UDM15" s="7"/>
      <c r="UDN15" s="7"/>
      <c r="UDO15" s="7"/>
      <c r="UDP15" s="7"/>
      <c r="UDQ15" s="7"/>
      <c r="UDR15" s="7"/>
      <c r="UDS15" s="7"/>
      <c r="UDT15" s="7"/>
      <c r="UDU15" s="7"/>
      <c r="UDV15" s="7"/>
      <c r="UDW15" s="7"/>
      <c r="UDX15" s="7"/>
      <c r="UDY15" s="7"/>
      <c r="UDZ15" s="7"/>
      <c r="UEA15" s="7"/>
      <c r="UEB15" s="7"/>
      <c r="UEC15" s="7"/>
      <c r="UED15" s="7"/>
      <c r="UEE15" s="7"/>
      <c r="UEF15" s="7"/>
      <c r="UEG15" s="7"/>
      <c r="UEH15" s="7"/>
      <c r="UEI15" s="7"/>
      <c r="UEJ15" s="7"/>
      <c r="UEK15" s="7"/>
      <c r="UEL15" s="7"/>
      <c r="UEM15" s="7"/>
      <c r="UEN15" s="7"/>
      <c r="UEO15" s="7"/>
      <c r="UEP15" s="7"/>
      <c r="UEQ15" s="7"/>
      <c r="UER15" s="7"/>
      <c r="UES15" s="7"/>
      <c r="UET15" s="7"/>
      <c r="UEU15" s="7"/>
      <c r="UEV15" s="7"/>
      <c r="UEW15" s="7"/>
      <c r="UEX15" s="7"/>
      <c r="UEY15" s="7"/>
      <c r="UEZ15" s="7"/>
      <c r="UFA15" s="7"/>
      <c r="UFB15" s="7"/>
      <c r="UFC15" s="7"/>
      <c r="UFD15" s="7"/>
      <c r="UFE15" s="7"/>
      <c r="UFF15" s="7"/>
      <c r="UFG15" s="7"/>
      <c r="UFH15" s="7"/>
      <c r="UFI15" s="7"/>
      <c r="UFJ15" s="7"/>
      <c r="UFK15" s="7"/>
      <c r="UFL15" s="7"/>
      <c r="UFM15" s="7"/>
      <c r="UFN15" s="7"/>
      <c r="UFO15" s="7"/>
      <c r="UFP15" s="7"/>
      <c r="UFQ15" s="7"/>
      <c r="UFR15" s="7"/>
      <c r="UFS15" s="7"/>
      <c r="UFT15" s="7"/>
      <c r="UFU15" s="7"/>
      <c r="UFV15" s="7"/>
      <c r="UFW15" s="7"/>
      <c r="UFX15" s="7"/>
      <c r="UFY15" s="7"/>
      <c r="UFZ15" s="7"/>
      <c r="UGA15" s="7"/>
      <c r="UGB15" s="7"/>
      <c r="UGC15" s="7"/>
      <c r="UGD15" s="7"/>
      <c r="UGE15" s="7"/>
      <c r="UGF15" s="7"/>
      <c r="UGG15" s="7"/>
      <c r="UGH15" s="7"/>
      <c r="UGI15" s="7"/>
      <c r="UGJ15" s="7"/>
      <c r="UGK15" s="7"/>
      <c r="UGL15" s="7"/>
      <c r="UGM15" s="7"/>
      <c r="UGN15" s="7"/>
      <c r="UGO15" s="7"/>
      <c r="UGP15" s="7"/>
      <c r="UGQ15" s="7"/>
      <c r="UGR15" s="7"/>
      <c r="UGS15" s="7"/>
      <c r="UGT15" s="7"/>
      <c r="UGU15" s="7"/>
      <c r="UGV15" s="7"/>
      <c r="UGW15" s="7"/>
      <c r="UGX15" s="7"/>
      <c r="UGY15" s="7"/>
      <c r="UGZ15" s="7"/>
      <c r="UHA15" s="7"/>
      <c r="UHB15" s="7"/>
      <c r="UHC15" s="7"/>
      <c r="UHD15" s="7"/>
      <c r="UHE15" s="7"/>
      <c r="UHF15" s="7"/>
      <c r="UHG15" s="7"/>
      <c r="UHH15" s="7"/>
      <c r="UHI15" s="7"/>
      <c r="UHJ15" s="7"/>
      <c r="UHK15" s="7"/>
      <c r="UHL15" s="7"/>
      <c r="UHM15" s="7"/>
      <c r="UHN15" s="7"/>
      <c r="UHO15" s="7"/>
      <c r="UHP15" s="7"/>
      <c r="UHQ15" s="7"/>
      <c r="UHR15" s="7"/>
      <c r="UHS15" s="7"/>
      <c r="UHT15" s="7"/>
      <c r="UHU15" s="7"/>
      <c r="UHV15" s="7"/>
      <c r="UHW15" s="7"/>
      <c r="UHX15" s="7"/>
      <c r="UHY15" s="7"/>
      <c r="UHZ15" s="7"/>
      <c r="UIA15" s="7"/>
      <c r="UIB15" s="7"/>
      <c r="UIC15" s="7"/>
      <c r="UID15" s="7"/>
      <c r="UIE15" s="7"/>
      <c r="UIF15" s="7"/>
      <c r="UIG15" s="7"/>
      <c r="UIH15" s="7"/>
      <c r="UII15" s="7"/>
      <c r="UIJ15" s="7"/>
      <c r="UIK15" s="7"/>
      <c r="UIL15" s="7"/>
      <c r="UIM15" s="7"/>
      <c r="UIN15" s="7"/>
      <c r="UIO15" s="7"/>
      <c r="UIP15" s="7"/>
      <c r="UIQ15" s="7"/>
      <c r="UIR15" s="7"/>
      <c r="UIS15" s="7"/>
      <c r="UIT15" s="7"/>
      <c r="UIU15" s="7"/>
      <c r="UIV15" s="7"/>
      <c r="UIW15" s="7"/>
      <c r="UIX15" s="7"/>
      <c r="UIY15" s="7"/>
      <c r="UIZ15" s="7"/>
      <c r="UJA15" s="7"/>
      <c r="UJB15" s="7"/>
      <c r="UJC15" s="7"/>
      <c r="UJD15" s="7"/>
      <c r="UJE15" s="7"/>
      <c r="UJF15" s="7"/>
      <c r="UJG15" s="7"/>
      <c r="UJH15" s="7"/>
      <c r="UJI15" s="7"/>
      <c r="UJJ15" s="7"/>
      <c r="UJK15" s="7"/>
      <c r="UJL15" s="7"/>
      <c r="UJM15" s="7"/>
      <c r="UJN15" s="7"/>
      <c r="UJO15" s="7"/>
      <c r="UJP15" s="7"/>
      <c r="UJQ15" s="7"/>
      <c r="UJR15" s="7"/>
      <c r="UJS15" s="7"/>
      <c r="UJT15" s="7"/>
      <c r="UJU15" s="7"/>
      <c r="UJV15" s="7"/>
      <c r="UJW15" s="7"/>
      <c r="UJX15" s="7"/>
      <c r="UJY15" s="7"/>
      <c r="UJZ15" s="7"/>
      <c r="UKA15" s="7"/>
      <c r="UKB15" s="7"/>
      <c r="UKC15" s="7"/>
      <c r="UKD15" s="7"/>
      <c r="UKE15" s="7"/>
      <c r="UKF15" s="7"/>
      <c r="UKG15" s="7"/>
      <c r="UKH15" s="7"/>
      <c r="UKI15" s="7"/>
      <c r="UKJ15" s="7"/>
      <c r="UKK15" s="7"/>
      <c r="UKL15" s="7"/>
      <c r="UKM15" s="7"/>
      <c r="UKN15" s="7"/>
      <c r="UKO15" s="7"/>
      <c r="UKP15" s="7"/>
      <c r="UKQ15" s="7"/>
      <c r="UKR15" s="7"/>
      <c r="UKS15" s="7"/>
      <c r="UKT15" s="7"/>
      <c r="UKU15" s="7"/>
      <c r="UKV15" s="7"/>
      <c r="UKW15" s="7"/>
      <c r="UKX15" s="7"/>
      <c r="UKY15" s="7"/>
      <c r="UKZ15" s="7"/>
      <c r="ULA15" s="7"/>
      <c r="ULB15" s="7"/>
      <c r="ULC15" s="7"/>
      <c r="ULD15" s="7"/>
      <c r="ULE15" s="7"/>
      <c r="ULF15" s="7"/>
      <c r="ULG15" s="7"/>
      <c r="ULH15" s="7"/>
      <c r="ULI15" s="7"/>
      <c r="ULJ15" s="7"/>
      <c r="ULK15" s="7"/>
      <c r="ULL15" s="7"/>
      <c r="ULM15" s="7"/>
      <c r="ULN15" s="7"/>
      <c r="ULO15" s="7"/>
      <c r="ULP15" s="7"/>
      <c r="ULQ15" s="7"/>
      <c r="ULR15" s="7"/>
      <c r="ULS15" s="7"/>
      <c r="ULT15" s="7"/>
      <c r="ULU15" s="7"/>
      <c r="ULV15" s="7"/>
      <c r="ULW15" s="7"/>
      <c r="ULX15" s="7"/>
      <c r="ULY15" s="7"/>
      <c r="ULZ15" s="7"/>
      <c r="UMA15" s="7"/>
      <c r="UMB15" s="7"/>
      <c r="UMC15" s="7"/>
      <c r="UMD15" s="7"/>
      <c r="UME15" s="7"/>
      <c r="UMF15" s="7"/>
      <c r="UMG15" s="7"/>
      <c r="UMH15" s="7"/>
      <c r="UMI15" s="7"/>
      <c r="UMJ15" s="7"/>
      <c r="UMK15" s="7"/>
      <c r="UML15" s="7"/>
      <c r="UMM15" s="7"/>
      <c r="UMN15" s="7"/>
      <c r="UMO15" s="7"/>
      <c r="UMP15" s="7"/>
      <c r="UMQ15" s="7"/>
      <c r="UMR15" s="7"/>
      <c r="UMS15" s="7"/>
      <c r="UMT15" s="7"/>
      <c r="UMU15" s="7"/>
      <c r="UMV15" s="7"/>
      <c r="UMW15" s="7"/>
      <c r="UMX15" s="7"/>
      <c r="UMY15" s="7"/>
      <c r="UMZ15" s="7"/>
      <c r="UNA15" s="7"/>
      <c r="UNB15" s="7"/>
      <c r="UNC15" s="7"/>
      <c r="UND15" s="7"/>
      <c r="UNE15" s="7"/>
      <c r="UNF15" s="7"/>
      <c r="UNG15" s="7"/>
      <c r="UNH15" s="7"/>
      <c r="UNI15" s="7"/>
      <c r="UNJ15" s="7"/>
      <c r="UNK15" s="7"/>
      <c r="UNL15" s="7"/>
      <c r="UNM15" s="7"/>
      <c r="UNN15" s="7"/>
      <c r="UNO15" s="7"/>
      <c r="UNP15" s="7"/>
      <c r="UNQ15" s="7"/>
      <c r="UNR15" s="7"/>
      <c r="UNS15" s="7"/>
      <c r="UNT15" s="7"/>
      <c r="UNU15" s="7"/>
      <c r="UNV15" s="7"/>
      <c r="UNW15" s="7"/>
      <c r="UNX15" s="7"/>
      <c r="UNY15" s="7"/>
      <c r="UNZ15" s="7"/>
      <c r="UOA15" s="7"/>
      <c r="UOB15" s="7"/>
      <c r="UOC15" s="7"/>
      <c r="UOD15" s="7"/>
      <c r="UOE15" s="7"/>
      <c r="UOF15" s="7"/>
      <c r="UOG15" s="7"/>
      <c r="UOH15" s="7"/>
      <c r="UOI15" s="7"/>
      <c r="UOJ15" s="7"/>
      <c r="UOK15" s="7"/>
      <c r="UOL15" s="7"/>
      <c r="UOM15" s="7"/>
      <c r="UON15" s="7"/>
      <c r="UOO15" s="7"/>
      <c r="UOP15" s="7"/>
      <c r="UOQ15" s="7"/>
      <c r="UOR15" s="7"/>
      <c r="UOS15" s="7"/>
      <c r="UOT15" s="7"/>
      <c r="UOU15" s="7"/>
      <c r="UOV15" s="7"/>
      <c r="UOW15" s="7"/>
      <c r="UOX15" s="7"/>
      <c r="UOY15" s="7"/>
      <c r="UOZ15" s="7"/>
      <c r="UPA15" s="7"/>
      <c r="UPB15" s="7"/>
      <c r="UPC15" s="7"/>
      <c r="UPD15" s="7"/>
      <c r="UPE15" s="7"/>
      <c r="UPF15" s="7"/>
      <c r="UPG15" s="7"/>
      <c r="UPH15" s="7"/>
      <c r="UPI15" s="7"/>
      <c r="UPJ15" s="7"/>
      <c r="UPK15" s="7"/>
      <c r="UPL15" s="7"/>
      <c r="UPM15" s="7"/>
      <c r="UPN15" s="7"/>
      <c r="UPO15" s="7"/>
      <c r="UPP15" s="7"/>
      <c r="UPQ15" s="7"/>
      <c r="UPR15" s="7"/>
      <c r="UPS15" s="7"/>
      <c r="UPT15" s="7"/>
      <c r="UPU15" s="7"/>
      <c r="UPV15" s="7"/>
      <c r="UPW15" s="7"/>
      <c r="UPX15" s="7"/>
      <c r="UPY15" s="7"/>
      <c r="UPZ15" s="7"/>
      <c r="UQA15" s="7"/>
      <c r="UQB15" s="7"/>
      <c r="UQC15" s="7"/>
      <c r="UQD15" s="7"/>
      <c r="UQE15" s="7"/>
      <c r="UQF15" s="7"/>
      <c r="UQG15" s="7"/>
      <c r="UQH15" s="7"/>
      <c r="UQI15" s="7"/>
      <c r="UQJ15" s="7"/>
      <c r="UQK15" s="7"/>
      <c r="UQL15" s="7"/>
      <c r="UQM15" s="7"/>
      <c r="UQN15" s="7"/>
      <c r="UQO15" s="7"/>
      <c r="UQP15" s="7"/>
      <c r="UQQ15" s="7"/>
      <c r="UQR15" s="7"/>
      <c r="UQS15" s="7"/>
      <c r="UQT15" s="7"/>
      <c r="UQU15" s="7"/>
      <c r="UQV15" s="7"/>
      <c r="UQW15" s="7"/>
      <c r="UQX15" s="7"/>
      <c r="UQY15" s="7"/>
      <c r="UQZ15" s="7"/>
      <c r="URA15" s="7"/>
      <c r="URB15" s="7"/>
      <c r="URC15" s="7"/>
      <c r="URD15" s="7"/>
      <c r="URE15" s="7"/>
      <c r="URF15" s="7"/>
      <c r="URG15" s="7"/>
      <c r="URH15" s="7"/>
      <c r="URI15" s="7"/>
      <c r="URJ15" s="7"/>
      <c r="URK15" s="7"/>
      <c r="URL15" s="7"/>
      <c r="URM15" s="7"/>
      <c r="URN15" s="7"/>
      <c r="URO15" s="7"/>
      <c r="URP15" s="7"/>
      <c r="URQ15" s="7"/>
      <c r="URR15" s="7"/>
      <c r="URS15" s="7"/>
      <c r="URT15" s="7"/>
      <c r="URU15" s="7"/>
      <c r="URV15" s="7"/>
      <c r="URW15" s="7"/>
      <c r="URX15" s="7"/>
      <c r="URY15" s="7"/>
      <c r="URZ15" s="7"/>
      <c r="USA15" s="7"/>
      <c r="USB15" s="7"/>
      <c r="USC15" s="7"/>
      <c r="USD15" s="7"/>
      <c r="USE15" s="7"/>
      <c r="USF15" s="7"/>
      <c r="USG15" s="7"/>
      <c r="USH15" s="7"/>
      <c r="USI15" s="7"/>
      <c r="USJ15" s="7"/>
      <c r="USK15" s="7"/>
      <c r="USL15" s="7"/>
      <c r="USM15" s="7"/>
      <c r="USN15" s="7"/>
      <c r="USO15" s="7"/>
      <c r="USP15" s="7"/>
      <c r="USQ15" s="7"/>
      <c r="USR15" s="7"/>
      <c r="USS15" s="7"/>
      <c r="UST15" s="7"/>
      <c r="USU15" s="7"/>
      <c r="USV15" s="7"/>
      <c r="USW15" s="7"/>
      <c r="USX15" s="7"/>
      <c r="USY15" s="7"/>
      <c r="USZ15" s="7"/>
      <c r="UTA15" s="7"/>
      <c r="UTB15" s="7"/>
      <c r="UTC15" s="7"/>
      <c r="UTD15" s="7"/>
      <c r="UTE15" s="7"/>
      <c r="UTF15" s="7"/>
      <c r="UTG15" s="7"/>
      <c r="UTH15" s="7"/>
      <c r="UTI15" s="7"/>
      <c r="UTJ15" s="7"/>
      <c r="UTK15" s="7"/>
      <c r="UTL15" s="7"/>
      <c r="UTM15" s="7"/>
      <c r="UTN15" s="7"/>
      <c r="UTO15" s="7"/>
      <c r="UTP15" s="7"/>
      <c r="UTQ15" s="7"/>
      <c r="UTR15" s="7"/>
      <c r="UTS15" s="7"/>
      <c r="UTT15" s="7"/>
      <c r="UTU15" s="7"/>
      <c r="UTV15" s="7"/>
      <c r="UTW15" s="7"/>
      <c r="UTX15" s="7"/>
      <c r="UTY15" s="7"/>
      <c r="UTZ15" s="7"/>
      <c r="UUA15" s="7"/>
      <c r="UUB15" s="7"/>
      <c r="UUC15" s="7"/>
      <c r="UUD15" s="7"/>
      <c r="UUE15" s="7"/>
      <c r="UUF15" s="7"/>
      <c r="UUG15" s="7"/>
      <c r="UUH15" s="7"/>
      <c r="UUI15" s="7"/>
      <c r="UUJ15" s="7"/>
      <c r="UUK15" s="7"/>
      <c r="UUL15" s="7"/>
      <c r="UUM15" s="7"/>
      <c r="UUN15" s="7"/>
      <c r="UUO15" s="7"/>
      <c r="UUP15" s="7"/>
      <c r="UUQ15" s="7"/>
      <c r="UUR15" s="7"/>
      <c r="UUS15" s="7"/>
      <c r="UUT15" s="7"/>
      <c r="UUU15" s="7"/>
      <c r="UUV15" s="7"/>
      <c r="UUW15" s="7"/>
      <c r="UUX15" s="7"/>
      <c r="UUY15" s="7"/>
      <c r="UUZ15" s="7"/>
      <c r="UVA15" s="7"/>
      <c r="UVB15" s="7"/>
      <c r="UVC15" s="7"/>
      <c r="UVD15" s="7"/>
      <c r="UVE15" s="7"/>
      <c r="UVF15" s="7"/>
      <c r="UVG15" s="7"/>
      <c r="UVH15" s="7"/>
      <c r="UVI15" s="7"/>
      <c r="UVJ15" s="7"/>
      <c r="UVK15" s="7"/>
      <c r="UVL15" s="7"/>
      <c r="UVM15" s="7"/>
      <c r="UVN15" s="7"/>
      <c r="UVO15" s="7"/>
      <c r="UVP15" s="7"/>
      <c r="UVQ15" s="7"/>
      <c r="UVR15" s="7"/>
      <c r="UVS15" s="7"/>
      <c r="UVT15" s="7"/>
      <c r="UVU15" s="7"/>
      <c r="UVV15" s="7"/>
      <c r="UVW15" s="7"/>
      <c r="UVX15" s="7"/>
      <c r="UVY15" s="7"/>
      <c r="UVZ15" s="7"/>
      <c r="UWA15" s="7"/>
      <c r="UWB15" s="7"/>
      <c r="UWC15" s="7"/>
      <c r="UWD15" s="7"/>
      <c r="UWE15" s="7"/>
      <c r="UWF15" s="7"/>
      <c r="UWG15" s="7"/>
      <c r="UWH15" s="7"/>
      <c r="UWI15" s="7"/>
      <c r="UWJ15" s="7"/>
      <c r="UWK15" s="7"/>
      <c r="UWL15" s="7"/>
      <c r="UWM15" s="7"/>
      <c r="UWN15" s="7"/>
      <c r="UWO15" s="7"/>
      <c r="UWP15" s="7"/>
      <c r="UWQ15" s="7"/>
      <c r="UWR15" s="7"/>
      <c r="UWS15" s="7"/>
      <c r="UWT15" s="7"/>
      <c r="UWU15" s="7"/>
      <c r="UWV15" s="7"/>
      <c r="UWW15" s="7"/>
      <c r="UWX15" s="7"/>
      <c r="UWY15" s="7"/>
      <c r="UWZ15" s="7"/>
      <c r="UXA15" s="7"/>
      <c r="UXB15" s="7"/>
      <c r="UXC15" s="7"/>
      <c r="UXD15" s="7"/>
      <c r="UXE15" s="7"/>
      <c r="UXF15" s="7"/>
      <c r="UXG15" s="7"/>
      <c r="UXH15" s="7"/>
      <c r="UXI15" s="7"/>
      <c r="UXJ15" s="7"/>
      <c r="UXK15" s="7"/>
      <c r="UXL15" s="7"/>
      <c r="UXM15" s="7"/>
      <c r="UXN15" s="7"/>
      <c r="UXO15" s="7"/>
      <c r="UXP15" s="7"/>
      <c r="UXQ15" s="7"/>
      <c r="UXR15" s="7"/>
      <c r="UXS15" s="7"/>
      <c r="UXT15" s="7"/>
      <c r="UXU15" s="7"/>
      <c r="UXV15" s="7"/>
      <c r="UXW15" s="7"/>
      <c r="UXX15" s="7"/>
      <c r="UXY15" s="7"/>
      <c r="UXZ15" s="7"/>
      <c r="UYA15" s="7"/>
      <c r="UYB15" s="7"/>
      <c r="UYC15" s="7"/>
      <c r="UYD15" s="7"/>
      <c r="UYE15" s="7"/>
      <c r="UYF15" s="7"/>
      <c r="UYG15" s="7"/>
      <c r="UYH15" s="7"/>
      <c r="UYI15" s="7"/>
      <c r="UYJ15" s="7"/>
      <c r="UYK15" s="7"/>
      <c r="UYL15" s="7"/>
      <c r="UYM15" s="7"/>
      <c r="UYN15" s="7"/>
      <c r="UYO15" s="7"/>
      <c r="UYP15" s="7"/>
      <c r="UYQ15" s="7"/>
      <c r="UYR15" s="7"/>
      <c r="UYS15" s="7"/>
      <c r="UYT15" s="7"/>
      <c r="UYU15" s="7"/>
      <c r="UYV15" s="7"/>
      <c r="UYW15" s="7"/>
      <c r="UYX15" s="7"/>
      <c r="UYY15" s="7"/>
      <c r="UYZ15" s="7"/>
      <c r="UZA15" s="7"/>
      <c r="UZB15" s="7"/>
      <c r="UZC15" s="7"/>
      <c r="UZD15" s="7"/>
      <c r="UZE15" s="7"/>
      <c r="UZF15" s="7"/>
      <c r="UZG15" s="7"/>
      <c r="UZH15" s="7"/>
      <c r="UZI15" s="7"/>
      <c r="UZJ15" s="7"/>
      <c r="UZK15" s="7"/>
      <c r="UZL15" s="7"/>
      <c r="UZM15" s="7"/>
      <c r="UZN15" s="7"/>
      <c r="UZO15" s="7"/>
      <c r="UZP15" s="7"/>
      <c r="UZQ15" s="7"/>
      <c r="UZR15" s="7"/>
      <c r="UZS15" s="7"/>
      <c r="UZT15" s="7"/>
      <c r="UZU15" s="7"/>
      <c r="UZV15" s="7"/>
      <c r="UZW15" s="7"/>
      <c r="UZX15" s="7"/>
      <c r="UZY15" s="7"/>
      <c r="UZZ15" s="7"/>
      <c r="VAA15" s="7"/>
      <c r="VAB15" s="7"/>
      <c r="VAC15" s="7"/>
      <c r="VAD15" s="7"/>
      <c r="VAE15" s="7"/>
      <c r="VAF15" s="7"/>
      <c r="VAG15" s="7"/>
      <c r="VAH15" s="7"/>
      <c r="VAI15" s="7"/>
      <c r="VAJ15" s="7"/>
      <c r="VAK15" s="7"/>
      <c r="VAL15" s="7"/>
      <c r="VAM15" s="7"/>
      <c r="VAN15" s="7"/>
      <c r="VAO15" s="7"/>
      <c r="VAP15" s="7"/>
      <c r="VAQ15" s="7"/>
      <c r="VAR15" s="7"/>
      <c r="VAS15" s="7"/>
      <c r="VAT15" s="7"/>
      <c r="VAU15" s="7"/>
      <c r="VAV15" s="7"/>
      <c r="VAW15" s="7"/>
      <c r="VAX15" s="7"/>
      <c r="VAY15" s="7"/>
      <c r="VAZ15" s="7"/>
      <c r="VBA15" s="7"/>
      <c r="VBB15" s="7"/>
      <c r="VBC15" s="7"/>
      <c r="VBD15" s="7"/>
      <c r="VBE15" s="7"/>
      <c r="VBF15" s="7"/>
      <c r="VBG15" s="7"/>
      <c r="VBH15" s="7"/>
      <c r="VBI15" s="7"/>
      <c r="VBJ15" s="7"/>
      <c r="VBK15" s="7"/>
      <c r="VBL15" s="7"/>
      <c r="VBM15" s="7"/>
      <c r="VBN15" s="7"/>
      <c r="VBO15" s="7"/>
      <c r="VBP15" s="7"/>
      <c r="VBQ15" s="7"/>
      <c r="VBR15" s="7"/>
      <c r="VBS15" s="7"/>
      <c r="VBT15" s="7"/>
      <c r="VBU15" s="7"/>
      <c r="VBV15" s="7"/>
      <c r="VBW15" s="7"/>
      <c r="VBX15" s="7"/>
      <c r="VBY15" s="7"/>
      <c r="VBZ15" s="7"/>
      <c r="VCA15" s="7"/>
      <c r="VCB15" s="7"/>
      <c r="VCC15" s="7"/>
      <c r="VCD15" s="7"/>
      <c r="VCE15" s="7"/>
      <c r="VCF15" s="7"/>
      <c r="VCG15" s="7"/>
      <c r="VCH15" s="7"/>
      <c r="VCI15" s="7"/>
      <c r="VCJ15" s="7"/>
      <c r="VCK15" s="7"/>
      <c r="VCL15" s="7"/>
      <c r="VCM15" s="7"/>
      <c r="VCN15" s="7"/>
      <c r="VCO15" s="7"/>
      <c r="VCP15" s="7"/>
      <c r="VCQ15" s="7"/>
      <c r="VCR15" s="7"/>
      <c r="VCS15" s="7"/>
      <c r="VCT15" s="7"/>
      <c r="VCU15" s="7"/>
      <c r="VCV15" s="7"/>
      <c r="VCW15" s="7"/>
      <c r="VCX15" s="7"/>
      <c r="VCY15" s="7"/>
      <c r="VCZ15" s="7"/>
      <c r="VDA15" s="7"/>
      <c r="VDB15" s="7"/>
      <c r="VDC15" s="7"/>
      <c r="VDD15" s="7"/>
      <c r="VDE15" s="7"/>
      <c r="VDF15" s="7"/>
      <c r="VDG15" s="7"/>
      <c r="VDH15" s="7"/>
      <c r="VDI15" s="7"/>
      <c r="VDJ15" s="7"/>
      <c r="VDK15" s="7"/>
      <c r="VDL15" s="7"/>
      <c r="VDM15" s="7"/>
      <c r="VDN15" s="7"/>
      <c r="VDO15" s="7"/>
      <c r="VDP15" s="7"/>
      <c r="VDQ15" s="7"/>
      <c r="VDR15" s="7"/>
      <c r="VDS15" s="7"/>
      <c r="VDT15" s="7"/>
      <c r="VDU15" s="7"/>
      <c r="VDV15" s="7"/>
      <c r="VDW15" s="7"/>
      <c r="VDX15" s="7"/>
      <c r="VDY15" s="7"/>
      <c r="VDZ15" s="7"/>
      <c r="VEA15" s="7"/>
      <c r="VEB15" s="7"/>
      <c r="VEC15" s="7"/>
      <c r="VED15" s="7"/>
      <c r="VEE15" s="7"/>
      <c r="VEF15" s="7"/>
      <c r="VEG15" s="7"/>
      <c r="VEH15" s="7"/>
      <c r="VEI15" s="7"/>
      <c r="VEJ15" s="7"/>
      <c r="VEK15" s="7"/>
      <c r="VEL15" s="7"/>
      <c r="VEM15" s="7"/>
      <c r="VEN15" s="7"/>
      <c r="VEO15" s="7"/>
      <c r="VEP15" s="7"/>
      <c r="VEQ15" s="7"/>
      <c r="VER15" s="7"/>
      <c r="VES15" s="7"/>
      <c r="VET15" s="7"/>
      <c r="VEU15" s="7"/>
      <c r="VEV15" s="7"/>
      <c r="VEW15" s="7"/>
      <c r="VEX15" s="7"/>
      <c r="VEY15" s="7"/>
      <c r="VEZ15" s="7"/>
      <c r="VFA15" s="7"/>
      <c r="VFB15" s="7"/>
      <c r="VFC15" s="7"/>
      <c r="VFD15" s="7"/>
      <c r="VFE15" s="7"/>
      <c r="VFF15" s="7"/>
      <c r="VFG15" s="7"/>
      <c r="VFH15" s="7"/>
      <c r="VFI15" s="7"/>
      <c r="VFJ15" s="7"/>
      <c r="VFK15" s="7"/>
      <c r="VFL15" s="7"/>
      <c r="VFM15" s="7"/>
      <c r="VFN15" s="7"/>
      <c r="VFO15" s="7"/>
      <c r="VFP15" s="7"/>
      <c r="VFQ15" s="7"/>
      <c r="VFR15" s="7"/>
      <c r="VFS15" s="7"/>
      <c r="VFT15" s="7"/>
      <c r="VFU15" s="7"/>
      <c r="VFV15" s="7"/>
      <c r="VFW15" s="7"/>
      <c r="VFX15" s="7"/>
      <c r="VFY15" s="7"/>
      <c r="VFZ15" s="7"/>
      <c r="VGA15" s="7"/>
      <c r="VGB15" s="7"/>
      <c r="VGC15" s="7"/>
      <c r="VGD15" s="7"/>
      <c r="VGE15" s="7"/>
      <c r="VGF15" s="7"/>
      <c r="VGG15" s="7"/>
      <c r="VGH15" s="7"/>
      <c r="VGI15" s="7"/>
      <c r="VGJ15" s="7"/>
      <c r="VGK15" s="7"/>
      <c r="VGL15" s="7"/>
      <c r="VGM15" s="7"/>
      <c r="VGN15" s="7"/>
      <c r="VGO15" s="7"/>
      <c r="VGP15" s="7"/>
      <c r="VGQ15" s="7"/>
      <c r="VGR15" s="7"/>
      <c r="VGS15" s="7"/>
      <c r="VGT15" s="7"/>
      <c r="VGU15" s="7"/>
      <c r="VGV15" s="7"/>
      <c r="VGW15" s="7"/>
      <c r="VGX15" s="7"/>
      <c r="VGY15" s="7"/>
      <c r="VGZ15" s="7"/>
      <c r="VHA15" s="7"/>
      <c r="VHB15" s="7"/>
      <c r="VHC15" s="7"/>
      <c r="VHD15" s="7"/>
      <c r="VHE15" s="7"/>
      <c r="VHF15" s="7"/>
      <c r="VHG15" s="7"/>
      <c r="VHH15" s="7"/>
      <c r="VHI15" s="7"/>
      <c r="VHJ15" s="7"/>
      <c r="VHK15" s="7"/>
      <c r="VHL15" s="7"/>
      <c r="VHM15" s="7"/>
      <c r="VHN15" s="7"/>
      <c r="VHO15" s="7"/>
      <c r="VHP15" s="7"/>
      <c r="VHQ15" s="7"/>
      <c r="VHR15" s="7"/>
      <c r="VHS15" s="7"/>
      <c r="VHT15" s="7"/>
      <c r="VHU15" s="7"/>
      <c r="VHV15" s="7"/>
      <c r="VHW15" s="7"/>
      <c r="VHX15" s="7"/>
      <c r="VHY15" s="7"/>
      <c r="VHZ15" s="7"/>
      <c r="VIA15" s="7"/>
      <c r="VIB15" s="7"/>
      <c r="VIC15" s="7"/>
      <c r="VID15" s="7"/>
      <c r="VIE15" s="7"/>
      <c r="VIF15" s="7"/>
      <c r="VIG15" s="7"/>
      <c r="VIH15" s="7"/>
      <c r="VII15" s="7"/>
      <c r="VIJ15" s="7"/>
      <c r="VIK15" s="7"/>
      <c r="VIL15" s="7"/>
      <c r="VIM15" s="7"/>
      <c r="VIN15" s="7"/>
      <c r="VIO15" s="7"/>
      <c r="VIP15" s="7"/>
      <c r="VIQ15" s="7"/>
      <c r="VIR15" s="7"/>
      <c r="VIS15" s="7"/>
      <c r="VIT15" s="7"/>
      <c r="VIU15" s="7"/>
      <c r="VIV15" s="7"/>
      <c r="VIW15" s="7"/>
      <c r="VIX15" s="7"/>
      <c r="VIY15" s="7"/>
      <c r="VIZ15" s="7"/>
      <c r="VJA15" s="7"/>
      <c r="VJB15" s="7"/>
      <c r="VJC15" s="7"/>
      <c r="VJD15" s="7"/>
      <c r="VJE15" s="7"/>
      <c r="VJF15" s="7"/>
      <c r="VJG15" s="7"/>
      <c r="VJH15" s="7"/>
      <c r="VJI15" s="7"/>
      <c r="VJJ15" s="7"/>
      <c r="VJK15" s="7"/>
      <c r="VJL15" s="7"/>
      <c r="VJM15" s="7"/>
      <c r="VJN15" s="7"/>
      <c r="VJO15" s="7"/>
      <c r="VJP15" s="7"/>
      <c r="VJQ15" s="7"/>
      <c r="VJR15" s="7"/>
      <c r="VJS15" s="7"/>
      <c r="VJT15" s="7"/>
      <c r="VJU15" s="7"/>
      <c r="VJV15" s="7"/>
      <c r="VJW15" s="7"/>
      <c r="VJX15" s="7"/>
      <c r="VJY15" s="7"/>
      <c r="VJZ15" s="7"/>
      <c r="VKA15" s="7"/>
      <c r="VKB15" s="7"/>
      <c r="VKC15" s="7"/>
      <c r="VKD15" s="7"/>
      <c r="VKE15" s="7"/>
      <c r="VKF15" s="7"/>
      <c r="VKG15" s="7"/>
      <c r="VKH15" s="7"/>
      <c r="VKI15" s="7"/>
      <c r="VKJ15" s="7"/>
      <c r="VKK15" s="7"/>
      <c r="VKL15" s="7"/>
      <c r="VKM15" s="7"/>
      <c r="VKN15" s="7"/>
      <c r="VKO15" s="7"/>
      <c r="VKP15" s="7"/>
      <c r="VKQ15" s="7"/>
      <c r="VKR15" s="7"/>
      <c r="VKS15" s="7"/>
      <c r="VKT15" s="7"/>
      <c r="VKU15" s="7"/>
      <c r="VKV15" s="7"/>
      <c r="VKW15" s="7"/>
      <c r="VKX15" s="7"/>
      <c r="VKY15" s="7"/>
      <c r="VKZ15" s="7"/>
      <c r="VLA15" s="7"/>
      <c r="VLB15" s="7"/>
      <c r="VLC15" s="7"/>
      <c r="VLD15" s="7"/>
      <c r="VLE15" s="7"/>
      <c r="VLF15" s="7"/>
      <c r="VLG15" s="7"/>
      <c r="VLH15" s="7"/>
      <c r="VLI15" s="7"/>
      <c r="VLJ15" s="7"/>
      <c r="VLK15" s="7"/>
      <c r="VLL15" s="7"/>
      <c r="VLM15" s="7"/>
      <c r="VLN15" s="7"/>
      <c r="VLO15" s="7"/>
      <c r="VLP15" s="7"/>
      <c r="VLQ15" s="7"/>
      <c r="VLR15" s="7"/>
      <c r="VLS15" s="7"/>
      <c r="VLT15" s="7"/>
      <c r="VLU15" s="7"/>
      <c r="VLV15" s="7"/>
      <c r="VLW15" s="7"/>
      <c r="VLX15" s="7"/>
      <c r="VLY15" s="7"/>
      <c r="VLZ15" s="7"/>
      <c r="VMA15" s="7"/>
      <c r="VMB15" s="7"/>
      <c r="VMC15" s="7"/>
      <c r="VMD15" s="7"/>
      <c r="VME15" s="7"/>
      <c r="VMF15" s="7"/>
      <c r="VMG15" s="7"/>
      <c r="VMH15" s="7"/>
      <c r="VMI15" s="7"/>
      <c r="VMJ15" s="7"/>
      <c r="VMK15" s="7"/>
      <c r="VML15" s="7"/>
      <c r="VMM15" s="7"/>
      <c r="VMN15" s="7"/>
      <c r="VMO15" s="7"/>
      <c r="VMP15" s="7"/>
      <c r="VMQ15" s="7"/>
      <c r="VMR15" s="7"/>
      <c r="VMS15" s="7"/>
      <c r="VMT15" s="7"/>
      <c r="VMU15" s="7"/>
      <c r="VMV15" s="7"/>
      <c r="VMW15" s="7"/>
      <c r="VMX15" s="7"/>
      <c r="VMY15" s="7"/>
      <c r="VMZ15" s="7"/>
      <c r="VNA15" s="7"/>
      <c r="VNB15" s="7"/>
      <c r="VNC15" s="7"/>
      <c r="VND15" s="7"/>
      <c r="VNE15" s="7"/>
      <c r="VNF15" s="7"/>
      <c r="VNG15" s="7"/>
      <c r="VNH15" s="7"/>
      <c r="VNI15" s="7"/>
      <c r="VNJ15" s="7"/>
      <c r="VNK15" s="7"/>
      <c r="VNL15" s="7"/>
      <c r="VNM15" s="7"/>
      <c r="VNN15" s="7"/>
      <c r="VNO15" s="7"/>
      <c r="VNP15" s="7"/>
      <c r="VNQ15" s="7"/>
      <c r="VNR15" s="7"/>
      <c r="VNS15" s="7"/>
      <c r="VNT15" s="7"/>
      <c r="VNU15" s="7"/>
      <c r="VNV15" s="7"/>
      <c r="VNW15" s="7"/>
      <c r="VNX15" s="7"/>
      <c r="VNY15" s="7"/>
      <c r="VNZ15" s="7"/>
      <c r="VOA15" s="7"/>
      <c r="VOB15" s="7"/>
      <c r="VOC15" s="7"/>
      <c r="VOD15" s="7"/>
      <c r="VOE15" s="7"/>
      <c r="VOF15" s="7"/>
      <c r="VOG15" s="7"/>
      <c r="VOH15" s="7"/>
      <c r="VOI15" s="7"/>
      <c r="VOJ15" s="7"/>
      <c r="VOK15" s="7"/>
      <c r="VOL15" s="7"/>
      <c r="VOM15" s="7"/>
      <c r="VON15" s="7"/>
      <c r="VOO15" s="7"/>
      <c r="VOP15" s="7"/>
      <c r="VOQ15" s="7"/>
      <c r="VOR15" s="7"/>
      <c r="VOS15" s="7"/>
      <c r="VOT15" s="7"/>
      <c r="VOU15" s="7"/>
      <c r="VOV15" s="7"/>
      <c r="VOW15" s="7"/>
      <c r="VOX15" s="7"/>
      <c r="VOY15" s="7"/>
      <c r="VOZ15" s="7"/>
      <c r="VPA15" s="7"/>
      <c r="VPB15" s="7"/>
      <c r="VPC15" s="7"/>
      <c r="VPD15" s="7"/>
      <c r="VPE15" s="7"/>
      <c r="VPF15" s="7"/>
      <c r="VPG15" s="7"/>
      <c r="VPH15" s="7"/>
      <c r="VPI15" s="7"/>
      <c r="VPJ15" s="7"/>
      <c r="VPK15" s="7"/>
      <c r="VPL15" s="7"/>
      <c r="VPM15" s="7"/>
      <c r="VPN15" s="7"/>
      <c r="VPO15" s="7"/>
      <c r="VPP15" s="7"/>
      <c r="VPQ15" s="7"/>
      <c r="VPR15" s="7"/>
      <c r="VPS15" s="7"/>
      <c r="VPT15" s="7"/>
      <c r="VPU15" s="7"/>
      <c r="VPV15" s="7"/>
      <c r="VPW15" s="7"/>
      <c r="VPX15" s="7"/>
      <c r="VPY15" s="7"/>
      <c r="VPZ15" s="7"/>
      <c r="VQA15" s="7"/>
      <c r="VQB15" s="7"/>
      <c r="VQC15" s="7"/>
      <c r="VQD15" s="7"/>
      <c r="VQE15" s="7"/>
      <c r="VQF15" s="7"/>
      <c r="VQG15" s="7"/>
      <c r="VQH15" s="7"/>
      <c r="VQI15" s="7"/>
      <c r="VQJ15" s="7"/>
      <c r="VQK15" s="7"/>
      <c r="VQL15" s="7"/>
      <c r="VQM15" s="7"/>
      <c r="VQN15" s="7"/>
      <c r="VQO15" s="7"/>
      <c r="VQP15" s="7"/>
      <c r="VQQ15" s="7"/>
      <c r="VQR15" s="7"/>
      <c r="VQS15" s="7"/>
      <c r="VQT15" s="7"/>
      <c r="VQU15" s="7"/>
      <c r="VQV15" s="7"/>
      <c r="VQW15" s="7"/>
      <c r="VQX15" s="7"/>
      <c r="VQY15" s="7"/>
      <c r="VQZ15" s="7"/>
      <c r="VRA15" s="7"/>
      <c r="VRB15" s="7"/>
      <c r="VRC15" s="7"/>
      <c r="VRD15" s="7"/>
      <c r="VRE15" s="7"/>
      <c r="VRF15" s="7"/>
      <c r="VRG15" s="7"/>
      <c r="VRH15" s="7"/>
      <c r="VRI15" s="7"/>
      <c r="VRJ15" s="7"/>
      <c r="VRK15" s="7"/>
      <c r="VRL15" s="7"/>
      <c r="VRM15" s="7"/>
      <c r="VRN15" s="7"/>
      <c r="VRO15" s="7"/>
      <c r="VRP15" s="7"/>
      <c r="VRQ15" s="7"/>
      <c r="VRR15" s="7"/>
      <c r="VRS15" s="7"/>
      <c r="VRT15" s="7"/>
      <c r="VRU15" s="7"/>
      <c r="VRV15" s="7"/>
      <c r="VRW15" s="7"/>
      <c r="VRX15" s="7"/>
      <c r="VRY15" s="7"/>
      <c r="VRZ15" s="7"/>
      <c r="VSA15" s="7"/>
      <c r="VSB15" s="7"/>
      <c r="VSC15" s="7"/>
      <c r="VSD15" s="7"/>
      <c r="VSE15" s="7"/>
      <c r="VSF15" s="7"/>
      <c r="VSG15" s="7"/>
      <c r="VSH15" s="7"/>
      <c r="VSI15" s="7"/>
      <c r="VSJ15" s="7"/>
      <c r="VSK15" s="7"/>
      <c r="VSL15" s="7"/>
      <c r="VSM15" s="7"/>
      <c r="VSN15" s="7"/>
      <c r="VSO15" s="7"/>
      <c r="VSP15" s="7"/>
      <c r="VSQ15" s="7"/>
      <c r="VSR15" s="7"/>
      <c r="VSS15" s="7"/>
      <c r="VST15" s="7"/>
      <c r="VSU15" s="7"/>
      <c r="VSV15" s="7"/>
      <c r="VSW15" s="7"/>
      <c r="VSX15" s="7"/>
      <c r="VSY15" s="7"/>
      <c r="VSZ15" s="7"/>
      <c r="VTA15" s="7"/>
      <c r="VTB15" s="7"/>
      <c r="VTC15" s="7"/>
      <c r="VTD15" s="7"/>
      <c r="VTE15" s="7"/>
      <c r="VTF15" s="7"/>
      <c r="VTG15" s="7"/>
      <c r="VTH15" s="7"/>
      <c r="VTI15" s="7"/>
      <c r="VTJ15" s="7"/>
      <c r="VTK15" s="7"/>
      <c r="VTL15" s="7"/>
      <c r="VTM15" s="7"/>
      <c r="VTN15" s="7"/>
      <c r="VTO15" s="7"/>
      <c r="VTP15" s="7"/>
      <c r="VTQ15" s="7"/>
      <c r="VTR15" s="7"/>
      <c r="VTS15" s="7"/>
      <c r="VTT15" s="7"/>
      <c r="VTU15" s="7"/>
      <c r="VTV15" s="7"/>
      <c r="VTW15" s="7"/>
      <c r="VTX15" s="7"/>
      <c r="VTY15" s="7"/>
      <c r="VTZ15" s="7"/>
      <c r="VUA15" s="7"/>
      <c r="VUB15" s="7"/>
      <c r="VUC15" s="7"/>
      <c r="VUD15" s="7"/>
      <c r="VUE15" s="7"/>
      <c r="VUF15" s="7"/>
      <c r="VUG15" s="7"/>
      <c r="VUH15" s="7"/>
      <c r="VUI15" s="7"/>
      <c r="VUJ15" s="7"/>
      <c r="VUK15" s="7"/>
      <c r="VUL15" s="7"/>
      <c r="VUM15" s="7"/>
      <c r="VUN15" s="7"/>
      <c r="VUO15" s="7"/>
      <c r="VUP15" s="7"/>
      <c r="VUQ15" s="7"/>
      <c r="VUR15" s="7"/>
      <c r="VUS15" s="7"/>
      <c r="VUT15" s="7"/>
      <c r="VUU15" s="7"/>
      <c r="VUV15" s="7"/>
      <c r="VUW15" s="7"/>
      <c r="VUX15" s="7"/>
      <c r="VUY15" s="7"/>
      <c r="VUZ15" s="7"/>
      <c r="VVA15" s="7"/>
      <c r="VVB15" s="7"/>
      <c r="VVC15" s="7"/>
      <c r="VVD15" s="7"/>
      <c r="VVE15" s="7"/>
      <c r="VVF15" s="7"/>
      <c r="VVG15" s="7"/>
      <c r="VVH15" s="7"/>
      <c r="VVI15" s="7"/>
      <c r="VVJ15" s="7"/>
      <c r="VVK15" s="7"/>
      <c r="VVL15" s="7"/>
      <c r="VVM15" s="7"/>
      <c r="VVN15" s="7"/>
      <c r="VVO15" s="7"/>
      <c r="VVP15" s="7"/>
      <c r="VVQ15" s="7"/>
      <c r="VVR15" s="7"/>
      <c r="VVS15" s="7"/>
      <c r="VVT15" s="7"/>
      <c r="VVU15" s="7"/>
      <c r="VVV15" s="7"/>
      <c r="VVW15" s="7"/>
      <c r="VVX15" s="7"/>
      <c r="VVY15" s="7"/>
      <c r="VVZ15" s="7"/>
      <c r="VWA15" s="7"/>
      <c r="VWB15" s="7"/>
      <c r="VWC15" s="7"/>
      <c r="VWD15" s="7"/>
      <c r="VWE15" s="7"/>
      <c r="VWF15" s="7"/>
      <c r="VWG15" s="7"/>
      <c r="VWH15" s="7"/>
      <c r="VWI15" s="7"/>
      <c r="VWJ15" s="7"/>
      <c r="VWK15" s="7"/>
      <c r="VWL15" s="7"/>
      <c r="VWM15" s="7"/>
      <c r="VWN15" s="7"/>
      <c r="VWO15" s="7"/>
      <c r="VWP15" s="7"/>
      <c r="VWQ15" s="7"/>
      <c r="VWR15" s="7"/>
      <c r="VWS15" s="7"/>
      <c r="VWT15" s="7"/>
      <c r="VWU15" s="7"/>
      <c r="VWV15" s="7"/>
      <c r="VWW15" s="7"/>
      <c r="VWX15" s="7"/>
      <c r="VWY15" s="7"/>
      <c r="VWZ15" s="7"/>
      <c r="VXA15" s="7"/>
      <c r="VXB15" s="7"/>
      <c r="VXC15" s="7"/>
      <c r="VXD15" s="7"/>
      <c r="VXE15" s="7"/>
      <c r="VXF15" s="7"/>
      <c r="VXG15" s="7"/>
      <c r="VXH15" s="7"/>
      <c r="VXI15" s="7"/>
      <c r="VXJ15" s="7"/>
      <c r="VXK15" s="7"/>
      <c r="VXL15" s="7"/>
      <c r="VXM15" s="7"/>
      <c r="VXN15" s="7"/>
      <c r="VXO15" s="7"/>
      <c r="VXP15" s="7"/>
      <c r="VXQ15" s="7"/>
      <c r="VXR15" s="7"/>
      <c r="VXS15" s="7"/>
      <c r="VXT15" s="7"/>
      <c r="VXU15" s="7"/>
      <c r="VXV15" s="7"/>
      <c r="VXW15" s="7"/>
      <c r="VXX15" s="7"/>
      <c r="VXY15" s="7"/>
      <c r="VXZ15" s="7"/>
      <c r="VYA15" s="7"/>
      <c r="VYB15" s="7"/>
      <c r="VYC15" s="7"/>
      <c r="VYD15" s="7"/>
      <c r="VYE15" s="7"/>
      <c r="VYF15" s="7"/>
      <c r="VYG15" s="7"/>
      <c r="VYH15" s="7"/>
      <c r="VYI15" s="7"/>
      <c r="VYJ15" s="7"/>
      <c r="VYK15" s="7"/>
      <c r="VYL15" s="7"/>
      <c r="VYM15" s="7"/>
      <c r="VYN15" s="7"/>
      <c r="VYO15" s="7"/>
      <c r="VYP15" s="7"/>
      <c r="VYQ15" s="7"/>
      <c r="VYR15" s="7"/>
      <c r="VYS15" s="7"/>
      <c r="VYT15" s="7"/>
      <c r="VYU15" s="7"/>
      <c r="VYV15" s="7"/>
      <c r="VYW15" s="7"/>
      <c r="VYX15" s="7"/>
      <c r="VYY15" s="7"/>
      <c r="VYZ15" s="7"/>
      <c r="VZA15" s="7"/>
      <c r="VZB15" s="7"/>
      <c r="VZC15" s="7"/>
      <c r="VZD15" s="7"/>
      <c r="VZE15" s="7"/>
      <c r="VZF15" s="7"/>
      <c r="VZG15" s="7"/>
      <c r="VZH15" s="7"/>
      <c r="VZI15" s="7"/>
      <c r="VZJ15" s="7"/>
      <c r="VZK15" s="7"/>
      <c r="VZL15" s="7"/>
      <c r="VZM15" s="7"/>
      <c r="VZN15" s="7"/>
      <c r="VZO15" s="7"/>
      <c r="VZP15" s="7"/>
      <c r="VZQ15" s="7"/>
      <c r="VZR15" s="7"/>
      <c r="VZS15" s="7"/>
      <c r="VZT15" s="7"/>
      <c r="VZU15" s="7"/>
      <c r="VZV15" s="7"/>
      <c r="VZW15" s="7"/>
      <c r="VZX15" s="7"/>
      <c r="VZY15" s="7"/>
      <c r="VZZ15" s="7"/>
      <c r="WAA15" s="7"/>
      <c r="WAB15" s="7"/>
      <c r="WAC15" s="7"/>
      <c r="WAD15" s="7"/>
      <c r="WAE15" s="7"/>
      <c r="WAF15" s="7"/>
      <c r="WAG15" s="7"/>
      <c r="WAH15" s="7"/>
      <c r="WAI15" s="7"/>
      <c r="WAJ15" s="7"/>
      <c r="WAK15" s="7"/>
      <c r="WAL15" s="7"/>
      <c r="WAM15" s="7"/>
      <c r="WAN15" s="7"/>
      <c r="WAO15" s="7"/>
      <c r="WAP15" s="7"/>
      <c r="WAQ15" s="7"/>
      <c r="WAR15" s="7"/>
      <c r="WAS15" s="7"/>
      <c r="WAT15" s="7"/>
      <c r="WAU15" s="7"/>
      <c r="WAV15" s="7"/>
      <c r="WAW15" s="7"/>
      <c r="WAX15" s="7"/>
      <c r="WAY15" s="7"/>
      <c r="WAZ15" s="7"/>
      <c r="WBA15" s="7"/>
      <c r="WBB15" s="7"/>
      <c r="WBC15" s="7"/>
      <c r="WBD15" s="7"/>
      <c r="WBE15" s="7"/>
      <c r="WBF15" s="7"/>
      <c r="WBG15" s="7"/>
      <c r="WBH15" s="7"/>
      <c r="WBI15" s="7"/>
      <c r="WBJ15" s="7"/>
      <c r="WBK15" s="7"/>
      <c r="WBL15" s="7"/>
      <c r="WBM15" s="7"/>
      <c r="WBN15" s="7"/>
      <c r="WBO15" s="7"/>
      <c r="WBP15" s="7"/>
      <c r="WBQ15" s="7"/>
      <c r="WBR15" s="7"/>
      <c r="WBS15" s="7"/>
      <c r="WBT15" s="7"/>
      <c r="WBU15" s="7"/>
      <c r="WBV15" s="7"/>
      <c r="WBW15" s="7"/>
      <c r="WBX15" s="7"/>
      <c r="WBY15" s="7"/>
      <c r="WBZ15" s="7"/>
      <c r="WCA15" s="7"/>
      <c r="WCB15" s="7"/>
      <c r="WCC15" s="7"/>
      <c r="WCD15" s="7"/>
      <c r="WCE15" s="7"/>
      <c r="WCF15" s="7"/>
      <c r="WCG15" s="7"/>
      <c r="WCH15" s="7"/>
      <c r="WCI15" s="7"/>
      <c r="WCJ15" s="7"/>
      <c r="WCK15" s="7"/>
      <c r="WCL15" s="7"/>
      <c r="WCM15" s="7"/>
      <c r="WCN15" s="7"/>
      <c r="WCO15" s="7"/>
      <c r="WCP15" s="7"/>
      <c r="WCQ15" s="7"/>
      <c r="WCR15" s="7"/>
      <c r="WCS15" s="7"/>
      <c r="WCT15" s="7"/>
      <c r="WCU15" s="7"/>
      <c r="WCV15" s="7"/>
      <c r="WCW15" s="7"/>
      <c r="WCX15" s="7"/>
      <c r="WCY15" s="7"/>
      <c r="WCZ15" s="7"/>
      <c r="WDA15" s="7"/>
      <c r="WDB15" s="7"/>
      <c r="WDC15" s="7"/>
      <c r="WDD15" s="7"/>
      <c r="WDE15" s="7"/>
      <c r="WDF15" s="7"/>
      <c r="WDG15" s="7"/>
      <c r="WDH15" s="7"/>
      <c r="WDI15" s="7"/>
      <c r="WDJ15" s="7"/>
      <c r="WDK15" s="7"/>
      <c r="WDL15" s="7"/>
      <c r="WDM15" s="7"/>
      <c r="WDN15" s="7"/>
      <c r="WDO15" s="7"/>
      <c r="WDP15" s="7"/>
      <c r="WDQ15" s="7"/>
      <c r="WDR15" s="7"/>
      <c r="WDS15" s="7"/>
      <c r="WDT15" s="7"/>
      <c r="WDU15" s="7"/>
      <c r="WDV15" s="7"/>
      <c r="WDW15" s="7"/>
      <c r="WDX15" s="7"/>
      <c r="WDY15" s="7"/>
      <c r="WDZ15" s="7"/>
      <c r="WEA15" s="7"/>
      <c r="WEB15" s="7"/>
      <c r="WEC15" s="7"/>
      <c r="WED15" s="7"/>
      <c r="WEE15" s="7"/>
      <c r="WEF15" s="7"/>
      <c r="WEG15" s="7"/>
      <c r="WEH15" s="7"/>
      <c r="WEI15" s="7"/>
      <c r="WEJ15" s="7"/>
      <c r="WEK15" s="7"/>
      <c r="WEL15" s="7"/>
      <c r="WEM15" s="7"/>
      <c r="WEN15" s="7"/>
      <c r="WEO15" s="7"/>
      <c r="WEP15" s="7"/>
      <c r="WEQ15" s="7"/>
      <c r="WER15" s="7"/>
      <c r="WES15" s="7"/>
      <c r="WET15" s="7"/>
      <c r="WEU15" s="7"/>
      <c r="WEV15" s="7"/>
      <c r="WEW15" s="7"/>
      <c r="WEX15" s="7"/>
      <c r="WEY15" s="7"/>
      <c r="WEZ15" s="7"/>
      <c r="WFA15" s="7"/>
      <c r="WFB15" s="7"/>
      <c r="WFC15" s="7"/>
      <c r="WFD15" s="7"/>
      <c r="WFE15" s="7"/>
      <c r="WFF15" s="7"/>
      <c r="WFG15" s="7"/>
      <c r="WFH15" s="7"/>
      <c r="WFI15" s="7"/>
      <c r="WFJ15" s="7"/>
      <c r="WFK15" s="7"/>
      <c r="WFL15" s="7"/>
      <c r="WFM15" s="7"/>
      <c r="WFN15" s="7"/>
      <c r="WFO15" s="7"/>
      <c r="WFP15" s="7"/>
      <c r="WFQ15" s="7"/>
      <c r="WFR15" s="7"/>
      <c r="WFS15" s="7"/>
      <c r="WFT15" s="7"/>
      <c r="WFU15" s="7"/>
      <c r="WFV15" s="7"/>
      <c r="WFW15" s="7"/>
      <c r="WFX15" s="7"/>
      <c r="WFY15" s="7"/>
      <c r="WFZ15" s="7"/>
      <c r="WGA15" s="7"/>
      <c r="WGB15" s="7"/>
      <c r="WGC15" s="7"/>
      <c r="WGD15" s="7"/>
      <c r="WGE15" s="7"/>
      <c r="WGF15" s="7"/>
      <c r="WGG15" s="7"/>
      <c r="WGH15" s="7"/>
      <c r="WGI15" s="7"/>
      <c r="WGJ15" s="7"/>
      <c r="WGK15" s="7"/>
      <c r="WGL15" s="7"/>
      <c r="WGM15" s="7"/>
      <c r="WGN15" s="7"/>
      <c r="WGO15" s="7"/>
      <c r="WGP15" s="7"/>
      <c r="WGQ15" s="7"/>
      <c r="WGR15" s="7"/>
      <c r="WGS15" s="7"/>
      <c r="WGT15" s="7"/>
      <c r="WGU15" s="7"/>
      <c r="WGV15" s="7"/>
      <c r="WGW15" s="7"/>
      <c r="WGX15" s="7"/>
      <c r="WGY15" s="7"/>
      <c r="WGZ15" s="7"/>
      <c r="WHA15" s="7"/>
      <c r="WHB15" s="7"/>
      <c r="WHC15" s="7"/>
      <c r="WHD15" s="7"/>
      <c r="WHE15" s="7"/>
      <c r="WHF15" s="7"/>
      <c r="WHG15" s="7"/>
      <c r="WHH15" s="7"/>
      <c r="WHI15" s="7"/>
      <c r="WHJ15" s="7"/>
      <c r="WHK15" s="7"/>
      <c r="WHL15" s="7"/>
      <c r="WHM15" s="7"/>
      <c r="WHN15" s="7"/>
      <c r="WHO15" s="7"/>
      <c r="WHP15" s="7"/>
      <c r="WHQ15" s="7"/>
      <c r="WHR15" s="7"/>
      <c r="WHS15" s="7"/>
      <c r="WHT15" s="7"/>
      <c r="WHU15" s="7"/>
      <c r="WHV15" s="7"/>
      <c r="WHW15" s="7"/>
      <c r="WHX15" s="7"/>
      <c r="WHY15" s="7"/>
      <c r="WHZ15" s="7"/>
      <c r="WIA15" s="7"/>
      <c r="WIB15" s="7"/>
      <c r="WIC15" s="7"/>
      <c r="WID15" s="7"/>
      <c r="WIE15" s="7"/>
      <c r="WIF15" s="7"/>
      <c r="WIG15" s="7"/>
      <c r="WIH15" s="7"/>
      <c r="WII15" s="7"/>
      <c r="WIJ15" s="7"/>
      <c r="WIK15" s="7"/>
      <c r="WIL15" s="7"/>
      <c r="WIM15" s="7"/>
      <c r="WIN15" s="7"/>
      <c r="WIO15" s="7"/>
      <c r="WIP15" s="7"/>
      <c r="WIQ15" s="7"/>
      <c r="WIR15" s="7"/>
      <c r="WIS15" s="7"/>
      <c r="WIT15" s="7"/>
      <c r="WIU15" s="7"/>
      <c r="WIV15" s="7"/>
      <c r="WIW15" s="7"/>
      <c r="WIX15" s="7"/>
      <c r="WIY15" s="7"/>
      <c r="WIZ15" s="7"/>
      <c r="WJA15" s="7"/>
      <c r="WJB15" s="7"/>
      <c r="WJC15" s="7"/>
      <c r="WJD15" s="7"/>
      <c r="WJE15" s="7"/>
      <c r="WJF15" s="7"/>
      <c r="WJG15" s="7"/>
      <c r="WJH15" s="7"/>
      <c r="WJI15" s="7"/>
      <c r="WJJ15" s="7"/>
      <c r="WJK15" s="7"/>
      <c r="WJL15" s="7"/>
      <c r="WJM15" s="7"/>
      <c r="WJN15" s="7"/>
      <c r="WJO15" s="7"/>
      <c r="WJP15" s="7"/>
      <c r="WJQ15" s="7"/>
      <c r="WJR15" s="7"/>
      <c r="WJS15" s="7"/>
      <c r="WJT15" s="7"/>
      <c r="WJU15" s="7"/>
      <c r="WJV15" s="7"/>
      <c r="WJW15" s="7"/>
      <c r="WJX15" s="7"/>
      <c r="WJY15" s="7"/>
      <c r="WJZ15" s="7"/>
      <c r="WKA15" s="7"/>
      <c r="WKB15" s="7"/>
      <c r="WKC15" s="7"/>
      <c r="WKD15" s="7"/>
      <c r="WKE15" s="7"/>
      <c r="WKF15" s="7"/>
      <c r="WKG15" s="7"/>
      <c r="WKH15" s="7"/>
      <c r="WKI15" s="7"/>
      <c r="WKJ15" s="7"/>
      <c r="WKK15" s="7"/>
      <c r="WKL15" s="7"/>
      <c r="WKM15" s="7"/>
      <c r="WKN15" s="7"/>
      <c r="WKO15" s="7"/>
      <c r="WKP15" s="7"/>
      <c r="WKQ15" s="7"/>
      <c r="WKR15" s="7"/>
      <c r="WKS15" s="7"/>
      <c r="WKT15" s="7"/>
      <c r="WKU15" s="7"/>
      <c r="WKV15" s="7"/>
      <c r="WKW15" s="7"/>
      <c r="WKX15" s="7"/>
      <c r="WKY15" s="7"/>
      <c r="WKZ15" s="7"/>
      <c r="WLA15" s="7"/>
      <c r="WLB15" s="7"/>
      <c r="WLC15" s="7"/>
      <c r="WLD15" s="7"/>
      <c r="WLE15" s="7"/>
      <c r="WLF15" s="7"/>
      <c r="WLG15" s="7"/>
      <c r="WLH15" s="7"/>
      <c r="WLI15" s="7"/>
      <c r="WLJ15" s="7"/>
      <c r="WLK15" s="7"/>
      <c r="WLL15" s="7"/>
      <c r="WLM15" s="7"/>
      <c r="WLN15" s="7"/>
      <c r="WLO15" s="7"/>
      <c r="WLP15" s="7"/>
      <c r="WLQ15" s="7"/>
      <c r="WLR15" s="7"/>
      <c r="WLS15" s="7"/>
      <c r="WLT15" s="7"/>
      <c r="WLU15" s="7"/>
      <c r="WLV15" s="7"/>
      <c r="WLW15" s="7"/>
      <c r="WLX15" s="7"/>
      <c r="WLY15" s="7"/>
      <c r="WLZ15" s="7"/>
      <c r="WMA15" s="7"/>
      <c r="WMB15" s="7"/>
      <c r="WMC15" s="7"/>
      <c r="WMD15" s="7"/>
      <c r="WME15" s="7"/>
      <c r="WMF15" s="7"/>
      <c r="WMG15" s="7"/>
      <c r="WMH15" s="7"/>
      <c r="WMI15" s="7"/>
      <c r="WMJ15" s="7"/>
      <c r="WMK15" s="7"/>
      <c r="WML15" s="7"/>
      <c r="WMM15" s="7"/>
      <c r="WMN15" s="7"/>
      <c r="WMO15" s="7"/>
      <c r="WMP15" s="7"/>
      <c r="WMQ15" s="7"/>
      <c r="WMR15" s="7"/>
      <c r="WMS15" s="7"/>
      <c r="WMT15" s="7"/>
      <c r="WMU15" s="7"/>
      <c r="WMV15" s="7"/>
      <c r="WMW15" s="7"/>
      <c r="WMX15" s="7"/>
      <c r="WMY15" s="7"/>
      <c r="WMZ15" s="7"/>
      <c r="WNA15" s="7"/>
      <c r="WNB15" s="7"/>
      <c r="WNC15" s="7"/>
      <c r="WND15" s="7"/>
      <c r="WNE15" s="7"/>
      <c r="WNF15" s="7"/>
      <c r="WNG15" s="7"/>
      <c r="WNH15" s="7"/>
      <c r="WNI15" s="7"/>
      <c r="WNJ15" s="7"/>
      <c r="WNK15" s="7"/>
      <c r="WNL15" s="7"/>
      <c r="WNM15" s="7"/>
      <c r="WNN15" s="7"/>
      <c r="WNO15" s="7"/>
      <c r="WNP15" s="7"/>
      <c r="WNQ15" s="7"/>
      <c r="WNR15" s="7"/>
      <c r="WNS15" s="7"/>
      <c r="WNT15" s="7"/>
      <c r="WNU15" s="7"/>
      <c r="WNV15" s="7"/>
      <c r="WNW15" s="7"/>
      <c r="WNX15" s="7"/>
      <c r="WNY15" s="7"/>
      <c r="WNZ15" s="7"/>
      <c r="WOA15" s="7"/>
      <c r="WOB15" s="7"/>
      <c r="WOC15" s="7"/>
      <c r="WOD15" s="7"/>
      <c r="WOE15" s="7"/>
      <c r="WOF15" s="7"/>
      <c r="WOG15" s="7"/>
      <c r="WOH15" s="7"/>
      <c r="WOI15" s="7"/>
      <c r="WOJ15" s="7"/>
      <c r="WOK15" s="7"/>
      <c r="WOL15" s="7"/>
      <c r="WOM15" s="7"/>
      <c r="WON15" s="7"/>
      <c r="WOO15" s="7"/>
      <c r="WOP15" s="7"/>
      <c r="WOQ15" s="7"/>
      <c r="WOR15" s="7"/>
      <c r="WOS15" s="7"/>
      <c r="WOT15" s="7"/>
      <c r="WOU15" s="7"/>
      <c r="WOV15" s="7"/>
      <c r="WOW15" s="7"/>
      <c r="WOX15" s="7"/>
      <c r="WOY15" s="7"/>
      <c r="WOZ15" s="7"/>
      <c r="WPA15" s="7"/>
      <c r="WPB15" s="7"/>
      <c r="WPC15" s="7"/>
      <c r="WPD15" s="7"/>
      <c r="WPE15" s="7"/>
      <c r="WPF15" s="7"/>
      <c r="WPG15" s="7"/>
      <c r="WPH15" s="7"/>
      <c r="WPI15" s="7"/>
      <c r="WPJ15" s="7"/>
      <c r="WPK15" s="7"/>
      <c r="WPL15" s="7"/>
      <c r="WPM15" s="7"/>
      <c r="WPN15" s="7"/>
      <c r="WPO15" s="7"/>
      <c r="WPP15" s="7"/>
      <c r="WPQ15" s="7"/>
      <c r="WPR15" s="7"/>
      <c r="WPS15" s="7"/>
      <c r="WPT15" s="7"/>
      <c r="WPU15" s="7"/>
      <c r="WPV15" s="7"/>
      <c r="WPW15" s="7"/>
      <c r="WPX15" s="7"/>
      <c r="WPY15" s="7"/>
      <c r="WPZ15" s="7"/>
      <c r="WQA15" s="7"/>
      <c r="WQB15" s="7"/>
      <c r="WQC15" s="7"/>
      <c r="WQD15" s="7"/>
      <c r="WQE15" s="7"/>
      <c r="WQF15" s="7"/>
      <c r="WQG15" s="7"/>
      <c r="WQH15" s="7"/>
      <c r="WQI15" s="7"/>
      <c r="WQJ15" s="7"/>
      <c r="WQK15" s="7"/>
      <c r="WQL15" s="7"/>
      <c r="WQM15" s="7"/>
      <c r="WQN15" s="7"/>
      <c r="WQO15" s="7"/>
      <c r="WQP15" s="7"/>
      <c r="WQQ15" s="7"/>
      <c r="WQR15" s="7"/>
      <c r="WQS15" s="7"/>
      <c r="WQT15" s="7"/>
      <c r="WQU15" s="7"/>
      <c r="WQV15" s="7"/>
      <c r="WQW15" s="7"/>
      <c r="WQX15" s="7"/>
      <c r="WQY15" s="7"/>
      <c r="WQZ15" s="7"/>
      <c r="WRA15" s="7"/>
      <c r="WRB15" s="7"/>
      <c r="WRC15" s="7"/>
      <c r="WRD15" s="7"/>
      <c r="WRE15" s="7"/>
      <c r="WRF15" s="7"/>
      <c r="WRG15" s="7"/>
      <c r="WRH15" s="7"/>
      <c r="WRI15" s="7"/>
      <c r="WRJ15" s="7"/>
      <c r="WRK15" s="7"/>
      <c r="WRL15" s="7"/>
      <c r="WRM15" s="7"/>
      <c r="WRN15" s="7"/>
      <c r="WRO15" s="7"/>
      <c r="WRP15" s="7"/>
      <c r="WRQ15" s="7"/>
      <c r="WRR15" s="7"/>
      <c r="WRS15" s="7"/>
      <c r="WRT15" s="7"/>
      <c r="WRU15" s="7"/>
      <c r="WRV15" s="7"/>
      <c r="WRW15" s="7"/>
      <c r="WRX15" s="7"/>
      <c r="WRY15" s="7"/>
      <c r="WRZ15" s="7"/>
      <c r="WSA15" s="7"/>
      <c r="WSB15" s="7"/>
      <c r="WSC15" s="7"/>
      <c r="WSD15" s="7"/>
      <c r="WSE15" s="7"/>
      <c r="WSF15" s="7"/>
      <c r="WSG15" s="7"/>
      <c r="WSH15" s="7"/>
      <c r="WSI15" s="7"/>
      <c r="WSJ15" s="7"/>
      <c r="WSK15" s="7"/>
      <c r="WSL15" s="7"/>
      <c r="WSM15" s="7"/>
      <c r="WSN15" s="7"/>
      <c r="WSO15" s="7"/>
      <c r="WSP15" s="7"/>
      <c r="WSQ15" s="7"/>
      <c r="WSR15" s="7"/>
      <c r="WSS15" s="7"/>
      <c r="WST15" s="7"/>
      <c r="WSU15" s="7"/>
      <c r="WSV15" s="7"/>
      <c r="WSW15" s="7"/>
      <c r="WSX15" s="7"/>
      <c r="WSY15" s="7"/>
      <c r="WSZ15" s="7"/>
      <c r="WTA15" s="7"/>
      <c r="WTB15" s="7"/>
      <c r="WTC15" s="7"/>
      <c r="WTD15" s="7"/>
      <c r="WTE15" s="7"/>
      <c r="WTF15" s="7"/>
      <c r="WTG15" s="7"/>
      <c r="WTH15" s="7"/>
      <c r="WTI15" s="7"/>
      <c r="WTJ15" s="7"/>
      <c r="WTK15" s="7"/>
      <c r="WTL15" s="7"/>
      <c r="WTM15" s="7"/>
      <c r="WTN15" s="7"/>
      <c r="WTO15" s="7"/>
      <c r="WTP15" s="7"/>
      <c r="WTQ15" s="7"/>
      <c r="WTR15" s="7"/>
      <c r="WTS15" s="7"/>
      <c r="WTT15" s="7"/>
      <c r="WTU15" s="7"/>
      <c r="WTV15" s="7"/>
      <c r="WTW15" s="7"/>
      <c r="WTX15" s="7"/>
      <c r="WTY15" s="7"/>
      <c r="WTZ15" s="7"/>
      <c r="WUA15" s="7"/>
      <c r="WUB15" s="7"/>
      <c r="WUC15" s="7"/>
      <c r="WUD15" s="7"/>
      <c r="WUE15" s="7"/>
      <c r="WUF15" s="7"/>
      <c r="WUG15" s="7"/>
      <c r="WUH15" s="7"/>
      <c r="WUI15" s="7"/>
      <c r="WUJ15" s="7"/>
      <c r="WUK15" s="7"/>
      <c r="WUL15" s="7"/>
      <c r="WUM15" s="7"/>
      <c r="WUN15" s="7"/>
      <c r="WUO15" s="7"/>
      <c r="WUP15" s="7"/>
      <c r="WUQ15" s="7"/>
      <c r="WUR15" s="7"/>
      <c r="WUS15" s="7"/>
      <c r="WUT15" s="7"/>
      <c r="WUU15" s="7"/>
      <c r="WUV15" s="7"/>
      <c r="WUW15" s="7"/>
      <c r="WUX15" s="7"/>
      <c r="WUY15" s="7"/>
      <c r="WUZ15" s="7"/>
      <c r="WVA15" s="7"/>
      <c r="WVB15" s="7"/>
      <c r="WVC15" s="7"/>
      <c r="WVD15" s="7"/>
      <c r="WVE15" s="7"/>
      <c r="WVF15" s="7"/>
      <c r="WVG15" s="7"/>
      <c r="WVH15" s="7"/>
      <c r="WVI15" s="7"/>
      <c r="WVJ15" s="7"/>
      <c r="WVK15" s="7"/>
      <c r="WVL15" s="7"/>
      <c r="WVM15" s="7"/>
      <c r="WVN15" s="7"/>
      <c r="WVO15" s="7"/>
      <c r="WVP15" s="7"/>
      <c r="WVQ15" s="7"/>
      <c r="WVR15" s="7"/>
      <c r="WVS15" s="7"/>
      <c r="WVT15" s="7"/>
      <c r="WVU15" s="7"/>
      <c r="WVV15" s="7"/>
      <c r="WVW15" s="7"/>
      <c r="WVX15" s="7"/>
      <c r="WVY15" s="7"/>
      <c r="WVZ15" s="7"/>
      <c r="WWA15" s="7"/>
      <c r="WWB15" s="7"/>
      <c r="WWC15" s="7"/>
      <c r="WWD15" s="7"/>
      <c r="WWE15" s="7"/>
      <c r="WWF15" s="7"/>
      <c r="WWG15" s="7"/>
      <c r="WWH15" s="7"/>
      <c r="WWI15" s="7"/>
      <c r="WWJ15" s="7"/>
      <c r="WWK15" s="7"/>
      <c r="WWL15" s="7"/>
      <c r="WWM15" s="7"/>
      <c r="WWN15" s="7"/>
      <c r="WWO15" s="7"/>
      <c r="WWP15" s="7"/>
      <c r="WWQ15" s="7"/>
      <c r="WWR15" s="7"/>
      <c r="WWS15" s="7"/>
      <c r="WWT15" s="7"/>
      <c r="WWU15" s="7"/>
      <c r="WWV15" s="7"/>
      <c r="WWW15" s="7"/>
      <c r="WWX15" s="7"/>
      <c r="WWY15" s="7"/>
      <c r="WWZ15" s="7"/>
      <c r="WXA15" s="7"/>
      <c r="WXB15" s="7"/>
      <c r="WXC15" s="7"/>
      <c r="WXD15" s="7"/>
      <c r="WXE15" s="7"/>
      <c r="WXF15" s="7"/>
      <c r="WXG15" s="7"/>
      <c r="WXH15" s="7"/>
      <c r="WXI15" s="7"/>
      <c r="WXJ15" s="7"/>
      <c r="WXK15" s="7"/>
      <c r="WXL15" s="7"/>
      <c r="WXM15" s="7"/>
      <c r="WXN15" s="7"/>
      <c r="WXO15" s="7"/>
      <c r="WXP15" s="7"/>
      <c r="WXQ15" s="7"/>
      <c r="WXR15" s="7"/>
      <c r="WXS15" s="7"/>
      <c r="WXT15" s="7"/>
      <c r="WXU15" s="7"/>
      <c r="WXV15" s="7"/>
      <c r="WXW15" s="7"/>
      <c r="WXX15" s="7"/>
      <c r="WXY15" s="7"/>
      <c r="WXZ15" s="7"/>
      <c r="WYA15" s="7"/>
      <c r="WYB15" s="7"/>
      <c r="WYC15" s="7"/>
      <c r="WYD15" s="7"/>
      <c r="WYE15" s="7"/>
      <c r="WYF15" s="7"/>
      <c r="WYG15" s="7"/>
      <c r="WYH15" s="7"/>
      <c r="WYI15" s="7"/>
      <c r="WYJ15" s="7"/>
      <c r="WYK15" s="7"/>
      <c r="WYL15" s="7"/>
      <c r="WYM15" s="7"/>
      <c r="WYN15" s="7"/>
      <c r="WYO15" s="7"/>
      <c r="WYP15" s="7"/>
      <c r="WYQ15" s="7"/>
      <c r="WYR15" s="7"/>
      <c r="WYS15" s="7"/>
      <c r="WYT15" s="7"/>
      <c r="WYU15" s="7"/>
      <c r="WYV15" s="7"/>
      <c r="WYW15" s="7"/>
      <c r="WYX15" s="7"/>
      <c r="WYY15" s="7"/>
      <c r="WYZ15" s="7"/>
      <c r="WZA15" s="7"/>
      <c r="WZB15" s="7"/>
      <c r="WZC15" s="7"/>
      <c r="WZD15" s="7"/>
      <c r="WZE15" s="7"/>
      <c r="WZF15" s="7"/>
      <c r="WZG15" s="7"/>
      <c r="WZH15" s="7"/>
      <c r="WZI15" s="7"/>
      <c r="WZJ15" s="7"/>
      <c r="WZK15" s="7"/>
      <c r="WZL15" s="7"/>
      <c r="WZM15" s="7"/>
      <c r="WZN15" s="7"/>
      <c r="WZO15" s="7"/>
      <c r="WZP15" s="7"/>
      <c r="WZQ15" s="7"/>
      <c r="WZR15" s="7"/>
      <c r="WZS15" s="7"/>
      <c r="WZT15" s="7"/>
      <c r="WZU15" s="7"/>
      <c r="WZV15" s="7"/>
      <c r="WZW15" s="7"/>
      <c r="WZX15" s="7"/>
      <c r="WZY15" s="7"/>
      <c r="WZZ15" s="7"/>
      <c r="XAA15" s="7"/>
      <c r="XAB15" s="7"/>
      <c r="XAC15" s="7"/>
      <c r="XAD15" s="7"/>
      <c r="XAE15" s="7"/>
      <c r="XAF15" s="7"/>
      <c r="XAG15" s="7"/>
      <c r="XAH15" s="7"/>
      <c r="XAI15" s="7"/>
      <c r="XAJ15" s="7"/>
      <c r="XAK15" s="7"/>
      <c r="XAL15" s="7"/>
      <c r="XAM15" s="7"/>
      <c r="XAN15" s="7"/>
      <c r="XAO15" s="7"/>
      <c r="XAP15" s="7"/>
      <c r="XAQ15" s="7"/>
      <c r="XAR15" s="7"/>
      <c r="XAS15" s="7"/>
      <c r="XAT15" s="7"/>
      <c r="XAU15" s="7"/>
      <c r="XAV15" s="7"/>
      <c r="XAW15" s="7"/>
      <c r="XAX15" s="7"/>
      <c r="XAY15" s="7"/>
      <c r="XAZ15" s="7"/>
      <c r="XBA15" s="7"/>
      <c r="XBB15" s="7"/>
      <c r="XBC15" s="7"/>
      <c r="XBD15" s="7"/>
      <c r="XBE15" s="7"/>
      <c r="XBF15" s="7"/>
      <c r="XBG15" s="7"/>
      <c r="XBH15" s="7"/>
      <c r="XBI15" s="7"/>
      <c r="XBJ15" s="7"/>
      <c r="XBK15" s="7"/>
      <c r="XBL15" s="7"/>
      <c r="XBM15" s="7"/>
      <c r="XBN15" s="7"/>
      <c r="XBO15" s="7"/>
      <c r="XBP15" s="7"/>
      <c r="XBQ15" s="7"/>
      <c r="XBR15" s="7"/>
      <c r="XBS15" s="7"/>
      <c r="XBT15" s="7"/>
      <c r="XBU15" s="7"/>
      <c r="XBV15" s="7"/>
      <c r="XBW15" s="7"/>
      <c r="XBX15" s="7"/>
      <c r="XBY15" s="7"/>
      <c r="XBZ15" s="7"/>
      <c r="XCA15" s="7"/>
      <c r="XCB15" s="7"/>
      <c r="XCC15" s="7"/>
      <c r="XCD15" s="7"/>
      <c r="XCE15" s="7"/>
      <c r="XCF15" s="7"/>
      <c r="XCG15" s="7"/>
      <c r="XCH15" s="7"/>
      <c r="XCI15" s="7"/>
      <c r="XCJ15" s="7"/>
      <c r="XCK15" s="7"/>
      <c r="XCL15" s="7"/>
      <c r="XCM15" s="7"/>
      <c r="XCN15" s="7"/>
      <c r="XCO15" s="7"/>
      <c r="XCP15" s="7"/>
      <c r="XCQ15" s="7"/>
      <c r="XCR15" s="7"/>
      <c r="XCS15" s="7"/>
      <c r="XCT15" s="7"/>
      <c r="XCU15" s="7"/>
      <c r="XCV15" s="7"/>
      <c r="XCW15" s="7"/>
      <c r="XCX15" s="7"/>
      <c r="XCY15" s="7"/>
      <c r="XCZ15" s="7"/>
      <c r="XDA15" s="7"/>
      <c r="XDB15" s="7"/>
      <c r="XDC15" s="7"/>
      <c r="XDD15" s="7"/>
      <c r="XDE15" s="7"/>
      <c r="XDF15" s="7"/>
      <c r="XDG15" s="7"/>
      <c r="XDH15" s="7"/>
      <c r="XDI15" s="7"/>
      <c r="XDJ15" s="7"/>
      <c r="XDK15" s="7"/>
      <c r="XDL15" s="7"/>
      <c r="XDM15" s="7"/>
      <c r="XDN15" s="7"/>
      <c r="XDO15" s="7"/>
      <c r="XDP15" s="7"/>
      <c r="XDQ15" s="7"/>
      <c r="XDR15" s="7"/>
      <c r="XDS15" s="7"/>
      <c r="XDT15" s="7"/>
      <c r="XDU15" s="7"/>
      <c r="XDV15" s="7"/>
      <c r="XDW15" s="7"/>
      <c r="XDX15" s="7"/>
      <c r="XDY15" s="7"/>
      <c r="XDZ15" s="7"/>
      <c r="XEA15" s="7"/>
      <c r="XEB15" s="7"/>
      <c r="XEC15" s="7"/>
      <c r="XED15" s="7"/>
      <c r="XEE15" s="7"/>
      <c r="XEF15" s="7"/>
      <c r="XEG15" s="7"/>
      <c r="XEH15" s="7"/>
      <c r="XEI15" s="7"/>
      <c r="XEJ15" s="7"/>
      <c r="XEK15" s="7"/>
      <c r="XEL15" s="7"/>
      <c r="XEM15" s="7"/>
      <c r="XEN15" s="7"/>
      <c r="XEO15" s="7"/>
      <c r="XEP15" s="7"/>
      <c r="XEQ15" s="7"/>
      <c r="XER15" s="7"/>
      <c r="XES15" s="7"/>
      <c r="XET15" s="7"/>
      <c r="XEU15" s="7"/>
      <c r="XEV15" s="7"/>
      <c r="XEW15" s="7"/>
      <c r="XEX15" s="7"/>
      <c r="XEY15" s="7"/>
      <c r="XEZ15" s="7"/>
      <c r="XFA15" s="7"/>
      <c r="XFB15" s="7"/>
      <c r="XFC15" s="7"/>
      <c r="XFD15" s="7"/>
    </row>
    <row r="16" spans="2:16384">
      <c r="C16" s="164"/>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45"/>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c r="WVN16" s="7"/>
      <c r="WVO16" s="7"/>
      <c r="WVP16" s="7"/>
      <c r="WVQ16" s="7"/>
      <c r="WVR16" s="7"/>
      <c r="WVS16" s="7"/>
      <c r="WVT16" s="7"/>
      <c r="WVU16" s="7"/>
      <c r="WVV16" s="7"/>
      <c r="WVW16" s="7"/>
      <c r="WVX16" s="7"/>
      <c r="WVY16" s="7"/>
      <c r="WVZ16" s="7"/>
      <c r="WWA16" s="7"/>
      <c r="WWB16" s="7"/>
      <c r="WWC16" s="7"/>
      <c r="WWD16" s="7"/>
      <c r="WWE16" s="7"/>
      <c r="WWF16" s="7"/>
      <c r="WWG16" s="7"/>
      <c r="WWH16" s="7"/>
      <c r="WWI16" s="7"/>
      <c r="WWJ16" s="7"/>
      <c r="WWK16" s="7"/>
      <c r="WWL16" s="7"/>
      <c r="WWM16" s="7"/>
      <c r="WWN16" s="7"/>
      <c r="WWO16" s="7"/>
      <c r="WWP16" s="7"/>
      <c r="WWQ16" s="7"/>
      <c r="WWR16" s="7"/>
      <c r="WWS16" s="7"/>
      <c r="WWT16" s="7"/>
      <c r="WWU16" s="7"/>
      <c r="WWV16" s="7"/>
      <c r="WWW16" s="7"/>
      <c r="WWX16" s="7"/>
      <c r="WWY16" s="7"/>
      <c r="WWZ16" s="7"/>
      <c r="WXA16" s="7"/>
      <c r="WXB16" s="7"/>
      <c r="WXC16" s="7"/>
      <c r="WXD16" s="7"/>
      <c r="WXE16" s="7"/>
      <c r="WXF16" s="7"/>
      <c r="WXG16" s="7"/>
      <c r="WXH16" s="7"/>
      <c r="WXI16" s="7"/>
      <c r="WXJ16" s="7"/>
      <c r="WXK16" s="7"/>
      <c r="WXL16" s="7"/>
      <c r="WXM16" s="7"/>
      <c r="WXN16" s="7"/>
      <c r="WXO16" s="7"/>
      <c r="WXP16" s="7"/>
      <c r="WXQ16" s="7"/>
      <c r="WXR16" s="7"/>
      <c r="WXS16" s="7"/>
      <c r="WXT16" s="7"/>
      <c r="WXU16" s="7"/>
      <c r="WXV16" s="7"/>
      <c r="WXW16" s="7"/>
      <c r="WXX16" s="7"/>
      <c r="WXY16" s="7"/>
      <c r="WXZ16" s="7"/>
      <c r="WYA16" s="7"/>
      <c r="WYB16" s="7"/>
      <c r="WYC16" s="7"/>
      <c r="WYD16" s="7"/>
      <c r="WYE16" s="7"/>
      <c r="WYF16" s="7"/>
      <c r="WYG16" s="7"/>
      <c r="WYH16" s="7"/>
      <c r="WYI16" s="7"/>
      <c r="WYJ16" s="7"/>
      <c r="WYK16" s="7"/>
      <c r="WYL16" s="7"/>
      <c r="WYM16" s="7"/>
      <c r="WYN16" s="7"/>
      <c r="WYO16" s="7"/>
      <c r="WYP16" s="7"/>
      <c r="WYQ16" s="7"/>
      <c r="WYR16" s="7"/>
      <c r="WYS16" s="7"/>
      <c r="WYT16" s="7"/>
      <c r="WYU16" s="7"/>
      <c r="WYV16" s="7"/>
      <c r="WYW16" s="7"/>
      <c r="WYX16" s="7"/>
      <c r="WYY16" s="7"/>
      <c r="WYZ16" s="7"/>
      <c r="WZA16" s="7"/>
      <c r="WZB16" s="7"/>
      <c r="WZC16" s="7"/>
      <c r="WZD16" s="7"/>
      <c r="WZE16" s="7"/>
      <c r="WZF16" s="7"/>
      <c r="WZG16" s="7"/>
      <c r="WZH16" s="7"/>
      <c r="WZI16" s="7"/>
      <c r="WZJ16" s="7"/>
      <c r="WZK16" s="7"/>
      <c r="WZL16" s="7"/>
      <c r="WZM16" s="7"/>
      <c r="WZN16" s="7"/>
      <c r="WZO16" s="7"/>
      <c r="WZP16" s="7"/>
      <c r="WZQ16" s="7"/>
      <c r="WZR16" s="7"/>
      <c r="WZS16" s="7"/>
      <c r="WZT16" s="7"/>
      <c r="WZU16" s="7"/>
      <c r="WZV16" s="7"/>
      <c r="WZW16" s="7"/>
      <c r="WZX16" s="7"/>
      <c r="WZY16" s="7"/>
      <c r="WZZ16" s="7"/>
      <c r="XAA16" s="7"/>
      <c r="XAB16" s="7"/>
      <c r="XAC16" s="7"/>
      <c r="XAD16" s="7"/>
      <c r="XAE16" s="7"/>
      <c r="XAF16" s="7"/>
      <c r="XAG16" s="7"/>
      <c r="XAH16" s="7"/>
      <c r="XAI16" s="7"/>
      <c r="XAJ16" s="7"/>
      <c r="XAK16" s="7"/>
      <c r="XAL16" s="7"/>
      <c r="XAM16" s="7"/>
      <c r="XAN16" s="7"/>
      <c r="XAO16" s="7"/>
      <c r="XAP16" s="7"/>
      <c r="XAQ16" s="7"/>
      <c r="XAR16" s="7"/>
      <c r="XAS16" s="7"/>
      <c r="XAT16" s="7"/>
      <c r="XAU16" s="7"/>
      <c r="XAV16" s="7"/>
      <c r="XAW16" s="7"/>
      <c r="XAX16" s="7"/>
      <c r="XAY16" s="7"/>
      <c r="XAZ16" s="7"/>
      <c r="XBA16" s="7"/>
      <c r="XBB16" s="7"/>
      <c r="XBC16" s="7"/>
      <c r="XBD16" s="7"/>
      <c r="XBE16" s="7"/>
      <c r="XBF16" s="7"/>
      <c r="XBG16" s="7"/>
      <c r="XBH16" s="7"/>
      <c r="XBI16" s="7"/>
      <c r="XBJ16" s="7"/>
      <c r="XBK16" s="7"/>
      <c r="XBL16" s="7"/>
      <c r="XBM16" s="7"/>
      <c r="XBN16" s="7"/>
      <c r="XBO16" s="7"/>
      <c r="XBP16" s="7"/>
      <c r="XBQ16" s="7"/>
      <c r="XBR16" s="7"/>
      <c r="XBS16" s="7"/>
      <c r="XBT16" s="7"/>
      <c r="XBU16" s="7"/>
      <c r="XBV16" s="7"/>
      <c r="XBW16" s="7"/>
      <c r="XBX16" s="7"/>
      <c r="XBY16" s="7"/>
      <c r="XBZ16" s="7"/>
      <c r="XCA16" s="7"/>
      <c r="XCB16" s="7"/>
      <c r="XCC16" s="7"/>
      <c r="XCD16" s="7"/>
      <c r="XCE16" s="7"/>
      <c r="XCF16" s="7"/>
      <c r="XCG16" s="7"/>
      <c r="XCH16" s="7"/>
      <c r="XCI16" s="7"/>
      <c r="XCJ16" s="7"/>
      <c r="XCK16" s="7"/>
      <c r="XCL16" s="7"/>
      <c r="XCM16" s="7"/>
      <c r="XCN16" s="7"/>
      <c r="XCO16" s="7"/>
      <c r="XCP16" s="7"/>
      <c r="XCQ16" s="7"/>
      <c r="XCR16" s="7"/>
      <c r="XCS16" s="7"/>
      <c r="XCT16" s="7"/>
      <c r="XCU16" s="7"/>
      <c r="XCV16" s="7"/>
      <c r="XCW16" s="7"/>
      <c r="XCX16" s="7"/>
      <c r="XCY16" s="7"/>
      <c r="XCZ16" s="7"/>
      <c r="XDA16" s="7"/>
      <c r="XDB16" s="7"/>
      <c r="XDC16" s="7"/>
      <c r="XDD16" s="7"/>
      <c r="XDE16" s="7"/>
      <c r="XDF16" s="7"/>
      <c r="XDG16" s="7"/>
      <c r="XDH16" s="7"/>
      <c r="XDI16" s="7"/>
      <c r="XDJ16" s="7"/>
      <c r="XDK16" s="7"/>
      <c r="XDL16" s="7"/>
      <c r="XDM16" s="7"/>
      <c r="XDN16" s="7"/>
      <c r="XDO16" s="7"/>
      <c r="XDP16" s="7"/>
      <c r="XDQ16" s="7"/>
      <c r="XDR16" s="7"/>
      <c r="XDS16" s="7"/>
      <c r="XDT16" s="7"/>
      <c r="XDU16" s="7"/>
      <c r="XDV16" s="7"/>
      <c r="XDW16" s="7"/>
      <c r="XDX16" s="7"/>
      <c r="XDY16" s="7"/>
      <c r="XDZ16" s="7"/>
      <c r="XEA16" s="7"/>
      <c r="XEB16" s="7"/>
      <c r="XEC16" s="7"/>
      <c r="XED16" s="7"/>
      <c r="XEE16" s="7"/>
      <c r="XEF16" s="7"/>
      <c r="XEG16" s="7"/>
      <c r="XEH16" s="7"/>
      <c r="XEI16" s="7"/>
      <c r="XEJ16" s="7"/>
      <c r="XEK16" s="7"/>
      <c r="XEL16" s="7"/>
      <c r="XEM16" s="7"/>
      <c r="XEN16" s="7"/>
      <c r="XEO16" s="7"/>
      <c r="XEP16" s="7"/>
      <c r="XEQ16" s="7"/>
      <c r="XER16" s="7"/>
      <c r="XES16" s="7"/>
      <c r="XET16" s="7"/>
      <c r="XEU16" s="7"/>
      <c r="XEV16" s="7"/>
      <c r="XEW16" s="7"/>
      <c r="XEX16" s="7"/>
      <c r="XEY16" s="7"/>
      <c r="XEZ16" s="7"/>
      <c r="XFA16" s="7"/>
      <c r="XFB16" s="7"/>
      <c r="XFC16" s="7"/>
      <c r="XFD16" s="7"/>
    </row>
    <row r="17" spans="2:16384">
      <c r="B17" s="1" t="s">
        <v>812</v>
      </c>
      <c r="C17" s="164"/>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45"/>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c r="MK17" s="7"/>
      <c r="ML17" s="7"/>
      <c r="MM17" s="7"/>
      <c r="MN17" s="7"/>
      <c r="MO17" s="7"/>
      <c r="MP17" s="7"/>
      <c r="MQ17" s="7"/>
      <c r="MR17" s="7"/>
      <c r="MS17" s="7"/>
      <c r="MT17" s="7"/>
      <c r="MU17" s="7"/>
      <c r="MV17" s="7"/>
      <c r="MW17" s="7"/>
      <c r="MX17" s="7"/>
      <c r="MY17" s="7"/>
      <c r="MZ17" s="7"/>
      <c r="NA17" s="7"/>
      <c r="NB17" s="7"/>
      <c r="NC17" s="7"/>
      <c r="ND17" s="7"/>
      <c r="NE17" s="7"/>
      <c r="NF17" s="7"/>
      <c r="NG17" s="7"/>
      <c r="NH17" s="7"/>
      <c r="NI17" s="7"/>
      <c r="NJ17" s="7"/>
      <c r="NK17" s="7"/>
      <c r="NL17" s="7"/>
      <c r="NM17" s="7"/>
      <c r="NN17" s="7"/>
      <c r="NO17" s="7"/>
      <c r="NP17" s="7"/>
      <c r="NQ17" s="7"/>
      <c r="NR17" s="7"/>
      <c r="NS17" s="7"/>
      <c r="NT17" s="7"/>
      <c r="NU17" s="7"/>
      <c r="NV17" s="7"/>
      <c r="NW17" s="7"/>
      <c r="NX17" s="7"/>
      <c r="NY17" s="7"/>
      <c r="NZ17" s="7"/>
      <c r="OA17" s="7"/>
      <c r="OB17" s="7"/>
      <c r="OC17" s="7"/>
      <c r="OD17" s="7"/>
      <c r="OE17" s="7"/>
      <c r="OF17" s="7"/>
      <c r="OG17" s="7"/>
      <c r="OH17" s="7"/>
      <c r="OI17" s="7"/>
      <c r="OJ17" s="7"/>
      <c r="OK17" s="7"/>
      <c r="OL17" s="7"/>
      <c r="OM17" s="7"/>
      <c r="ON17" s="7"/>
      <c r="OO17" s="7"/>
      <c r="OP17" s="7"/>
      <c r="OQ17" s="7"/>
      <c r="OR17" s="7"/>
      <c r="OS17" s="7"/>
      <c r="OT17" s="7"/>
      <c r="OU17" s="7"/>
      <c r="OV17" s="7"/>
      <c r="OW17" s="7"/>
      <c r="OX17" s="7"/>
      <c r="OY17" s="7"/>
      <c r="OZ17" s="7"/>
      <c r="PA17" s="7"/>
      <c r="PB17" s="7"/>
      <c r="PC17" s="7"/>
      <c r="PD17" s="7"/>
      <c r="PE17" s="7"/>
      <c r="PF17" s="7"/>
      <c r="PG17" s="7"/>
      <c r="PH17" s="7"/>
      <c r="PI17" s="7"/>
      <c r="PJ17" s="7"/>
      <c r="PK17" s="7"/>
      <c r="PL17" s="7"/>
      <c r="PM17" s="7"/>
      <c r="PN17" s="7"/>
      <c r="PO17" s="7"/>
      <c r="PP17" s="7"/>
      <c r="PQ17" s="7"/>
      <c r="PR17" s="7"/>
      <c r="PS17" s="7"/>
      <c r="PT17" s="7"/>
      <c r="PU17" s="7"/>
      <c r="PV17" s="7"/>
      <c r="PW17" s="7"/>
      <c r="PX17" s="7"/>
      <c r="PY17" s="7"/>
      <c r="PZ17" s="7"/>
      <c r="QA17" s="7"/>
      <c r="QB17" s="7"/>
      <c r="QC17" s="7"/>
      <c r="QD17" s="7"/>
      <c r="QE17" s="7"/>
      <c r="QF17" s="7"/>
      <c r="QG17" s="7"/>
      <c r="QH17" s="7"/>
      <c r="QI17" s="7"/>
      <c r="QJ17" s="7"/>
      <c r="QK17" s="7"/>
      <c r="QL17" s="7"/>
      <c r="QM17" s="7"/>
      <c r="QN17" s="7"/>
      <c r="QO17" s="7"/>
      <c r="QP17" s="7"/>
      <c r="QQ17" s="7"/>
      <c r="QR17" s="7"/>
      <c r="QS17" s="7"/>
      <c r="QT17" s="7"/>
      <c r="QU17" s="7"/>
      <c r="QV17" s="7"/>
      <c r="QW17" s="7"/>
      <c r="QX17" s="7"/>
      <c r="QY17" s="7"/>
      <c r="QZ17" s="7"/>
      <c r="RA17" s="7"/>
      <c r="RB17" s="7"/>
      <c r="RC17" s="7"/>
      <c r="RD17" s="7"/>
      <c r="RE17" s="7"/>
      <c r="RF17" s="7"/>
      <c r="RG17" s="7"/>
      <c r="RH17" s="7"/>
      <c r="RI17" s="7"/>
      <c r="RJ17" s="7"/>
      <c r="RK17" s="7"/>
      <c r="RL17" s="7"/>
      <c r="RM17" s="7"/>
      <c r="RN17" s="7"/>
      <c r="RO17" s="7"/>
      <c r="RP17" s="7"/>
      <c r="RQ17" s="7"/>
      <c r="RR17" s="7"/>
      <c r="RS17" s="7"/>
      <c r="RT17" s="7"/>
      <c r="RU17" s="7"/>
      <c r="RV17" s="7"/>
      <c r="RW17" s="7"/>
      <c r="RX17" s="7"/>
      <c r="RY17" s="7"/>
      <c r="RZ17" s="7"/>
      <c r="SA17" s="7"/>
      <c r="SB17" s="7"/>
      <c r="SC17" s="7"/>
      <c r="SD17" s="7"/>
      <c r="SE17" s="7"/>
      <c r="SF17" s="7"/>
      <c r="SG17" s="7"/>
      <c r="SH17" s="7"/>
      <c r="SI17" s="7"/>
      <c r="SJ17" s="7"/>
      <c r="SK17" s="7"/>
      <c r="SL17" s="7"/>
      <c r="SM17" s="7"/>
      <c r="SN17" s="7"/>
      <c r="SO17" s="7"/>
      <c r="SP17" s="7"/>
      <c r="SQ17" s="7"/>
      <c r="SR17" s="7"/>
      <c r="SS17" s="7"/>
      <c r="ST17" s="7"/>
      <c r="SU17" s="7"/>
      <c r="SV17" s="7"/>
      <c r="SW17" s="7"/>
      <c r="SX17" s="7"/>
      <c r="SY17" s="7"/>
      <c r="SZ17" s="7"/>
      <c r="TA17" s="7"/>
      <c r="TB17" s="7"/>
      <c r="TC17" s="7"/>
      <c r="TD17" s="7"/>
      <c r="TE17" s="7"/>
      <c r="TF17" s="7"/>
      <c r="TG17" s="7"/>
      <c r="TH17" s="7"/>
      <c r="TI17" s="7"/>
      <c r="TJ17" s="7"/>
      <c r="TK17" s="7"/>
      <c r="TL17" s="7"/>
      <c r="TM17" s="7"/>
      <c r="TN17" s="7"/>
      <c r="TO17" s="7"/>
      <c r="TP17" s="7"/>
      <c r="TQ17" s="7"/>
      <c r="TR17" s="7"/>
      <c r="TS17" s="7"/>
      <c r="TT17" s="7"/>
      <c r="TU17" s="7"/>
      <c r="TV17" s="7"/>
      <c r="TW17" s="7"/>
      <c r="TX17" s="7"/>
      <c r="TY17" s="7"/>
      <c r="TZ17" s="7"/>
      <c r="UA17" s="7"/>
      <c r="UB17" s="7"/>
      <c r="UC17" s="7"/>
      <c r="UD17" s="7"/>
      <c r="UE17" s="7"/>
      <c r="UF17" s="7"/>
      <c r="UG17" s="7"/>
      <c r="UH17" s="7"/>
      <c r="UI17" s="7"/>
      <c r="UJ17" s="7"/>
      <c r="UK17" s="7"/>
      <c r="UL17" s="7"/>
      <c r="UM17" s="7"/>
      <c r="UN17" s="7"/>
      <c r="UO17" s="7"/>
      <c r="UP17" s="7"/>
      <c r="UQ17" s="7"/>
      <c r="UR17" s="7"/>
      <c r="US17" s="7"/>
      <c r="UT17" s="7"/>
      <c r="UU17" s="7"/>
      <c r="UV17" s="7"/>
      <c r="UW17" s="7"/>
      <c r="UX17" s="7"/>
      <c r="UY17" s="7"/>
      <c r="UZ17" s="7"/>
      <c r="VA17" s="7"/>
      <c r="VB17" s="7"/>
      <c r="VC17" s="7"/>
      <c r="VD17" s="7"/>
      <c r="VE17" s="7"/>
      <c r="VF17" s="7"/>
      <c r="VG17" s="7"/>
      <c r="VH17" s="7"/>
      <c r="VI17" s="7"/>
      <c r="VJ17" s="7"/>
      <c r="VK17" s="7"/>
      <c r="VL17" s="7"/>
      <c r="VM17" s="7"/>
      <c r="VN17" s="7"/>
      <c r="VO17" s="7"/>
      <c r="VP17" s="7"/>
      <c r="VQ17" s="7"/>
      <c r="VR17" s="7"/>
      <c r="VS17" s="7"/>
      <c r="VT17" s="7"/>
      <c r="VU17" s="7"/>
      <c r="VV17" s="7"/>
      <c r="VW17" s="7"/>
      <c r="VX17" s="7"/>
      <c r="VY17" s="7"/>
      <c r="VZ17" s="7"/>
      <c r="WA17" s="7"/>
      <c r="WB17" s="7"/>
      <c r="WC17" s="7"/>
      <c r="WD17" s="7"/>
      <c r="WE17" s="7"/>
      <c r="WF17" s="7"/>
      <c r="WG17" s="7"/>
      <c r="WH17" s="7"/>
      <c r="WI17" s="7"/>
      <c r="WJ17" s="7"/>
      <c r="WK17" s="7"/>
      <c r="WL17" s="7"/>
      <c r="WM17" s="7"/>
      <c r="WN17" s="7"/>
      <c r="WO17" s="7"/>
      <c r="WP17" s="7"/>
      <c r="WQ17" s="7"/>
      <c r="WR17" s="7"/>
      <c r="WS17" s="7"/>
      <c r="WT17" s="7"/>
      <c r="WU17" s="7"/>
      <c r="WV17" s="7"/>
      <c r="WW17" s="7"/>
      <c r="WX17" s="7"/>
      <c r="WY17" s="7"/>
      <c r="WZ17" s="7"/>
      <c r="XA17" s="7"/>
      <c r="XB17" s="7"/>
      <c r="XC17" s="7"/>
      <c r="XD17" s="7"/>
      <c r="XE17" s="7"/>
      <c r="XF17" s="7"/>
      <c r="XG17" s="7"/>
      <c r="XH17" s="7"/>
      <c r="XI17" s="7"/>
      <c r="XJ17" s="7"/>
      <c r="XK17" s="7"/>
      <c r="XL17" s="7"/>
      <c r="XM17" s="7"/>
      <c r="XN17" s="7"/>
      <c r="XO17" s="7"/>
      <c r="XP17" s="7"/>
      <c r="XQ17" s="7"/>
      <c r="XR17" s="7"/>
      <c r="XS17" s="7"/>
      <c r="XT17" s="7"/>
      <c r="XU17" s="7"/>
      <c r="XV17" s="7"/>
      <c r="XW17" s="7"/>
      <c r="XX17" s="7"/>
      <c r="XY17" s="7"/>
      <c r="XZ17" s="7"/>
      <c r="YA17" s="7"/>
      <c r="YB17" s="7"/>
      <c r="YC17" s="7"/>
      <c r="YD17" s="7"/>
      <c r="YE17" s="7"/>
      <c r="YF17" s="7"/>
      <c r="YG17" s="7"/>
      <c r="YH17" s="7"/>
      <c r="YI17" s="7"/>
      <c r="YJ17" s="7"/>
      <c r="YK17" s="7"/>
      <c r="YL17" s="7"/>
      <c r="YM17" s="7"/>
      <c r="YN17" s="7"/>
      <c r="YO17" s="7"/>
      <c r="YP17" s="7"/>
      <c r="YQ17" s="7"/>
      <c r="YR17" s="7"/>
      <c r="YS17" s="7"/>
      <c r="YT17" s="7"/>
      <c r="YU17" s="7"/>
      <c r="YV17" s="7"/>
      <c r="YW17" s="7"/>
      <c r="YX17" s="7"/>
      <c r="YY17" s="7"/>
      <c r="YZ17" s="7"/>
      <c r="ZA17" s="7"/>
      <c r="ZB17" s="7"/>
      <c r="ZC17" s="7"/>
      <c r="ZD17" s="7"/>
      <c r="ZE17" s="7"/>
      <c r="ZF17" s="7"/>
      <c r="ZG17" s="7"/>
      <c r="ZH17" s="7"/>
      <c r="ZI17" s="7"/>
      <c r="ZJ17" s="7"/>
      <c r="ZK17" s="7"/>
      <c r="ZL17" s="7"/>
      <c r="ZM17" s="7"/>
      <c r="ZN17" s="7"/>
      <c r="ZO17" s="7"/>
      <c r="ZP17" s="7"/>
      <c r="ZQ17" s="7"/>
      <c r="ZR17" s="7"/>
      <c r="ZS17" s="7"/>
      <c r="ZT17" s="7"/>
      <c r="ZU17" s="7"/>
      <c r="ZV17" s="7"/>
      <c r="ZW17" s="7"/>
      <c r="ZX17" s="7"/>
      <c r="ZY17" s="7"/>
      <c r="ZZ17" s="7"/>
      <c r="AAA17" s="7"/>
      <c r="AAB17" s="7"/>
      <c r="AAC17" s="7"/>
      <c r="AAD17" s="7"/>
      <c r="AAE17" s="7"/>
      <c r="AAF17" s="7"/>
      <c r="AAG17" s="7"/>
      <c r="AAH17" s="7"/>
      <c r="AAI17" s="7"/>
      <c r="AAJ17" s="7"/>
      <c r="AAK17" s="7"/>
      <c r="AAL17" s="7"/>
      <c r="AAM17" s="7"/>
      <c r="AAN17" s="7"/>
      <c r="AAO17" s="7"/>
      <c r="AAP17" s="7"/>
      <c r="AAQ17" s="7"/>
      <c r="AAR17" s="7"/>
      <c r="AAS17" s="7"/>
      <c r="AAT17" s="7"/>
      <c r="AAU17" s="7"/>
      <c r="AAV17" s="7"/>
      <c r="AAW17" s="7"/>
      <c r="AAX17" s="7"/>
      <c r="AAY17" s="7"/>
      <c r="AAZ17" s="7"/>
      <c r="ABA17" s="7"/>
      <c r="ABB17" s="7"/>
      <c r="ABC17" s="7"/>
      <c r="ABD17" s="7"/>
      <c r="ABE17" s="7"/>
      <c r="ABF17" s="7"/>
      <c r="ABG17" s="7"/>
      <c r="ABH17" s="7"/>
      <c r="ABI17" s="7"/>
      <c r="ABJ17" s="7"/>
      <c r="ABK17" s="7"/>
      <c r="ABL17" s="7"/>
      <c r="ABM17" s="7"/>
      <c r="ABN17" s="7"/>
      <c r="ABO17" s="7"/>
      <c r="ABP17" s="7"/>
      <c r="ABQ17" s="7"/>
      <c r="ABR17" s="7"/>
      <c r="ABS17" s="7"/>
      <c r="ABT17" s="7"/>
      <c r="ABU17" s="7"/>
      <c r="ABV17" s="7"/>
      <c r="ABW17" s="7"/>
      <c r="ABX17" s="7"/>
      <c r="ABY17" s="7"/>
      <c r="ABZ17" s="7"/>
      <c r="ACA17" s="7"/>
      <c r="ACB17" s="7"/>
      <c r="ACC17" s="7"/>
      <c r="ACD17" s="7"/>
      <c r="ACE17" s="7"/>
      <c r="ACF17" s="7"/>
      <c r="ACG17" s="7"/>
      <c r="ACH17" s="7"/>
      <c r="ACI17" s="7"/>
      <c r="ACJ17" s="7"/>
      <c r="ACK17" s="7"/>
      <c r="ACL17" s="7"/>
      <c r="ACM17" s="7"/>
      <c r="ACN17" s="7"/>
      <c r="ACO17" s="7"/>
      <c r="ACP17" s="7"/>
      <c r="ACQ17" s="7"/>
      <c r="ACR17" s="7"/>
      <c r="ACS17" s="7"/>
      <c r="ACT17" s="7"/>
      <c r="ACU17" s="7"/>
      <c r="ACV17" s="7"/>
      <c r="ACW17" s="7"/>
      <c r="ACX17" s="7"/>
      <c r="ACY17" s="7"/>
      <c r="ACZ17" s="7"/>
      <c r="ADA17" s="7"/>
      <c r="ADB17" s="7"/>
      <c r="ADC17" s="7"/>
      <c r="ADD17" s="7"/>
      <c r="ADE17" s="7"/>
      <c r="ADF17" s="7"/>
      <c r="ADG17" s="7"/>
      <c r="ADH17" s="7"/>
      <c r="ADI17" s="7"/>
      <c r="ADJ17" s="7"/>
      <c r="ADK17" s="7"/>
      <c r="ADL17" s="7"/>
      <c r="ADM17" s="7"/>
      <c r="ADN17" s="7"/>
      <c r="ADO17" s="7"/>
      <c r="ADP17" s="7"/>
      <c r="ADQ17" s="7"/>
      <c r="ADR17" s="7"/>
      <c r="ADS17" s="7"/>
      <c r="ADT17" s="7"/>
      <c r="ADU17" s="7"/>
      <c r="ADV17" s="7"/>
      <c r="ADW17" s="7"/>
      <c r="ADX17" s="7"/>
      <c r="ADY17" s="7"/>
      <c r="ADZ17" s="7"/>
      <c r="AEA17" s="7"/>
      <c r="AEB17" s="7"/>
      <c r="AEC17" s="7"/>
      <c r="AED17" s="7"/>
      <c r="AEE17" s="7"/>
      <c r="AEF17" s="7"/>
      <c r="AEG17" s="7"/>
      <c r="AEH17" s="7"/>
      <c r="AEI17" s="7"/>
      <c r="AEJ17" s="7"/>
      <c r="AEK17" s="7"/>
      <c r="AEL17" s="7"/>
      <c r="AEM17" s="7"/>
      <c r="AEN17" s="7"/>
      <c r="AEO17" s="7"/>
      <c r="AEP17" s="7"/>
      <c r="AEQ17" s="7"/>
      <c r="AER17" s="7"/>
      <c r="AES17" s="7"/>
      <c r="AET17" s="7"/>
      <c r="AEU17" s="7"/>
      <c r="AEV17" s="7"/>
      <c r="AEW17" s="7"/>
      <c r="AEX17" s="7"/>
      <c r="AEY17" s="7"/>
      <c r="AEZ17" s="7"/>
      <c r="AFA17" s="7"/>
      <c r="AFB17" s="7"/>
      <c r="AFC17" s="7"/>
      <c r="AFD17" s="7"/>
      <c r="AFE17" s="7"/>
      <c r="AFF17" s="7"/>
      <c r="AFG17" s="7"/>
      <c r="AFH17" s="7"/>
      <c r="AFI17" s="7"/>
      <c r="AFJ17" s="7"/>
      <c r="AFK17" s="7"/>
      <c r="AFL17" s="7"/>
      <c r="AFM17" s="7"/>
      <c r="AFN17" s="7"/>
      <c r="AFO17" s="7"/>
      <c r="AFP17" s="7"/>
      <c r="AFQ17" s="7"/>
      <c r="AFR17" s="7"/>
      <c r="AFS17" s="7"/>
      <c r="AFT17" s="7"/>
      <c r="AFU17" s="7"/>
      <c r="AFV17" s="7"/>
      <c r="AFW17" s="7"/>
      <c r="AFX17" s="7"/>
      <c r="AFY17" s="7"/>
      <c r="AFZ17" s="7"/>
      <c r="AGA17" s="7"/>
      <c r="AGB17" s="7"/>
      <c r="AGC17" s="7"/>
      <c r="AGD17" s="7"/>
      <c r="AGE17" s="7"/>
      <c r="AGF17" s="7"/>
      <c r="AGG17" s="7"/>
      <c r="AGH17" s="7"/>
      <c r="AGI17" s="7"/>
      <c r="AGJ17" s="7"/>
      <c r="AGK17" s="7"/>
      <c r="AGL17" s="7"/>
      <c r="AGM17" s="7"/>
      <c r="AGN17" s="7"/>
      <c r="AGO17" s="7"/>
      <c r="AGP17" s="7"/>
      <c r="AGQ17" s="7"/>
      <c r="AGR17" s="7"/>
      <c r="AGS17" s="7"/>
      <c r="AGT17" s="7"/>
      <c r="AGU17" s="7"/>
      <c r="AGV17" s="7"/>
      <c r="AGW17" s="7"/>
      <c r="AGX17" s="7"/>
      <c r="AGY17" s="7"/>
      <c r="AGZ17" s="7"/>
      <c r="AHA17" s="7"/>
      <c r="AHB17" s="7"/>
      <c r="AHC17" s="7"/>
      <c r="AHD17" s="7"/>
      <c r="AHE17" s="7"/>
      <c r="AHF17" s="7"/>
      <c r="AHG17" s="7"/>
      <c r="AHH17" s="7"/>
      <c r="AHI17" s="7"/>
      <c r="AHJ17" s="7"/>
      <c r="AHK17" s="7"/>
      <c r="AHL17" s="7"/>
      <c r="AHM17" s="7"/>
      <c r="AHN17" s="7"/>
      <c r="AHO17" s="7"/>
      <c r="AHP17" s="7"/>
      <c r="AHQ17" s="7"/>
      <c r="AHR17" s="7"/>
      <c r="AHS17" s="7"/>
      <c r="AHT17" s="7"/>
      <c r="AHU17" s="7"/>
      <c r="AHV17" s="7"/>
      <c r="AHW17" s="7"/>
      <c r="AHX17" s="7"/>
      <c r="AHY17" s="7"/>
      <c r="AHZ17" s="7"/>
      <c r="AIA17" s="7"/>
      <c r="AIB17" s="7"/>
      <c r="AIC17" s="7"/>
      <c r="AID17" s="7"/>
      <c r="AIE17" s="7"/>
      <c r="AIF17" s="7"/>
      <c r="AIG17" s="7"/>
      <c r="AIH17" s="7"/>
      <c r="AII17" s="7"/>
      <c r="AIJ17" s="7"/>
      <c r="AIK17" s="7"/>
      <c r="AIL17" s="7"/>
      <c r="AIM17" s="7"/>
      <c r="AIN17" s="7"/>
      <c r="AIO17" s="7"/>
      <c r="AIP17" s="7"/>
      <c r="AIQ17" s="7"/>
      <c r="AIR17" s="7"/>
      <c r="AIS17" s="7"/>
      <c r="AIT17" s="7"/>
      <c r="AIU17" s="7"/>
      <c r="AIV17" s="7"/>
      <c r="AIW17" s="7"/>
      <c r="AIX17" s="7"/>
      <c r="AIY17" s="7"/>
      <c r="AIZ17" s="7"/>
      <c r="AJA17" s="7"/>
      <c r="AJB17" s="7"/>
      <c r="AJC17" s="7"/>
      <c r="AJD17" s="7"/>
      <c r="AJE17" s="7"/>
      <c r="AJF17" s="7"/>
      <c r="AJG17" s="7"/>
      <c r="AJH17" s="7"/>
      <c r="AJI17" s="7"/>
      <c r="AJJ17" s="7"/>
      <c r="AJK17" s="7"/>
      <c r="AJL17" s="7"/>
      <c r="AJM17" s="7"/>
      <c r="AJN17" s="7"/>
      <c r="AJO17" s="7"/>
      <c r="AJP17" s="7"/>
      <c r="AJQ17" s="7"/>
      <c r="AJR17" s="7"/>
      <c r="AJS17" s="7"/>
      <c r="AJT17" s="7"/>
      <c r="AJU17" s="7"/>
      <c r="AJV17" s="7"/>
      <c r="AJW17" s="7"/>
      <c r="AJX17" s="7"/>
      <c r="AJY17" s="7"/>
      <c r="AJZ17" s="7"/>
      <c r="AKA17" s="7"/>
      <c r="AKB17" s="7"/>
      <c r="AKC17" s="7"/>
      <c r="AKD17" s="7"/>
      <c r="AKE17" s="7"/>
      <c r="AKF17" s="7"/>
      <c r="AKG17" s="7"/>
      <c r="AKH17" s="7"/>
      <c r="AKI17" s="7"/>
      <c r="AKJ17" s="7"/>
      <c r="AKK17" s="7"/>
      <c r="AKL17" s="7"/>
      <c r="AKM17" s="7"/>
      <c r="AKN17" s="7"/>
      <c r="AKO17" s="7"/>
      <c r="AKP17" s="7"/>
      <c r="AKQ17" s="7"/>
      <c r="AKR17" s="7"/>
      <c r="AKS17" s="7"/>
      <c r="AKT17" s="7"/>
      <c r="AKU17" s="7"/>
      <c r="AKV17" s="7"/>
      <c r="AKW17" s="7"/>
      <c r="AKX17" s="7"/>
      <c r="AKY17" s="7"/>
      <c r="AKZ17" s="7"/>
      <c r="ALA17" s="7"/>
      <c r="ALB17" s="7"/>
      <c r="ALC17" s="7"/>
      <c r="ALD17" s="7"/>
      <c r="ALE17" s="7"/>
      <c r="ALF17" s="7"/>
      <c r="ALG17" s="7"/>
      <c r="ALH17" s="7"/>
      <c r="ALI17" s="7"/>
      <c r="ALJ17" s="7"/>
      <c r="ALK17" s="7"/>
      <c r="ALL17" s="7"/>
      <c r="ALM17" s="7"/>
      <c r="ALN17" s="7"/>
      <c r="ALO17" s="7"/>
      <c r="ALP17" s="7"/>
      <c r="ALQ17" s="7"/>
      <c r="ALR17" s="7"/>
      <c r="ALS17" s="7"/>
      <c r="ALT17" s="7"/>
      <c r="ALU17" s="7"/>
      <c r="ALV17" s="7"/>
      <c r="ALW17" s="7"/>
      <c r="ALX17" s="7"/>
      <c r="ALY17" s="7"/>
      <c r="ALZ17" s="7"/>
      <c r="AMA17" s="7"/>
      <c r="AMB17" s="7"/>
      <c r="AMC17" s="7"/>
      <c r="AMD17" s="7"/>
      <c r="AME17" s="7"/>
      <c r="AMF17" s="7"/>
      <c r="AMG17" s="7"/>
      <c r="AMH17" s="7"/>
      <c r="AMI17" s="7"/>
      <c r="AMJ17" s="7"/>
      <c r="AMK17" s="7"/>
      <c r="AML17" s="7"/>
      <c r="AMM17" s="7"/>
      <c r="AMN17" s="7"/>
      <c r="AMO17" s="7"/>
      <c r="AMP17" s="7"/>
      <c r="AMQ17" s="7"/>
      <c r="AMR17" s="7"/>
      <c r="AMS17" s="7"/>
      <c r="AMT17" s="7"/>
      <c r="AMU17" s="7"/>
      <c r="AMV17" s="7"/>
      <c r="AMW17" s="7"/>
      <c r="AMX17" s="7"/>
      <c r="AMY17" s="7"/>
      <c r="AMZ17" s="7"/>
      <c r="ANA17" s="7"/>
      <c r="ANB17" s="7"/>
      <c r="ANC17" s="7"/>
      <c r="AND17" s="7"/>
      <c r="ANE17" s="7"/>
      <c r="ANF17" s="7"/>
      <c r="ANG17" s="7"/>
      <c r="ANH17" s="7"/>
      <c r="ANI17" s="7"/>
      <c r="ANJ17" s="7"/>
      <c r="ANK17" s="7"/>
      <c r="ANL17" s="7"/>
      <c r="ANM17" s="7"/>
      <c r="ANN17" s="7"/>
      <c r="ANO17" s="7"/>
      <c r="ANP17" s="7"/>
      <c r="ANQ17" s="7"/>
      <c r="ANR17" s="7"/>
      <c r="ANS17" s="7"/>
      <c r="ANT17" s="7"/>
      <c r="ANU17" s="7"/>
      <c r="ANV17" s="7"/>
      <c r="ANW17" s="7"/>
      <c r="ANX17" s="7"/>
      <c r="ANY17" s="7"/>
      <c r="ANZ17" s="7"/>
      <c r="AOA17" s="7"/>
      <c r="AOB17" s="7"/>
      <c r="AOC17" s="7"/>
      <c r="AOD17" s="7"/>
      <c r="AOE17" s="7"/>
      <c r="AOF17" s="7"/>
      <c r="AOG17" s="7"/>
      <c r="AOH17" s="7"/>
      <c r="AOI17" s="7"/>
      <c r="AOJ17" s="7"/>
      <c r="AOK17" s="7"/>
      <c r="AOL17" s="7"/>
      <c r="AOM17" s="7"/>
      <c r="AON17" s="7"/>
      <c r="AOO17" s="7"/>
      <c r="AOP17" s="7"/>
      <c r="AOQ17" s="7"/>
      <c r="AOR17" s="7"/>
      <c r="AOS17" s="7"/>
      <c r="AOT17" s="7"/>
      <c r="AOU17" s="7"/>
      <c r="AOV17" s="7"/>
      <c r="AOW17" s="7"/>
      <c r="AOX17" s="7"/>
      <c r="AOY17" s="7"/>
      <c r="AOZ17" s="7"/>
      <c r="APA17" s="7"/>
      <c r="APB17" s="7"/>
      <c r="APC17" s="7"/>
      <c r="APD17" s="7"/>
      <c r="APE17" s="7"/>
      <c r="APF17" s="7"/>
      <c r="APG17" s="7"/>
      <c r="APH17" s="7"/>
      <c r="API17" s="7"/>
      <c r="APJ17" s="7"/>
      <c r="APK17" s="7"/>
      <c r="APL17" s="7"/>
      <c r="APM17" s="7"/>
      <c r="APN17" s="7"/>
      <c r="APO17" s="7"/>
      <c r="APP17" s="7"/>
      <c r="APQ17" s="7"/>
      <c r="APR17" s="7"/>
      <c r="APS17" s="7"/>
      <c r="APT17" s="7"/>
      <c r="APU17" s="7"/>
      <c r="APV17" s="7"/>
      <c r="APW17" s="7"/>
      <c r="APX17" s="7"/>
      <c r="APY17" s="7"/>
      <c r="APZ17" s="7"/>
      <c r="AQA17" s="7"/>
      <c r="AQB17" s="7"/>
      <c r="AQC17" s="7"/>
      <c r="AQD17" s="7"/>
      <c r="AQE17" s="7"/>
      <c r="AQF17" s="7"/>
      <c r="AQG17" s="7"/>
      <c r="AQH17" s="7"/>
      <c r="AQI17" s="7"/>
      <c r="AQJ17" s="7"/>
      <c r="AQK17" s="7"/>
      <c r="AQL17" s="7"/>
      <c r="AQM17" s="7"/>
      <c r="AQN17" s="7"/>
      <c r="AQO17" s="7"/>
      <c r="AQP17" s="7"/>
      <c r="AQQ17" s="7"/>
      <c r="AQR17" s="7"/>
      <c r="AQS17" s="7"/>
      <c r="AQT17" s="7"/>
      <c r="AQU17" s="7"/>
      <c r="AQV17" s="7"/>
      <c r="AQW17" s="7"/>
      <c r="AQX17" s="7"/>
      <c r="AQY17" s="7"/>
      <c r="AQZ17" s="7"/>
      <c r="ARA17" s="7"/>
      <c r="ARB17" s="7"/>
      <c r="ARC17" s="7"/>
      <c r="ARD17" s="7"/>
      <c r="ARE17" s="7"/>
      <c r="ARF17" s="7"/>
      <c r="ARG17" s="7"/>
      <c r="ARH17" s="7"/>
      <c r="ARI17" s="7"/>
      <c r="ARJ17" s="7"/>
      <c r="ARK17" s="7"/>
      <c r="ARL17" s="7"/>
      <c r="ARM17" s="7"/>
      <c r="ARN17" s="7"/>
      <c r="ARO17" s="7"/>
      <c r="ARP17" s="7"/>
      <c r="ARQ17" s="7"/>
      <c r="ARR17" s="7"/>
      <c r="ARS17" s="7"/>
      <c r="ART17" s="7"/>
      <c r="ARU17" s="7"/>
      <c r="ARV17" s="7"/>
      <c r="ARW17" s="7"/>
      <c r="ARX17" s="7"/>
      <c r="ARY17" s="7"/>
      <c r="ARZ17" s="7"/>
      <c r="ASA17" s="7"/>
      <c r="ASB17" s="7"/>
      <c r="ASC17" s="7"/>
      <c r="ASD17" s="7"/>
      <c r="ASE17" s="7"/>
      <c r="ASF17" s="7"/>
      <c r="ASG17" s="7"/>
      <c r="ASH17" s="7"/>
      <c r="ASI17" s="7"/>
      <c r="ASJ17" s="7"/>
      <c r="ASK17" s="7"/>
      <c r="ASL17" s="7"/>
      <c r="ASM17" s="7"/>
      <c r="ASN17" s="7"/>
      <c r="ASO17" s="7"/>
      <c r="ASP17" s="7"/>
      <c r="ASQ17" s="7"/>
      <c r="ASR17" s="7"/>
      <c r="ASS17" s="7"/>
      <c r="AST17" s="7"/>
      <c r="ASU17" s="7"/>
      <c r="ASV17" s="7"/>
      <c r="ASW17" s="7"/>
      <c r="ASX17" s="7"/>
      <c r="ASY17" s="7"/>
      <c r="ASZ17" s="7"/>
      <c r="ATA17" s="7"/>
      <c r="ATB17" s="7"/>
      <c r="ATC17" s="7"/>
      <c r="ATD17" s="7"/>
      <c r="ATE17" s="7"/>
      <c r="ATF17" s="7"/>
      <c r="ATG17" s="7"/>
      <c r="ATH17" s="7"/>
      <c r="ATI17" s="7"/>
      <c r="ATJ17" s="7"/>
      <c r="ATK17" s="7"/>
      <c r="ATL17" s="7"/>
      <c r="ATM17" s="7"/>
      <c r="ATN17" s="7"/>
      <c r="ATO17" s="7"/>
      <c r="ATP17" s="7"/>
      <c r="ATQ17" s="7"/>
      <c r="ATR17" s="7"/>
      <c r="ATS17" s="7"/>
      <c r="ATT17" s="7"/>
      <c r="ATU17" s="7"/>
      <c r="ATV17" s="7"/>
      <c r="ATW17" s="7"/>
      <c r="ATX17" s="7"/>
      <c r="ATY17" s="7"/>
      <c r="ATZ17" s="7"/>
      <c r="AUA17" s="7"/>
      <c r="AUB17" s="7"/>
      <c r="AUC17" s="7"/>
      <c r="AUD17" s="7"/>
      <c r="AUE17" s="7"/>
      <c r="AUF17" s="7"/>
      <c r="AUG17" s="7"/>
      <c r="AUH17" s="7"/>
      <c r="AUI17" s="7"/>
      <c r="AUJ17" s="7"/>
      <c r="AUK17" s="7"/>
      <c r="AUL17" s="7"/>
      <c r="AUM17" s="7"/>
      <c r="AUN17" s="7"/>
      <c r="AUO17" s="7"/>
      <c r="AUP17" s="7"/>
      <c r="AUQ17" s="7"/>
      <c r="AUR17" s="7"/>
      <c r="AUS17" s="7"/>
      <c r="AUT17" s="7"/>
      <c r="AUU17" s="7"/>
      <c r="AUV17" s="7"/>
      <c r="AUW17" s="7"/>
      <c r="AUX17" s="7"/>
      <c r="AUY17" s="7"/>
      <c r="AUZ17" s="7"/>
      <c r="AVA17" s="7"/>
      <c r="AVB17" s="7"/>
      <c r="AVC17" s="7"/>
      <c r="AVD17" s="7"/>
      <c r="AVE17" s="7"/>
      <c r="AVF17" s="7"/>
      <c r="AVG17" s="7"/>
      <c r="AVH17" s="7"/>
      <c r="AVI17" s="7"/>
      <c r="AVJ17" s="7"/>
      <c r="AVK17" s="7"/>
      <c r="AVL17" s="7"/>
      <c r="AVM17" s="7"/>
      <c r="AVN17" s="7"/>
      <c r="AVO17" s="7"/>
      <c r="AVP17" s="7"/>
      <c r="AVQ17" s="7"/>
      <c r="AVR17" s="7"/>
      <c r="AVS17" s="7"/>
      <c r="AVT17" s="7"/>
      <c r="AVU17" s="7"/>
      <c r="AVV17" s="7"/>
      <c r="AVW17" s="7"/>
      <c r="AVX17" s="7"/>
      <c r="AVY17" s="7"/>
      <c r="AVZ17" s="7"/>
      <c r="AWA17" s="7"/>
      <c r="AWB17" s="7"/>
      <c r="AWC17" s="7"/>
      <c r="AWD17" s="7"/>
      <c r="AWE17" s="7"/>
      <c r="AWF17" s="7"/>
      <c r="AWG17" s="7"/>
      <c r="AWH17" s="7"/>
      <c r="AWI17" s="7"/>
      <c r="AWJ17" s="7"/>
      <c r="AWK17" s="7"/>
      <c r="AWL17" s="7"/>
      <c r="AWM17" s="7"/>
      <c r="AWN17" s="7"/>
      <c r="AWO17" s="7"/>
      <c r="AWP17" s="7"/>
      <c r="AWQ17" s="7"/>
      <c r="AWR17" s="7"/>
      <c r="AWS17" s="7"/>
      <c r="AWT17" s="7"/>
      <c r="AWU17" s="7"/>
      <c r="AWV17" s="7"/>
      <c r="AWW17" s="7"/>
      <c r="AWX17" s="7"/>
      <c r="AWY17" s="7"/>
      <c r="AWZ17" s="7"/>
      <c r="AXA17" s="7"/>
      <c r="AXB17" s="7"/>
      <c r="AXC17" s="7"/>
      <c r="AXD17" s="7"/>
      <c r="AXE17" s="7"/>
      <c r="AXF17" s="7"/>
      <c r="AXG17" s="7"/>
      <c r="AXH17" s="7"/>
      <c r="AXI17" s="7"/>
      <c r="AXJ17" s="7"/>
      <c r="AXK17" s="7"/>
      <c r="AXL17" s="7"/>
      <c r="AXM17" s="7"/>
      <c r="AXN17" s="7"/>
      <c r="AXO17" s="7"/>
      <c r="AXP17" s="7"/>
      <c r="AXQ17" s="7"/>
      <c r="AXR17" s="7"/>
      <c r="AXS17" s="7"/>
      <c r="AXT17" s="7"/>
      <c r="AXU17" s="7"/>
      <c r="AXV17" s="7"/>
      <c r="AXW17" s="7"/>
      <c r="AXX17" s="7"/>
      <c r="AXY17" s="7"/>
      <c r="AXZ17" s="7"/>
      <c r="AYA17" s="7"/>
      <c r="AYB17" s="7"/>
      <c r="AYC17" s="7"/>
      <c r="AYD17" s="7"/>
      <c r="AYE17" s="7"/>
      <c r="AYF17" s="7"/>
      <c r="AYG17" s="7"/>
      <c r="AYH17" s="7"/>
      <c r="AYI17" s="7"/>
      <c r="AYJ17" s="7"/>
      <c r="AYK17" s="7"/>
      <c r="AYL17" s="7"/>
      <c r="AYM17" s="7"/>
      <c r="AYN17" s="7"/>
      <c r="AYO17" s="7"/>
      <c r="AYP17" s="7"/>
      <c r="AYQ17" s="7"/>
      <c r="AYR17" s="7"/>
      <c r="AYS17" s="7"/>
      <c r="AYT17" s="7"/>
      <c r="AYU17" s="7"/>
      <c r="AYV17" s="7"/>
      <c r="AYW17" s="7"/>
      <c r="AYX17" s="7"/>
      <c r="AYY17" s="7"/>
      <c r="AYZ17" s="7"/>
      <c r="AZA17" s="7"/>
      <c r="AZB17" s="7"/>
      <c r="AZC17" s="7"/>
      <c r="AZD17" s="7"/>
      <c r="AZE17" s="7"/>
      <c r="AZF17" s="7"/>
      <c r="AZG17" s="7"/>
      <c r="AZH17" s="7"/>
      <c r="AZI17" s="7"/>
      <c r="AZJ17" s="7"/>
      <c r="AZK17" s="7"/>
      <c r="AZL17" s="7"/>
      <c r="AZM17" s="7"/>
      <c r="AZN17" s="7"/>
      <c r="AZO17" s="7"/>
      <c r="AZP17" s="7"/>
      <c r="AZQ17" s="7"/>
      <c r="AZR17" s="7"/>
      <c r="AZS17" s="7"/>
      <c r="AZT17" s="7"/>
      <c r="AZU17" s="7"/>
      <c r="AZV17" s="7"/>
      <c r="AZW17" s="7"/>
      <c r="AZX17" s="7"/>
      <c r="AZY17" s="7"/>
      <c r="AZZ17" s="7"/>
      <c r="BAA17" s="7"/>
      <c r="BAB17" s="7"/>
      <c r="BAC17" s="7"/>
      <c r="BAD17" s="7"/>
      <c r="BAE17" s="7"/>
      <c r="BAF17" s="7"/>
      <c r="BAG17" s="7"/>
      <c r="BAH17" s="7"/>
      <c r="BAI17" s="7"/>
      <c r="BAJ17" s="7"/>
      <c r="BAK17" s="7"/>
      <c r="BAL17" s="7"/>
      <c r="BAM17" s="7"/>
      <c r="BAN17" s="7"/>
      <c r="BAO17" s="7"/>
      <c r="BAP17" s="7"/>
      <c r="BAQ17" s="7"/>
      <c r="BAR17" s="7"/>
      <c r="BAS17" s="7"/>
      <c r="BAT17" s="7"/>
      <c r="BAU17" s="7"/>
      <c r="BAV17" s="7"/>
      <c r="BAW17" s="7"/>
      <c r="BAX17" s="7"/>
      <c r="BAY17" s="7"/>
      <c r="BAZ17" s="7"/>
      <c r="BBA17" s="7"/>
      <c r="BBB17" s="7"/>
      <c r="BBC17" s="7"/>
      <c r="BBD17" s="7"/>
      <c r="BBE17" s="7"/>
      <c r="BBF17" s="7"/>
      <c r="BBG17" s="7"/>
      <c r="BBH17" s="7"/>
      <c r="BBI17" s="7"/>
      <c r="BBJ17" s="7"/>
      <c r="BBK17" s="7"/>
      <c r="BBL17" s="7"/>
      <c r="BBM17" s="7"/>
      <c r="BBN17" s="7"/>
      <c r="BBO17" s="7"/>
      <c r="BBP17" s="7"/>
      <c r="BBQ17" s="7"/>
      <c r="BBR17" s="7"/>
      <c r="BBS17" s="7"/>
      <c r="BBT17" s="7"/>
      <c r="BBU17" s="7"/>
      <c r="BBV17" s="7"/>
      <c r="BBW17" s="7"/>
      <c r="BBX17" s="7"/>
      <c r="BBY17" s="7"/>
      <c r="BBZ17" s="7"/>
      <c r="BCA17" s="7"/>
      <c r="BCB17" s="7"/>
      <c r="BCC17" s="7"/>
      <c r="BCD17" s="7"/>
      <c r="BCE17" s="7"/>
      <c r="BCF17" s="7"/>
      <c r="BCG17" s="7"/>
      <c r="BCH17" s="7"/>
      <c r="BCI17" s="7"/>
      <c r="BCJ17" s="7"/>
      <c r="BCK17" s="7"/>
      <c r="BCL17" s="7"/>
      <c r="BCM17" s="7"/>
      <c r="BCN17" s="7"/>
      <c r="BCO17" s="7"/>
      <c r="BCP17" s="7"/>
      <c r="BCQ17" s="7"/>
      <c r="BCR17" s="7"/>
      <c r="BCS17" s="7"/>
      <c r="BCT17" s="7"/>
      <c r="BCU17" s="7"/>
      <c r="BCV17" s="7"/>
      <c r="BCW17" s="7"/>
      <c r="BCX17" s="7"/>
      <c r="BCY17" s="7"/>
      <c r="BCZ17" s="7"/>
      <c r="BDA17" s="7"/>
      <c r="BDB17" s="7"/>
      <c r="BDC17" s="7"/>
      <c r="BDD17" s="7"/>
      <c r="BDE17" s="7"/>
      <c r="BDF17" s="7"/>
      <c r="BDG17" s="7"/>
      <c r="BDH17" s="7"/>
      <c r="BDI17" s="7"/>
      <c r="BDJ17" s="7"/>
      <c r="BDK17" s="7"/>
      <c r="BDL17" s="7"/>
      <c r="BDM17" s="7"/>
      <c r="BDN17" s="7"/>
      <c r="BDO17" s="7"/>
      <c r="BDP17" s="7"/>
      <c r="BDQ17" s="7"/>
      <c r="BDR17" s="7"/>
      <c r="BDS17" s="7"/>
      <c r="BDT17" s="7"/>
      <c r="BDU17" s="7"/>
      <c r="BDV17" s="7"/>
      <c r="BDW17" s="7"/>
      <c r="BDX17" s="7"/>
      <c r="BDY17" s="7"/>
      <c r="BDZ17" s="7"/>
      <c r="BEA17" s="7"/>
      <c r="BEB17" s="7"/>
      <c r="BEC17" s="7"/>
      <c r="BED17" s="7"/>
      <c r="BEE17" s="7"/>
      <c r="BEF17" s="7"/>
      <c r="BEG17" s="7"/>
      <c r="BEH17" s="7"/>
      <c r="BEI17" s="7"/>
      <c r="BEJ17" s="7"/>
      <c r="BEK17" s="7"/>
      <c r="BEL17" s="7"/>
      <c r="BEM17" s="7"/>
      <c r="BEN17" s="7"/>
      <c r="BEO17" s="7"/>
      <c r="BEP17" s="7"/>
      <c r="BEQ17" s="7"/>
      <c r="BER17" s="7"/>
      <c r="BES17" s="7"/>
      <c r="BET17" s="7"/>
      <c r="BEU17" s="7"/>
      <c r="BEV17" s="7"/>
      <c r="BEW17" s="7"/>
      <c r="BEX17" s="7"/>
      <c r="BEY17" s="7"/>
      <c r="BEZ17" s="7"/>
      <c r="BFA17" s="7"/>
      <c r="BFB17" s="7"/>
      <c r="BFC17" s="7"/>
      <c r="BFD17" s="7"/>
      <c r="BFE17" s="7"/>
      <c r="BFF17" s="7"/>
      <c r="BFG17" s="7"/>
      <c r="BFH17" s="7"/>
      <c r="BFI17" s="7"/>
      <c r="BFJ17" s="7"/>
      <c r="BFK17" s="7"/>
      <c r="BFL17" s="7"/>
      <c r="BFM17" s="7"/>
      <c r="BFN17" s="7"/>
      <c r="BFO17" s="7"/>
      <c r="BFP17" s="7"/>
      <c r="BFQ17" s="7"/>
      <c r="BFR17" s="7"/>
      <c r="BFS17" s="7"/>
      <c r="BFT17" s="7"/>
      <c r="BFU17" s="7"/>
      <c r="BFV17" s="7"/>
      <c r="BFW17" s="7"/>
      <c r="BFX17" s="7"/>
      <c r="BFY17" s="7"/>
      <c r="BFZ17" s="7"/>
      <c r="BGA17" s="7"/>
      <c r="BGB17" s="7"/>
      <c r="BGC17" s="7"/>
      <c r="BGD17" s="7"/>
      <c r="BGE17" s="7"/>
      <c r="BGF17" s="7"/>
      <c r="BGG17" s="7"/>
      <c r="BGH17" s="7"/>
      <c r="BGI17" s="7"/>
      <c r="BGJ17" s="7"/>
      <c r="BGK17" s="7"/>
      <c r="BGL17" s="7"/>
      <c r="BGM17" s="7"/>
      <c r="BGN17" s="7"/>
      <c r="BGO17" s="7"/>
      <c r="BGP17" s="7"/>
      <c r="BGQ17" s="7"/>
      <c r="BGR17" s="7"/>
      <c r="BGS17" s="7"/>
      <c r="BGT17" s="7"/>
      <c r="BGU17" s="7"/>
      <c r="BGV17" s="7"/>
      <c r="BGW17" s="7"/>
      <c r="BGX17" s="7"/>
      <c r="BGY17" s="7"/>
      <c r="BGZ17" s="7"/>
      <c r="BHA17" s="7"/>
      <c r="BHB17" s="7"/>
      <c r="BHC17" s="7"/>
      <c r="BHD17" s="7"/>
      <c r="BHE17" s="7"/>
      <c r="BHF17" s="7"/>
      <c r="BHG17" s="7"/>
      <c r="BHH17" s="7"/>
      <c r="BHI17" s="7"/>
      <c r="BHJ17" s="7"/>
      <c r="BHK17" s="7"/>
      <c r="BHL17" s="7"/>
      <c r="BHM17" s="7"/>
      <c r="BHN17" s="7"/>
      <c r="BHO17" s="7"/>
      <c r="BHP17" s="7"/>
      <c r="BHQ17" s="7"/>
      <c r="BHR17" s="7"/>
      <c r="BHS17" s="7"/>
      <c r="BHT17" s="7"/>
      <c r="BHU17" s="7"/>
      <c r="BHV17" s="7"/>
      <c r="BHW17" s="7"/>
      <c r="BHX17" s="7"/>
      <c r="BHY17" s="7"/>
      <c r="BHZ17" s="7"/>
      <c r="BIA17" s="7"/>
      <c r="BIB17" s="7"/>
      <c r="BIC17" s="7"/>
      <c r="BID17" s="7"/>
      <c r="BIE17" s="7"/>
      <c r="BIF17" s="7"/>
      <c r="BIG17" s="7"/>
      <c r="BIH17" s="7"/>
      <c r="BII17" s="7"/>
      <c r="BIJ17" s="7"/>
      <c r="BIK17" s="7"/>
      <c r="BIL17" s="7"/>
      <c r="BIM17" s="7"/>
      <c r="BIN17" s="7"/>
      <c r="BIO17" s="7"/>
      <c r="BIP17" s="7"/>
      <c r="BIQ17" s="7"/>
      <c r="BIR17" s="7"/>
      <c r="BIS17" s="7"/>
      <c r="BIT17" s="7"/>
      <c r="BIU17" s="7"/>
      <c r="BIV17" s="7"/>
      <c r="BIW17" s="7"/>
      <c r="BIX17" s="7"/>
      <c r="BIY17" s="7"/>
      <c r="BIZ17" s="7"/>
      <c r="BJA17" s="7"/>
      <c r="BJB17" s="7"/>
      <c r="BJC17" s="7"/>
      <c r="BJD17" s="7"/>
      <c r="BJE17" s="7"/>
      <c r="BJF17" s="7"/>
      <c r="BJG17" s="7"/>
      <c r="BJH17" s="7"/>
      <c r="BJI17" s="7"/>
      <c r="BJJ17" s="7"/>
      <c r="BJK17" s="7"/>
      <c r="BJL17" s="7"/>
      <c r="BJM17" s="7"/>
      <c r="BJN17" s="7"/>
      <c r="BJO17" s="7"/>
      <c r="BJP17" s="7"/>
      <c r="BJQ17" s="7"/>
      <c r="BJR17" s="7"/>
      <c r="BJS17" s="7"/>
      <c r="BJT17" s="7"/>
      <c r="BJU17" s="7"/>
      <c r="BJV17" s="7"/>
      <c r="BJW17" s="7"/>
      <c r="BJX17" s="7"/>
      <c r="BJY17" s="7"/>
      <c r="BJZ17" s="7"/>
      <c r="BKA17" s="7"/>
      <c r="BKB17" s="7"/>
      <c r="BKC17" s="7"/>
      <c r="BKD17" s="7"/>
      <c r="BKE17" s="7"/>
      <c r="BKF17" s="7"/>
      <c r="BKG17" s="7"/>
      <c r="BKH17" s="7"/>
      <c r="BKI17" s="7"/>
      <c r="BKJ17" s="7"/>
      <c r="BKK17" s="7"/>
      <c r="BKL17" s="7"/>
      <c r="BKM17" s="7"/>
      <c r="BKN17" s="7"/>
      <c r="BKO17" s="7"/>
      <c r="BKP17" s="7"/>
      <c r="BKQ17" s="7"/>
      <c r="BKR17" s="7"/>
      <c r="BKS17" s="7"/>
      <c r="BKT17" s="7"/>
      <c r="BKU17" s="7"/>
      <c r="BKV17" s="7"/>
      <c r="BKW17" s="7"/>
      <c r="BKX17" s="7"/>
      <c r="BKY17" s="7"/>
      <c r="BKZ17" s="7"/>
      <c r="BLA17" s="7"/>
      <c r="BLB17" s="7"/>
      <c r="BLC17" s="7"/>
      <c r="BLD17" s="7"/>
      <c r="BLE17" s="7"/>
      <c r="BLF17" s="7"/>
      <c r="BLG17" s="7"/>
      <c r="BLH17" s="7"/>
      <c r="BLI17" s="7"/>
      <c r="BLJ17" s="7"/>
      <c r="BLK17" s="7"/>
      <c r="BLL17" s="7"/>
      <c r="BLM17" s="7"/>
      <c r="BLN17" s="7"/>
      <c r="BLO17" s="7"/>
      <c r="BLP17" s="7"/>
      <c r="BLQ17" s="7"/>
      <c r="BLR17" s="7"/>
      <c r="BLS17" s="7"/>
      <c r="BLT17" s="7"/>
      <c r="BLU17" s="7"/>
      <c r="BLV17" s="7"/>
      <c r="BLW17" s="7"/>
      <c r="BLX17" s="7"/>
      <c r="BLY17" s="7"/>
      <c r="BLZ17" s="7"/>
      <c r="BMA17" s="7"/>
      <c r="BMB17" s="7"/>
      <c r="BMC17" s="7"/>
      <c r="BMD17" s="7"/>
      <c r="BME17" s="7"/>
      <c r="BMF17" s="7"/>
      <c r="BMG17" s="7"/>
      <c r="BMH17" s="7"/>
      <c r="BMI17" s="7"/>
      <c r="BMJ17" s="7"/>
      <c r="BMK17" s="7"/>
      <c r="BML17" s="7"/>
      <c r="BMM17" s="7"/>
      <c r="BMN17" s="7"/>
      <c r="BMO17" s="7"/>
      <c r="BMP17" s="7"/>
      <c r="BMQ17" s="7"/>
      <c r="BMR17" s="7"/>
      <c r="BMS17" s="7"/>
      <c r="BMT17" s="7"/>
      <c r="BMU17" s="7"/>
      <c r="BMV17" s="7"/>
      <c r="BMW17" s="7"/>
      <c r="BMX17" s="7"/>
      <c r="BMY17" s="7"/>
      <c r="BMZ17" s="7"/>
      <c r="BNA17" s="7"/>
      <c r="BNB17" s="7"/>
      <c r="BNC17" s="7"/>
      <c r="BND17" s="7"/>
      <c r="BNE17" s="7"/>
      <c r="BNF17" s="7"/>
      <c r="BNG17" s="7"/>
      <c r="BNH17" s="7"/>
      <c r="BNI17" s="7"/>
      <c r="BNJ17" s="7"/>
      <c r="BNK17" s="7"/>
      <c r="BNL17" s="7"/>
      <c r="BNM17" s="7"/>
      <c r="BNN17" s="7"/>
      <c r="BNO17" s="7"/>
      <c r="BNP17" s="7"/>
      <c r="BNQ17" s="7"/>
      <c r="BNR17" s="7"/>
      <c r="BNS17" s="7"/>
      <c r="BNT17" s="7"/>
      <c r="BNU17" s="7"/>
      <c r="BNV17" s="7"/>
      <c r="BNW17" s="7"/>
      <c r="BNX17" s="7"/>
      <c r="BNY17" s="7"/>
      <c r="BNZ17" s="7"/>
      <c r="BOA17" s="7"/>
      <c r="BOB17" s="7"/>
      <c r="BOC17" s="7"/>
      <c r="BOD17" s="7"/>
      <c r="BOE17" s="7"/>
      <c r="BOF17" s="7"/>
      <c r="BOG17" s="7"/>
      <c r="BOH17" s="7"/>
      <c r="BOI17" s="7"/>
      <c r="BOJ17" s="7"/>
      <c r="BOK17" s="7"/>
      <c r="BOL17" s="7"/>
      <c r="BOM17" s="7"/>
      <c r="BON17" s="7"/>
      <c r="BOO17" s="7"/>
      <c r="BOP17" s="7"/>
      <c r="BOQ17" s="7"/>
      <c r="BOR17" s="7"/>
      <c r="BOS17" s="7"/>
      <c r="BOT17" s="7"/>
      <c r="BOU17" s="7"/>
      <c r="BOV17" s="7"/>
      <c r="BOW17" s="7"/>
      <c r="BOX17" s="7"/>
      <c r="BOY17" s="7"/>
      <c r="BOZ17" s="7"/>
      <c r="BPA17" s="7"/>
      <c r="BPB17" s="7"/>
      <c r="BPC17" s="7"/>
      <c r="BPD17" s="7"/>
      <c r="BPE17" s="7"/>
      <c r="BPF17" s="7"/>
      <c r="BPG17" s="7"/>
      <c r="BPH17" s="7"/>
      <c r="BPI17" s="7"/>
      <c r="BPJ17" s="7"/>
      <c r="BPK17" s="7"/>
      <c r="BPL17" s="7"/>
      <c r="BPM17" s="7"/>
      <c r="BPN17" s="7"/>
      <c r="BPO17" s="7"/>
      <c r="BPP17" s="7"/>
      <c r="BPQ17" s="7"/>
      <c r="BPR17" s="7"/>
      <c r="BPS17" s="7"/>
      <c r="BPT17" s="7"/>
      <c r="BPU17" s="7"/>
      <c r="BPV17" s="7"/>
      <c r="BPW17" s="7"/>
      <c r="BPX17" s="7"/>
      <c r="BPY17" s="7"/>
      <c r="BPZ17" s="7"/>
      <c r="BQA17" s="7"/>
      <c r="BQB17" s="7"/>
      <c r="BQC17" s="7"/>
      <c r="BQD17" s="7"/>
      <c r="BQE17" s="7"/>
      <c r="BQF17" s="7"/>
      <c r="BQG17" s="7"/>
      <c r="BQH17" s="7"/>
      <c r="BQI17" s="7"/>
      <c r="BQJ17" s="7"/>
      <c r="BQK17" s="7"/>
      <c r="BQL17" s="7"/>
      <c r="BQM17" s="7"/>
      <c r="BQN17" s="7"/>
      <c r="BQO17" s="7"/>
      <c r="BQP17" s="7"/>
      <c r="BQQ17" s="7"/>
      <c r="BQR17" s="7"/>
      <c r="BQS17" s="7"/>
      <c r="BQT17" s="7"/>
      <c r="BQU17" s="7"/>
      <c r="BQV17" s="7"/>
      <c r="BQW17" s="7"/>
      <c r="BQX17" s="7"/>
      <c r="BQY17" s="7"/>
      <c r="BQZ17" s="7"/>
      <c r="BRA17" s="7"/>
      <c r="BRB17" s="7"/>
      <c r="BRC17" s="7"/>
      <c r="BRD17" s="7"/>
      <c r="BRE17" s="7"/>
      <c r="BRF17" s="7"/>
      <c r="BRG17" s="7"/>
      <c r="BRH17" s="7"/>
      <c r="BRI17" s="7"/>
      <c r="BRJ17" s="7"/>
      <c r="BRK17" s="7"/>
      <c r="BRL17" s="7"/>
      <c r="BRM17" s="7"/>
      <c r="BRN17" s="7"/>
      <c r="BRO17" s="7"/>
      <c r="BRP17" s="7"/>
      <c r="BRQ17" s="7"/>
      <c r="BRR17" s="7"/>
      <c r="BRS17" s="7"/>
      <c r="BRT17" s="7"/>
      <c r="BRU17" s="7"/>
      <c r="BRV17" s="7"/>
      <c r="BRW17" s="7"/>
      <c r="BRX17" s="7"/>
      <c r="BRY17" s="7"/>
      <c r="BRZ17" s="7"/>
      <c r="BSA17" s="7"/>
      <c r="BSB17" s="7"/>
      <c r="BSC17" s="7"/>
      <c r="BSD17" s="7"/>
      <c r="BSE17" s="7"/>
      <c r="BSF17" s="7"/>
      <c r="BSG17" s="7"/>
      <c r="BSH17" s="7"/>
      <c r="BSI17" s="7"/>
      <c r="BSJ17" s="7"/>
      <c r="BSK17" s="7"/>
      <c r="BSL17" s="7"/>
      <c r="BSM17" s="7"/>
      <c r="BSN17" s="7"/>
      <c r="BSO17" s="7"/>
      <c r="BSP17" s="7"/>
      <c r="BSQ17" s="7"/>
      <c r="BSR17" s="7"/>
      <c r="BSS17" s="7"/>
      <c r="BST17" s="7"/>
      <c r="BSU17" s="7"/>
      <c r="BSV17" s="7"/>
      <c r="BSW17" s="7"/>
      <c r="BSX17" s="7"/>
      <c r="BSY17" s="7"/>
      <c r="BSZ17" s="7"/>
      <c r="BTA17" s="7"/>
      <c r="BTB17" s="7"/>
      <c r="BTC17" s="7"/>
      <c r="BTD17" s="7"/>
      <c r="BTE17" s="7"/>
      <c r="BTF17" s="7"/>
      <c r="BTG17" s="7"/>
      <c r="BTH17" s="7"/>
      <c r="BTI17" s="7"/>
      <c r="BTJ17" s="7"/>
      <c r="BTK17" s="7"/>
      <c r="BTL17" s="7"/>
      <c r="BTM17" s="7"/>
      <c r="BTN17" s="7"/>
      <c r="BTO17" s="7"/>
      <c r="BTP17" s="7"/>
      <c r="BTQ17" s="7"/>
      <c r="BTR17" s="7"/>
      <c r="BTS17" s="7"/>
      <c r="BTT17" s="7"/>
      <c r="BTU17" s="7"/>
      <c r="BTV17" s="7"/>
      <c r="BTW17" s="7"/>
      <c r="BTX17" s="7"/>
      <c r="BTY17" s="7"/>
      <c r="BTZ17" s="7"/>
      <c r="BUA17" s="7"/>
      <c r="BUB17" s="7"/>
      <c r="BUC17" s="7"/>
      <c r="BUD17" s="7"/>
      <c r="BUE17" s="7"/>
      <c r="BUF17" s="7"/>
      <c r="BUG17" s="7"/>
      <c r="BUH17" s="7"/>
      <c r="BUI17" s="7"/>
      <c r="BUJ17" s="7"/>
      <c r="BUK17" s="7"/>
      <c r="BUL17" s="7"/>
      <c r="BUM17" s="7"/>
      <c r="BUN17" s="7"/>
      <c r="BUO17" s="7"/>
      <c r="BUP17" s="7"/>
      <c r="BUQ17" s="7"/>
      <c r="BUR17" s="7"/>
      <c r="BUS17" s="7"/>
      <c r="BUT17" s="7"/>
      <c r="BUU17" s="7"/>
      <c r="BUV17" s="7"/>
      <c r="BUW17" s="7"/>
      <c r="BUX17" s="7"/>
      <c r="BUY17" s="7"/>
      <c r="BUZ17" s="7"/>
      <c r="BVA17" s="7"/>
      <c r="BVB17" s="7"/>
      <c r="BVC17" s="7"/>
      <c r="BVD17" s="7"/>
      <c r="BVE17" s="7"/>
      <c r="BVF17" s="7"/>
      <c r="BVG17" s="7"/>
      <c r="BVH17" s="7"/>
      <c r="BVI17" s="7"/>
      <c r="BVJ17" s="7"/>
      <c r="BVK17" s="7"/>
      <c r="BVL17" s="7"/>
      <c r="BVM17" s="7"/>
      <c r="BVN17" s="7"/>
      <c r="BVO17" s="7"/>
      <c r="BVP17" s="7"/>
      <c r="BVQ17" s="7"/>
      <c r="BVR17" s="7"/>
      <c r="BVS17" s="7"/>
      <c r="BVT17" s="7"/>
      <c r="BVU17" s="7"/>
      <c r="BVV17" s="7"/>
      <c r="BVW17" s="7"/>
      <c r="BVX17" s="7"/>
      <c r="BVY17" s="7"/>
      <c r="BVZ17" s="7"/>
      <c r="BWA17" s="7"/>
      <c r="BWB17" s="7"/>
      <c r="BWC17" s="7"/>
      <c r="BWD17" s="7"/>
      <c r="BWE17" s="7"/>
      <c r="BWF17" s="7"/>
      <c r="BWG17" s="7"/>
      <c r="BWH17" s="7"/>
      <c r="BWI17" s="7"/>
      <c r="BWJ17" s="7"/>
      <c r="BWK17" s="7"/>
      <c r="BWL17" s="7"/>
      <c r="BWM17" s="7"/>
      <c r="BWN17" s="7"/>
      <c r="BWO17" s="7"/>
      <c r="BWP17" s="7"/>
      <c r="BWQ17" s="7"/>
      <c r="BWR17" s="7"/>
      <c r="BWS17" s="7"/>
      <c r="BWT17" s="7"/>
      <c r="BWU17" s="7"/>
      <c r="BWV17" s="7"/>
      <c r="BWW17" s="7"/>
      <c r="BWX17" s="7"/>
      <c r="BWY17" s="7"/>
      <c r="BWZ17" s="7"/>
      <c r="BXA17" s="7"/>
      <c r="BXB17" s="7"/>
      <c r="BXC17" s="7"/>
      <c r="BXD17" s="7"/>
      <c r="BXE17" s="7"/>
      <c r="BXF17" s="7"/>
      <c r="BXG17" s="7"/>
      <c r="BXH17" s="7"/>
      <c r="BXI17" s="7"/>
      <c r="BXJ17" s="7"/>
      <c r="BXK17" s="7"/>
      <c r="BXL17" s="7"/>
      <c r="BXM17" s="7"/>
      <c r="BXN17" s="7"/>
      <c r="BXO17" s="7"/>
      <c r="BXP17" s="7"/>
      <c r="BXQ17" s="7"/>
      <c r="BXR17" s="7"/>
      <c r="BXS17" s="7"/>
      <c r="BXT17" s="7"/>
      <c r="BXU17" s="7"/>
      <c r="BXV17" s="7"/>
      <c r="BXW17" s="7"/>
      <c r="BXX17" s="7"/>
      <c r="BXY17" s="7"/>
      <c r="BXZ17" s="7"/>
      <c r="BYA17" s="7"/>
      <c r="BYB17" s="7"/>
      <c r="BYC17" s="7"/>
      <c r="BYD17" s="7"/>
      <c r="BYE17" s="7"/>
      <c r="BYF17" s="7"/>
      <c r="BYG17" s="7"/>
      <c r="BYH17" s="7"/>
      <c r="BYI17" s="7"/>
      <c r="BYJ17" s="7"/>
      <c r="BYK17" s="7"/>
      <c r="BYL17" s="7"/>
      <c r="BYM17" s="7"/>
      <c r="BYN17" s="7"/>
      <c r="BYO17" s="7"/>
      <c r="BYP17" s="7"/>
      <c r="BYQ17" s="7"/>
      <c r="BYR17" s="7"/>
      <c r="BYS17" s="7"/>
      <c r="BYT17" s="7"/>
      <c r="BYU17" s="7"/>
      <c r="BYV17" s="7"/>
      <c r="BYW17" s="7"/>
      <c r="BYX17" s="7"/>
      <c r="BYY17" s="7"/>
      <c r="BYZ17" s="7"/>
      <c r="BZA17" s="7"/>
      <c r="BZB17" s="7"/>
      <c r="BZC17" s="7"/>
      <c r="BZD17" s="7"/>
      <c r="BZE17" s="7"/>
      <c r="BZF17" s="7"/>
      <c r="BZG17" s="7"/>
      <c r="BZH17" s="7"/>
      <c r="BZI17" s="7"/>
      <c r="BZJ17" s="7"/>
      <c r="BZK17" s="7"/>
      <c r="BZL17" s="7"/>
      <c r="BZM17" s="7"/>
      <c r="BZN17" s="7"/>
      <c r="BZO17" s="7"/>
      <c r="BZP17" s="7"/>
      <c r="BZQ17" s="7"/>
      <c r="BZR17" s="7"/>
      <c r="BZS17" s="7"/>
      <c r="BZT17" s="7"/>
      <c r="BZU17" s="7"/>
      <c r="BZV17" s="7"/>
      <c r="BZW17" s="7"/>
      <c r="BZX17" s="7"/>
      <c r="BZY17" s="7"/>
      <c r="BZZ17" s="7"/>
      <c r="CAA17" s="7"/>
      <c r="CAB17" s="7"/>
      <c r="CAC17" s="7"/>
      <c r="CAD17" s="7"/>
      <c r="CAE17" s="7"/>
      <c r="CAF17" s="7"/>
      <c r="CAG17" s="7"/>
      <c r="CAH17" s="7"/>
      <c r="CAI17" s="7"/>
      <c r="CAJ17" s="7"/>
      <c r="CAK17" s="7"/>
      <c r="CAL17" s="7"/>
      <c r="CAM17" s="7"/>
      <c r="CAN17" s="7"/>
      <c r="CAO17" s="7"/>
      <c r="CAP17" s="7"/>
      <c r="CAQ17" s="7"/>
      <c r="CAR17" s="7"/>
      <c r="CAS17" s="7"/>
      <c r="CAT17" s="7"/>
      <c r="CAU17" s="7"/>
      <c r="CAV17" s="7"/>
      <c r="CAW17" s="7"/>
      <c r="CAX17" s="7"/>
      <c r="CAY17" s="7"/>
      <c r="CAZ17" s="7"/>
      <c r="CBA17" s="7"/>
      <c r="CBB17" s="7"/>
      <c r="CBC17" s="7"/>
      <c r="CBD17" s="7"/>
      <c r="CBE17" s="7"/>
      <c r="CBF17" s="7"/>
      <c r="CBG17" s="7"/>
      <c r="CBH17" s="7"/>
      <c r="CBI17" s="7"/>
      <c r="CBJ17" s="7"/>
      <c r="CBK17" s="7"/>
      <c r="CBL17" s="7"/>
      <c r="CBM17" s="7"/>
      <c r="CBN17" s="7"/>
      <c r="CBO17" s="7"/>
      <c r="CBP17" s="7"/>
      <c r="CBQ17" s="7"/>
      <c r="CBR17" s="7"/>
      <c r="CBS17" s="7"/>
      <c r="CBT17" s="7"/>
      <c r="CBU17" s="7"/>
      <c r="CBV17" s="7"/>
      <c r="CBW17" s="7"/>
      <c r="CBX17" s="7"/>
      <c r="CBY17" s="7"/>
      <c r="CBZ17" s="7"/>
      <c r="CCA17" s="7"/>
      <c r="CCB17" s="7"/>
      <c r="CCC17" s="7"/>
      <c r="CCD17" s="7"/>
      <c r="CCE17" s="7"/>
      <c r="CCF17" s="7"/>
      <c r="CCG17" s="7"/>
      <c r="CCH17" s="7"/>
      <c r="CCI17" s="7"/>
      <c r="CCJ17" s="7"/>
      <c r="CCK17" s="7"/>
      <c r="CCL17" s="7"/>
      <c r="CCM17" s="7"/>
      <c r="CCN17" s="7"/>
      <c r="CCO17" s="7"/>
      <c r="CCP17" s="7"/>
      <c r="CCQ17" s="7"/>
      <c r="CCR17" s="7"/>
      <c r="CCS17" s="7"/>
      <c r="CCT17" s="7"/>
      <c r="CCU17" s="7"/>
      <c r="CCV17" s="7"/>
      <c r="CCW17" s="7"/>
      <c r="CCX17" s="7"/>
      <c r="CCY17" s="7"/>
      <c r="CCZ17" s="7"/>
      <c r="CDA17" s="7"/>
      <c r="CDB17" s="7"/>
      <c r="CDC17" s="7"/>
      <c r="CDD17" s="7"/>
      <c r="CDE17" s="7"/>
      <c r="CDF17" s="7"/>
      <c r="CDG17" s="7"/>
      <c r="CDH17" s="7"/>
      <c r="CDI17" s="7"/>
      <c r="CDJ17" s="7"/>
      <c r="CDK17" s="7"/>
      <c r="CDL17" s="7"/>
      <c r="CDM17" s="7"/>
      <c r="CDN17" s="7"/>
      <c r="CDO17" s="7"/>
      <c r="CDP17" s="7"/>
      <c r="CDQ17" s="7"/>
      <c r="CDR17" s="7"/>
      <c r="CDS17" s="7"/>
      <c r="CDT17" s="7"/>
      <c r="CDU17" s="7"/>
      <c r="CDV17" s="7"/>
      <c r="CDW17" s="7"/>
      <c r="CDX17" s="7"/>
      <c r="CDY17" s="7"/>
      <c r="CDZ17" s="7"/>
      <c r="CEA17" s="7"/>
      <c r="CEB17" s="7"/>
      <c r="CEC17" s="7"/>
      <c r="CED17" s="7"/>
      <c r="CEE17" s="7"/>
      <c r="CEF17" s="7"/>
      <c r="CEG17" s="7"/>
      <c r="CEH17" s="7"/>
      <c r="CEI17" s="7"/>
      <c r="CEJ17" s="7"/>
      <c r="CEK17" s="7"/>
      <c r="CEL17" s="7"/>
      <c r="CEM17" s="7"/>
      <c r="CEN17" s="7"/>
      <c r="CEO17" s="7"/>
      <c r="CEP17" s="7"/>
      <c r="CEQ17" s="7"/>
      <c r="CER17" s="7"/>
      <c r="CES17" s="7"/>
      <c r="CET17" s="7"/>
      <c r="CEU17" s="7"/>
      <c r="CEV17" s="7"/>
      <c r="CEW17" s="7"/>
      <c r="CEX17" s="7"/>
      <c r="CEY17" s="7"/>
      <c r="CEZ17" s="7"/>
      <c r="CFA17" s="7"/>
      <c r="CFB17" s="7"/>
      <c r="CFC17" s="7"/>
      <c r="CFD17" s="7"/>
      <c r="CFE17" s="7"/>
      <c r="CFF17" s="7"/>
      <c r="CFG17" s="7"/>
      <c r="CFH17" s="7"/>
      <c r="CFI17" s="7"/>
      <c r="CFJ17" s="7"/>
      <c r="CFK17" s="7"/>
      <c r="CFL17" s="7"/>
      <c r="CFM17" s="7"/>
      <c r="CFN17" s="7"/>
      <c r="CFO17" s="7"/>
      <c r="CFP17" s="7"/>
      <c r="CFQ17" s="7"/>
      <c r="CFR17" s="7"/>
      <c r="CFS17" s="7"/>
      <c r="CFT17" s="7"/>
      <c r="CFU17" s="7"/>
      <c r="CFV17" s="7"/>
      <c r="CFW17" s="7"/>
      <c r="CFX17" s="7"/>
      <c r="CFY17" s="7"/>
      <c r="CFZ17" s="7"/>
      <c r="CGA17" s="7"/>
      <c r="CGB17" s="7"/>
      <c r="CGC17" s="7"/>
      <c r="CGD17" s="7"/>
      <c r="CGE17" s="7"/>
      <c r="CGF17" s="7"/>
      <c r="CGG17" s="7"/>
      <c r="CGH17" s="7"/>
      <c r="CGI17" s="7"/>
      <c r="CGJ17" s="7"/>
      <c r="CGK17" s="7"/>
      <c r="CGL17" s="7"/>
      <c r="CGM17" s="7"/>
      <c r="CGN17" s="7"/>
      <c r="CGO17" s="7"/>
      <c r="CGP17" s="7"/>
      <c r="CGQ17" s="7"/>
      <c r="CGR17" s="7"/>
      <c r="CGS17" s="7"/>
      <c r="CGT17" s="7"/>
      <c r="CGU17" s="7"/>
      <c r="CGV17" s="7"/>
      <c r="CGW17" s="7"/>
      <c r="CGX17" s="7"/>
      <c r="CGY17" s="7"/>
      <c r="CGZ17" s="7"/>
      <c r="CHA17" s="7"/>
      <c r="CHB17" s="7"/>
      <c r="CHC17" s="7"/>
      <c r="CHD17" s="7"/>
      <c r="CHE17" s="7"/>
      <c r="CHF17" s="7"/>
      <c r="CHG17" s="7"/>
      <c r="CHH17" s="7"/>
      <c r="CHI17" s="7"/>
      <c r="CHJ17" s="7"/>
      <c r="CHK17" s="7"/>
      <c r="CHL17" s="7"/>
      <c r="CHM17" s="7"/>
      <c r="CHN17" s="7"/>
      <c r="CHO17" s="7"/>
      <c r="CHP17" s="7"/>
      <c r="CHQ17" s="7"/>
      <c r="CHR17" s="7"/>
      <c r="CHS17" s="7"/>
      <c r="CHT17" s="7"/>
      <c r="CHU17" s="7"/>
      <c r="CHV17" s="7"/>
      <c r="CHW17" s="7"/>
      <c r="CHX17" s="7"/>
      <c r="CHY17" s="7"/>
      <c r="CHZ17" s="7"/>
      <c r="CIA17" s="7"/>
      <c r="CIB17" s="7"/>
      <c r="CIC17" s="7"/>
      <c r="CID17" s="7"/>
      <c r="CIE17" s="7"/>
      <c r="CIF17" s="7"/>
      <c r="CIG17" s="7"/>
      <c r="CIH17" s="7"/>
      <c r="CII17" s="7"/>
      <c r="CIJ17" s="7"/>
      <c r="CIK17" s="7"/>
      <c r="CIL17" s="7"/>
      <c r="CIM17" s="7"/>
      <c r="CIN17" s="7"/>
      <c r="CIO17" s="7"/>
      <c r="CIP17" s="7"/>
      <c r="CIQ17" s="7"/>
      <c r="CIR17" s="7"/>
      <c r="CIS17" s="7"/>
      <c r="CIT17" s="7"/>
      <c r="CIU17" s="7"/>
      <c r="CIV17" s="7"/>
      <c r="CIW17" s="7"/>
      <c r="CIX17" s="7"/>
      <c r="CIY17" s="7"/>
      <c r="CIZ17" s="7"/>
      <c r="CJA17" s="7"/>
      <c r="CJB17" s="7"/>
      <c r="CJC17" s="7"/>
      <c r="CJD17" s="7"/>
      <c r="CJE17" s="7"/>
      <c r="CJF17" s="7"/>
      <c r="CJG17" s="7"/>
      <c r="CJH17" s="7"/>
      <c r="CJI17" s="7"/>
      <c r="CJJ17" s="7"/>
      <c r="CJK17" s="7"/>
      <c r="CJL17" s="7"/>
      <c r="CJM17" s="7"/>
      <c r="CJN17" s="7"/>
      <c r="CJO17" s="7"/>
      <c r="CJP17" s="7"/>
      <c r="CJQ17" s="7"/>
      <c r="CJR17" s="7"/>
      <c r="CJS17" s="7"/>
      <c r="CJT17" s="7"/>
      <c r="CJU17" s="7"/>
      <c r="CJV17" s="7"/>
      <c r="CJW17" s="7"/>
      <c r="CJX17" s="7"/>
      <c r="CJY17" s="7"/>
      <c r="CJZ17" s="7"/>
      <c r="CKA17" s="7"/>
      <c r="CKB17" s="7"/>
      <c r="CKC17" s="7"/>
      <c r="CKD17" s="7"/>
      <c r="CKE17" s="7"/>
      <c r="CKF17" s="7"/>
      <c r="CKG17" s="7"/>
      <c r="CKH17" s="7"/>
      <c r="CKI17" s="7"/>
      <c r="CKJ17" s="7"/>
      <c r="CKK17" s="7"/>
      <c r="CKL17" s="7"/>
      <c r="CKM17" s="7"/>
      <c r="CKN17" s="7"/>
      <c r="CKO17" s="7"/>
      <c r="CKP17" s="7"/>
      <c r="CKQ17" s="7"/>
      <c r="CKR17" s="7"/>
      <c r="CKS17" s="7"/>
      <c r="CKT17" s="7"/>
      <c r="CKU17" s="7"/>
      <c r="CKV17" s="7"/>
      <c r="CKW17" s="7"/>
      <c r="CKX17" s="7"/>
      <c r="CKY17" s="7"/>
      <c r="CKZ17" s="7"/>
      <c r="CLA17" s="7"/>
      <c r="CLB17" s="7"/>
      <c r="CLC17" s="7"/>
      <c r="CLD17" s="7"/>
      <c r="CLE17" s="7"/>
      <c r="CLF17" s="7"/>
      <c r="CLG17" s="7"/>
      <c r="CLH17" s="7"/>
      <c r="CLI17" s="7"/>
      <c r="CLJ17" s="7"/>
      <c r="CLK17" s="7"/>
      <c r="CLL17" s="7"/>
      <c r="CLM17" s="7"/>
      <c r="CLN17" s="7"/>
      <c r="CLO17" s="7"/>
      <c r="CLP17" s="7"/>
      <c r="CLQ17" s="7"/>
      <c r="CLR17" s="7"/>
      <c r="CLS17" s="7"/>
      <c r="CLT17" s="7"/>
      <c r="CLU17" s="7"/>
      <c r="CLV17" s="7"/>
      <c r="CLW17" s="7"/>
      <c r="CLX17" s="7"/>
      <c r="CLY17" s="7"/>
      <c r="CLZ17" s="7"/>
      <c r="CMA17" s="7"/>
      <c r="CMB17" s="7"/>
      <c r="CMC17" s="7"/>
      <c r="CMD17" s="7"/>
      <c r="CME17" s="7"/>
      <c r="CMF17" s="7"/>
      <c r="CMG17" s="7"/>
      <c r="CMH17" s="7"/>
      <c r="CMI17" s="7"/>
      <c r="CMJ17" s="7"/>
      <c r="CMK17" s="7"/>
      <c r="CML17" s="7"/>
      <c r="CMM17" s="7"/>
      <c r="CMN17" s="7"/>
      <c r="CMO17" s="7"/>
      <c r="CMP17" s="7"/>
      <c r="CMQ17" s="7"/>
      <c r="CMR17" s="7"/>
      <c r="CMS17" s="7"/>
      <c r="CMT17" s="7"/>
      <c r="CMU17" s="7"/>
      <c r="CMV17" s="7"/>
      <c r="CMW17" s="7"/>
      <c r="CMX17" s="7"/>
      <c r="CMY17" s="7"/>
      <c r="CMZ17" s="7"/>
      <c r="CNA17" s="7"/>
      <c r="CNB17" s="7"/>
      <c r="CNC17" s="7"/>
      <c r="CND17" s="7"/>
      <c r="CNE17" s="7"/>
      <c r="CNF17" s="7"/>
      <c r="CNG17" s="7"/>
      <c r="CNH17" s="7"/>
      <c r="CNI17" s="7"/>
      <c r="CNJ17" s="7"/>
      <c r="CNK17" s="7"/>
      <c r="CNL17" s="7"/>
      <c r="CNM17" s="7"/>
      <c r="CNN17" s="7"/>
      <c r="CNO17" s="7"/>
      <c r="CNP17" s="7"/>
      <c r="CNQ17" s="7"/>
      <c r="CNR17" s="7"/>
      <c r="CNS17" s="7"/>
      <c r="CNT17" s="7"/>
      <c r="CNU17" s="7"/>
      <c r="CNV17" s="7"/>
      <c r="CNW17" s="7"/>
      <c r="CNX17" s="7"/>
      <c r="CNY17" s="7"/>
      <c r="CNZ17" s="7"/>
      <c r="COA17" s="7"/>
      <c r="COB17" s="7"/>
      <c r="COC17" s="7"/>
      <c r="COD17" s="7"/>
      <c r="COE17" s="7"/>
      <c r="COF17" s="7"/>
      <c r="COG17" s="7"/>
      <c r="COH17" s="7"/>
      <c r="COI17" s="7"/>
      <c r="COJ17" s="7"/>
      <c r="COK17" s="7"/>
      <c r="COL17" s="7"/>
      <c r="COM17" s="7"/>
      <c r="CON17" s="7"/>
      <c r="COO17" s="7"/>
      <c r="COP17" s="7"/>
      <c r="COQ17" s="7"/>
      <c r="COR17" s="7"/>
      <c r="COS17" s="7"/>
      <c r="COT17" s="7"/>
      <c r="COU17" s="7"/>
      <c r="COV17" s="7"/>
      <c r="COW17" s="7"/>
      <c r="COX17" s="7"/>
      <c r="COY17" s="7"/>
      <c r="COZ17" s="7"/>
      <c r="CPA17" s="7"/>
      <c r="CPB17" s="7"/>
      <c r="CPC17" s="7"/>
      <c r="CPD17" s="7"/>
      <c r="CPE17" s="7"/>
      <c r="CPF17" s="7"/>
      <c r="CPG17" s="7"/>
      <c r="CPH17" s="7"/>
      <c r="CPI17" s="7"/>
      <c r="CPJ17" s="7"/>
      <c r="CPK17" s="7"/>
      <c r="CPL17" s="7"/>
      <c r="CPM17" s="7"/>
      <c r="CPN17" s="7"/>
      <c r="CPO17" s="7"/>
      <c r="CPP17" s="7"/>
      <c r="CPQ17" s="7"/>
      <c r="CPR17" s="7"/>
      <c r="CPS17" s="7"/>
      <c r="CPT17" s="7"/>
      <c r="CPU17" s="7"/>
      <c r="CPV17" s="7"/>
      <c r="CPW17" s="7"/>
      <c r="CPX17" s="7"/>
      <c r="CPY17" s="7"/>
      <c r="CPZ17" s="7"/>
      <c r="CQA17" s="7"/>
      <c r="CQB17" s="7"/>
      <c r="CQC17" s="7"/>
      <c r="CQD17" s="7"/>
      <c r="CQE17" s="7"/>
      <c r="CQF17" s="7"/>
      <c r="CQG17" s="7"/>
      <c r="CQH17" s="7"/>
      <c r="CQI17" s="7"/>
      <c r="CQJ17" s="7"/>
      <c r="CQK17" s="7"/>
      <c r="CQL17" s="7"/>
      <c r="CQM17" s="7"/>
      <c r="CQN17" s="7"/>
      <c r="CQO17" s="7"/>
      <c r="CQP17" s="7"/>
      <c r="CQQ17" s="7"/>
      <c r="CQR17" s="7"/>
      <c r="CQS17" s="7"/>
      <c r="CQT17" s="7"/>
      <c r="CQU17" s="7"/>
      <c r="CQV17" s="7"/>
      <c r="CQW17" s="7"/>
      <c r="CQX17" s="7"/>
      <c r="CQY17" s="7"/>
      <c r="CQZ17" s="7"/>
      <c r="CRA17" s="7"/>
      <c r="CRB17" s="7"/>
      <c r="CRC17" s="7"/>
      <c r="CRD17" s="7"/>
      <c r="CRE17" s="7"/>
      <c r="CRF17" s="7"/>
      <c r="CRG17" s="7"/>
      <c r="CRH17" s="7"/>
      <c r="CRI17" s="7"/>
      <c r="CRJ17" s="7"/>
      <c r="CRK17" s="7"/>
      <c r="CRL17" s="7"/>
      <c r="CRM17" s="7"/>
      <c r="CRN17" s="7"/>
      <c r="CRO17" s="7"/>
      <c r="CRP17" s="7"/>
      <c r="CRQ17" s="7"/>
      <c r="CRR17" s="7"/>
      <c r="CRS17" s="7"/>
      <c r="CRT17" s="7"/>
      <c r="CRU17" s="7"/>
      <c r="CRV17" s="7"/>
      <c r="CRW17" s="7"/>
      <c r="CRX17" s="7"/>
      <c r="CRY17" s="7"/>
      <c r="CRZ17" s="7"/>
      <c r="CSA17" s="7"/>
      <c r="CSB17" s="7"/>
      <c r="CSC17" s="7"/>
      <c r="CSD17" s="7"/>
      <c r="CSE17" s="7"/>
      <c r="CSF17" s="7"/>
      <c r="CSG17" s="7"/>
      <c r="CSH17" s="7"/>
      <c r="CSI17" s="7"/>
      <c r="CSJ17" s="7"/>
      <c r="CSK17" s="7"/>
      <c r="CSL17" s="7"/>
      <c r="CSM17" s="7"/>
      <c r="CSN17" s="7"/>
      <c r="CSO17" s="7"/>
      <c r="CSP17" s="7"/>
      <c r="CSQ17" s="7"/>
      <c r="CSR17" s="7"/>
      <c r="CSS17" s="7"/>
      <c r="CST17" s="7"/>
      <c r="CSU17" s="7"/>
      <c r="CSV17" s="7"/>
      <c r="CSW17" s="7"/>
      <c r="CSX17" s="7"/>
      <c r="CSY17" s="7"/>
      <c r="CSZ17" s="7"/>
      <c r="CTA17" s="7"/>
      <c r="CTB17" s="7"/>
      <c r="CTC17" s="7"/>
      <c r="CTD17" s="7"/>
      <c r="CTE17" s="7"/>
      <c r="CTF17" s="7"/>
      <c r="CTG17" s="7"/>
      <c r="CTH17" s="7"/>
      <c r="CTI17" s="7"/>
      <c r="CTJ17" s="7"/>
      <c r="CTK17" s="7"/>
      <c r="CTL17" s="7"/>
      <c r="CTM17" s="7"/>
      <c r="CTN17" s="7"/>
      <c r="CTO17" s="7"/>
      <c r="CTP17" s="7"/>
      <c r="CTQ17" s="7"/>
      <c r="CTR17" s="7"/>
      <c r="CTS17" s="7"/>
      <c r="CTT17" s="7"/>
      <c r="CTU17" s="7"/>
      <c r="CTV17" s="7"/>
      <c r="CTW17" s="7"/>
      <c r="CTX17" s="7"/>
      <c r="CTY17" s="7"/>
      <c r="CTZ17" s="7"/>
      <c r="CUA17" s="7"/>
      <c r="CUB17" s="7"/>
      <c r="CUC17" s="7"/>
      <c r="CUD17" s="7"/>
      <c r="CUE17" s="7"/>
      <c r="CUF17" s="7"/>
      <c r="CUG17" s="7"/>
      <c r="CUH17" s="7"/>
      <c r="CUI17" s="7"/>
      <c r="CUJ17" s="7"/>
      <c r="CUK17" s="7"/>
      <c r="CUL17" s="7"/>
      <c r="CUM17" s="7"/>
      <c r="CUN17" s="7"/>
      <c r="CUO17" s="7"/>
      <c r="CUP17" s="7"/>
      <c r="CUQ17" s="7"/>
      <c r="CUR17" s="7"/>
      <c r="CUS17" s="7"/>
      <c r="CUT17" s="7"/>
      <c r="CUU17" s="7"/>
      <c r="CUV17" s="7"/>
      <c r="CUW17" s="7"/>
      <c r="CUX17" s="7"/>
      <c r="CUY17" s="7"/>
      <c r="CUZ17" s="7"/>
      <c r="CVA17" s="7"/>
      <c r="CVB17" s="7"/>
      <c r="CVC17" s="7"/>
      <c r="CVD17" s="7"/>
      <c r="CVE17" s="7"/>
      <c r="CVF17" s="7"/>
      <c r="CVG17" s="7"/>
      <c r="CVH17" s="7"/>
      <c r="CVI17" s="7"/>
      <c r="CVJ17" s="7"/>
      <c r="CVK17" s="7"/>
      <c r="CVL17" s="7"/>
      <c r="CVM17" s="7"/>
      <c r="CVN17" s="7"/>
      <c r="CVO17" s="7"/>
      <c r="CVP17" s="7"/>
      <c r="CVQ17" s="7"/>
      <c r="CVR17" s="7"/>
      <c r="CVS17" s="7"/>
      <c r="CVT17" s="7"/>
      <c r="CVU17" s="7"/>
      <c r="CVV17" s="7"/>
      <c r="CVW17" s="7"/>
      <c r="CVX17" s="7"/>
      <c r="CVY17" s="7"/>
      <c r="CVZ17" s="7"/>
      <c r="CWA17" s="7"/>
      <c r="CWB17" s="7"/>
      <c r="CWC17" s="7"/>
      <c r="CWD17" s="7"/>
      <c r="CWE17" s="7"/>
      <c r="CWF17" s="7"/>
      <c r="CWG17" s="7"/>
      <c r="CWH17" s="7"/>
      <c r="CWI17" s="7"/>
      <c r="CWJ17" s="7"/>
      <c r="CWK17" s="7"/>
      <c r="CWL17" s="7"/>
      <c r="CWM17" s="7"/>
      <c r="CWN17" s="7"/>
      <c r="CWO17" s="7"/>
      <c r="CWP17" s="7"/>
      <c r="CWQ17" s="7"/>
      <c r="CWR17" s="7"/>
      <c r="CWS17" s="7"/>
      <c r="CWT17" s="7"/>
      <c r="CWU17" s="7"/>
      <c r="CWV17" s="7"/>
      <c r="CWW17" s="7"/>
      <c r="CWX17" s="7"/>
      <c r="CWY17" s="7"/>
      <c r="CWZ17" s="7"/>
      <c r="CXA17" s="7"/>
      <c r="CXB17" s="7"/>
      <c r="CXC17" s="7"/>
      <c r="CXD17" s="7"/>
      <c r="CXE17" s="7"/>
      <c r="CXF17" s="7"/>
      <c r="CXG17" s="7"/>
      <c r="CXH17" s="7"/>
      <c r="CXI17" s="7"/>
      <c r="CXJ17" s="7"/>
      <c r="CXK17" s="7"/>
      <c r="CXL17" s="7"/>
      <c r="CXM17" s="7"/>
      <c r="CXN17" s="7"/>
      <c r="CXO17" s="7"/>
      <c r="CXP17" s="7"/>
      <c r="CXQ17" s="7"/>
      <c r="CXR17" s="7"/>
      <c r="CXS17" s="7"/>
      <c r="CXT17" s="7"/>
      <c r="CXU17" s="7"/>
      <c r="CXV17" s="7"/>
      <c r="CXW17" s="7"/>
      <c r="CXX17" s="7"/>
      <c r="CXY17" s="7"/>
      <c r="CXZ17" s="7"/>
      <c r="CYA17" s="7"/>
      <c r="CYB17" s="7"/>
      <c r="CYC17" s="7"/>
      <c r="CYD17" s="7"/>
      <c r="CYE17" s="7"/>
      <c r="CYF17" s="7"/>
      <c r="CYG17" s="7"/>
      <c r="CYH17" s="7"/>
      <c r="CYI17" s="7"/>
      <c r="CYJ17" s="7"/>
      <c r="CYK17" s="7"/>
      <c r="CYL17" s="7"/>
      <c r="CYM17" s="7"/>
      <c r="CYN17" s="7"/>
      <c r="CYO17" s="7"/>
      <c r="CYP17" s="7"/>
      <c r="CYQ17" s="7"/>
      <c r="CYR17" s="7"/>
      <c r="CYS17" s="7"/>
      <c r="CYT17" s="7"/>
      <c r="CYU17" s="7"/>
      <c r="CYV17" s="7"/>
      <c r="CYW17" s="7"/>
      <c r="CYX17" s="7"/>
      <c r="CYY17" s="7"/>
      <c r="CYZ17" s="7"/>
      <c r="CZA17" s="7"/>
      <c r="CZB17" s="7"/>
      <c r="CZC17" s="7"/>
      <c r="CZD17" s="7"/>
      <c r="CZE17" s="7"/>
      <c r="CZF17" s="7"/>
      <c r="CZG17" s="7"/>
      <c r="CZH17" s="7"/>
      <c r="CZI17" s="7"/>
      <c r="CZJ17" s="7"/>
      <c r="CZK17" s="7"/>
      <c r="CZL17" s="7"/>
      <c r="CZM17" s="7"/>
      <c r="CZN17" s="7"/>
      <c r="CZO17" s="7"/>
      <c r="CZP17" s="7"/>
      <c r="CZQ17" s="7"/>
      <c r="CZR17" s="7"/>
      <c r="CZS17" s="7"/>
      <c r="CZT17" s="7"/>
      <c r="CZU17" s="7"/>
      <c r="CZV17" s="7"/>
      <c r="CZW17" s="7"/>
      <c r="CZX17" s="7"/>
      <c r="CZY17" s="7"/>
      <c r="CZZ17" s="7"/>
      <c r="DAA17" s="7"/>
      <c r="DAB17" s="7"/>
      <c r="DAC17" s="7"/>
      <c r="DAD17" s="7"/>
      <c r="DAE17" s="7"/>
      <c r="DAF17" s="7"/>
      <c r="DAG17" s="7"/>
      <c r="DAH17" s="7"/>
      <c r="DAI17" s="7"/>
      <c r="DAJ17" s="7"/>
      <c r="DAK17" s="7"/>
      <c r="DAL17" s="7"/>
      <c r="DAM17" s="7"/>
      <c r="DAN17" s="7"/>
      <c r="DAO17" s="7"/>
      <c r="DAP17" s="7"/>
      <c r="DAQ17" s="7"/>
      <c r="DAR17" s="7"/>
      <c r="DAS17" s="7"/>
      <c r="DAT17" s="7"/>
      <c r="DAU17" s="7"/>
      <c r="DAV17" s="7"/>
      <c r="DAW17" s="7"/>
      <c r="DAX17" s="7"/>
      <c r="DAY17" s="7"/>
      <c r="DAZ17" s="7"/>
      <c r="DBA17" s="7"/>
      <c r="DBB17" s="7"/>
      <c r="DBC17" s="7"/>
      <c r="DBD17" s="7"/>
      <c r="DBE17" s="7"/>
      <c r="DBF17" s="7"/>
      <c r="DBG17" s="7"/>
      <c r="DBH17" s="7"/>
      <c r="DBI17" s="7"/>
      <c r="DBJ17" s="7"/>
      <c r="DBK17" s="7"/>
      <c r="DBL17" s="7"/>
      <c r="DBM17" s="7"/>
      <c r="DBN17" s="7"/>
      <c r="DBO17" s="7"/>
      <c r="DBP17" s="7"/>
      <c r="DBQ17" s="7"/>
      <c r="DBR17" s="7"/>
      <c r="DBS17" s="7"/>
      <c r="DBT17" s="7"/>
      <c r="DBU17" s="7"/>
      <c r="DBV17" s="7"/>
      <c r="DBW17" s="7"/>
      <c r="DBX17" s="7"/>
      <c r="DBY17" s="7"/>
      <c r="DBZ17" s="7"/>
      <c r="DCA17" s="7"/>
      <c r="DCB17" s="7"/>
      <c r="DCC17" s="7"/>
      <c r="DCD17" s="7"/>
      <c r="DCE17" s="7"/>
      <c r="DCF17" s="7"/>
      <c r="DCG17" s="7"/>
      <c r="DCH17" s="7"/>
      <c r="DCI17" s="7"/>
      <c r="DCJ17" s="7"/>
      <c r="DCK17" s="7"/>
      <c r="DCL17" s="7"/>
      <c r="DCM17" s="7"/>
      <c r="DCN17" s="7"/>
      <c r="DCO17" s="7"/>
      <c r="DCP17" s="7"/>
      <c r="DCQ17" s="7"/>
      <c r="DCR17" s="7"/>
      <c r="DCS17" s="7"/>
      <c r="DCT17" s="7"/>
      <c r="DCU17" s="7"/>
      <c r="DCV17" s="7"/>
      <c r="DCW17" s="7"/>
      <c r="DCX17" s="7"/>
      <c r="DCY17" s="7"/>
      <c r="DCZ17" s="7"/>
      <c r="DDA17" s="7"/>
      <c r="DDB17" s="7"/>
      <c r="DDC17" s="7"/>
      <c r="DDD17" s="7"/>
      <c r="DDE17" s="7"/>
      <c r="DDF17" s="7"/>
      <c r="DDG17" s="7"/>
      <c r="DDH17" s="7"/>
      <c r="DDI17" s="7"/>
      <c r="DDJ17" s="7"/>
      <c r="DDK17" s="7"/>
      <c r="DDL17" s="7"/>
      <c r="DDM17" s="7"/>
      <c r="DDN17" s="7"/>
      <c r="DDO17" s="7"/>
      <c r="DDP17" s="7"/>
      <c r="DDQ17" s="7"/>
      <c r="DDR17" s="7"/>
      <c r="DDS17" s="7"/>
      <c r="DDT17" s="7"/>
      <c r="DDU17" s="7"/>
      <c r="DDV17" s="7"/>
      <c r="DDW17" s="7"/>
      <c r="DDX17" s="7"/>
      <c r="DDY17" s="7"/>
      <c r="DDZ17" s="7"/>
      <c r="DEA17" s="7"/>
      <c r="DEB17" s="7"/>
      <c r="DEC17" s="7"/>
      <c r="DED17" s="7"/>
      <c r="DEE17" s="7"/>
      <c r="DEF17" s="7"/>
      <c r="DEG17" s="7"/>
      <c r="DEH17" s="7"/>
      <c r="DEI17" s="7"/>
      <c r="DEJ17" s="7"/>
      <c r="DEK17" s="7"/>
      <c r="DEL17" s="7"/>
      <c r="DEM17" s="7"/>
      <c r="DEN17" s="7"/>
      <c r="DEO17" s="7"/>
      <c r="DEP17" s="7"/>
      <c r="DEQ17" s="7"/>
      <c r="DER17" s="7"/>
      <c r="DES17" s="7"/>
      <c r="DET17" s="7"/>
      <c r="DEU17" s="7"/>
      <c r="DEV17" s="7"/>
      <c r="DEW17" s="7"/>
      <c r="DEX17" s="7"/>
      <c r="DEY17" s="7"/>
      <c r="DEZ17" s="7"/>
      <c r="DFA17" s="7"/>
      <c r="DFB17" s="7"/>
      <c r="DFC17" s="7"/>
      <c r="DFD17" s="7"/>
      <c r="DFE17" s="7"/>
      <c r="DFF17" s="7"/>
      <c r="DFG17" s="7"/>
      <c r="DFH17" s="7"/>
      <c r="DFI17" s="7"/>
      <c r="DFJ17" s="7"/>
      <c r="DFK17" s="7"/>
      <c r="DFL17" s="7"/>
      <c r="DFM17" s="7"/>
      <c r="DFN17" s="7"/>
      <c r="DFO17" s="7"/>
      <c r="DFP17" s="7"/>
      <c r="DFQ17" s="7"/>
      <c r="DFR17" s="7"/>
      <c r="DFS17" s="7"/>
      <c r="DFT17" s="7"/>
      <c r="DFU17" s="7"/>
      <c r="DFV17" s="7"/>
      <c r="DFW17" s="7"/>
      <c r="DFX17" s="7"/>
      <c r="DFY17" s="7"/>
      <c r="DFZ17" s="7"/>
      <c r="DGA17" s="7"/>
      <c r="DGB17" s="7"/>
      <c r="DGC17" s="7"/>
      <c r="DGD17" s="7"/>
      <c r="DGE17" s="7"/>
      <c r="DGF17" s="7"/>
      <c r="DGG17" s="7"/>
      <c r="DGH17" s="7"/>
      <c r="DGI17" s="7"/>
      <c r="DGJ17" s="7"/>
      <c r="DGK17" s="7"/>
      <c r="DGL17" s="7"/>
      <c r="DGM17" s="7"/>
      <c r="DGN17" s="7"/>
      <c r="DGO17" s="7"/>
      <c r="DGP17" s="7"/>
      <c r="DGQ17" s="7"/>
      <c r="DGR17" s="7"/>
      <c r="DGS17" s="7"/>
      <c r="DGT17" s="7"/>
      <c r="DGU17" s="7"/>
      <c r="DGV17" s="7"/>
      <c r="DGW17" s="7"/>
      <c r="DGX17" s="7"/>
      <c r="DGY17" s="7"/>
      <c r="DGZ17" s="7"/>
      <c r="DHA17" s="7"/>
      <c r="DHB17" s="7"/>
      <c r="DHC17" s="7"/>
      <c r="DHD17" s="7"/>
      <c r="DHE17" s="7"/>
      <c r="DHF17" s="7"/>
      <c r="DHG17" s="7"/>
      <c r="DHH17" s="7"/>
      <c r="DHI17" s="7"/>
      <c r="DHJ17" s="7"/>
      <c r="DHK17" s="7"/>
      <c r="DHL17" s="7"/>
      <c r="DHM17" s="7"/>
      <c r="DHN17" s="7"/>
      <c r="DHO17" s="7"/>
      <c r="DHP17" s="7"/>
      <c r="DHQ17" s="7"/>
      <c r="DHR17" s="7"/>
      <c r="DHS17" s="7"/>
      <c r="DHT17" s="7"/>
      <c r="DHU17" s="7"/>
      <c r="DHV17" s="7"/>
      <c r="DHW17" s="7"/>
      <c r="DHX17" s="7"/>
      <c r="DHY17" s="7"/>
      <c r="DHZ17" s="7"/>
      <c r="DIA17" s="7"/>
      <c r="DIB17" s="7"/>
      <c r="DIC17" s="7"/>
      <c r="DID17" s="7"/>
      <c r="DIE17" s="7"/>
      <c r="DIF17" s="7"/>
      <c r="DIG17" s="7"/>
      <c r="DIH17" s="7"/>
      <c r="DII17" s="7"/>
      <c r="DIJ17" s="7"/>
      <c r="DIK17" s="7"/>
      <c r="DIL17" s="7"/>
      <c r="DIM17" s="7"/>
      <c r="DIN17" s="7"/>
      <c r="DIO17" s="7"/>
      <c r="DIP17" s="7"/>
      <c r="DIQ17" s="7"/>
      <c r="DIR17" s="7"/>
      <c r="DIS17" s="7"/>
      <c r="DIT17" s="7"/>
      <c r="DIU17" s="7"/>
      <c r="DIV17" s="7"/>
      <c r="DIW17" s="7"/>
      <c r="DIX17" s="7"/>
      <c r="DIY17" s="7"/>
      <c r="DIZ17" s="7"/>
      <c r="DJA17" s="7"/>
      <c r="DJB17" s="7"/>
      <c r="DJC17" s="7"/>
      <c r="DJD17" s="7"/>
      <c r="DJE17" s="7"/>
      <c r="DJF17" s="7"/>
      <c r="DJG17" s="7"/>
      <c r="DJH17" s="7"/>
      <c r="DJI17" s="7"/>
      <c r="DJJ17" s="7"/>
      <c r="DJK17" s="7"/>
      <c r="DJL17" s="7"/>
      <c r="DJM17" s="7"/>
      <c r="DJN17" s="7"/>
      <c r="DJO17" s="7"/>
      <c r="DJP17" s="7"/>
      <c r="DJQ17" s="7"/>
      <c r="DJR17" s="7"/>
      <c r="DJS17" s="7"/>
      <c r="DJT17" s="7"/>
      <c r="DJU17" s="7"/>
      <c r="DJV17" s="7"/>
      <c r="DJW17" s="7"/>
      <c r="DJX17" s="7"/>
      <c r="DJY17" s="7"/>
      <c r="DJZ17" s="7"/>
      <c r="DKA17" s="7"/>
      <c r="DKB17" s="7"/>
      <c r="DKC17" s="7"/>
      <c r="DKD17" s="7"/>
      <c r="DKE17" s="7"/>
      <c r="DKF17" s="7"/>
      <c r="DKG17" s="7"/>
      <c r="DKH17" s="7"/>
      <c r="DKI17" s="7"/>
      <c r="DKJ17" s="7"/>
      <c r="DKK17" s="7"/>
      <c r="DKL17" s="7"/>
      <c r="DKM17" s="7"/>
      <c r="DKN17" s="7"/>
      <c r="DKO17" s="7"/>
      <c r="DKP17" s="7"/>
      <c r="DKQ17" s="7"/>
      <c r="DKR17" s="7"/>
      <c r="DKS17" s="7"/>
      <c r="DKT17" s="7"/>
      <c r="DKU17" s="7"/>
      <c r="DKV17" s="7"/>
      <c r="DKW17" s="7"/>
      <c r="DKX17" s="7"/>
      <c r="DKY17" s="7"/>
      <c r="DKZ17" s="7"/>
      <c r="DLA17" s="7"/>
      <c r="DLB17" s="7"/>
      <c r="DLC17" s="7"/>
      <c r="DLD17" s="7"/>
      <c r="DLE17" s="7"/>
      <c r="DLF17" s="7"/>
      <c r="DLG17" s="7"/>
      <c r="DLH17" s="7"/>
      <c r="DLI17" s="7"/>
      <c r="DLJ17" s="7"/>
      <c r="DLK17" s="7"/>
      <c r="DLL17" s="7"/>
      <c r="DLM17" s="7"/>
      <c r="DLN17" s="7"/>
      <c r="DLO17" s="7"/>
      <c r="DLP17" s="7"/>
      <c r="DLQ17" s="7"/>
      <c r="DLR17" s="7"/>
      <c r="DLS17" s="7"/>
      <c r="DLT17" s="7"/>
      <c r="DLU17" s="7"/>
      <c r="DLV17" s="7"/>
      <c r="DLW17" s="7"/>
      <c r="DLX17" s="7"/>
      <c r="DLY17" s="7"/>
      <c r="DLZ17" s="7"/>
      <c r="DMA17" s="7"/>
      <c r="DMB17" s="7"/>
      <c r="DMC17" s="7"/>
      <c r="DMD17" s="7"/>
      <c r="DME17" s="7"/>
      <c r="DMF17" s="7"/>
      <c r="DMG17" s="7"/>
      <c r="DMH17" s="7"/>
      <c r="DMI17" s="7"/>
      <c r="DMJ17" s="7"/>
      <c r="DMK17" s="7"/>
      <c r="DML17" s="7"/>
      <c r="DMM17" s="7"/>
      <c r="DMN17" s="7"/>
      <c r="DMO17" s="7"/>
      <c r="DMP17" s="7"/>
      <c r="DMQ17" s="7"/>
      <c r="DMR17" s="7"/>
      <c r="DMS17" s="7"/>
      <c r="DMT17" s="7"/>
      <c r="DMU17" s="7"/>
      <c r="DMV17" s="7"/>
      <c r="DMW17" s="7"/>
      <c r="DMX17" s="7"/>
      <c r="DMY17" s="7"/>
      <c r="DMZ17" s="7"/>
      <c r="DNA17" s="7"/>
      <c r="DNB17" s="7"/>
      <c r="DNC17" s="7"/>
      <c r="DND17" s="7"/>
      <c r="DNE17" s="7"/>
      <c r="DNF17" s="7"/>
      <c r="DNG17" s="7"/>
      <c r="DNH17" s="7"/>
      <c r="DNI17" s="7"/>
      <c r="DNJ17" s="7"/>
      <c r="DNK17" s="7"/>
      <c r="DNL17" s="7"/>
      <c r="DNM17" s="7"/>
      <c r="DNN17" s="7"/>
      <c r="DNO17" s="7"/>
      <c r="DNP17" s="7"/>
      <c r="DNQ17" s="7"/>
      <c r="DNR17" s="7"/>
      <c r="DNS17" s="7"/>
      <c r="DNT17" s="7"/>
      <c r="DNU17" s="7"/>
      <c r="DNV17" s="7"/>
      <c r="DNW17" s="7"/>
      <c r="DNX17" s="7"/>
      <c r="DNY17" s="7"/>
      <c r="DNZ17" s="7"/>
      <c r="DOA17" s="7"/>
      <c r="DOB17" s="7"/>
      <c r="DOC17" s="7"/>
      <c r="DOD17" s="7"/>
      <c r="DOE17" s="7"/>
      <c r="DOF17" s="7"/>
      <c r="DOG17" s="7"/>
      <c r="DOH17" s="7"/>
      <c r="DOI17" s="7"/>
      <c r="DOJ17" s="7"/>
      <c r="DOK17" s="7"/>
      <c r="DOL17" s="7"/>
      <c r="DOM17" s="7"/>
      <c r="DON17" s="7"/>
      <c r="DOO17" s="7"/>
      <c r="DOP17" s="7"/>
      <c r="DOQ17" s="7"/>
      <c r="DOR17" s="7"/>
      <c r="DOS17" s="7"/>
      <c r="DOT17" s="7"/>
      <c r="DOU17" s="7"/>
      <c r="DOV17" s="7"/>
      <c r="DOW17" s="7"/>
      <c r="DOX17" s="7"/>
      <c r="DOY17" s="7"/>
      <c r="DOZ17" s="7"/>
      <c r="DPA17" s="7"/>
      <c r="DPB17" s="7"/>
      <c r="DPC17" s="7"/>
      <c r="DPD17" s="7"/>
      <c r="DPE17" s="7"/>
      <c r="DPF17" s="7"/>
      <c r="DPG17" s="7"/>
      <c r="DPH17" s="7"/>
      <c r="DPI17" s="7"/>
      <c r="DPJ17" s="7"/>
      <c r="DPK17" s="7"/>
      <c r="DPL17" s="7"/>
      <c r="DPM17" s="7"/>
      <c r="DPN17" s="7"/>
      <c r="DPO17" s="7"/>
      <c r="DPP17" s="7"/>
      <c r="DPQ17" s="7"/>
      <c r="DPR17" s="7"/>
      <c r="DPS17" s="7"/>
      <c r="DPT17" s="7"/>
      <c r="DPU17" s="7"/>
      <c r="DPV17" s="7"/>
      <c r="DPW17" s="7"/>
      <c r="DPX17" s="7"/>
      <c r="DPY17" s="7"/>
      <c r="DPZ17" s="7"/>
      <c r="DQA17" s="7"/>
      <c r="DQB17" s="7"/>
      <c r="DQC17" s="7"/>
      <c r="DQD17" s="7"/>
      <c r="DQE17" s="7"/>
      <c r="DQF17" s="7"/>
      <c r="DQG17" s="7"/>
      <c r="DQH17" s="7"/>
      <c r="DQI17" s="7"/>
      <c r="DQJ17" s="7"/>
      <c r="DQK17" s="7"/>
      <c r="DQL17" s="7"/>
      <c r="DQM17" s="7"/>
      <c r="DQN17" s="7"/>
      <c r="DQO17" s="7"/>
      <c r="DQP17" s="7"/>
      <c r="DQQ17" s="7"/>
      <c r="DQR17" s="7"/>
      <c r="DQS17" s="7"/>
      <c r="DQT17" s="7"/>
      <c r="DQU17" s="7"/>
      <c r="DQV17" s="7"/>
      <c r="DQW17" s="7"/>
      <c r="DQX17" s="7"/>
      <c r="DQY17" s="7"/>
      <c r="DQZ17" s="7"/>
      <c r="DRA17" s="7"/>
      <c r="DRB17" s="7"/>
      <c r="DRC17" s="7"/>
      <c r="DRD17" s="7"/>
      <c r="DRE17" s="7"/>
      <c r="DRF17" s="7"/>
      <c r="DRG17" s="7"/>
      <c r="DRH17" s="7"/>
      <c r="DRI17" s="7"/>
      <c r="DRJ17" s="7"/>
      <c r="DRK17" s="7"/>
      <c r="DRL17" s="7"/>
      <c r="DRM17" s="7"/>
      <c r="DRN17" s="7"/>
      <c r="DRO17" s="7"/>
      <c r="DRP17" s="7"/>
      <c r="DRQ17" s="7"/>
      <c r="DRR17" s="7"/>
      <c r="DRS17" s="7"/>
      <c r="DRT17" s="7"/>
      <c r="DRU17" s="7"/>
      <c r="DRV17" s="7"/>
      <c r="DRW17" s="7"/>
      <c r="DRX17" s="7"/>
      <c r="DRY17" s="7"/>
      <c r="DRZ17" s="7"/>
      <c r="DSA17" s="7"/>
      <c r="DSB17" s="7"/>
      <c r="DSC17" s="7"/>
      <c r="DSD17" s="7"/>
      <c r="DSE17" s="7"/>
      <c r="DSF17" s="7"/>
      <c r="DSG17" s="7"/>
      <c r="DSH17" s="7"/>
      <c r="DSI17" s="7"/>
      <c r="DSJ17" s="7"/>
      <c r="DSK17" s="7"/>
      <c r="DSL17" s="7"/>
      <c r="DSM17" s="7"/>
      <c r="DSN17" s="7"/>
      <c r="DSO17" s="7"/>
      <c r="DSP17" s="7"/>
      <c r="DSQ17" s="7"/>
      <c r="DSR17" s="7"/>
      <c r="DSS17" s="7"/>
      <c r="DST17" s="7"/>
      <c r="DSU17" s="7"/>
      <c r="DSV17" s="7"/>
      <c r="DSW17" s="7"/>
      <c r="DSX17" s="7"/>
      <c r="DSY17" s="7"/>
      <c r="DSZ17" s="7"/>
      <c r="DTA17" s="7"/>
      <c r="DTB17" s="7"/>
      <c r="DTC17" s="7"/>
      <c r="DTD17" s="7"/>
      <c r="DTE17" s="7"/>
      <c r="DTF17" s="7"/>
      <c r="DTG17" s="7"/>
      <c r="DTH17" s="7"/>
      <c r="DTI17" s="7"/>
      <c r="DTJ17" s="7"/>
      <c r="DTK17" s="7"/>
      <c r="DTL17" s="7"/>
      <c r="DTM17" s="7"/>
      <c r="DTN17" s="7"/>
      <c r="DTO17" s="7"/>
      <c r="DTP17" s="7"/>
      <c r="DTQ17" s="7"/>
      <c r="DTR17" s="7"/>
      <c r="DTS17" s="7"/>
      <c r="DTT17" s="7"/>
      <c r="DTU17" s="7"/>
      <c r="DTV17" s="7"/>
      <c r="DTW17" s="7"/>
      <c r="DTX17" s="7"/>
      <c r="DTY17" s="7"/>
      <c r="DTZ17" s="7"/>
      <c r="DUA17" s="7"/>
      <c r="DUB17" s="7"/>
      <c r="DUC17" s="7"/>
      <c r="DUD17" s="7"/>
      <c r="DUE17" s="7"/>
      <c r="DUF17" s="7"/>
      <c r="DUG17" s="7"/>
      <c r="DUH17" s="7"/>
      <c r="DUI17" s="7"/>
      <c r="DUJ17" s="7"/>
      <c r="DUK17" s="7"/>
      <c r="DUL17" s="7"/>
      <c r="DUM17" s="7"/>
      <c r="DUN17" s="7"/>
      <c r="DUO17" s="7"/>
      <c r="DUP17" s="7"/>
      <c r="DUQ17" s="7"/>
      <c r="DUR17" s="7"/>
      <c r="DUS17" s="7"/>
      <c r="DUT17" s="7"/>
      <c r="DUU17" s="7"/>
      <c r="DUV17" s="7"/>
      <c r="DUW17" s="7"/>
      <c r="DUX17" s="7"/>
      <c r="DUY17" s="7"/>
      <c r="DUZ17" s="7"/>
      <c r="DVA17" s="7"/>
      <c r="DVB17" s="7"/>
      <c r="DVC17" s="7"/>
      <c r="DVD17" s="7"/>
      <c r="DVE17" s="7"/>
      <c r="DVF17" s="7"/>
      <c r="DVG17" s="7"/>
      <c r="DVH17" s="7"/>
      <c r="DVI17" s="7"/>
      <c r="DVJ17" s="7"/>
      <c r="DVK17" s="7"/>
      <c r="DVL17" s="7"/>
      <c r="DVM17" s="7"/>
      <c r="DVN17" s="7"/>
      <c r="DVO17" s="7"/>
      <c r="DVP17" s="7"/>
      <c r="DVQ17" s="7"/>
      <c r="DVR17" s="7"/>
      <c r="DVS17" s="7"/>
      <c r="DVT17" s="7"/>
      <c r="DVU17" s="7"/>
      <c r="DVV17" s="7"/>
      <c r="DVW17" s="7"/>
      <c r="DVX17" s="7"/>
      <c r="DVY17" s="7"/>
      <c r="DVZ17" s="7"/>
      <c r="DWA17" s="7"/>
      <c r="DWB17" s="7"/>
      <c r="DWC17" s="7"/>
      <c r="DWD17" s="7"/>
      <c r="DWE17" s="7"/>
      <c r="DWF17" s="7"/>
      <c r="DWG17" s="7"/>
      <c r="DWH17" s="7"/>
      <c r="DWI17" s="7"/>
      <c r="DWJ17" s="7"/>
      <c r="DWK17" s="7"/>
      <c r="DWL17" s="7"/>
      <c r="DWM17" s="7"/>
      <c r="DWN17" s="7"/>
      <c r="DWO17" s="7"/>
      <c r="DWP17" s="7"/>
      <c r="DWQ17" s="7"/>
      <c r="DWR17" s="7"/>
      <c r="DWS17" s="7"/>
      <c r="DWT17" s="7"/>
      <c r="DWU17" s="7"/>
      <c r="DWV17" s="7"/>
      <c r="DWW17" s="7"/>
      <c r="DWX17" s="7"/>
      <c r="DWY17" s="7"/>
      <c r="DWZ17" s="7"/>
      <c r="DXA17" s="7"/>
      <c r="DXB17" s="7"/>
      <c r="DXC17" s="7"/>
      <c r="DXD17" s="7"/>
      <c r="DXE17" s="7"/>
      <c r="DXF17" s="7"/>
      <c r="DXG17" s="7"/>
      <c r="DXH17" s="7"/>
      <c r="DXI17" s="7"/>
      <c r="DXJ17" s="7"/>
      <c r="DXK17" s="7"/>
      <c r="DXL17" s="7"/>
      <c r="DXM17" s="7"/>
      <c r="DXN17" s="7"/>
      <c r="DXO17" s="7"/>
      <c r="DXP17" s="7"/>
      <c r="DXQ17" s="7"/>
      <c r="DXR17" s="7"/>
      <c r="DXS17" s="7"/>
      <c r="DXT17" s="7"/>
      <c r="DXU17" s="7"/>
      <c r="DXV17" s="7"/>
      <c r="DXW17" s="7"/>
      <c r="DXX17" s="7"/>
      <c r="DXY17" s="7"/>
      <c r="DXZ17" s="7"/>
      <c r="DYA17" s="7"/>
      <c r="DYB17" s="7"/>
      <c r="DYC17" s="7"/>
      <c r="DYD17" s="7"/>
      <c r="DYE17" s="7"/>
      <c r="DYF17" s="7"/>
      <c r="DYG17" s="7"/>
      <c r="DYH17" s="7"/>
      <c r="DYI17" s="7"/>
      <c r="DYJ17" s="7"/>
      <c r="DYK17" s="7"/>
      <c r="DYL17" s="7"/>
      <c r="DYM17" s="7"/>
      <c r="DYN17" s="7"/>
      <c r="DYO17" s="7"/>
      <c r="DYP17" s="7"/>
      <c r="DYQ17" s="7"/>
      <c r="DYR17" s="7"/>
      <c r="DYS17" s="7"/>
      <c r="DYT17" s="7"/>
      <c r="DYU17" s="7"/>
      <c r="DYV17" s="7"/>
      <c r="DYW17" s="7"/>
      <c r="DYX17" s="7"/>
      <c r="DYY17" s="7"/>
      <c r="DYZ17" s="7"/>
      <c r="DZA17" s="7"/>
      <c r="DZB17" s="7"/>
      <c r="DZC17" s="7"/>
      <c r="DZD17" s="7"/>
      <c r="DZE17" s="7"/>
      <c r="DZF17" s="7"/>
      <c r="DZG17" s="7"/>
      <c r="DZH17" s="7"/>
      <c r="DZI17" s="7"/>
      <c r="DZJ17" s="7"/>
      <c r="DZK17" s="7"/>
      <c r="DZL17" s="7"/>
      <c r="DZM17" s="7"/>
      <c r="DZN17" s="7"/>
      <c r="DZO17" s="7"/>
      <c r="DZP17" s="7"/>
      <c r="DZQ17" s="7"/>
      <c r="DZR17" s="7"/>
      <c r="DZS17" s="7"/>
      <c r="DZT17" s="7"/>
      <c r="DZU17" s="7"/>
      <c r="DZV17" s="7"/>
      <c r="DZW17" s="7"/>
      <c r="DZX17" s="7"/>
      <c r="DZY17" s="7"/>
      <c r="DZZ17" s="7"/>
      <c r="EAA17" s="7"/>
      <c r="EAB17" s="7"/>
      <c r="EAC17" s="7"/>
      <c r="EAD17" s="7"/>
      <c r="EAE17" s="7"/>
      <c r="EAF17" s="7"/>
      <c r="EAG17" s="7"/>
      <c r="EAH17" s="7"/>
      <c r="EAI17" s="7"/>
      <c r="EAJ17" s="7"/>
      <c r="EAK17" s="7"/>
      <c r="EAL17" s="7"/>
      <c r="EAM17" s="7"/>
      <c r="EAN17" s="7"/>
      <c r="EAO17" s="7"/>
      <c r="EAP17" s="7"/>
      <c r="EAQ17" s="7"/>
      <c r="EAR17" s="7"/>
      <c r="EAS17" s="7"/>
      <c r="EAT17" s="7"/>
      <c r="EAU17" s="7"/>
      <c r="EAV17" s="7"/>
      <c r="EAW17" s="7"/>
      <c r="EAX17" s="7"/>
      <c r="EAY17" s="7"/>
      <c r="EAZ17" s="7"/>
      <c r="EBA17" s="7"/>
      <c r="EBB17" s="7"/>
      <c r="EBC17" s="7"/>
      <c r="EBD17" s="7"/>
      <c r="EBE17" s="7"/>
      <c r="EBF17" s="7"/>
      <c r="EBG17" s="7"/>
      <c r="EBH17" s="7"/>
      <c r="EBI17" s="7"/>
      <c r="EBJ17" s="7"/>
      <c r="EBK17" s="7"/>
      <c r="EBL17" s="7"/>
      <c r="EBM17" s="7"/>
      <c r="EBN17" s="7"/>
      <c r="EBO17" s="7"/>
      <c r="EBP17" s="7"/>
      <c r="EBQ17" s="7"/>
      <c r="EBR17" s="7"/>
      <c r="EBS17" s="7"/>
      <c r="EBT17" s="7"/>
      <c r="EBU17" s="7"/>
      <c r="EBV17" s="7"/>
      <c r="EBW17" s="7"/>
      <c r="EBX17" s="7"/>
      <c r="EBY17" s="7"/>
      <c r="EBZ17" s="7"/>
      <c r="ECA17" s="7"/>
      <c r="ECB17" s="7"/>
      <c r="ECC17" s="7"/>
      <c r="ECD17" s="7"/>
      <c r="ECE17" s="7"/>
      <c r="ECF17" s="7"/>
      <c r="ECG17" s="7"/>
      <c r="ECH17" s="7"/>
      <c r="ECI17" s="7"/>
      <c r="ECJ17" s="7"/>
      <c r="ECK17" s="7"/>
      <c r="ECL17" s="7"/>
      <c r="ECM17" s="7"/>
      <c r="ECN17" s="7"/>
      <c r="ECO17" s="7"/>
      <c r="ECP17" s="7"/>
      <c r="ECQ17" s="7"/>
      <c r="ECR17" s="7"/>
      <c r="ECS17" s="7"/>
      <c r="ECT17" s="7"/>
      <c r="ECU17" s="7"/>
      <c r="ECV17" s="7"/>
      <c r="ECW17" s="7"/>
      <c r="ECX17" s="7"/>
      <c r="ECY17" s="7"/>
      <c r="ECZ17" s="7"/>
      <c r="EDA17" s="7"/>
      <c r="EDB17" s="7"/>
      <c r="EDC17" s="7"/>
      <c r="EDD17" s="7"/>
      <c r="EDE17" s="7"/>
      <c r="EDF17" s="7"/>
      <c r="EDG17" s="7"/>
      <c r="EDH17" s="7"/>
      <c r="EDI17" s="7"/>
      <c r="EDJ17" s="7"/>
      <c r="EDK17" s="7"/>
      <c r="EDL17" s="7"/>
      <c r="EDM17" s="7"/>
      <c r="EDN17" s="7"/>
      <c r="EDO17" s="7"/>
      <c r="EDP17" s="7"/>
      <c r="EDQ17" s="7"/>
      <c r="EDR17" s="7"/>
      <c r="EDS17" s="7"/>
      <c r="EDT17" s="7"/>
      <c r="EDU17" s="7"/>
      <c r="EDV17" s="7"/>
      <c r="EDW17" s="7"/>
      <c r="EDX17" s="7"/>
      <c r="EDY17" s="7"/>
      <c r="EDZ17" s="7"/>
      <c r="EEA17" s="7"/>
      <c r="EEB17" s="7"/>
      <c r="EEC17" s="7"/>
      <c r="EED17" s="7"/>
      <c r="EEE17" s="7"/>
      <c r="EEF17" s="7"/>
      <c r="EEG17" s="7"/>
      <c r="EEH17" s="7"/>
      <c r="EEI17" s="7"/>
      <c r="EEJ17" s="7"/>
      <c r="EEK17" s="7"/>
      <c r="EEL17" s="7"/>
      <c r="EEM17" s="7"/>
      <c r="EEN17" s="7"/>
      <c r="EEO17" s="7"/>
      <c r="EEP17" s="7"/>
      <c r="EEQ17" s="7"/>
      <c r="EER17" s="7"/>
      <c r="EES17" s="7"/>
      <c r="EET17" s="7"/>
      <c r="EEU17" s="7"/>
      <c r="EEV17" s="7"/>
      <c r="EEW17" s="7"/>
      <c r="EEX17" s="7"/>
      <c r="EEY17" s="7"/>
      <c r="EEZ17" s="7"/>
      <c r="EFA17" s="7"/>
      <c r="EFB17" s="7"/>
      <c r="EFC17" s="7"/>
      <c r="EFD17" s="7"/>
      <c r="EFE17" s="7"/>
      <c r="EFF17" s="7"/>
      <c r="EFG17" s="7"/>
      <c r="EFH17" s="7"/>
      <c r="EFI17" s="7"/>
      <c r="EFJ17" s="7"/>
      <c r="EFK17" s="7"/>
      <c r="EFL17" s="7"/>
      <c r="EFM17" s="7"/>
      <c r="EFN17" s="7"/>
      <c r="EFO17" s="7"/>
      <c r="EFP17" s="7"/>
      <c r="EFQ17" s="7"/>
      <c r="EFR17" s="7"/>
      <c r="EFS17" s="7"/>
      <c r="EFT17" s="7"/>
      <c r="EFU17" s="7"/>
      <c r="EFV17" s="7"/>
      <c r="EFW17" s="7"/>
      <c r="EFX17" s="7"/>
      <c r="EFY17" s="7"/>
      <c r="EFZ17" s="7"/>
      <c r="EGA17" s="7"/>
      <c r="EGB17" s="7"/>
      <c r="EGC17" s="7"/>
      <c r="EGD17" s="7"/>
      <c r="EGE17" s="7"/>
      <c r="EGF17" s="7"/>
      <c r="EGG17" s="7"/>
      <c r="EGH17" s="7"/>
      <c r="EGI17" s="7"/>
      <c r="EGJ17" s="7"/>
      <c r="EGK17" s="7"/>
      <c r="EGL17" s="7"/>
      <c r="EGM17" s="7"/>
      <c r="EGN17" s="7"/>
      <c r="EGO17" s="7"/>
      <c r="EGP17" s="7"/>
      <c r="EGQ17" s="7"/>
      <c r="EGR17" s="7"/>
      <c r="EGS17" s="7"/>
      <c r="EGT17" s="7"/>
      <c r="EGU17" s="7"/>
      <c r="EGV17" s="7"/>
      <c r="EGW17" s="7"/>
      <c r="EGX17" s="7"/>
      <c r="EGY17" s="7"/>
      <c r="EGZ17" s="7"/>
      <c r="EHA17" s="7"/>
      <c r="EHB17" s="7"/>
      <c r="EHC17" s="7"/>
      <c r="EHD17" s="7"/>
      <c r="EHE17" s="7"/>
      <c r="EHF17" s="7"/>
      <c r="EHG17" s="7"/>
      <c r="EHH17" s="7"/>
      <c r="EHI17" s="7"/>
      <c r="EHJ17" s="7"/>
      <c r="EHK17" s="7"/>
      <c r="EHL17" s="7"/>
      <c r="EHM17" s="7"/>
      <c r="EHN17" s="7"/>
      <c r="EHO17" s="7"/>
      <c r="EHP17" s="7"/>
      <c r="EHQ17" s="7"/>
      <c r="EHR17" s="7"/>
      <c r="EHS17" s="7"/>
      <c r="EHT17" s="7"/>
      <c r="EHU17" s="7"/>
      <c r="EHV17" s="7"/>
      <c r="EHW17" s="7"/>
      <c r="EHX17" s="7"/>
      <c r="EHY17" s="7"/>
      <c r="EHZ17" s="7"/>
      <c r="EIA17" s="7"/>
      <c r="EIB17" s="7"/>
      <c r="EIC17" s="7"/>
      <c r="EID17" s="7"/>
      <c r="EIE17" s="7"/>
      <c r="EIF17" s="7"/>
      <c r="EIG17" s="7"/>
      <c r="EIH17" s="7"/>
      <c r="EII17" s="7"/>
      <c r="EIJ17" s="7"/>
      <c r="EIK17" s="7"/>
      <c r="EIL17" s="7"/>
      <c r="EIM17" s="7"/>
      <c r="EIN17" s="7"/>
      <c r="EIO17" s="7"/>
      <c r="EIP17" s="7"/>
      <c r="EIQ17" s="7"/>
      <c r="EIR17" s="7"/>
      <c r="EIS17" s="7"/>
      <c r="EIT17" s="7"/>
      <c r="EIU17" s="7"/>
      <c r="EIV17" s="7"/>
      <c r="EIW17" s="7"/>
      <c r="EIX17" s="7"/>
      <c r="EIY17" s="7"/>
      <c r="EIZ17" s="7"/>
      <c r="EJA17" s="7"/>
      <c r="EJB17" s="7"/>
      <c r="EJC17" s="7"/>
      <c r="EJD17" s="7"/>
      <c r="EJE17" s="7"/>
      <c r="EJF17" s="7"/>
      <c r="EJG17" s="7"/>
      <c r="EJH17" s="7"/>
      <c r="EJI17" s="7"/>
      <c r="EJJ17" s="7"/>
      <c r="EJK17" s="7"/>
      <c r="EJL17" s="7"/>
      <c r="EJM17" s="7"/>
      <c r="EJN17" s="7"/>
      <c r="EJO17" s="7"/>
      <c r="EJP17" s="7"/>
      <c r="EJQ17" s="7"/>
      <c r="EJR17" s="7"/>
      <c r="EJS17" s="7"/>
      <c r="EJT17" s="7"/>
      <c r="EJU17" s="7"/>
      <c r="EJV17" s="7"/>
      <c r="EJW17" s="7"/>
      <c r="EJX17" s="7"/>
      <c r="EJY17" s="7"/>
      <c r="EJZ17" s="7"/>
      <c r="EKA17" s="7"/>
      <c r="EKB17" s="7"/>
      <c r="EKC17" s="7"/>
      <c r="EKD17" s="7"/>
      <c r="EKE17" s="7"/>
      <c r="EKF17" s="7"/>
      <c r="EKG17" s="7"/>
      <c r="EKH17" s="7"/>
      <c r="EKI17" s="7"/>
      <c r="EKJ17" s="7"/>
      <c r="EKK17" s="7"/>
      <c r="EKL17" s="7"/>
      <c r="EKM17" s="7"/>
      <c r="EKN17" s="7"/>
      <c r="EKO17" s="7"/>
      <c r="EKP17" s="7"/>
      <c r="EKQ17" s="7"/>
      <c r="EKR17" s="7"/>
      <c r="EKS17" s="7"/>
      <c r="EKT17" s="7"/>
      <c r="EKU17" s="7"/>
      <c r="EKV17" s="7"/>
      <c r="EKW17" s="7"/>
      <c r="EKX17" s="7"/>
      <c r="EKY17" s="7"/>
      <c r="EKZ17" s="7"/>
      <c r="ELA17" s="7"/>
      <c r="ELB17" s="7"/>
      <c r="ELC17" s="7"/>
      <c r="ELD17" s="7"/>
      <c r="ELE17" s="7"/>
      <c r="ELF17" s="7"/>
      <c r="ELG17" s="7"/>
      <c r="ELH17" s="7"/>
      <c r="ELI17" s="7"/>
      <c r="ELJ17" s="7"/>
      <c r="ELK17" s="7"/>
      <c r="ELL17" s="7"/>
      <c r="ELM17" s="7"/>
      <c r="ELN17" s="7"/>
      <c r="ELO17" s="7"/>
      <c r="ELP17" s="7"/>
      <c r="ELQ17" s="7"/>
      <c r="ELR17" s="7"/>
      <c r="ELS17" s="7"/>
      <c r="ELT17" s="7"/>
      <c r="ELU17" s="7"/>
      <c r="ELV17" s="7"/>
      <c r="ELW17" s="7"/>
      <c r="ELX17" s="7"/>
      <c r="ELY17" s="7"/>
      <c r="ELZ17" s="7"/>
      <c r="EMA17" s="7"/>
      <c r="EMB17" s="7"/>
      <c r="EMC17" s="7"/>
      <c r="EMD17" s="7"/>
      <c r="EME17" s="7"/>
      <c r="EMF17" s="7"/>
      <c r="EMG17" s="7"/>
      <c r="EMH17" s="7"/>
      <c r="EMI17" s="7"/>
      <c r="EMJ17" s="7"/>
      <c r="EMK17" s="7"/>
      <c r="EML17" s="7"/>
      <c r="EMM17" s="7"/>
      <c r="EMN17" s="7"/>
      <c r="EMO17" s="7"/>
      <c r="EMP17" s="7"/>
      <c r="EMQ17" s="7"/>
      <c r="EMR17" s="7"/>
      <c r="EMS17" s="7"/>
      <c r="EMT17" s="7"/>
      <c r="EMU17" s="7"/>
      <c r="EMV17" s="7"/>
      <c r="EMW17" s="7"/>
      <c r="EMX17" s="7"/>
      <c r="EMY17" s="7"/>
      <c r="EMZ17" s="7"/>
      <c r="ENA17" s="7"/>
      <c r="ENB17" s="7"/>
      <c r="ENC17" s="7"/>
      <c r="END17" s="7"/>
      <c r="ENE17" s="7"/>
      <c r="ENF17" s="7"/>
      <c r="ENG17" s="7"/>
      <c r="ENH17" s="7"/>
      <c r="ENI17" s="7"/>
      <c r="ENJ17" s="7"/>
      <c r="ENK17" s="7"/>
      <c r="ENL17" s="7"/>
      <c r="ENM17" s="7"/>
      <c r="ENN17" s="7"/>
      <c r="ENO17" s="7"/>
      <c r="ENP17" s="7"/>
      <c r="ENQ17" s="7"/>
      <c r="ENR17" s="7"/>
      <c r="ENS17" s="7"/>
      <c r="ENT17" s="7"/>
      <c r="ENU17" s="7"/>
      <c r="ENV17" s="7"/>
      <c r="ENW17" s="7"/>
      <c r="ENX17" s="7"/>
      <c r="ENY17" s="7"/>
      <c r="ENZ17" s="7"/>
      <c r="EOA17" s="7"/>
      <c r="EOB17" s="7"/>
      <c r="EOC17" s="7"/>
      <c r="EOD17" s="7"/>
      <c r="EOE17" s="7"/>
      <c r="EOF17" s="7"/>
      <c r="EOG17" s="7"/>
      <c r="EOH17" s="7"/>
      <c r="EOI17" s="7"/>
      <c r="EOJ17" s="7"/>
      <c r="EOK17" s="7"/>
      <c r="EOL17" s="7"/>
      <c r="EOM17" s="7"/>
      <c r="EON17" s="7"/>
      <c r="EOO17" s="7"/>
      <c r="EOP17" s="7"/>
      <c r="EOQ17" s="7"/>
      <c r="EOR17" s="7"/>
      <c r="EOS17" s="7"/>
      <c r="EOT17" s="7"/>
      <c r="EOU17" s="7"/>
      <c r="EOV17" s="7"/>
      <c r="EOW17" s="7"/>
      <c r="EOX17" s="7"/>
      <c r="EOY17" s="7"/>
      <c r="EOZ17" s="7"/>
      <c r="EPA17" s="7"/>
      <c r="EPB17" s="7"/>
      <c r="EPC17" s="7"/>
      <c r="EPD17" s="7"/>
      <c r="EPE17" s="7"/>
      <c r="EPF17" s="7"/>
      <c r="EPG17" s="7"/>
      <c r="EPH17" s="7"/>
      <c r="EPI17" s="7"/>
      <c r="EPJ17" s="7"/>
      <c r="EPK17" s="7"/>
      <c r="EPL17" s="7"/>
      <c r="EPM17" s="7"/>
      <c r="EPN17" s="7"/>
      <c r="EPO17" s="7"/>
      <c r="EPP17" s="7"/>
      <c r="EPQ17" s="7"/>
      <c r="EPR17" s="7"/>
      <c r="EPS17" s="7"/>
      <c r="EPT17" s="7"/>
      <c r="EPU17" s="7"/>
      <c r="EPV17" s="7"/>
      <c r="EPW17" s="7"/>
      <c r="EPX17" s="7"/>
      <c r="EPY17" s="7"/>
      <c r="EPZ17" s="7"/>
      <c r="EQA17" s="7"/>
      <c r="EQB17" s="7"/>
      <c r="EQC17" s="7"/>
      <c r="EQD17" s="7"/>
      <c r="EQE17" s="7"/>
      <c r="EQF17" s="7"/>
      <c r="EQG17" s="7"/>
      <c r="EQH17" s="7"/>
      <c r="EQI17" s="7"/>
      <c r="EQJ17" s="7"/>
      <c r="EQK17" s="7"/>
      <c r="EQL17" s="7"/>
      <c r="EQM17" s="7"/>
      <c r="EQN17" s="7"/>
      <c r="EQO17" s="7"/>
      <c r="EQP17" s="7"/>
      <c r="EQQ17" s="7"/>
      <c r="EQR17" s="7"/>
      <c r="EQS17" s="7"/>
      <c r="EQT17" s="7"/>
      <c r="EQU17" s="7"/>
      <c r="EQV17" s="7"/>
      <c r="EQW17" s="7"/>
      <c r="EQX17" s="7"/>
      <c r="EQY17" s="7"/>
      <c r="EQZ17" s="7"/>
      <c r="ERA17" s="7"/>
      <c r="ERB17" s="7"/>
      <c r="ERC17" s="7"/>
      <c r="ERD17" s="7"/>
      <c r="ERE17" s="7"/>
      <c r="ERF17" s="7"/>
      <c r="ERG17" s="7"/>
      <c r="ERH17" s="7"/>
      <c r="ERI17" s="7"/>
      <c r="ERJ17" s="7"/>
      <c r="ERK17" s="7"/>
      <c r="ERL17" s="7"/>
      <c r="ERM17" s="7"/>
      <c r="ERN17" s="7"/>
      <c r="ERO17" s="7"/>
      <c r="ERP17" s="7"/>
      <c r="ERQ17" s="7"/>
      <c r="ERR17" s="7"/>
      <c r="ERS17" s="7"/>
      <c r="ERT17" s="7"/>
      <c r="ERU17" s="7"/>
      <c r="ERV17" s="7"/>
      <c r="ERW17" s="7"/>
      <c r="ERX17" s="7"/>
      <c r="ERY17" s="7"/>
      <c r="ERZ17" s="7"/>
      <c r="ESA17" s="7"/>
      <c r="ESB17" s="7"/>
      <c r="ESC17" s="7"/>
      <c r="ESD17" s="7"/>
      <c r="ESE17" s="7"/>
      <c r="ESF17" s="7"/>
      <c r="ESG17" s="7"/>
      <c r="ESH17" s="7"/>
      <c r="ESI17" s="7"/>
      <c r="ESJ17" s="7"/>
      <c r="ESK17" s="7"/>
      <c r="ESL17" s="7"/>
      <c r="ESM17" s="7"/>
      <c r="ESN17" s="7"/>
      <c r="ESO17" s="7"/>
      <c r="ESP17" s="7"/>
      <c r="ESQ17" s="7"/>
      <c r="ESR17" s="7"/>
      <c r="ESS17" s="7"/>
      <c r="EST17" s="7"/>
      <c r="ESU17" s="7"/>
      <c r="ESV17" s="7"/>
      <c r="ESW17" s="7"/>
      <c r="ESX17" s="7"/>
      <c r="ESY17" s="7"/>
      <c r="ESZ17" s="7"/>
      <c r="ETA17" s="7"/>
      <c r="ETB17" s="7"/>
      <c r="ETC17" s="7"/>
      <c r="ETD17" s="7"/>
      <c r="ETE17" s="7"/>
      <c r="ETF17" s="7"/>
      <c r="ETG17" s="7"/>
      <c r="ETH17" s="7"/>
      <c r="ETI17" s="7"/>
      <c r="ETJ17" s="7"/>
      <c r="ETK17" s="7"/>
      <c r="ETL17" s="7"/>
      <c r="ETM17" s="7"/>
      <c r="ETN17" s="7"/>
      <c r="ETO17" s="7"/>
      <c r="ETP17" s="7"/>
      <c r="ETQ17" s="7"/>
      <c r="ETR17" s="7"/>
      <c r="ETS17" s="7"/>
      <c r="ETT17" s="7"/>
      <c r="ETU17" s="7"/>
      <c r="ETV17" s="7"/>
      <c r="ETW17" s="7"/>
      <c r="ETX17" s="7"/>
      <c r="ETY17" s="7"/>
      <c r="ETZ17" s="7"/>
      <c r="EUA17" s="7"/>
      <c r="EUB17" s="7"/>
      <c r="EUC17" s="7"/>
      <c r="EUD17" s="7"/>
      <c r="EUE17" s="7"/>
      <c r="EUF17" s="7"/>
      <c r="EUG17" s="7"/>
      <c r="EUH17" s="7"/>
      <c r="EUI17" s="7"/>
      <c r="EUJ17" s="7"/>
      <c r="EUK17" s="7"/>
      <c r="EUL17" s="7"/>
      <c r="EUM17" s="7"/>
      <c r="EUN17" s="7"/>
      <c r="EUO17" s="7"/>
      <c r="EUP17" s="7"/>
      <c r="EUQ17" s="7"/>
      <c r="EUR17" s="7"/>
      <c r="EUS17" s="7"/>
      <c r="EUT17" s="7"/>
      <c r="EUU17" s="7"/>
      <c r="EUV17" s="7"/>
      <c r="EUW17" s="7"/>
      <c r="EUX17" s="7"/>
      <c r="EUY17" s="7"/>
      <c r="EUZ17" s="7"/>
      <c r="EVA17" s="7"/>
      <c r="EVB17" s="7"/>
      <c r="EVC17" s="7"/>
      <c r="EVD17" s="7"/>
      <c r="EVE17" s="7"/>
      <c r="EVF17" s="7"/>
      <c r="EVG17" s="7"/>
      <c r="EVH17" s="7"/>
      <c r="EVI17" s="7"/>
      <c r="EVJ17" s="7"/>
      <c r="EVK17" s="7"/>
      <c r="EVL17" s="7"/>
      <c r="EVM17" s="7"/>
      <c r="EVN17" s="7"/>
      <c r="EVO17" s="7"/>
      <c r="EVP17" s="7"/>
      <c r="EVQ17" s="7"/>
      <c r="EVR17" s="7"/>
      <c r="EVS17" s="7"/>
      <c r="EVT17" s="7"/>
      <c r="EVU17" s="7"/>
      <c r="EVV17" s="7"/>
      <c r="EVW17" s="7"/>
      <c r="EVX17" s="7"/>
      <c r="EVY17" s="7"/>
      <c r="EVZ17" s="7"/>
      <c r="EWA17" s="7"/>
      <c r="EWB17" s="7"/>
      <c r="EWC17" s="7"/>
      <c r="EWD17" s="7"/>
      <c r="EWE17" s="7"/>
      <c r="EWF17" s="7"/>
      <c r="EWG17" s="7"/>
      <c r="EWH17" s="7"/>
      <c r="EWI17" s="7"/>
      <c r="EWJ17" s="7"/>
      <c r="EWK17" s="7"/>
      <c r="EWL17" s="7"/>
      <c r="EWM17" s="7"/>
      <c r="EWN17" s="7"/>
      <c r="EWO17" s="7"/>
      <c r="EWP17" s="7"/>
      <c r="EWQ17" s="7"/>
      <c r="EWR17" s="7"/>
      <c r="EWS17" s="7"/>
      <c r="EWT17" s="7"/>
      <c r="EWU17" s="7"/>
      <c r="EWV17" s="7"/>
      <c r="EWW17" s="7"/>
      <c r="EWX17" s="7"/>
      <c r="EWY17" s="7"/>
      <c r="EWZ17" s="7"/>
      <c r="EXA17" s="7"/>
      <c r="EXB17" s="7"/>
      <c r="EXC17" s="7"/>
      <c r="EXD17" s="7"/>
      <c r="EXE17" s="7"/>
      <c r="EXF17" s="7"/>
      <c r="EXG17" s="7"/>
      <c r="EXH17" s="7"/>
      <c r="EXI17" s="7"/>
      <c r="EXJ17" s="7"/>
      <c r="EXK17" s="7"/>
      <c r="EXL17" s="7"/>
      <c r="EXM17" s="7"/>
      <c r="EXN17" s="7"/>
      <c r="EXO17" s="7"/>
      <c r="EXP17" s="7"/>
      <c r="EXQ17" s="7"/>
      <c r="EXR17" s="7"/>
      <c r="EXS17" s="7"/>
      <c r="EXT17" s="7"/>
      <c r="EXU17" s="7"/>
      <c r="EXV17" s="7"/>
      <c r="EXW17" s="7"/>
      <c r="EXX17" s="7"/>
      <c r="EXY17" s="7"/>
      <c r="EXZ17" s="7"/>
      <c r="EYA17" s="7"/>
      <c r="EYB17" s="7"/>
      <c r="EYC17" s="7"/>
      <c r="EYD17" s="7"/>
      <c r="EYE17" s="7"/>
      <c r="EYF17" s="7"/>
      <c r="EYG17" s="7"/>
      <c r="EYH17" s="7"/>
      <c r="EYI17" s="7"/>
      <c r="EYJ17" s="7"/>
      <c r="EYK17" s="7"/>
      <c r="EYL17" s="7"/>
      <c r="EYM17" s="7"/>
      <c r="EYN17" s="7"/>
      <c r="EYO17" s="7"/>
      <c r="EYP17" s="7"/>
      <c r="EYQ17" s="7"/>
      <c r="EYR17" s="7"/>
      <c r="EYS17" s="7"/>
      <c r="EYT17" s="7"/>
      <c r="EYU17" s="7"/>
      <c r="EYV17" s="7"/>
      <c r="EYW17" s="7"/>
      <c r="EYX17" s="7"/>
      <c r="EYY17" s="7"/>
      <c r="EYZ17" s="7"/>
      <c r="EZA17" s="7"/>
      <c r="EZB17" s="7"/>
      <c r="EZC17" s="7"/>
      <c r="EZD17" s="7"/>
      <c r="EZE17" s="7"/>
      <c r="EZF17" s="7"/>
      <c r="EZG17" s="7"/>
      <c r="EZH17" s="7"/>
      <c r="EZI17" s="7"/>
      <c r="EZJ17" s="7"/>
      <c r="EZK17" s="7"/>
      <c r="EZL17" s="7"/>
      <c r="EZM17" s="7"/>
      <c r="EZN17" s="7"/>
      <c r="EZO17" s="7"/>
      <c r="EZP17" s="7"/>
      <c r="EZQ17" s="7"/>
      <c r="EZR17" s="7"/>
      <c r="EZS17" s="7"/>
      <c r="EZT17" s="7"/>
      <c r="EZU17" s="7"/>
      <c r="EZV17" s="7"/>
      <c r="EZW17" s="7"/>
      <c r="EZX17" s="7"/>
      <c r="EZY17" s="7"/>
      <c r="EZZ17" s="7"/>
      <c r="FAA17" s="7"/>
      <c r="FAB17" s="7"/>
      <c r="FAC17" s="7"/>
      <c r="FAD17" s="7"/>
      <c r="FAE17" s="7"/>
      <c r="FAF17" s="7"/>
      <c r="FAG17" s="7"/>
      <c r="FAH17" s="7"/>
      <c r="FAI17" s="7"/>
      <c r="FAJ17" s="7"/>
      <c r="FAK17" s="7"/>
      <c r="FAL17" s="7"/>
      <c r="FAM17" s="7"/>
      <c r="FAN17" s="7"/>
      <c r="FAO17" s="7"/>
      <c r="FAP17" s="7"/>
      <c r="FAQ17" s="7"/>
      <c r="FAR17" s="7"/>
      <c r="FAS17" s="7"/>
      <c r="FAT17" s="7"/>
      <c r="FAU17" s="7"/>
      <c r="FAV17" s="7"/>
      <c r="FAW17" s="7"/>
      <c r="FAX17" s="7"/>
      <c r="FAY17" s="7"/>
      <c r="FAZ17" s="7"/>
      <c r="FBA17" s="7"/>
      <c r="FBB17" s="7"/>
      <c r="FBC17" s="7"/>
      <c r="FBD17" s="7"/>
      <c r="FBE17" s="7"/>
      <c r="FBF17" s="7"/>
      <c r="FBG17" s="7"/>
      <c r="FBH17" s="7"/>
      <c r="FBI17" s="7"/>
      <c r="FBJ17" s="7"/>
      <c r="FBK17" s="7"/>
      <c r="FBL17" s="7"/>
      <c r="FBM17" s="7"/>
      <c r="FBN17" s="7"/>
      <c r="FBO17" s="7"/>
      <c r="FBP17" s="7"/>
      <c r="FBQ17" s="7"/>
      <c r="FBR17" s="7"/>
      <c r="FBS17" s="7"/>
      <c r="FBT17" s="7"/>
      <c r="FBU17" s="7"/>
      <c r="FBV17" s="7"/>
      <c r="FBW17" s="7"/>
      <c r="FBX17" s="7"/>
      <c r="FBY17" s="7"/>
      <c r="FBZ17" s="7"/>
      <c r="FCA17" s="7"/>
      <c r="FCB17" s="7"/>
      <c r="FCC17" s="7"/>
      <c r="FCD17" s="7"/>
      <c r="FCE17" s="7"/>
      <c r="FCF17" s="7"/>
      <c r="FCG17" s="7"/>
      <c r="FCH17" s="7"/>
      <c r="FCI17" s="7"/>
      <c r="FCJ17" s="7"/>
      <c r="FCK17" s="7"/>
      <c r="FCL17" s="7"/>
      <c r="FCM17" s="7"/>
      <c r="FCN17" s="7"/>
      <c r="FCO17" s="7"/>
      <c r="FCP17" s="7"/>
      <c r="FCQ17" s="7"/>
      <c r="FCR17" s="7"/>
      <c r="FCS17" s="7"/>
      <c r="FCT17" s="7"/>
      <c r="FCU17" s="7"/>
      <c r="FCV17" s="7"/>
      <c r="FCW17" s="7"/>
      <c r="FCX17" s="7"/>
      <c r="FCY17" s="7"/>
      <c r="FCZ17" s="7"/>
      <c r="FDA17" s="7"/>
      <c r="FDB17" s="7"/>
      <c r="FDC17" s="7"/>
      <c r="FDD17" s="7"/>
      <c r="FDE17" s="7"/>
      <c r="FDF17" s="7"/>
      <c r="FDG17" s="7"/>
      <c r="FDH17" s="7"/>
      <c r="FDI17" s="7"/>
      <c r="FDJ17" s="7"/>
      <c r="FDK17" s="7"/>
      <c r="FDL17" s="7"/>
      <c r="FDM17" s="7"/>
      <c r="FDN17" s="7"/>
      <c r="FDO17" s="7"/>
      <c r="FDP17" s="7"/>
      <c r="FDQ17" s="7"/>
      <c r="FDR17" s="7"/>
      <c r="FDS17" s="7"/>
      <c r="FDT17" s="7"/>
      <c r="FDU17" s="7"/>
      <c r="FDV17" s="7"/>
      <c r="FDW17" s="7"/>
      <c r="FDX17" s="7"/>
      <c r="FDY17" s="7"/>
      <c r="FDZ17" s="7"/>
      <c r="FEA17" s="7"/>
      <c r="FEB17" s="7"/>
      <c r="FEC17" s="7"/>
      <c r="FED17" s="7"/>
      <c r="FEE17" s="7"/>
      <c r="FEF17" s="7"/>
      <c r="FEG17" s="7"/>
      <c r="FEH17" s="7"/>
      <c r="FEI17" s="7"/>
      <c r="FEJ17" s="7"/>
      <c r="FEK17" s="7"/>
      <c r="FEL17" s="7"/>
      <c r="FEM17" s="7"/>
      <c r="FEN17" s="7"/>
      <c r="FEO17" s="7"/>
      <c r="FEP17" s="7"/>
      <c r="FEQ17" s="7"/>
      <c r="FER17" s="7"/>
      <c r="FES17" s="7"/>
      <c r="FET17" s="7"/>
      <c r="FEU17" s="7"/>
      <c r="FEV17" s="7"/>
      <c r="FEW17" s="7"/>
      <c r="FEX17" s="7"/>
      <c r="FEY17" s="7"/>
      <c r="FEZ17" s="7"/>
      <c r="FFA17" s="7"/>
      <c r="FFB17" s="7"/>
      <c r="FFC17" s="7"/>
      <c r="FFD17" s="7"/>
      <c r="FFE17" s="7"/>
      <c r="FFF17" s="7"/>
      <c r="FFG17" s="7"/>
      <c r="FFH17" s="7"/>
      <c r="FFI17" s="7"/>
      <c r="FFJ17" s="7"/>
      <c r="FFK17" s="7"/>
      <c r="FFL17" s="7"/>
      <c r="FFM17" s="7"/>
      <c r="FFN17" s="7"/>
      <c r="FFO17" s="7"/>
      <c r="FFP17" s="7"/>
      <c r="FFQ17" s="7"/>
      <c r="FFR17" s="7"/>
      <c r="FFS17" s="7"/>
      <c r="FFT17" s="7"/>
      <c r="FFU17" s="7"/>
      <c r="FFV17" s="7"/>
      <c r="FFW17" s="7"/>
      <c r="FFX17" s="7"/>
      <c r="FFY17" s="7"/>
      <c r="FFZ17" s="7"/>
      <c r="FGA17" s="7"/>
      <c r="FGB17" s="7"/>
      <c r="FGC17" s="7"/>
      <c r="FGD17" s="7"/>
      <c r="FGE17" s="7"/>
      <c r="FGF17" s="7"/>
      <c r="FGG17" s="7"/>
      <c r="FGH17" s="7"/>
      <c r="FGI17" s="7"/>
      <c r="FGJ17" s="7"/>
      <c r="FGK17" s="7"/>
      <c r="FGL17" s="7"/>
      <c r="FGM17" s="7"/>
      <c r="FGN17" s="7"/>
      <c r="FGO17" s="7"/>
      <c r="FGP17" s="7"/>
      <c r="FGQ17" s="7"/>
      <c r="FGR17" s="7"/>
      <c r="FGS17" s="7"/>
      <c r="FGT17" s="7"/>
      <c r="FGU17" s="7"/>
      <c r="FGV17" s="7"/>
      <c r="FGW17" s="7"/>
      <c r="FGX17" s="7"/>
      <c r="FGY17" s="7"/>
      <c r="FGZ17" s="7"/>
      <c r="FHA17" s="7"/>
      <c r="FHB17" s="7"/>
      <c r="FHC17" s="7"/>
      <c r="FHD17" s="7"/>
      <c r="FHE17" s="7"/>
      <c r="FHF17" s="7"/>
      <c r="FHG17" s="7"/>
      <c r="FHH17" s="7"/>
      <c r="FHI17" s="7"/>
      <c r="FHJ17" s="7"/>
      <c r="FHK17" s="7"/>
      <c r="FHL17" s="7"/>
      <c r="FHM17" s="7"/>
      <c r="FHN17" s="7"/>
      <c r="FHO17" s="7"/>
      <c r="FHP17" s="7"/>
      <c r="FHQ17" s="7"/>
      <c r="FHR17" s="7"/>
      <c r="FHS17" s="7"/>
      <c r="FHT17" s="7"/>
      <c r="FHU17" s="7"/>
      <c r="FHV17" s="7"/>
      <c r="FHW17" s="7"/>
      <c r="FHX17" s="7"/>
      <c r="FHY17" s="7"/>
      <c r="FHZ17" s="7"/>
      <c r="FIA17" s="7"/>
      <c r="FIB17" s="7"/>
      <c r="FIC17" s="7"/>
      <c r="FID17" s="7"/>
      <c r="FIE17" s="7"/>
      <c r="FIF17" s="7"/>
      <c r="FIG17" s="7"/>
      <c r="FIH17" s="7"/>
      <c r="FII17" s="7"/>
      <c r="FIJ17" s="7"/>
      <c r="FIK17" s="7"/>
      <c r="FIL17" s="7"/>
      <c r="FIM17" s="7"/>
      <c r="FIN17" s="7"/>
      <c r="FIO17" s="7"/>
      <c r="FIP17" s="7"/>
      <c r="FIQ17" s="7"/>
      <c r="FIR17" s="7"/>
      <c r="FIS17" s="7"/>
      <c r="FIT17" s="7"/>
      <c r="FIU17" s="7"/>
      <c r="FIV17" s="7"/>
      <c r="FIW17" s="7"/>
      <c r="FIX17" s="7"/>
      <c r="FIY17" s="7"/>
      <c r="FIZ17" s="7"/>
      <c r="FJA17" s="7"/>
      <c r="FJB17" s="7"/>
      <c r="FJC17" s="7"/>
      <c r="FJD17" s="7"/>
      <c r="FJE17" s="7"/>
      <c r="FJF17" s="7"/>
      <c r="FJG17" s="7"/>
      <c r="FJH17" s="7"/>
      <c r="FJI17" s="7"/>
      <c r="FJJ17" s="7"/>
      <c r="FJK17" s="7"/>
      <c r="FJL17" s="7"/>
      <c r="FJM17" s="7"/>
      <c r="FJN17" s="7"/>
      <c r="FJO17" s="7"/>
      <c r="FJP17" s="7"/>
      <c r="FJQ17" s="7"/>
      <c r="FJR17" s="7"/>
      <c r="FJS17" s="7"/>
      <c r="FJT17" s="7"/>
      <c r="FJU17" s="7"/>
      <c r="FJV17" s="7"/>
      <c r="FJW17" s="7"/>
      <c r="FJX17" s="7"/>
      <c r="FJY17" s="7"/>
      <c r="FJZ17" s="7"/>
      <c r="FKA17" s="7"/>
      <c r="FKB17" s="7"/>
      <c r="FKC17" s="7"/>
      <c r="FKD17" s="7"/>
      <c r="FKE17" s="7"/>
      <c r="FKF17" s="7"/>
      <c r="FKG17" s="7"/>
      <c r="FKH17" s="7"/>
      <c r="FKI17" s="7"/>
      <c r="FKJ17" s="7"/>
      <c r="FKK17" s="7"/>
      <c r="FKL17" s="7"/>
      <c r="FKM17" s="7"/>
      <c r="FKN17" s="7"/>
      <c r="FKO17" s="7"/>
      <c r="FKP17" s="7"/>
      <c r="FKQ17" s="7"/>
      <c r="FKR17" s="7"/>
      <c r="FKS17" s="7"/>
      <c r="FKT17" s="7"/>
      <c r="FKU17" s="7"/>
      <c r="FKV17" s="7"/>
      <c r="FKW17" s="7"/>
      <c r="FKX17" s="7"/>
      <c r="FKY17" s="7"/>
      <c r="FKZ17" s="7"/>
      <c r="FLA17" s="7"/>
      <c r="FLB17" s="7"/>
      <c r="FLC17" s="7"/>
      <c r="FLD17" s="7"/>
      <c r="FLE17" s="7"/>
      <c r="FLF17" s="7"/>
      <c r="FLG17" s="7"/>
      <c r="FLH17" s="7"/>
      <c r="FLI17" s="7"/>
      <c r="FLJ17" s="7"/>
      <c r="FLK17" s="7"/>
      <c r="FLL17" s="7"/>
      <c r="FLM17" s="7"/>
      <c r="FLN17" s="7"/>
      <c r="FLO17" s="7"/>
      <c r="FLP17" s="7"/>
      <c r="FLQ17" s="7"/>
      <c r="FLR17" s="7"/>
      <c r="FLS17" s="7"/>
      <c r="FLT17" s="7"/>
      <c r="FLU17" s="7"/>
      <c r="FLV17" s="7"/>
      <c r="FLW17" s="7"/>
      <c r="FLX17" s="7"/>
      <c r="FLY17" s="7"/>
      <c r="FLZ17" s="7"/>
      <c r="FMA17" s="7"/>
      <c r="FMB17" s="7"/>
      <c r="FMC17" s="7"/>
      <c r="FMD17" s="7"/>
      <c r="FME17" s="7"/>
      <c r="FMF17" s="7"/>
      <c r="FMG17" s="7"/>
      <c r="FMH17" s="7"/>
      <c r="FMI17" s="7"/>
      <c r="FMJ17" s="7"/>
      <c r="FMK17" s="7"/>
      <c r="FML17" s="7"/>
      <c r="FMM17" s="7"/>
      <c r="FMN17" s="7"/>
      <c r="FMO17" s="7"/>
      <c r="FMP17" s="7"/>
      <c r="FMQ17" s="7"/>
      <c r="FMR17" s="7"/>
      <c r="FMS17" s="7"/>
      <c r="FMT17" s="7"/>
      <c r="FMU17" s="7"/>
      <c r="FMV17" s="7"/>
      <c r="FMW17" s="7"/>
      <c r="FMX17" s="7"/>
      <c r="FMY17" s="7"/>
      <c r="FMZ17" s="7"/>
      <c r="FNA17" s="7"/>
      <c r="FNB17" s="7"/>
      <c r="FNC17" s="7"/>
      <c r="FND17" s="7"/>
      <c r="FNE17" s="7"/>
      <c r="FNF17" s="7"/>
      <c r="FNG17" s="7"/>
      <c r="FNH17" s="7"/>
      <c r="FNI17" s="7"/>
      <c r="FNJ17" s="7"/>
      <c r="FNK17" s="7"/>
      <c r="FNL17" s="7"/>
      <c r="FNM17" s="7"/>
      <c r="FNN17" s="7"/>
      <c r="FNO17" s="7"/>
      <c r="FNP17" s="7"/>
      <c r="FNQ17" s="7"/>
      <c r="FNR17" s="7"/>
      <c r="FNS17" s="7"/>
      <c r="FNT17" s="7"/>
      <c r="FNU17" s="7"/>
      <c r="FNV17" s="7"/>
      <c r="FNW17" s="7"/>
      <c r="FNX17" s="7"/>
      <c r="FNY17" s="7"/>
      <c r="FNZ17" s="7"/>
      <c r="FOA17" s="7"/>
      <c r="FOB17" s="7"/>
      <c r="FOC17" s="7"/>
      <c r="FOD17" s="7"/>
      <c r="FOE17" s="7"/>
      <c r="FOF17" s="7"/>
      <c r="FOG17" s="7"/>
      <c r="FOH17" s="7"/>
      <c r="FOI17" s="7"/>
      <c r="FOJ17" s="7"/>
      <c r="FOK17" s="7"/>
      <c r="FOL17" s="7"/>
      <c r="FOM17" s="7"/>
      <c r="FON17" s="7"/>
      <c r="FOO17" s="7"/>
      <c r="FOP17" s="7"/>
      <c r="FOQ17" s="7"/>
      <c r="FOR17" s="7"/>
      <c r="FOS17" s="7"/>
      <c r="FOT17" s="7"/>
      <c r="FOU17" s="7"/>
      <c r="FOV17" s="7"/>
      <c r="FOW17" s="7"/>
      <c r="FOX17" s="7"/>
      <c r="FOY17" s="7"/>
      <c r="FOZ17" s="7"/>
      <c r="FPA17" s="7"/>
      <c r="FPB17" s="7"/>
      <c r="FPC17" s="7"/>
      <c r="FPD17" s="7"/>
      <c r="FPE17" s="7"/>
      <c r="FPF17" s="7"/>
      <c r="FPG17" s="7"/>
      <c r="FPH17" s="7"/>
      <c r="FPI17" s="7"/>
      <c r="FPJ17" s="7"/>
      <c r="FPK17" s="7"/>
      <c r="FPL17" s="7"/>
      <c r="FPM17" s="7"/>
      <c r="FPN17" s="7"/>
      <c r="FPO17" s="7"/>
      <c r="FPP17" s="7"/>
      <c r="FPQ17" s="7"/>
      <c r="FPR17" s="7"/>
      <c r="FPS17" s="7"/>
      <c r="FPT17" s="7"/>
      <c r="FPU17" s="7"/>
      <c r="FPV17" s="7"/>
      <c r="FPW17" s="7"/>
      <c r="FPX17" s="7"/>
      <c r="FPY17" s="7"/>
      <c r="FPZ17" s="7"/>
      <c r="FQA17" s="7"/>
      <c r="FQB17" s="7"/>
      <c r="FQC17" s="7"/>
      <c r="FQD17" s="7"/>
      <c r="FQE17" s="7"/>
      <c r="FQF17" s="7"/>
      <c r="FQG17" s="7"/>
      <c r="FQH17" s="7"/>
      <c r="FQI17" s="7"/>
      <c r="FQJ17" s="7"/>
      <c r="FQK17" s="7"/>
      <c r="FQL17" s="7"/>
      <c r="FQM17" s="7"/>
      <c r="FQN17" s="7"/>
      <c r="FQO17" s="7"/>
      <c r="FQP17" s="7"/>
      <c r="FQQ17" s="7"/>
      <c r="FQR17" s="7"/>
      <c r="FQS17" s="7"/>
      <c r="FQT17" s="7"/>
      <c r="FQU17" s="7"/>
      <c r="FQV17" s="7"/>
      <c r="FQW17" s="7"/>
      <c r="FQX17" s="7"/>
      <c r="FQY17" s="7"/>
      <c r="FQZ17" s="7"/>
      <c r="FRA17" s="7"/>
      <c r="FRB17" s="7"/>
      <c r="FRC17" s="7"/>
      <c r="FRD17" s="7"/>
      <c r="FRE17" s="7"/>
      <c r="FRF17" s="7"/>
      <c r="FRG17" s="7"/>
      <c r="FRH17" s="7"/>
      <c r="FRI17" s="7"/>
      <c r="FRJ17" s="7"/>
      <c r="FRK17" s="7"/>
      <c r="FRL17" s="7"/>
      <c r="FRM17" s="7"/>
      <c r="FRN17" s="7"/>
      <c r="FRO17" s="7"/>
      <c r="FRP17" s="7"/>
      <c r="FRQ17" s="7"/>
      <c r="FRR17" s="7"/>
      <c r="FRS17" s="7"/>
      <c r="FRT17" s="7"/>
      <c r="FRU17" s="7"/>
      <c r="FRV17" s="7"/>
      <c r="FRW17" s="7"/>
      <c r="FRX17" s="7"/>
      <c r="FRY17" s="7"/>
      <c r="FRZ17" s="7"/>
      <c r="FSA17" s="7"/>
      <c r="FSB17" s="7"/>
      <c r="FSC17" s="7"/>
      <c r="FSD17" s="7"/>
      <c r="FSE17" s="7"/>
      <c r="FSF17" s="7"/>
      <c r="FSG17" s="7"/>
      <c r="FSH17" s="7"/>
      <c r="FSI17" s="7"/>
      <c r="FSJ17" s="7"/>
      <c r="FSK17" s="7"/>
      <c r="FSL17" s="7"/>
      <c r="FSM17" s="7"/>
      <c r="FSN17" s="7"/>
      <c r="FSO17" s="7"/>
      <c r="FSP17" s="7"/>
      <c r="FSQ17" s="7"/>
      <c r="FSR17" s="7"/>
      <c r="FSS17" s="7"/>
      <c r="FST17" s="7"/>
      <c r="FSU17" s="7"/>
      <c r="FSV17" s="7"/>
      <c r="FSW17" s="7"/>
      <c r="FSX17" s="7"/>
      <c r="FSY17" s="7"/>
      <c r="FSZ17" s="7"/>
      <c r="FTA17" s="7"/>
      <c r="FTB17" s="7"/>
      <c r="FTC17" s="7"/>
      <c r="FTD17" s="7"/>
      <c r="FTE17" s="7"/>
      <c r="FTF17" s="7"/>
      <c r="FTG17" s="7"/>
      <c r="FTH17" s="7"/>
      <c r="FTI17" s="7"/>
      <c r="FTJ17" s="7"/>
      <c r="FTK17" s="7"/>
      <c r="FTL17" s="7"/>
      <c r="FTM17" s="7"/>
      <c r="FTN17" s="7"/>
      <c r="FTO17" s="7"/>
      <c r="FTP17" s="7"/>
      <c r="FTQ17" s="7"/>
      <c r="FTR17" s="7"/>
      <c r="FTS17" s="7"/>
      <c r="FTT17" s="7"/>
      <c r="FTU17" s="7"/>
      <c r="FTV17" s="7"/>
      <c r="FTW17" s="7"/>
      <c r="FTX17" s="7"/>
      <c r="FTY17" s="7"/>
      <c r="FTZ17" s="7"/>
      <c r="FUA17" s="7"/>
      <c r="FUB17" s="7"/>
      <c r="FUC17" s="7"/>
      <c r="FUD17" s="7"/>
      <c r="FUE17" s="7"/>
      <c r="FUF17" s="7"/>
      <c r="FUG17" s="7"/>
      <c r="FUH17" s="7"/>
      <c r="FUI17" s="7"/>
      <c r="FUJ17" s="7"/>
      <c r="FUK17" s="7"/>
      <c r="FUL17" s="7"/>
      <c r="FUM17" s="7"/>
      <c r="FUN17" s="7"/>
      <c r="FUO17" s="7"/>
      <c r="FUP17" s="7"/>
      <c r="FUQ17" s="7"/>
      <c r="FUR17" s="7"/>
      <c r="FUS17" s="7"/>
      <c r="FUT17" s="7"/>
      <c r="FUU17" s="7"/>
      <c r="FUV17" s="7"/>
      <c r="FUW17" s="7"/>
      <c r="FUX17" s="7"/>
      <c r="FUY17" s="7"/>
      <c r="FUZ17" s="7"/>
      <c r="FVA17" s="7"/>
      <c r="FVB17" s="7"/>
      <c r="FVC17" s="7"/>
      <c r="FVD17" s="7"/>
      <c r="FVE17" s="7"/>
      <c r="FVF17" s="7"/>
      <c r="FVG17" s="7"/>
      <c r="FVH17" s="7"/>
      <c r="FVI17" s="7"/>
      <c r="FVJ17" s="7"/>
      <c r="FVK17" s="7"/>
      <c r="FVL17" s="7"/>
      <c r="FVM17" s="7"/>
      <c r="FVN17" s="7"/>
      <c r="FVO17" s="7"/>
      <c r="FVP17" s="7"/>
      <c r="FVQ17" s="7"/>
      <c r="FVR17" s="7"/>
      <c r="FVS17" s="7"/>
      <c r="FVT17" s="7"/>
      <c r="FVU17" s="7"/>
      <c r="FVV17" s="7"/>
      <c r="FVW17" s="7"/>
      <c r="FVX17" s="7"/>
      <c r="FVY17" s="7"/>
      <c r="FVZ17" s="7"/>
      <c r="FWA17" s="7"/>
      <c r="FWB17" s="7"/>
      <c r="FWC17" s="7"/>
      <c r="FWD17" s="7"/>
      <c r="FWE17" s="7"/>
      <c r="FWF17" s="7"/>
      <c r="FWG17" s="7"/>
      <c r="FWH17" s="7"/>
      <c r="FWI17" s="7"/>
      <c r="FWJ17" s="7"/>
      <c r="FWK17" s="7"/>
      <c r="FWL17" s="7"/>
      <c r="FWM17" s="7"/>
      <c r="FWN17" s="7"/>
      <c r="FWO17" s="7"/>
      <c r="FWP17" s="7"/>
      <c r="FWQ17" s="7"/>
      <c r="FWR17" s="7"/>
      <c r="FWS17" s="7"/>
      <c r="FWT17" s="7"/>
      <c r="FWU17" s="7"/>
      <c r="FWV17" s="7"/>
      <c r="FWW17" s="7"/>
      <c r="FWX17" s="7"/>
      <c r="FWY17" s="7"/>
      <c r="FWZ17" s="7"/>
      <c r="FXA17" s="7"/>
      <c r="FXB17" s="7"/>
      <c r="FXC17" s="7"/>
      <c r="FXD17" s="7"/>
      <c r="FXE17" s="7"/>
      <c r="FXF17" s="7"/>
      <c r="FXG17" s="7"/>
      <c r="FXH17" s="7"/>
      <c r="FXI17" s="7"/>
      <c r="FXJ17" s="7"/>
      <c r="FXK17" s="7"/>
      <c r="FXL17" s="7"/>
      <c r="FXM17" s="7"/>
      <c r="FXN17" s="7"/>
      <c r="FXO17" s="7"/>
      <c r="FXP17" s="7"/>
      <c r="FXQ17" s="7"/>
      <c r="FXR17" s="7"/>
      <c r="FXS17" s="7"/>
      <c r="FXT17" s="7"/>
      <c r="FXU17" s="7"/>
      <c r="FXV17" s="7"/>
      <c r="FXW17" s="7"/>
      <c r="FXX17" s="7"/>
      <c r="FXY17" s="7"/>
      <c r="FXZ17" s="7"/>
      <c r="FYA17" s="7"/>
      <c r="FYB17" s="7"/>
      <c r="FYC17" s="7"/>
      <c r="FYD17" s="7"/>
      <c r="FYE17" s="7"/>
      <c r="FYF17" s="7"/>
      <c r="FYG17" s="7"/>
      <c r="FYH17" s="7"/>
      <c r="FYI17" s="7"/>
      <c r="FYJ17" s="7"/>
      <c r="FYK17" s="7"/>
      <c r="FYL17" s="7"/>
      <c r="FYM17" s="7"/>
      <c r="FYN17" s="7"/>
      <c r="FYO17" s="7"/>
      <c r="FYP17" s="7"/>
      <c r="FYQ17" s="7"/>
      <c r="FYR17" s="7"/>
      <c r="FYS17" s="7"/>
      <c r="FYT17" s="7"/>
      <c r="FYU17" s="7"/>
      <c r="FYV17" s="7"/>
      <c r="FYW17" s="7"/>
      <c r="FYX17" s="7"/>
      <c r="FYY17" s="7"/>
      <c r="FYZ17" s="7"/>
      <c r="FZA17" s="7"/>
      <c r="FZB17" s="7"/>
      <c r="FZC17" s="7"/>
      <c r="FZD17" s="7"/>
      <c r="FZE17" s="7"/>
      <c r="FZF17" s="7"/>
      <c r="FZG17" s="7"/>
      <c r="FZH17" s="7"/>
      <c r="FZI17" s="7"/>
      <c r="FZJ17" s="7"/>
      <c r="FZK17" s="7"/>
      <c r="FZL17" s="7"/>
      <c r="FZM17" s="7"/>
      <c r="FZN17" s="7"/>
      <c r="FZO17" s="7"/>
      <c r="FZP17" s="7"/>
      <c r="FZQ17" s="7"/>
      <c r="FZR17" s="7"/>
      <c r="FZS17" s="7"/>
      <c r="FZT17" s="7"/>
      <c r="FZU17" s="7"/>
      <c r="FZV17" s="7"/>
      <c r="FZW17" s="7"/>
      <c r="FZX17" s="7"/>
      <c r="FZY17" s="7"/>
      <c r="FZZ17" s="7"/>
      <c r="GAA17" s="7"/>
      <c r="GAB17" s="7"/>
      <c r="GAC17" s="7"/>
      <c r="GAD17" s="7"/>
      <c r="GAE17" s="7"/>
      <c r="GAF17" s="7"/>
      <c r="GAG17" s="7"/>
      <c r="GAH17" s="7"/>
      <c r="GAI17" s="7"/>
      <c r="GAJ17" s="7"/>
      <c r="GAK17" s="7"/>
      <c r="GAL17" s="7"/>
      <c r="GAM17" s="7"/>
      <c r="GAN17" s="7"/>
      <c r="GAO17" s="7"/>
      <c r="GAP17" s="7"/>
      <c r="GAQ17" s="7"/>
      <c r="GAR17" s="7"/>
      <c r="GAS17" s="7"/>
      <c r="GAT17" s="7"/>
      <c r="GAU17" s="7"/>
      <c r="GAV17" s="7"/>
      <c r="GAW17" s="7"/>
      <c r="GAX17" s="7"/>
      <c r="GAY17" s="7"/>
      <c r="GAZ17" s="7"/>
      <c r="GBA17" s="7"/>
      <c r="GBB17" s="7"/>
      <c r="GBC17" s="7"/>
      <c r="GBD17" s="7"/>
      <c r="GBE17" s="7"/>
      <c r="GBF17" s="7"/>
      <c r="GBG17" s="7"/>
      <c r="GBH17" s="7"/>
      <c r="GBI17" s="7"/>
      <c r="GBJ17" s="7"/>
      <c r="GBK17" s="7"/>
      <c r="GBL17" s="7"/>
      <c r="GBM17" s="7"/>
      <c r="GBN17" s="7"/>
      <c r="GBO17" s="7"/>
      <c r="GBP17" s="7"/>
      <c r="GBQ17" s="7"/>
      <c r="GBR17" s="7"/>
      <c r="GBS17" s="7"/>
      <c r="GBT17" s="7"/>
      <c r="GBU17" s="7"/>
      <c r="GBV17" s="7"/>
      <c r="GBW17" s="7"/>
      <c r="GBX17" s="7"/>
      <c r="GBY17" s="7"/>
      <c r="GBZ17" s="7"/>
      <c r="GCA17" s="7"/>
      <c r="GCB17" s="7"/>
      <c r="GCC17" s="7"/>
      <c r="GCD17" s="7"/>
      <c r="GCE17" s="7"/>
      <c r="GCF17" s="7"/>
      <c r="GCG17" s="7"/>
      <c r="GCH17" s="7"/>
      <c r="GCI17" s="7"/>
      <c r="GCJ17" s="7"/>
      <c r="GCK17" s="7"/>
      <c r="GCL17" s="7"/>
      <c r="GCM17" s="7"/>
      <c r="GCN17" s="7"/>
      <c r="GCO17" s="7"/>
      <c r="GCP17" s="7"/>
      <c r="GCQ17" s="7"/>
      <c r="GCR17" s="7"/>
      <c r="GCS17" s="7"/>
      <c r="GCT17" s="7"/>
      <c r="GCU17" s="7"/>
      <c r="GCV17" s="7"/>
      <c r="GCW17" s="7"/>
      <c r="GCX17" s="7"/>
      <c r="GCY17" s="7"/>
      <c r="GCZ17" s="7"/>
      <c r="GDA17" s="7"/>
      <c r="GDB17" s="7"/>
      <c r="GDC17" s="7"/>
      <c r="GDD17" s="7"/>
      <c r="GDE17" s="7"/>
      <c r="GDF17" s="7"/>
      <c r="GDG17" s="7"/>
      <c r="GDH17" s="7"/>
      <c r="GDI17" s="7"/>
      <c r="GDJ17" s="7"/>
      <c r="GDK17" s="7"/>
      <c r="GDL17" s="7"/>
      <c r="GDM17" s="7"/>
      <c r="GDN17" s="7"/>
      <c r="GDO17" s="7"/>
      <c r="GDP17" s="7"/>
      <c r="GDQ17" s="7"/>
      <c r="GDR17" s="7"/>
      <c r="GDS17" s="7"/>
      <c r="GDT17" s="7"/>
      <c r="GDU17" s="7"/>
      <c r="GDV17" s="7"/>
      <c r="GDW17" s="7"/>
      <c r="GDX17" s="7"/>
      <c r="GDY17" s="7"/>
      <c r="GDZ17" s="7"/>
      <c r="GEA17" s="7"/>
      <c r="GEB17" s="7"/>
      <c r="GEC17" s="7"/>
      <c r="GED17" s="7"/>
      <c r="GEE17" s="7"/>
      <c r="GEF17" s="7"/>
      <c r="GEG17" s="7"/>
      <c r="GEH17" s="7"/>
      <c r="GEI17" s="7"/>
      <c r="GEJ17" s="7"/>
      <c r="GEK17" s="7"/>
      <c r="GEL17" s="7"/>
      <c r="GEM17" s="7"/>
      <c r="GEN17" s="7"/>
      <c r="GEO17" s="7"/>
      <c r="GEP17" s="7"/>
      <c r="GEQ17" s="7"/>
      <c r="GER17" s="7"/>
      <c r="GES17" s="7"/>
      <c r="GET17" s="7"/>
      <c r="GEU17" s="7"/>
      <c r="GEV17" s="7"/>
      <c r="GEW17" s="7"/>
      <c r="GEX17" s="7"/>
      <c r="GEY17" s="7"/>
      <c r="GEZ17" s="7"/>
      <c r="GFA17" s="7"/>
      <c r="GFB17" s="7"/>
      <c r="GFC17" s="7"/>
      <c r="GFD17" s="7"/>
      <c r="GFE17" s="7"/>
      <c r="GFF17" s="7"/>
      <c r="GFG17" s="7"/>
      <c r="GFH17" s="7"/>
      <c r="GFI17" s="7"/>
      <c r="GFJ17" s="7"/>
      <c r="GFK17" s="7"/>
      <c r="GFL17" s="7"/>
      <c r="GFM17" s="7"/>
      <c r="GFN17" s="7"/>
      <c r="GFO17" s="7"/>
      <c r="GFP17" s="7"/>
      <c r="GFQ17" s="7"/>
      <c r="GFR17" s="7"/>
      <c r="GFS17" s="7"/>
      <c r="GFT17" s="7"/>
      <c r="GFU17" s="7"/>
      <c r="GFV17" s="7"/>
      <c r="GFW17" s="7"/>
      <c r="GFX17" s="7"/>
      <c r="GFY17" s="7"/>
      <c r="GFZ17" s="7"/>
      <c r="GGA17" s="7"/>
      <c r="GGB17" s="7"/>
      <c r="GGC17" s="7"/>
      <c r="GGD17" s="7"/>
      <c r="GGE17" s="7"/>
      <c r="GGF17" s="7"/>
      <c r="GGG17" s="7"/>
      <c r="GGH17" s="7"/>
      <c r="GGI17" s="7"/>
      <c r="GGJ17" s="7"/>
      <c r="GGK17" s="7"/>
      <c r="GGL17" s="7"/>
      <c r="GGM17" s="7"/>
      <c r="GGN17" s="7"/>
      <c r="GGO17" s="7"/>
      <c r="GGP17" s="7"/>
      <c r="GGQ17" s="7"/>
      <c r="GGR17" s="7"/>
      <c r="GGS17" s="7"/>
      <c r="GGT17" s="7"/>
      <c r="GGU17" s="7"/>
      <c r="GGV17" s="7"/>
      <c r="GGW17" s="7"/>
      <c r="GGX17" s="7"/>
      <c r="GGY17" s="7"/>
      <c r="GGZ17" s="7"/>
      <c r="GHA17" s="7"/>
      <c r="GHB17" s="7"/>
      <c r="GHC17" s="7"/>
      <c r="GHD17" s="7"/>
      <c r="GHE17" s="7"/>
      <c r="GHF17" s="7"/>
      <c r="GHG17" s="7"/>
      <c r="GHH17" s="7"/>
      <c r="GHI17" s="7"/>
      <c r="GHJ17" s="7"/>
      <c r="GHK17" s="7"/>
      <c r="GHL17" s="7"/>
      <c r="GHM17" s="7"/>
      <c r="GHN17" s="7"/>
      <c r="GHO17" s="7"/>
      <c r="GHP17" s="7"/>
      <c r="GHQ17" s="7"/>
      <c r="GHR17" s="7"/>
      <c r="GHS17" s="7"/>
      <c r="GHT17" s="7"/>
      <c r="GHU17" s="7"/>
      <c r="GHV17" s="7"/>
      <c r="GHW17" s="7"/>
      <c r="GHX17" s="7"/>
      <c r="GHY17" s="7"/>
      <c r="GHZ17" s="7"/>
      <c r="GIA17" s="7"/>
      <c r="GIB17" s="7"/>
      <c r="GIC17" s="7"/>
      <c r="GID17" s="7"/>
      <c r="GIE17" s="7"/>
      <c r="GIF17" s="7"/>
      <c r="GIG17" s="7"/>
      <c r="GIH17" s="7"/>
      <c r="GII17" s="7"/>
      <c r="GIJ17" s="7"/>
      <c r="GIK17" s="7"/>
      <c r="GIL17" s="7"/>
      <c r="GIM17" s="7"/>
      <c r="GIN17" s="7"/>
      <c r="GIO17" s="7"/>
      <c r="GIP17" s="7"/>
      <c r="GIQ17" s="7"/>
      <c r="GIR17" s="7"/>
      <c r="GIS17" s="7"/>
      <c r="GIT17" s="7"/>
      <c r="GIU17" s="7"/>
      <c r="GIV17" s="7"/>
      <c r="GIW17" s="7"/>
      <c r="GIX17" s="7"/>
      <c r="GIY17" s="7"/>
      <c r="GIZ17" s="7"/>
      <c r="GJA17" s="7"/>
      <c r="GJB17" s="7"/>
      <c r="GJC17" s="7"/>
      <c r="GJD17" s="7"/>
      <c r="GJE17" s="7"/>
      <c r="GJF17" s="7"/>
      <c r="GJG17" s="7"/>
      <c r="GJH17" s="7"/>
      <c r="GJI17" s="7"/>
      <c r="GJJ17" s="7"/>
      <c r="GJK17" s="7"/>
      <c r="GJL17" s="7"/>
      <c r="GJM17" s="7"/>
      <c r="GJN17" s="7"/>
      <c r="GJO17" s="7"/>
      <c r="GJP17" s="7"/>
      <c r="GJQ17" s="7"/>
      <c r="GJR17" s="7"/>
      <c r="GJS17" s="7"/>
      <c r="GJT17" s="7"/>
      <c r="GJU17" s="7"/>
      <c r="GJV17" s="7"/>
      <c r="GJW17" s="7"/>
      <c r="GJX17" s="7"/>
      <c r="GJY17" s="7"/>
      <c r="GJZ17" s="7"/>
      <c r="GKA17" s="7"/>
      <c r="GKB17" s="7"/>
      <c r="GKC17" s="7"/>
      <c r="GKD17" s="7"/>
      <c r="GKE17" s="7"/>
      <c r="GKF17" s="7"/>
      <c r="GKG17" s="7"/>
      <c r="GKH17" s="7"/>
      <c r="GKI17" s="7"/>
      <c r="GKJ17" s="7"/>
      <c r="GKK17" s="7"/>
      <c r="GKL17" s="7"/>
      <c r="GKM17" s="7"/>
      <c r="GKN17" s="7"/>
      <c r="GKO17" s="7"/>
      <c r="GKP17" s="7"/>
      <c r="GKQ17" s="7"/>
      <c r="GKR17" s="7"/>
      <c r="GKS17" s="7"/>
      <c r="GKT17" s="7"/>
      <c r="GKU17" s="7"/>
      <c r="GKV17" s="7"/>
      <c r="GKW17" s="7"/>
      <c r="GKX17" s="7"/>
      <c r="GKY17" s="7"/>
      <c r="GKZ17" s="7"/>
      <c r="GLA17" s="7"/>
      <c r="GLB17" s="7"/>
      <c r="GLC17" s="7"/>
      <c r="GLD17" s="7"/>
      <c r="GLE17" s="7"/>
      <c r="GLF17" s="7"/>
      <c r="GLG17" s="7"/>
      <c r="GLH17" s="7"/>
      <c r="GLI17" s="7"/>
      <c r="GLJ17" s="7"/>
      <c r="GLK17" s="7"/>
      <c r="GLL17" s="7"/>
      <c r="GLM17" s="7"/>
      <c r="GLN17" s="7"/>
      <c r="GLO17" s="7"/>
      <c r="GLP17" s="7"/>
      <c r="GLQ17" s="7"/>
      <c r="GLR17" s="7"/>
      <c r="GLS17" s="7"/>
      <c r="GLT17" s="7"/>
      <c r="GLU17" s="7"/>
      <c r="GLV17" s="7"/>
      <c r="GLW17" s="7"/>
      <c r="GLX17" s="7"/>
      <c r="GLY17" s="7"/>
      <c r="GLZ17" s="7"/>
      <c r="GMA17" s="7"/>
      <c r="GMB17" s="7"/>
      <c r="GMC17" s="7"/>
      <c r="GMD17" s="7"/>
      <c r="GME17" s="7"/>
      <c r="GMF17" s="7"/>
      <c r="GMG17" s="7"/>
      <c r="GMH17" s="7"/>
      <c r="GMI17" s="7"/>
      <c r="GMJ17" s="7"/>
      <c r="GMK17" s="7"/>
      <c r="GML17" s="7"/>
      <c r="GMM17" s="7"/>
      <c r="GMN17" s="7"/>
      <c r="GMO17" s="7"/>
      <c r="GMP17" s="7"/>
      <c r="GMQ17" s="7"/>
      <c r="GMR17" s="7"/>
      <c r="GMS17" s="7"/>
      <c r="GMT17" s="7"/>
      <c r="GMU17" s="7"/>
      <c r="GMV17" s="7"/>
      <c r="GMW17" s="7"/>
      <c r="GMX17" s="7"/>
      <c r="GMY17" s="7"/>
      <c r="GMZ17" s="7"/>
      <c r="GNA17" s="7"/>
      <c r="GNB17" s="7"/>
      <c r="GNC17" s="7"/>
      <c r="GND17" s="7"/>
      <c r="GNE17" s="7"/>
      <c r="GNF17" s="7"/>
      <c r="GNG17" s="7"/>
      <c r="GNH17" s="7"/>
      <c r="GNI17" s="7"/>
      <c r="GNJ17" s="7"/>
      <c r="GNK17" s="7"/>
      <c r="GNL17" s="7"/>
      <c r="GNM17" s="7"/>
      <c r="GNN17" s="7"/>
      <c r="GNO17" s="7"/>
      <c r="GNP17" s="7"/>
      <c r="GNQ17" s="7"/>
      <c r="GNR17" s="7"/>
      <c r="GNS17" s="7"/>
      <c r="GNT17" s="7"/>
      <c r="GNU17" s="7"/>
      <c r="GNV17" s="7"/>
      <c r="GNW17" s="7"/>
      <c r="GNX17" s="7"/>
      <c r="GNY17" s="7"/>
      <c r="GNZ17" s="7"/>
      <c r="GOA17" s="7"/>
      <c r="GOB17" s="7"/>
      <c r="GOC17" s="7"/>
      <c r="GOD17" s="7"/>
      <c r="GOE17" s="7"/>
      <c r="GOF17" s="7"/>
      <c r="GOG17" s="7"/>
      <c r="GOH17" s="7"/>
      <c r="GOI17" s="7"/>
      <c r="GOJ17" s="7"/>
      <c r="GOK17" s="7"/>
      <c r="GOL17" s="7"/>
      <c r="GOM17" s="7"/>
      <c r="GON17" s="7"/>
      <c r="GOO17" s="7"/>
      <c r="GOP17" s="7"/>
      <c r="GOQ17" s="7"/>
      <c r="GOR17" s="7"/>
      <c r="GOS17" s="7"/>
      <c r="GOT17" s="7"/>
      <c r="GOU17" s="7"/>
      <c r="GOV17" s="7"/>
      <c r="GOW17" s="7"/>
      <c r="GOX17" s="7"/>
      <c r="GOY17" s="7"/>
      <c r="GOZ17" s="7"/>
      <c r="GPA17" s="7"/>
      <c r="GPB17" s="7"/>
      <c r="GPC17" s="7"/>
      <c r="GPD17" s="7"/>
      <c r="GPE17" s="7"/>
      <c r="GPF17" s="7"/>
      <c r="GPG17" s="7"/>
      <c r="GPH17" s="7"/>
      <c r="GPI17" s="7"/>
      <c r="GPJ17" s="7"/>
      <c r="GPK17" s="7"/>
      <c r="GPL17" s="7"/>
      <c r="GPM17" s="7"/>
      <c r="GPN17" s="7"/>
      <c r="GPO17" s="7"/>
      <c r="GPP17" s="7"/>
      <c r="GPQ17" s="7"/>
      <c r="GPR17" s="7"/>
      <c r="GPS17" s="7"/>
      <c r="GPT17" s="7"/>
      <c r="GPU17" s="7"/>
      <c r="GPV17" s="7"/>
      <c r="GPW17" s="7"/>
      <c r="GPX17" s="7"/>
      <c r="GPY17" s="7"/>
      <c r="GPZ17" s="7"/>
      <c r="GQA17" s="7"/>
      <c r="GQB17" s="7"/>
      <c r="GQC17" s="7"/>
      <c r="GQD17" s="7"/>
      <c r="GQE17" s="7"/>
      <c r="GQF17" s="7"/>
      <c r="GQG17" s="7"/>
      <c r="GQH17" s="7"/>
      <c r="GQI17" s="7"/>
      <c r="GQJ17" s="7"/>
      <c r="GQK17" s="7"/>
      <c r="GQL17" s="7"/>
      <c r="GQM17" s="7"/>
      <c r="GQN17" s="7"/>
      <c r="GQO17" s="7"/>
      <c r="GQP17" s="7"/>
      <c r="GQQ17" s="7"/>
      <c r="GQR17" s="7"/>
      <c r="GQS17" s="7"/>
      <c r="GQT17" s="7"/>
      <c r="GQU17" s="7"/>
      <c r="GQV17" s="7"/>
      <c r="GQW17" s="7"/>
      <c r="GQX17" s="7"/>
      <c r="GQY17" s="7"/>
      <c r="GQZ17" s="7"/>
      <c r="GRA17" s="7"/>
      <c r="GRB17" s="7"/>
      <c r="GRC17" s="7"/>
      <c r="GRD17" s="7"/>
      <c r="GRE17" s="7"/>
      <c r="GRF17" s="7"/>
      <c r="GRG17" s="7"/>
      <c r="GRH17" s="7"/>
      <c r="GRI17" s="7"/>
      <c r="GRJ17" s="7"/>
      <c r="GRK17" s="7"/>
      <c r="GRL17" s="7"/>
      <c r="GRM17" s="7"/>
      <c r="GRN17" s="7"/>
      <c r="GRO17" s="7"/>
      <c r="GRP17" s="7"/>
      <c r="GRQ17" s="7"/>
      <c r="GRR17" s="7"/>
      <c r="GRS17" s="7"/>
      <c r="GRT17" s="7"/>
      <c r="GRU17" s="7"/>
      <c r="GRV17" s="7"/>
      <c r="GRW17" s="7"/>
      <c r="GRX17" s="7"/>
      <c r="GRY17" s="7"/>
      <c r="GRZ17" s="7"/>
      <c r="GSA17" s="7"/>
      <c r="GSB17" s="7"/>
      <c r="GSC17" s="7"/>
      <c r="GSD17" s="7"/>
      <c r="GSE17" s="7"/>
      <c r="GSF17" s="7"/>
      <c r="GSG17" s="7"/>
      <c r="GSH17" s="7"/>
      <c r="GSI17" s="7"/>
      <c r="GSJ17" s="7"/>
      <c r="GSK17" s="7"/>
      <c r="GSL17" s="7"/>
      <c r="GSM17" s="7"/>
      <c r="GSN17" s="7"/>
      <c r="GSO17" s="7"/>
      <c r="GSP17" s="7"/>
      <c r="GSQ17" s="7"/>
      <c r="GSR17" s="7"/>
      <c r="GSS17" s="7"/>
      <c r="GST17" s="7"/>
      <c r="GSU17" s="7"/>
      <c r="GSV17" s="7"/>
      <c r="GSW17" s="7"/>
      <c r="GSX17" s="7"/>
      <c r="GSY17" s="7"/>
      <c r="GSZ17" s="7"/>
      <c r="GTA17" s="7"/>
      <c r="GTB17" s="7"/>
      <c r="GTC17" s="7"/>
      <c r="GTD17" s="7"/>
      <c r="GTE17" s="7"/>
      <c r="GTF17" s="7"/>
      <c r="GTG17" s="7"/>
      <c r="GTH17" s="7"/>
      <c r="GTI17" s="7"/>
      <c r="GTJ17" s="7"/>
      <c r="GTK17" s="7"/>
      <c r="GTL17" s="7"/>
      <c r="GTM17" s="7"/>
      <c r="GTN17" s="7"/>
      <c r="GTO17" s="7"/>
      <c r="GTP17" s="7"/>
      <c r="GTQ17" s="7"/>
      <c r="GTR17" s="7"/>
      <c r="GTS17" s="7"/>
      <c r="GTT17" s="7"/>
      <c r="GTU17" s="7"/>
      <c r="GTV17" s="7"/>
      <c r="GTW17" s="7"/>
      <c r="GTX17" s="7"/>
      <c r="GTY17" s="7"/>
      <c r="GTZ17" s="7"/>
      <c r="GUA17" s="7"/>
      <c r="GUB17" s="7"/>
      <c r="GUC17" s="7"/>
      <c r="GUD17" s="7"/>
      <c r="GUE17" s="7"/>
      <c r="GUF17" s="7"/>
      <c r="GUG17" s="7"/>
      <c r="GUH17" s="7"/>
      <c r="GUI17" s="7"/>
      <c r="GUJ17" s="7"/>
      <c r="GUK17" s="7"/>
      <c r="GUL17" s="7"/>
      <c r="GUM17" s="7"/>
      <c r="GUN17" s="7"/>
      <c r="GUO17" s="7"/>
      <c r="GUP17" s="7"/>
      <c r="GUQ17" s="7"/>
      <c r="GUR17" s="7"/>
      <c r="GUS17" s="7"/>
      <c r="GUT17" s="7"/>
      <c r="GUU17" s="7"/>
      <c r="GUV17" s="7"/>
      <c r="GUW17" s="7"/>
      <c r="GUX17" s="7"/>
      <c r="GUY17" s="7"/>
      <c r="GUZ17" s="7"/>
      <c r="GVA17" s="7"/>
      <c r="GVB17" s="7"/>
      <c r="GVC17" s="7"/>
      <c r="GVD17" s="7"/>
      <c r="GVE17" s="7"/>
      <c r="GVF17" s="7"/>
      <c r="GVG17" s="7"/>
      <c r="GVH17" s="7"/>
      <c r="GVI17" s="7"/>
      <c r="GVJ17" s="7"/>
      <c r="GVK17" s="7"/>
      <c r="GVL17" s="7"/>
      <c r="GVM17" s="7"/>
      <c r="GVN17" s="7"/>
      <c r="GVO17" s="7"/>
      <c r="GVP17" s="7"/>
      <c r="GVQ17" s="7"/>
      <c r="GVR17" s="7"/>
      <c r="GVS17" s="7"/>
      <c r="GVT17" s="7"/>
      <c r="GVU17" s="7"/>
      <c r="GVV17" s="7"/>
      <c r="GVW17" s="7"/>
      <c r="GVX17" s="7"/>
      <c r="GVY17" s="7"/>
      <c r="GVZ17" s="7"/>
      <c r="GWA17" s="7"/>
      <c r="GWB17" s="7"/>
      <c r="GWC17" s="7"/>
      <c r="GWD17" s="7"/>
      <c r="GWE17" s="7"/>
      <c r="GWF17" s="7"/>
      <c r="GWG17" s="7"/>
      <c r="GWH17" s="7"/>
      <c r="GWI17" s="7"/>
      <c r="GWJ17" s="7"/>
      <c r="GWK17" s="7"/>
      <c r="GWL17" s="7"/>
      <c r="GWM17" s="7"/>
      <c r="GWN17" s="7"/>
      <c r="GWO17" s="7"/>
      <c r="GWP17" s="7"/>
      <c r="GWQ17" s="7"/>
      <c r="GWR17" s="7"/>
      <c r="GWS17" s="7"/>
      <c r="GWT17" s="7"/>
      <c r="GWU17" s="7"/>
      <c r="GWV17" s="7"/>
      <c r="GWW17" s="7"/>
      <c r="GWX17" s="7"/>
      <c r="GWY17" s="7"/>
      <c r="GWZ17" s="7"/>
      <c r="GXA17" s="7"/>
      <c r="GXB17" s="7"/>
      <c r="GXC17" s="7"/>
      <c r="GXD17" s="7"/>
      <c r="GXE17" s="7"/>
      <c r="GXF17" s="7"/>
      <c r="GXG17" s="7"/>
      <c r="GXH17" s="7"/>
      <c r="GXI17" s="7"/>
      <c r="GXJ17" s="7"/>
      <c r="GXK17" s="7"/>
      <c r="GXL17" s="7"/>
      <c r="GXM17" s="7"/>
      <c r="GXN17" s="7"/>
      <c r="GXO17" s="7"/>
      <c r="GXP17" s="7"/>
      <c r="GXQ17" s="7"/>
      <c r="GXR17" s="7"/>
      <c r="GXS17" s="7"/>
      <c r="GXT17" s="7"/>
      <c r="GXU17" s="7"/>
      <c r="GXV17" s="7"/>
      <c r="GXW17" s="7"/>
      <c r="GXX17" s="7"/>
      <c r="GXY17" s="7"/>
      <c r="GXZ17" s="7"/>
      <c r="GYA17" s="7"/>
      <c r="GYB17" s="7"/>
      <c r="GYC17" s="7"/>
      <c r="GYD17" s="7"/>
      <c r="GYE17" s="7"/>
      <c r="GYF17" s="7"/>
      <c r="GYG17" s="7"/>
      <c r="GYH17" s="7"/>
      <c r="GYI17" s="7"/>
      <c r="GYJ17" s="7"/>
      <c r="GYK17" s="7"/>
      <c r="GYL17" s="7"/>
      <c r="GYM17" s="7"/>
      <c r="GYN17" s="7"/>
      <c r="GYO17" s="7"/>
      <c r="GYP17" s="7"/>
      <c r="GYQ17" s="7"/>
      <c r="GYR17" s="7"/>
      <c r="GYS17" s="7"/>
      <c r="GYT17" s="7"/>
      <c r="GYU17" s="7"/>
      <c r="GYV17" s="7"/>
      <c r="GYW17" s="7"/>
      <c r="GYX17" s="7"/>
      <c r="GYY17" s="7"/>
      <c r="GYZ17" s="7"/>
      <c r="GZA17" s="7"/>
      <c r="GZB17" s="7"/>
      <c r="GZC17" s="7"/>
      <c r="GZD17" s="7"/>
      <c r="GZE17" s="7"/>
      <c r="GZF17" s="7"/>
      <c r="GZG17" s="7"/>
      <c r="GZH17" s="7"/>
      <c r="GZI17" s="7"/>
      <c r="GZJ17" s="7"/>
      <c r="GZK17" s="7"/>
      <c r="GZL17" s="7"/>
      <c r="GZM17" s="7"/>
      <c r="GZN17" s="7"/>
      <c r="GZO17" s="7"/>
      <c r="GZP17" s="7"/>
      <c r="GZQ17" s="7"/>
      <c r="GZR17" s="7"/>
      <c r="GZS17" s="7"/>
      <c r="GZT17" s="7"/>
      <c r="GZU17" s="7"/>
      <c r="GZV17" s="7"/>
      <c r="GZW17" s="7"/>
      <c r="GZX17" s="7"/>
      <c r="GZY17" s="7"/>
      <c r="GZZ17" s="7"/>
      <c r="HAA17" s="7"/>
      <c r="HAB17" s="7"/>
      <c r="HAC17" s="7"/>
      <c r="HAD17" s="7"/>
      <c r="HAE17" s="7"/>
      <c r="HAF17" s="7"/>
      <c r="HAG17" s="7"/>
      <c r="HAH17" s="7"/>
      <c r="HAI17" s="7"/>
      <c r="HAJ17" s="7"/>
      <c r="HAK17" s="7"/>
      <c r="HAL17" s="7"/>
      <c r="HAM17" s="7"/>
      <c r="HAN17" s="7"/>
      <c r="HAO17" s="7"/>
      <c r="HAP17" s="7"/>
      <c r="HAQ17" s="7"/>
      <c r="HAR17" s="7"/>
      <c r="HAS17" s="7"/>
      <c r="HAT17" s="7"/>
      <c r="HAU17" s="7"/>
      <c r="HAV17" s="7"/>
      <c r="HAW17" s="7"/>
      <c r="HAX17" s="7"/>
      <c r="HAY17" s="7"/>
      <c r="HAZ17" s="7"/>
      <c r="HBA17" s="7"/>
      <c r="HBB17" s="7"/>
      <c r="HBC17" s="7"/>
      <c r="HBD17" s="7"/>
      <c r="HBE17" s="7"/>
      <c r="HBF17" s="7"/>
      <c r="HBG17" s="7"/>
      <c r="HBH17" s="7"/>
      <c r="HBI17" s="7"/>
      <c r="HBJ17" s="7"/>
      <c r="HBK17" s="7"/>
      <c r="HBL17" s="7"/>
      <c r="HBM17" s="7"/>
      <c r="HBN17" s="7"/>
      <c r="HBO17" s="7"/>
      <c r="HBP17" s="7"/>
      <c r="HBQ17" s="7"/>
      <c r="HBR17" s="7"/>
      <c r="HBS17" s="7"/>
      <c r="HBT17" s="7"/>
      <c r="HBU17" s="7"/>
      <c r="HBV17" s="7"/>
      <c r="HBW17" s="7"/>
      <c r="HBX17" s="7"/>
      <c r="HBY17" s="7"/>
      <c r="HBZ17" s="7"/>
      <c r="HCA17" s="7"/>
      <c r="HCB17" s="7"/>
      <c r="HCC17" s="7"/>
      <c r="HCD17" s="7"/>
      <c r="HCE17" s="7"/>
      <c r="HCF17" s="7"/>
      <c r="HCG17" s="7"/>
      <c r="HCH17" s="7"/>
      <c r="HCI17" s="7"/>
      <c r="HCJ17" s="7"/>
      <c r="HCK17" s="7"/>
      <c r="HCL17" s="7"/>
      <c r="HCM17" s="7"/>
      <c r="HCN17" s="7"/>
      <c r="HCO17" s="7"/>
      <c r="HCP17" s="7"/>
      <c r="HCQ17" s="7"/>
      <c r="HCR17" s="7"/>
      <c r="HCS17" s="7"/>
      <c r="HCT17" s="7"/>
      <c r="HCU17" s="7"/>
      <c r="HCV17" s="7"/>
      <c r="HCW17" s="7"/>
      <c r="HCX17" s="7"/>
      <c r="HCY17" s="7"/>
      <c r="HCZ17" s="7"/>
      <c r="HDA17" s="7"/>
      <c r="HDB17" s="7"/>
      <c r="HDC17" s="7"/>
      <c r="HDD17" s="7"/>
      <c r="HDE17" s="7"/>
      <c r="HDF17" s="7"/>
      <c r="HDG17" s="7"/>
      <c r="HDH17" s="7"/>
      <c r="HDI17" s="7"/>
      <c r="HDJ17" s="7"/>
      <c r="HDK17" s="7"/>
      <c r="HDL17" s="7"/>
      <c r="HDM17" s="7"/>
      <c r="HDN17" s="7"/>
      <c r="HDO17" s="7"/>
      <c r="HDP17" s="7"/>
      <c r="HDQ17" s="7"/>
      <c r="HDR17" s="7"/>
      <c r="HDS17" s="7"/>
      <c r="HDT17" s="7"/>
      <c r="HDU17" s="7"/>
      <c r="HDV17" s="7"/>
      <c r="HDW17" s="7"/>
      <c r="HDX17" s="7"/>
      <c r="HDY17" s="7"/>
      <c r="HDZ17" s="7"/>
      <c r="HEA17" s="7"/>
      <c r="HEB17" s="7"/>
      <c r="HEC17" s="7"/>
      <c r="HED17" s="7"/>
      <c r="HEE17" s="7"/>
      <c r="HEF17" s="7"/>
      <c r="HEG17" s="7"/>
      <c r="HEH17" s="7"/>
      <c r="HEI17" s="7"/>
      <c r="HEJ17" s="7"/>
      <c r="HEK17" s="7"/>
      <c r="HEL17" s="7"/>
      <c r="HEM17" s="7"/>
      <c r="HEN17" s="7"/>
      <c r="HEO17" s="7"/>
      <c r="HEP17" s="7"/>
      <c r="HEQ17" s="7"/>
      <c r="HER17" s="7"/>
      <c r="HES17" s="7"/>
      <c r="HET17" s="7"/>
      <c r="HEU17" s="7"/>
      <c r="HEV17" s="7"/>
      <c r="HEW17" s="7"/>
      <c r="HEX17" s="7"/>
      <c r="HEY17" s="7"/>
      <c r="HEZ17" s="7"/>
      <c r="HFA17" s="7"/>
      <c r="HFB17" s="7"/>
      <c r="HFC17" s="7"/>
      <c r="HFD17" s="7"/>
      <c r="HFE17" s="7"/>
      <c r="HFF17" s="7"/>
      <c r="HFG17" s="7"/>
      <c r="HFH17" s="7"/>
      <c r="HFI17" s="7"/>
      <c r="HFJ17" s="7"/>
      <c r="HFK17" s="7"/>
      <c r="HFL17" s="7"/>
      <c r="HFM17" s="7"/>
      <c r="HFN17" s="7"/>
      <c r="HFO17" s="7"/>
      <c r="HFP17" s="7"/>
      <c r="HFQ17" s="7"/>
      <c r="HFR17" s="7"/>
      <c r="HFS17" s="7"/>
      <c r="HFT17" s="7"/>
      <c r="HFU17" s="7"/>
      <c r="HFV17" s="7"/>
      <c r="HFW17" s="7"/>
      <c r="HFX17" s="7"/>
      <c r="HFY17" s="7"/>
      <c r="HFZ17" s="7"/>
      <c r="HGA17" s="7"/>
      <c r="HGB17" s="7"/>
      <c r="HGC17" s="7"/>
      <c r="HGD17" s="7"/>
      <c r="HGE17" s="7"/>
      <c r="HGF17" s="7"/>
      <c r="HGG17" s="7"/>
      <c r="HGH17" s="7"/>
      <c r="HGI17" s="7"/>
      <c r="HGJ17" s="7"/>
      <c r="HGK17" s="7"/>
      <c r="HGL17" s="7"/>
      <c r="HGM17" s="7"/>
      <c r="HGN17" s="7"/>
      <c r="HGO17" s="7"/>
      <c r="HGP17" s="7"/>
      <c r="HGQ17" s="7"/>
      <c r="HGR17" s="7"/>
      <c r="HGS17" s="7"/>
      <c r="HGT17" s="7"/>
      <c r="HGU17" s="7"/>
      <c r="HGV17" s="7"/>
      <c r="HGW17" s="7"/>
      <c r="HGX17" s="7"/>
      <c r="HGY17" s="7"/>
      <c r="HGZ17" s="7"/>
      <c r="HHA17" s="7"/>
      <c r="HHB17" s="7"/>
      <c r="HHC17" s="7"/>
      <c r="HHD17" s="7"/>
      <c r="HHE17" s="7"/>
      <c r="HHF17" s="7"/>
      <c r="HHG17" s="7"/>
      <c r="HHH17" s="7"/>
      <c r="HHI17" s="7"/>
      <c r="HHJ17" s="7"/>
      <c r="HHK17" s="7"/>
      <c r="HHL17" s="7"/>
      <c r="HHM17" s="7"/>
      <c r="HHN17" s="7"/>
      <c r="HHO17" s="7"/>
      <c r="HHP17" s="7"/>
      <c r="HHQ17" s="7"/>
      <c r="HHR17" s="7"/>
      <c r="HHS17" s="7"/>
      <c r="HHT17" s="7"/>
      <c r="HHU17" s="7"/>
      <c r="HHV17" s="7"/>
      <c r="HHW17" s="7"/>
      <c r="HHX17" s="7"/>
      <c r="HHY17" s="7"/>
      <c r="HHZ17" s="7"/>
      <c r="HIA17" s="7"/>
      <c r="HIB17" s="7"/>
      <c r="HIC17" s="7"/>
      <c r="HID17" s="7"/>
      <c r="HIE17" s="7"/>
      <c r="HIF17" s="7"/>
      <c r="HIG17" s="7"/>
      <c r="HIH17" s="7"/>
      <c r="HII17" s="7"/>
      <c r="HIJ17" s="7"/>
      <c r="HIK17" s="7"/>
      <c r="HIL17" s="7"/>
      <c r="HIM17" s="7"/>
      <c r="HIN17" s="7"/>
      <c r="HIO17" s="7"/>
      <c r="HIP17" s="7"/>
      <c r="HIQ17" s="7"/>
      <c r="HIR17" s="7"/>
      <c r="HIS17" s="7"/>
      <c r="HIT17" s="7"/>
      <c r="HIU17" s="7"/>
      <c r="HIV17" s="7"/>
      <c r="HIW17" s="7"/>
      <c r="HIX17" s="7"/>
      <c r="HIY17" s="7"/>
      <c r="HIZ17" s="7"/>
      <c r="HJA17" s="7"/>
      <c r="HJB17" s="7"/>
      <c r="HJC17" s="7"/>
      <c r="HJD17" s="7"/>
      <c r="HJE17" s="7"/>
      <c r="HJF17" s="7"/>
      <c r="HJG17" s="7"/>
      <c r="HJH17" s="7"/>
      <c r="HJI17" s="7"/>
      <c r="HJJ17" s="7"/>
      <c r="HJK17" s="7"/>
      <c r="HJL17" s="7"/>
      <c r="HJM17" s="7"/>
      <c r="HJN17" s="7"/>
      <c r="HJO17" s="7"/>
      <c r="HJP17" s="7"/>
      <c r="HJQ17" s="7"/>
      <c r="HJR17" s="7"/>
      <c r="HJS17" s="7"/>
      <c r="HJT17" s="7"/>
      <c r="HJU17" s="7"/>
      <c r="HJV17" s="7"/>
      <c r="HJW17" s="7"/>
      <c r="HJX17" s="7"/>
      <c r="HJY17" s="7"/>
      <c r="HJZ17" s="7"/>
      <c r="HKA17" s="7"/>
      <c r="HKB17" s="7"/>
      <c r="HKC17" s="7"/>
      <c r="HKD17" s="7"/>
      <c r="HKE17" s="7"/>
      <c r="HKF17" s="7"/>
      <c r="HKG17" s="7"/>
      <c r="HKH17" s="7"/>
      <c r="HKI17" s="7"/>
      <c r="HKJ17" s="7"/>
      <c r="HKK17" s="7"/>
      <c r="HKL17" s="7"/>
      <c r="HKM17" s="7"/>
      <c r="HKN17" s="7"/>
      <c r="HKO17" s="7"/>
      <c r="HKP17" s="7"/>
      <c r="HKQ17" s="7"/>
      <c r="HKR17" s="7"/>
      <c r="HKS17" s="7"/>
      <c r="HKT17" s="7"/>
      <c r="HKU17" s="7"/>
      <c r="HKV17" s="7"/>
      <c r="HKW17" s="7"/>
      <c r="HKX17" s="7"/>
      <c r="HKY17" s="7"/>
      <c r="HKZ17" s="7"/>
      <c r="HLA17" s="7"/>
      <c r="HLB17" s="7"/>
      <c r="HLC17" s="7"/>
      <c r="HLD17" s="7"/>
      <c r="HLE17" s="7"/>
      <c r="HLF17" s="7"/>
      <c r="HLG17" s="7"/>
      <c r="HLH17" s="7"/>
      <c r="HLI17" s="7"/>
      <c r="HLJ17" s="7"/>
      <c r="HLK17" s="7"/>
      <c r="HLL17" s="7"/>
      <c r="HLM17" s="7"/>
      <c r="HLN17" s="7"/>
      <c r="HLO17" s="7"/>
      <c r="HLP17" s="7"/>
      <c r="HLQ17" s="7"/>
      <c r="HLR17" s="7"/>
      <c r="HLS17" s="7"/>
      <c r="HLT17" s="7"/>
      <c r="HLU17" s="7"/>
      <c r="HLV17" s="7"/>
      <c r="HLW17" s="7"/>
      <c r="HLX17" s="7"/>
      <c r="HLY17" s="7"/>
      <c r="HLZ17" s="7"/>
      <c r="HMA17" s="7"/>
      <c r="HMB17" s="7"/>
      <c r="HMC17" s="7"/>
      <c r="HMD17" s="7"/>
      <c r="HME17" s="7"/>
      <c r="HMF17" s="7"/>
      <c r="HMG17" s="7"/>
      <c r="HMH17" s="7"/>
      <c r="HMI17" s="7"/>
      <c r="HMJ17" s="7"/>
      <c r="HMK17" s="7"/>
      <c r="HML17" s="7"/>
      <c r="HMM17" s="7"/>
      <c r="HMN17" s="7"/>
      <c r="HMO17" s="7"/>
      <c r="HMP17" s="7"/>
      <c r="HMQ17" s="7"/>
      <c r="HMR17" s="7"/>
      <c r="HMS17" s="7"/>
      <c r="HMT17" s="7"/>
      <c r="HMU17" s="7"/>
      <c r="HMV17" s="7"/>
      <c r="HMW17" s="7"/>
      <c r="HMX17" s="7"/>
      <c r="HMY17" s="7"/>
      <c r="HMZ17" s="7"/>
      <c r="HNA17" s="7"/>
      <c r="HNB17" s="7"/>
      <c r="HNC17" s="7"/>
      <c r="HND17" s="7"/>
      <c r="HNE17" s="7"/>
      <c r="HNF17" s="7"/>
      <c r="HNG17" s="7"/>
      <c r="HNH17" s="7"/>
      <c r="HNI17" s="7"/>
      <c r="HNJ17" s="7"/>
      <c r="HNK17" s="7"/>
      <c r="HNL17" s="7"/>
      <c r="HNM17" s="7"/>
      <c r="HNN17" s="7"/>
      <c r="HNO17" s="7"/>
      <c r="HNP17" s="7"/>
      <c r="HNQ17" s="7"/>
      <c r="HNR17" s="7"/>
      <c r="HNS17" s="7"/>
      <c r="HNT17" s="7"/>
      <c r="HNU17" s="7"/>
      <c r="HNV17" s="7"/>
      <c r="HNW17" s="7"/>
      <c r="HNX17" s="7"/>
      <c r="HNY17" s="7"/>
      <c r="HNZ17" s="7"/>
      <c r="HOA17" s="7"/>
      <c r="HOB17" s="7"/>
      <c r="HOC17" s="7"/>
      <c r="HOD17" s="7"/>
      <c r="HOE17" s="7"/>
      <c r="HOF17" s="7"/>
      <c r="HOG17" s="7"/>
      <c r="HOH17" s="7"/>
      <c r="HOI17" s="7"/>
      <c r="HOJ17" s="7"/>
      <c r="HOK17" s="7"/>
      <c r="HOL17" s="7"/>
      <c r="HOM17" s="7"/>
      <c r="HON17" s="7"/>
      <c r="HOO17" s="7"/>
      <c r="HOP17" s="7"/>
      <c r="HOQ17" s="7"/>
      <c r="HOR17" s="7"/>
      <c r="HOS17" s="7"/>
      <c r="HOT17" s="7"/>
      <c r="HOU17" s="7"/>
      <c r="HOV17" s="7"/>
      <c r="HOW17" s="7"/>
      <c r="HOX17" s="7"/>
      <c r="HOY17" s="7"/>
      <c r="HOZ17" s="7"/>
      <c r="HPA17" s="7"/>
      <c r="HPB17" s="7"/>
      <c r="HPC17" s="7"/>
      <c r="HPD17" s="7"/>
      <c r="HPE17" s="7"/>
      <c r="HPF17" s="7"/>
      <c r="HPG17" s="7"/>
      <c r="HPH17" s="7"/>
      <c r="HPI17" s="7"/>
      <c r="HPJ17" s="7"/>
      <c r="HPK17" s="7"/>
      <c r="HPL17" s="7"/>
      <c r="HPM17" s="7"/>
      <c r="HPN17" s="7"/>
      <c r="HPO17" s="7"/>
      <c r="HPP17" s="7"/>
      <c r="HPQ17" s="7"/>
      <c r="HPR17" s="7"/>
      <c r="HPS17" s="7"/>
      <c r="HPT17" s="7"/>
      <c r="HPU17" s="7"/>
      <c r="HPV17" s="7"/>
      <c r="HPW17" s="7"/>
      <c r="HPX17" s="7"/>
      <c r="HPY17" s="7"/>
      <c r="HPZ17" s="7"/>
      <c r="HQA17" s="7"/>
      <c r="HQB17" s="7"/>
      <c r="HQC17" s="7"/>
      <c r="HQD17" s="7"/>
      <c r="HQE17" s="7"/>
      <c r="HQF17" s="7"/>
      <c r="HQG17" s="7"/>
      <c r="HQH17" s="7"/>
      <c r="HQI17" s="7"/>
      <c r="HQJ17" s="7"/>
      <c r="HQK17" s="7"/>
      <c r="HQL17" s="7"/>
      <c r="HQM17" s="7"/>
      <c r="HQN17" s="7"/>
      <c r="HQO17" s="7"/>
      <c r="HQP17" s="7"/>
      <c r="HQQ17" s="7"/>
      <c r="HQR17" s="7"/>
      <c r="HQS17" s="7"/>
      <c r="HQT17" s="7"/>
      <c r="HQU17" s="7"/>
      <c r="HQV17" s="7"/>
      <c r="HQW17" s="7"/>
      <c r="HQX17" s="7"/>
      <c r="HQY17" s="7"/>
      <c r="HQZ17" s="7"/>
      <c r="HRA17" s="7"/>
      <c r="HRB17" s="7"/>
      <c r="HRC17" s="7"/>
      <c r="HRD17" s="7"/>
      <c r="HRE17" s="7"/>
      <c r="HRF17" s="7"/>
      <c r="HRG17" s="7"/>
      <c r="HRH17" s="7"/>
      <c r="HRI17" s="7"/>
      <c r="HRJ17" s="7"/>
      <c r="HRK17" s="7"/>
      <c r="HRL17" s="7"/>
      <c r="HRM17" s="7"/>
      <c r="HRN17" s="7"/>
      <c r="HRO17" s="7"/>
      <c r="HRP17" s="7"/>
      <c r="HRQ17" s="7"/>
      <c r="HRR17" s="7"/>
      <c r="HRS17" s="7"/>
      <c r="HRT17" s="7"/>
      <c r="HRU17" s="7"/>
      <c r="HRV17" s="7"/>
      <c r="HRW17" s="7"/>
      <c r="HRX17" s="7"/>
      <c r="HRY17" s="7"/>
      <c r="HRZ17" s="7"/>
      <c r="HSA17" s="7"/>
      <c r="HSB17" s="7"/>
      <c r="HSC17" s="7"/>
      <c r="HSD17" s="7"/>
      <c r="HSE17" s="7"/>
      <c r="HSF17" s="7"/>
      <c r="HSG17" s="7"/>
      <c r="HSH17" s="7"/>
      <c r="HSI17" s="7"/>
      <c r="HSJ17" s="7"/>
      <c r="HSK17" s="7"/>
      <c r="HSL17" s="7"/>
      <c r="HSM17" s="7"/>
      <c r="HSN17" s="7"/>
      <c r="HSO17" s="7"/>
      <c r="HSP17" s="7"/>
      <c r="HSQ17" s="7"/>
      <c r="HSR17" s="7"/>
      <c r="HSS17" s="7"/>
      <c r="HST17" s="7"/>
      <c r="HSU17" s="7"/>
      <c r="HSV17" s="7"/>
      <c r="HSW17" s="7"/>
      <c r="HSX17" s="7"/>
      <c r="HSY17" s="7"/>
      <c r="HSZ17" s="7"/>
      <c r="HTA17" s="7"/>
      <c r="HTB17" s="7"/>
      <c r="HTC17" s="7"/>
      <c r="HTD17" s="7"/>
      <c r="HTE17" s="7"/>
      <c r="HTF17" s="7"/>
      <c r="HTG17" s="7"/>
      <c r="HTH17" s="7"/>
      <c r="HTI17" s="7"/>
      <c r="HTJ17" s="7"/>
      <c r="HTK17" s="7"/>
      <c r="HTL17" s="7"/>
      <c r="HTM17" s="7"/>
      <c r="HTN17" s="7"/>
      <c r="HTO17" s="7"/>
      <c r="HTP17" s="7"/>
      <c r="HTQ17" s="7"/>
      <c r="HTR17" s="7"/>
      <c r="HTS17" s="7"/>
      <c r="HTT17" s="7"/>
      <c r="HTU17" s="7"/>
      <c r="HTV17" s="7"/>
      <c r="HTW17" s="7"/>
      <c r="HTX17" s="7"/>
      <c r="HTY17" s="7"/>
      <c r="HTZ17" s="7"/>
      <c r="HUA17" s="7"/>
      <c r="HUB17" s="7"/>
      <c r="HUC17" s="7"/>
      <c r="HUD17" s="7"/>
      <c r="HUE17" s="7"/>
      <c r="HUF17" s="7"/>
      <c r="HUG17" s="7"/>
      <c r="HUH17" s="7"/>
      <c r="HUI17" s="7"/>
      <c r="HUJ17" s="7"/>
      <c r="HUK17" s="7"/>
      <c r="HUL17" s="7"/>
      <c r="HUM17" s="7"/>
      <c r="HUN17" s="7"/>
      <c r="HUO17" s="7"/>
      <c r="HUP17" s="7"/>
      <c r="HUQ17" s="7"/>
      <c r="HUR17" s="7"/>
      <c r="HUS17" s="7"/>
      <c r="HUT17" s="7"/>
      <c r="HUU17" s="7"/>
      <c r="HUV17" s="7"/>
      <c r="HUW17" s="7"/>
      <c r="HUX17" s="7"/>
      <c r="HUY17" s="7"/>
      <c r="HUZ17" s="7"/>
      <c r="HVA17" s="7"/>
      <c r="HVB17" s="7"/>
      <c r="HVC17" s="7"/>
      <c r="HVD17" s="7"/>
      <c r="HVE17" s="7"/>
      <c r="HVF17" s="7"/>
      <c r="HVG17" s="7"/>
      <c r="HVH17" s="7"/>
      <c r="HVI17" s="7"/>
      <c r="HVJ17" s="7"/>
      <c r="HVK17" s="7"/>
      <c r="HVL17" s="7"/>
      <c r="HVM17" s="7"/>
      <c r="HVN17" s="7"/>
      <c r="HVO17" s="7"/>
      <c r="HVP17" s="7"/>
      <c r="HVQ17" s="7"/>
      <c r="HVR17" s="7"/>
      <c r="HVS17" s="7"/>
      <c r="HVT17" s="7"/>
      <c r="HVU17" s="7"/>
      <c r="HVV17" s="7"/>
      <c r="HVW17" s="7"/>
      <c r="HVX17" s="7"/>
      <c r="HVY17" s="7"/>
      <c r="HVZ17" s="7"/>
      <c r="HWA17" s="7"/>
      <c r="HWB17" s="7"/>
      <c r="HWC17" s="7"/>
      <c r="HWD17" s="7"/>
      <c r="HWE17" s="7"/>
      <c r="HWF17" s="7"/>
      <c r="HWG17" s="7"/>
      <c r="HWH17" s="7"/>
      <c r="HWI17" s="7"/>
      <c r="HWJ17" s="7"/>
      <c r="HWK17" s="7"/>
      <c r="HWL17" s="7"/>
      <c r="HWM17" s="7"/>
      <c r="HWN17" s="7"/>
      <c r="HWO17" s="7"/>
      <c r="HWP17" s="7"/>
      <c r="HWQ17" s="7"/>
      <c r="HWR17" s="7"/>
      <c r="HWS17" s="7"/>
      <c r="HWT17" s="7"/>
      <c r="HWU17" s="7"/>
      <c r="HWV17" s="7"/>
      <c r="HWW17" s="7"/>
      <c r="HWX17" s="7"/>
      <c r="HWY17" s="7"/>
      <c r="HWZ17" s="7"/>
      <c r="HXA17" s="7"/>
      <c r="HXB17" s="7"/>
      <c r="HXC17" s="7"/>
      <c r="HXD17" s="7"/>
      <c r="HXE17" s="7"/>
      <c r="HXF17" s="7"/>
      <c r="HXG17" s="7"/>
      <c r="HXH17" s="7"/>
      <c r="HXI17" s="7"/>
      <c r="HXJ17" s="7"/>
      <c r="HXK17" s="7"/>
      <c r="HXL17" s="7"/>
      <c r="HXM17" s="7"/>
      <c r="HXN17" s="7"/>
      <c r="HXO17" s="7"/>
      <c r="HXP17" s="7"/>
      <c r="HXQ17" s="7"/>
      <c r="HXR17" s="7"/>
      <c r="HXS17" s="7"/>
      <c r="HXT17" s="7"/>
      <c r="HXU17" s="7"/>
      <c r="HXV17" s="7"/>
      <c r="HXW17" s="7"/>
      <c r="HXX17" s="7"/>
      <c r="HXY17" s="7"/>
      <c r="HXZ17" s="7"/>
      <c r="HYA17" s="7"/>
      <c r="HYB17" s="7"/>
      <c r="HYC17" s="7"/>
      <c r="HYD17" s="7"/>
      <c r="HYE17" s="7"/>
      <c r="HYF17" s="7"/>
      <c r="HYG17" s="7"/>
      <c r="HYH17" s="7"/>
      <c r="HYI17" s="7"/>
      <c r="HYJ17" s="7"/>
      <c r="HYK17" s="7"/>
      <c r="HYL17" s="7"/>
      <c r="HYM17" s="7"/>
      <c r="HYN17" s="7"/>
      <c r="HYO17" s="7"/>
      <c r="HYP17" s="7"/>
      <c r="HYQ17" s="7"/>
      <c r="HYR17" s="7"/>
      <c r="HYS17" s="7"/>
      <c r="HYT17" s="7"/>
      <c r="HYU17" s="7"/>
      <c r="HYV17" s="7"/>
      <c r="HYW17" s="7"/>
      <c r="HYX17" s="7"/>
      <c r="HYY17" s="7"/>
      <c r="HYZ17" s="7"/>
      <c r="HZA17" s="7"/>
      <c r="HZB17" s="7"/>
      <c r="HZC17" s="7"/>
      <c r="HZD17" s="7"/>
      <c r="HZE17" s="7"/>
      <c r="HZF17" s="7"/>
      <c r="HZG17" s="7"/>
      <c r="HZH17" s="7"/>
      <c r="HZI17" s="7"/>
      <c r="HZJ17" s="7"/>
      <c r="HZK17" s="7"/>
      <c r="HZL17" s="7"/>
      <c r="HZM17" s="7"/>
      <c r="HZN17" s="7"/>
      <c r="HZO17" s="7"/>
      <c r="HZP17" s="7"/>
      <c r="HZQ17" s="7"/>
      <c r="HZR17" s="7"/>
      <c r="HZS17" s="7"/>
      <c r="HZT17" s="7"/>
      <c r="HZU17" s="7"/>
      <c r="HZV17" s="7"/>
      <c r="HZW17" s="7"/>
      <c r="HZX17" s="7"/>
      <c r="HZY17" s="7"/>
      <c r="HZZ17" s="7"/>
      <c r="IAA17" s="7"/>
      <c r="IAB17" s="7"/>
      <c r="IAC17" s="7"/>
      <c r="IAD17" s="7"/>
      <c r="IAE17" s="7"/>
      <c r="IAF17" s="7"/>
      <c r="IAG17" s="7"/>
      <c r="IAH17" s="7"/>
      <c r="IAI17" s="7"/>
      <c r="IAJ17" s="7"/>
      <c r="IAK17" s="7"/>
      <c r="IAL17" s="7"/>
      <c r="IAM17" s="7"/>
      <c r="IAN17" s="7"/>
      <c r="IAO17" s="7"/>
      <c r="IAP17" s="7"/>
      <c r="IAQ17" s="7"/>
      <c r="IAR17" s="7"/>
      <c r="IAS17" s="7"/>
      <c r="IAT17" s="7"/>
      <c r="IAU17" s="7"/>
      <c r="IAV17" s="7"/>
      <c r="IAW17" s="7"/>
      <c r="IAX17" s="7"/>
      <c r="IAY17" s="7"/>
      <c r="IAZ17" s="7"/>
      <c r="IBA17" s="7"/>
      <c r="IBB17" s="7"/>
      <c r="IBC17" s="7"/>
      <c r="IBD17" s="7"/>
      <c r="IBE17" s="7"/>
      <c r="IBF17" s="7"/>
      <c r="IBG17" s="7"/>
      <c r="IBH17" s="7"/>
      <c r="IBI17" s="7"/>
      <c r="IBJ17" s="7"/>
      <c r="IBK17" s="7"/>
      <c r="IBL17" s="7"/>
      <c r="IBM17" s="7"/>
      <c r="IBN17" s="7"/>
      <c r="IBO17" s="7"/>
      <c r="IBP17" s="7"/>
      <c r="IBQ17" s="7"/>
      <c r="IBR17" s="7"/>
      <c r="IBS17" s="7"/>
      <c r="IBT17" s="7"/>
      <c r="IBU17" s="7"/>
      <c r="IBV17" s="7"/>
      <c r="IBW17" s="7"/>
      <c r="IBX17" s="7"/>
      <c r="IBY17" s="7"/>
      <c r="IBZ17" s="7"/>
      <c r="ICA17" s="7"/>
      <c r="ICB17" s="7"/>
      <c r="ICC17" s="7"/>
      <c r="ICD17" s="7"/>
      <c r="ICE17" s="7"/>
      <c r="ICF17" s="7"/>
      <c r="ICG17" s="7"/>
      <c r="ICH17" s="7"/>
      <c r="ICI17" s="7"/>
      <c r="ICJ17" s="7"/>
      <c r="ICK17" s="7"/>
      <c r="ICL17" s="7"/>
      <c r="ICM17" s="7"/>
      <c r="ICN17" s="7"/>
      <c r="ICO17" s="7"/>
      <c r="ICP17" s="7"/>
      <c r="ICQ17" s="7"/>
      <c r="ICR17" s="7"/>
      <c r="ICS17" s="7"/>
      <c r="ICT17" s="7"/>
      <c r="ICU17" s="7"/>
      <c r="ICV17" s="7"/>
      <c r="ICW17" s="7"/>
      <c r="ICX17" s="7"/>
      <c r="ICY17" s="7"/>
      <c r="ICZ17" s="7"/>
      <c r="IDA17" s="7"/>
      <c r="IDB17" s="7"/>
      <c r="IDC17" s="7"/>
      <c r="IDD17" s="7"/>
      <c r="IDE17" s="7"/>
      <c r="IDF17" s="7"/>
      <c r="IDG17" s="7"/>
      <c r="IDH17" s="7"/>
      <c r="IDI17" s="7"/>
      <c r="IDJ17" s="7"/>
      <c r="IDK17" s="7"/>
      <c r="IDL17" s="7"/>
      <c r="IDM17" s="7"/>
      <c r="IDN17" s="7"/>
      <c r="IDO17" s="7"/>
      <c r="IDP17" s="7"/>
      <c r="IDQ17" s="7"/>
      <c r="IDR17" s="7"/>
      <c r="IDS17" s="7"/>
      <c r="IDT17" s="7"/>
      <c r="IDU17" s="7"/>
      <c r="IDV17" s="7"/>
      <c r="IDW17" s="7"/>
      <c r="IDX17" s="7"/>
      <c r="IDY17" s="7"/>
      <c r="IDZ17" s="7"/>
      <c r="IEA17" s="7"/>
      <c r="IEB17" s="7"/>
      <c r="IEC17" s="7"/>
      <c r="IED17" s="7"/>
      <c r="IEE17" s="7"/>
      <c r="IEF17" s="7"/>
      <c r="IEG17" s="7"/>
      <c r="IEH17" s="7"/>
      <c r="IEI17" s="7"/>
      <c r="IEJ17" s="7"/>
      <c r="IEK17" s="7"/>
      <c r="IEL17" s="7"/>
      <c r="IEM17" s="7"/>
      <c r="IEN17" s="7"/>
      <c r="IEO17" s="7"/>
      <c r="IEP17" s="7"/>
      <c r="IEQ17" s="7"/>
      <c r="IER17" s="7"/>
      <c r="IES17" s="7"/>
      <c r="IET17" s="7"/>
      <c r="IEU17" s="7"/>
      <c r="IEV17" s="7"/>
      <c r="IEW17" s="7"/>
      <c r="IEX17" s="7"/>
      <c r="IEY17" s="7"/>
      <c r="IEZ17" s="7"/>
      <c r="IFA17" s="7"/>
      <c r="IFB17" s="7"/>
      <c r="IFC17" s="7"/>
      <c r="IFD17" s="7"/>
      <c r="IFE17" s="7"/>
      <c r="IFF17" s="7"/>
      <c r="IFG17" s="7"/>
      <c r="IFH17" s="7"/>
      <c r="IFI17" s="7"/>
      <c r="IFJ17" s="7"/>
      <c r="IFK17" s="7"/>
      <c r="IFL17" s="7"/>
      <c r="IFM17" s="7"/>
      <c r="IFN17" s="7"/>
      <c r="IFO17" s="7"/>
      <c r="IFP17" s="7"/>
      <c r="IFQ17" s="7"/>
      <c r="IFR17" s="7"/>
      <c r="IFS17" s="7"/>
      <c r="IFT17" s="7"/>
      <c r="IFU17" s="7"/>
      <c r="IFV17" s="7"/>
      <c r="IFW17" s="7"/>
      <c r="IFX17" s="7"/>
      <c r="IFY17" s="7"/>
      <c r="IFZ17" s="7"/>
      <c r="IGA17" s="7"/>
      <c r="IGB17" s="7"/>
      <c r="IGC17" s="7"/>
      <c r="IGD17" s="7"/>
      <c r="IGE17" s="7"/>
      <c r="IGF17" s="7"/>
      <c r="IGG17" s="7"/>
      <c r="IGH17" s="7"/>
      <c r="IGI17" s="7"/>
      <c r="IGJ17" s="7"/>
      <c r="IGK17" s="7"/>
      <c r="IGL17" s="7"/>
      <c r="IGM17" s="7"/>
      <c r="IGN17" s="7"/>
      <c r="IGO17" s="7"/>
      <c r="IGP17" s="7"/>
      <c r="IGQ17" s="7"/>
      <c r="IGR17" s="7"/>
      <c r="IGS17" s="7"/>
      <c r="IGT17" s="7"/>
      <c r="IGU17" s="7"/>
      <c r="IGV17" s="7"/>
      <c r="IGW17" s="7"/>
      <c r="IGX17" s="7"/>
      <c r="IGY17" s="7"/>
      <c r="IGZ17" s="7"/>
      <c r="IHA17" s="7"/>
      <c r="IHB17" s="7"/>
      <c r="IHC17" s="7"/>
      <c r="IHD17" s="7"/>
      <c r="IHE17" s="7"/>
      <c r="IHF17" s="7"/>
      <c r="IHG17" s="7"/>
      <c r="IHH17" s="7"/>
      <c r="IHI17" s="7"/>
      <c r="IHJ17" s="7"/>
      <c r="IHK17" s="7"/>
      <c r="IHL17" s="7"/>
      <c r="IHM17" s="7"/>
      <c r="IHN17" s="7"/>
      <c r="IHO17" s="7"/>
      <c r="IHP17" s="7"/>
      <c r="IHQ17" s="7"/>
      <c r="IHR17" s="7"/>
      <c r="IHS17" s="7"/>
      <c r="IHT17" s="7"/>
      <c r="IHU17" s="7"/>
      <c r="IHV17" s="7"/>
      <c r="IHW17" s="7"/>
      <c r="IHX17" s="7"/>
      <c r="IHY17" s="7"/>
      <c r="IHZ17" s="7"/>
      <c r="IIA17" s="7"/>
      <c r="IIB17" s="7"/>
      <c r="IIC17" s="7"/>
      <c r="IID17" s="7"/>
      <c r="IIE17" s="7"/>
      <c r="IIF17" s="7"/>
      <c r="IIG17" s="7"/>
      <c r="IIH17" s="7"/>
      <c r="III17" s="7"/>
      <c r="IIJ17" s="7"/>
      <c r="IIK17" s="7"/>
      <c r="IIL17" s="7"/>
      <c r="IIM17" s="7"/>
      <c r="IIN17" s="7"/>
      <c r="IIO17" s="7"/>
      <c r="IIP17" s="7"/>
      <c r="IIQ17" s="7"/>
      <c r="IIR17" s="7"/>
      <c r="IIS17" s="7"/>
      <c r="IIT17" s="7"/>
      <c r="IIU17" s="7"/>
      <c r="IIV17" s="7"/>
      <c r="IIW17" s="7"/>
      <c r="IIX17" s="7"/>
      <c r="IIY17" s="7"/>
      <c r="IIZ17" s="7"/>
      <c r="IJA17" s="7"/>
      <c r="IJB17" s="7"/>
      <c r="IJC17" s="7"/>
      <c r="IJD17" s="7"/>
      <c r="IJE17" s="7"/>
      <c r="IJF17" s="7"/>
      <c r="IJG17" s="7"/>
      <c r="IJH17" s="7"/>
      <c r="IJI17" s="7"/>
      <c r="IJJ17" s="7"/>
      <c r="IJK17" s="7"/>
      <c r="IJL17" s="7"/>
      <c r="IJM17" s="7"/>
      <c r="IJN17" s="7"/>
      <c r="IJO17" s="7"/>
      <c r="IJP17" s="7"/>
      <c r="IJQ17" s="7"/>
      <c r="IJR17" s="7"/>
      <c r="IJS17" s="7"/>
      <c r="IJT17" s="7"/>
      <c r="IJU17" s="7"/>
      <c r="IJV17" s="7"/>
      <c r="IJW17" s="7"/>
      <c r="IJX17" s="7"/>
      <c r="IJY17" s="7"/>
      <c r="IJZ17" s="7"/>
      <c r="IKA17" s="7"/>
      <c r="IKB17" s="7"/>
      <c r="IKC17" s="7"/>
      <c r="IKD17" s="7"/>
      <c r="IKE17" s="7"/>
      <c r="IKF17" s="7"/>
      <c r="IKG17" s="7"/>
      <c r="IKH17" s="7"/>
      <c r="IKI17" s="7"/>
      <c r="IKJ17" s="7"/>
      <c r="IKK17" s="7"/>
      <c r="IKL17" s="7"/>
      <c r="IKM17" s="7"/>
      <c r="IKN17" s="7"/>
      <c r="IKO17" s="7"/>
      <c r="IKP17" s="7"/>
      <c r="IKQ17" s="7"/>
      <c r="IKR17" s="7"/>
      <c r="IKS17" s="7"/>
      <c r="IKT17" s="7"/>
      <c r="IKU17" s="7"/>
      <c r="IKV17" s="7"/>
      <c r="IKW17" s="7"/>
      <c r="IKX17" s="7"/>
      <c r="IKY17" s="7"/>
      <c r="IKZ17" s="7"/>
      <c r="ILA17" s="7"/>
      <c r="ILB17" s="7"/>
      <c r="ILC17" s="7"/>
      <c r="ILD17" s="7"/>
      <c r="ILE17" s="7"/>
      <c r="ILF17" s="7"/>
      <c r="ILG17" s="7"/>
      <c r="ILH17" s="7"/>
      <c r="ILI17" s="7"/>
      <c r="ILJ17" s="7"/>
      <c r="ILK17" s="7"/>
      <c r="ILL17" s="7"/>
      <c r="ILM17" s="7"/>
      <c r="ILN17" s="7"/>
      <c r="ILO17" s="7"/>
      <c r="ILP17" s="7"/>
      <c r="ILQ17" s="7"/>
      <c r="ILR17" s="7"/>
      <c r="ILS17" s="7"/>
      <c r="ILT17" s="7"/>
      <c r="ILU17" s="7"/>
      <c r="ILV17" s="7"/>
      <c r="ILW17" s="7"/>
      <c r="ILX17" s="7"/>
      <c r="ILY17" s="7"/>
      <c r="ILZ17" s="7"/>
      <c r="IMA17" s="7"/>
      <c r="IMB17" s="7"/>
      <c r="IMC17" s="7"/>
      <c r="IMD17" s="7"/>
      <c r="IME17" s="7"/>
      <c r="IMF17" s="7"/>
      <c r="IMG17" s="7"/>
      <c r="IMH17" s="7"/>
      <c r="IMI17" s="7"/>
      <c r="IMJ17" s="7"/>
      <c r="IMK17" s="7"/>
      <c r="IML17" s="7"/>
      <c r="IMM17" s="7"/>
      <c r="IMN17" s="7"/>
      <c r="IMO17" s="7"/>
      <c r="IMP17" s="7"/>
      <c r="IMQ17" s="7"/>
      <c r="IMR17" s="7"/>
      <c r="IMS17" s="7"/>
      <c r="IMT17" s="7"/>
      <c r="IMU17" s="7"/>
      <c r="IMV17" s="7"/>
      <c r="IMW17" s="7"/>
      <c r="IMX17" s="7"/>
      <c r="IMY17" s="7"/>
      <c r="IMZ17" s="7"/>
      <c r="INA17" s="7"/>
      <c r="INB17" s="7"/>
      <c r="INC17" s="7"/>
      <c r="IND17" s="7"/>
      <c r="INE17" s="7"/>
      <c r="INF17" s="7"/>
      <c r="ING17" s="7"/>
      <c r="INH17" s="7"/>
      <c r="INI17" s="7"/>
      <c r="INJ17" s="7"/>
      <c r="INK17" s="7"/>
      <c r="INL17" s="7"/>
      <c r="INM17" s="7"/>
      <c r="INN17" s="7"/>
      <c r="INO17" s="7"/>
      <c r="INP17" s="7"/>
      <c r="INQ17" s="7"/>
      <c r="INR17" s="7"/>
      <c r="INS17" s="7"/>
      <c r="INT17" s="7"/>
      <c r="INU17" s="7"/>
      <c r="INV17" s="7"/>
      <c r="INW17" s="7"/>
      <c r="INX17" s="7"/>
      <c r="INY17" s="7"/>
      <c r="INZ17" s="7"/>
      <c r="IOA17" s="7"/>
      <c r="IOB17" s="7"/>
      <c r="IOC17" s="7"/>
      <c r="IOD17" s="7"/>
      <c r="IOE17" s="7"/>
      <c r="IOF17" s="7"/>
      <c r="IOG17" s="7"/>
      <c r="IOH17" s="7"/>
      <c r="IOI17" s="7"/>
      <c r="IOJ17" s="7"/>
      <c r="IOK17" s="7"/>
      <c r="IOL17" s="7"/>
      <c r="IOM17" s="7"/>
      <c r="ION17" s="7"/>
      <c r="IOO17" s="7"/>
      <c r="IOP17" s="7"/>
      <c r="IOQ17" s="7"/>
      <c r="IOR17" s="7"/>
      <c r="IOS17" s="7"/>
      <c r="IOT17" s="7"/>
      <c r="IOU17" s="7"/>
      <c r="IOV17" s="7"/>
      <c r="IOW17" s="7"/>
      <c r="IOX17" s="7"/>
      <c r="IOY17" s="7"/>
      <c r="IOZ17" s="7"/>
      <c r="IPA17" s="7"/>
      <c r="IPB17" s="7"/>
      <c r="IPC17" s="7"/>
      <c r="IPD17" s="7"/>
      <c r="IPE17" s="7"/>
      <c r="IPF17" s="7"/>
      <c r="IPG17" s="7"/>
      <c r="IPH17" s="7"/>
      <c r="IPI17" s="7"/>
      <c r="IPJ17" s="7"/>
      <c r="IPK17" s="7"/>
      <c r="IPL17" s="7"/>
      <c r="IPM17" s="7"/>
      <c r="IPN17" s="7"/>
      <c r="IPO17" s="7"/>
      <c r="IPP17" s="7"/>
      <c r="IPQ17" s="7"/>
      <c r="IPR17" s="7"/>
      <c r="IPS17" s="7"/>
      <c r="IPT17" s="7"/>
      <c r="IPU17" s="7"/>
      <c r="IPV17" s="7"/>
      <c r="IPW17" s="7"/>
      <c r="IPX17" s="7"/>
      <c r="IPY17" s="7"/>
      <c r="IPZ17" s="7"/>
      <c r="IQA17" s="7"/>
      <c r="IQB17" s="7"/>
      <c r="IQC17" s="7"/>
      <c r="IQD17" s="7"/>
      <c r="IQE17" s="7"/>
      <c r="IQF17" s="7"/>
      <c r="IQG17" s="7"/>
      <c r="IQH17" s="7"/>
      <c r="IQI17" s="7"/>
      <c r="IQJ17" s="7"/>
      <c r="IQK17" s="7"/>
      <c r="IQL17" s="7"/>
      <c r="IQM17" s="7"/>
      <c r="IQN17" s="7"/>
      <c r="IQO17" s="7"/>
      <c r="IQP17" s="7"/>
      <c r="IQQ17" s="7"/>
      <c r="IQR17" s="7"/>
      <c r="IQS17" s="7"/>
      <c r="IQT17" s="7"/>
      <c r="IQU17" s="7"/>
      <c r="IQV17" s="7"/>
      <c r="IQW17" s="7"/>
      <c r="IQX17" s="7"/>
      <c r="IQY17" s="7"/>
      <c r="IQZ17" s="7"/>
      <c r="IRA17" s="7"/>
      <c r="IRB17" s="7"/>
      <c r="IRC17" s="7"/>
      <c r="IRD17" s="7"/>
      <c r="IRE17" s="7"/>
      <c r="IRF17" s="7"/>
      <c r="IRG17" s="7"/>
      <c r="IRH17" s="7"/>
      <c r="IRI17" s="7"/>
      <c r="IRJ17" s="7"/>
      <c r="IRK17" s="7"/>
      <c r="IRL17" s="7"/>
      <c r="IRM17" s="7"/>
      <c r="IRN17" s="7"/>
      <c r="IRO17" s="7"/>
      <c r="IRP17" s="7"/>
      <c r="IRQ17" s="7"/>
      <c r="IRR17" s="7"/>
      <c r="IRS17" s="7"/>
      <c r="IRT17" s="7"/>
      <c r="IRU17" s="7"/>
      <c r="IRV17" s="7"/>
      <c r="IRW17" s="7"/>
      <c r="IRX17" s="7"/>
      <c r="IRY17" s="7"/>
      <c r="IRZ17" s="7"/>
      <c r="ISA17" s="7"/>
      <c r="ISB17" s="7"/>
      <c r="ISC17" s="7"/>
      <c r="ISD17" s="7"/>
      <c r="ISE17" s="7"/>
      <c r="ISF17" s="7"/>
      <c r="ISG17" s="7"/>
      <c r="ISH17" s="7"/>
      <c r="ISI17" s="7"/>
      <c r="ISJ17" s="7"/>
      <c r="ISK17" s="7"/>
      <c r="ISL17" s="7"/>
      <c r="ISM17" s="7"/>
      <c r="ISN17" s="7"/>
      <c r="ISO17" s="7"/>
      <c r="ISP17" s="7"/>
      <c r="ISQ17" s="7"/>
      <c r="ISR17" s="7"/>
      <c r="ISS17" s="7"/>
      <c r="IST17" s="7"/>
      <c r="ISU17" s="7"/>
      <c r="ISV17" s="7"/>
      <c r="ISW17" s="7"/>
      <c r="ISX17" s="7"/>
      <c r="ISY17" s="7"/>
      <c r="ISZ17" s="7"/>
      <c r="ITA17" s="7"/>
      <c r="ITB17" s="7"/>
      <c r="ITC17" s="7"/>
      <c r="ITD17" s="7"/>
      <c r="ITE17" s="7"/>
      <c r="ITF17" s="7"/>
      <c r="ITG17" s="7"/>
      <c r="ITH17" s="7"/>
      <c r="ITI17" s="7"/>
      <c r="ITJ17" s="7"/>
      <c r="ITK17" s="7"/>
      <c r="ITL17" s="7"/>
      <c r="ITM17" s="7"/>
      <c r="ITN17" s="7"/>
      <c r="ITO17" s="7"/>
      <c r="ITP17" s="7"/>
      <c r="ITQ17" s="7"/>
      <c r="ITR17" s="7"/>
      <c r="ITS17" s="7"/>
      <c r="ITT17" s="7"/>
      <c r="ITU17" s="7"/>
      <c r="ITV17" s="7"/>
      <c r="ITW17" s="7"/>
      <c r="ITX17" s="7"/>
      <c r="ITY17" s="7"/>
      <c r="ITZ17" s="7"/>
      <c r="IUA17" s="7"/>
      <c r="IUB17" s="7"/>
      <c r="IUC17" s="7"/>
      <c r="IUD17" s="7"/>
      <c r="IUE17" s="7"/>
      <c r="IUF17" s="7"/>
      <c r="IUG17" s="7"/>
      <c r="IUH17" s="7"/>
      <c r="IUI17" s="7"/>
      <c r="IUJ17" s="7"/>
      <c r="IUK17" s="7"/>
      <c r="IUL17" s="7"/>
      <c r="IUM17" s="7"/>
      <c r="IUN17" s="7"/>
      <c r="IUO17" s="7"/>
      <c r="IUP17" s="7"/>
      <c r="IUQ17" s="7"/>
      <c r="IUR17" s="7"/>
      <c r="IUS17" s="7"/>
      <c r="IUT17" s="7"/>
      <c r="IUU17" s="7"/>
      <c r="IUV17" s="7"/>
      <c r="IUW17" s="7"/>
      <c r="IUX17" s="7"/>
      <c r="IUY17" s="7"/>
      <c r="IUZ17" s="7"/>
      <c r="IVA17" s="7"/>
      <c r="IVB17" s="7"/>
      <c r="IVC17" s="7"/>
      <c r="IVD17" s="7"/>
      <c r="IVE17" s="7"/>
      <c r="IVF17" s="7"/>
      <c r="IVG17" s="7"/>
      <c r="IVH17" s="7"/>
      <c r="IVI17" s="7"/>
      <c r="IVJ17" s="7"/>
      <c r="IVK17" s="7"/>
      <c r="IVL17" s="7"/>
      <c r="IVM17" s="7"/>
      <c r="IVN17" s="7"/>
      <c r="IVO17" s="7"/>
      <c r="IVP17" s="7"/>
      <c r="IVQ17" s="7"/>
      <c r="IVR17" s="7"/>
      <c r="IVS17" s="7"/>
      <c r="IVT17" s="7"/>
      <c r="IVU17" s="7"/>
      <c r="IVV17" s="7"/>
      <c r="IVW17" s="7"/>
      <c r="IVX17" s="7"/>
      <c r="IVY17" s="7"/>
      <c r="IVZ17" s="7"/>
      <c r="IWA17" s="7"/>
      <c r="IWB17" s="7"/>
      <c r="IWC17" s="7"/>
      <c r="IWD17" s="7"/>
      <c r="IWE17" s="7"/>
      <c r="IWF17" s="7"/>
      <c r="IWG17" s="7"/>
      <c r="IWH17" s="7"/>
      <c r="IWI17" s="7"/>
      <c r="IWJ17" s="7"/>
      <c r="IWK17" s="7"/>
      <c r="IWL17" s="7"/>
      <c r="IWM17" s="7"/>
      <c r="IWN17" s="7"/>
      <c r="IWO17" s="7"/>
      <c r="IWP17" s="7"/>
      <c r="IWQ17" s="7"/>
      <c r="IWR17" s="7"/>
      <c r="IWS17" s="7"/>
      <c r="IWT17" s="7"/>
      <c r="IWU17" s="7"/>
      <c r="IWV17" s="7"/>
      <c r="IWW17" s="7"/>
      <c r="IWX17" s="7"/>
      <c r="IWY17" s="7"/>
      <c r="IWZ17" s="7"/>
      <c r="IXA17" s="7"/>
      <c r="IXB17" s="7"/>
      <c r="IXC17" s="7"/>
      <c r="IXD17" s="7"/>
      <c r="IXE17" s="7"/>
      <c r="IXF17" s="7"/>
      <c r="IXG17" s="7"/>
      <c r="IXH17" s="7"/>
      <c r="IXI17" s="7"/>
      <c r="IXJ17" s="7"/>
      <c r="IXK17" s="7"/>
      <c r="IXL17" s="7"/>
      <c r="IXM17" s="7"/>
      <c r="IXN17" s="7"/>
      <c r="IXO17" s="7"/>
      <c r="IXP17" s="7"/>
      <c r="IXQ17" s="7"/>
      <c r="IXR17" s="7"/>
      <c r="IXS17" s="7"/>
      <c r="IXT17" s="7"/>
      <c r="IXU17" s="7"/>
      <c r="IXV17" s="7"/>
      <c r="IXW17" s="7"/>
      <c r="IXX17" s="7"/>
      <c r="IXY17" s="7"/>
      <c r="IXZ17" s="7"/>
      <c r="IYA17" s="7"/>
      <c r="IYB17" s="7"/>
      <c r="IYC17" s="7"/>
      <c r="IYD17" s="7"/>
      <c r="IYE17" s="7"/>
      <c r="IYF17" s="7"/>
      <c r="IYG17" s="7"/>
      <c r="IYH17" s="7"/>
      <c r="IYI17" s="7"/>
      <c r="IYJ17" s="7"/>
      <c r="IYK17" s="7"/>
      <c r="IYL17" s="7"/>
      <c r="IYM17" s="7"/>
      <c r="IYN17" s="7"/>
      <c r="IYO17" s="7"/>
      <c r="IYP17" s="7"/>
      <c r="IYQ17" s="7"/>
      <c r="IYR17" s="7"/>
      <c r="IYS17" s="7"/>
      <c r="IYT17" s="7"/>
      <c r="IYU17" s="7"/>
      <c r="IYV17" s="7"/>
      <c r="IYW17" s="7"/>
      <c r="IYX17" s="7"/>
      <c r="IYY17" s="7"/>
      <c r="IYZ17" s="7"/>
      <c r="IZA17" s="7"/>
      <c r="IZB17" s="7"/>
      <c r="IZC17" s="7"/>
      <c r="IZD17" s="7"/>
      <c r="IZE17" s="7"/>
      <c r="IZF17" s="7"/>
      <c r="IZG17" s="7"/>
      <c r="IZH17" s="7"/>
      <c r="IZI17" s="7"/>
      <c r="IZJ17" s="7"/>
      <c r="IZK17" s="7"/>
      <c r="IZL17" s="7"/>
      <c r="IZM17" s="7"/>
      <c r="IZN17" s="7"/>
      <c r="IZO17" s="7"/>
      <c r="IZP17" s="7"/>
      <c r="IZQ17" s="7"/>
      <c r="IZR17" s="7"/>
      <c r="IZS17" s="7"/>
      <c r="IZT17" s="7"/>
      <c r="IZU17" s="7"/>
      <c r="IZV17" s="7"/>
      <c r="IZW17" s="7"/>
      <c r="IZX17" s="7"/>
      <c r="IZY17" s="7"/>
      <c r="IZZ17" s="7"/>
      <c r="JAA17" s="7"/>
      <c r="JAB17" s="7"/>
      <c r="JAC17" s="7"/>
      <c r="JAD17" s="7"/>
      <c r="JAE17" s="7"/>
      <c r="JAF17" s="7"/>
      <c r="JAG17" s="7"/>
      <c r="JAH17" s="7"/>
      <c r="JAI17" s="7"/>
      <c r="JAJ17" s="7"/>
      <c r="JAK17" s="7"/>
      <c r="JAL17" s="7"/>
      <c r="JAM17" s="7"/>
      <c r="JAN17" s="7"/>
      <c r="JAO17" s="7"/>
      <c r="JAP17" s="7"/>
      <c r="JAQ17" s="7"/>
      <c r="JAR17" s="7"/>
      <c r="JAS17" s="7"/>
      <c r="JAT17" s="7"/>
      <c r="JAU17" s="7"/>
      <c r="JAV17" s="7"/>
      <c r="JAW17" s="7"/>
      <c r="JAX17" s="7"/>
      <c r="JAY17" s="7"/>
      <c r="JAZ17" s="7"/>
      <c r="JBA17" s="7"/>
      <c r="JBB17" s="7"/>
      <c r="JBC17" s="7"/>
      <c r="JBD17" s="7"/>
      <c r="JBE17" s="7"/>
      <c r="JBF17" s="7"/>
      <c r="JBG17" s="7"/>
      <c r="JBH17" s="7"/>
      <c r="JBI17" s="7"/>
      <c r="JBJ17" s="7"/>
      <c r="JBK17" s="7"/>
      <c r="JBL17" s="7"/>
      <c r="JBM17" s="7"/>
      <c r="JBN17" s="7"/>
      <c r="JBO17" s="7"/>
      <c r="JBP17" s="7"/>
      <c r="JBQ17" s="7"/>
      <c r="JBR17" s="7"/>
      <c r="JBS17" s="7"/>
      <c r="JBT17" s="7"/>
      <c r="JBU17" s="7"/>
      <c r="JBV17" s="7"/>
      <c r="JBW17" s="7"/>
      <c r="JBX17" s="7"/>
      <c r="JBY17" s="7"/>
      <c r="JBZ17" s="7"/>
      <c r="JCA17" s="7"/>
      <c r="JCB17" s="7"/>
      <c r="JCC17" s="7"/>
      <c r="JCD17" s="7"/>
      <c r="JCE17" s="7"/>
      <c r="JCF17" s="7"/>
      <c r="JCG17" s="7"/>
      <c r="JCH17" s="7"/>
      <c r="JCI17" s="7"/>
      <c r="JCJ17" s="7"/>
      <c r="JCK17" s="7"/>
      <c r="JCL17" s="7"/>
      <c r="JCM17" s="7"/>
      <c r="JCN17" s="7"/>
      <c r="JCO17" s="7"/>
      <c r="JCP17" s="7"/>
      <c r="JCQ17" s="7"/>
      <c r="JCR17" s="7"/>
      <c r="JCS17" s="7"/>
      <c r="JCT17" s="7"/>
      <c r="JCU17" s="7"/>
      <c r="JCV17" s="7"/>
      <c r="JCW17" s="7"/>
      <c r="JCX17" s="7"/>
      <c r="JCY17" s="7"/>
      <c r="JCZ17" s="7"/>
      <c r="JDA17" s="7"/>
      <c r="JDB17" s="7"/>
      <c r="JDC17" s="7"/>
      <c r="JDD17" s="7"/>
      <c r="JDE17" s="7"/>
      <c r="JDF17" s="7"/>
      <c r="JDG17" s="7"/>
      <c r="JDH17" s="7"/>
      <c r="JDI17" s="7"/>
      <c r="JDJ17" s="7"/>
      <c r="JDK17" s="7"/>
      <c r="JDL17" s="7"/>
      <c r="JDM17" s="7"/>
      <c r="JDN17" s="7"/>
      <c r="JDO17" s="7"/>
      <c r="JDP17" s="7"/>
      <c r="JDQ17" s="7"/>
      <c r="JDR17" s="7"/>
      <c r="JDS17" s="7"/>
      <c r="JDT17" s="7"/>
      <c r="JDU17" s="7"/>
      <c r="JDV17" s="7"/>
      <c r="JDW17" s="7"/>
      <c r="JDX17" s="7"/>
      <c r="JDY17" s="7"/>
      <c r="JDZ17" s="7"/>
      <c r="JEA17" s="7"/>
      <c r="JEB17" s="7"/>
      <c r="JEC17" s="7"/>
      <c r="JED17" s="7"/>
      <c r="JEE17" s="7"/>
      <c r="JEF17" s="7"/>
      <c r="JEG17" s="7"/>
      <c r="JEH17" s="7"/>
      <c r="JEI17" s="7"/>
      <c r="JEJ17" s="7"/>
      <c r="JEK17" s="7"/>
      <c r="JEL17" s="7"/>
      <c r="JEM17" s="7"/>
      <c r="JEN17" s="7"/>
      <c r="JEO17" s="7"/>
      <c r="JEP17" s="7"/>
      <c r="JEQ17" s="7"/>
      <c r="JER17" s="7"/>
      <c r="JES17" s="7"/>
      <c r="JET17" s="7"/>
      <c r="JEU17" s="7"/>
      <c r="JEV17" s="7"/>
      <c r="JEW17" s="7"/>
      <c r="JEX17" s="7"/>
      <c r="JEY17" s="7"/>
      <c r="JEZ17" s="7"/>
      <c r="JFA17" s="7"/>
      <c r="JFB17" s="7"/>
      <c r="JFC17" s="7"/>
      <c r="JFD17" s="7"/>
      <c r="JFE17" s="7"/>
      <c r="JFF17" s="7"/>
      <c r="JFG17" s="7"/>
      <c r="JFH17" s="7"/>
      <c r="JFI17" s="7"/>
      <c r="JFJ17" s="7"/>
      <c r="JFK17" s="7"/>
      <c r="JFL17" s="7"/>
      <c r="JFM17" s="7"/>
      <c r="JFN17" s="7"/>
      <c r="JFO17" s="7"/>
      <c r="JFP17" s="7"/>
      <c r="JFQ17" s="7"/>
      <c r="JFR17" s="7"/>
      <c r="JFS17" s="7"/>
      <c r="JFT17" s="7"/>
      <c r="JFU17" s="7"/>
      <c r="JFV17" s="7"/>
      <c r="JFW17" s="7"/>
      <c r="JFX17" s="7"/>
      <c r="JFY17" s="7"/>
      <c r="JFZ17" s="7"/>
      <c r="JGA17" s="7"/>
      <c r="JGB17" s="7"/>
      <c r="JGC17" s="7"/>
      <c r="JGD17" s="7"/>
      <c r="JGE17" s="7"/>
      <c r="JGF17" s="7"/>
      <c r="JGG17" s="7"/>
      <c r="JGH17" s="7"/>
      <c r="JGI17" s="7"/>
      <c r="JGJ17" s="7"/>
      <c r="JGK17" s="7"/>
      <c r="JGL17" s="7"/>
      <c r="JGM17" s="7"/>
      <c r="JGN17" s="7"/>
      <c r="JGO17" s="7"/>
      <c r="JGP17" s="7"/>
      <c r="JGQ17" s="7"/>
      <c r="JGR17" s="7"/>
      <c r="JGS17" s="7"/>
      <c r="JGT17" s="7"/>
      <c r="JGU17" s="7"/>
      <c r="JGV17" s="7"/>
      <c r="JGW17" s="7"/>
      <c r="JGX17" s="7"/>
      <c r="JGY17" s="7"/>
      <c r="JGZ17" s="7"/>
      <c r="JHA17" s="7"/>
      <c r="JHB17" s="7"/>
      <c r="JHC17" s="7"/>
      <c r="JHD17" s="7"/>
      <c r="JHE17" s="7"/>
      <c r="JHF17" s="7"/>
      <c r="JHG17" s="7"/>
      <c r="JHH17" s="7"/>
      <c r="JHI17" s="7"/>
      <c r="JHJ17" s="7"/>
      <c r="JHK17" s="7"/>
      <c r="JHL17" s="7"/>
      <c r="JHM17" s="7"/>
      <c r="JHN17" s="7"/>
      <c r="JHO17" s="7"/>
      <c r="JHP17" s="7"/>
      <c r="JHQ17" s="7"/>
      <c r="JHR17" s="7"/>
      <c r="JHS17" s="7"/>
      <c r="JHT17" s="7"/>
      <c r="JHU17" s="7"/>
      <c r="JHV17" s="7"/>
      <c r="JHW17" s="7"/>
      <c r="JHX17" s="7"/>
      <c r="JHY17" s="7"/>
      <c r="JHZ17" s="7"/>
      <c r="JIA17" s="7"/>
      <c r="JIB17" s="7"/>
      <c r="JIC17" s="7"/>
      <c r="JID17" s="7"/>
      <c r="JIE17" s="7"/>
      <c r="JIF17" s="7"/>
      <c r="JIG17" s="7"/>
      <c r="JIH17" s="7"/>
      <c r="JII17" s="7"/>
      <c r="JIJ17" s="7"/>
      <c r="JIK17" s="7"/>
      <c r="JIL17" s="7"/>
      <c r="JIM17" s="7"/>
      <c r="JIN17" s="7"/>
      <c r="JIO17" s="7"/>
      <c r="JIP17" s="7"/>
      <c r="JIQ17" s="7"/>
      <c r="JIR17" s="7"/>
      <c r="JIS17" s="7"/>
      <c r="JIT17" s="7"/>
      <c r="JIU17" s="7"/>
      <c r="JIV17" s="7"/>
      <c r="JIW17" s="7"/>
      <c r="JIX17" s="7"/>
      <c r="JIY17" s="7"/>
      <c r="JIZ17" s="7"/>
      <c r="JJA17" s="7"/>
      <c r="JJB17" s="7"/>
      <c r="JJC17" s="7"/>
      <c r="JJD17" s="7"/>
      <c r="JJE17" s="7"/>
      <c r="JJF17" s="7"/>
      <c r="JJG17" s="7"/>
      <c r="JJH17" s="7"/>
      <c r="JJI17" s="7"/>
      <c r="JJJ17" s="7"/>
      <c r="JJK17" s="7"/>
      <c r="JJL17" s="7"/>
      <c r="JJM17" s="7"/>
      <c r="JJN17" s="7"/>
      <c r="JJO17" s="7"/>
      <c r="JJP17" s="7"/>
      <c r="JJQ17" s="7"/>
      <c r="JJR17" s="7"/>
      <c r="JJS17" s="7"/>
      <c r="JJT17" s="7"/>
      <c r="JJU17" s="7"/>
      <c r="JJV17" s="7"/>
      <c r="JJW17" s="7"/>
      <c r="JJX17" s="7"/>
      <c r="JJY17" s="7"/>
      <c r="JJZ17" s="7"/>
      <c r="JKA17" s="7"/>
      <c r="JKB17" s="7"/>
      <c r="JKC17" s="7"/>
      <c r="JKD17" s="7"/>
      <c r="JKE17" s="7"/>
      <c r="JKF17" s="7"/>
      <c r="JKG17" s="7"/>
      <c r="JKH17" s="7"/>
      <c r="JKI17" s="7"/>
      <c r="JKJ17" s="7"/>
      <c r="JKK17" s="7"/>
      <c r="JKL17" s="7"/>
      <c r="JKM17" s="7"/>
      <c r="JKN17" s="7"/>
      <c r="JKO17" s="7"/>
      <c r="JKP17" s="7"/>
      <c r="JKQ17" s="7"/>
      <c r="JKR17" s="7"/>
      <c r="JKS17" s="7"/>
      <c r="JKT17" s="7"/>
      <c r="JKU17" s="7"/>
      <c r="JKV17" s="7"/>
      <c r="JKW17" s="7"/>
      <c r="JKX17" s="7"/>
      <c r="JKY17" s="7"/>
      <c r="JKZ17" s="7"/>
      <c r="JLA17" s="7"/>
      <c r="JLB17" s="7"/>
      <c r="JLC17" s="7"/>
      <c r="JLD17" s="7"/>
      <c r="JLE17" s="7"/>
      <c r="JLF17" s="7"/>
      <c r="JLG17" s="7"/>
      <c r="JLH17" s="7"/>
      <c r="JLI17" s="7"/>
      <c r="JLJ17" s="7"/>
      <c r="JLK17" s="7"/>
      <c r="JLL17" s="7"/>
      <c r="JLM17" s="7"/>
      <c r="JLN17" s="7"/>
      <c r="JLO17" s="7"/>
      <c r="JLP17" s="7"/>
      <c r="JLQ17" s="7"/>
      <c r="JLR17" s="7"/>
      <c r="JLS17" s="7"/>
      <c r="JLT17" s="7"/>
      <c r="JLU17" s="7"/>
      <c r="JLV17" s="7"/>
      <c r="JLW17" s="7"/>
      <c r="JLX17" s="7"/>
      <c r="JLY17" s="7"/>
      <c r="JLZ17" s="7"/>
      <c r="JMA17" s="7"/>
      <c r="JMB17" s="7"/>
      <c r="JMC17" s="7"/>
      <c r="JMD17" s="7"/>
      <c r="JME17" s="7"/>
      <c r="JMF17" s="7"/>
      <c r="JMG17" s="7"/>
      <c r="JMH17" s="7"/>
      <c r="JMI17" s="7"/>
      <c r="JMJ17" s="7"/>
      <c r="JMK17" s="7"/>
      <c r="JML17" s="7"/>
      <c r="JMM17" s="7"/>
      <c r="JMN17" s="7"/>
      <c r="JMO17" s="7"/>
      <c r="JMP17" s="7"/>
      <c r="JMQ17" s="7"/>
      <c r="JMR17" s="7"/>
      <c r="JMS17" s="7"/>
      <c r="JMT17" s="7"/>
      <c r="JMU17" s="7"/>
      <c r="JMV17" s="7"/>
      <c r="JMW17" s="7"/>
      <c r="JMX17" s="7"/>
      <c r="JMY17" s="7"/>
      <c r="JMZ17" s="7"/>
      <c r="JNA17" s="7"/>
      <c r="JNB17" s="7"/>
      <c r="JNC17" s="7"/>
      <c r="JND17" s="7"/>
      <c r="JNE17" s="7"/>
      <c r="JNF17" s="7"/>
      <c r="JNG17" s="7"/>
      <c r="JNH17" s="7"/>
      <c r="JNI17" s="7"/>
      <c r="JNJ17" s="7"/>
      <c r="JNK17" s="7"/>
      <c r="JNL17" s="7"/>
      <c r="JNM17" s="7"/>
      <c r="JNN17" s="7"/>
      <c r="JNO17" s="7"/>
      <c r="JNP17" s="7"/>
      <c r="JNQ17" s="7"/>
      <c r="JNR17" s="7"/>
      <c r="JNS17" s="7"/>
      <c r="JNT17" s="7"/>
      <c r="JNU17" s="7"/>
      <c r="JNV17" s="7"/>
      <c r="JNW17" s="7"/>
      <c r="JNX17" s="7"/>
      <c r="JNY17" s="7"/>
      <c r="JNZ17" s="7"/>
      <c r="JOA17" s="7"/>
      <c r="JOB17" s="7"/>
      <c r="JOC17" s="7"/>
      <c r="JOD17" s="7"/>
      <c r="JOE17" s="7"/>
      <c r="JOF17" s="7"/>
      <c r="JOG17" s="7"/>
      <c r="JOH17" s="7"/>
      <c r="JOI17" s="7"/>
      <c r="JOJ17" s="7"/>
      <c r="JOK17" s="7"/>
      <c r="JOL17" s="7"/>
      <c r="JOM17" s="7"/>
      <c r="JON17" s="7"/>
      <c r="JOO17" s="7"/>
      <c r="JOP17" s="7"/>
      <c r="JOQ17" s="7"/>
      <c r="JOR17" s="7"/>
      <c r="JOS17" s="7"/>
      <c r="JOT17" s="7"/>
      <c r="JOU17" s="7"/>
      <c r="JOV17" s="7"/>
      <c r="JOW17" s="7"/>
      <c r="JOX17" s="7"/>
      <c r="JOY17" s="7"/>
      <c r="JOZ17" s="7"/>
      <c r="JPA17" s="7"/>
      <c r="JPB17" s="7"/>
      <c r="JPC17" s="7"/>
      <c r="JPD17" s="7"/>
      <c r="JPE17" s="7"/>
      <c r="JPF17" s="7"/>
      <c r="JPG17" s="7"/>
      <c r="JPH17" s="7"/>
      <c r="JPI17" s="7"/>
      <c r="JPJ17" s="7"/>
      <c r="JPK17" s="7"/>
      <c r="JPL17" s="7"/>
      <c r="JPM17" s="7"/>
      <c r="JPN17" s="7"/>
      <c r="JPO17" s="7"/>
      <c r="JPP17" s="7"/>
      <c r="JPQ17" s="7"/>
      <c r="JPR17" s="7"/>
      <c r="JPS17" s="7"/>
      <c r="JPT17" s="7"/>
      <c r="JPU17" s="7"/>
      <c r="JPV17" s="7"/>
      <c r="JPW17" s="7"/>
      <c r="JPX17" s="7"/>
      <c r="JPY17" s="7"/>
      <c r="JPZ17" s="7"/>
      <c r="JQA17" s="7"/>
      <c r="JQB17" s="7"/>
      <c r="JQC17" s="7"/>
      <c r="JQD17" s="7"/>
      <c r="JQE17" s="7"/>
      <c r="JQF17" s="7"/>
      <c r="JQG17" s="7"/>
      <c r="JQH17" s="7"/>
      <c r="JQI17" s="7"/>
      <c r="JQJ17" s="7"/>
      <c r="JQK17" s="7"/>
      <c r="JQL17" s="7"/>
      <c r="JQM17" s="7"/>
      <c r="JQN17" s="7"/>
      <c r="JQO17" s="7"/>
      <c r="JQP17" s="7"/>
      <c r="JQQ17" s="7"/>
      <c r="JQR17" s="7"/>
      <c r="JQS17" s="7"/>
      <c r="JQT17" s="7"/>
      <c r="JQU17" s="7"/>
      <c r="JQV17" s="7"/>
      <c r="JQW17" s="7"/>
      <c r="JQX17" s="7"/>
      <c r="JQY17" s="7"/>
      <c r="JQZ17" s="7"/>
      <c r="JRA17" s="7"/>
      <c r="JRB17" s="7"/>
      <c r="JRC17" s="7"/>
      <c r="JRD17" s="7"/>
      <c r="JRE17" s="7"/>
      <c r="JRF17" s="7"/>
      <c r="JRG17" s="7"/>
      <c r="JRH17" s="7"/>
      <c r="JRI17" s="7"/>
      <c r="JRJ17" s="7"/>
      <c r="JRK17" s="7"/>
      <c r="JRL17" s="7"/>
      <c r="JRM17" s="7"/>
      <c r="JRN17" s="7"/>
      <c r="JRO17" s="7"/>
      <c r="JRP17" s="7"/>
      <c r="JRQ17" s="7"/>
      <c r="JRR17" s="7"/>
      <c r="JRS17" s="7"/>
      <c r="JRT17" s="7"/>
      <c r="JRU17" s="7"/>
      <c r="JRV17" s="7"/>
      <c r="JRW17" s="7"/>
      <c r="JRX17" s="7"/>
      <c r="JRY17" s="7"/>
      <c r="JRZ17" s="7"/>
      <c r="JSA17" s="7"/>
      <c r="JSB17" s="7"/>
      <c r="JSC17" s="7"/>
      <c r="JSD17" s="7"/>
      <c r="JSE17" s="7"/>
      <c r="JSF17" s="7"/>
      <c r="JSG17" s="7"/>
      <c r="JSH17" s="7"/>
      <c r="JSI17" s="7"/>
      <c r="JSJ17" s="7"/>
      <c r="JSK17" s="7"/>
      <c r="JSL17" s="7"/>
      <c r="JSM17" s="7"/>
      <c r="JSN17" s="7"/>
      <c r="JSO17" s="7"/>
      <c r="JSP17" s="7"/>
      <c r="JSQ17" s="7"/>
      <c r="JSR17" s="7"/>
      <c r="JSS17" s="7"/>
      <c r="JST17" s="7"/>
      <c r="JSU17" s="7"/>
      <c r="JSV17" s="7"/>
      <c r="JSW17" s="7"/>
      <c r="JSX17" s="7"/>
      <c r="JSY17" s="7"/>
      <c r="JSZ17" s="7"/>
      <c r="JTA17" s="7"/>
      <c r="JTB17" s="7"/>
      <c r="JTC17" s="7"/>
      <c r="JTD17" s="7"/>
      <c r="JTE17" s="7"/>
      <c r="JTF17" s="7"/>
      <c r="JTG17" s="7"/>
      <c r="JTH17" s="7"/>
      <c r="JTI17" s="7"/>
      <c r="JTJ17" s="7"/>
      <c r="JTK17" s="7"/>
      <c r="JTL17" s="7"/>
      <c r="JTM17" s="7"/>
      <c r="JTN17" s="7"/>
      <c r="JTO17" s="7"/>
      <c r="JTP17" s="7"/>
      <c r="JTQ17" s="7"/>
      <c r="JTR17" s="7"/>
      <c r="JTS17" s="7"/>
      <c r="JTT17" s="7"/>
      <c r="JTU17" s="7"/>
      <c r="JTV17" s="7"/>
      <c r="JTW17" s="7"/>
      <c r="JTX17" s="7"/>
      <c r="JTY17" s="7"/>
      <c r="JTZ17" s="7"/>
      <c r="JUA17" s="7"/>
      <c r="JUB17" s="7"/>
      <c r="JUC17" s="7"/>
      <c r="JUD17" s="7"/>
      <c r="JUE17" s="7"/>
      <c r="JUF17" s="7"/>
      <c r="JUG17" s="7"/>
      <c r="JUH17" s="7"/>
      <c r="JUI17" s="7"/>
      <c r="JUJ17" s="7"/>
      <c r="JUK17" s="7"/>
      <c r="JUL17" s="7"/>
      <c r="JUM17" s="7"/>
      <c r="JUN17" s="7"/>
      <c r="JUO17" s="7"/>
      <c r="JUP17" s="7"/>
      <c r="JUQ17" s="7"/>
      <c r="JUR17" s="7"/>
      <c r="JUS17" s="7"/>
      <c r="JUT17" s="7"/>
      <c r="JUU17" s="7"/>
      <c r="JUV17" s="7"/>
      <c r="JUW17" s="7"/>
      <c r="JUX17" s="7"/>
      <c r="JUY17" s="7"/>
      <c r="JUZ17" s="7"/>
      <c r="JVA17" s="7"/>
      <c r="JVB17" s="7"/>
      <c r="JVC17" s="7"/>
      <c r="JVD17" s="7"/>
      <c r="JVE17" s="7"/>
      <c r="JVF17" s="7"/>
      <c r="JVG17" s="7"/>
      <c r="JVH17" s="7"/>
      <c r="JVI17" s="7"/>
      <c r="JVJ17" s="7"/>
      <c r="JVK17" s="7"/>
      <c r="JVL17" s="7"/>
      <c r="JVM17" s="7"/>
      <c r="JVN17" s="7"/>
      <c r="JVO17" s="7"/>
      <c r="JVP17" s="7"/>
      <c r="JVQ17" s="7"/>
      <c r="JVR17" s="7"/>
      <c r="JVS17" s="7"/>
      <c r="JVT17" s="7"/>
      <c r="JVU17" s="7"/>
      <c r="JVV17" s="7"/>
      <c r="JVW17" s="7"/>
      <c r="JVX17" s="7"/>
      <c r="JVY17" s="7"/>
      <c r="JVZ17" s="7"/>
      <c r="JWA17" s="7"/>
      <c r="JWB17" s="7"/>
      <c r="JWC17" s="7"/>
      <c r="JWD17" s="7"/>
      <c r="JWE17" s="7"/>
      <c r="JWF17" s="7"/>
      <c r="JWG17" s="7"/>
      <c r="JWH17" s="7"/>
      <c r="JWI17" s="7"/>
      <c r="JWJ17" s="7"/>
      <c r="JWK17" s="7"/>
      <c r="JWL17" s="7"/>
      <c r="JWM17" s="7"/>
      <c r="JWN17" s="7"/>
      <c r="JWO17" s="7"/>
      <c r="JWP17" s="7"/>
      <c r="JWQ17" s="7"/>
      <c r="JWR17" s="7"/>
      <c r="JWS17" s="7"/>
      <c r="JWT17" s="7"/>
      <c r="JWU17" s="7"/>
      <c r="JWV17" s="7"/>
      <c r="JWW17" s="7"/>
      <c r="JWX17" s="7"/>
      <c r="JWY17" s="7"/>
      <c r="JWZ17" s="7"/>
      <c r="JXA17" s="7"/>
      <c r="JXB17" s="7"/>
      <c r="JXC17" s="7"/>
      <c r="JXD17" s="7"/>
      <c r="JXE17" s="7"/>
      <c r="JXF17" s="7"/>
      <c r="JXG17" s="7"/>
      <c r="JXH17" s="7"/>
      <c r="JXI17" s="7"/>
      <c r="JXJ17" s="7"/>
      <c r="JXK17" s="7"/>
      <c r="JXL17" s="7"/>
      <c r="JXM17" s="7"/>
      <c r="JXN17" s="7"/>
      <c r="JXO17" s="7"/>
      <c r="JXP17" s="7"/>
      <c r="JXQ17" s="7"/>
      <c r="JXR17" s="7"/>
      <c r="JXS17" s="7"/>
      <c r="JXT17" s="7"/>
      <c r="JXU17" s="7"/>
      <c r="JXV17" s="7"/>
      <c r="JXW17" s="7"/>
      <c r="JXX17" s="7"/>
      <c r="JXY17" s="7"/>
      <c r="JXZ17" s="7"/>
      <c r="JYA17" s="7"/>
      <c r="JYB17" s="7"/>
      <c r="JYC17" s="7"/>
      <c r="JYD17" s="7"/>
      <c r="JYE17" s="7"/>
      <c r="JYF17" s="7"/>
      <c r="JYG17" s="7"/>
      <c r="JYH17" s="7"/>
      <c r="JYI17" s="7"/>
      <c r="JYJ17" s="7"/>
      <c r="JYK17" s="7"/>
      <c r="JYL17" s="7"/>
      <c r="JYM17" s="7"/>
      <c r="JYN17" s="7"/>
      <c r="JYO17" s="7"/>
      <c r="JYP17" s="7"/>
      <c r="JYQ17" s="7"/>
      <c r="JYR17" s="7"/>
      <c r="JYS17" s="7"/>
      <c r="JYT17" s="7"/>
      <c r="JYU17" s="7"/>
      <c r="JYV17" s="7"/>
      <c r="JYW17" s="7"/>
      <c r="JYX17" s="7"/>
      <c r="JYY17" s="7"/>
      <c r="JYZ17" s="7"/>
      <c r="JZA17" s="7"/>
      <c r="JZB17" s="7"/>
      <c r="JZC17" s="7"/>
      <c r="JZD17" s="7"/>
      <c r="JZE17" s="7"/>
      <c r="JZF17" s="7"/>
      <c r="JZG17" s="7"/>
      <c r="JZH17" s="7"/>
      <c r="JZI17" s="7"/>
      <c r="JZJ17" s="7"/>
      <c r="JZK17" s="7"/>
      <c r="JZL17" s="7"/>
      <c r="JZM17" s="7"/>
      <c r="JZN17" s="7"/>
      <c r="JZO17" s="7"/>
      <c r="JZP17" s="7"/>
      <c r="JZQ17" s="7"/>
      <c r="JZR17" s="7"/>
      <c r="JZS17" s="7"/>
      <c r="JZT17" s="7"/>
      <c r="JZU17" s="7"/>
      <c r="JZV17" s="7"/>
      <c r="JZW17" s="7"/>
      <c r="JZX17" s="7"/>
      <c r="JZY17" s="7"/>
      <c r="JZZ17" s="7"/>
      <c r="KAA17" s="7"/>
      <c r="KAB17" s="7"/>
      <c r="KAC17" s="7"/>
      <c r="KAD17" s="7"/>
      <c r="KAE17" s="7"/>
      <c r="KAF17" s="7"/>
      <c r="KAG17" s="7"/>
      <c r="KAH17" s="7"/>
      <c r="KAI17" s="7"/>
      <c r="KAJ17" s="7"/>
      <c r="KAK17" s="7"/>
      <c r="KAL17" s="7"/>
      <c r="KAM17" s="7"/>
      <c r="KAN17" s="7"/>
      <c r="KAO17" s="7"/>
      <c r="KAP17" s="7"/>
      <c r="KAQ17" s="7"/>
      <c r="KAR17" s="7"/>
      <c r="KAS17" s="7"/>
      <c r="KAT17" s="7"/>
      <c r="KAU17" s="7"/>
      <c r="KAV17" s="7"/>
      <c r="KAW17" s="7"/>
      <c r="KAX17" s="7"/>
      <c r="KAY17" s="7"/>
      <c r="KAZ17" s="7"/>
      <c r="KBA17" s="7"/>
      <c r="KBB17" s="7"/>
      <c r="KBC17" s="7"/>
      <c r="KBD17" s="7"/>
      <c r="KBE17" s="7"/>
      <c r="KBF17" s="7"/>
      <c r="KBG17" s="7"/>
      <c r="KBH17" s="7"/>
      <c r="KBI17" s="7"/>
      <c r="KBJ17" s="7"/>
      <c r="KBK17" s="7"/>
      <c r="KBL17" s="7"/>
      <c r="KBM17" s="7"/>
      <c r="KBN17" s="7"/>
      <c r="KBO17" s="7"/>
      <c r="KBP17" s="7"/>
      <c r="KBQ17" s="7"/>
      <c r="KBR17" s="7"/>
      <c r="KBS17" s="7"/>
      <c r="KBT17" s="7"/>
      <c r="KBU17" s="7"/>
      <c r="KBV17" s="7"/>
      <c r="KBW17" s="7"/>
      <c r="KBX17" s="7"/>
      <c r="KBY17" s="7"/>
      <c r="KBZ17" s="7"/>
      <c r="KCA17" s="7"/>
      <c r="KCB17" s="7"/>
      <c r="KCC17" s="7"/>
      <c r="KCD17" s="7"/>
      <c r="KCE17" s="7"/>
      <c r="KCF17" s="7"/>
      <c r="KCG17" s="7"/>
      <c r="KCH17" s="7"/>
      <c r="KCI17" s="7"/>
      <c r="KCJ17" s="7"/>
      <c r="KCK17" s="7"/>
      <c r="KCL17" s="7"/>
      <c r="KCM17" s="7"/>
      <c r="KCN17" s="7"/>
      <c r="KCO17" s="7"/>
      <c r="KCP17" s="7"/>
      <c r="KCQ17" s="7"/>
      <c r="KCR17" s="7"/>
      <c r="KCS17" s="7"/>
      <c r="KCT17" s="7"/>
      <c r="KCU17" s="7"/>
      <c r="KCV17" s="7"/>
      <c r="KCW17" s="7"/>
      <c r="KCX17" s="7"/>
      <c r="KCY17" s="7"/>
      <c r="KCZ17" s="7"/>
      <c r="KDA17" s="7"/>
      <c r="KDB17" s="7"/>
      <c r="KDC17" s="7"/>
      <c r="KDD17" s="7"/>
      <c r="KDE17" s="7"/>
      <c r="KDF17" s="7"/>
      <c r="KDG17" s="7"/>
      <c r="KDH17" s="7"/>
      <c r="KDI17" s="7"/>
      <c r="KDJ17" s="7"/>
      <c r="KDK17" s="7"/>
      <c r="KDL17" s="7"/>
      <c r="KDM17" s="7"/>
      <c r="KDN17" s="7"/>
      <c r="KDO17" s="7"/>
      <c r="KDP17" s="7"/>
      <c r="KDQ17" s="7"/>
      <c r="KDR17" s="7"/>
      <c r="KDS17" s="7"/>
      <c r="KDT17" s="7"/>
      <c r="KDU17" s="7"/>
      <c r="KDV17" s="7"/>
      <c r="KDW17" s="7"/>
      <c r="KDX17" s="7"/>
      <c r="KDY17" s="7"/>
      <c r="KDZ17" s="7"/>
      <c r="KEA17" s="7"/>
      <c r="KEB17" s="7"/>
      <c r="KEC17" s="7"/>
      <c r="KED17" s="7"/>
      <c r="KEE17" s="7"/>
      <c r="KEF17" s="7"/>
      <c r="KEG17" s="7"/>
      <c r="KEH17" s="7"/>
      <c r="KEI17" s="7"/>
      <c r="KEJ17" s="7"/>
      <c r="KEK17" s="7"/>
      <c r="KEL17" s="7"/>
      <c r="KEM17" s="7"/>
      <c r="KEN17" s="7"/>
      <c r="KEO17" s="7"/>
      <c r="KEP17" s="7"/>
      <c r="KEQ17" s="7"/>
      <c r="KER17" s="7"/>
      <c r="KES17" s="7"/>
      <c r="KET17" s="7"/>
      <c r="KEU17" s="7"/>
      <c r="KEV17" s="7"/>
      <c r="KEW17" s="7"/>
      <c r="KEX17" s="7"/>
      <c r="KEY17" s="7"/>
      <c r="KEZ17" s="7"/>
      <c r="KFA17" s="7"/>
      <c r="KFB17" s="7"/>
      <c r="KFC17" s="7"/>
      <c r="KFD17" s="7"/>
      <c r="KFE17" s="7"/>
      <c r="KFF17" s="7"/>
      <c r="KFG17" s="7"/>
      <c r="KFH17" s="7"/>
      <c r="KFI17" s="7"/>
      <c r="KFJ17" s="7"/>
      <c r="KFK17" s="7"/>
      <c r="KFL17" s="7"/>
      <c r="KFM17" s="7"/>
      <c r="KFN17" s="7"/>
      <c r="KFO17" s="7"/>
      <c r="KFP17" s="7"/>
      <c r="KFQ17" s="7"/>
      <c r="KFR17" s="7"/>
      <c r="KFS17" s="7"/>
      <c r="KFT17" s="7"/>
      <c r="KFU17" s="7"/>
      <c r="KFV17" s="7"/>
      <c r="KFW17" s="7"/>
      <c r="KFX17" s="7"/>
      <c r="KFY17" s="7"/>
      <c r="KFZ17" s="7"/>
      <c r="KGA17" s="7"/>
      <c r="KGB17" s="7"/>
      <c r="KGC17" s="7"/>
      <c r="KGD17" s="7"/>
      <c r="KGE17" s="7"/>
      <c r="KGF17" s="7"/>
      <c r="KGG17" s="7"/>
      <c r="KGH17" s="7"/>
      <c r="KGI17" s="7"/>
      <c r="KGJ17" s="7"/>
      <c r="KGK17" s="7"/>
      <c r="KGL17" s="7"/>
      <c r="KGM17" s="7"/>
      <c r="KGN17" s="7"/>
      <c r="KGO17" s="7"/>
      <c r="KGP17" s="7"/>
      <c r="KGQ17" s="7"/>
      <c r="KGR17" s="7"/>
      <c r="KGS17" s="7"/>
      <c r="KGT17" s="7"/>
      <c r="KGU17" s="7"/>
      <c r="KGV17" s="7"/>
      <c r="KGW17" s="7"/>
      <c r="KGX17" s="7"/>
      <c r="KGY17" s="7"/>
      <c r="KGZ17" s="7"/>
      <c r="KHA17" s="7"/>
      <c r="KHB17" s="7"/>
      <c r="KHC17" s="7"/>
      <c r="KHD17" s="7"/>
      <c r="KHE17" s="7"/>
      <c r="KHF17" s="7"/>
      <c r="KHG17" s="7"/>
      <c r="KHH17" s="7"/>
      <c r="KHI17" s="7"/>
      <c r="KHJ17" s="7"/>
      <c r="KHK17" s="7"/>
      <c r="KHL17" s="7"/>
      <c r="KHM17" s="7"/>
      <c r="KHN17" s="7"/>
      <c r="KHO17" s="7"/>
      <c r="KHP17" s="7"/>
      <c r="KHQ17" s="7"/>
      <c r="KHR17" s="7"/>
      <c r="KHS17" s="7"/>
      <c r="KHT17" s="7"/>
      <c r="KHU17" s="7"/>
      <c r="KHV17" s="7"/>
      <c r="KHW17" s="7"/>
      <c r="KHX17" s="7"/>
      <c r="KHY17" s="7"/>
      <c r="KHZ17" s="7"/>
      <c r="KIA17" s="7"/>
      <c r="KIB17" s="7"/>
      <c r="KIC17" s="7"/>
      <c r="KID17" s="7"/>
      <c r="KIE17" s="7"/>
      <c r="KIF17" s="7"/>
      <c r="KIG17" s="7"/>
      <c r="KIH17" s="7"/>
      <c r="KII17" s="7"/>
      <c r="KIJ17" s="7"/>
      <c r="KIK17" s="7"/>
      <c r="KIL17" s="7"/>
      <c r="KIM17" s="7"/>
      <c r="KIN17" s="7"/>
      <c r="KIO17" s="7"/>
      <c r="KIP17" s="7"/>
      <c r="KIQ17" s="7"/>
      <c r="KIR17" s="7"/>
      <c r="KIS17" s="7"/>
      <c r="KIT17" s="7"/>
      <c r="KIU17" s="7"/>
      <c r="KIV17" s="7"/>
      <c r="KIW17" s="7"/>
      <c r="KIX17" s="7"/>
      <c r="KIY17" s="7"/>
      <c r="KIZ17" s="7"/>
      <c r="KJA17" s="7"/>
      <c r="KJB17" s="7"/>
      <c r="KJC17" s="7"/>
      <c r="KJD17" s="7"/>
      <c r="KJE17" s="7"/>
      <c r="KJF17" s="7"/>
      <c r="KJG17" s="7"/>
      <c r="KJH17" s="7"/>
      <c r="KJI17" s="7"/>
      <c r="KJJ17" s="7"/>
      <c r="KJK17" s="7"/>
      <c r="KJL17" s="7"/>
      <c r="KJM17" s="7"/>
      <c r="KJN17" s="7"/>
      <c r="KJO17" s="7"/>
      <c r="KJP17" s="7"/>
      <c r="KJQ17" s="7"/>
      <c r="KJR17" s="7"/>
      <c r="KJS17" s="7"/>
      <c r="KJT17" s="7"/>
      <c r="KJU17" s="7"/>
      <c r="KJV17" s="7"/>
      <c r="KJW17" s="7"/>
      <c r="KJX17" s="7"/>
      <c r="KJY17" s="7"/>
      <c r="KJZ17" s="7"/>
      <c r="KKA17" s="7"/>
      <c r="KKB17" s="7"/>
      <c r="KKC17" s="7"/>
      <c r="KKD17" s="7"/>
      <c r="KKE17" s="7"/>
      <c r="KKF17" s="7"/>
      <c r="KKG17" s="7"/>
      <c r="KKH17" s="7"/>
      <c r="KKI17" s="7"/>
      <c r="KKJ17" s="7"/>
      <c r="KKK17" s="7"/>
      <c r="KKL17" s="7"/>
      <c r="KKM17" s="7"/>
      <c r="KKN17" s="7"/>
      <c r="KKO17" s="7"/>
      <c r="KKP17" s="7"/>
      <c r="KKQ17" s="7"/>
      <c r="KKR17" s="7"/>
      <c r="KKS17" s="7"/>
      <c r="KKT17" s="7"/>
      <c r="KKU17" s="7"/>
      <c r="KKV17" s="7"/>
      <c r="KKW17" s="7"/>
      <c r="KKX17" s="7"/>
      <c r="KKY17" s="7"/>
      <c r="KKZ17" s="7"/>
      <c r="KLA17" s="7"/>
      <c r="KLB17" s="7"/>
      <c r="KLC17" s="7"/>
      <c r="KLD17" s="7"/>
      <c r="KLE17" s="7"/>
      <c r="KLF17" s="7"/>
      <c r="KLG17" s="7"/>
      <c r="KLH17" s="7"/>
      <c r="KLI17" s="7"/>
      <c r="KLJ17" s="7"/>
      <c r="KLK17" s="7"/>
      <c r="KLL17" s="7"/>
      <c r="KLM17" s="7"/>
      <c r="KLN17" s="7"/>
      <c r="KLO17" s="7"/>
      <c r="KLP17" s="7"/>
      <c r="KLQ17" s="7"/>
      <c r="KLR17" s="7"/>
      <c r="KLS17" s="7"/>
      <c r="KLT17" s="7"/>
      <c r="KLU17" s="7"/>
      <c r="KLV17" s="7"/>
      <c r="KLW17" s="7"/>
      <c r="KLX17" s="7"/>
      <c r="KLY17" s="7"/>
      <c r="KLZ17" s="7"/>
      <c r="KMA17" s="7"/>
      <c r="KMB17" s="7"/>
      <c r="KMC17" s="7"/>
      <c r="KMD17" s="7"/>
      <c r="KME17" s="7"/>
      <c r="KMF17" s="7"/>
      <c r="KMG17" s="7"/>
      <c r="KMH17" s="7"/>
      <c r="KMI17" s="7"/>
      <c r="KMJ17" s="7"/>
      <c r="KMK17" s="7"/>
      <c r="KML17" s="7"/>
      <c r="KMM17" s="7"/>
      <c r="KMN17" s="7"/>
      <c r="KMO17" s="7"/>
      <c r="KMP17" s="7"/>
      <c r="KMQ17" s="7"/>
      <c r="KMR17" s="7"/>
      <c r="KMS17" s="7"/>
      <c r="KMT17" s="7"/>
      <c r="KMU17" s="7"/>
      <c r="KMV17" s="7"/>
      <c r="KMW17" s="7"/>
      <c r="KMX17" s="7"/>
      <c r="KMY17" s="7"/>
      <c r="KMZ17" s="7"/>
      <c r="KNA17" s="7"/>
      <c r="KNB17" s="7"/>
      <c r="KNC17" s="7"/>
      <c r="KND17" s="7"/>
      <c r="KNE17" s="7"/>
      <c r="KNF17" s="7"/>
      <c r="KNG17" s="7"/>
      <c r="KNH17" s="7"/>
      <c r="KNI17" s="7"/>
      <c r="KNJ17" s="7"/>
      <c r="KNK17" s="7"/>
      <c r="KNL17" s="7"/>
      <c r="KNM17" s="7"/>
      <c r="KNN17" s="7"/>
      <c r="KNO17" s="7"/>
      <c r="KNP17" s="7"/>
      <c r="KNQ17" s="7"/>
      <c r="KNR17" s="7"/>
      <c r="KNS17" s="7"/>
      <c r="KNT17" s="7"/>
      <c r="KNU17" s="7"/>
      <c r="KNV17" s="7"/>
      <c r="KNW17" s="7"/>
      <c r="KNX17" s="7"/>
      <c r="KNY17" s="7"/>
      <c r="KNZ17" s="7"/>
      <c r="KOA17" s="7"/>
      <c r="KOB17" s="7"/>
      <c r="KOC17" s="7"/>
      <c r="KOD17" s="7"/>
      <c r="KOE17" s="7"/>
      <c r="KOF17" s="7"/>
      <c r="KOG17" s="7"/>
      <c r="KOH17" s="7"/>
      <c r="KOI17" s="7"/>
      <c r="KOJ17" s="7"/>
      <c r="KOK17" s="7"/>
      <c r="KOL17" s="7"/>
      <c r="KOM17" s="7"/>
      <c r="KON17" s="7"/>
      <c r="KOO17" s="7"/>
      <c r="KOP17" s="7"/>
      <c r="KOQ17" s="7"/>
      <c r="KOR17" s="7"/>
      <c r="KOS17" s="7"/>
      <c r="KOT17" s="7"/>
      <c r="KOU17" s="7"/>
      <c r="KOV17" s="7"/>
      <c r="KOW17" s="7"/>
      <c r="KOX17" s="7"/>
      <c r="KOY17" s="7"/>
      <c r="KOZ17" s="7"/>
      <c r="KPA17" s="7"/>
      <c r="KPB17" s="7"/>
      <c r="KPC17" s="7"/>
      <c r="KPD17" s="7"/>
      <c r="KPE17" s="7"/>
      <c r="KPF17" s="7"/>
      <c r="KPG17" s="7"/>
      <c r="KPH17" s="7"/>
      <c r="KPI17" s="7"/>
      <c r="KPJ17" s="7"/>
      <c r="KPK17" s="7"/>
      <c r="KPL17" s="7"/>
      <c r="KPM17" s="7"/>
      <c r="KPN17" s="7"/>
      <c r="KPO17" s="7"/>
      <c r="KPP17" s="7"/>
      <c r="KPQ17" s="7"/>
      <c r="KPR17" s="7"/>
      <c r="KPS17" s="7"/>
      <c r="KPT17" s="7"/>
      <c r="KPU17" s="7"/>
      <c r="KPV17" s="7"/>
      <c r="KPW17" s="7"/>
      <c r="KPX17" s="7"/>
      <c r="KPY17" s="7"/>
      <c r="KPZ17" s="7"/>
      <c r="KQA17" s="7"/>
      <c r="KQB17" s="7"/>
      <c r="KQC17" s="7"/>
      <c r="KQD17" s="7"/>
      <c r="KQE17" s="7"/>
      <c r="KQF17" s="7"/>
      <c r="KQG17" s="7"/>
      <c r="KQH17" s="7"/>
      <c r="KQI17" s="7"/>
      <c r="KQJ17" s="7"/>
      <c r="KQK17" s="7"/>
      <c r="KQL17" s="7"/>
      <c r="KQM17" s="7"/>
      <c r="KQN17" s="7"/>
      <c r="KQO17" s="7"/>
      <c r="KQP17" s="7"/>
      <c r="KQQ17" s="7"/>
      <c r="KQR17" s="7"/>
      <c r="KQS17" s="7"/>
      <c r="KQT17" s="7"/>
      <c r="KQU17" s="7"/>
      <c r="KQV17" s="7"/>
      <c r="KQW17" s="7"/>
      <c r="KQX17" s="7"/>
      <c r="KQY17" s="7"/>
      <c r="KQZ17" s="7"/>
      <c r="KRA17" s="7"/>
      <c r="KRB17" s="7"/>
      <c r="KRC17" s="7"/>
      <c r="KRD17" s="7"/>
      <c r="KRE17" s="7"/>
      <c r="KRF17" s="7"/>
      <c r="KRG17" s="7"/>
      <c r="KRH17" s="7"/>
      <c r="KRI17" s="7"/>
      <c r="KRJ17" s="7"/>
      <c r="KRK17" s="7"/>
      <c r="KRL17" s="7"/>
      <c r="KRM17" s="7"/>
      <c r="KRN17" s="7"/>
      <c r="KRO17" s="7"/>
      <c r="KRP17" s="7"/>
      <c r="KRQ17" s="7"/>
      <c r="KRR17" s="7"/>
      <c r="KRS17" s="7"/>
      <c r="KRT17" s="7"/>
      <c r="KRU17" s="7"/>
      <c r="KRV17" s="7"/>
      <c r="KRW17" s="7"/>
      <c r="KRX17" s="7"/>
      <c r="KRY17" s="7"/>
      <c r="KRZ17" s="7"/>
      <c r="KSA17" s="7"/>
      <c r="KSB17" s="7"/>
      <c r="KSC17" s="7"/>
      <c r="KSD17" s="7"/>
      <c r="KSE17" s="7"/>
      <c r="KSF17" s="7"/>
      <c r="KSG17" s="7"/>
      <c r="KSH17" s="7"/>
      <c r="KSI17" s="7"/>
      <c r="KSJ17" s="7"/>
      <c r="KSK17" s="7"/>
      <c r="KSL17" s="7"/>
      <c r="KSM17" s="7"/>
      <c r="KSN17" s="7"/>
      <c r="KSO17" s="7"/>
      <c r="KSP17" s="7"/>
      <c r="KSQ17" s="7"/>
      <c r="KSR17" s="7"/>
      <c r="KSS17" s="7"/>
      <c r="KST17" s="7"/>
      <c r="KSU17" s="7"/>
      <c r="KSV17" s="7"/>
      <c r="KSW17" s="7"/>
      <c r="KSX17" s="7"/>
      <c r="KSY17" s="7"/>
      <c r="KSZ17" s="7"/>
      <c r="KTA17" s="7"/>
      <c r="KTB17" s="7"/>
      <c r="KTC17" s="7"/>
      <c r="KTD17" s="7"/>
      <c r="KTE17" s="7"/>
      <c r="KTF17" s="7"/>
      <c r="KTG17" s="7"/>
      <c r="KTH17" s="7"/>
      <c r="KTI17" s="7"/>
      <c r="KTJ17" s="7"/>
      <c r="KTK17" s="7"/>
      <c r="KTL17" s="7"/>
      <c r="KTM17" s="7"/>
      <c r="KTN17" s="7"/>
      <c r="KTO17" s="7"/>
      <c r="KTP17" s="7"/>
      <c r="KTQ17" s="7"/>
      <c r="KTR17" s="7"/>
      <c r="KTS17" s="7"/>
      <c r="KTT17" s="7"/>
      <c r="KTU17" s="7"/>
      <c r="KTV17" s="7"/>
      <c r="KTW17" s="7"/>
      <c r="KTX17" s="7"/>
      <c r="KTY17" s="7"/>
      <c r="KTZ17" s="7"/>
      <c r="KUA17" s="7"/>
      <c r="KUB17" s="7"/>
      <c r="KUC17" s="7"/>
      <c r="KUD17" s="7"/>
      <c r="KUE17" s="7"/>
      <c r="KUF17" s="7"/>
      <c r="KUG17" s="7"/>
      <c r="KUH17" s="7"/>
      <c r="KUI17" s="7"/>
      <c r="KUJ17" s="7"/>
      <c r="KUK17" s="7"/>
      <c r="KUL17" s="7"/>
      <c r="KUM17" s="7"/>
      <c r="KUN17" s="7"/>
      <c r="KUO17" s="7"/>
      <c r="KUP17" s="7"/>
      <c r="KUQ17" s="7"/>
      <c r="KUR17" s="7"/>
      <c r="KUS17" s="7"/>
      <c r="KUT17" s="7"/>
      <c r="KUU17" s="7"/>
      <c r="KUV17" s="7"/>
      <c r="KUW17" s="7"/>
      <c r="KUX17" s="7"/>
      <c r="KUY17" s="7"/>
      <c r="KUZ17" s="7"/>
      <c r="KVA17" s="7"/>
      <c r="KVB17" s="7"/>
      <c r="KVC17" s="7"/>
      <c r="KVD17" s="7"/>
      <c r="KVE17" s="7"/>
      <c r="KVF17" s="7"/>
      <c r="KVG17" s="7"/>
      <c r="KVH17" s="7"/>
      <c r="KVI17" s="7"/>
      <c r="KVJ17" s="7"/>
      <c r="KVK17" s="7"/>
      <c r="KVL17" s="7"/>
      <c r="KVM17" s="7"/>
      <c r="KVN17" s="7"/>
      <c r="KVO17" s="7"/>
      <c r="KVP17" s="7"/>
      <c r="KVQ17" s="7"/>
      <c r="KVR17" s="7"/>
      <c r="KVS17" s="7"/>
      <c r="KVT17" s="7"/>
      <c r="KVU17" s="7"/>
      <c r="KVV17" s="7"/>
      <c r="KVW17" s="7"/>
      <c r="KVX17" s="7"/>
      <c r="KVY17" s="7"/>
      <c r="KVZ17" s="7"/>
      <c r="KWA17" s="7"/>
      <c r="KWB17" s="7"/>
      <c r="KWC17" s="7"/>
      <c r="KWD17" s="7"/>
      <c r="KWE17" s="7"/>
      <c r="KWF17" s="7"/>
      <c r="KWG17" s="7"/>
      <c r="KWH17" s="7"/>
      <c r="KWI17" s="7"/>
      <c r="KWJ17" s="7"/>
      <c r="KWK17" s="7"/>
      <c r="KWL17" s="7"/>
      <c r="KWM17" s="7"/>
      <c r="KWN17" s="7"/>
      <c r="KWO17" s="7"/>
      <c r="KWP17" s="7"/>
      <c r="KWQ17" s="7"/>
      <c r="KWR17" s="7"/>
      <c r="KWS17" s="7"/>
      <c r="KWT17" s="7"/>
      <c r="KWU17" s="7"/>
      <c r="KWV17" s="7"/>
      <c r="KWW17" s="7"/>
      <c r="KWX17" s="7"/>
      <c r="KWY17" s="7"/>
      <c r="KWZ17" s="7"/>
      <c r="KXA17" s="7"/>
      <c r="KXB17" s="7"/>
      <c r="KXC17" s="7"/>
      <c r="KXD17" s="7"/>
      <c r="KXE17" s="7"/>
      <c r="KXF17" s="7"/>
      <c r="KXG17" s="7"/>
      <c r="KXH17" s="7"/>
      <c r="KXI17" s="7"/>
      <c r="KXJ17" s="7"/>
      <c r="KXK17" s="7"/>
      <c r="KXL17" s="7"/>
      <c r="KXM17" s="7"/>
      <c r="KXN17" s="7"/>
      <c r="KXO17" s="7"/>
      <c r="KXP17" s="7"/>
      <c r="KXQ17" s="7"/>
      <c r="KXR17" s="7"/>
      <c r="KXS17" s="7"/>
      <c r="KXT17" s="7"/>
      <c r="KXU17" s="7"/>
      <c r="KXV17" s="7"/>
      <c r="KXW17" s="7"/>
      <c r="KXX17" s="7"/>
      <c r="KXY17" s="7"/>
      <c r="KXZ17" s="7"/>
      <c r="KYA17" s="7"/>
      <c r="KYB17" s="7"/>
      <c r="KYC17" s="7"/>
      <c r="KYD17" s="7"/>
      <c r="KYE17" s="7"/>
      <c r="KYF17" s="7"/>
      <c r="KYG17" s="7"/>
      <c r="KYH17" s="7"/>
      <c r="KYI17" s="7"/>
      <c r="KYJ17" s="7"/>
      <c r="KYK17" s="7"/>
      <c r="KYL17" s="7"/>
      <c r="KYM17" s="7"/>
      <c r="KYN17" s="7"/>
      <c r="KYO17" s="7"/>
      <c r="KYP17" s="7"/>
      <c r="KYQ17" s="7"/>
      <c r="KYR17" s="7"/>
      <c r="KYS17" s="7"/>
      <c r="KYT17" s="7"/>
      <c r="KYU17" s="7"/>
      <c r="KYV17" s="7"/>
      <c r="KYW17" s="7"/>
      <c r="KYX17" s="7"/>
      <c r="KYY17" s="7"/>
      <c r="KYZ17" s="7"/>
      <c r="KZA17" s="7"/>
      <c r="KZB17" s="7"/>
      <c r="KZC17" s="7"/>
      <c r="KZD17" s="7"/>
      <c r="KZE17" s="7"/>
      <c r="KZF17" s="7"/>
      <c r="KZG17" s="7"/>
      <c r="KZH17" s="7"/>
      <c r="KZI17" s="7"/>
      <c r="KZJ17" s="7"/>
      <c r="KZK17" s="7"/>
      <c r="KZL17" s="7"/>
      <c r="KZM17" s="7"/>
      <c r="KZN17" s="7"/>
      <c r="KZO17" s="7"/>
      <c r="KZP17" s="7"/>
      <c r="KZQ17" s="7"/>
      <c r="KZR17" s="7"/>
      <c r="KZS17" s="7"/>
      <c r="KZT17" s="7"/>
      <c r="KZU17" s="7"/>
      <c r="KZV17" s="7"/>
      <c r="KZW17" s="7"/>
      <c r="KZX17" s="7"/>
      <c r="KZY17" s="7"/>
      <c r="KZZ17" s="7"/>
      <c r="LAA17" s="7"/>
      <c r="LAB17" s="7"/>
      <c r="LAC17" s="7"/>
      <c r="LAD17" s="7"/>
      <c r="LAE17" s="7"/>
      <c r="LAF17" s="7"/>
      <c r="LAG17" s="7"/>
      <c r="LAH17" s="7"/>
      <c r="LAI17" s="7"/>
      <c r="LAJ17" s="7"/>
      <c r="LAK17" s="7"/>
      <c r="LAL17" s="7"/>
      <c r="LAM17" s="7"/>
      <c r="LAN17" s="7"/>
      <c r="LAO17" s="7"/>
      <c r="LAP17" s="7"/>
      <c r="LAQ17" s="7"/>
      <c r="LAR17" s="7"/>
      <c r="LAS17" s="7"/>
      <c r="LAT17" s="7"/>
      <c r="LAU17" s="7"/>
      <c r="LAV17" s="7"/>
      <c r="LAW17" s="7"/>
      <c r="LAX17" s="7"/>
      <c r="LAY17" s="7"/>
      <c r="LAZ17" s="7"/>
      <c r="LBA17" s="7"/>
      <c r="LBB17" s="7"/>
      <c r="LBC17" s="7"/>
      <c r="LBD17" s="7"/>
      <c r="LBE17" s="7"/>
      <c r="LBF17" s="7"/>
      <c r="LBG17" s="7"/>
      <c r="LBH17" s="7"/>
      <c r="LBI17" s="7"/>
      <c r="LBJ17" s="7"/>
      <c r="LBK17" s="7"/>
      <c r="LBL17" s="7"/>
      <c r="LBM17" s="7"/>
      <c r="LBN17" s="7"/>
      <c r="LBO17" s="7"/>
      <c r="LBP17" s="7"/>
      <c r="LBQ17" s="7"/>
      <c r="LBR17" s="7"/>
      <c r="LBS17" s="7"/>
      <c r="LBT17" s="7"/>
      <c r="LBU17" s="7"/>
      <c r="LBV17" s="7"/>
      <c r="LBW17" s="7"/>
      <c r="LBX17" s="7"/>
      <c r="LBY17" s="7"/>
      <c r="LBZ17" s="7"/>
      <c r="LCA17" s="7"/>
      <c r="LCB17" s="7"/>
      <c r="LCC17" s="7"/>
      <c r="LCD17" s="7"/>
      <c r="LCE17" s="7"/>
      <c r="LCF17" s="7"/>
      <c r="LCG17" s="7"/>
      <c r="LCH17" s="7"/>
      <c r="LCI17" s="7"/>
      <c r="LCJ17" s="7"/>
      <c r="LCK17" s="7"/>
      <c r="LCL17" s="7"/>
      <c r="LCM17" s="7"/>
      <c r="LCN17" s="7"/>
      <c r="LCO17" s="7"/>
      <c r="LCP17" s="7"/>
      <c r="LCQ17" s="7"/>
      <c r="LCR17" s="7"/>
      <c r="LCS17" s="7"/>
      <c r="LCT17" s="7"/>
      <c r="LCU17" s="7"/>
      <c r="LCV17" s="7"/>
      <c r="LCW17" s="7"/>
      <c r="LCX17" s="7"/>
      <c r="LCY17" s="7"/>
      <c r="LCZ17" s="7"/>
      <c r="LDA17" s="7"/>
      <c r="LDB17" s="7"/>
      <c r="LDC17" s="7"/>
      <c r="LDD17" s="7"/>
      <c r="LDE17" s="7"/>
      <c r="LDF17" s="7"/>
      <c r="LDG17" s="7"/>
      <c r="LDH17" s="7"/>
      <c r="LDI17" s="7"/>
      <c r="LDJ17" s="7"/>
      <c r="LDK17" s="7"/>
      <c r="LDL17" s="7"/>
      <c r="LDM17" s="7"/>
      <c r="LDN17" s="7"/>
      <c r="LDO17" s="7"/>
      <c r="LDP17" s="7"/>
      <c r="LDQ17" s="7"/>
      <c r="LDR17" s="7"/>
      <c r="LDS17" s="7"/>
      <c r="LDT17" s="7"/>
      <c r="LDU17" s="7"/>
      <c r="LDV17" s="7"/>
      <c r="LDW17" s="7"/>
      <c r="LDX17" s="7"/>
      <c r="LDY17" s="7"/>
      <c r="LDZ17" s="7"/>
      <c r="LEA17" s="7"/>
      <c r="LEB17" s="7"/>
      <c r="LEC17" s="7"/>
      <c r="LED17" s="7"/>
      <c r="LEE17" s="7"/>
      <c r="LEF17" s="7"/>
      <c r="LEG17" s="7"/>
      <c r="LEH17" s="7"/>
      <c r="LEI17" s="7"/>
      <c r="LEJ17" s="7"/>
      <c r="LEK17" s="7"/>
      <c r="LEL17" s="7"/>
      <c r="LEM17" s="7"/>
      <c r="LEN17" s="7"/>
      <c r="LEO17" s="7"/>
      <c r="LEP17" s="7"/>
      <c r="LEQ17" s="7"/>
      <c r="LER17" s="7"/>
      <c r="LES17" s="7"/>
      <c r="LET17" s="7"/>
      <c r="LEU17" s="7"/>
      <c r="LEV17" s="7"/>
      <c r="LEW17" s="7"/>
      <c r="LEX17" s="7"/>
      <c r="LEY17" s="7"/>
      <c r="LEZ17" s="7"/>
      <c r="LFA17" s="7"/>
      <c r="LFB17" s="7"/>
      <c r="LFC17" s="7"/>
      <c r="LFD17" s="7"/>
      <c r="LFE17" s="7"/>
      <c r="LFF17" s="7"/>
      <c r="LFG17" s="7"/>
      <c r="LFH17" s="7"/>
      <c r="LFI17" s="7"/>
      <c r="LFJ17" s="7"/>
      <c r="LFK17" s="7"/>
      <c r="LFL17" s="7"/>
      <c r="LFM17" s="7"/>
      <c r="LFN17" s="7"/>
      <c r="LFO17" s="7"/>
      <c r="LFP17" s="7"/>
      <c r="LFQ17" s="7"/>
      <c r="LFR17" s="7"/>
      <c r="LFS17" s="7"/>
      <c r="LFT17" s="7"/>
      <c r="LFU17" s="7"/>
      <c r="LFV17" s="7"/>
      <c r="LFW17" s="7"/>
      <c r="LFX17" s="7"/>
      <c r="LFY17" s="7"/>
      <c r="LFZ17" s="7"/>
      <c r="LGA17" s="7"/>
      <c r="LGB17" s="7"/>
      <c r="LGC17" s="7"/>
      <c r="LGD17" s="7"/>
      <c r="LGE17" s="7"/>
      <c r="LGF17" s="7"/>
      <c r="LGG17" s="7"/>
      <c r="LGH17" s="7"/>
      <c r="LGI17" s="7"/>
      <c r="LGJ17" s="7"/>
      <c r="LGK17" s="7"/>
      <c r="LGL17" s="7"/>
      <c r="LGM17" s="7"/>
      <c r="LGN17" s="7"/>
      <c r="LGO17" s="7"/>
      <c r="LGP17" s="7"/>
      <c r="LGQ17" s="7"/>
      <c r="LGR17" s="7"/>
      <c r="LGS17" s="7"/>
      <c r="LGT17" s="7"/>
      <c r="LGU17" s="7"/>
      <c r="LGV17" s="7"/>
      <c r="LGW17" s="7"/>
      <c r="LGX17" s="7"/>
      <c r="LGY17" s="7"/>
      <c r="LGZ17" s="7"/>
      <c r="LHA17" s="7"/>
      <c r="LHB17" s="7"/>
      <c r="LHC17" s="7"/>
      <c r="LHD17" s="7"/>
      <c r="LHE17" s="7"/>
      <c r="LHF17" s="7"/>
      <c r="LHG17" s="7"/>
      <c r="LHH17" s="7"/>
      <c r="LHI17" s="7"/>
      <c r="LHJ17" s="7"/>
      <c r="LHK17" s="7"/>
      <c r="LHL17" s="7"/>
      <c r="LHM17" s="7"/>
      <c r="LHN17" s="7"/>
      <c r="LHO17" s="7"/>
      <c r="LHP17" s="7"/>
      <c r="LHQ17" s="7"/>
      <c r="LHR17" s="7"/>
      <c r="LHS17" s="7"/>
      <c r="LHT17" s="7"/>
      <c r="LHU17" s="7"/>
      <c r="LHV17" s="7"/>
      <c r="LHW17" s="7"/>
      <c r="LHX17" s="7"/>
      <c r="LHY17" s="7"/>
      <c r="LHZ17" s="7"/>
      <c r="LIA17" s="7"/>
      <c r="LIB17" s="7"/>
      <c r="LIC17" s="7"/>
      <c r="LID17" s="7"/>
      <c r="LIE17" s="7"/>
      <c r="LIF17" s="7"/>
      <c r="LIG17" s="7"/>
      <c r="LIH17" s="7"/>
      <c r="LII17" s="7"/>
      <c r="LIJ17" s="7"/>
      <c r="LIK17" s="7"/>
      <c r="LIL17" s="7"/>
      <c r="LIM17" s="7"/>
      <c r="LIN17" s="7"/>
      <c r="LIO17" s="7"/>
      <c r="LIP17" s="7"/>
      <c r="LIQ17" s="7"/>
      <c r="LIR17" s="7"/>
      <c r="LIS17" s="7"/>
      <c r="LIT17" s="7"/>
      <c r="LIU17" s="7"/>
      <c r="LIV17" s="7"/>
      <c r="LIW17" s="7"/>
      <c r="LIX17" s="7"/>
      <c r="LIY17" s="7"/>
      <c r="LIZ17" s="7"/>
      <c r="LJA17" s="7"/>
      <c r="LJB17" s="7"/>
      <c r="LJC17" s="7"/>
      <c r="LJD17" s="7"/>
      <c r="LJE17" s="7"/>
      <c r="LJF17" s="7"/>
      <c r="LJG17" s="7"/>
      <c r="LJH17" s="7"/>
      <c r="LJI17" s="7"/>
      <c r="LJJ17" s="7"/>
      <c r="LJK17" s="7"/>
      <c r="LJL17" s="7"/>
      <c r="LJM17" s="7"/>
      <c r="LJN17" s="7"/>
      <c r="LJO17" s="7"/>
      <c r="LJP17" s="7"/>
      <c r="LJQ17" s="7"/>
      <c r="LJR17" s="7"/>
      <c r="LJS17" s="7"/>
      <c r="LJT17" s="7"/>
      <c r="LJU17" s="7"/>
      <c r="LJV17" s="7"/>
      <c r="LJW17" s="7"/>
      <c r="LJX17" s="7"/>
      <c r="LJY17" s="7"/>
      <c r="LJZ17" s="7"/>
      <c r="LKA17" s="7"/>
      <c r="LKB17" s="7"/>
      <c r="LKC17" s="7"/>
      <c r="LKD17" s="7"/>
      <c r="LKE17" s="7"/>
      <c r="LKF17" s="7"/>
      <c r="LKG17" s="7"/>
      <c r="LKH17" s="7"/>
      <c r="LKI17" s="7"/>
      <c r="LKJ17" s="7"/>
      <c r="LKK17" s="7"/>
      <c r="LKL17" s="7"/>
      <c r="LKM17" s="7"/>
      <c r="LKN17" s="7"/>
      <c r="LKO17" s="7"/>
      <c r="LKP17" s="7"/>
      <c r="LKQ17" s="7"/>
      <c r="LKR17" s="7"/>
      <c r="LKS17" s="7"/>
      <c r="LKT17" s="7"/>
      <c r="LKU17" s="7"/>
      <c r="LKV17" s="7"/>
      <c r="LKW17" s="7"/>
      <c r="LKX17" s="7"/>
      <c r="LKY17" s="7"/>
      <c r="LKZ17" s="7"/>
      <c r="LLA17" s="7"/>
      <c r="LLB17" s="7"/>
      <c r="LLC17" s="7"/>
      <c r="LLD17" s="7"/>
      <c r="LLE17" s="7"/>
      <c r="LLF17" s="7"/>
      <c r="LLG17" s="7"/>
      <c r="LLH17" s="7"/>
      <c r="LLI17" s="7"/>
      <c r="LLJ17" s="7"/>
      <c r="LLK17" s="7"/>
      <c r="LLL17" s="7"/>
      <c r="LLM17" s="7"/>
      <c r="LLN17" s="7"/>
      <c r="LLO17" s="7"/>
      <c r="LLP17" s="7"/>
      <c r="LLQ17" s="7"/>
      <c r="LLR17" s="7"/>
      <c r="LLS17" s="7"/>
      <c r="LLT17" s="7"/>
      <c r="LLU17" s="7"/>
      <c r="LLV17" s="7"/>
      <c r="LLW17" s="7"/>
      <c r="LLX17" s="7"/>
      <c r="LLY17" s="7"/>
      <c r="LLZ17" s="7"/>
      <c r="LMA17" s="7"/>
      <c r="LMB17" s="7"/>
      <c r="LMC17" s="7"/>
      <c r="LMD17" s="7"/>
      <c r="LME17" s="7"/>
      <c r="LMF17" s="7"/>
      <c r="LMG17" s="7"/>
      <c r="LMH17" s="7"/>
      <c r="LMI17" s="7"/>
      <c r="LMJ17" s="7"/>
      <c r="LMK17" s="7"/>
      <c r="LML17" s="7"/>
      <c r="LMM17" s="7"/>
      <c r="LMN17" s="7"/>
      <c r="LMO17" s="7"/>
      <c r="LMP17" s="7"/>
      <c r="LMQ17" s="7"/>
      <c r="LMR17" s="7"/>
      <c r="LMS17" s="7"/>
      <c r="LMT17" s="7"/>
      <c r="LMU17" s="7"/>
      <c r="LMV17" s="7"/>
      <c r="LMW17" s="7"/>
      <c r="LMX17" s="7"/>
      <c r="LMY17" s="7"/>
      <c r="LMZ17" s="7"/>
      <c r="LNA17" s="7"/>
      <c r="LNB17" s="7"/>
      <c r="LNC17" s="7"/>
      <c r="LND17" s="7"/>
      <c r="LNE17" s="7"/>
      <c r="LNF17" s="7"/>
      <c r="LNG17" s="7"/>
      <c r="LNH17" s="7"/>
      <c r="LNI17" s="7"/>
      <c r="LNJ17" s="7"/>
      <c r="LNK17" s="7"/>
      <c r="LNL17" s="7"/>
      <c r="LNM17" s="7"/>
      <c r="LNN17" s="7"/>
      <c r="LNO17" s="7"/>
      <c r="LNP17" s="7"/>
      <c r="LNQ17" s="7"/>
      <c r="LNR17" s="7"/>
      <c r="LNS17" s="7"/>
      <c r="LNT17" s="7"/>
      <c r="LNU17" s="7"/>
      <c r="LNV17" s="7"/>
      <c r="LNW17" s="7"/>
      <c r="LNX17" s="7"/>
      <c r="LNY17" s="7"/>
      <c r="LNZ17" s="7"/>
      <c r="LOA17" s="7"/>
      <c r="LOB17" s="7"/>
      <c r="LOC17" s="7"/>
      <c r="LOD17" s="7"/>
      <c r="LOE17" s="7"/>
      <c r="LOF17" s="7"/>
      <c r="LOG17" s="7"/>
      <c r="LOH17" s="7"/>
      <c r="LOI17" s="7"/>
      <c r="LOJ17" s="7"/>
      <c r="LOK17" s="7"/>
      <c r="LOL17" s="7"/>
      <c r="LOM17" s="7"/>
      <c r="LON17" s="7"/>
      <c r="LOO17" s="7"/>
      <c r="LOP17" s="7"/>
      <c r="LOQ17" s="7"/>
      <c r="LOR17" s="7"/>
      <c r="LOS17" s="7"/>
      <c r="LOT17" s="7"/>
      <c r="LOU17" s="7"/>
      <c r="LOV17" s="7"/>
      <c r="LOW17" s="7"/>
      <c r="LOX17" s="7"/>
      <c r="LOY17" s="7"/>
      <c r="LOZ17" s="7"/>
      <c r="LPA17" s="7"/>
      <c r="LPB17" s="7"/>
      <c r="LPC17" s="7"/>
      <c r="LPD17" s="7"/>
      <c r="LPE17" s="7"/>
      <c r="LPF17" s="7"/>
      <c r="LPG17" s="7"/>
      <c r="LPH17" s="7"/>
      <c r="LPI17" s="7"/>
      <c r="LPJ17" s="7"/>
      <c r="LPK17" s="7"/>
      <c r="LPL17" s="7"/>
      <c r="LPM17" s="7"/>
      <c r="LPN17" s="7"/>
      <c r="LPO17" s="7"/>
      <c r="LPP17" s="7"/>
      <c r="LPQ17" s="7"/>
      <c r="LPR17" s="7"/>
      <c r="LPS17" s="7"/>
      <c r="LPT17" s="7"/>
      <c r="LPU17" s="7"/>
      <c r="LPV17" s="7"/>
      <c r="LPW17" s="7"/>
      <c r="LPX17" s="7"/>
      <c r="LPY17" s="7"/>
      <c r="LPZ17" s="7"/>
      <c r="LQA17" s="7"/>
      <c r="LQB17" s="7"/>
      <c r="LQC17" s="7"/>
      <c r="LQD17" s="7"/>
      <c r="LQE17" s="7"/>
      <c r="LQF17" s="7"/>
      <c r="LQG17" s="7"/>
      <c r="LQH17" s="7"/>
      <c r="LQI17" s="7"/>
      <c r="LQJ17" s="7"/>
      <c r="LQK17" s="7"/>
      <c r="LQL17" s="7"/>
      <c r="LQM17" s="7"/>
      <c r="LQN17" s="7"/>
      <c r="LQO17" s="7"/>
      <c r="LQP17" s="7"/>
      <c r="LQQ17" s="7"/>
      <c r="LQR17" s="7"/>
      <c r="LQS17" s="7"/>
      <c r="LQT17" s="7"/>
      <c r="LQU17" s="7"/>
      <c r="LQV17" s="7"/>
      <c r="LQW17" s="7"/>
      <c r="LQX17" s="7"/>
      <c r="LQY17" s="7"/>
      <c r="LQZ17" s="7"/>
      <c r="LRA17" s="7"/>
      <c r="LRB17" s="7"/>
      <c r="LRC17" s="7"/>
      <c r="LRD17" s="7"/>
      <c r="LRE17" s="7"/>
      <c r="LRF17" s="7"/>
      <c r="LRG17" s="7"/>
      <c r="LRH17" s="7"/>
      <c r="LRI17" s="7"/>
      <c r="LRJ17" s="7"/>
      <c r="LRK17" s="7"/>
      <c r="LRL17" s="7"/>
      <c r="LRM17" s="7"/>
      <c r="LRN17" s="7"/>
      <c r="LRO17" s="7"/>
      <c r="LRP17" s="7"/>
      <c r="LRQ17" s="7"/>
      <c r="LRR17" s="7"/>
      <c r="LRS17" s="7"/>
      <c r="LRT17" s="7"/>
      <c r="LRU17" s="7"/>
      <c r="LRV17" s="7"/>
      <c r="LRW17" s="7"/>
      <c r="LRX17" s="7"/>
      <c r="LRY17" s="7"/>
      <c r="LRZ17" s="7"/>
      <c r="LSA17" s="7"/>
      <c r="LSB17" s="7"/>
      <c r="LSC17" s="7"/>
      <c r="LSD17" s="7"/>
      <c r="LSE17" s="7"/>
      <c r="LSF17" s="7"/>
      <c r="LSG17" s="7"/>
      <c r="LSH17" s="7"/>
      <c r="LSI17" s="7"/>
      <c r="LSJ17" s="7"/>
      <c r="LSK17" s="7"/>
      <c r="LSL17" s="7"/>
      <c r="LSM17" s="7"/>
      <c r="LSN17" s="7"/>
      <c r="LSO17" s="7"/>
      <c r="LSP17" s="7"/>
      <c r="LSQ17" s="7"/>
      <c r="LSR17" s="7"/>
      <c r="LSS17" s="7"/>
      <c r="LST17" s="7"/>
      <c r="LSU17" s="7"/>
      <c r="LSV17" s="7"/>
      <c r="LSW17" s="7"/>
      <c r="LSX17" s="7"/>
      <c r="LSY17" s="7"/>
      <c r="LSZ17" s="7"/>
      <c r="LTA17" s="7"/>
      <c r="LTB17" s="7"/>
      <c r="LTC17" s="7"/>
      <c r="LTD17" s="7"/>
      <c r="LTE17" s="7"/>
      <c r="LTF17" s="7"/>
      <c r="LTG17" s="7"/>
      <c r="LTH17" s="7"/>
      <c r="LTI17" s="7"/>
      <c r="LTJ17" s="7"/>
      <c r="LTK17" s="7"/>
      <c r="LTL17" s="7"/>
      <c r="LTM17" s="7"/>
      <c r="LTN17" s="7"/>
      <c r="LTO17" s="7"/>
      <c r="LTP17" s="7"/>
      <c r="LTQ17" s="7"/>
      <c r="LTR17" s="7"/>
      <c r="LTS17" s="7"/>
      <c r="LTT17" s="7"/>
      <c r="LTU17" s="7"/>
      <c r="LTV17" s="7"/>
      <c r="LTW17" s="7"/>
      <c r="LTX17" s="7"/>
      <c r="LTY17" s="7"/>
      <c r="LTZ17" s="7"/>
      <c r="LUA17" s="7"/>
      <c r="LUB17" s="7"/>
      <c r="LUC17" s="7"/>
      <c r="LUD17" s="7"/>
      <c r="LUE17" s="7"/>
      <c r="LUF17" s="7"/>
      <c r="LUG17" s="7"/>
      <c r="LUH17" s="7"/>
      <c r="LUI17" s="7"/>
      <c r="LUJ17" s="7"/>
      <c r="LUK17" s="7"/>
      <c r="LUL17" s="7"/>
      <c r="LUM17" s="7"/>
      <c r="LUN17" s="7"/>
      <c r="LUO17" s="7"/>
      <c r="LUP17" s="7"/>
      <c r="LUQ17" s="7"/>
      <c r="LUR17" s="7"/>
      <c r="LUS17" s="7"/>
      <c r="LUT17" s="7"/>
      <c r="LUU17" s="7"/>
      <c r="LUV17" s="7"/>
      <c r="LUW17" s="7"/>
      <c r="LUX17" s="7"/>
      <c r="LUY17" s="7"/>
      <c r="LUZ17" s="7"/>
      <c r="LVA17" s="7"/>
      <c r="LVB17" s="7"/>
      <c r="LVC17" s="7"/>
      <c r="LVD17" s="7"/>
      <c r="LVE17" s="7"/>
      <c r="LVF17" s="7"/>
      <c r="LVG17" s="7"/>
      <c r="LVH17" s="7"/>
      <c r="LVI17" s="7"/>
      <c r="LVJ17" s="7"/>
      <c r="LVK17" s="7"/>
      <c r="LVL17" s="7"/>
      <c r="LVM17" s="7"/>
      <c r="LVN17" s="7"/>
      <c r="LVO17" s="7"/>
      <c r="LVP17" s="7"/>
      <c r="LVQ17" s="7"/>
      <c r="LVR17" s="7"/>
      <c r="LVS17" s="7"/>
      <c r="LVT17" s="7"/>
      <c r="LVU17" s="7"/>
      <c r="LVV17" s="7"/>
      <c r="LVW17" s="7"/>
      <c r="LVX17" s="7"/>
      <c r="LVY17" s="7"/>
      <c r="LVZ17" s="7"/>
      <c r="LWA17" s="7"/>
      <c r="LWB17" s="7"/>
      <c r="LWC17" s="7"/>
      <c r="LWD17" s="7"/>
      <c r="LWE17" s="7"/>
      <c r="LWF17" s="7"/>
      <c r="LWG17" s="7"/>
      <c r="LWH17" s="7"/>
      <c r="LWI17" s="7"/>
      <c r="LWJ17" s="7"/>
      <c r="LWK17" s="7"/>
      <c r="LWL17" s="7"/>
      <c r="LWM17" s="7"/>
      <c r="LWN17" s="7"/>
      <c r="LWO17" s="7"/>
      <c r="LWP17" s="7"/>
      <c r="LWQ17" s="7"/>
      <c r="LWR17" s="7"/>
      <c r="LWS17" s="7"/>
      <c r="LWT17" s="7"/>
      <c r="LWU17" s="7"/>
      <c r="LWV17" s="7"/>
      <c r="LWW17" s="7"/>
      <c r="LWX17" s="7"/>
      <c r="LWY17" s="7"/>
      <c r="LWZ17" s="7"/>
      <c r="LXA17" s="7"/>
      <c r="LXB17" s="7"/>
      <c r="LXC17" s="7"/>
      <c r="LXD17" s="7"/>
      <c r="LXE17" s="7"/>
      <c r="LXF17" s="7"/>
      <c r="LXG17" s="7"/>
      <c r="LXH17" s="7"/>
      <c r="LXI17" s="7"/>
      <c r="LXJ17" s="7"/>
      <c r="LXK17" s="7"/>
      <c r="LXL17" s="7"/>
      <c r="LXM17" s="7"/>
      <c r="LXN17" s="7"/>
      <c r="LXO17" s="7"/>
      <c r="LXP17" s="7"/>
      <c r="LXQ17" s="7"/>
      <c r="LXR17" s="7"/>
      <c r="LXS17" s="7"/>
      <c r="LXT17" s="7"/>
      <c r="LXU17" s="7"/>
      <c r="LXV17" s="7"/>
      <c r="LXW17" s="7"/>
      <c r="LXX17" s="7"/>
      <c r="LXY17" s="7"/>
      <c r="LXZ17" s="7"/>
      <c r="LYA17" s="7"/>
      <c r="LYB17" s="7"/>
      <c r="LYC17" s="7"/>
      <c r="LYD17" s="7"/>
      <c r="LYE17" s="7"/>
      <c r="LYF17" s="7"/>
      <c r="LYG17" s="7"/>
      <c r="LYH17" s="7"/>
      <c r="LYI17" s="7"/>
      <c r="LYJ17" s="7"/>
      <c r="LYK17" s="7"/>
      <c r="LYL17" s="7"/>
      <c r="LYM17" s="7"/>
      <c r="LYN17" s="7"/>
      <c r="LYO17" s="7"/>
      <c r="LYP17" s="7"/>
      <c r="LYQ17" s="7"/>
      <c r="LYR17" s="7"/>
      <c r="LYS17" s="7"/>
      <c r="LYT17" s="7"/>
      <c r="LYU17" s="7"/>
      <c r="LYV17" s="7"/>
      <c r="LYW17" s="7"/>
      <c r="LYX17" s="7"/>
      <c r="LYY17" s="7"/>
      <c r="LYZ17" s="7"/>
      <c r="LZA17" s="7"/>
      <c r="LZB17" s="7"/>
      <c r="LZC17" s="7"/>
      <c r="LZD17" s="7"/>
      <c r="LZE17" s="7"/>
      <c r="LZF17" s="7"/>
      <c r="LZG17" s="7"/>
      <c r="LZH17" s="7"/>
      <c r="LZI17" s="7"/>
      <c r="LZJ17" s="7"/>
      <c r="LZK17" s="7"/>
      <c r="LZL17" s="7"/>
      <c r="LZM17" s="7"/>
      <c r="LZN17" s="7"/>
      <c r="LZO17" s="7"/>
      <c r="LZP17" s="7"/>
      <c r="LZQ17" s="7"/>
      <c r="LZR17" s="7"/>
      <c r="LZS17" s="7"/>
      <c r="LZT17" s="7"/>
      <c r="LZU17" s="7"/>
      <c r="LZV17" s="7"/>
      <c r="LZW17" s="7"/>
      <c r="LZX17" s="7"/>
      <c r="LZY17" s="7"/>
      <c r="LZZ17" s="7"/>
      <c r="MAA17" s="7"/>
      <c r="MAB17" s="7"/>
      <c r="MAC17" s="7"/>
      <c r="MAD17" s="7"/>
      <c r="MAE17" s="7"/>
      <c r="MAF17" s="7"/>
      <c r="MAG17" s="7"/>
      <c r="MAH17" s="7"/>
      <c r="MAI17" s="7"/>
      <c r="MAJ17" s="7"/>
      <c r="MAK17" s="7"/>
      <c r="MAL17" s="7"/>
      <c r="MAM17" s="7"/>
      <c r="MAN17" s="7"/>
      <c r="MAO17" s="7"/>
      <c r="MAP17" s="7"/>
      <c r="MAQ17" s="7"/>
      <c r="MAR17" s="7"/>
      <c r="MAS17" s="7"/>
      <c r="MAT17" s="7"/>
      <c r="MAU17" s="7"/>
      <c r="MAV17" s="7"/>
      <c r="MAW17" s="7"/>
      <c r="MAX17" s="7"/>
      <c r="MAY17" s="7"/>
      <c r="MAZ17" s="7"/>
      <c r="MBA17" s="7"/>
      <c r="MBB17" s="7"/>
      <c r="MBC17" s="7"/>
      <c r="MBD17" s="7"/>
      <c r="MBE17" s="7"/>
      <c r="MBF17" s="7"/>
      <c r="MBG17" s="7"/>
      <c r="MBH17" s="7"/>
      <c r="MBI17" s="7"/>
      <c r="MBJ17" s="7"/>
      <c r="MBK17" s="7"/>
      <c r="MBL17" s="7"/>
      <c r="MBM17" s="7"/>
      <c r="MBN17" s="7"/>
      <c r="MBO17" s="7"/>
      <c r="MBP17" s="7"/>
      <c r="MBQ17" s="7"/>
      <c r="MBR17" s="7"/>
      <c r="MBS17" s="7"/>
      <c r="MBT17" s="7"/>
      <c r="MBU17" s="7"/>
      <c r="MBV17" s="7"/>
      <c r="MBW17" s="7"/>
      <c r="MBX17" s="7"/>
      <c r="MBY17" s="7"/>
      <c r="MBZ17" s="7"/>
      <c r="MCA17" s="7"/>
      <c r="MCB17" s="7"/>
      <c r="MCC17" s="7"/>
      <c r="MCD17" s="7"/>
      <c r="MCE17" s="7"/>
      <c r="MCF17" s="7"/>
      <c r="MCG17" s="7"/>
      <c r="MCH17" s="7"/>
      <c r="MCI17" s="7"/>
      <c r="MCJ17" s="7"/>
      <c r="MCK17" s="7"/>
      <c r="MCL17" s="7"/>
      <c r="MCM17" s="7"/>
      <c r="MCN17" s="7"/>
      <c r="MCO17" s="7"/>
      <c r="MCP17" s="7"/>
      <c r="MCQ17" s="7"/>
      <c r="MCR17" s="7"/>
      <c r="MCS17" s="7"/>
      <c r="MCT17" s="7"/>
      <c r="MCU17" s="7"/>
      <c r="MCV17" s="7"/>
      <c r="MCW17" s="7"/>
      <c r="MCX17" s="7"/>
      <c r="MCY17" s="7"/>
      <c r="MCZ17" s="7"/>
      <c r="MDA17" s="7"/>
      <c r="MDB17" s="7"/>
      <c r="MDC17" s="7"/>
      <c r="MDD17" s="7"/>
      <c r="MDE17" s="7"/>
      <c r="MDF17" s="7"/>
      <c r="MDG17" s="7"/>
      <c r="MDH17" s="7"/>
      <c r="MDI17" s="7"/>
      <c r="MDJ17" s="7"/>
      <c r="MDK17" s="7"/>
      <c r="MDL17" s="7"/>
      <c r="MDM17" s="7"/>
      <c r="MDN17" s="7"/>
      <c r="MDO17" s="7"/>
      <c r="MDP17" s="7"/>
      <c r="MDQ17" s="7"/>
      <c r="MDR17" s="7"/>
      <c r="MDS17" s="7"/>
      <c r="MDT17" s="7"/>
      <c r="MDU17" s="7"/>
      <c r="MDV17" s="7"/>
      <c r="MDW17" s="7"/>
      <c r="MDX17" s="7"/>
      <c r="MDY17" s="7"/>
      <c r="MDZ17" s="7"/>
      <c r="MEA17" s="7"/>
      <c r="MEB17" s="7"/>
      <c r="MEC17" s="7"/>
      <c r="MED17" s="7"/>
      <c r="MEE17" s="7"/>
      <c r="MEF17" s="7"/>
      <c r="MEG17" s="7"/>
      <c r="MEH17" s="7"/>
      <c r="MEI17" s="7"/>
      <c r="MEJ17" s="7"/>
      <c r="MEK17" s="7"/>
      <c r="MEL17" s="7"/>
      <c r="MEM17" s="7"/>
      <c r="MEN17" s="7"/>
      <c r="MEO17" s="7"/>
      <c r="MEP17" s="7"/>
      <c r="MEQ17" s="7"/>
      <c r="MER17" s="7"/>
      <c r="MES17" s="7"/>
      <c r="MET17" s="7"/>
      <c r="MEU17" s="7"/>
      <c r="MEV17" s="7"/>
      <c r="MEW17" s="7"/>
      <c r="MEX17" s="7"/>
      <c r="MEY17" s="7"/>
      <c r="MEZ17" s="7"/>
      <c r="MFA17" s="7"/>
      <c r="MFB17" s="7"/>
      <c r="MFC17" s="7"/>
      <c r="MFD17" s="7"/>
      <c r="MFE17" s="7"/>
      <c r="MFF17" s="7"/>
      <c r="MFG17" s="7"/>
      <c r="MFH17" s="7"/>
      <c r="MFI17" s="7"/>
      <c r="MFJ17" s="7"/>
      <c r="MFK17" s="7"/>
      <c r="MFL17" s="7"/>
      <c r="MFM17" s="7"/>
      <c r="MFN17" s="7"/>
      <c r="MFO17" s="7"/>
      <c r="MFP17" s="7"/>
      <c r="MFQ17" s="7"/>
      <c r="MFR17" s="7"/>
      <c r="MFS17" s="7"/>
      <c r="MFT17" s="7"/>
      <c r="MFU17" s="7"/>
      <c r="MFV17" s="7"/>
      <c r="MFW17" s="7"/>
      <c r="MFX17" s="7"/>
      <c r="MFY17" s="7"/>
      <c r="MFZ17" s="7"/>
      <c r="MGA17" s="7"/>
      <c r="MGB17" s="7"/>
      <c r="MGC17" s="7"/>
      <c r="MGD17" s="7"/>
      <c r="MGE17" s="7"/>
      <c r="MGF17" s="7"/>
      <c r="MGG17" s="7"/>
      <c r="MGH17" s="7"/>
      <c r="MGI17" s="7"/>
      <c r="MGJ17" s="7"/>
      <c r="MGK17" s="7"/>
      <c r="MGL17" s="7"/>
      <c r="MGM17" s="7"/>
      <c r="MGN17" s="7"/>
      <c r="MGO17" s="7"/>
      <c r="MGP17" s="7"/>
      <c r="MGQ17" s="7"/>
      <c r="MGR17" s="7"/>
      <c r="MGS17" s="7"/>
      <c r="MGT17" s="7"/>
      <c r="MGU17" s="7"/>
      <c r="MGV17" s="7"/>
      <c r="MGW17" s="7"/>
      <c r="MGX17" s="7"/>
      <c r="MGY17" s="7"/>
      <c r="MGZ17" s="7"/>
      <c r="MHA17" s="7"/>
      <c r="MHB17" s="7"/>
      <c r="MHC17" s="7"/>
      <c r="MHD17" s="7"/>
      <c r="MHE17" s="7"/>
      <c r="MHF17" s="7"/>
      <c r="MHG17" s="7"/>
      <c r="MHH17" s="7"/>
      <c r="MHI17" s="7"/>
      <c r="MHJ17" s="7"/>
      <c r="MHK17" s="7"/>
      <c r="MHL17" s="7"/>
      <c r="MHM17" s="7"/>
      <c r="MHN17" s="7"/>
      <c r="MHO17" s="7"/>
      <c r="MHP17" s="7"/>
      <c r="MHQ17" s="7"/>
      <c r="MHR17" s="7"/>
      <c r="MHS17" s="7"/>
      <c r="MHT17" s="7"/>
      <c r="MHU17" s="7"/>
      <c r="MHV17" s="7"/>
      <c r="MHW17" s="7"/>
      <c r="MHX17" s="7"/>
      <c r="MHY17" s="7"/>
      <c r="MHZ17" s="7"/>
      <c r="MIA17" s="7"/>
      <c r="MIB17" s="7"/>
      <c r="MIC17" s="7"/>
      <c r="MID17" s="7"/>
      <c r="MIE17" s="7"/>
      <c r="MIF17" s="7"/>
      <c r="MIG17" s="7"/>
      <c r="MIH17" s="7"/>
      <c r="MII17" s="7"/>
      <c r="MIJ17" s="7"/>
      <c r="MIK17" s="7"/>
      <c r="MIL17" s="7"/>
      <c r="MIM17" s="7"/>
      <c r="MIN17" s="7"/>
      <c r="MIO17" s="7"/>
      <c r="MIP17" s="7"/>
      <c r="MIQ17" s="7"/>
      <c r="MIR17" s="7"/>
      <c r="MIS17" s="7"/>
      <c r="MIT17" s="7"/>
      <c r="MIU17" s="7"/>
      <c r="MIV17" s="7"/>
      <c r="MIW17" s="7"/>
      <c r="MIX17" s="7"/>
      <c r="MIY17" s="7"/>
      <c r="MIZ17" s="7"/>
      <c r="MJA17" s="7"/>
      <c r="MJB17" s="7"/>
      <c r="MJC17" s="7"/>
      <c r="MJD17" s="7"/>
      <c r="MJE17" s="7"/>
      <c r="MJF17" s="7"/>
      <c r="MJG17" s="7"/>
      <c r="MJH17" s="7"/>
      <c r="MJI17" s="7"/>
      <c r="MJJ17" s="7"/>
      <c r="MJK17" s="7"/>
      <c r="MJL17" s="7"/>
      <c r="MJM17" s="7"/>
      <c r="MJN17" s="7"/>
      <c r="MJO17" s="7"/>
      <c r="MJP17" s="7"/>
      <c r="MJQ17" s="7"/>
      <c r="MJR17" s="7"/>
      <c r="MJS17" s="7"/>
      <c r="MJT17" s="7"/>
      <c r="MJU17" s="7"/>
      <c r="MJV17" s="7"/>
      <c r="MJW17" s="7"/>
      <c r="MJX17" s="7"/>
      <c r="MJY17" s="7"/>
      <c r="MJZ17" s="7"/>
      <c r="MKA17" s="7"/>
      <c r="MKB17" s="7"/>
      <c r="MKC17" s="7"/>
      <c r="MKD17" s="7"/>
      <c r="MKE17" s="7"/>
      <c r="MKF17" s="7"/>
      <c r="MKG17" s="7"/>
      <c r="MKH17" s="7"/>
      <c r="MKI17" s="7"/>
      <c r="MKJ17" s="7"/>
      <c r="MKK17" s="7"/>
      <c r="MKL17" s="7"/>
      <c r="MKM17" s="7"/>
      <c r="MKN17" s="7"/>
      <c r="MKO17" s="7"/>
      <c r="MKP17" s="7"/>
      <c r="MKQ17" s="7"/>
      <c r="MKR17" s="7"/>
      <c r="MKS17" s="7"/>
      <c r="MKT17" s="7"/>
      <c r="MKU17" s="7"/>
      <c r="MKV17" s="7"/>
      <c r="MKW17" s="7"/>
      <c r="MKX17" s="7"/>
      <c r="MKY17" s="7"/>
      <c r="MKZ17" s="7"/>
      <c r="MLA17" s="7"/>
      <c r="MLB17" s="7"/>
      <c r="MLC17" s="7"/>
      <c r="MLD17" s="7"/>
      <c r="MLE17" s="7"/>
      <c r="MLF17" s="7"/>
      <c r="MLG17" s="7"/>
      <c r="MLH17" s="7"/>
      <c r="MLI17" s="7"/>
      <c r="MLJ17" s="7"/>
      <c r="MLK17" s="7"/>
      <c r="MLL17" s="7"/>
      <c r="MLM17" s="7"/>
      <c r="MLN17" s="7"/>
      <c r="MLO17" s="7"/>
      <c r="MLP17" s="7"/>
      <c r="MLQ17" s="7"/>
      <c r="MLR17" s="7"/>
      <c r="MLS17" s="7"/>
      <c r="MLT17" s="7"/>
      <c r="MLU17" s="7"/>
      <c r="MLV17" s="7"/>
      <c r="MLW17" s="7"/>
      <c r="MLX17" s="7"/>
      <c r="MLY17" s="7"/>
      <c r="MLZ17" s="7"/>
      <c r="MMA17" s="7"/>
      <c r="MMB17" s="7"/>
      <c r="MMC17" s="7"/>
      <c r="MMD17" s="7"/>
      <c r="MME17" s="7"/>
      <c r="MMF17" s="7"/>
      <c r="MMG17" s="7"/>
      <c r="MMH17" s="7"/>
      <c r="MMI17" s="7"/>
      <c r="MMJ17" s="7"/>
      <c r="MMK17" s="7"/>
      <c r="MML17" s="7"/>
      <c r="MMM17" s="7"/>
      <c r="MMN17" s="7"/>
      <c r="MMO17" s="7"/>
      <c r="MMP17" s="7"/>
      <c r="MMQ17" s="7"/>
      <c r="MMR17" s="7"/>
      <c r="MMS17" s="7"/>
      <c r="MMT17" s="7"/>
      <c r="MMU17" s="7"/>
      <c r="MMV17" s="7"/>
      <c r="MMW17" s="7"/>
      <c r="MMX17" s="7"/>
      <c r="MMY17" s="7"/>
      <c r="MMZ17" s="7"/>
      <c r="MNA17" s="7"/>
      <c r="MNB17" s="7"/>
      <c r="MNC17" s="7"/>
      <c r="MND17" s="7"/>
      <c r="MNE17" s="7"/>
      <c r="MNF17" s="7"/>
      <c r="MNG17" s="7"/>
      <c r="MNH17" s="7"/>
      <c r="MNI17" s="7"/>
      <c r="MNJ17" s="7"/>
      <c r="MNK17" s="7"/>
      <c r="MNL17" s="7"/>
      <c r="MNM17" s="7"/>
      <c r="MNN17" s="7"/>
      <c r="MNO17" s="7"/>
      <c r="MNP17" s="7"/>
      <c r="MNQ17" s="7"/>
      <c r="MNR17" s="7"/>
      <c r="MNS17" s="7"/>
      <c r="MNT17" s="7"/>
      <c r="MNU17" s="7"/>
      <c r="MNV17" s="7"/>
      <c r="MNW17" s="7"/>
      <c r="MNX17" s="7"/>
      <c r="MNY17" s="7"/>
      <c r="MNZ17" s="7"/>
      <c r="MOA17" s="7"/>
      <c r="MOB17" s="7"/>
      <c r="MOC17" s="7"/>
      <c r="MOD17" s="7"/>
      <c r="MOE17" s="7"/>
      <c r="MOF17" s="7"/>
      <c r="MOG17" s="7"/>
      <c r="MOH17" s="7"/>
      <c r="MOI17" s="7"/>
      <c r="MOJ17" s="7"/>
      <c r="MOK17" s="7"/>
      <c r="MOL17" s="7"/>
      <c r="MOM17" s="7"/>
      <c r="MON17" s="7"/>
      <c r="MOO17" s="7"/>
      <c r="MOP17" s="7"/>
      <c r="MOQ17" s="7"/>
      <c r="MOR17" s="7"/>
      <c r="MOS17" s="7"/>
      <c r="MOT17" s="7"/>
      <c r="MOU17" s="7"/>
      <c r="MOV17" s="7"/>
      <c r="MOW17" s="7"/>
      <c r="MOX17" s="7"/>
      <c r="MOY17" s="7"/>
      <c r="MOZ17" s="7"/>
      <c r="MPA17" s="7"/>
      <c r="MPB17" s="7"/>
      <c r="MPC17" s="7"/>
      <c r="MPD17" s="7"/>
      <c r="MPE17" s="7"/>
      <c r="MPF17" s="7"/>
      <c r="MPG17" s="7"/>
      <c r="MPH17" s="7"/>
      <c r="MPI17" s="7"/>
      <c r="MPJ17" s="7"/>
      <c r="MPK17" s="7"/>
      <c r="MPL17" s="7"/>
      <c r="MPM17" s="7"/>
      <c r="MPN17" s="7"/>
      <c r="MPO17" s="7"/>
      <c r="MPP17" s="7"/>
      <c r="MPQ17" s="7"/>
      <c r="MPR17" s="7"/>
      <c r="MPS17" s="7"/>
      <c r="MPT17" s="7"/>
      <c r="MPU17" s="7"/>
      <c r="MPV17" s="7"/>
      <c r="MPW17" s="7"/>
      <c r="MPX17" s="7"/>
      <c r="MPY17" s="7"/>
      <c r="MPZ17" s="7"/>
      <c r="MQA17" s="7"/>
      <c r="MQB17" s="7"/>
      <c r="MQC17" s="7"/>
      <c r="MQD17" s="7"/>
      <c r="MQE17" s="7"/>
      <c r="MQF17" s="7"/>
      <c r="MQG17" s="7"/>
      <c r="MQH17" s="7"/>
      <c r="MQI17" s="7"/>
      <c r="MQJ17" s="7"/>
      <c r="MQK17" s="7"/>
      <c r="MQL17" s="7"/>
      <c r="MQM17" s="7"/>
      <c r="MQN17" s="7"/>
      <c r="MQO17" s="7"/>
      <c r="MQP17" s="7"/>
      <c r="MQQ17" s="7"/>
      <c r="MQR17" s="7"/>
      <c r="MQS17" s="7"/>
      <c r="MQT17" s="7"/>
      <c r="MQU17" s="7"/>
      <c r="MQV17" s="7"/>
      <c r="MQW17" s="7"/>
      <c r="MQX17" s="7"/>
      <c r="MQY17" s="7"/>
      <c r="MQZ17" s="7"/>
      <c r="MRA17" s="7"/>
      <c r="MRB17" s="7"/>
      <c r="MRC17" s="7"/>
      <c r="MRD17" s="7"/>
      <c r="MRE17" s="7"/>
      <c r="MRF17" s="7"/>
      <c r="MRG17" s="7"/>
      <c r="MRH17" s="7"/>
      <c r="MRI17" s="7"/>
      <c r="MRJ17" s="7"/>
      <c r="MRK17" s="7"/>
      <c r="MRL17" s="7"/>
      <c r="MRM17" s="7"/>
      <c r="MRN17" s="7"/>
      <c r="MRO17" s="7"/>
      <c r="MRP17" s="7"/>
      <c r="MRQ17" s="7"/>
      <c r="MRR17" s="7"/>
      <c r="MRS17" s="7"/>
      <c r="MRT17" s="7"/>
      <c r="MRU17" s="7"/>
      <c r="MRV17" s="7"/>
      <c r="MRW17" s="7"/>
      <c r="MRX17" s="7"/>
      <c r="MRY17" s="7"/>
      <c r="MRZ17" s="7"/>
      <c r="MSA17" s="7"/>
      <c r="MSB17" s="7"/>
      <c r="MSC17" s="7"/>
      <c r="MSD17" s="7"/>
      <c r="MSE17" s="7"/>
      <c r="MSF17" s="7"/>
      <c r="MSG17" s="7"/>
      <c r="MSH17" s="7"/>
      <c r="MSI17" s="7"/>
      <c r="MSJ17" s="7"/>
      <c r="MSK17" s="7"/>
      <c r="MSL17" s="7"/>
      <c r="MSM17" s="7"/>
      <c r="MSN17" s="7"/>
      <c r="MSO17" s="7"/>
      <c r="MSP17" s="7"/>
      <c r="MSQ17" s="7"/>
      <c r="MSR17" s="7"/>
      <c r="MSS17" s="7"/>
      <c r="MST17" s="7"/>
      <c r="MSU17" s="7"/>
      <c r="MSV17" s="7"/>
      <c r="MSW17" s="7"/>
      <c r="MSX17" s="7"/>
      <c r="MSY17" s="7"/>
      <c r="MSZ17" s="7"/>
      <c r="MTA17" s="7"/>
      <c r="MTB17" s="7"/>
      <c r="MTC17" s="7"/>
      <c r="MTD17" s="7"/>
      <c r="MTE17" s="7"/>
      <c r="MTF17" s="7"/>
      <c r="MTG17" s="7"/>
      <c r="MTH17" s="7"/>
      <c r="MTI17" s="7"/>
      <c r="MTJ17" s="7"/>
      <c r="MTK17" s="7"/>
      <c r="MTL17" s="7"/>
      <c r="MTM17" s="7"/>
      <c r="MTN17" s="7"/>
      <c r="MTO17" s="7"/>
      <c r="MTP17" s="7"/>
      <c r="MTQ17" s="7"/>
      <c r="MTR17" s="7"/>
      <c r="MTS17" s="7"/>
      <c r="MTT17" s="7"/>
      <c r="MTU17" s="7"/>
      <c r="MTV17" s="7"/>
      <c r="MTW17" s="7"/>
      <c r="MTX17" s="7"/>
      <c r="MTY17" s="7"/>
      <c r="MTZ17" s="7"/>
      <c r="MUA17" s="7"/>
      <c r="MUB17" s="7"/>
      <c r="MUC17" s="7"/>
      <c r="MUD17" s="7"/>
      <c r="MUE17" s="7"/>
      <c r="MUF17" s="7"/>
      <c r="MUG17" s="7"/>
      <c r="MUH17" s="7"/>
      <c r="MUI17" s="7"/>
      <c r="MUJ17" s="7"/>
      <c r="MUK17" s="7"/>
      <c r="MUL17" s="7"/>
      <c r="MUM17" s="7"/>
      <c r="MUN17" s="7"/>
      <c r="MUO17" s="7"/>
      <c r="MUP17" s="7"/>
      <c r="MUQ17" s="7"/>
      <c r="MUR17" s="7"/>
      <c r="MUS17" s="7"/>
      <c r="MUT17" s="7"/>
      <c r="MUU17" s="7"/>
      <c r="MUV17" s="7"/>
      <c r="MUW17" s="7"/>
      <c r="MUX17" s="7"/>
      <c r="MUY17" s="7"/>
      <c r="MUZ17" s="7"/>
      <c r="MVA17" s="7"/>
      <c r="MVB17" s="7"/>
      <c r="MVC17" s="7"/>
      <c r="MVD17" s="7"/>
      <c r="MVE17" s="7"/>
      <c r="MVF17" s="7"/>
      <c r="MVG17" s="7"/>
      <c r="MVH17" s="7"/>
      <c r="MVI17" s="7"/>
      <c r="MVJ17" s="7"/>
      <c r="MVK17" s="7"/>
      <c r="MVL17" s="7"/>
      <c r="MVM17" s="7"/>
      <c r="MVN17" s="7"/>
      <c r="MVO17" s="7"/>
      <c r="MVP17" s="7"/>
      <c r="MVQ17" s="7"/>
      <c r="MVR17" s="7"/>
      <c r="MVS17" s="7"/>
      <c r="MVT17" s="7"/>
      <c r="MVU17" s="7"/>
      <c r="MVV17" s="7"/>
      <c r="MVW17" s="7"/>
      <c r="MVX17" s="7"/>
      <c r="MVY17" s="7"/>
      <c r="MVZ17" s="7"/>
      <c r="MWA17" s="7"/>
      <c r="MWB17" s="7"/>
      <c r="MWC17" s="7"/>
      <c r="MWD17" s="7"/>
      <c r="MWE17" s="7"/>
      <c r="MWF17" s="7"/>
      <c r="MWG17" s="7"/>
      <c r="MWH17" s="7"/>
      <c r="MWI17" s="7"/>
      <c r="MWJ17" s="7"/>
      <c r="MWK17" s="7"/>
      <c r="MWL17" s="7"/>
      <c r="MWM17" s="7"/>
      <c r="MWN17" s="7"/>
      <c r="MWO17" s="7"/>
      <c r="MWP17" s="7"/>
      <c r="MWQ17" s="7"/>
      <c r="MWR17" s="7"/>
      <c r="MWS17" s="7"/>
      <c r="MWT17" s="7"/>
      <c r="MWU17" s="7"/>
      <c r="MWV17" s="7"/>
      <c r="MWW17" s="7"/>
      <c r="MWX17" s="7"/>
      <c r="MWY17" s="7"/>
      <c r="MWZ17" s="7"/>
      <c r="MXA17" s="7"/>
      <c r="MXB17" s="7"/>
      <c r="MXC17" s="7"/>
      <c r="MXD17" s="7"/>
      <c r="MXE17" s="7"/>
      <c r="MXF17" s="7"/>
      <c r="MXG17" s="7"/>
      <c r="MXH17" s="7"/>
      <c r="MXI17" s="7"/>
      <c r="MXJ17" s="7"/>
      <c r="MXK17" s="7"/>
      <c r="MXL17" s="7"/>
      <c r="MXM17" s="7"/>
      <c r="MXN17" s="7"/>
      <c r="MXO17" s="7"/>
      <c r="MXP17" s="7"/>
      <c r="MXQ17" s="7"/>
      <c r="MXR17" s="7"/>
      <c r="MXS17" s="7"/>
      <c r="MXT17" s="7"/>
      <c r="MXU17" s="7"/>
      <c r="MXV17" s="7"/>
      <c r="MXW17" s="7"/>
      <c r="MXX17" s="7"/>
      <c r="MXY17" s="7"/>
      <c r="MXZ17" s="7"/>
      <c r="MYA17" s="7"/>
      <c r="MYB17" s="7"/>
      <c r="MYC17" s="7"/>
      <c r="MYD17" s="7"/>
      <c r="MYE17" s="7"/>
      <c r="MYF17" s="7"/>
      <c r="MYG17" s="7"/>
      <c r="MYH17" s="7"/>
      <c r="MYI17" s="7"/>
      <c r="MYJ17" s="7"/>
      <c r="MYK17" s="7"/>
      <c r="MYL17" s="7"/>
      <c r="MYM17" s="7"/>
      <c r="MYN17" s="7"/>
      <c r="MYO17" s="7"/>
      <c r="MYP17" s="7"/>
      <c r="MYQ17" s="7"/>
      <c r="MYR17" s="7"/>
      <c r="MYS17" s="7"/>
      <c r="MYT17" s="7"/>
      <c r="MYU17" s="7"/>
      <c r="MYV17" s="7"/>
      <c r="MYW17" s="7"/>
      <c r="MYX17" s="7"/>
      <c r="MYY17" s="7"/>
      <c r="MYZ17" s="7"/>
      <c r="MZA17" s="7"/>
      <c r="MZB17" s="7"/>
      <c r="MZC17" s="7"/>
      <c r="MZD17" s="7"/>
      <c r="MZE17" s="7"/>
      <c r="MZF17" s="7"/>
      <c r="MZG17" s="7"/>
      <c r="MZH17" s="7"/>
      <c r="MZI17" s="7"/>
      <c r="MZJ17" s="7"/>
      <c r="MZK17" s="7"/>
      <c r="MZL17" s="7"/>
      <c r="MZM17" s="7"/>
      <c r="MZN17" s="7"/>
      <c r="MZO17" s="7"/>
      <c r="MZP17" s="7"/>
      <c r="MZQ17" s="7"/>
      <c r="MZR17" s="7"/>
      <c r="MZS17" s="7"/>
      <c r="MZT17" s="7"/>
      <c r="MZU17" s="7"/>
      <c r="MZV17" s="7"/>
      <c r="MZW17" s="7"/>
      <c r="MZX17" s="7"/>
      <c r="MZY17" s="7"/>
      <c r="MZZ17" s="7"/>
      <c r="NAA17" s="7"/>
      <c r="NAB17" s="7"/>
      <c r="NAC17" s="7"/>
      <c r="NAD17" s="7"/>
      <c r="NAE17" s="7"/>
      <c r="NAF17" s="7"/>
      <c r="NAG17" s="7"/>
      <c r="NAH17" s="7"/>
      <c r="NAI17" s="7"/>
      <c r="NAJ17" s="7"/>
      <c r="NAK17" s="7"/>
      <c r="NAL17" s="7"/>
      <c r="NAM17" s="7"/>
      <c r="NAN17" s="7"/>
      <c r="NAO17" s="7"/>
      <c r="NAP17" s="7"/>
      <c r="NAQ17" s="7"/>
      <c r="NAR17" s="7"/>
      <c r="NAS17" s="7"/>
      <c r="NAT17" s="7"/>
      <c r="NAU17" s="7"/>
      <c r="NAV17" s="7"/>
      <c r="NAW17" s="7"/>
      <c r="NAX17" s="7"/>
      <c r="NAY17" s="7"/>
      <c r="NAZ17" s="7"/>
      <c r="NBA17" s="7"/>
      <c r="NBB17" s="7"/>
      <c r="NBC17" s="7"/>
      <c r="NBD17" s="7"/>
      <c r="NBE17" s="7"/>
      <c r="NBF17" s="7"/>
      <c r="NBG17" s="7"/>
      <c r="NBH17" s="7"/>
      <c r="NBI17" s="7"/>
      <c r="NBJ17" s="7"/>
      <c r="NBK17" s="7"/>
      <c r="NBL17" s="7"/>
      <c r="NBM17" s="7"/>
      <c r="NBN17" s="7"/>
      <c r="NBO17" s="7"/>
      <c r="NBP17" s="7"/>
      <c r="NBQ17" s="7"/>
      <c r="NBR17" s="7"/>
      <c r="NBS17" s="7"/>
      <c r="NBT17" s="7"/>
      <c r="NBU17" s="7"/>
      <c r="NBV17" s="7"/>
      <c r="NBW17" s="7"/>
      <c r="NBX17" s="7"/>
      <c r="NBY17" s="7"/>
      <c r="NBZ17" s="7"/>
      <c r="NCA17" s="7"/>
      <c r="NCB17" s="7"/>
      <c r="NCC17" s="7"/>
      <c r="NCD17" s="7"/>
      <c r="NCE17" s="7"/>
      <c r="NCF17" s="7"/>
      <c r="NCG17" s="7"/>
      <c r="NCH17" s="7"/>
      <c r="NCI17" s="7"/>
      <c r="NCJ17" s="7"/>
      <c r="NCK17" s="7"/>
      <c r="NCL17" s="7"/>
      <c r="NCM17" s="7"/>
      <c r="NCN17" s="7"/>
      <c r="NCO17" s="7"/>
      <c r="NCP17" s="7"/>
      <c r="NCQ17" s="7"/>
      <c r="NCR17" s="7"/>
      <c r="NCS17" s="7"/>
      <c r="NCT17" s="7"/>
      <c r="NCU17" s="7"/>
      <c r="NCV17" s="7"/>
      <c r="NCW17" s="7"/>
      <c r="NCX17" s="7"/>
      <c r="NCY17" s="7"/>
      <c r="NCZ17" s="7"/>
      <c r="NDA17" s="7"/>
      <c r="NDB17" s="7"/>
      <c r="NDC17" s="7"/>
      <c r="NDD17" s="7"/>
      <c r="NDE17" s="7"/>
      <c r="NDF17" s="7"/>
      <c r="NDG17" s="7"/>
      <c r="NDH17" s="7"/>
      <c r="NDI17" s="7"/>
      <c r="NDJ17" s="7"/>
      <c r="NDK17" s="7"/>
      <c r="NDL17" s="7"/>
      <c r="NDM17" s="7"/>
      <c r="NDN17" s="7"/>
      <c r="NDO17" s="7"/>
      <c r="NDP17" s="7"/>
      <c r="NDQ17" s="7"/>
      <c r="NDR17" s="7"/>
      <c r="NDS17" s="7"/>
      <c r="NDT17" s="7"/>
      <c r="NDU17" s="7"/>
      <c r="NDV17" s="7"/>
      <c r="NDW17" s="7"/>
      <c r="NDX17" s="7"/>
      <c r="NDY17" s="7"/>
      <c r="NDZ17" s="7"/>
      <c r="NEA17" s="7"/>
      <c r="NEB17" s="7"/>
      <c r="NEC17" s="7"/>
      <c r="NED17" s="7"/>
      <c r="NEE17" s="7"/>
      <c r="NEF17" s="7"/>
      <c r="NEG17" s="7"/>
      <c r="NEH17" s="7"/>
      <c r="NEI17" s="7"/>
      <c r="NEJ17" s="7"/>
      <c r="NEK17" s="7"/>
      <c r="NEL17" s="7"/>
      <c r="NEM17" s="7"/>
      <c r="NEN17" s="7"/>
      <c r="NEO17" s="7"/>
      <c r="NEP17" s="7"/>
      <c r="NEQ17" s="7"/>
      <c r="NER17" s="7"/>
      <c r="NES17" s="7"/>
      <c r="NET17" s="7"/>
      <c r="NEU17" s="7"/>
      <c r="NEV17" s="7"/>
      <c r="NEW17" s="7"/>
      <c r="NEX17" s="7"/>
      <c r="NEY17" s="7"/>
      <c r="NEZ17" s="7"/>
      <c r="NFA17" s="7"/>
      <c r="NFB17" s="7"/>
      <c r="NFC17" s="7"/>
      <c r="NFD17" s="7"/>
      <c r="NFE17" s="7"/>
      <c r="NFF17" s="7"/>
      <c r="NFG17" s="7"/>
      <c r="NFH17" s="7"/>
      <c r="NFI17" s="7"/>
      <c r="NFJ17" s="7"/>
      <c r="NFK17" s="7"/>
      <c r="NFL17" s="7"/>
      <c r="NFM17" s="7"/>
      <c r="NFN17" s="7"/>
      <c r="NFO17" s="7"/>
      <c r="NFP17" s="7"/>
      <c r="NFQ17" s="7"/>
      <c r="NFR17" s="7"/>
      <c r="NFS17" s="7"/>
      <c r="NFT17" s="7"/>
      <c r="NFU17" s="7"/>
      <c r="NFV17" s="7"/>
      <c r="NFW17" s="7"/>
      <c r="NFX17" s="7"/>
      <c r="NFY17" s="7"/>
      <c r="NFZ17" s="7"/>
      <c r="NGA17" s="7"/>
      <c r="NGB17" s="7"/>
      <c r="NGC17" s="7"/>
      <c r="NGD17" s="7"/>
      <c r="NGE17" s="7"/>
      <c r="NGF17" s="7"/>
      <c r="NGG17" s="7"/>
      <c r="NGH17" s="7"/>
      <c r="NGI17" s="7"/>
      <c r="NGJ17" s="7"/>
      <c r="NGK17" s="7"/>
      <c r="NGL17" s="7"/>
      <c r="NGM17" s="7"/>
      <c r="NGN17" s="7"/>
      <c r="NGO17" s="7"/>
      <c r="NGP17" s="7"/>
      <c r="NGQ17" s="7"/>
      <c r="NGR17" s="7"/>
      <c r="NGS17" s="7"/>
      <c r="NGT17" s="7"/>
      <c r="NGU17" s="7"/>
      <c r="NGV17" s="7"/>
      <c r="NGW17" s="7"/>
      <c r="NGX17" s="7"/>
      <c r="NGY17" s="7"/>
      <c r="NGZ17" s="7"/>
      <c r="NHA17" s="7"/>
      <c r="NHB17" s="7"/>
      <c r="NHC17" s="7"/>
      <c r="NHD17" s="7"/>
      <c r="NHE17" s="7"/>
      <c r="NHF17" s="7"/>
      <c r="NHG17" s="7"/>
      <c r="NHH17" s="7"/>
      <c r="NHI17" s="7"/>
      <c r="NHJ17" s="7"/>
      <c r="NHK17" s="7"/>
      <c r="NHL17" s="7"/>
      <c r="NHM17" s="7"/>
      <c r="NHN17" s="7"/>
      <c r="NHO17" s="7"/>
      <c r="NHP17" s="7"/>
      <c r="NHQ17" s="7"/>
      <c r="NHR17" s="7"/>
      <c r="NHS17" s="7"/>
      <c r="NHT17" s="7"/>
      <c r="NHU17" s="7"/>
      <c r="NHV17" s="7"/>
      <c r="NHW17" s="7"/>
      <c r="NHX17" s="7"/>
      <c r="NHY17" s="7"/>
      <c r="NHZ17" s="7"/>
      <c r="NIA17" s="7"/>
      <c r="NIB17" s="7"/>
      <c r="NIC17" s="7"/>
      <c r="NID17" s="7"/>
      <c r="NIE17" s="7"/>
      <c r="NIF17" s="7"/>
      <c r="NIG17" s="7"/>
      <c r="NIH17" s="7"/>
      <c r="NII17" s="7"/>
      <c r="NIJ17" s="7"/>
      <c r="NIK17" s="7"/>
      <c r="NIL17" s="7"/>
      <c r="NIM17" s="7"/>
      <c r="NIN17" s="7"/>
      <c r="NIO17" s="7"/>
      <c r="NIP17" s="7"/>
      <c r="NIQ17" s="7"/>
      <c r="NIR17" s="7"/>
      <c r="NIS17" s="7"/>
      <c r="NIT17" s="7"/>
      <c r="NIU17" s="7"/>
      <c r="NIV17" s="7"/>
      <c r="NIW17" s="7"/>
      <c r="NIX17" s="7"/>
      <c r="NIY17" s="7"/>
      <c r="NIZ17" s="7"/>
      <c r="NJA17" s="7"/>
      <c r="NJB17" s="7"/>
      <c r="NJC17" s="7"/>
      <c r="NJD17" s="7"/>
      <c r="NJE17" s="7"/>
      <c r="NJF17" s="7"/>
      <c r="NJG17" s="7"/>
      <c r="NJH17" s="7"/>
      <c r="NJI17" s="7"/>
      <c r="NJJ17" s="7"/>
      <c r="NJK17" s="7"/>
      <c r="NJL17" s="7"/>
      <c r="NJM17" s="7"/>
      <c r="NJN17" s="7"/>
      <c r="NJO17" s="7"/>
      <c r="NJP17" s="7"/>
      <c r="NJQ17" s="7"/>
      <c r="NJR17" s="7"/>
      <c r="NJS17" s="7"/>
      <c r="NJT17" s="7"/>
      <c r="NJU17" s="7"/>
      <c r="NJV17" s="7"/>
      <c r="NJW17" s="7"/>
      <c r="NJX17" s="7"/>
      <c r="NJY17" s="7"/>
      <c r="NJZ17" s="7"/>
      <c r="NKA17" s="7"/>
      <c r="NKB17" s="7"/>
      <c r="NKC17" s="7"/>
      <c r="NKD17" s="7"/>
      <c r="NKE17" s="7"/>
      <c r="NKF17" s="7"/>
      <c r="NKG17" s="7"/>
      <c r="NKH17" s="7"/>
      <c r="NKI17" s="7"/>
      <c r="NKJ17" s="7"/>
      <c r="NKK17" s="7"/>
      <c r="NKL17" s="7"/>
      <c r="NKM17" s="7"/>
      <c r="NKN17" s="7"/>
      <c r="NKO17" s="7"/>
      <c r="NKP17" s="7"/>
      <c r="NKQ17" s="7"/>
      <c r="NKR17" s="7"/>
      <c r="NKS17" s="7"/>
      <c r="NKT17" s="7"/>
      <c r="NKU17" s="7"/>
      <c r="NKV17" s="7"/>
      <c r="NKW17" s="7"/>
      <c r="NKX17" s="7"/>
      <c r="NKY17" s="7"/>
      <c r="NKZ17" s="7"/>
      <c r="NLA17" s="7"/>
      <c r="NLB17" s="7"/>
      <c r="NLC17" s="7"/>
      <c r="NLD17" s="7"/>
      <c r="NLE17" s="7"/>
      <c r="NLF17" s="7"/>
      <c r="NLG17" s="7"/>
      <c r="NLH17" s="7"/>
      <c r="NLI17" s="7"/>
      <c r="NLJ17" s="7"/>
      <c r="NLK17" s="7"/>
      <c r="NLL17" s="7"/>
      <c r="NLM17" s="7"/>
      <c r="NLN17" s="7"/>
      <c r="NLO17" s="7"/>
      <c r="NLP17" s="7"/>
      <c r="NLQ17" s="7"/>
      <c r="NLR17" s="7"/>
      <c r="NLS17" s="7"/>
      <c r="NLT17" s="7"/>
      <c r="NLU17" s="7"/>
      <c r="NLV17" s="7"/>
      <c r="NLW17" s="7"/>
      <c r="NLX17" s="7"/>
      <c r="NLY17" s="7"/>
      <c r="NLZ17" s="7"/>
      <c r="NMA17" s="7"/>
      <c r="NMB17" s="7"/>
      <c r="NMC17" s="7"/>
      <c r="NMD17" s="7"/>
      <c r="NME17" s="7"/>
      <c r="NMF17" s="7"/>
      <c r="NMG17" s="7"/>
      <c r="NMH17" s="7"/>
      <c r="NMI17" s="7"/>
      <c r="NMJ17" s="7"/>
      <c r="NMK17" s="7"/>
      <c r="NML17" s="7"/>
      <c r="NMM17" s="7"/>
      <c r="NMN17" s="7"/>
      <c r="NMO17" s="7"/>
      <c r="NMP17" s="7"/>
      <c r="NMQ17" s="7"/>
      <c r="NMR17" s="7"/>
      <c r="NMS17" s="7"/>
      <c r="NMT17" s="7"/>
      <c r="NMU17" s="7"/>
      <c r="NMV17" s="7"/>
      <c r="NMW17" s="7"/>
      <c r="NMX17" s="7"/>
      <c r="NMY17" s="7"/>
      <c r="NMZ17" s="7"/>
      <c r="NNA17" s="7"/>
      <c r="NNB17" s="7"/>
      <c r="NNC17" s="7"/>
      <c r="NND17" s="7"/>
      <c r="NNE17" s="7"/>
      <c r="NNF17" s="7"/>
      <c r="NNG17" s="7"/>
      <c r="NNH17" s="7"/>
      <c r="NNI17" s="7"/>
      <c r="NNJ17" s="7"/>
      <c r="NNK17" s="7"/>
      <c r="NNL17" s="7"/>
      <c r="NNM17" s="7"/>
      <c r="NNN17" s="7"/>
      <c r="NNO17" s="7"/>
      <c r="NNP17" s="7"/>
      <c r="NNQ17" s="7"/>
      <c r="NNR17" s="7"/>
      <c r="NNS17" s="7"/>
      <c r="NNT17" s="7"/>
      <c r="NNU17" s="7"/>
      <c r="NNV17" s="7"/>
      <c r="NNW17" s="7"/>
      <c r="NNX17" s="7"/>
      <c r="NNY17" s="7"/>
      <c r="NNZ17" s="7"/>
      <c r="NOA17" s="7"/>
      <c r="NOB17" s="7"/>
      <c r="NOC17" s="7"/>
      <c r="NOD17" s="7"/>
      <c r="NOE17" s="7"/>
      <c r="NOF17" s="7"/>
      <c r="NOG17" s="7"/>
      <c r="NOH17" s="7"/>
      <c r="NOI17" s="7"/>
      <c r="NOJ17" s="7"/>
      <c r="NOK17" s="7"/>
      <c r="NOL17" s="7"/>
      <c r="NOM17" s="7"/>
      <c r="NON17" s="7"/>
      <c r="NOO17" s="7"/>
      <c r="NOP17" s="7"/>
      <c r="NOQ17" s="7"/>
      <c r="NOR17" s="7"/>
      <c r="NOS17" s="7"/>
      <c r="NOT17" s="7"/>
      <c r="NOU17" s="7"/>
      <c r="NOV17" s="7"/>
      <c r="NOW17" s="7"/>
      <c r="NOX17" s="7"/>
      <c r="NOY17" s="7"/>
      <c r="NOZ17" s="7"/>
      <c r="NPA17" s="7"/>
      <c r="NPB17" s="7"/>
      <c r="NPC17" s="7"/>
      <c r="NPD17" s="7"/>
      <c r="NPE17" s="7"/>
      <c r="NPF17" s="7"/>
      <c r="NPG17" s="7"/>
      <c r="NPH17" s="7"/>
      <c r="NPI17" s="7"/>
      <c r="NPJ17" s="7"/>
      <c r="NPK17" s="7"/>
      <c r="NPL17" s="7"/>
      <c r="NPM17" s="7"/>
      <c r="NPN17" s="7"/>
      <c r="NPO17" s="7"/>
      <c r="NPP17" s="7"/>
      <c r="NPQ17" s="7"/>
      <c r="NPR17" s="7"/>
      <c r="NPS17" s="7"/>
      <c r="NPT17" s="7"/>
      <c r="NPU17" s="7"/>
      <c r="NPV17" s="7"/>
      <c r="NPW17" s="7"/>
      <c r="NPX17" s="7"/>
      <c r="NPY17" s="7"/>
      <c r="NPZ17" s="7"/>
      <c r="NQA17" s="7"/>
      <c r="NQB17" s="7"/>
      <c r="NQC17" s="7"/>
      <c r="NQD17" s="7"/>
      <c r="NQE17" s="7"/>
      <c r="NQF17" s="7"/>
      <c r="NQG17" s="7"/>
      <c r="NQH17" s="7"/>
      <c r="NQI17" s="7"/>
      <c r="NQJ17" s="7"/>
      <c r="NQK17" s="7"/>
      <c r="NQL17" s="7"/>
      <c r="NQM17" s="7"/>
      <c r="NQN17" s="7"/>
      <c r="NQO17" s="7"/>
      <c r="NQP17" s="7"/>
      <c r="NQQ17" s="7"/>
      <c r="NQR17" s="7"/>
      <c r="NQS17" s="7"/>
      <c r="NQT17" s="7"/>
      <c r="NQU17" s="7"/>
      <c r="NQV17" s="7"/>
      <c r="NQW17" s="7"/>
      <c r="NQX17" s="7"/>
      <c r="NQY17" s="7"/>
      <c r="NQZ17" s="7"/>
      <c r="NRA17" s="7"/>
      <c r="NRB17" s="7"/>
      <c r="NRC17" s="7"/>
      <c r="NRD17" s="7"/>
      <c r="NRE17" s="7"/>
      <c r="NRF17" s="7"/>
      <c r="NRG17" s="7"/>
      <c r="NRH17" s="7"/>
      <c r="NRI17" s="7"/>
      <c r="NRJ17" s="7"/>
      <c r="NRK17" s="7"/>
      <c r="NRL17" s="7"/>
      <c r="NRM17" s="7"/>
      <c r="NRN17" s="7"/>
      <c r="NRO17" s="7"/>
      <c r="NRP17" s="7"/>
      <c r="NRQ17" s="7"/>
      <c r="NRR17" s="7"/>
      <c r="NRS17" s="7"/>
      <c r="NRT17" s="7"/>
      <c r="NRU17" s="7"/>
      <c r="NRV17" s="7"/>
      <c r="NRW17" s="7"/>
      <c r="NRX17" s="7"/>
      <c r="NRY17" s="7"/>
      <c r="NRZ17" s="7"/>
      <c r="NSA17" s="7"/>
      <c r="NSB17" s="7"/>
      <c r="NSC17" s="7"/>
      <c r="NSD17" s="7"/>
      <c r="NSE17" s="7"/>
      <c r="NSF17" s="7"/>
      <c r="NSG17" s="7"/>
      <c r="NSH17" s="7"/>
      <c r="NSI17" s="7"/>
      <c r="NSJ17" s="7"/>
      <c r="NSK17" s="7"/>
      <c r="NSL17" s="7"/>
      <c r="NSM17" s="7"/>
      <c r="NSN17" s="7"/>
      <c r="NSO17" s="7"/>
      <c r="NSP17" s="7"/>
      <c r="NSQ17" s="7"/>
      <c r="NSR17" s="7"/>
      <c r="NSS17" s="7"/>
      <c r="NST17" s="7"/>
      <c r="NSU17" s="7"/>
      <c r="NSV17" s="7"/>
      <c r="NSW17" s="7"/>
      <c r="NSX17" s="7"/>
      <c r="NSY17" s="7"/>
      <c r="NSZ17" s="7"/>
      <c r="NTA17" s="7"/>
      <c r="NTB17" s="7"/>
      <c r="NTC17" s="7"/>
      <c r="NTD17" s="7"/>
      <c r="NTE17" s="7"/>
      <c r="NTF17" s="7"/>
      <c r="NTG17" s="7"/>
      <c r="NTH17" s="7"/>
      <c r="NTI17" s="7"/>
      <c r="NTJ17" s="7"/>
      <c r="NTK17" s="7"/>
      <c r="NTL17" s="7"/>
      <c r="NTM17" s="7"/>
      <c r="NTN17" s="7"/>
      <c r="NTO17" s="7"/>
      <c r="NTP17" s="7"/>
      <c r="NTQ17" s="7"/>
      <c r="NTR17" s="7"/>
      <c r="NTS17" s="7"/>
      <c r="NTT17" s="7"/>
      <c r="NTU17" s="7"/>
      <c r="NTV17" s="7"/>
      <c r="NTW17" s="7"/>
      <c r="NTX17" s="7"/>
      <c r="NTY17" s="7"/>
      <c r="NTZ17" s="7"/>
      <c r="NUA17" s="7"/>
      <c r="NUB17" s="7"/>
      <c r="NUC17" s="7"/>
      <c r="NUD17" s="7"/>
      <c r="NUE17" s="7"/>
      <c r="NUF17" s="7"/>
      <c r="NUG17" s="7"/>
      <c r="NUH17" s="7"/>
      <c r="NUI17" s="7"/>
      <c r="NUJ17" s="7"/>
      <c r="NUK17" s="7"/>
      <c r="NUL17" s="7"/>
      <c r="NUM17" s="7"/>
      <c r="NUN17" s="7"/>
      <c r="NUO17" s="7"/>
      <c r="NUP17" s="7"/>
      <c r="NUQ17" s="7"/>
      <c r="NUR17" s="7"/>
      <c r="NUS17" s="7"/>
      <c r="NUT17" s="7"/>
      <c r="NUU17" s="7"/>
      <c r="NUV17" s="7"/>
      <c r="NUW17" s="7"/>
      <c r="NUX17" s="7"/>
      <c r="NUY17" s="7"/>
      <c r="NUZ17" s="7"/>
      <c r="NVA17" s="7"/>
      <c r="NVB17" s="7"/>
      <c r="NVC17" s="7"/>
      <c r="NVD17" s="7"/>
      <c r="NVE17" s="7"/>
      <c r="NVF17" s="7"/>
      <c r="NVG17" s="7"/>
      <c r="NVH17" s="7"/>
      <c r="NVI17" s="7"/>
      <c r="NVJ17" s="7"/>
      <c r="NVK17" s="7"/>
      <c r="NVL17" s="7"/>
      <c r="NVM17" s="7"/>
      <c r="NVN17" s="7"/>
      <c r="NVO17" s="7"/>
      <c r="NVP17" s="7"/>
      <c r="NVQ17" s="7"/>
      <c r="NVR17" s="7"/>
      <c r="NVS17" s="7"/>
      <c r="NVT17" s="7"/>
      <c r="NVU17" s="7"/>
      <c r="NVV17" s="7"/>
      <c r="NVW17" s="7"/>
      <c r="NVX17" s="7"/>
      <c r="NVY17" s="7"/>
      <c r="NVZ17" s="7"/>
      <c r="NWA17" s="7"/>
      <c r="NWB17" s="7"/>
      <c r="NWC17" s="7"/>
      <c r="NWD17" s="7"/>
      <c r="NWE17" s="7"/>
      <c r="NWF17" s="7"/>
      <c r="NWG17" s="7"/>
      <c r="NWH17" s="7"/>
      <c r="NWI17" s="7"/>
      <c r="NWJ17" s="7"/>
      <c r="NWK17" s="7"/>
      <c r="NWL17" s="7"/>
      <c r="NWM17" s="7"/>
      <c r="NWN17" s="7"/>
      <c r="NWO17" s="7"/>
      <c r="NWP17" s="7"/>
      <c r="NWQ17" s="7"/>
      <c r="NWR17" s="7"/>
      <c r="NWS17" s="7"/>
      <c r="NWT17" s="7"/>
      <c r="NWU17" s="7"/>
      <c r="NWV17" s="7"/>
      <c r="NWW17" s="7"/>
      <c r="NWX17" s="7"/>
      <c r="NWY17" s="7"/>
      <c r="NWZ17" s="7"/>
      <c r="NXA17" s="7"/>
      <c r="NXB17" s="7"/>
      <c r="NXC17" s="7"/>
      <c r="NXD17" s="7"/>
      <c r="NXE17" s="7"/>
      <c r="NXF17" s="7"/>
      <c r="NXG17" s="7"/>
      <c r="NXH17" s="7"/>
      <c r="NXI17" s="7"/>
      <c r="NXJ17" s="7"/>
      <c r="NXK17" s="7"/>
      <c r="NXL17" s="7"/>
      <c r="NXM17" s="7"/>
      <c r="NXN17" s="7"/>
      <c r="NXO17" s="7"/>
      <c r="NXP17" s="7"/>
      <c r="NXQ17" s="7"/>
      <c r="NXR17" s="7"/>
      <c r="NXS17" s="7"/>
      <c r="NXT17" s="7"/>
      <c r="NXU17" s="7"/>
      <c r="NXV17" s="7"/>
      <c r="NXW17" s="7"/>
      <c r="NXX17" s="7"/>
      <c r="NXY17" s="7"/>
      <c r="NXZ17" s="7"/>
      <c r="NYA17" s="7"/>
      <c r="NYB17" s="7"/>
      <c r="NYC17" s="7"/>
      <c r="NYD17" s="7"/>
      <c r="NYE17" s="7"/>
      <c r="NYF17" s="7"/>
      <c r="NYG17" s="7"/>
      <c r="NYH17" s="7"/>
      <c r="NYI17" s="7"/>
      <c r="NYJ17" s="7"/>
      <c r="NYK17" s="7"/>
      <c r="NYL17" s="7"/>
      <c r="NYM17" s="7"/>
      <c r="NYN17" s="7"/>
      <c r="NYO17" s="7"/>
      <c r="NYP17" s="7"/>
      <c r="NYQ17" s="7"/>
      <c r="NYR17" s="7"/>
      <c r="NYS17" s="7"/>
      <c r="NYT17" s="7"/>
      <c r="NYU17" s="7"/>
      <c r="NYV17" s="7"/>
      <c r="NYW17" s="7"/>
      <c r="NYX17" s="7"/>
      <c r="NYY17" s="7"/>
      <c r="NYZ17" s="7"/>
      <c r="NZA17" s="7"/>
      <c r="NZB17" s="7"/>
      <c r="NZC17" s="7"/>
      <c r="NZD17" s="7"/>
      <c r="NZE17" s="7"/>
      <c r="NZF17" s="7"/>
      <c r="NZG17" s="7"/>
      <c r="NZH17" s="7"/>
      <c r="NZI17" s="7"/>
      <c r="NZJ17" s="7"/>
      <c r="NZK17" s="7"/>
      <c r="NZL17" s="7"/>
      <c r="NZM17" s="7"/>
      <c r="NZN17" s="7"/>
      <c r="NZO17" s="7"/>
      <c r="NZP17" s="7"/>
      <c r="NZQ17" s="7"/>
      <c r="NZR17" s="7"/>
      <c r="NZS17" s="7"/>
      <c r="NZT17" s="7"/>
      <c r="NZU17" s="7"/>
      <c r="NZV17" s="7"/>
      <c r="NZW17" s="7"/>
      <c r="NZX17" s="7"/>
      <c r="NZY17" s="7"/>
      <c r="NZZ17" s="7"/>
      <c r="OAA17" s="7"/>
      <c r="OAB17" s="7"/>
      <c r="OAC17" s="7"/>
      <c r="OAD17" s="7"/>
      <c r="OAE17" s="7"/>
      <c r="OAF17" s="7"/>
      <c r="OAG17" s="7"/>
      <c r="OAH17" s="7"/>
      <c r="OAI17" s="7"/>
      <c r="OAJ17" s="7"/>
      <c r="OAK17" s="7"/>
      <c r="OAL17" s="7"/>
      <c r="OAM17" s="7"/>
      <c r="OAN17" s="7"/>
      <c r="OAO17" s="7"/>
      <c r="OAP17" s="7"/>
      <c r="OAQ17" s="7"/>
      <c r="OAR17" s="7"/>
      <c r="OAS17" s="7"/>
      <c r="OAT17" s="7"/>
      <c r="OAU17" s="7"/>
      <c r="OAV17" s="7"/>
      <c r="OAW17" s="7"/>
      <c r="OAX17" s="7"/>
      <c r="OAY17" s="7"/>
      <c r="OAZ17" s="7"/>
      <c r="OBA17" s="7"/>
      <c r="OBB17" s="7"/>
      <c r="OBC17" s="7"/>
      <c r="OBD17" s="7"/>
      <c r="OBE17" s="7"/>
      <c r="OBF17" s="7"/>
      <c r="OBG17" s="7"/>
      <c r="OBH17" s="7"/>
      <c r="OBI17" s="7"/>
      <c r="OBJ17" s="7"/>
      <c r="OBK17" s="7"/>
      <c r="OBL17" s="7"/>
      <c r="OBM17" s="7"/>
      <c r="OBN17" s="7"/>
      <c r="OBO17" s="7"/>
      <c r="OBP17" s="7"/>
      <c r="OBQ17" s="7"/>
      <c r="OBR17" s="7"/>
      <c r="OBS17" s="7"/>
      <c r="OBT17" s="7"/>
      <c r="OBU17" s="7"/>
      <c r="OBV17" s="7"/>
      <c r="OBW17" s="7"/>
      <c r="OBX17" s="7"/>
      <c r="OBY17" s="7"/>
      <c r="OBZ17" s="7"/>
      <c r="OCA17" s="7"/>
      <c r="OCB17" s="7"/>
      <c r="OCC17" s="7"/>
      <c r="OCD17" s="7"/>
      <c r="OCE17" s="7"/>
      <c r="OCF17" s="7"/>
      <c r="OCG17" s="7"/>
      <c r="OCH17" s="7"/>
      <c r="OCI17" s="7"/>
      <c r="OCJ17" s="7"/>
      <c r="OCK17" s="7"/>
      <c r="OCL17" s="7"/>
      <c r="OCM17" s="7"/>
      <c r="OCN17" s="7"/>
      <c r="OCO17" s="7"/>
      <c r="OCP17" s="7"/>
      <c r="OCQ17" s="7"/>
      <c r="OCR17" s="7"/>
      <c r="OCS17" s="7"/>
      <c r="OCT17" s="7"/>
      <c r="OCU17" s="7"/>
      <c r="OCV17" s="7"/>
      <c r="OCW17" s="7"/>
      <c r="OCX17" s="7"/>
      <c r="OCY17" s="7"/>
      <c r="OCZ17" s="7"/>
      <c r="ODA17" s="7"/>
      <c r="ODB17" s="7"/>
      <c r="ODC17" s="7"/>
      <c r="ODD17" s="7"/>
      <c r="ODE17" s="7"/>
      <c r="ODF17" s="7"/>
      <c r="ODG17" s="7"/>
      <c r="ODH17" s="7"/>
      <c r="ODI17" s="7"/>
      <c r="ODJ17" s="7"/>
      <c r="ODK17" s="7"/>
      <c r="ODL17" s="7"/>
      <c r="ODM17" s="7"/>
      <c r="ODN17" s="7"/>
      <c r="ODO17" s="7"/>
      <c r="ODP17" s="7"/>
      <c r="ODQ17" s="7"/>
      <c r="ODR17" s="7"/>
      <c r="ODS17" s="7"/>
      <c r="ODT17" s="7"/>
      <c r="ODU17" s="7"/>
      <c r="ODV17" s="7"/>
      <c r="ODW17" s="7"/>
      <c r="ODX17" s="7"/>
      <c r="ODY17" s="7"/>
      <c r="ODZ17" s="7"/>
      <c r="OEA17" s="7"/>
      <c r="OEB17" s="7"/>
      <c r="OEC17" s="7"/>
      <c r="OED17" s="7"/>
      <c r="OEE17" s="7"/>
      <c r="OEF17" s="7"/>
      <c r="OEG17" s="7"/>
      <c r="OEH17" s="7"/>
      <c r="OEI17" s="7"/>
      <c r="OEJ17" s="7"/>
      <c r="OEK17" s="7"/>
      <c r="OEL17" s="7"/>
      <c r="OEM17" s="7"/>
      <c r="OEN17" s="7"/>
      <c r="OEO17" s="7"/>
      <c r="OEP17" s="7"/>
      <c r="OEQ17" s="7"/>
      <c r="OER17" s="7"/>
      <c r="OES17" s="7"/>
      <c r="OET17" s="7"/>
      <c r="OEU17" s="7"/>
      <c r="OEV17" s="7"/>
      <c r="OEW17" s="7"/>
      <c r="OEX17" s="7"/>
      <c r="OEY17" s="7"/>
      <c r="OEZ17" s="7"/>
      <c r="OFA17" s="7"/>
      <c r="OFB17" s="7"/>
      <c r="OFC17" s="7"/>
      <c r="OFD17" s="7"/>
      <c r="OFE17" s="7"/>
      <c r="OFF17" s="7"/>
      <c r="OFG17" s="7"/>
      <c r="OFH17" s="7"/>
      <c r="OFI17" s="7"/>
      <c r="OFJ17" s="7"/>
      <c r="OFK17" s="7"/>
      <c r="OFL17" s="7"/>
      <c r="OFM17" s="7"/>
      <c r="OFN17" s="7"/>
      <c r="OFO17" s="7"/>
      <c r="OFP17" s="7"/>
      <c r="OFQ17" s="7"/>
      <c r="OFR17" s="7"/>
      <c r="OFS17" s="7"/>
      <c r="OFT17" s="7"/>
      <c r="OFU17" s="7"/>
      <c r="OFV17" s="7"/>
      <c r="OFW17" s="7"/>
      <c r="OFX17" s="7"/>
      <c r="OFY17" s="7"/>
      <c r="OFZ17" s="7"/>
      <c r="OGA17" s="7"/>
      <c r="OGB17" s="7"/>
      <c r="OGC17" s="7"/>
      <c r="OGD17" s="7"/>
      <c r="OGE17" s="7"/>
      <c r="OGF17" s="7"/>
      <c r="OGG17" s="7"/>
      <c r="OGH17" s="7"/>
      <c r="OGI17" s="7"/>
      <c r="OGJ17" s="7"/>
      <c r="OGK17" s="7"/>
      <c r="OGL17" s="7"/>
      <c r="OGM17" s="7"/>
      <c r="OGN17" s="7"/>
      <c r="OGO17" s="7"/>
      <c r="OGP17" s="7"/>
      <c r="OGQ17" s="7"/>
      <c r="OGR17" s="7"/>
      <c r="OGS17" s="7"/>
      <c r="OGT17" s="7"/>
      <c r="OGU17" s="7"/>
      <c r="OGV17" s="7"/>
      <c r="OGW17" s="7"/>
      <c r="OGX17" s="7"/>
      <c r="OGY17" s="7"/>
      <c r="OGZ17" s="7"/>
      <c r="OHA17" s="7"/>
      <c r="OHB17" s="7"/>
      <c r="OHC17" s="7"/>
      <c r="OHD17" s="7"/>
      <c r="OHE17" s="7"/>
      <c r="OHF17" s="7"/>
      <c r="OHG17" s="7"/>
      <c r="OHH17" s="7"/>
      <c r="OHI17" s="7"/>
      <c r="OHJ17" s="7"/>
      <c r="OHK17" s="7"/>
      <c r="OHL17" s="7"/>
      <c r="OHM17" s="7"/>
      <c r="OHN17" s="7"/>
      <c r="OHO17" s="7"/>
      <c r="OHP17" s="7"/>
      <c r="OHQ17" s="7"/>
      <c r="OHR17" s="7"/>
      <c r="OHS17" s="7"/>
      <c r="OHT17" s="7"/>
      <c r="OHU17" s="7"/>
      <c r="OHV17" s="7"/>
      <c r="OHW17" s="7"/>
      <c r="OHX17" s="7"/>
      <c r="OHY17" s="7"/>
      <c r="OHZ17" s="7"/>
      <c r="OIA17" s="7"/>
      <c r="OIB17" s="7"/>
      <c r="OIC17" s="7"/>
      <c r="OID17" s="7"/>
      <c r="OIE17" s="7"/>
      <c r="OIF17" s="7"/>
      <c r="OIG17" s="7"/>
      <c r="OIH17" s="7"/>
      <c r="OII17" s="7"/>
      <c r="OIJ17" s="7"/>
      <c r="OIK17" s="7"/>
      <c r="OIL17" s="7"/>
      <c r="OIM17" s="7"/>
      <c r="OIN17" s="7"/>
      <c r="OIO17" s="7"/>
      <c r="OIP17" s="7"/>
      <c r="OIQ17" s="7"/>
      <c r="OIR17" s="7"/>
      <c r="OIS17" s="7"/>
      <c r="OIT17" s="7"/>
      <c r="OIU17" s="7"/>
      <c r="OIV17" s="7"/>
      <c r="OIW17" s="7"/>
      <c r="OIX17" s="7"/>
      <c r="OIY17" s="7"/>
      <c r="OIZ17" s="7"/>
      <c r="OJA17" s="7"/>
      <c r="OJB17" s="7"/>
      <c r="OJC17" s="7"/>
      <c r="OJD17" s="7"/>
      <c r="OJE17" s="7"/>
      <c r="OJF17" s="7"/>
      <c r="OJG17" s="7"/>
      <c r="OJH17" s="7"/>
      <c r="OJI17" s="7"/>
      <c r="OJJ17" s="7"/>
      <c r="OJK17" s="7"/>
      <c r="OJL17" s="7"/>
      <c r="OJM17" s="7"/>
      <c r="OJN17" s="7"/>
      <c r="OJO17" s="7"/>
      <c r="OJP17" s="7"/>
      <c r="OJQ17" s="7"/>
      <c r="OJR17" s="7"/>
      <c r="OJS17" s="7"/>
      <c r="OJT17" s="7"/>
      <c r="OJU17" s="7"/>
      <c r="OJV17" s="7"/>
      <c r="OJW17" s="7"/>
      <c r="OJX17" s="7"/>
      <c r="OJY17" s="7"/>
      <c r="OJZ17" s="7"/>
      <c r="OKA17" s="7"/>
      <c r="OKB17" s="7"/>
      <c r="OKC17" s="7"/>
      <c r="OKD17" s="7"/>
      <c r="OKE17" s="7"/>
      <c r="OKF17" s="7"/>
      <c r="OKG17" s="7"/>
      <c r="OKH17" s="7"/>
      <c r="OKI17" s="7"/>
      <c r="OKJ17" s="7"/>
      <c r="OKK17" s="7"/>
      <c r="OKL17" s="7"/>
      <c r="OKM17" s="7"/>
      <c r="OKN17" s="7"/>
      <c r="OKO17" s="7"/>
      <c r="OKP17" s="7"/>
      <c r="OKQ17" s="7"/>
      <c r="OKR17" s="7"/>
      <c r="OKS17" s="7"/>
      <c r="OKT17" s="7"/>
      <c r="OKU17" s="7"/>
      <c r="OKV17" s="7"/>
      <c r="OKW17" s="7"/>
      <c r="OKX17" s="7"/>
      <c r="OKY17" s="7"/>
      <c r="OKZ17" s="7"/>
      <c r="OLA17" s="7"/>
      <c r="OLB17" s="7"/>
      <c r="OLC17" s="7"/>
      <c r="OLD17" s="7"/>
      <c r="OLE17" s="7"/>
      <c r="OLF17" s="7"/>
      <c r="OLG17" s="7"/>
      <c r="OLH17" s="7"/>
      <c r="OLI17" s="7"/>
      <c r="OLJ17" s="7"/>
      <c r="OLK17" s="7"/>
      <c r="OLL17" s="7"/>
      <c r="OLM17" s="7"/>
      <c r="OLN17" s="7"/>
      <c r="OLO17" s="7"/>
      <c r="OLP17" s="7"/>
      <c r="OLQ17" s="7"/>
      <c r="OLR17" s="7"/>
      <c r="OLS17" s="7"/>
      <c r="OLT17" s="7"/>
      <c r="OLU17" s="7"/>
      <c r="OLV17" s="7"/>
      <c r="OLW17" s="7"/>
      <c r="OLX17" s="7"/>
      <c r="OLY17" s="7"/>
      <c r="OLZ17" s="7"/>
      <c r="OMA17" s="7"/>
      <c r="OMB17" s="7"/>
      <c r="OMC17" s="7"/>
      <c r="OMD17" s="7"/>
      <c r="OME17" s="7"/>
      <c r="OMF17" s="7"/>
      <c r="OMG17" s="7"/>
      <c r="OMH17" s="7"/>
      <c r="OMI17" s="7"/>
      <c r="OMJ17" s="7"/>
      <c r="OMK17" s="7"/>
      <c r="OML17" s="7"/>
      <c r="OMM17" s="7"/>
      <c r="OMN17" s="7"/>
      <c r="OMO17" s="7"/>
      <c r="OMP17" s="7"/>
      <c r="OMQ17" s="7"/>
      <c r="OMR17" s="7"/>
      <c r="OMS17" s="7"/>
      <c r="OMT17" s="7"/>
      <c r="OMU17" s="7"/>
      <c r="OMV17" s="7"/>
      <c r="OMW17" s="7"/>
      <c r="OMX17" s="7"/>
      <c r="OMY17" s="7"/>
      <c r="OMZ17" s="7"/>
      <c r="ONA17" s="7"/>
      <c r="ONB17" s="7"/>
      <c r="ONC17" s="7"/>
      <c r="OND17" s="7"/>
      <c r="ONE17" s="7"/>
      <c r="ONF17" s="7"/>
      <c r="ONG17" s="7"/>
      <c r="ONH17" s="7"/>
      <c r="ONI17" s="7"/>
      <c r="ONJ17" s="7"/>
      <c r="ONK17" s="7"/>
      <c r="ONL17" s="7"/>
      <c r="ONM17" s="7"/>
      <c r="ONN17" s="7"/>
      <c r="ONO17" s="7"/>
      <c r="ONP17" s="7"/>
      <c r="ONQ17" s="7"/>
      <c r="ONR17" s="7"/>
      <c r="ONS17" s="7"/>
      <c r="ONT17" s="7"/>
      <c r="ONU17" s="7"/>
      <c r="ONV17" s="7"/>
      <c r="ONW17" s="7"/>
      <c r="ONX17" s="7"/>
      <c r="ONY17" s="7"/>
      <c r="ONZ17" s="7"/>
      <c r="OOA17" s="7"/>
      <c r="OOB17" s="7"/>
      <c r="OOC17" s="7"/>
      <c r="OOD17" s="7"/>
      <c r="OOE17" s="7"/>
      <c r="OOF17" s="7"/>
      <c r="OOG17" s="7"/>
      <c r="OOH17" s="7"/>
      <c r="OOI17" s="7"/>
      <c r="OOJ17" s="7"/>
      <c r="OOK17" s="7"/>
      <c r="OOL17" s="7"/>
      <c r="OOM17" s="7"/>
      <c r="OON17" s="7"/>
      <c r="OOO17" s="7"/>
      <c r="OOP17" s="7"/>
      <c r="OOQ17" s="7"/>
      <c r="OOR17" s="7"/>
      <c r="OOS17" s="7"/>
      <c r="OOT17" s="7"/>
      <c r="OOU17" s="7"/>
      <c r="OOV17" s="7"/>
      <c r="OOW17" s="7"/>
      <c r="OOX17" s="7"/>
      <c r="OOY17" s="7"/>
      <c r="OOZ17" s="7"/>
      <c r="OPA17" s="7"/>
      <c r="OPB17" s="7"/>
      <c r="OPC17" s="7"/>
      <c r="OPD17" s="7"/>
      <c r="OPE17" s="7"/>
      <c r="OPF17" s="7"/>
      <c r="OPG17" s="7"/>
      <c r="OPH17" s="7"/>
      <c r="OPI17" s="7"/>
      <c r="OPJ17" s="7"/>
      <c r="OPK17" s="7"/>
      <c r="OPL17" s="7"/>
      <c r="OPM17" s="7"/>
      <c r="OPN17" s="7"/>
      <c r="OPO17" s="7"/>
      <c r="OPP17" s="7"/>
      <c r="OPQ17" s="7"/>
      <c r="OPR17" s="7"/>
      <c r="OPS17" s="7"/>
      <c r="OPT17" s="7"/>
      <c r="OPU17" s="7"/>
      <c r="OPV17" s="7"/>
      <c r="OPW17" s="7"/>
      <c r="OPX17" s="7"/>
      <c r="OPY17" s="7"/>
      <c r="OPZ17" s="7"/>
      <c r="OQA17" s="7"/>
      <c r="OQB17" s="7"/>
      <c r="OQC17" s="7"/>
      <c r="OQD17" s="7"/>
      <c r="OQE17" s="7"/>
      <c r="OQF17" s="7"/>
      <c r="OQG17" s="7"/>
      <c r="OQH17" s="7"/>
      <c r="OQI17" s="7"/>
      <c r="OQJ17" s="7"/>
      <c r="OQK17" s="7"/>
      <c r="OQL17" s="7"/>
      <c r="OQM17" s="7"/>
      <c r="OQN17" s="7"/>
      <c r="OQO17" s="7"/>
      <c r="OQP17" s="7"/>
      <c r="OQQ17" s="7"/>
      <c r="OQR17" s="7"/>
      <c r="OQS17" s="7"/>
      <c r="OQT17" s="7"/>
      <c r="OQU17" s="7"/>
      <c r="OQV17" s="7"/>
      <c r="OQW17" s="7"/>
      <c r="OQX17" s="7"/>
      <c r="OQY17" s="7"/>
      <c r="OQZ17" s="7"/>
      <c r="ORA17" s="7"/>
      <c r="ORB17" s="7"/>
      <c r="ORC17" s="7"/>
      <c r="ORD17" s="7"/>
      <c r="ORE17" s="7"/>
      <c r="ORF17" s="7"/>
      <c r="ORG17" s="7"/>
      <c r="ORH17" s="7"/>
      <c r="ORI17" s="7"/>
      <c r="ORJ17" s="7"/>
      <c r="ORK17" s="7"/>
      <c r="ORL17" s="7"/>
      <c r="ORM17" s="7"/>
      <c r="ORN17" s="7"/>
      <c r="ORO17" s="7"/>
      <c r="ORP17" s="7"/>
      <c r="ORQ17" s="7"/>
      <c r="ORR17" s="7"/>
      <c r="ORS17" s="7"/>
      <c r="ORT17" s="7"/>
      <c r="ORU17" s="7"/>
      <c r="ORV17" s="7"/>
      <c r="ORW17" s="7"/>
      <c r="ORX17" s="7"/>
      <c r="ORY17" s="7"/>
      <c r="ORZ17" s="7"/>
      <c r="OSA17" s="7"/>
      <c r="OSB17" s="7"/>
      <c r="OSC17" s="7"/>
      <c r="OSD17" s="7"/>
      <c r="OSE17" s="7"/>
      <c r="OSF17" s="7"/>
      <c r="OSG17" s="7"/>
      <c r="OSH17" s="7"/>
      <c r="OSI17" s="7"/>
      <c r="OSJ17" s="7"/>
      <c r="OSK17" s="7"/>
      <c r="OSL17" s="7"/>
      <c r="OSM17" s="7"/>
      <c r="OSN17" s="7"/>
      <c r="OSO17" s="7"/>
      <c r="OSP17" s="7"/>
      <c r="OSQ17" s="7"/>
      <c r="OSR17" s="7"/>
      <c r="OSS17" s="7"/>
      <c r="OST17" s="7"/>
      <c r="OSU17" s="7"/>
      <c r="OSV17" s="7"/>
      <c r="OSW17" s="7"/>
      <c r="OSX17" s="7"/>
      <c r="OSY17" s="7"/>
      <c r="OSZ17" s="7"/>
      <c r="OTA17" s="7"/>
      <c r="OTB17" s="7"/>
      <c r="OTC17" s="7"/>
      <c r="OTD17" s="7"/>
      <c r="OTE17" s="7"/>
      <c r="OTF17" s="7"/>
      <c r="OTG17" s="7"/>
      <c r="OTH17" s="7"/>
      <c r="OTI17" s="7"/>
      <c r="OTJ17" s="7"/>
      <c r="OTK17" s="7"/>
      <c r="OTL17" s="7"/>
      <c r="OTM17" s="7"/>
      <c r="OTN17" s="7"/>
      <c r="OTO17" s="7"/>
      <c r="OTP17" s="7"/>
      <c r="OTQ17" s="7"/>
      <c r="OTR17" s="7"/>
      <c r="OTS17" s="7"/>
      <c r="OTT17" s="7"/>
      <c r="OTU17" s="7"/>
      <c r="OTV17" s="7"/>
      <c r="OTW17" s="7"/>
      <c r="OTX17" s="7"/>
      <c r="OTY17" s="7"/>
      <c r="OTZ17" s="7"/>
      <c r="OUA17" s="7"/>
      <c r="OUB17" s="7"/>
      <c r="OUC17" s="7"/>
      <c r="OUD17" s="7"/>
      <c r="OUE17" s="7"/>
      <c r="OUF17" s="7"/>
      <c r="OUG17" s="7"/>
      <c r="OUH17" s="7"/>
      <c r="OUI17" s="7"/>
      <c r="OUJ17" s="7"/>
      <c r="OUK17" s="7"/>
      <c r="OUL17" s="7"/>
      <c r="OUM17" s="7"/>
      <c r="OUN17" s="7"/>
      <c r="OUO17" s="7"/>
      <c r="OUP17" s="7"/>
      <c r="OUQ17" s="7"/>
      <c r="OUR17" s="7"/>
      <c r="OUS17" s="7"/>
      <c r="OUT17" s="7"/>
      <c r="OUU17" s="7"/>
      <c r="OUV17" s="7"/>
      <c r="OUW17" s="7"/>
      <c r="OUX17" s="7"/>
      <c r="OUY17" s="7"/>
      <c r="OUZ17" s="7"/>
      <c r="OVA17" s="7"/>
      <c r="OVB17" s="7"/>
      <c r="OVC17" s="7"/>
      <c r="OVD17" s="7"/>
      <c r="OVE17" s="7"/>
      <c r="OVF17" s="7"/>
      <c r="OVG17" s="7"/>
      <c r="OVH17" s="7"/>
      <c r="OVI17" s="7"/>
      <c r="OVJ17" s="7"/>
      <c r="OVK17" s="7"/>
      <c r="OVL17" s="7"/>
      <c r="OVM17" s="7"/>
      <c r="OVN17" s="7"/>
      <c r="OVO17" s="7"/>
      <c r="OVP17" s="7"/>
      <c r="OVQ17" s="7"/>
      <c r="OVR17" s="7"/>
      <c r="OVS17" s="7"/>
      <c r="OVT17" s="7"/>
      <c r="OVU17" s="7"/>
      <c r="OVV17" s="7"/>
      <c r="OVW17" s="7"/>
      <c r="OVX17" s="7"/>
      <c r="OVY17" s="7"/>
      <c r="OVZ17" s="7"/>
      <c r="OWA17" s="7"/>
      <c r="OWB17" s="7"/>
      <c r="OWC17" s="7"/>
      <c r="OWD17" s="7"/>
      <c r="OWE17" s="7"/>
      <c r="OWF17" s="7"/>
      <c r="OWG17" s="7"/>
      <c r="OWH17" s="7"/>
      <c r="OWI17" s="7"/>
      <c r="OWJ17" s="7"/>
      <c r="OWK17" s="7"/>
      <c r="OWL17" s="7"/>
      <c r="OWM17" s="7"/>
      <c r="OWN17" s="7"/>
      <c r="OWO17" s="7"/>
      <c r="OWP17" s="7"/>
      <c r="OWQ17" s="7"/>
      <c r="OWR17" s="7"/>
      <c r="OWS17" s="7"/>
      <c r="OWT17" s="7"/>
      <c r="OWU17" s="7"/>
      <c r="OWV17" s="7"/>
      <c r="OWW17" s="7"/>
      <c r="OWX17" s="7"/>
      <c r="OWY17" s="7"/>
      <c r="OWZ17" s="7"/>
      <c r="OXA17" s="7"/>
      <c r="OXB17" s="7"/>
      <c r="OXC17" s="7"/>
      <c r="OXD17" s="7"/>
      <c r="OXE17" s="7"/>
      <c r="OXF17" s="7"/>
      <c r="OXG17" s="7"/>
      <c r="OXH17" s="7"/>
      <c r="OXI17" s="7"/>
      <c r="OXJ17" s="7"/>
      <c r="OXK17" s="7"/>
      <c r="OXL17" s="7"/>
      <c r="OXM17" s="7"/>
      <c r="OXN17" s="7"/>
      <c r="OXO17" s="7"/>
      <c r="OXP17" s="7"/>
      <c r="OXQ17" s="7"/>
      <c r="OXR17" s="7"/>
      <c r="OXS17" s="7"/>
      <c r="OXT17" s="7"/>
      <c r="OXU17" s="7"/>
      <c r="OXV17" s="7"/>
      <c r="OXW17" s="7"/>
      <c r="OXX17" s="7"/>
      <c r="OXY17" s="7"/>
      <c r="OXZ17" s="7"/>
      <c r="OYA17" s="7"/>
      <c r="OYB17" s="7"/>
      <c r="OYC17" s="7"/>
      <c r="OYD17" s="7"/>
      <c r="OYE17" s="7"/>
      <c r="OYF17" s="7"/>
      <c r="OYG17" s="7"/>
      <c r="OYH17" s="7"/>
      <c r="OYI17" s="7"/>
      <c r="OYJ17" s="7"/>
      <c r="OYK17" s="7"/>
      <c r="OYL17" s="7"/>
      <c r="OYM17" s="7"/>
      <c r="OYN17" s="7"/>
      <c r="OYO17" s="7"/>
      <c r="OYP17" s="7"/>
      <c r="OYQ17" s="7"/>
      <c r="OYR17" s="7"/>
      <c r="OYS17" s="7"/>
      <c r="OYT17" s="7"/>
      <c r="OYU17" s="7"/>
      <c r="OYV17" s="7"/>
      <c r="OYW17" s="7"/>
      <c r="OYX17" s="7"/>
      <c r="OYY17" s="7"/>
      <c r="OYZ17" s="7"/>
      <c r="OZA17" s="7"/>
      <c r="OZB17" s="7"/>
      <c r="OZC17" s="7"/>
      <c r="OZD17" s="7"/>
      <c r="OZE17" s="7"/>
      <c r="OZF17" s="7"/>
      <c r="OZG17" s="7"/>
      <c r="OZH17" s="7"/>
      <c r="OZI17" s="7"/>
      <c r="OZJ17" s="7"/>
      <c r="OZK17" s="7"/>
      <c r="OZL17" s="7"/>
      <c r="OZM17" s="7"/>
      <c r="OZN17" s="7"/>
      <c r="OZO17" s="7"/>
      <c r="OZP17" s="7"/>
      <c r="OZQ17" s="7"/>
      <c r="OZR17" s="7"/>
      <c r="OZS17" s="7"/>
      <c r="OZT17" s="7"/>
      <c r="OZU17" s="7"/>
      <c r="OZV17" s="7"/>
      <c r="OZW17" s="7"/>
      <c r="OZX17" s="7"/>
      <c r="OZY17" s="7"/>
      <c r="OZZ17" s="7"/>
      <c r="PAA17" s="7"/>
      <c r="PAB17" s="7"/>
      <c r="PAC17" s="7"/>
      <c r="PAD17" s="7"/>
      <c r="PAE17" s="7"/>
      <c r="PAF17" s="7"/>
      <c r="PAG17" s="7"/>
      <c r="PAH17" s="7"/>
      <c r="PAI17" s="7"/>
      <c r="PAJ17" s="7"/>
      <c r="PAK17" s="7"/>
      <c r="PAL17" s="7"/>
      <c r="PAM17" s="7"/>
      <c r="PAN17" s="7"/>
      <c r="PAO17" s="7"/>
      <c r="PAP17" s="7"/>
      <c r="PAQ17" s="7"/>
      <c r="PAR17" s="7"/>
      <c r="PAS17" s="7"/>
      <c r="PAT17" s="7"/>
      <c r="PAU17" s="7"/>
      <c r="PAV17" s="7"/>
      <c r="PAW17" s="7"/>
      <c r="PAX17" s="7"/>
      <c r="PAY17" s="7"/>
      <c r="PAZ17" s="7"/>
      <c r="PBA17" s="7"/>
      <c r="PBB17" s="7"/>
      <c r="PBC17" s="7"/>
      <c r="PBD17" s="7"/>
      <c r="PBE17" s="7"/>
      <c r="PBF17" s="7"/>
      <c r="PBG17" s="7"/>
      <c r="PBH17" s="7"/>
      <c r="PBI17" s="7"/>
      <c r="PBJ17" s="7"/>
      <c r="PBK17" s="7"/>
      <c r="PBL17" s="7"/>
      <c r="PBM17" s="7"/>
      <c r="PBN17" s="7"/>
      <c r="PBO17" s="7"/>
      <c r="PBP17" s="7"/>
      <c r="PBQ17" s="7"/>
      <c r="PBR17" s="7"/>
      <c r="PBS17" s="7"/>
      <c r="PBT17" s="7"/>
      <c r="PBU17" s="7"/>
      <c r="PBV17" s="7"/>
      <c r="PBW17" s="7"/>
      <c r="PBX17" s="7"/>
      <c r="PBY17" s="7"/>
      <c r="PBZ17" s="7"/>
      <c r="PCA17" s="7"/>
      <c r="PCB17" s="7"/>
      <c r="PCC17" s="7"/>
      <c r="PCD17" s="7"/>
      <c r="PCE17" s="7"/>
      <c r="PCF17" s="7"/>
      <c r="PCG17" s="7"/>
      <c r="PCH17" s="7"/>
      <c r="PCI17" s="7"/>
      <c r="PCJ17" s="7"/>
      <c r="PCK17" s="7"/>
      <c r="PCL17" s="7"/>
      <c r="PCM17" s="7"/>
      <c r="PCN17" s="7"/>
      <c r="PCO17" s="7"/>
      <c r="PCP17" s="7"/>
      <c r="PCQ17" s="7"/>
      <c r="PCR17" s="7"/>
      <c r="PCS17" s="7"/>
      <c r="PCT17" s="7"/>
      <c r="PCU17" s="7"/>
      <c r="PCV17" s="7"/>
      <c r="PCW17" s="7"/>
      <c r="PCX17" s="7"/>
      <c r="PCY17" s="7"/>
      <c r="PCZ17" s="7"/>
      <c r="PDA17" s="7"/>
      <c r="PDB17" s="7"/>
      <c r="PDC17" s="7"/>
      <c r="PDD17" s="7"/>
      <c r="PDE17" s="7"/>
      <c r="PDF17" s="7"/>
      <c r="PDG17" s="7"/>
      <c r="PDH17" s="7"/>
      <c r="PDI17" s="7"/>
      <c r="PDJ17" s="7"/>
      <c r="PDK17" s="7"/>
      <c r="PDL17" s="7"/>
      <c r="PDM17" s="7"/>
      <c r="PDN17" s="7"/>
      <c r="PDO17" s="7"/>
      <c r="PDP17" s="7"/>
      <c r="PDQ17" s="7"/>
      <c r="PDR17" s="7"/>
      <c r="PDS17" s="7"/>
      <c r="PDT17" s="7"/>
      <c r="PDU17" s="7"/>
      <c r="PDV17" s="7"/>
      <c r="PDW17" s="7"/>
      <c r="PDX17" s="7"/>
      <c r="PDY17" s="7"/>
      <c r="PDZ17" s="7"/>
      <c r="PEA17" s="7"/>
      <c r="PEB17" s="7"/>
      <c r="PEC17" s="7"/>
      <c r="PED17" s="7"/>
      <c r="PEE17" s="7"/>
      <c r="PEF17" s="7"/>
      <c r="PEG17" s="7"/>
      <c r="PEH17" s="7"/>
      <c r="PEI17" s="7"/>
      <c r="PEJ17" s="7"/>
      <c r="PEK17" s="7"/>
      <c r="PEL17" s="7"/>
      <c r="PEM17" s="7"/>
      <c r="PEN17" s="7"/>
      <c r="PEO17" s="7"/>
      <c r="PEP17" s="7"/>
      <c r="PEQ17" s="7"/>
      <c r="PER17" s="7"/>
      <c r="PES17" s="7"/>
      <c r="PET17" s="7"/>
      <c r="PEU17" s="7"/>
      <c r="PEV17" s="7"/>
      <c r="PEW17" s="7"/>
      <c r="PEX17" s="7"/>
      <c r="PEY17" s="7"/>
      <c r="PEZ17" s="7"/>
      <c r="PFA17" s="7"/>
      <c r="PFB17" s="7"/>
      <c r="PFC17" s="7"/>
      <c r="PFD17" s="7"/>
      <c r="PFE17" s="7"/>
      <c r="PFF17" s="7"/>
      <c r="PFG17" s="7"/>
      <c r="PFH17" s="7"/>
      <c r="PFI17" s="7"/>
      <c r="PFJ17" s="7"/>
      <c r="PFK17" s="7"/>
      <c r="PFL17" s="7"/>
      <c r="PFM17" s="7"/>
      <c r="PFN17" s="7"/>
      <c r="PFO17" s="7"/>
      <c r="PFP17" s="7"/>
      <c r="PFQ17" s="7"/>
      <c r="PFR17" s="7"/>
      <c r="PFS17" s="7"/>
      <c r="PFT17" s="7"/>
      <c r="PFU17" s="7"/>
      <c r="PFV17" s="7"/>
      <c r="PFW17" s="7"/>
      <c r="PFX17" s="7"/>
      <c r="PFY17" s="7"/>
      <c r="PFZ17" s="7"/>
      <c r="PGA17" s="7"/>
      <c r="PGB17" s="7"/>
      <c r="PGC17" s="7"/>
      <c r="PGD17" s="7"/>
      <c r="PGE17" s="7"/>
      <c r="PGF17" s="7"/>
      <c r="PGG17" s="7"/>
      <c r="PGH17" s="7"/>
      <c r="PGI17" s="7"/>
      <c r="PGJ17" s="7"/>
      <c r="PGK17" s="7"/>
      <c r="PGL17" s="7"/>
      <c r="PGM17" s="7"/>
      <c r="PGN17" s="7"/>
      <c r="PGO17" s="7"/>
      <c r="PGP17" s="7"/>
      <c r="PGQ17" s="7"/>
      <c r="PGR17" s="7"/>
      <c r="PGS17" s="7"/>
      <c r="PGT17" s="7"/>
      <c r="PGU17" s="7"/>
      <c r="PGV17" s="7"/>
      <c r="PGW17" s="7"/>
      <c r="PGX17" s="7"/>
      <c r="PGY17" s="7"/>
      <c r="PGZ17" s="7"/>
      <c r="PHA17" s="7"/>
      <c r="PHB17" s="7"/>
      <c r="PHC17" s="7"/>
      <c r="PHD17" s="7"/>
      <c r="PHE17" s="7"/>
      <c r="PHF17" s="7"/>
      <c r="PHG17" s="7"/>
      <c r="PHH17" s="7"/>
      <c r="PHI17" s="7"/>
      <c r="PHJ17" s="7"/>
      <c r="PHK17" s="7"/>
      <c r="PHL17" s="7"/>
      <c r="PHM17" s="7"/>
      <c r="PHN17" s="7"/>
      <c r="PHO17" s="7"/>
      <c r="PHP17" s="7"/>
      <c r="PHQ17" s="7"/>
      <c r="PHR17" s="7"/>
      <c r="PHS17" s="7"/>
      <c r="PHT17" s="7"/>
      <c r="PHU17" s="7"/>
      <c r="PHV17" s="7"/>
      <c r="PHW17" s="7"/>
      <c r="PHX17" s="7"/>
      <c r="PHY17" s="7"/>
      <c r="PHZ17" s="7"/>
      <c r="PIA17" s="7"/>
      <c r="PIB17" s="7"/>
      <c r="PIC17" s="7"/>
      <c r="PID17" s="7"/>
      <c r="PIE17" s="7"/>
      <c r="PIF17" s="7"/>
      <c r="PIG17" s="7"/>
      <c r="PIH17" s="7"/>
      <c r="PII17" s="7"/>
      <c r="PIJ17" s="7"/>
      <c r="PIK17" s="7"/>
      <c r="PIL17" s="7"/>
      <c r="PIM17" s="7"/>
      <c r="PIN17" s="7"/>
      <c r="PIO17" s="7"/>
      <c r="PIP17" s="7"/>
      <c r="PIQ17" s="7"/>
      <c r="PIR17" s="7"/>
      <c r="PIS17" s="7"/>
      <c r="PIT17" s="7"/>
      <c r="PIU17" s="7"/>
      <c r="PIV17" s="7"/>
      <c r="PIW17" s="7"/>
      <c r="PIX17" s="7"/>
      <c r="PIY17" s="7"/>
      <c r="PIZ17" s="7"/>
      <c r="PJA17" s="7"/>
      <c r="PJB17" s="7"/>
      <c r="PJC17" s="7"/>
      <c r="PJD17" s="7"/>
      <c r="PJE17" s="7"/>
      <c r="PJF17" s="7"/>
      <c r="PJG17" s="7"/>
      <c r="PJH17" s="7"/>
      <c r="PJI17" s="7"/>
      <c r="PJJ17" s="7"/>
      <c r="PJK17" s="7"/>
      <c r="PJL17" s="7"/>
      <c r="PJM17" s="7"/>
      <c r="PJN17" s="7"/>
      <c r="PJO17" s="7"/>
      <c r="PJP17" s="7"/>
      <c r="PJQ17" s="7"/>
      <c r="PJR17" s="7"/>
      <c r="PJS17" s="7"/>
      <c r="PJT17" s="7"/>
      <c r="PJU17" s="7"/>
      <c r="PJV17" s="7"/>
      <c r="PJW17" s="7"/>
      <c r="PJX17" s="7"/>
      <c r="PJY17" s="7"/>
      <c r="PJZ17" s="7"/>
      <c r="PKA17" s="7"/>
      <c r="PKB17" s="7"/>
      <c r="PKC17" s="7"/>
      <c r="PKD17" s="7"/>
      <c r="PKE17" s="7"/>
      <c r="PKF17" s="7"/>
      <c r="PKG17" s="7"/>
      <c r="PKH17" s="7"/>
      <c r="PKI17" s="7"/>
      <c r="PKJ17" s="7"/>
      <c r="PKK17" s="7"/>
      <c r="PKL17" s="7"/>
      <c r="PKM17" s="7"/>
      <c r="PKN17" s="7"/>
      <c r="PKO17" s="7"/>
      <c r="PKP17" s="7"/>
      <c r="PKQ17" s="7"/>
      <c r="PKR17" s="7"/>
      <c r="PKS17" s="7"/>
      <c r="PKT17" s="7"/>
      <c r="PKU17" s="7"/>
      <c r="PKV17" s="7"/>
      <c r="PKW17" s="7"/>
      <c r="PKX17" s="7"/>
      <c r="PKY17" s="7"/>
      <c r="PKZ17" s="7"/>
      <c r="PLA17" s="7"/>
      <c r="PLB17" s="7"/>
      <c r="PLC17" s="7"/>
      <c r="PLD17" s="7"/>
      <c r="PLE17" s="7"/>
      <c r="PLF17" s="7"/>
      <c r="PLG17" s="7"/>
      <c r="PLH17" s="7"/>
      <c r="PLI17" s="7"/>
      <c r="PLJ17" s="7"/>
      <c r="PLK17" s="7"/>
      <c r="PLL17" s="7"/>
      <c r="PLM17" s="7"/>
      <c r="PLN17" s="7"/>
      <c r="PLO17" s="7"/>
      <c r="PLP17" s="7"/>
      <c r="PLQ17" s="7"/>
      <c r="PLR17" s="7"/>
      <c r="PLS17" s="7"/>
      <c r="PLT17" s="7"/>
      <c r="PLU17" s="7"/>
      <c r="PLV17" s="7"/>
      <c r="PLW17" s="7"/>
      <c r="PLX17" s="7"/>
      <c r="PLY17" s="7"/>
      <c r="PLZ17" s="7"/>
      <c r="PMA17" s="7"/>
      <c r="PMB17" s="7"/>
      <c r="PMC17" s="7"/>
      <c r="PMD17" s="7"/>
      <c r="PME17" s="7"/>
      <c r="PMF17" s="7"/>
      <c r="PMG17" s="7"/>
      <c r="PMH17" s="7"/>
      <c r="PMI17" s="7"/>
      <c r="PMJ17" s="7"/>
      <c r="PMK17" s="7"/>
      <c r="PML17" s="7"/>
      <c r="PMM17" s="7"/>
      <c r="PMN17" s="7"/>
      <c r="PMO17" s="7"/>
      <c r="PMP17" s="7"/>
      <c r="PMQ17" s="7"/>
      <c r="PMR17" s="7"/>
      <c r="PMS17" s="7"/>
      <c r="PMT17" s="7"/>
      <c r="PMU17" s="7"/>
      <c r="PMV17" s="7"/>
      <c r="PMW17" s="7"/>
      <c r="PMX17" s="7"/>
      <c r="PMY17" s="7"/>
      <c r="PMZ17" s="7"/>
      <c r="PNA17" s="7"/>
      <c r="PNB17" s="7"/>
      <c r="PNC17" s="7"/>
      <c r="PND17" s="7"/>
      <c r="PNE17" s="7"/>
      <c r="PNF17" s="7"/>
      <c r="PNG17" s="7"/>
      <c r="PNH17" s="7"/>
      <c r="PNI17" s="7"/>
      <c r="PNJ17" s="7"/>
      <c r="PNK17" s="7"/>
      <c r="PNL17" s="7"/>
      <c r="PNM17" s="7"/>
      <c r="PNN17" s="7"/>
      <c r="PNO17" s="7"/>
      <c r="PNP17" s="7"/>
      <c r="PNQ17" s="7"/>
      <c r="PNR17" s="7"/>
      <c r="PNS17" s="7"/>
      <c r="PNT17" s="7"/>
      <c r="PNU17" s="7"/>
      <c r="PNV17" s="7"/>
      <c r="PNW17" s="7"/>
      <c r="PNX17" s="7"/>
      <c r="PNY17" s="7"/>
      <c r="PNZ17" s="7"/>
      <c r="POA17" s="7"/>
      <c r="POB17" s="7"/>
      <c r="POC17" s="7"/>
      <c r="POD17" s="7"/>
      <c r="POE17" s="7"/>
      <c r="POF17" s="7"/>
      <c r="POG17" s="7"/>
      <c r="POH17" s="7"/>
      <c r="POI17" s="7"/>
      <c r="POJ17" s="7"/>
      <c r="POK17" s="7"/>
      <c r="POL17" s="7"/>
      <c r="POM17" s="7"/>
      <c r="PON17" s="7"/>
      <c r="POO17" s="7"/>
      <c r="POP17" s="7"/>
      <c r="POQ17" s="7"/>
      <c r="POR17" s="7"/>
      <c r="POS17" s="7"/>
      <c r="POT17" s="7"/>
      <c r="POU17" s="7"/>
      <c r="POV17" s="7"/>
      <c r="POW17" s="7"/>
      <c r="POX17" s="7"/>
      <c r="POY17" s="7"/>
      <c r="POZ17" s="7"/>
      <c r="PPA17" s="7"/>
      <c r="PPB17" s="7"/>
      <c r="PPC17" s="7"/>
      <c r="PPD17" s="7"/>
      <c r="PPE17" s="7"/>
      <c r="PPF17" s="7"/>
      <c r="PPG17" s="7"/>
      <c r="PPH17" s="7"/>
      <c r="PPI17" s="7"/>
      <c r="PPJ17" s="7"/>
      <c r="PPK17" s="7"/>
      <c r="PPL17" s="7"/>
      <c r="PPM17" s="7"/>
      <c r="PPN17" s="7"/>
      <c r="PPO17" s="7"/>
      <c r="PPP17" s="7"/>
      <c r="PPQ17" s="7"/>
      <c r="PPR17" s="7"/>
      <c r="PPS17" s="7"/>
      <c r="PPT17" s="7"/>
      <c r="PPU17" s="7"/>
      <c r="PPV17" s="7"/>
      <c r="PPW17" s="7"/>
      <c r="PPX17" s="7"/>
      <c r="PPY17" s="7"/>
      <c r="PPZ17" s="7"/>
      <c r="PQA17" s="7"/>
      <c r="PQB17" s="7"/>
      <c r="PQC17" s="7"/>
      <c r="PQD17" s="7"/>
      <c r="PQE17" s="7"/>
      <c r="PQF17" s="7"/>
      <c r="PQG17" s="7"/>
      <c r="PQH17" s="7"/>
      <c r="PQI17" s="7"/>
      <c r="PQJ17" s="7"/>
      <c r="PQK17" s="7"/>
      <c r="PQL17" s="7"/>
      <c r="PQM17" s="7"/>
      <c r="PQN17" s="7"/>
      <c r="PQO17" s="7"/>
      <c r="PQP17" s="7"/>
      <c r="PQQ17" s="7"/>
      <c r="PQR17" s="7"/>
      <c r="PQS17" s="7"/>
      <c r="PQT17" s="7"/>
      <c r="PQU17" s="7"/>
      <c r="PQV17" s="7"/>
      <c r="PQW17" s="7"/>
      <c r="PQX17" s="7"/>
      <c r="PQY17" s="7"/>
      <c r="PQZ17" s="7"/>
      <c r="PRA17" s="7"/>
      <c r="PRB17" s="7"/>
      <c r="PRC17" s="7"/>
      <c r="PRD17" s="7"/>
      <c r="PRE17" s="7"/>
      <c r="PRF17" s="7"/>
      <c r="PRG17" s="7"/>
      <c r="PRH17" s="7"/>
      <c r="PRI17" s="7"/>
      <c r="PRJ17" s="7"/>
      <c r="PRK17" s="7"/>
      <c r="PRL17" s="7"/>
      <c r="PRM17" s="7"/>
      <c r="PRN17" s="7"/>
      <c r="PRO17" s="7"/>
      <c r="PRP17" s="7"/>
      <c r="PRQ17" s="7"/>
      <c r="PRR17" s="7"/>
      <c r="PRS17" s="7"/>
      <c r="PRT17" s="7"/>
      <c r="PRU17" s="7"/>
      <c r="PRV17" s="7"/>
      <c r="PRW17" s="7"/>
      <c r="PRX17" s="7"/>
      <c r="PRY17" s="7"/>
      <c r="PRZ17" s="7"/>
      <c r="PSA17" s="7"/>
      <c r="PSB17" s="7"/>
      <c r="PSC17" s="7"/>
      <c r="PSD17" s="7"/>
      <c r="PSE17" s="7"/>
      <c r="PSF17" s="7"/>
      <c r="PSG17" s="7"/>
      <c r="PSH17" s="7"/>
      <c r="PSI17" s="7"/>
      <c r="PSJ17" s="7"/>
      <c r="PSK17" s="7"/>
      <c r="PSL17" s="7"/>
      <c r="PSM17" s="7"/>
      <c r="PSN17" s="7"/>
      <c r="PSO17" s="7"/>
      <c r="PSP17" s="7"/>
      <c r="PSQ17" s="7"/>
      <c r="PSR17" s="7"/>
      <c r="PSS17" s="7"/>
      <c r="PST17" s="7"/>
      <c r="PSU17" s="7"/>
      <c r="PSV17" s="7"/>
      <c r="PSW17" s="7"/>
      <c r="PSX17" s="7"/>
      <c r="PSY17" s="7"/>
      <c r="PSZ17" s="7"/>
      <c r="PTA17" s="7"/>
      <c r="PTB17" s="7"/>
      <c r="PTC17" s="7"/>
      <c r="PTD17" s="7"/>
      <c r="PTE17" s="7"/>
      <c r="PTF17" s="7"/>
      <c r="PTG17" s="7"/>
      <c r="PTH17" s="7"/>
      <c r="PTI17" s="7"/>
      <c r="PTJ17" s="7"/>
      <c r="PTK17" s="7"/>
      <c r="PTL17" s="7"/>
      <c r="PTM17" s="7"/>
      <c r="PTN17" s="7"/>
      <c r="PTO17" s="7"/>
      <c r="PTP17" s="7"/>
      <c r="PTQ17" s="7"/>
      <c r="PTR17" s="7"/>
      <c r="PTS17" s="7"/>
      <c r="PTT17" s="7"/>
      <c r="PTU17" s="7"/>
      <c r="PTV17" s="7"/>
      <c r="PTW17" s="7"/>
      <c r="PTX17" s="7"/>
      <c r="PTY17" s="7"/>
      <c r="PTZ17" s="7"/>
      <c r="PUA17" s="7"/>
      <c r="PUB17" s="7"/>
      <c r="PUC17" s="7"/>
      <c r="PUD17" s="7"/>
      <c r="PUE17" s="7"/>
      <c r="PUF17" s="7"/>
      <c r="PUG17" s="7"/>
      <c r="PUH17" s="7"/>
      <c r="PUI17" s="7"/>
      <c r="PUJ17" s="7"/>
      <c r="PUK17" s="7"/>
      <c r="PUL17" s="7"/>
      <c r="PUM17" s="7"/>
      <c r="PUN17" s="7"/>
      <c r="PUO17" s="7"/>
      <c r="PUP17" s="7"/>
      <c r="PUQ17" s="7"/>
      <c r="PUR17" s="7"/>
      <c r="PUS17" s="7"/>
      <c r="PUT17" s="7"/>
      <c r="PUU17" s="7"/>
      <c r="PUV17" s="7"/>
      <c r="PUW17" s="7"/>
      <c r="PUX17" s="7"/>
      <c r="PUY17" s="7"/>
      <c r="PUZ17" s="7"/>
      <c r="PVA17" s="7"/>
      <c r="PVB17" s="7"/>
      <c r="PVC17" s="7"/>
      <c r="PVD17" s="7"/>
      <c r="PVE17" s="7"/>
      <c r="PVF17" s="7"/>
      <c r="PVG17" s="7"/>
      <c r="PVH17" s="7"/>
      <c r="PVI17" s="7"/>
      <c r="PVJ17" s="7"/>
      <c r="PVK17" s="7"/>
      <c r="PVL17" s="7"/>
      <c r="PVM17" s="7"/>
      <c r="PVN17" s="7"/>
      <c r="PVO17" s="7"/>
      <c r="PVP17" s="7"/>
      <c r="PVQ17" s="7"/>
      <c r="PVR17" s="7"/>
      <c r="PVS17" s="7"/>
      <c r="PVT17" s="7"/>
      <c r="PVU17" s="7"/>
      <c r="PVV17" s="7"/>
      <c r="PVW17" s="7"/>
      <c r="PVX17" s="7"/>
      <c r="PVY17" s="7"/>
      <c r="PVZ17" s="7"/>
      <c r="PWA17" s="7"/>
      <c r="PWB17" s="7"/>
      <c r="PWC17" s="7"/>
      <c r="PWD17" s="7"/>
      <c r="PWE17" s="7"/>
      <c r="PWF17" s="7"/>
      <c r="PWG17" s="7"/>
      <c r="PWH17" s="7"/>
      <c r="PWI17" s="7"/>
      <c r="PWJ17" s="7"/>
      <c r="PWK17" s="7"/>
      <c r="PWL17" s="7"/>
      <c r="PWM17" s="7"/>
      <c r="PWN17" s="7"/>
      <c r="PWO17" s="7"/>
      <c r="PWP17" s="7"/>
      <c r="PWQ17" s="7"/>
      <c r="PWR17" s="7"/>
      <c r="PWS17" s="7"/>
      <c r="PWT17" s="7"/>
      <c r="PWU17" s="7"/>
      <c r="PWV17" s="7"/>
      <c r="PWW17" s="7"/>
      <c r="PWX17" s="7"/>
      <c r="PWY17" s="7"/>
      <c r="PWZ17" s="7"/>
      <c r="PXA17" s="7"/>
      <c r="PXB17" s="7"/>
      <c r="PXC17" s="7"/>
      <c r="PXD17" s="7"/>
      <c r="PXE17" s="7"/>
      <c r="PXF17" s="7"/>
      <c r="PXG17" s="7"/>
      <c r="PXH17" s="7"/>
      <c r="PXI17" s="7"/>
      <c r="PXJ17" s="7"/>
      <c r="PXK17" s="7"/>
      <c r="PXL17" s="7"/>
      <c r="PXM17" s="7"/>
      <c r="PXN17" s="7"/>
      <c r="PXO17" s="7"/>
      <c r="PXP17" s="7"/>
      <c r="PXQ17" s="7"/>
      <c r="PXR17" s="7"/>
      <c r="PXS17" s="7"/>
      <c r="PXT17" s="7"/>
      <c r="PXU17" s="7"/>
      <c r="PXV17" s="7"/>
      <c r="PXW17" s="7"/>
      <c r="PXX17" s="7"/>
      <c r="PXY17" s="7"/>
      <c r="PXZ17" s="7"/>
      <c r="PYA17" s="7"/>
      <c r="PYB17" s="7"/>
      <c r="PYC17" s="7"/>
      <c r="PYD17" s="7"/>
      <c r="PYE17" s="7"/>
      <c r="PYF17" s="7"/>
      <c r="PYG17" s="7"/>
      <c r="PYH17" s="7"/>
      <c r="PYI17" s="7"/>
      <c r="PYJ17" s="7"/>
      <c r="PYK17" s="7"/>
      <c r="PYL17" s="7"/>
      <c r="PYM17" s="7"/>
      <c r="PYN17" s="7"/>
      <c r="PYO17" s="7"/>
      <c r="PYP17" s="7"/>
      <c r="PYQ17" s="7"/>
      <c r="PYR17" s="7"/>
      <c r="PYS17" s="7"/>
      <c r="PYT17" s="7"/>
      <c r="PYU17" s="7"/>
      <c r="PYV17" s="7"/>
      <c r="PYW17" s="7"/>
      <c r="PYX17" s="7"/>
      <c r="PYY17" s="7"/>
      <c r="PYZ17" s="7"/>
      <c r="PZA17" s="7"/>
      <c r="PZB17" s="7"/>
      <c r="PZC17" s="7"/>
      <c r="PZD17" s="7"/>
      <c r="PZE17" s="7"/>
      <c r="PZF17" s="7"/>
      <c r="PZG17" s="7"/>
      <c r="PZH17" s="7"/>
      <c r="PZI17" s="7"/>
      <c r="PZJ17" s="7"/>
      <c r="PZK17" s="7"/>
      <c r="PZL17" s="7"/>
      <c r="PZM17" s="7"/>
      <c r="PZN17" s="7"/>
      <c r="PZO17" s="7"/>
      <c r="PZP17" s="7"/>
      <c r="PZQ17" s="7"/>
      <c r="PZR17" s="7"/>
      <c r="PZS17" s="7"/>
      <c r="PZT17" s="7"/>
      <c r="PZU17" s="7"/>
      <c r="PZV17" s="7"/>
      <c r="PZW17" s="7"/>
      <c r="PZX17" s="7"/>
      <c r="PZY17" s="7"/>
      <c r="PZZ17" s="7"/>
      <c r="QAA17" s="7"/>
      <c r="QAB17" s="7"/>
      <c r="QAC17" s="7"/>
      <c r="QAD17" s="7"/>
      <c r="QAE17" s="7"/>
      <c r="QAF17" s="7"/>
      <c r="QAG17" s="7"/>
      <c r="QAH17" s="7"/>
      <c r="QAI17" s="7"/>
      <c r="QAJ17" s="7"/>
      <c r="QAK17" s="7"/>
      <c r="QAL17" s="7"/>
      <c r="QAM17" s="7"/>
      <c r="QAN17" s="7"/>
      <c r="QAO17" s="7"/>
      <c r="QAP17" s="7"/>
      <c r="QAQ17" s="7"/>
      <c r="QAR17" s="7"/>
      <c r="QAS17" s="7"/>
      <c r="QAT17" s="7"/>
      <c r="QAU17" s="7"/>
      <c r="QAV17" s="7"/>
      <c r="QAW17" s="7"/>
      <c r="QAX17" s="7"/>
      <c r="QAY17" s="7"/>
      <c r="QAZ17" s="7"/>
      <c r="QBA17" s="7"/>
      <c r="QBB17" s="7"/>
      <c r="QBC17" s="7"/>
      <c r="QBD17" s="7"/>
      <c r="QBE17" s="7"/>
      <c r="QBF17" s="7"/>
      <c r="QBG17" s="7"/>
      <c r="QBH17" s="7"/>
      <c r="QBI17" s="7"/>
      <c r="QBJ17" s="7"/>
      <c r="QBK17" s="7"/>
      <c r="QBL17" s="7"/>
      <c r="QBM17" s="7"/>
      <c r="QBN17" s="7"/>
      <c r="QBO17" s="7"/>
      <c r="QBP17" s="7"/>
      <c r="QBQ17" s="7"/>
      <c r="QBR17" s="7"/>
      <c r="QBS17" s="7"/>
      <c r="QBT17" s="7"/>
      <c r="QBU17" s="7"/>
      <c r="QBV17" s="7"/>
      <c r="QBW17" s="7"/>
      <c r="QBX17" s="7"/>
      <c r="QBY17" s="7"/>
      <c r="QBZ17" s="7"/>
      <c r="QCA17" s="7"/>
      <c r="QCB17" s="7"/>
      <c r="QCC17" s="7"/>
      <c r="QCD17" s="7"/>
      <c r="QCE17" s="7"/>
      <c r="QCF17" s="7"/>
      <c r="QCG17" s="7"/>
      <c r="QCH17" s="7"/>
      <c r="QCI17" s="7"/>
      <c r="QCJ17" s="7"/>
      <c r="QCK17" s="7"/>
      <c r="QCL17" s="7"/>
      <c r="QCM17" s="7"/>
      <c r="QCN17" s="7"/>
      <c r="QCO17" s="7"/>
      <c r="QCP17" s="7"/>
      <c r="QCQ17" s="7"/>
      <c r="QCR17" s="7"/>
      <c r="QCS17" s="7"/>
      <c r="QCT17" s="7"/>
      <c r="QCU17" s="7"/>
      <c r="QCV17" s="7"/>
      <c r="QCW17" s="7"/>
      <c r="QCX17" s="7"/>
      <c r="QCY17" s="7"/>
      <c r="QCZ17" s="7"/>
      <c r="QDA17" s="7"/>
      <c r="QDB17" s="7"/>
      <c r="QDC17" s="7"/>
      <c r="QDD17" s="7"/>
      <c r="QDE17" s="7"/>
      <c r="QDF17" s="7"/>
      <c r="QDG17" s="7"/>
      <c r="QDH17" s="7"/>
      <c r="QDI17" s="7"/>
      <c r="QDJ17" s="7"/>
      <c r="QDK17" s="7"/>
      <c r="QDL17" s="7"/>
      <c r="QDM17" s="7"/>
      <c r="QDN17" s="7"/>
      <c r="QDO17" s="7"/>
      <c r="QDP17" s="7"/>
      <c r="QDQ17" s="7"/>
      <c r="QDR17" s="7"/>
      <c r="QDS17" s="7"/>
      <c r="QDT17" s="7"/>
      <c r="QDU17" s="7"/>
      <c r="QDV17" s="7"/>
      <c r="QDW17" s="7"/>
      <c r="QDX17" s="7"/>
      <c r="QDY17" s="7"/>
      <c r="QDZ17" s="7"/>
      <c r="QEA17" s="7"/>
      <c r="QEB17" s="7"/>
      <c r="QEC17" s="7"/>
      <c r="QED17" s="7"/>
      <c r="QEE17" s="7"/>
      <c r="QEF17" s="7"/>
      <c r="QEG17" s="7"/>
      <c r="QEH17" s="7"/>
      <c r="QEI17" s="7"/>
      <c r="QEJ17" s="7"/>
      <c r="QEK17" s="7"/>
      <c r="QEL17" s="7"/>
      <c r="QEM17" s="7"/>
      <c r="QEN17" s="7"/>
      <c r="QEO17" s="7"/>
      <c r="QEP17" s="7"/>
      <c r="QEQ17" s="7"/>
      <c r="QER17" s="7"/>
      <c r="QES17" s="7"/>
      <c r="QET17" s="7"/>
      <c r="QEU17" s="7"/>
      <c r="QEV17" s="7"/>
      <c r="QEW17" s="7"/>
      <c r="QEX17" s="7"/>
      <c r="QEY17" s="7"/>
      <c r="QEZ17" s="7"/>
      <c r="QFA17" s="7"/>
      <c r="QFB17" s="7"/>
      <c r="QFC17" s="7"/>
      <c r="QFD17" s="7"/>
      <c r="QFE17" s="7"/>
      <c r="QFF17" s="7"/>
      <c r="QFG17" s="7"/>
      <c r="QFH17" s="7"/>
      <c r="QFI17" s="7"/>
      <c r="QFJ17" s="7"/>
      <c r="QFK17" s="7"/>
      <c r="QFL17" s="7"/>
      <c r="QFM17" s="7"/>
      <c r="QFN17" s="7"/>
      <c r="QFO17" s="7"/>
      <c r="QFP17" s="7"/>
      <c r="QFQ17" s="7"/>
      <c r="QFR17" s="7"/>
      <c r="QFS17" s="7"/>
      <c r="QFT17" s="7"/>
      <c r="QFU17" s="7"/>
      <c r="QFV17" s="7"/>
      <c r="QFW17" s="7"/>
      <c r="QFX17" s="7"/>
      <c r="QFY17" s="7"/>
      <c r="QFZ17" s="7"/>
      <c r="QGA17" s="7"/>
      <c r="QGB17" s="7"/>
      <c r="QGC17" s="7"/>
      <c r="QGD17" s="7"/>
      <c r="QGE17" s="7"/>
      <c r="QGF17" s="7"/>
      <c r="QGG17" s="7"/>
      <c r="QGH17" s="7"/>
      <c r="QGI17" s="7"/>
      <c r="QGJ17" s="7"/>
      <c r="QGK17" s="7"/>
      <c r="QGL17" s="7"/>
      <c r="QGM17" s="7"/>
      <c r="QGN17" s="7"/>
      <c r="QGO17" s="7"/>
      <c r="QGP17" s="7"/>
      <c r="QGQ17" s="7"/>
      <c r="QGR17" s="7"/>
      <c r="QGS17" s="7"/>
      <c r="QGT17" s="7"/>
      <c r="QGU17" s="7"/>
      <c r="QGV17" s="7"/>
      <c r="QGW17" s="7"/>
      <c r="QGX17" s="7"/>
      <c r="QGY17" s="7"/>
      <c r="QGZ17" s="7"/>
      <c r="QHA17" s="7"/>
      <c r="QHB17" s="7"/>
      <c r="QHC17" s="7"/>
      <c r="QHD17" s="7"/>
      <c r="QHE17" s="7"/>
      <c r="QHF17" s="7"/>
      <c r="QHG17" s="7"/>
      <c r="QHH17" s="7"/>
      <c r="QHI17" s="7"/>
      <c r="QHJ17" s="7"/>
      <c r="QHK17" s="7"/>
      <c r="QHL17" s="7"/>
      <c r="QHM17" s="7"/>
      <c r="QHN17" s="7"/>
      <c r="QHO17" s="7"/>
      <c r="QHP17" s="7"/>
      <c r="QHQ17" s="7"/>
      <c r="QHR17" s="7"/>
      <c r="QHS17" s="7"/>
      <c r="QHT17" s="7"/>
      <c r="QHU17" s="7"/>
      <c r="QHV17" s="7"/>
      <c r="QHW17" s="7"/>
      <c r="QHX17" s="7"/>
      <c r="QHY17" s="7"/>
      <c r="QHZ17" s="7"/>
      <c r="QIA17" s="7"/>
      <c r="QIB17" s="7"/>
      <c r="QIC17" s="7"/>
      <c r="QID17" s="7"/>
      <c r="QIE17" s="7"/>
      <c r="QIF17" s="7"/>
      <c r="QIG17" s="7"/>
      <c r="QIH17" s="7"/>
      <c r="QII17" s="7"/>
      <c r="QIJ17" s="7"/>
      <c r="QIK17" s="7"/>
      <c r="QIL17" s="7"/>
      <c r="QIM17" s="7"/>
      <c r="QIN17" s="7"/>
      <c r="QIO17" s="7"/>
      <c r="QIP17" s="7"/>
      <c r="QIQ17" s="7"/>
      <c r="QIR17" s="7"/>
      <c r="QIS17" s="7"/>
      <c r="QIT17" s="7"/>
      <c r="QIU17" s="7"/>
      <c r="QIV17" s="7"/>
      <c r="QIW17" s="7"/>
      <c r="QIX17" s="7"/>
      <c r="QIY17" s="7"/>
      <c r="QIZ17" s="7"/>
      <c r="QJA17" s="7"/>
      <c r="QJB17" s="7"/>
      <c r="QJC17" s="7"/>
      <c r="QJD17" s="7"/>
      <c r="QJE17" s="7"/>
      <c r="QJF17" s="7"/>
      <c r="QJG17" s="7"/>
      <c r="QJH17" s="7"/>
      <c r="QJI17" s="7"/>
      <c r="QJJ17" s="7"/>
      <c r="QJK17" s="7"/>
      <c r="QJL17" s="7"/>
      <c r="QJM17" s="7"/>
      <c r="QJN17" s="7"/>
      <c r="QJO17" s="7"/>
      <c r="QJP17" s="7"/>
      <c r="QJQ17" s="7"/>
      <c r="QJR17" s="7"/>
      <c r="QJS17" s="7"/>
      <c r="QJT17" s="7"/>
      <c r="QJU17" s="7"/>
      <c r="QJV17" s="7"/>
      <c r="QJW17" s="7"/>
      <c r="QJX17" s="7"/>
      <c r="QJY17" s="7"/>
      <c r="QJZ17" s="7"/>
      <c r="QKA17" s="7"/>
      <c r="QKB17" s="7"/>
      <c r="QKC17" s="7"/>
      <c r="QKD17" s="7"/>
      <c r="QKE17" s="7"/>
      <c r="QKF17" s="7"/>
      <c r="QKG17" s="7"/>
      <c r="QKH17" s="7"/>
      <c r="QKI17" s="7"/>
      <c r="QKJ17" s="7"/>
      <c r="QKK17" s="7"/>
      <c r="QKL17" s="7"/>
      <c r="QKM17" s="7"/>
      <c r="QKN17" s="7"/>
      <c r="QKO17" s="7"/>
      <c r="QKP17" s="7"/>
      <c r="QKQ17" s="7"/>
      <c r="QKR17" s="7"/>
      <c r="QKS17" s="7"/>
      <c r="QKT17" s="7"/>
      <c r="QKU17" s="7"/>
      <c r="QKV17" s="7"/>
      <c r="QKW17" s="7"/>
      <c r="QKX17" s="7"/>
      <c r="QKY17" s="7"/>
      <c r="QKZ17" s="7"/>
      <c r="QLA17" s="7"/>
      <c r="QLB17" s="7"/>
      <c r="QLC17" s="7"/>
      <c r="QLD17" s="7"/>
      <c r="QLE17" s="7"/>
      <c r="QLF17" s="7"/>
      <c r="QLG17" s="7"/>
      <c r="QLH17" s="7"/>
      <c r="QLI17" s="7"/>
      <c r="QLJ17" s="7"/>
      <c r="QLK17" s="7"/>
      <c r="QLL17" s="7"/>
      <c r="QLM17" s="7"/>
      <c r="QLN17" s="7"/>
      <c r="QLO17" s="7"/>
      <c r="QLP17" s="7"/>
      <c r="QLQ17" s="7"/>
      <c r="QLR17" s="7"/>
      <c r="QLS17" s="7"/>
      <c r="QLT17" s="7"/>
      <c r="QLU17" s="7"/>
      <c r="QLV17" s="7"/>
      <c r="QLW17" s="7"/>
      <c r="QLX17" s="7"/>
      <c r="QLY17" s="7"/>
      <c r="QLZ17" s="7"/>
      <c r="QMA17" s="7"/>
      <c r="QMB17" s="7"/>
      <c r="QMC17" s="7"/>
      <c r="QMD17" s="7"/>
      <c r="QME17" s="7"/>
      <c r="QMF17" s="7"/>
      <c r="QMG17" s="7"/>
      <c r="QMH17" s="7"/>
      <c r="QMI17" s="7"/>
      <c r="QMJ17" s="7"/>
      <c r="QMK17" s="7"/>
      <c r="QML17" s="7"/>
      <c r="QMM17" s="7"/>
      <c r="QMN17" s="7"/>
      <c r="QMO17" s="7"/>
      <c r="QMP17" s="7"/>
      <c r="QMQ17" s="7"/>
      <c r="QMR17" s="7"/>
      <c r="QMS17" s="7"/>
      <c r="QMT17" s="7"/>
      <c r="QMU17" s="7"/>
      <c r="QMV17" s="7"/>
      <c r="QMW17" s="7"/>
      <c r="QMX17" s="7"/>
      <c r="QMY17" s="7"/>
      <c r="QMZ17" s="7"/>
      <c r="QNA17" s="7"/>
      <c r="QNB17" s="7"/>
      <c r="QNC17" s="7"/>
      <c r="QND17" s="7"/>
      <c r="QNE17" s="7"/>
      <c r="QNF17" s="7"/>
      <c r="QNG17" s="7"/>
      <c r="QNH17" s="7"/>
      <c r="QNI17" s="7"/>
      <c r="QNJ17" s="7"/>
      <c r="QNK17" s="7"/>
      <c r="QNL17" s="7"/>
      <c r="QNM17" s="7"/>
      <c r="QNN17" s="7"/>
      <c r="QNO17" s="7"/>
      <c r="QNP17" s="7"/>
      <c r="QNQ17" s="7"/>
      <c r="QNR17" s="7"/>
      <c r="QNS17" s="7"/>
      <c r="QNT17" s="7"/>
      <c r="QNU17" s="7"/>
      <c r="QNV17" s="7"/>
      <c r="QNW17" s="7"/>
      <c r="QNX17" s="7"/>
      <c r="QNY17" s="7"/>
      <c r="QNZ17" s="7"/>
      <c r="QOA17" s="7"/>
      <c r="QOB17" s="7"/>
      <c r="QOC17" s="7"/>
      <c r="QOD17" s="7"/>
      <c r="QOE17" s="7"/>
      <c r="QOF17" s="7"/>
      <c r="QOG17" s="7"/>
      <c r="QOH17" s="7"/>
      <c r="QOI17" s="7"/>
      <c r="QOJ17" s="7"/>
      <c r="QOK17" s="7"/>
      <c r="QOL17" s="7"/>
      <c r="QOM17" s="7"/>
      <c r="QON17" s="7"/>
      <c r="QOO17" s="7"/>
      <c r="QOP17" s="7"/>
      <c r="QOQ17" s="7"/>
      <c r="QOR17" s="7"/>
      <c r="QOS17" s="7"/>
      <c r="QOT17" s="7"/>
      <c r="QOU17" s="7"/>
      <c r="QOV17" s="7"/>
      <c r="QOW17" s="7"/>
      <c r="QOX17" s="7"/>
      <c r="QOY17" s="7"/>
      <c r="QOZ17" s="7"/>
      <c r="QPA17" s="7"/>
      <c r="QPB17" s="7"/>
      <c r="QPC17" s="7"/>
      <c r="QPD17" s="7"/>
      <c r="QPE17" s="7"/>
      <c r="QPF17" s="7"/>
      <c r="QPG17" s="7"/>
      <c r="QPH17" s="7"/>
      <c r="QPI17" s="7"/>
      <c r="QPJ17" s="7"/>
      <c r="QPK17" s="7"/>
      <c r="QPL17" s="7"/>
      <c r="QPM17" s="7"/>
      <c r="QPN17" s="7"/>
      <c r="QPO17" s="7"/>
      <c r="QPP17" s="7"/>
      <c r="QPQ17" s="7"/>
      <c r="QPR17" s="7"/>
      <c r="QPS17" s="7"/>
      <c r="QPT17" s="7"/>
      <c r="QPU17" s="7"/>
      <c r="QPV17" s="7"/>
      <c r="QPW17" s="7"/>
      <c r="QPX17" s="7"/>
      <c r="QPY17" s="7"/>
      <c r="QPZ17" s="7"/>
      <c r="QQA17" s="7"/>
      <c r="QQB17" s="7"/>
      <c r="QQC17" s="7"/>
      <c r="QQD17" s="7"/>
      <c r="QQE17" s="7"/>
      <c r="QQF17" s="7"/>
      <c r="QQG17" s="7"/>
      <c r="QQH17" s="7"/>
      <c r="QQI17" s="7"/>
      <c r="QQJ17" s="7"/>
      <c r="QQK17" s="7"/>
      <c r="QQL17" s="7"/>
      <c r="QQM17" s="7"/>
      <c r="QQN17" s="7"/>
      <c r="QQO17" s="7"/>
      <c r="QQP17" s="7"/>
      <c r="QQQ17" s="7"/>
      <c r="QQR17" s="7"/>
      <c r="QQS17" s="7"/>
      <c r="QQT17" s="7"/>
      <c r="QQU17" s="7"/>
      <c r="QQV17" s="7"/>
      <c r="QQW17" s="7"/>
      <c r="QQX17" s="7"/>
      <c r="QQY17" s="7"/>
      <c r="QQZ17" s="7"/>
      <c r="QRA17" s="7"/>
      <c r="QRB17" s="7"/>
      <c r="QRC17" s="7"/>
      <c r="QRD17" s="7"/>
      <c r="QRE17" s="7"/>
      <c r="QRF17" s="7"/>
      <c r="QRG17" s="7"/>
      <c r="QRH17" s="7"/>
      <c r="QRI17" s="7"/>
      <c r="QRJ17" s="7"/>
      <c r="QRK17" s="7"/>
      <c r="QRL17" s="7"/>
      <c r="QRM17" s="7"/>
      <c r="QRN17" s="7"/>
      <c r="QRO17" s="7"/>
      <c r="QRP17" s="7"/>
      <c r="QRQ17" s="7"/>
      <c r="QRR17" s="7"/>
      <c r="QRS17" s="7"/>
      <c r="QRT17" s="7"/>
      <c r="QRU17" s="7"/>
      <c r="QRV17" s="7"/>
      <c r="QRW17" s="7"/>
      <c r="QRX17" s="7"/>
      <c r="QRY17" s="7"/>
      <c r="QRZ17" s="7"/>
      <c r="QSA17" s="7"/>
      <c r="QSB17" s="7"/>
      <c r="QSC17" s="7"/>
      <c r="QSD17" s="7"/>
      <c r="QSE17" s="7"/>
      <c r="QSF17" s="7"/>
      <c r="QSG17" s="7"/>
      <c r="QSH17" s="7"/>
      <c r="QSI17" s="7"/>
      <c r="QSJ17" s="7"/>
      <c r="QSK17" s="7"/>
      <c r="QSL17" s="7"/>
      <c r="QSM17" s="7"/>
      <c r="QSN17" s="7"/>
      <c r="QSO17" s="7"/>
      <c r="QSP17" s="7"/>
      <c r="QSQ17" s="7"/>
      <c r="QSR17" s="7"/>
      <c r="QSS17" s="7"/>
      <c r="QST17" s="7"/>
      <c r="QSU17" s="7"/>
      <c r="QSV17" s="7"/>
      <c r="QSW17" s="7"/>
      <c r="QSX17" s="7"/>
      <c r="QSY17" s="7"/>
      <c r="QSZ17" s="7"/>
      <c r="QTA17" s="7"/>
      <c r="QTB17" s="7"/>
      <c r="QTC17" s="7"/>
      <c r="QTD17" s="7"/>
      <c r="QTE17" s="7"/>
      <c r="QTF17" s="7"/>
      <c r="QTG17" s="7"/>
      <c r="QTH17" s="7"/>
      <c r="QTI17" s="7"/>
      <c r="QTJ17" s="7"/>
      <c r="QTK17" s="7"/>
      <c r="QTL17" s="7"/>
      <c r="QTM17" s="7"/>
      <c r="QTN17" s="7"/>
      <c r="QTO17" s="7"/>
      <c r="QTP17" s="7"/>
      <c r="QTQ17" s="7"/>
      <c r="QTR17" s="7"/>
      <c r="QTS17" s="7"/>
      <c r="QTT17" s="7"/>
      <c r="QTU17" s="7"/>
      <c r="QTV17" s="7"/>
      <c r="QTW17" s="7"/>
      <c r="QTX17" s="7"/>
      <c r="QTY17" s="7"/>
      <c r="QTZ17" s="7"/>
      <c r="QUA17" s="7"/>
      <c r="QUB17" s="7"/>
      <c r="QUC17" s="7"/>
      <c r="QUD17" s="7"/>
      <c r="QUE17" s="7"/>
      <c r="QUF17" s="7"/>
      <c r="QUG17" s="7"/>
      <c r="QUH17" s="7"/>
      <c r="QUI17" s="7"/>
      <c r="QUJ17" s="7"/>
      <c r="QUK17" s="7"/>
      <c r="QUL17" s="7"/>
      <c r="QUM17" s="7"/>
      <c r="QUN17" s="7"/>
      <c r="QUO17" s="7"/>
      <c r="QUP17" s="7"/>
      <c r="QUQ17" s="7"/>
      <c r="QUR17" s="7"/>
      <c r="QUS17" s="7"/>
      <c r="QUT17" s="7"/>
      <c r="QUU17" s="7"/>
      <c r="QUV17" s="7"/>
      <c r="QUW17" s="7"/>
      <c r="QUX17" s="7"/>
      <c r="QUY17" s="7"/>
      <c r="QUZ17" s="7"/>
      <c r="QVA17" s="7"/>
      <c r="QVB17" s="7"/>
      <c r="QVC17" s="7"/>
      <c r="QVD17" s="7"/>
      <c r="QVE17" s="7"/>
      <c r="QVF17" s="7"/>
      <c r="QVG17" s="7"/>
      <c r="QVH17" s="7"/>
      <c r="QVI17" s="7"/>
      <c r="QVJ17" s="7"/>
      <c r="QVK17" s="7"/>
      <c r="QVL17" s="7"/>
      <c r="QVM17" s="7"/>
      <c r="QVN17" s="7"/>
      <c r="QVO17" s="7"/>
      <c r="QVP17" s="7"/>
      <c r="QVQ17" s="7"/>
      <c r="QVR17" s="7"/>
      <c r="QVS17" s="7"/>
      <c r="QVT17" s="7"/>
      <c r="QVU17" s="7"/>
      <c r="QVV17" s="7"/>
      <c r="QVW17" s="7"/>
      <c r="QVX17" s="7"/>
      <c r="QVY17" s="7"/>
      <c r="QVZ17" s="7"/>
      <c r="QWA17" s="7"/>
      <c r="QWB17" s="7"/>
      <c r="QWC17" s="7"/>
      <c r="QWD17" s="7"/>
      <c r="QWE17" s="7"/>
      <c r="QWF17" s="7"/>
      <c r="QWG17" s="7"/>
      <c r="QWH17" s="7"/>
      <c r="QWI17" s="7"/>
      <c r="QWJ17" s="7"/>
      <c r="QWK17" s="7"/>
      <c r="QWL17" s="7"/>
      <c r="QWM17" s="7"/>
      <c r="QWN17" s="7"/>
      <c r="QWO17" s="7"/>
      <c r="QWP17" s="7"/>
      <c r="QWQ17" s="7"/>
      <c r="QWR17" s="7"/>
      <c r="QWS17" s="7"/>
      <c r="QWT17" s="7"/>
      <c r="QWU17" s="7"/>
      <c r="QWV17" s="7"/>
      <c r="QWW17" s="7"/>
      <c r="QWX17" s="7"/>
      <c r="QWY17" s="7"/>
      <c r="QWZ17" s="7"/>
      <c r="QXA17" s="7"/>
      <c r="QXB17" s="7"/>
      <c r="QXC17" s="7"/>
      <c r="QXD17" s="7"/>
      <c r="QXE17" s="7"/>
      <c r="QXF17" s="7"/>
      <c r="QXG17" s="7"/>
      <c r="QXH17" s="7"/>
      <c r="QXI17" s="7"/>
      <c r="QXJ17" s="7"/>
      <c r="QXK17" s="7"/>
      <c r="QXL17" s="7"/>
      <c r="QXM17" s="7"/>
      <c r="QXN17" s="7"/>
      <c r="QXO17" s="7"/>
      <c r="QXP17" s="7"/>
      <c r="QXQ17" s="7"/>
      <c r="QXR17" s="7"/>
      <c r="QXS17" s="7"/>
      <c r="QXT17" s="7"/>
      <c r="QXU17" s="7"/>
      <c r="QXV17" s="7"/>
      <c r="QXW17" s="7"/>
      <c r="QXX17" s="7"/>
      <c r="QXY17" s="7"/>
      <c r="QXZ17" s="7"/>
      <c r="QYA17" s="7"/>
      <c r="QYB17" s="7"/>
      <c r="QYC17" s="7"/>
      <c r="QYD17" s="7"/>
      <c r="QYE17" s="7"/>
      <c r="QYF17" s="7"/>
      <c r="QYG17" s="7"/>
      <c r="QYH17" s="7"/>
      <c r="QYI17" s="7"/>
      <c r="QYJ17" s="7"/>
      <c r="QYK17" s="7"/>
      <c r="QYL17" s="7"/>
      <c r="QYM17" s="7"/>
      <c r="QYN17" s="7"/>
      <c r="QYO17" s="7"/>
      <c r="QYP17" s="7"/>
      <c r="QYQ17" s="7"/>
      <c r="QYR17" s="7"/>
      <c r="QYS17" s="7"/>
      <c r="QYT17" s="7"/>
      <c r="QYU17" s="7"/>
      <c r="QYV17" s="7"/>
      <c r="QYW17" s="7"/>
      <c r="QYX17" s="7"/>
      <c r="QYY17" s="7"/>
      <c r="QYZ17" s="7"/>
      <c r="QZA17" s="7"/>
      <c r="QZB17" s="7"/>
      <c r="QZC17" s="7"/>
      <c r="QZD17" s="7"/>
      <c r="QZE17" s="7"/>
      <c r="QZF17" s="7"/>
      <c r="QZG17" s="7"/>
      <c r="QZH17" s="7"/>
      <c r="QZI17" s="7"/>
      <c r="QZJ17" s="7"/>
      <c r="QZK17" s="7"/>
      <c r="QZL17" s="7"/>
      <c r="QZM17" s="7"/>
      <c r="QZN17" s="7"/>
      <c r="QZO17" s="7"/>
      <c r="QZP17" s="7"/>
      <c r="QZQ17" s="7"/>
      <c r="QZR17" s="7"/>
      <c r="QZS17" s="7"/>
      <c r="QZT17" s="7"/>
      <c r="QZU17" s="7"/>
      <c r="QZV17" s="7"/>
      <c r="QZW17" s="7"/>
      <c r="QZX17" s="7"/>
      <c r="QZY17" s="7"/>
      <c r="QZZ17" s="7"/>
      <c r="RAA17" s="7"/>
      <c r="RAB17" s="7"/>
      <c r="RAC17" s="7"/>
      <c r="RAD17" s="7"/>
      <c r="RAE17" s="7"/>
      <c r="RAF17" s="7"/>
      <c r="RAG17" s="7"/>
      <c r="RAH17" s="7"/>
      <c r="RAI17" s="7"/>
      <c r="RAJ17" s="7"/>
      <c r="RAK17" s="7"/>
      <c r="RAL17" s="7"/>
      <c r="RAM17" s="7"/>
      <c r="RAN17" s="7"/>
      <c r="RAO17" s="7"/>
      <c r="RAP17" s="7"/>
      <c r="RAQ17" s="7"/>
      <c r="RAR17" s="7"/>
      <c r="RAS17" s="7"/>
      <c r="RAT17" s="7"/>
      <c r="RAU17" s="7"/>
      <c r="RAV17" s="7"/>
      <c r="RAW17" s="7"/>
      <c r="RAX17" s="7"/>
      <c r="RAY17" s="7"/>
      <c r="RAZ17" s="7"/>
      <c r="RBA17" s="7"/>
      <c r="RBB17" s="7"/>
      <c r="RBC17" s="7"/>
      <c r="RBD17" s="7"/>
      <c r="RBE17" s="7"/>
      <c r="RBF17" s="7"/>
      <c r="RBG17" s="7"/>
      <c r="RBH17" s="7"/>
      <c r="RBI17" s="7"/>
      <c r="RBJ17" s="7"/>
      <c r="RBK17" s="7"/>
      <c r="RBL17" s="7"/>
      <c r="RBM17" s="7"/>
      <c r="RBN17" s="7"/>
      <c r="RBO17" s="7"/>
      <c r="RBP17" s="7"/>
      <c r="RBQ17" s="7"/>
      <c r="RBR17" s="7"/>
      <c r="RBS17" s="7"/>
      <c r="RBT17" s="7"/>
      <c r="RBU17" s="7"/>
      <c r="RBV17" s="7"/>
      <c r="RBW17" s="7"/>
      <c r="RBX17" s="7"/>
      <c r="RBY17" s="7"/>
      <c r="RBZ17" s="7"/>
      <c r="RCA17" s="7"/>
      <c r="RCB17" s="7"/>
      <c r="RCC17" s="7"/>
      <c r="RCD17" s="7"/>
      <c r="RCE17" s="7"/>
      <c r="RCF17" s="7"/>
      <c r="RCG17" s="7"/>
      <c r="RCH17" s="7"/>
      <c r="RCI17" s="7"/>
      <c r="RCJ17" s="7"/>
      <c r="RCK17" s="7"/>
      <c r="RCL17" s="7"/>
      <c r="RCM17" s="7"/>
      <c r="RCN17" s="7"/>
      <c r="RCO17" s="7"/>
      <c r="RCP17" s="7"/>
      <c r="RCQ17" s="7"/>
      <c r="RCR17" s="7"/>
      <c r="RCS17" s="7"/>
      <c r="RCT17" s="7"/>
      <c r="RCU17" s="7"/>
      <c r="RCV17" s="7"/>
      <c r="RCW17" s="7"/>
      <c r="RCX17" s="7"/>
      <c r="RCY17" s="7"/>
      <c r="RCZ17" s="7"/>
      <c r="RDA17" s="7"/>
      <c r="RDB17" s="7"/>
      <c r="RDC17" s="7"/>
      <c r="RDD17" s="7"/>
      <c r="RDE17" s="7"/>
      <c r="RDF17" s="7"/>
      <c r="RDG17" s="7"/>
      <c r="RDH17" s="7"/>
      <c r="RDI17" s="7"/>
      <c r="RDJ17" s="7"/>
      <c r="RDK17" s="7"/>
      <c r="RDL17" s="7"/>
      <c r="RDM17" s="7"/>
      <c r="RDN17" s="7"/>
      <c r="RDO17" s="7"/>
      <c r="RDP17" s="7"/>
      <c r="RDQ17" s="7"/>
      <c r="RDR17" s="7"/>
      <c r="RDS17" s="7"/>
      <c r="RDT17" s="7"/>
      <c r="RDU17" s="7"/>
      <c r="RDV17" s="7"/>
      <c r="RDW17" s="7"/>
      <c r="RDX17" s="7"/>
      <c r="RDY17" s="7"/>
      <c r="RDZ17" s="7"/>
      <c r="REA17" s="7"/>
      <c r="REB17" s="7"/>
      <c r="REC17" s="7"/>
      <c r="RED17" s="7"/>
      <c r="REE17" s="7"/>
      <c r="REF17" s="7"/>
      <c r="REG17" s="7"/>
      <c r="REH17" s="7"/>
      <c r="REI17" s="7"/>
      <c r="REJ17" s="7"/>
      <c r="REK17" s="7"/>
      <c r="REL17" s="7"/>
      <c r="REM17" s="7"/>
      <c r="REN17" s="7"/>
      <c r="REO17" s="7"/>
      <c r="REP17" s="7"/>
      <c r="REQ17" s="7"/>
      <c r="RER17" s="7"/>
      <c r="RES17" s="7"/>
      <c r="RET17" s="7"/>
      <c r="REU17" s="7"/>
      <c r="REV17" s="7"/>
      <c r="REW17" s="7"/>
      <c r="REX17" s="7"/>
      <c r="REY17" s="7"/>
      <c r="REZ17" s="7"/>
      <c r="RFA17" s="7"/>
      <c r="RFB17" s="7"/>
      <c r="RFC17" s="7"/>
      <c r="RFD17" s="7"/>
      <c r="RFE17" s="7"/>
      <c r="RFF17" s="7"/>
      <c r="RFG17" s="7"/>
      <c r="RFH17" s="7"/>
      <c r="RFI17" s="7"/>
      <c r="RFJ17" s="7"/>
      <c r="RFK17" s="7"/>
      <c r="RFL17" s="7"/>
      <c r="RFM17" s="7"/>
      <c r="RFN17" s="7"/>
      <c r="RFO17" s="7"/>
      <c r="RFP17" s="7"/>
      <c r="RFQ17" s="7"/>
      <c r="RFR17" s="7"/>
      <c r="RFS17" s="7"/>
      <c r="RFT17" s="7"/>
      <c r="RFU17" s="7"/>
      <c r="RFV17" s="7"/>
      <c r="RFW17" s="7"/>
      <c r="RFX17" s="7"/>
      <c r="RFY17" s="7"/>
      <c r="RFZ17" s="7"/>
      <c r="RGA17" s="7"/>
      <c r="RGB17" s="7"/>
      <c r="RGC17" s="7"/>
      <c r="RGD17" s="7"/>
      <c r="RGE17" s="7"/>
      <c r="RGF17" s="7"/>
      <c r="RGG17" s="7"/>
      <c r="RGH17" s="7"/>
      <c r="RGI17" s="7"/>
      <c r="RGJ17" s="7"/>
      <c r="RGK17" s="7"/>
      <c r="RGL17" s="7"/>
      <c r="RGM17" s="7"/>
      <c r="RGN17" s="7"/>
      <c r="RGO17" s="7"/>
      <c r="RGP17" s="7"/>
      <c r="RGQ17" s="7"/>
      <c r="RGR17" s="7"/>
      <c r="RGS17" s="7"/>
      <c r="RGT17" s="7"/>
      <c r="RGU17" s="7"/>
      <c r="RGV17" s="7"/>
      <c r="RGW17" s="7"/>
      <c r="RGX17" s="7"/>
      <c r="RGY17" s="7"/>
      <c r="RGZ17" s="7"/>
      <c r="RHA17" s="7"/>
      <c r="RHB17" s="7"/>
      <c r="RHC17" s="7"/>
      <c r="RHD17" s="7"/>
      <c r="RHE17" s="7"/>
      <c r="RHF17" s="7"/>
      <c r="RHG17" s="7"/>
      <c r="RHH17" s="7"/>
      <c r="RHI17" s="7"/>
      <c r="RHJ17" s="7"/>
      <c r="RHK17" s="7"/>
      <c r="RHL17" s="7"/>
      <c r="RHM17" s="7"/>
      <c r="RHN17" s="7"/>
      <c r="RHO17" s="7"/>
      <c r="RHP17" s="7"/>
      <c r="RHQ17" s="7"/>
      <c r="RHR17" s="7"/>
      <c r="RHS17" s="7"/>
      <c r="RHT17" s="7"/>
      <c r="RHU17" s="7"/>
      <c r="RHV17" s="7"/>
      <c r="RHW17" s="7"/>
      <c r="RHX17" s="7"/>
      <c r="RHY17" s="7"/>
      <c r="RHZ17" s="7"/>
      <c r="RIA17" s="7"/>
      <c r="RIB17" s="7"/>
      <c r="RIC17" s="7"/>
      <c r="RID17" s="7"/>
      <c r="RIE17" s="7"/>
      <c r="RIF17" s="7"/>
      <c r="RIG17" s="7"/>
      <c r="RIH17" s="7"/>
      <c r="RII17" s="7"/>
      <c r="RIJ17" s="7"/>
      <c r="RIK17" s="7"/>
      <c r="RIL17" s="7"/>
      <c r="RIM17" s="7"/>
      <c r="RIN17" s="7"/>
      <c r="RIO17" s="7"/>
      <c r="RIP17" s="7"/>
      <c r="RIQ17" s="7"/>
      <c r="RIR17" s="7"/>
      <c r="RIS17" s="7"/>
      <c r="RIT17" s="7"/>
      <c r="RIU17" s="7"/>
      <c r="RIV17" s="7"/>
      <c r="RIW17" s="7"/>
      <c r="RIX17" s="7"/>
      <c r="RIY17" s="7"/>
      <c r="RIZ17" s="7"/>
      <c r="RJA17" s="7"/>
      <c r="RJB17" s="7"/>
      <c r="RJC17" s="7"/>
      <c r="RJD17" s="7"/>
      <c r="RJE17" s="7"/>
      <c r="RJF17" s="7"/>
      <c r="RJG17" s="7"/>
      <c r="RJH17" s="7"/>
      <c r="RJI17" s="7"/>
      <c r="RJJ17" s="7"/>
      <c r="RJK17" s="7"/>
      <c r="RJL17" s="7"/>
      <c r="RJM17" s="7"/>
      <c r="RJN17" s="7"/>
      <c r="RJO17" s="7"/>
      <c r="RJP17" s="7"/>
      <c r="RJQ17" s="7"/>
      <c r="RJR17" s="7"/>
      <c r="RJS17" s="7"/>
      <c r="RJT17" s="7"/>
      <c r="RJU17" s="7"/>
      <c r="RJV17" s="7"/>
      <c r="RJW17" s="7"/>
      <c r="RJX17" s="7"/>
      <c r="RJY17" s="7"/>
      <c r="RJZ17" s="7"/>
      <c r="RKA17" s="7"/>
      <c r="RKB17" s="7"/>
      <c r="RKC17" s="7"/>
      <c r="RKD17" s="7"/>
      <c r="RKE17" s="7"/>
      <c r="RKF17" s="7"/>
      <c r="RKG17" s="7"/>
      <c r="RKH17" s="7"/>
      <c r="RKI17" s="7"/>
      <c r="RKJ17" s="7"/>
      <c r="RKK17" s="7"/>
      <c r="RKL17" s="7"/>
      <c r="RKM17" s="7"/>
      <c r="RKN17" s="7"/>
      <c r="RKO17" s="7"/>
      <c r="RKP17" s="7"/>
      <c r="RKQ17" s="7"/>
      <c r="RKR17" s="7"/>
      <c r="RKS17" s="7"/>
      <c r="RKT17" s="7"/>
      <c r="RKU17" s="7"/>
      <c r="RKV17" s="7"/>
      <c r="RKW17" s="7"/>
      <c r="RKX17" s="7"/>
      <c r="RKY17" s="7"/>
      <c r="RKZ17" s="7"/>
      <c r="RLA17" s="7"/>
      <c r="RLB17" s="7"/>
      <c r="RLC17" s="7"/>
      <c r="RLD17" s="7"/>
      <c r="RLE17" s="7"/>
      <c r="RLF17" s="7"/>
      <c r="RLG17" s="7"/>
      <c r="RLH17" s="7"/>
      <c r="RLI17" s="7"/>
      <c r="RLJ17" s="7"/>
      <c r="RLK17" s="7"/>
      <c r="RLL17" s="7"/>
      <c r="RLM17" s="7"/>
      <c r="RLN17" s="7"/>
      <c r="RLO17" s="7"/>
      <c r="RLP17" s="7"/>
      <c r="RLQ17" s="7"/>
      <c r="RLR17" s="7"/>
      <c r="RLS17" s="7"/>
      <c r="RLT17" s="7"/>
      <c r="RLU17" s="7"/>
      <c r="RLV17" s="7"/>
      <c r="RLW17" s="7"/>
      <c r="RLX17" s="7"/>
      <c r="RLY17" s="7"/>
      <c r="RLZ17" s="7"/>
      <c r="RMA17" s="7"/>
      <c r="RMB17" s="7"/>
      <c r="RMC17" s="7"/>
      <c r="RMD17" s="7"/>
      <c r="RME17" s="7"/>
      <c r="RMF17" s="7"/>
      <c r="RMG17" s="7"/>
      <c r="RMH17" s="7"/>
      <c r="RMI17" s="7"/>
      <c r="RMJ17" s="7"/>
      <c r="RMK17" s="7"/>
      <c r="RML17" s="7"/>
      <c r="RMM17" s="7"/>
      <c r="RMN17" s="7"/>
      <c r="RMO17" s="7"/>
      <c r="RMP17" s="7"/>
      <c r="RMQ17" s="7"/>
      <c r="RMR17" s="7"/>
      <c r="RMS17" s="7"/>
      <c r="RMT17" s="7"/>
      <c r="RMU17" s="7"/>
      <c r="RMV17" s="7"/>
      <c r="RMW17" s="7"/>
      <c r="RMX17" s="7"/>
      <c r="RMY17" s="7"/>
      <c r="RMZ17" s="7"/>
      <c r="RNA17" s="7"/>
      <c r="RNB17" s="7"/>
      <c r="RNC17" s="7"/>
      <c r="RND17" s="7"/>
      <c r="RNE17" s="7"/>
      <c r="RNF17" s="7"/>
      <c r="RNG17" s="7"/>
      <c r="RNH17" s="7"/>
      <c r="RNI17" s="7"/>
      <c r="RNJ17" s="7"/>
      <c r="RNK17" s="7"/>
      <c r="RNL17" s="7"/>
      <c r="RNM17" s="7"/>
      <c r="RNN17" s="7"/>
      <c r="RNO17" s="7"/>
      <c r="RNP17" s="7"/>
      <c r="RNQ17" s="7"/>
      <c r="RNR17" s="7"/>
      <c r="RNS17" s="7"/>
      <c r="RNT17" s="7"/>
      <c r="RNU17" s="7"/>
      <c r="RNV17" s="7"/>
      <c r="RNW17" s="7"/>
      <c r="RNX17" s="7"/>
      <c r="RNY17" s="7"/>
      <c r="RNZ17" s="7"/>
      <c r="ROA17" s="7"/>
      <c r="ROB17" s="7"/>
      <c r="ROC17" s="7"/>
      <c r="ROD17" s="7"/>
      <c r="ROE17" s="7"/>
      <c r="ROF17" s="7"/>
      <c r="ROG17" s="7"/>
      <c r="ROH17" s="7"/>
      <c r="ROI17" s="7"/>
      <c r="ROJ17" s="7"/>
      <c r="ROK17" s="7"/>
      <c r="ROL17" s="7"/>
      <c r="ROM17" s="7"/>
      <c r="RON17" s="7"/>
      <c r="ROO17" s="7"/>
      <c r="ROP17" s="7"/>
      <c r="ROQ17" s="7"/>
      <c r="ROR17" s="7"/>
      <c r="ROS17" s="7"/>
      <c r="ROT17" s="7"/>
      <c r="ROU17" s="7"/>
      <c r="ROV17" s="7"/>
      <c r="ROW17" s="7"/>
      <c r="ROX17" s="7"/>
      <c r="ROY17" s="7"/>
      <c r="ROZ17" s="7"/>
      <c r="RPA17" s="7"/>
      <c r="RPB17" s="7"/>
      <c r="RPC17" s="7"/>
      <c r="RPD17" s="7"/>
      <c r="RPE17" s="7"/>
      <c r="RPF17" s="7"/>
      <c r="RPG17" s="7"/>
      <c r="RPH17" s="7"/>
      <c r="RPI17" s="7"/>
      <c r="RPJ17" s="7"/>
      <c r="RPK17" s="7"/>
      <c r="RPL17" s="7"/>
      <c r="RPM17" s="7"/>
      <c r="RPN17" s="7"/>
      <c r="RPO17" s="7"/>
      <c r="RPP17" s="7"/>
      <c r="RPQ17" s="7"/>
      <c r="RPR17" s="7"/>
      <c r="RPS17" s="7"/>
      <c r="RPT17" s="7"/>
      <c r="RPU17" s="7"/>
      <c r="RPV17" s="7"/>
      <c r="RPW17" s="7"/>
      <c r="RPX17" s="7"/>
      <c r="RPY17" s="7"/>
      <c r="RPZ17" s="7"/>
      <c r="RQA17" s="7"/>
      <c r="RQB17" s="7"/>
      <c r="RQC17" s="7"/>
      <c r="RQD17" s="7"/>
      <c r="RQE17" s="7"/>
      <c r="RQF17" s="7"/>
      <c r="RQG17" s="7"/>
      <c r="RQH17" s="7"/>
      <c r="RQI17" s="7"/>
      <c r="RQJ17" s="7"/>
      <c r="RQK17" s="7"/>
      <c r="RQL17" s="7"/>
      <c r="RQM17" s="7"/>
      <c r="RQN17" s="7"/>
      <c r="RQO17" s="7"/>
      <c r="RQP17" s="7"/>
      <c r="RQQ17" s="7"/>
      <c r="RQR17" s="7"/>
      <c r="RQS17" s="7"/>
      <c r="RQT17" s="7"/>
      <c r="RQU17" s="7"/>
      <c r="RQV17" s="7"/>
      <c r="RQW17" s="7"/>
      <c r="RQX17" s="7"/>
      <c r="RQY17" s="7"/>
      <c r="RQZ17" s="7"/>
      <c r="RRA17" s="7"/>
      <c r="RRB17" s="7"/>
      <c r="RRC17" s="7"/>
      <c r="RRD17" s="7"/>
      <c r="RRE17" s="7"/>
      <c r="RRF17" s="7"/>
      <c r="RRG17" s="7"/>
      <c r="RRH17" s="7"/>
      <c r="RRI17" s="7"/>
      <c r="RRJ17" s="7"/>
      <c r="RRK17" s="7"/>
      <c r="RRL17" s="7"/>
      <c r="RRM17" s="7"/>
      <c r="RRN17" s="7"/>
      <c r="RRO17" s="7"/>
      <c r="RRP17" s="7"/>
      <c r="RRQ17" s="7"/>
      <c r="RRR17" s="7"/>
      <c r="RRS17" s="7"/>
      <c r="RRT17" s="7"/>
      <c r="RRU17" s="7"/>
      <c r="RRV17" s="7"/>
      <c r="RRW17" s="7"/>
      <c r="RRX17" s="7"/>
      <c r="RRY17" s="7"/>
      <c r="RRZ17" s="7"/>
      <c r="RSA17" s="7"/>
      <c r="RSB17" s="7"/>
      <c r="RSC17" s="7"/>
      <c r="RSD17" s="7"/>
      <c r="RSE17" s="7"/>
      <c r="RSF17" s="7"/>
      <c r="RSG17" s="7"/>
      <c r="RSH17" s="7"/>
      <c r="RSI17" s="7"/>
      <c r="RSJ17" s="7"/>
      <c r="RSK17" s="7"/>
      <c r="RSL17" s="7"/>
      <c r="RSM17" s="7"/>
      <c r="RSN17" s="7"/>
      <c r="RSO17" s="7"/>
      <c r="RSP17" s="7"/>
      <c r="RSQ17" s="7"/>
      <c r="RSR17" s="7"/>
      <c r="RSS17" s="7"/>
      <c r="RST17" s="7"/>
      <c r="RSU17" s="7"/>
      <c r="RSV17" s="7"/>
      <c r="RSW17" s="7"/>
      <c r="RSX17" s="7"/>
      <c r="RSY17" s="7"/>
      <c r="RSZ17" s="7"/>
      <c r="RTA17" s="7"/>
      <c r="RTB17" s="7"/>
      <c r="RTC17" s="7"/>
      <c r="RTD17" s="7"/>
      <c r="RTE17" s="7"/>
      <c r="RTF17" s="7"/>
      <c r="RTG17" s="7"/>
      <c r="RTH17" s="7"/>
      <c r="RTI17" s="7"/>
      <c r="RTJ17" s="7"/>
      <c r="RTK17" s="7"/>
      <c r="RTL17" s="7"/>
      <c r="RTM17" s="7"/>
      <c r="RTN17" s="7"/>
      <c r="RTO17" s="7"/>
      <c r="RTP17" s="7"/>
      <c r="RTQ17" s="7"/>
      <c r="RTR17" s="7"/>
      <c r="RTS17" s="7"/>
      <c r="RTT17" s="7"/>
      <c r="RTU17" s="7"/>
      <c r="RTV17" s="7"/>
      <c r="RTW17" s="7"/>
      <c r="RTX17" s="7"/>
      <c r="RTY17" s="7"/>
      <c r="RTZ17" s="7"/>
      <c r="RUA17" s="7"/>
      <c r="RUB17" s="7"/>
      <c r="RUC17" s="7"/>
      <c r="RUD17" s="7"/>
      <c r="RUE17" s="7"/>
      <c r="RUF17" s="7"/>
      <c r="RUG17" s="7"/>
      <c r="RUH17" s="7"/>
      <c r="RUI17" s="7"/>
      <c r="RUJ17" s="7"/>
      <c r="RUK17" s="7"/>
      <c r="RUL17" s="7"/>
      <c r="RUM17" s="7"/>
      <c r="RUN17" s="7"/>
      <c r="RUO17" s="7"/>
      <c r="RUP17" s="7"/>
      <c r="RUQ17" s="7"/>
      <c r="RUR17" s="7"/>
      <c r="RUS17" s="7"/>
      <c r="RUT17" s="7"/>
      <c r="RUU17" s="7"/>
      <c r="RUV17" s="7"/>
      <c r="RUW17" s="7"/>
      <c r="RUX17" s="7"/>
      <c r="RUY17" s="7"/>
      <c r="RUZ17" s="7"/>
      <c r="RVA17" s="7"/>
      <c r="RVB17" s="7"/>
      <c r="RVC17" s="7"/>
      <c r="RVD17" s="7"/>
      <c r="RVE17" s="7"/>
      <c r="RVF17" s="7"/>
      <c r="RVG17" s="7"/>
      <c r="RVH17" s="7"/>
      <c r="RVI17" s="7"/>
      <c r="RVJ17" s="7"/>
      <c r="RVK17" s="7"/>
      <c r="RVL17" s="7"/>
      <c r="RVM17" s="7"/>
      <c r="RVN17" s="7"/>
      <c r="RVO17" s="7"/>
      <c r="RVP17" s="7"/>
      <c r="RVQ17" s="7"/>
      <c r="RVR17" s="7"/>
      <c r="RVS17" s="7"/>
      <c r="RVT17" s="7"/>
      <c r="RVU17" s="7"/>
      <c r="RVV17" s="7"/>
      <c r="RVW17" s="7"/>
      <c r="RVX17" s="7"/>
      <c r="RVY17" s="7"/>
      <c r="RVZ17" s="7"/>
      <c r="RWA17" s="7"/>
      <c r="RWB17" s="7"/>
      <c r="RWC17" s="7"/>
      <c r="RWD17" s="7"/>
      <c r="RWE17" s="7"/>
      <c r="RWF17" s="7"/>
      <c r="RWG17" s="7"/>
      <c r="RWH17" s="7"/>
      <c r="RWI17" s="7"/>
      <c r="RWJ17" s="7"/>
      <c r="RWK17" s="7"/>
      <c r="RWL17" s="7"/>
      <c r="RWM17" s="7"/>
      <c r="RWN17" s="7"/>
      <c r="RWO17" s="7"/>
      <c r="RWP17" s="7"/>
      <c r="RWQ17" s="7"/>
      <c r="RWR17" s="7"/>
      <c r="RWS17" s="7"/>
      <c r="RWT17" s="7"/>
      <c r="RWU17" s="7"/>
      <c r="RWV17" s="7"/>
      <c r="RWW17" s="7"/>
      <c r="RWX17" s="7"/>
      <c r="RWY17" s="7"/>
      <c r="RWZ17" s="7"/>
      <c r="RXA17" s="7"/>
      <c r="RXB17" s="7"/>
      <c r="RXC17" s="7"/>
      <c r="RXD17" s="7"/>
      <c r="RXE17" s="7"/>
      <c r="RXF17" s="7"/>
      <c r="RXG17" s="7"/>
      <c r="RXH17" s="7"/>
      <c r="RXI17" s="7"/>
      <c r="RXJ17" s="7"/>
      <c r="RXK17" s="7"/>
      <c r="RXL17" s="7"/>
      <c r="RXM17" s="7"/>
      <c r="RXN17" s="7"/>
      <c r="RXO17" s="7"/>
      <c r="RXP17" s="7"/>
      <c r="RXQ17" s="7"/>
      <c r="RXR17" s="7"/>
      <c r="RXS17" s="7"/>
      <c r="RXT17" s="7"/>
      <c r="RXU17" s="7"/>
      <c r="RXV17" s="7"/>
      <c r="RXW17" s="7"/>
      <c r="RXX17" s="7"/>
      <c r="RXY17" s="7"/>
      <c r="RXZ17" s="7"/>
      <c r="RYA17" s="7"/>
      <c r="RYB17" s="7"/>
      <c r="RYC17" s="7"/>
      <c r="RYD17" s="7"/>
      <c r="RYE17" s="7"/>
      <c r="RYF17" s="7"/>
      <c r="RYG17" s="7"/>
      <c r="RYH17" s="7"/>
      <c r="RYI17" s="7"/>
      <c r="RYJ17" s="7"/>
      <c r="RYK17" s="7"/>
      <c r="RYL17" s="7"/>
      <c r="RYM17" s="7"/>
      <c r="RYN17" s="7"/>
      <c r="RYO17" s="7"/>
      <c r="RYP17" s="7"/>
      <c r="RYQ17" s="7"/>
      <c r="RYR17" s="7"/>
      <c r="RYS17" s="7"/>
      <c r="RYT17" s="7"/>
      <c r="RYU17" s="7"/>
      <c r="RYV17" s="7"/>
      <c r="RYW17" s="7"/>
      <c r="RYX17" s="7"/>
      <c r="RYY17" s="7"/>
      <c r="RYZ17" s="7"/>
      <c r="RZA17" s="7"/>
      <c r="RZB17" s="7"/>
      <c r="RZC17" s="7"/>
      <c r="RZD17" s="7"/>
      <c r="RZE17" s="7"/>
      <c r="RZF17" s="7"/>
      <c r="RZG17" s="7"/>
      <c r="RZH17" s="7"/>
      <c r="RZI17" s="7"/>
      <c r="RZJ17" s="7"/>
      <c r="RZK17" s="7"/>
      <c r="RZL17" s="7"/>
      <c r="RZM17" s="7"/>
      <c r="RZN17" s="7"/>
      <c r="RZO17" s="7"/>
      <c r="RZP17" s="7"/>
      <c r="RZQ17" s="7"/>
      <c r="RZR17" s="7"/>
      <c r="RZS17" s="7"/>
      <c r="RZT17" s="7"/>
      <c r="RZU17" s="7"/>
      <c r="RZV17" s="7"/>
      <c r="RZW17" s="7"/>
      <c r="RZX17" s="7"/>
      <c r="RZY17" s="7"/>
      <c r="RZZ17" s="7"/>
      <c r="SAA17" s="7"/>
      <c r="SAB17" s="7"/>
      <c r="SAC17" s="7"/>
      <c r="SAD17" s="7"/>
      <c r="SAE17" s="7"/>
      <c r="SAF17" s="7"/>
      <c r="SAG17" s="7"/>
      <c r="SAH17" s="7"/>
      <c r="SAI17" s="7"/>
      <c r="SAJ17" s="7"/>
      <c r="SAK17" s="7"/>
      <c r="SAL17" s="7"/>
      <c r="SAM17" s="7"/>
      <c r="SAN17" s="7"/>
      <c r="SAO17" s="7"/>
      <c r="SAP17" s="7"/>
      <c r="SAQ17" s="7"/>
      <c r="SAR17" s="7"/>
      <c r="SAS17" s="7"/>
      <c r="SAT17" s="7"/>
      <c r="SAU17" s="7"/>
      <c r="SAV17" s="7"/>
      <c r="SAW17" s="7"/>
      <c r="SAX17" s="7"/>
      <c r="SAY17" s="7"/>
      <c r="SAZ17" s="7"/>
      <c r="SBA17" s="7"/>
      <c r="SBB17" s="7"/>
      <c r="SBC17" s="7"/>
      <c r="SBD17" s="7"/>
      <c r="SBE17" s="7"/>
      <c r="SBF17" s="7"/>
      <c r="SBG17" s="7"/>
      <c r="SBH17" s="7"/>
      <c r="SBI17" s="7"/>
      <c r="SBJ17" s="7"/>
      <c r="SBK17" s="7"/>
      <c r="SBL17" s="7"/>
      <c r="SBM17" s="7"/>
      <c r="SBN17" s="7"/>
      <c r="SBO17" s="7"/>
      <c r="SBP17" s="7"/>
      <c r="SBQ17" s="7"/>
      <c r="SBR17" s="7"/>
      <c r="SBS17" s="7"/>
      <c r="SBT17" s="7"/>
      <c r="SBU17" s="7"/>
      <c r="SBV17" s="7"/>
      <c r="SBW17" s="7"/>
      <c r="SBX17" s="7"/>
      <c r="SBY17" s="7"/>
      <c r="SBZ17" s="7"/>
      <c r="SCA17" s="7"/>
      <c r="SCB17" s="7"/>
      <c r="SCC17" s="7"/>
      <c r="SCD17" s="7"/>
      <c r="SCE17" s="7"/>
      <c r="SCF17" s="7"/>
      <c r="SCG17" s="7"/>
      <c r="SCH17" s="7"/>
      <c r="SCI17" s="7"/>
      <c r="SCJ17" s="7"/>
      <c r="SCK17" s="7"/>
      <c r="SCL17" s="7"/>
      <c r="SCM17" s="7"/>
      <c r="SCN17" s="7"/>
      <c r="SCO17" s="7"/>
      <c r="SCP17" s="7"/>
      <c r="SCQ17" s="7"/>
      <c r="SCR17" s="7"/>
      <c r="SCS17" s="7"/>
      <c r="SCT17" s="7"/>
      <c r="SCU17" s="7"/>
      <c r="SCV17" s="7"/>
      <c r="SCW17" s="7"/>
      <c r="SCX17" s="7"/>
      <c r="SCY17" s="7"/>
      <c r="SCZ17" s="7"/>
      <c r="SDA17" s="7"/>
      <c r="SDB17" s="7"/>
      <c r="SDC17" s="7"/>
      <c r="SDD17" s="7"/>
      <c r="SDE17" s="7"/>
      <c r="SDF17" s="7"/>
      <c r="SDG17" s="7"/>
      <c r="SDH17" s="7"/>
      <c r="SDI17" s="7"/>
      <c r="SDJ17" s="7"/>
      <c r="SDK17" s="7"/>
      <c r="SDL17" s="7"/>
      <c r="SDM17" s="7"/>
      <c r="SDN17" s="7"/>
      <c r="SDO17" s="7"/>
      <c r="SDP17" s="7"/>
      <c r="SDQ17" s="7"/>
      <c r="SDR17" s="7"/>
      <c r="SDS17" s="7"/>
      <c r="SDT17" s="7"/>
      <c r="SDU17" s="7"/>
      <c r="SDV17" s="7"/>
      <c r="SDW17" s="7"/>
      <c r="SDX17" s="7"/>
      <c r="SDY17" s="7"/>
      <c r="SDZ17" s="7"/>
      <c r="SEA17" s="7"/>
      <c r="SEB17" s="7"/>
      <c r="SEC17" s="7"/>
      <c r="SED17" s="7"/>
      <c r="SEE17" s="7"/>
      <c r="SEF17" s="7"/>
      <c r="SEG17" s="7"/>
      <c r="SEH17" s="7"/>
      <c r="SEI17" s="7"/>
      <c r="SEJ17" s="7"/>
      <c r="SEK17" s="7"/>
      <c r="SEL17" s="7"/>
      <c r="SEM17" s="7"/>
      <c r="SEN17" s="7"/>
      <c r="SEO17" s="7"/>
      <c r="SEP17" s="7"/>
      <c r="SEQ17" s="7"/>
      <c r="SER17" s="7"/>
      <c r="SES17" s="7"/>
      <c r="SET17" s="7"/>
      <c r="SEU17" s="7"/>
      <c r="SEV17" s="7"/>
      <c r="SEW17" s="7"/>
      <c r="SEX17" s="7"/>
      <c r="SEY17" s="7"/>
      <c r="SEZ17" s="7"/>
      <c r="SFA17" s="7"/>
      <c r="SFB17" s="7"/>
      <c r="SFC17" s="7"/>
      <c r="SFD17" s="7"/>
      <c r="SFE17" s="7"/>
      <c r="SFF17" s="7"/>
      <c r="SFG17" s="7"/>
      <c r="SFH17" s="7"/>
      <c r="SFI17" s="7"/>
      <c r="SFJ17" s="7"/>
      <c r="SFK17" s="7"/>
      <c r="SFL17" s="7"/>
      <c r="SFM17" s="7"/>
      <c r="SFN17" s="7"/>
      <c r="SFO17" s="7"/>
      <c r="SFP17" s="7"/>
      <c r="SFQ17" s="7"/>
      <c r="SFR17" s="7"/>
      <c r="SFS17" s="7"/>
      <c r="SFT17" s="7"/>
      <c r="SFU17" s="7"/>
      <c r="SFV17" s="7"/>
      <c r="SFW17" s="7"/>
      <c r="SFX17" s="7"/>
      <c r="SFY17" s="7"/>
      <c r="SFZ17" s="7"/>
      <c r="SGA17" s="7"/>
      <c r="SGB17" s="7"/>
      <c r="SGC17" s="7"/>
      <c r="SGD17" s="7"/>
      <c r="SGE17" s="7"/>
      <c r="SGF17" s="7"/>
      <c r="SGG17" s="7"/>
      <c r="SGH17" s="7"/>
      <c r="SGI17" s="7"/>
      <c r="SGJ17" s="7"/>
      <c r="SGK17" s="7"/>
      <c r="SGL17" s="7"/>
      <c r="SGM17" s="7"/>
      <c r="SGN17" s="7"/>
      <c r="SGO17" s="7"/>
      <c r="SGP17" s="7"/>
      <c r="SGQ17" s="7"/>
      <c r="SGR17" s="7"/>
      <c r="SGS17" s="7"/>
      <c r="SGT17" s="7"/>
      <c r="SGU17" s="7"/>
      <c r="SGV17" s="7"/>
      <c r="SGW17" s="7"/>
      <c r="SGX17" s="7"/>
      <c r="SGY17" s="7"/>
      <c r="SGZ17" s="7"/>
      <c r="SHA17" s="7"/>
      <c r="SHB17" s="7"/>
      <c r="SHC17" s="7"/>
      <c r="SHD17" s="7"/>
      <c r="SHE17" s="7"/>
      <c r="SHF17" s="7"/>
      <c r="SHG17" s="7"/>
      <c r="SHH17" s="7"/>
      <c r="SHI17" s="7"/>
      <c r="SHJ17" s="7"/>
      <c r="SHK17" s="7"/>
      <c r="SHL17" s="7"/>
      <c r="SHM17" s="7"/>
      <c r="SHN17" s="7"/>
      <c r="SHO17" s="7"/>
      <c r="SHP17" s="7"/>
      <c r="SHQ17" s="7"/>
      <c r="SHR17" s="7"/>
      <c r="SHS17" s="7"/>
      <c r="SHT17" s="7"/>
      <c r="SHU17" s="7"/>
      <c r="SHV17" s="7"/>
      <c r="SHW17" s="7"/>
      <c r="SHX17" s="7"/>
      <c r="SHY17" s="7"/>
      <c r="SHZ17" s="7"/>
      <c r="SIA17" s="7"/>
      <c r="SIB17" s="7"/>
      <c r="SIC17" s="7"/>
      <c r="SID17" s="7"/>
      <c r="SIE17" s="7"/>
      <c r="SIF17" s="7"/>
      <c r="SIG17" s="7"/>
      <c r="SIH17" s="7"/>
      <c r="SII17" s="7"/>
      <c r="SIJ17" s="7"/>
      <c r="SIK17" s="7"/>
      <c r="SIL17" s="7"/>
      <c r="SIM17" s="7"/>
      <c r="SIN17" s="7"/>
      <c r="SIO17" s="7"/>
      <c r="SIP17" s="7"/>
      <c r="SIQ17" s="7"/>
      <c r="SIR17" s="7"/>
      <c r="SIS17" s="7"/>
      <c r="SIT17" s="7"/>
      <c r="SIU17" s="7"/>
      <c r="SIV17" s="7"/>
      <c r="SIW17" s="7"/>
      <c r="SIX17" s="7"/>
      <c r="SIY17" s="7"/>
      <c r="SIZ17" s="7"/>
      <c r="SJA17" s="7"/>
      <c r="SJB17" s="7"/>
      <c r="SJC17" s="7"/>
      <c r="SJD17" s="7"/>
      <c r="SJE17" s="7"/>
      <c r="SJF17" s="7"/>
      <c r="SJG17" s="7"/>
      <c r="SJH17" s="7"/>
      <c r="SJI17" s="7"/>
      <c r="SJJ17" s="7"/>
      <c r="SJK17" s="7"/>
      <c r="SJL17" s="7"/>
      <c r="SJM17" s="7"/>
      <c r="SJN17" s="7"/>
      <c r="SJO17" s="7"/>
      <c r="SJP17" s="7"/>
      <c r="SJQ17" s="7"/>
      <c r="SJR17" s="7"/>
      <c r="SJS17" s="7"/>
      <c r="SJT17" s="7"/>
      <c r="SJU17" s="7"/>
      <c r="SJV17" s="7"/>
      <c r="SJW17" s="7"/>
      <c r="SJX17" s="7"/>
      <c r="SJY17" s="7"/>
      <c r="SJZ17" s="7"/>
      <c r="SKA17" s="7"/>
      <c r="SKB17" s="7"/>
      <c r="SKC17" s="7"/>
      <c r="SKD17" s="7"/>
      <c r="SKE17" s="7"/>
      <c r="SKF17" s="7"/>
      <c r="SKG17" s="7"/>
      <c r="SKH17" s="7"/>
      <c r="SKI17" s="7"/>
      <c r="SKJ17" s="7"/>
      <c r="SKK17" s="7"/>
      <c r="SKL17" s="7"/>
      <c r="SKM17" s="7"/>
      <c r="SKN17" s="7"/>
      <c r="SKO17" s="7"/>
      <c r="SKP17" s="7"/>
      <c r="SKQ17" s="7"/>
      <c r="SKR17" s="7"/>
      <c r="SKS17" s="7"/>
      <c r="SKT17" s="7"/>
      <c r="SKU17" s="7"/>
      <c r="SKV17" s="7"/>
      <c r="SKW17" s="7"/>
      <c r="SKX17" s="7"/>
      <c r="SKY17" s="7"/>
      <c r="SKZ17" s="7"/>
      <c r="SLA17" s="7"/>
      <c r="SLB17" s="7"/>
      <c r="SLC17" s="7"/>
      <c r="SLD17" s="7"/>
      <c r="SLE17" s="7"/>
      <c r="SLF17" s="7"/>
      <c r="SLG17" s="7"/>
      <c r="SLH17" s="7"/>
      <c r="SLI17" s="7"/>
      <c r="SLJ17" s="7"/>
      <c r="SLK17" s="7"/>
      <c r="SLL17" s="7"/>
      <c r="SLM17" s="7"/>
      <c r="SLN17" s="7"/>
      <c r="SLO17" s="7"/>
      <c r="SLP17" s="7"/>
      <c r="SLQ17" s="7"/>
      <c r="SLR17" s="7"/>
      <c r="SLS17" s="7"/>
      <c r="SLT17" s="7"/>
      <c r="SLU17" s="7"/>
      <c r="SLV17" s="7"/>
      <c r="SLW17" s="7"/>
      <c r="SLX17" s="7"/>
      <c r="SLY17" s="7"/>
      <c r="SLZ17" s="7"/>
      <c r="SMA17" s="7"/>
      <c r="SMB17" s="7"/>
      <c r="SMC17" s="7"/>
      <c r="SMD17" s="7"/>
      <c r="SME17" s="7"/>
      <c r="SMF17" s="7"/>
      <c r="SMG17" s="7"/>
      <c r="SMH17" s="7"/>
      <c r="SMI17" s="7"/>
      <c r="SMJ17" s="7"/>
      <c r="SMK17" s="7"/>
      <c r="SML17" s="7"/>
      <c r="SMM17" s="7"/>
      <c r="SMN17" s="7"/>
      <c r="SMO17" s="7"/>
      <c r="SMP17" s="7"/>
      <c r="SMQ17" s="7"/>
      <c r="SMR17" s="7"/>
      <c r="SMS17" s="7"/>
      <c r="SMT17" s="7"/>
      <c r="SMU17" s="7"/>
      <c r="SMV17" s="7"/>
      <c r="SMW17" s="7"/>
      <c r="SMX17" s="7"/>
      <c r="SMY17" s="7"/>
      <c r="SMZ17" s="7"/>
      <c r="SNA17" s="7"/>
      <c r="SNB17" s="7"/>
      <c r="SNC17" s="7"/>
      <c r="SND17" s="7"/>
      <c r="SNE17" s="7"/>
      <c r="SNF17" s="7"/>
      <c r="SNG17" s="7"/>
      <c r="SNH17" s="7"/>
      <c r="SNI17" s="7"/>
      <c r="SNJ17" s="7"/>
      <c r="SNK17" s="7"/>
      <c r="SNL17" s="7"/>
      <c r="SNM17" s="7"/>
      <c r="SNN17" s="7"/>
      <c r="SNO17" s="7"/>
      <c r="SNP17" s="7"/>
      <c r="SNQ17" s="7"/>
      <c r="SNR17" s="7"/>
      <c r="SNS17" s="7"/>
      <c r="SNT17" s="7"/>
      <c r="SNU17" s="7"/>
      <c r="SNV17" s="7"/>
      <c r="SNW17" s="7"/>
      <c r="SNX17" s="7"/>
      <c r="SNY17" s="7"/>
      <c r="SNZ17" s="7"/>
      <c r="SOA17" s="7"/>
      <c r="SOB17" s="7"/>
      <c r="SOC17" s="7"/>
      <c r="SOD17" s="7"/>
      <c r="SOE17" s="7"/>
      <c r="SOF17" s="7"/>
      <c r="SOG17" s="7"/>
      <c r="SOH17" s="7"/>
      <c r="SOI17" s="7"/>
      <c r="SOJ17" s="7"/>
      <c r="SOK17" s="7"/>
      <c r="SOL17" s="7"/>
      <c r="SOM17" s="7"/>
      <c r="SON17" s="7"/>
      <c r="SOO17" s="7"/>
      <c r="SOP17" s="7"/>
      <c r="SOQ17" s="7"/>
      <c r="SOR17" s="7"/>
      <c r="SOS17" s="7"/>
      <c r="SOT17" s="7"/>
      <c r="SOU17" s="7"/>
      <c r="SOV17" s="7"/>
      <c r="SOW17" s="7"/>
      <c r="SOX17" s="7"/>
      <c r="SOY17" s="7"/>
      <c r="SOZ17" s="7"/>
      <c r="SPA17" s="7"/>
      <c r="SPB17" s="7"/>
      <c r="SPC17" s="7"/>
      <c r="SPD17" s="7"/>
      <c r="SPE17" s="7"/>
      <c r="SPF17" s="7"/>
      <c r="SPG17" s="7"/>
      <c r="SPH17" s="7"/>
      <c r="SPI17" s="7"/>
      <c r="SPJ17" s="7"/>
      <c r="SPK17" s="7"/>
      <c r="SPL17" s="7"/>
      <c r="SPM17" s="7"/>
      <c r="SPN17" s="7"/>
      <c r="SPO17" s="7"/>
      <c r="SPP17" s="7"/>
      <c r="SPQ17" s="7"/>
      <c r="SPR17" s="7"/>
      <c r="SPS17" s="7"/>
      <c r="SPT17" s="7"/>
      <c r="SPU17" s="7"/>
      <c r="SPV17" s="7"/>
      <c r="SPW17" s="7"/>
      <c r="SPX17" s="7"/>
      <c r="SPY17" s="7"/>
      <c r="SPZ17" s="7"/>
      <c r="SQA17" s="7"/>
      <c r="SQB17" s="7"/>
      <c r="SQC17" s="7"/>
      <c r="SQD17" s="7"/>
      <c r="SQE17" s="7"/>
      <c r="SQF17" s="7"/>
      <c r="SQG17" s="7"/>
      <c r="SQH17" s="7"/>
      <c r="SQI17" s="7"/>
      <c r="SQJ17" s="7"/>
      <c r="SQK17" s="7"/>
      <c r="SQL17" s="7"/>
      <c r="SQM17" s="7"/>
      <c r="SQN17" s="7"/>
      <c r="SQO17" s="7"/>
      <c r="SQP17" s="7"/>
      <c r="SQQ17" s="7"/>
      <c r="SQR17" s="7"/>
      <c r="SQS17" s="7"/>
      <c r="SQT17" s="7"/>
      <c r="SQU17" s="7"/>
      <c r="SQV17" s="7"/>
      <c r="SQW17" s="7"/>
      <c r="SQX17" s="7"/>
      <c r="SQY17" s="7"/>
      <c r="SQZ17" s="7"/>
      <c r="SRA17" s="7"/>
      <c r="SRB17" s="7"/>
      <c r="SRC17" s="7"/>
      <c r="SRD17" s="7"/>
      <c r="SRE17" s="7"/>
      <c r="SRF17" s="7"/>
      <c r="SRG17" s="7"/>
      <c r="SRH17" s="7"/>
      <c r="SRI17" s="7"/>
      <c r="SRJ17" s="7"/>
      <c r="SRK17" s="7"/>
      <c r="SRL17" s="7"/>
      <c r="SRM17" s="7"/>
      <c r="SRN17" s="7"/>
      <c r="SRO17" s="7"/>
      <c r="SRP17" s="7"/>
      <c r="SRQ17" s="7"/>
      <c r="SRR17" s="7"/>
      <c r="SRS17" s="7"/>
      <c r="SRT17" s="7"/>
      <c r="SRU17" s="7"/>
      <c r="SRV17" s="7"/>
      <c r="SRW17" s="7"/>
      <c r="SRX17" s="7"/>
      <c r="SRY17" s="7"/>
      <c r="SRZ17" s="7"/>
      <c r="SSA17" s="7"/>
      <c r="SSB17" s="7"/>
      <c r="SSC17" s="7"/>
      <c r="SSD17" s="7"/>
      <c r="SSE17" s="7"/>
      <c r="SSF17" s="7"/>
      <c r="SSG17" s="7"/>
      <c r="SSH17" s="7"/>
      <c r="SSI17" s="7"/>
      <c r="SSJ17" s="7"/>
      <c r="SSK17" s="7"/>
      <c r="SSL17" s="7"/>
      <c r="SSM17" s="7"/>
      <c r="SSN17" s="7"/>
      <c r="SSO17" s="7"/>
      <c r="SSP17" s="7"/>
      <c r="SSQ17" s="7"/>
      <c r="SSR17" s="7"/>
      <c r="SSS17" s="7"/>
      <c r="SST17" s="7"/>
      <c r="SSU17" s="7"/>
      <c r="SSV17" s="7"/>
      <c r="SSW17" s="7"/>
      <c r="SSX17" s="7"/>
      <c r="SSY17" s="7"/>
      <c r="SSZ17" s="7"/>
      <c r="STA17" s="7"/>
      <c r="STB17" s="7"/>
      <c r="STC17" s="7"/>
      <c r="STD17" s="7"/>
      <c r="STE17" s="7"/>
      <c r="STF17" s="7"/>
      <c r="STG17" s="7"/>
      <c r="STH17" s="7"/>
      <c r="STI17" s="7"/>
      <c r="STJ17" s="7"/>
      <c r="STK17" s="7"/>
      <c r="STL17" s="7"/>
      <c r="STM17" s="7"/>
      <c r="STN17" s="7"/>
      <c r="STO17" s="7"/>
      <c r="STP17" s="7"/>
      <c r="STQ17" s="7"/>
      <c r="STR17" s="7"/>
      <c r="STS17" s="7"/>
      <c r="STT17" s="7"/>
      <c r="STU17" s="7"/>
      <c r="STV17" s="7"/>
      <c r="STW17" s="7"/>
      <c r="STX17" s="7"/>
      <c r="STY17" s="7"/>
      <c r="STZ17" s="7"/>
      <c r="SUA17" s="7"/>
      <c r="SUB17" s="7"/>
      <c r="SUC17" s="7"/>
      <c r="SUD17" s="7"/>
      <c r="SUE17" s="7"/>
      <c r="SUF17" s="7"/>
      <c r="SUG17" s="7"/>
      <c r="SUH17" s="7"/>
      <c r="SUI17" s="7"/>
      <c r="SUJ17" s="7"/>
      <c r="SUK17" s="7"/>
      <c r="SUL17" s="7"/>
      <c r="SUM17" s="7"/>
      <c r="SUN17" s="7"/>
      <c r="SUO17" s="7"/>
      <c r="SUP17" s="7"/>
      <c r="SUQ17" s="7"/>
      <c r="SUR17" s="7"/>
      <c r="SUS17" s="7"/>
      <c r="SUT17" s="7"/>
      <c r="SUU17" s="7"/>
      <c r="SUV17" s="7"/>
      <c r="SUW17" s="7"/>
      <c r="SUX17" s="7"/>
      <c r="SUY17" s="7"/>
      <c r="SUZ17" s="7"/>
      <c r="SVA17" s="7"/>
      <c r="SVB17" s="7"/>
      <c r="SVC17" s="7"/>
      <c r="SVD17" s="7"/>
      <c r="SVE17" s="7"/>
      <c r="SVF17" s="7"/>
      <c r="SVG17" s="7"/>
      <c r="SVH17" s="7"/>
      <c r="SVI17" s="7"/>
      <c r="SVJ17" s="7"/>
      <c r="SVK17" s="7"/>
      <c r="SVL17" s="7"/>
      <c r="SVM17" s="7"/>
      <c r="SVN17" s="7"/>
      <c r="SVO17" s="7"/>
      <c r="SVP17" s="7"/>
      <c r="SVQ17" s="7"/>
      <c r="SVR17" s="7"/>
      <c r="SVS17" s="7"/>
      <c r="SVT17" s="7"/>
      <c r="SVU17" s="7"/>
      <c r="SVV17" s="7"/>
      <c r="SVW17" s="7"/>
      <c r="SVX17" s="7"/>
      <c r="SVY17" s="7"/>
      <c r="SVZ17" s="7"/>
      <c r="SWA17" s="7"/>
      <c r="SWB17" s="7"/>
      <c r="SWC17" s="7"/>
      <c r="SWD17" s="7"/>
      <c r="SWE17" s="7"/>
      <c r="SWF17" s="7"/>
      <c r="SWG17" s="7"/>
      <c r="SWH17" s="7"/>
      <c r="SWI17" s="7"/>
      <c r="SWJ17" s="7"/>
      <c r="SWK17" s="7"/>
      <c r="SWL17" s="7"/>
      <c r="SWM17" s="7"/>
      <c r="SWN17" s="7"/>
      <c r="SWO17" s="7"/>
      <c r="SWP17" s="7"/>
      <c r="SWQ17" s="7"/>
      <c r="SWR17" s="7"/>
      <c r="SWS17" s="7"/>
      <c r="SWT17" s="7"/>
      <c r="SWU17" s="7"/>
      <c r="SWV17" s="7"/>
      <c r="SWW17" s="7"/>
      <c r="SWX17" s="7"/>
      <c r="SWY17" s="7"/>
      <c r="SWZ17" s="7"/>
      <c r="SXA17" s="7"/>
      <c r="SXB17" s="7"/>
      <c r="SXC17" s="7"/>
      <c r="SXD17" s="7"/>
      <c r="SXE17" s="7"/>
      <c r="SXF17" s="7"/>
      <c r="SXG17" s="7"/>
      <c r="SXH17" s="7"/>
      <c r="SXI17" s="7"/>
      <c r="SXJ17" s="7"/>
      <c r="SXK17" s="7"/>
      <c r="SXL17" s="7"/>
      <c r="SXM17" s="7"/>
      <c r="SXN17" s="7"/>
      <c r="SXO17" s="7"/>
      <c r="SXP17" s="7"/>
      <c r="SXQ17" s="7"/>
      <c r="SXR17" s="7"/>
      <c r="SXS17" s="7"/>
      <c r="SXT17" s="7"/>
      <c r="SXU17" s="7"/>
      <c r="SXV17" s="7"/>
      <c r="SXW17" s="7"/>
      <c r="SXX17" s="7"/>
      <c r="SXY17" s="7"/>
      <c r="SXZ17" s="7"/>
      <c r="SYA17" s="7"/>
      <c r="SYB17" s="7"/>
      <c r="SYC17" s="7"/>
      <c r="SYD17" s="7"/>
      <c r="SYE17" s="7"/>
      <c r="SYF17" s="7"/>
      <c r="SYG17" s="7"/>
      <c r="SYH17" s="7"/>
      <c r="SYI17" s="7"/>
      <c r="SYJ17" s="7"/>
      <c r="SYK17" s="7"/>
      <c r="SYL17" s="7"/>
      <c r="SYM17" s="7"/>
      <c r="SYN17" s="7"/>
      <c r="SYO17" s="7"/>
      <c r="SYP17" s="7"/>
      <c r="SYQ17" s="7"/>
      <c r="SYR17" s="7"/>
      <c r="SYS17" s="7"/>
      <c r="SYT17" s="7"/>
      <c r="SYU17" s="7"/>
      <c r="SYV17" s="7"/>
      <c r="SYW17" s="7"/>
      <c r="SYX17" s="7"/>
      <c r="SYY17" s="7"/>
      <c r="SYZ17" s="7"/>
      <c r="SZA17" s="7"/>
      <c r="SZB17" s="7"/>
      <c r="SZC17" s="7"/>
      <c r="SZD17" s="7"/>
      <c r="SZE17" s="7"/>
      <c r="SZF17" s="7"/>
      <c r="SZG17" s="7"/>
      <c r="SZH17" s="7"/>
      <c r="SZI17" s="7"/>
      <c r="SZJ17" s="7"/>
      <c r="SZK17" s="7"/>
      <c r="SZL17" s="7"/>
      <c r="SZM17" s="7"/>
      <c r="SZN17" s="7"/>
      <c r="SZO17" s="7"/>
      <c r="SZP17" s="7"/>
      <c r="SZQ17" s="7"/>
      <c r="SZR17" s="7"/>
      <c r="SZS17" s="7"/>
      <c r="SZT17" s="7"/>
      <c r="SZU17" s="7"/>
      <c r="SZV17" s="7"/>
      <c r="SZW17" s="7"/>
      <c r="SZX17" s="7"/>
      <c r="SZY17" s="7"/>
      <c r="SZZ17" s="7"/>
      <c r="TAA17" s="7"/>
      <c r="TAB17" s="7"/>
      <c r="TAC17" s="7"/>
      <c r="TAD17" s="7"/>
      <c r="TAE17" s="7"/>
      <c r="TAF17" s="7"/>
      <c r="TAG17" s="7"/>
      <c r="TAH17" s="7"/>
      <c r="TAI17" s="7"/>
      <c r="TAJ17" s="7"/>
      <c r="TAK17" s="7"/>
      <c r="TAL17" s="7"/>
      <c r="TAM17" s="7"/>
      <c r="TAN17" s="7"/>
      <c r="TAO17" s="7"/>
      <c r="TAP17" s="7"/>
      <c r="TAQ17" s="7"/>
      <c r="TAR17" s="7"/>
      <c r="TAS17" s="7"/>
      <c r="TAT17" s="7"/>
      <c r="TAU17" s="7"/>
      <c r="TAV17" s="7"/>
      <c r="TAW17" s="7"/>
      <c r="TAX17" s="7"/>
      <c r="TAY17" s="7"/>
      <c r="TAZ17" s="7"/>
      <c r="TBA17" s="7"/>
      <c r="TBB17" s="7"/>
      <c r="TBC17" s="7"/>
      <c r="TBD17" s="7"/>
      <c r="TBE17" s="7"/>
      <c r="TBF17" s="7"/>
      <c r="TBG17" s="7"/>
      <c r="TBH17" s="7"/>
      <c r="TBI17" s="7"/>
      <c r="TBJ17" s="7"/>
      <c r="TBK17" s="7"/>
      <c r="TBL17" s="7"/>
      <c r="TBM17" s="7"/>
      <c r="TBN17" s="7"/>
      <c r="TBO17" s="7"/>
      <c r="TBP17" s="7"/>
      <c r="TBQ17" s="7"/>
      <c r="TBR17" s="7"/>
      <c r="TBS17" s="7"/>
      <c r="TBT17" s="7"/>
      <c r="TBU17" s="7"/>
      <c r="TBV17" s="7"/>
      <c r="TBW17" s="7"/>
      <c r="TBX17" s="7"/>
      <c r="TBY17" s="7"/>
      <c r="TBZ17" s="7"/>
      <c r="TCA17" s="7"/>
      <c r="TCB17" s="7"/>
      <c r="TCC17" s="7"/>
      <c r="TCD17" s="7"/>
      <c r="TCE17" s="7"/>
      <c r="TCF17" s="7"/>
      <c r="TCG17" s="7"/>
      <c r="TCH17" s="7"/>
      <c r="TCI17" s="7"/>
      <c r="TCJ17" s="7"/>
      <c r="TCK17" s="7"/>
      <c r="TCL17" s="7"/>
      <c r="TCM17" s="7"/>
      <c r="TCN17" s="7"/>
      <c r="TCO17" s="7"/>
      <c r="TCP17" s="7"/>
      <c r="TCQ17" s="7"/>
      <c r="TCR17" s="7"/>
      <c r="TCS17" s="7"/>
      <c r="TCT17" s="7"/>
      <c r="TCU17" s="7"/>
      <c r="TCV17" s="7"/>
      <c r="TCW17" s="7"/>
      <c r="TCX17" s="7"/>
      <c r="TCY17" s="7"/>
      <c r="TCZ17" s="7"/>
      <c r="TDA17" s="7"/>
      <c r="TDB17" s="7"/>
      <c r="TDC17" s="7"/>
      <c r="TDD17" s="7"/>
      <c r="TDE17" s="7"/>
      <c r="TDF17" s="7"/>
      <c r="TDG17" s="7"/>
      <c r="TDH17" s="7"/>
      <c r="TDI17" s="7"/>
      <c r="TDJ17" s="7"/>
      <c r="TDK17" s="7"/>
      <c r="TDL17" s="7"/>
      <c r="TDM17" s="7"/>
      <c r="TDN17" s="7"/>
      <c r="TDO17" s="7"/>
      <c r="TDP17" s="7"/>
      <c r="TDQ17" s="7"/>
      <c r="TDR17" s="7"/>
      <c r="TDS17" s="7"/>
      <c r="TDT17" s="7"/>
      <c r="TDU17" s="7"/>
      <c r="TDV17" s="7"/>
      <c r="TDW17" s="7"/>
      <c r="TDX17" s="7"/>
      <c r="TDY17" s="7"/>
      <c r="TDZ17" s="7"/>
      <c r="TEA17" s="7"/>
      <c r="TEB17" s="7"/>
      <c r="TEC17" s="7"/>
      <c r="TED17" s="7"/>
      <c r="TEE17" s="7"/>
      <c r="TEF17" s="7"/>
      <c r="TEG17" s="7"/>
      <c r="TEH17" s="7"/>
      <c r="TEI17" s="7"/>
      <c r="TEJ17" s="7"/>
      <c r="TEK17" s="7"/>
      <c r="TEL17" s="7"/>
      <c r="TEM17" s="7"/>
      <c r="TEN17" s="7"/>
      <c r="TEO17" s="7"/>
      <c r="TEP17" s="7"/>
      <c r="TEQ17" s="7"/>
      <c r="TER17" s="7"/>
      <c r="TES17" s="7"/>
      <c r="TET17" s="7"/>
      <c r="TEU17" s="7"/>
      <c r="TEV17" s="7"/>
      <c r="TEW17" s="7"/>
      <c r="TEX17" s="7"/>
      <c r="TEY17" s="7"/>
      <c r="TEZ17" s="7"/>
      <c r="TFA17" s="7"/>
      <c r="TFB17" s="7"/>
      <c r="TFC17" s="7"/>
      <c r="TFD17" s="7"/>
      <c r="TFE17" s="7"/>
      <c r="TFF17" s="7"/>
      <c r="TFG17" s="7"/>
      <c r="TFH17" s="7"/>
      <c r="TFI17" s="7"/>
      <c r="TFJ17" s="7"/>
      <c r="TFK17" s="7"/>
      <c r="TFL17" s="7"/>
      <c r="TFM17" s="7"/>
      <c r="TFN17" s="7"/>
      <c r="TFO17" s="7"/>
      <c r="TFP17" s="7"/>
      <c r="TFQ17" s="7"/>
      <c r="TFR17" s="7"/>
      <c r="TFS17" s="7"/>
      <c r="TFT17" s="7"/>
      <c r="TFU17" s="7"/>
      <c r="TFV17" s="7"/>
      <c r="TFW17" s="7"/>
      <c r="TFX17" s="7"/>
      <c r="TFY17" s="7"/>
      <c r="TFZ17" s="7"/>
      <c r="TGA17" s="7"/>
      <c r="TGB17" s="7"/>
      <c r="TGC17" s="7"/>
      <c r="TGD17" s="7"/>
      <c r="TGE17" s="7"/>
      <c r="TGF17" s="7"/>
      <c r="TGG17" s="7"/>
      <c r="TGH17" s="7"/>
      <c r="TGI17" s="7"/>
      <c r="TGJ17" s="7"/>
      <c r="TGK17" s="7"/>
      <c r="TGL17" s="7"/>
      <c r="TGM17" s="7"/>
      <c r="TGN17" s="7"/>
      <c r="TGO17" s="7"/>
      <c r="TGP17" s="7"/>
      <c r="TGQ17" s="7"/>
      <c r="TGR17" s="7"/>
      <c r="TGS17" s="7"/>
      <c r="TGT17" s="7"/>
      <c r="TGU17" s="7"/>
      <c r="TGV17" s="7"/>
      <c r="TGW17" s="7"/>
      <c r="TGX17" s="7"/>
      <c r="TGY17" s="7"/>
      <c r="TGZ17" s="7"/>
      <c r="THA17" s="7"/>
      <c r="THB17" s="7"/>
      <c r="THC17" s="7"/>
      <c r="THD17" s="7"/>
      <c r="THE17" s="7"/>
      <c r="THF17" s="7"/>
      <c r="THG17" s="7"/>
      <c r="THH17" s="7"/>
      <c r="THI17" s="7"/>
      <c r="THJ17" s="7"/>
      <c r="THK17" s="7"/>
      <c r="THL17" s="7"/>
      <c r="THM17" s="7"/>
      <c r="THN17" s="7"/>
      <c r="THO17" s="7"/>
      <c r="THP17" s="7"/>
      <c r="THQ17" s="7"/>
      <c r="THR17" s="7"/>
      <c r="THS17" s="7"/>
      <c r="THT17" s="7"/>
      <c r="THU17" s="7"/>
      <c r="THV17" s="7"/>
      <c r="THW17" s="7"/>
      <c r="THX17" s="7"/>
      <c r="THY17" s="7"/>
      <c r="THZ17" s="7"/>
      <c r="TIA17" s="7"/>
      <c r="TIB17" s="7"/>
      <c r="TIC17" s="7"/>
      <c r="TID17" s="7"/>
      <c r="TIE17" s="7"/>
      <c r="TIF17" s="7"/>
      <c r="TIG17" s="7"/>
      <c r="TIH17" s="7"/>
      <c r="TII17" s="7"/>
      <c r="TIJ17" s="7"/>
      <c r="TIK17" s="7"/>
      <c r="TIL17" s="7"/>
      <c r="TIM17" s="7"/>
      <c r="TIN17" s="7"/>
      <c r="TIO17" s="7"/>
      <c r="TIP17" s="7"/>
      <c r="TIQ17" s="7"/>
      <c r="TIR17" s="7"/>
      <c r="TIS17" s="7"/>
      <c r="TIT17" s="7"/>
      <c r="TIU17" s="7"/>
      <c r="TIV17" s="7"/>
      <c r="TIW17" s="7"/>
      <c r="TIX17" s="7"/>
      <c r="TIY17" s="7"/>
      <c r="TIZ17" s="7"/>
      <c r="TJA17" s="7"/>
      <c r="TJB17" s="7"/>
      <c r="TJC17" s="7"/>
      <c r="TJD17" s="7"/>
      <c r="TJE17" s="7"/>
      <c r="TJF17" s="7"/>
      <c r="TJG17" s="7"/>
      <c r="TJH17" s="7"/>
      <c r="TJI17" s="7"/>
      <c r="TJJ17" s="7"/>
      <c r="TJK17" s="7"/>
      <c r="TJL17" s="7"/>
      <c r="TJM17" s="7"/>
      <c r="TJN17" s="7"/>
      <c r="TJO17" s="7"/>
      <c r="TJP17" s="7"/>
      <c r="TJQ17" s="7"/>
      <c r="TJR17" s="7"/>
      <c r="TJS17" s="7"/>
      <c r="TJT17" s="7"/>
      <c r="TJU17" s="7"/>
      <c r="TJV17" s="7"/>
      <c r="TJW17" s="7"/>
      <c r="TJX17" s="7"/>
      <c r="TJY17" s="7"/>
      <c r="TJZ17" s="7"/>
      <c r="TKA17" s="7"/>
      <c r="TKB17" s="7"/>
      <c r="TKC17" s="7"/>
      <c r="TKD17" s="7"/>
      <c r="TKE17" s="7"/>
      <c r="TKF17" s="7"/>
      <c r="TKG17" s="7"/>
      <c r="TKH17" s="7"/>
      <c r="TKI17" s="7"/>
      <c r="TKJ17" s="7"/>
      <c r="TKK17" s="7"/>
      <c r="TKL17" s="7"/>
      <c r="TKM17" s="7"/>
      <c r="TKN17" s="7"/>
      <c r="TKO17" s="7"/>
      <c r="TKP17" s="7"/>
      <c r="TKQ17" s="7"/>
      <c r="TKR17" s="7"/>
      <c r="TKS17" s="7"/>
      <c r="TKT17" s="7"/>
      <c r="TKU17" s="7"/>
      <c r="TKV17" s="7"/>
      <c r="TKW17" s="7"/>
      <c r="TKX17" s="7"/>
      <c r="TKY17" s="7"/>
      <c r="TKZ17" s="7"/>
      <c r="TLA17" s="7"/>
      <c r="TLB17" s="7"/>
      <c r="TLC17" s="7"/>
      <c r="TLD17" s="7"/>
      <c r="TLE17" s="7"/>
      <c r="TLF17" s="7"/>
      <c r="TLG17" s="7"/>
      <c r="TLH17" s="7"/>
      <c r="TLI17" s="7"/>
      <c r="TLJ17" s="7"/>
      <c r="TLK17" s="7"/>
      <c r="TLL17" s="7"/>
      <c r="TLM17" s="7"/>
      <c r="TLN17" s="7"/>
      <c r="TLO17" s="7"/>
      <c r="TLP17" s="7"/>
      <c r="TLQ17" s="7"/>
      <c r="TLR17" s="7"/>
      <c r="TLS17" s="7"/>
      <c r="TLT17" s="7"/>
      <c r="TLU17" s="7"/>
      <c r="TLV17" s="7"/>
      <c r="TLW17" s="7"/>
      <c r="TLX17" s="7"/>
      <c r="TLY17" s="7"/>
      <c r="TLZ17" s="7"/>
      <c r="TMA17" s="7"/>
      <c r="TMB17" s="7"/>
      <c r="TMC17" s="7"/>
      <c r="TMD17" s="7"/>
      <c r="TME17" s="7"/>
      <c r="TMF17" s="7"/>
      <c r="TMG17" s="7"/>
      <c r="TMH17" s="7"/>
      <c r="TMI17" s="7"/>
      <c r="TMJ17" s="7"/>
      <c r="TMK17" s="7"/>
      <c r="TML17" s="7"/>
      <c r="TMM17" s="7"/>
      <c r="TMN17" s="7"/>
      <c r="TMO17" s="7"/>
      <c r="TMP17" s="7"/>
      <c r="TMQ17" s="7"/>
      <c r="TMR17" s="7"/>
      <c r="TMS17" s="7"/>
      <c r="TMT17" s="7"/>
      <c r="TMU17" s="7"/>
      <c r="TMV17" s="7"/>
      <c r="TMW17" s="7"/>
      <c r="TMX17" s="7"/>
      <c r="TMY17" s="7"/>
      <c r="TMZ17" s="7"/>
      <c r="TNA17" s="7"/>
      <c r="TNB17" s="7"/>
      <c r="TNC17" s="7"/>
      <c r="TND17" s="7"/>
      <c r="TNE17" s="7"/>
      <c r="TNF17" s="7"/>
      <c r="TNG17" s="7"/>
      <c r="TNH17" s="7"/>
      <c r="TNI17" s="7"/>
      <c r="TNJ17" s="7"/>
      <c r="TNK17" s="7"/>
      <c r="TNL17" s="7"/>
      <c r="TNM17" s="7"/>
      <c r="TNN17" s="7"/>
      <c r="TNO17" s="7"/>
      <c r="TNP17" s="7"/>
      <c r="TNQ17" s="7"/>
      <c r="TNR17" s="7"/>
      <c r="TNS17" s="7"/>
      <c r="TNT17" s="7"/>
      <c r="TNU17" s="7"/>
      <c r="TNV17" s="7"/>
      <c r="TNW17" s="7"/>
      <c r="TNX17" s="7"/>
      <c r="TNY17" s="7"/>
      <c r="TNZ17" s="7"/>
      <c r="TOA17" s="7"/>
      <c r="TOB17" s="7"/>
      <c r="TOC17" s="7"/>
      <c r="TOD17" s="7"/>
      <c r="TOE17" s="7"/>
      <c r="TOF17" s="7"/>
      <c r="TOG17" s="7"/>
      <c r="TOH17" s="7"/>
      <c r="TOI17" s="7"/>
      <c r="TOJ17" s="7"/>
      <c r="TOK17" s="7"/>
      <c r="TOL17" s="7"/>
      <c r="TOM17" s="7"/>
      <c r="TON17" s="7"/>
      <c r="TOO17" s="7"/>
      <c r="TOP17" s="7"/>
      <c r="TOQ17" s="7"/>
      <c r="TOR17" s="7"/>
      <c r="TOS17" s="7"/>
      <c r="TOT17" s="7"/>
      <c r="TOU17" s="7"/>
      <c r="TOV17" s="7"/>
      <c r="TOW17" s="7"/>
      <c r="TOX17" s="7"/>
      <c r="TOY17" s="7"/>
      <c r="TOZ17" s="7"/>
      <c r="TPA17" s="7"/>
      <c r="TPB17" s="7"/>
      <c r="TPC17" s="7"/>
      <c r="TPD17" s="7"/>
      <c r="TPE17" s="7"/>
      <c r="TPF17" s="7"/>
      <c r="TPG17" s="7"/>
      <c r="TPH17" s="7"/>
      <c r="TPI17" s="7"/>
      <c r="TPJ17" s="7"/>
      <c r="TPK17" s="7"/>
      <c r="TPL17" s="7"/>
      <c r="TPM17" s="7"/>
      <c r="TPN17" s="7"/>
      <c r="TPO17" s="7"/>
      <c r="TPP17" s="7"/>
      <c r="TPQ17" s="7"/>
      <c r="TPR17" s="7"/>
      <c r="TPS17" s="7"/>
      <c r="TPT17" s="7"/>
      <c r="TPU17" s="7"/>
      <c r="TPV17" s="7"/>
      <c r="TPW17" s="7"/>
      <c r="TPX17" s="7"/>
      <c r="TPY17" s="7"/>
      <c r="TPZ17" s="7"/>
      <c r="TQA17" s="7"/>
      <c r="TQB17" s="7"/>
      <c r="TQC17" s="7"/>
      <c r="TQD17" s="7"/>
      <c r="TQE17" s="7"/>
      <c r="TQF17" s="7"/>
      <c r="TQG17" s="7"/>
      <c r="TQH17" s="7"/>
      <c r="TQI17" s="7"/>
      <c r="TQJ17" s="7"/>
      <c r="TQK17" s="7"/>
      <c r="TQL17" s="7"/>
      <c r="TQM17" s="7"/>
      <c r="TQN17" s="7"/>
      <c r="TQO17" s="7"/>
      <c r="TQP17" s="7"/>
      <c r="TQQ17" s="7"/>
      <c r="TQR17" s="7"/>
      <c r="TQS17" s="7"/>
      <c r="TQT17" s="7"/>
      <c r="TQU17" s="7"/>
      <c r="TQV17" s="7"/>
      <c r="TQW17" s="7"/>
      <c r="TQX17" s="7"/>
      <c r="TQY17" s="7"/>
      <c r="TQZ17" s="7"/>
      <c r="TRA17" s="7"/>
      <c r="TRB17" s="7"/>
      <c r="TRC17" s="7"/>
      <c r="TRD17" s="7"/>
      <c r="TRE17" s="7"/>
      <c r="TRF17" s="7"/>
      <c r="TRG17" s="7"/>
      <c r="TRH17" s="7"/>
      <c r="TRI17" s="7"/>
      <c r="TRJ17" s="7"/>
      <c r="TRK17" s="7"/>
      <c r="TRL17" s="7"/>
      <c r="TRM17" s="7"/>
      <c r="TRN17" s="7"/>
      <c r="TRO17" s="7"/>
      <c r="TRP17" s="7"/>
      <c r="TRQ17" s="7"/>
      <c r="TRR17" s="7"/>
      <c r="TRS17" s="7"/>
      <c r="TRT17" s="7"/>
      <c r="TRU17" s="7"/>
      <c r="TRV17" s="7"/>
      <c r="TRW17" s="7"/>
      <c r="TRX17" s="7"/>
      <c r="TRY17" s="7"/>
      <c r="TRZ17" s="7"/>
      <c r="TSA17" s="7"/>
      <c r="TSB17" s="7"/>
      <c r="TSC17" s="7"/>
      <c r="TSD17" s="7"/>
      <c r="TSE17" s="7"/>
      <c r="TSF17" s="7"/>
      <c r="TSG17" s="7"/>
      <c r="TSH17" s="7"/>
      <c r="TSI17" s="7"/>
      <c r="TSJ17" s="7"/>
      <c r="TSK17" s="7"/>
      <c r="TSL17" s="7"/>
      <c r="TSM17" s="7"/>
      <c r="TSN17" s="7"/>
      <c r="TSO17" s="7"/>
      <c r="TSP17" s="7"/>
      <c r="TSQ17" s="7"/>
      <c r="TSR17" s="7"/>
      <c r="TSS17" s="7"/>
      <c r="TST17" s="7"/>
      <c r="TSU17" s="7"/>
      <c r="TSV17" s="7"/>
      <c r="TSW17" s="7"/>
      <c r="TSX17" s="7"/>
      <c r="TSY17" s="7"/>
      <c r="TSZ17" s="7"/>
      <c r="TTA17" s="7"/>
      <c r="TTB17" s="7"/>
      <c r="TTC17" s="7"/>
      <c r="TTD17" s="7"/>
      <c r="TTE17" s="7"/>
      <c r="TTF17" s="7"/>
      <c r="TTG17" s="7"/>
      <c r="TTH17" s="7"/>
      <c r="TTI17" s="7"/>
      <c r="TTJ17" s="7"/>
      <c r="TTK17" s="7"/>
      <c r="TTL17" s="7"/>
      <c r="TTM17" s="7"/>
      <c r="TTN17" s="7"/>
      <c r="TTO17" s="7"/>
      <c r="TTP17" s="7"/>
      <c r="TTQ17" s="7"/>
      <c r="TTR17" s="7"/>
      <c r="TTS17" s="7"/>
      <c r="TTT17" s="7"/>
      <c r="TTU17" s="7"/>
      <c r="TTV17" s="7"/>
      <c r="TTW17" s="7"/>
      <c r="TTX17" s="7"/>
      <c r="TTY17" s="7"/>
      <c r="TTZ17" s="7"/>
      <c r="TUA17" s="7"/>
      <c r="TUB17" s="7"/>
      <c r="TUC17" s="7"/>
      <c r="TUD17" s="7"/>
      <c r="TUE17" s="7"/>
      <c r="TUF17" s="7"/>
      <c r="TUG17" s="7"/>
      <c r="TUH17" s="7"/>
      <c r="TUI17" s="7"/>
      <c r="TUJ17" s="7"/>
      <c r="TUK17" s="7"/>
      <c r="TUL17" s="7"/>
      <c r="TUM17" s="7"/>
      <c r="TUN17" s="7"/>
      <c r="TUO17" s="7"/>
      <c r="TUP17" s="7"/>
      <c r="TUQ17" s="7"/>
      <c r="TUR17" s="7"/>
      <c r="TUS17" s="7"/>
      <c r="TUT17" s="7"/>
      <c r="TUU17" s="7"/>
      <c r="TUV17" s="7"/>
      <c r="TUW17" s="7"/>
      <c r="TUX17" s="7"/>
      <c r="TUY17" s="7"/>
      <c r="TUZ17" s="7"/>
      <c r="TVA17" s="7"/>
      <c r="TVB17" s="7"/>
      <c r="TVC17" s="7"/>
      <c r="TVD17" s="7"/>
      <c r="TVE17" s="7"/>
      <c r="TVF17" s="7"/>
      <c r="TVG17" s="7"/>
      <c r="TVH17" s="7"/>
      <c r="TVI17" s="7"/>
      <c r="TVJ17" s="7"/>
      <c r="TVK17" s="7"/>
      <c r="TVL17" s="7"/>
      <c r="TVM17" s="7"/>
      <c r="TVN17" s="7"/>
      <c r="TVO17" s="7"/>
      <c r="TVP17" s="7"/>
      <c r="TVQ17" s="7"/>
      <c r="TVR17" s="7"/>
      <c r="TVS17" s="7"/>
      <c r="TVT17" s="7"/>
      <c r="TVU17" s="7"/>
      <c r="TVV17" s="7"/>
      <c r="TVW17" s="7"/>
      <c r="TVX17" s="7"/>
      <c r="TVY17" s="7"/>
      <c r="TVZ17" s="7"/>
      <c r="TWA17" s="7"/>
      <c r="TWB17" s="7"/>
      <c r="TWC17" s="7"/>
      <c r="TWD17" s="7"/>
      <c r="TWE17" s="7"/>
      <c r="TWF17" s="7"/>
      <c r="TWG17" s="7"/>
      <c r="TWH17" s="7"/>
      <c r="TWI17" s="7"/>
      <c r="TWJ17" s="7"/>
      <c r="TWK17" s="7"/>
      <c r="TWL17" s="7"/>
      <c r="TWM17" s="7"/>
      <c r="TWN17" s="7"/>
      <c r="TWO17" s="7"/>
      <c r="TWP17" s="7"/>
      <c r="TWQ17" s="7"/>
      <c r="TWR17" s="7"/>
      <c r="TWS17" s="7"/>
      <c r="TWT17" s="7"/>
      <c r="TWU17" s="7"/>
      <c r="TWV17" s="7"/>
      <c r="TWW17" s="7"/>
      <c r="TWX17" s="7"/>
      <c r="TWY17" s="7"/>
      <c r="TWZ17" s="7"/>
      <c r="TXA17" s="7"/>
      <c r="TXB17" s="7"/>
      <c r="TXC17" s="7"/>
      <c r="TXD17" s="7"/>
      <c r="TXE17" s="7"/>
      <c r="TXF17" s="7"/>
      <c r="TXG17" s="7"/>
      <c r="TXH17" s="7"/>
      <c r="TXI17" s="7"/>
      <c r="TXJ17" s="7"/>
      <c r="TXK17" s="7"/>
      <c r="TXL17" s="7"/>
      <c r="TXM17" s="7"/>
      <c r="TXN17" s="7"/>
      <c r="TXO17" s="7"/>
      <c r="TXP17" s="7"/>
      <c r="TXQ17" s="7"/>
      <c r="TXR17" s="7"/>
      <c r="TXS17" s="7"/>
      <c r="TXT17" s="7"/>
      <c r="TXU17" s="7"/>
      <c r="TXV17" s="7"/>
      <c r="TXW17" s="7"/>
      <c r="TXX17" s="7"/>
      <c r="TXY17" s="7"/>
      <c r="TXZ17" s="7"/>
      <c r="TYA17" s="7"/>
      <c r="TYB17" s="7"/>
      <c r="TYC17" s="7"/>
      <c r="TYD17" s="7"/>
      <c r="TYE17" s="7"/>
      <c r="TYF17" s="7"/>
      <c r="TYG17" s="7"/>
      <c r="TYH17" s="7"/>
      <c r="TYI17" s="7"/>
      <c r="TYJ17" s="7"/>
      <c r="TYK17" s="7"/>
      <c r="TYL17" s="7"/>
      <c r="TYM17" s="7"/>
      <c r="TYN17" s="7"/>
      <c r="TYO17" s="7"/>
      <c r="TYP17" s="7"/>
      <c r="TYQ17" s="7"/>
      <c r="TYR17" s="7"/>
      <c r="TYS17" s="7"/>
      <c r="TYT17" s="7"/>
      <c r="TYU17" s="7"/>
      <c r="TYV17" s="7"/>
      <c r="TYW17" s="7"/>
      <c r="TYX17" s="7"/>
      <c r="TYY17" s="7"/>
      <c r="TYZ17" s="7"/>
      <c r="TZA17" s="7"/>
      <c r="TZB17" s="7"/>
      <c r="TZC17" s="7"/>
      <c r="TZD17" s="7"/>
      <c r="TZE17" s="7"/>
      <c r="TZF17" s="7"/>
      <c r="TZG17" s="7"/>
      <c r="TZH17" s="7"/>
      <c r="TZI17" s="7"/>
      <c r="TZJ17" s="7"/>
      <c r="TZK17" s="7"/>
      <c r="TZL17" s="7"/>
      <c r="TZM17" s="7"/>
      <c r="TZN17" s="7"/>
      <c r="TZO17" s="7"/>
      <c r="TZP17" s="7"/>
      <c r="TZQ17" s="7"/>
      <c r="TZR17" s="7"/>
      <c r="TZS17" s="7"/>
      <c r="TZT17" s="7"/>
      <c r="TZU17" s="7"/>
      <c r="TZV17" s="7"/>
      <c r="TZW17" s="7"/>
      <c r="TZX17" s="7"/>
      <c r="TZY17" s="7"/>
      <c r="TZZ17" s="7"/>
      <c r="UAA17" s="7"/>
      <c r="UAB17" s="7"/>
      <c r="UAC17" s="7"/>
      <c r="UAD17" s="7"/>
      <c r="UAE17" s="7"/>
      <c r="UAF17" s="7"/>
      <c r="UAG17" s="7"/>
      <c r="UAH17" s="7"/>
      <c r="UAI17" s="7"/>
      <c r="UAJ17" s="7"/>
      <c r="UAK17" s="7"/>
      <c r="UAL17" s="7"/>
      <c r="UAM17" s="7"/>
      <c r="UAN17" s="7"/>
      <c r="UAO17" s="7"/>
      <c r="UAP17" s="7"/>
      <c r="UAQ17" s="7"/>
      <c r="UAR17" s="7"/>
      <c r="UAS17" s="7"/>
      <c r="UAT17" s="7"/>
      <c r="UAU17" s="7"/>
      <c r="UAV17" s="7"/>
      <c r="UAW17" s="7"/>
      <c r="UAX17" s="7"/>
      <c r="UAY17" s="7"/>
      <c r="UAZ17" s="7"/>
      <c r="UBA17" s="7"/>
      <c r="UBB17" s="7"/>
      <c r="UBC17" s="7"/>
      <c r="UBD17" s="7"/>
      <c r="UBE17" s="7"/>
      <c r="UBF17" s="7"/>
      <c r="UBG17" s="7"/>
      <c r="UBH17" s="7"/>
      <c r="UBI17" s="7"/>
      <c r="UBJ17" s="7"/>
      <c r="UBK17" s="7"/>
      <c r="UBL17" s="7"/>
      <c r="UBM17" s="7"/>
      <c r="UBN17" s="7"/>
      <c r="UBO17" s="7"/>
      <c r="UBP17" s="7"/>
      <c r="UBQ17" s="7"/>
      <c r="UBR17" s="7"/>
      <c r="UBS17" s="7"/>
      <c r="UBT17" s="7"/>
      <c r="UBU17" s="7"/>
      <c r="UBV17" s="7"/>
      <c r="UBW17" s="7"/>
      <c r="UBX17" s="7"/>
      <c r="UBY17" s="7"/>
      <c r="UBZ17" s="7"/>
      <c r="UCA17" s="7"/>
      <c r="UCB17" s="7"/>
      <c r="UCC17" s="7"/>
      <c r="UCD17" s="7"/>
      <c r="UCE17" s="7"/>
      <c r="UCF17" s="7"/>
      <c r="UCG17" s="7"/>
      <c r="UCH17" s="7"/>
      <c r="UCI17" s="7"/>
      <c r="UCJ17" s="7"/>
      <c r="UCK17" s="7"/>
      <c r="UCL17" s="7"/>
      <c r="UCM17" s="7"/>
      <c r="UCN17" s="7"/>
      <c r="UCO17" s="7"/>
      <c r="UCP17" s="7"/>
      <c r="UCQ17" s="7"/>
      <c r="UCR17" s="7"/>
      <c r="UCS17" s="7"/>
      <c r="UCT17" s="7"/>
      <c r="UCU17" s="7"/>
      <c r="UCV17" s="7"/>
      <c r="UCW17" s="7"/>
      <c r="UCX17" s="7"/>
      <c r="UCY17" s="7"/>
      <c r="UCZ17" s="7"/>
      <c r="UDA17" s="7"/>
      <c r="UDB17" s="7"/>
      <c r="UDC17" s="7"/>
      <c r="UDD17" s="7"/>
      <c r="UDE17" s="7"/>
      <c r="UDF17" s="7"/>
      <c r="UDG17" s="7"/>
      <c r="UDH17" s="7"/>
      <c r="UDI17" s="7"/>
      <c r="UDJ17" s="7"/>
      <c r="UDK17" s="7"/>
      <c r="UDL17" s="7"/>
      <c r="UDM17" s="7"/>
      <c r="UDN17" s="7"/>
      <c r="UDO17" s="7"/>
      <c r="UDP17" s="7"/>
      <c r="UDQ17" s="7"/>
      <c r="UDR17" s="7"/>
      <c r="UDS17" s="7"/>
      <c r="UDT17" s="7"/>
      <c r="UDU17" s="7"/>
      <c r="UDV17" s="7"/>
      <c r="UDW17" s="7"/>
      <c r="UDX17" s="7"/>
      <c r="UDY17" s="7"/>
      <c r="UDZ17" s="7"/>
      <c r="UEA17" s="7"/>
      <c r="UEB17" s="7"/>
      <c r="UEC17" s="7"/>
      <c r="UED17" s="7"/>
      <c r="UEE17" s="7"/>
      <c r="UEF17" s="7"/>
      <c r="UEG17" s="7"/>
      <c r="UEH17" s="7"/>
      <c r="UEI17" s="7"/>
      <c r="UEJ17" s="7"/>
      <c r="UEK17" s="7"/>
      <c r="UEL17" s="7"/>
      <c r="UEM17" s="7"/>
      <c r="UEN17" s="7"/>
      <c r="UEO17" s="7"/>
      <c r="UEP17" s="7"/>
      <c r="UEQ17" s="7"/>
      <c r="UER17" s="7"/>
      <c r="UES17" s="7"/>
      <c r="UET17" s="7"/>
      <c r="UEU17" s="7"/>
      <c r="UEV17" s="7"/>
      <c r="UEW17" s="7"/>
      <c r="UEX17" s="7"/>
      <c r="UEY17" s="7"/>
      <c r="UEZ17" s="7"/>
      <c r="UFA17" s="7"/>
      <c r="UFB17" s="7"/>
      <c r="UFC17" s="7"/>
      <c r="UFD17" s="7"/>
      <c r="UFE17" s="7"/>
      <c r="UFF17" s="7"/>
      <c r="UFG17" s="7"/>
      <c r="UFH17" s="7"/>
      <c r="UFI17" s="7"/>
      <c r="UFJ17" s="7"/>
      <c r="UFK17" s="7"/>
      <c r="UFL17" s="7"/>
      <c r="UFM17" s="7"/>
      <c r="UFN17" s="7"/>
      <c r="UFO17" s="7"/>
      <c r="UFP17" s="7"/>
      <c r="UFQ17" s="7"/>
      <c r="UFR17" s="7"/>
      <c r="UFS17" s="7"/>
      <c r="UFT17" s="7"/>
      <c r="UFU17" s="7"/>
      <c r="UFV17" s="7"/>
      <c r="UFW17" s="7"/>
      <c r="UFX17" s="7"/>
      <c r="UFY17" s="7"/>
      <c r="UFZ17" s="7"/>
      <c r="UGA17" s="7"/>
      <c r="UGB17" s="7"/>
      <c r="UGC17" s="7"/>
      <c r="UGD17" s="7"/>
      <c r="UGE17" s="7"/>
      <c r="UGF17" s="7"/>
      <c r="UGG17" s="7"/>
      <c r="UGH17" s="7"/>
      <c r="UGI17" s="7"/>
      <c r="UGJ17" s="7"/>
      <c r="UGK17" s="7"/>
      <c r="UGL17" s="7"/>
      <c r="UGM17" s="7"/>
      <c r="UGN17" s="7"/>
      <c r="UGO17" s="7"/>
      <c r="UGP17" s="7"/>
      <c r="UGQ17" s="7"/>
      <c r="UGR17" s="7"/>
      <c r="UGS17" s="7"/>
      <c r="UGT17" s="7"/>
      <c r="UGU17" s="7"/>
      <c r="UGV17" s="7"/>
      <c r="UGW17" s="7"/>
      <c r="UGX17" s="7"/>
      <c r="UGY17" s="7"/>
      <c r="UGZ17" s="7"/>
      <c r="UHA17" s="7"/>
      <c r="UHB17" s="7"/>
      <c r="UHC17" s="7"/>
      <c r="UHD17" s="7"/>
      <c r="UHE17" s="7"/>
      <c r="UHF17" s="7"/>
      <c r="UHG17" s="7"/>
      <c r="UHH17" s="7"/>
      <c r="UHI17" s="7"/>
      <c r="UHJ17" s="7"/>
      <c r="UHK17" s="7"/>
      <c r="UHL17" s="7"/>
      <c r="UHM17" s="7"/>
      <c r="UHN17" s="7"/>
      <c r="UHO17" s="7"/>
      <c r="UHP17" s="7"/>
      <c r="UHQ17" s="7"/>
      <c r="UHR17" s="7"/>
      <c r="UHS17" s="7"/>
      <c r="UHT17" s="7"/>
      <c r="UHU17" s="7"/>
      <c r="UHV17" s="7"/>
      <c r="UHW17" s="7"/>
      <c r="UHX17" s="7"/>
      <c r="UHY17" s="7"/>
      <c r="UHZ17" s="7"/>
      <c r="UIA17" s="7"/>
      <c r="UIB17" s="7"/>
      <c r="UIC17" s="7"/>
      <c r="UID17" s="7"/>
      <c r="UIE17" s="7"/>
      <c r="UIF17" s="7"/>
      <c r="UIG17" s="7"/>
      <c r="UIH17" s="7"/>
      <c r="UII17" s="7"/>
      <c r="UIJ17" s="7"/>
      <c r="UIK17" s="7"/>
      <c r="UIL17" s="7"/>
      <c r="UIM17" s="7"/>
      <c r="UIN17" s="7"/>
      <c r="UIO17" s="7"/>
      <c r="UIP17" s="7"/>
      <c r="UIQ17" s="7"/>
      <c r="UIR17" s="7"/>
      <c r="UIS17" s="7"/>
      <c r="UIT17" s="7"/>
      <c r="UIU17" s="7"/>
      <c r="UIV17" s="7"/>
      <c r="UIW17" s="7"/>
      <c r="UIX17" s="7"/>
      <c r="UIY17" s="7"/>
      <c r="UIZ17" s="7"/>
      <c r="UJA17" s="7"/>
      <c r="UJB17" s="7"/>
      <c r="UJC17" s="7"/>
      <c r="UJD17" s="7"/>
      <c r="UJE17" s="7"/>
      <c r="UJF17" s="7"/>
      <c r="UJG17" s="7"/>
      <c r="UJH17" s="7"/>
      <c r="UJI17" s="7"/>
      <c r="UJJ17" s="7"/>
      <c r="UJK17" s="7"/>
      <c r="UJL17" s="7"/>
      <c r="UJM17" s="7"/>
      <c r="UJN17" s="7"/>
      <c r="UJO17" s="7"/>
      <c r="UJP17" s="7"/>
      <c r="UJQ17" s="7"/>
      <c r="UJR17" s="7"/>
      <c r="UJS17" s="7"/>
      <c r="UJT17" s="7"/>
      <c r="UJU17" s="7"/>
      <c r="UJV17" s="7"/>
      <c r="UJW17" s="7"/>
      <c r="UJX17" s="7"/>
      <c r="UJY17" s="7"/>
      <c r="UJZ17" s="7"/>
      <c r="UKA17" s="7"/>
      <c r="UKB17" s="7"/>
      <c r="UKC17" s="7"/>
      <c r="UKD17" s="7"/>
      <c r="UKE17" s="7"/>
      <c r="UKF17" s="7"/>
      <c r="UKG17" s="7"/>
      <c r="UKH17" s="7"/>
      <c r="UKI17" s="7"/>
      <c r="UKJ17" s="7"/>
      <c r="UKK17" s="7"/>
      <c r="UKL17" s="7"/>
      <c r="UKM17" s="7"/>
      <c r="UKN17" s="7"/>
      <c r="UKO17" s="7"/>
      <c r="UKP17" s="7"/>
      <c r="UKQ17" s="7"/>
      <c r="UKR17" s="7"/>
      <c r="UKS17" s="7"/>
      <c r="UKT17" s="7"/>
      <c r="UKU17" s="7"/>
      <c r="UKV17" s="7"/>
      <c r="UKW17" s="7"/>
      <c r="UKX17" s="7"/>
      <c r="UKY17" s="7"/>
      <c r="UKZ17" s="7"/>
      <c r="ULA17" s="7"/>
      <c r="ULB17" s="7"/>
      <c r="ULC17" s="7"/>
      <c r="ULD17" s="7"/>
      <c r="ULE17" s="7"/>
      <c r="ULF17" s="7"/>
      <c r="ULG17" s="7"/>
      <c r="ULH17" s="7"/>
      <c r="ULI17" s="7"/>
      <c r="ULJ17" s="7"/>
      <c r="ULK17" s="7"/>
      <c r="ULL17" s="7"/>
      <c r="ULM17" s="7"/>
      <c r="ULN17" s="7"/>
      <c r="ULO17" s="7"/>
      <c r="ULP17" s="7"/>
      <c r="ULQ17" s="7"/>
      <c r="ULR17" s="7"/>
      <c r="ULS17" s="7"/>
      <c r="ULT17" s="7"/>
      <c r="ULU17" s="7"/>
      <c r="ULV17" s="7"/>
      <c r="ULW17" s="7"/>
      <c r="ULX17" s="7"/>
      <c r="ULY17" s="7"/>
      <c r="ULZ17" s="7"/>
      <c r="UMA17" s="7"/>
      <c r="UMB17" s="7"/>
      <c r="UMC17" s="7"/>
      <c r="UMD17" s="7"/>
      <c r="UME17" s="7"/>
      <c r="UMF17" s="7"/>
      <c r="UMG17" s="7"/>
      <c r="UMH17" s="7"/>
      <c r="UMI17" s="7"/>
      <c r="UMJ17" s="7"/>
      <c r="UMK17" s="7"/>
      <c r="UML17" s="7"/>
      <c r="UMM17" s="7"/>
      <c r="UMN17" s="7"/>
      <c r="UMO17" s="7"/>
      <c r="UMP17" s="7"/>
      <c r="UMQ17" s="7"/>
      <c r="UMR17" s="7"/>
      <c r="UMS17" s="7"/>
      <c r="UMT17" s="7"/>
      <c r="UMU17" s="7"/>
      <c r="UMV17" s="7"/>
      <c r="UMW17" s="7"/>
      <c r="UMX17" s="7"/>
      <c r="UMY17" s="7"/>
      <c r="UMZ17" s="7"/>
      <c r="UNA17" s="7"/>
      <c r="UNB17" s="7"/>
      <c r="UNC17" s="7"/>
      <c r="UND17" s="7"/>
      <c r="UNE17" s="7"/>
      <c r="UNF17" s="7"/>
      <c r="UNG17" s="7"/>
      <c r="UNH17" s="7"/>
      <c r="UNI17" s="7"/>
      <c r="UNJ17" s="7"/>
      <c r="UNK17" s="7"/>
      <c r="UNL17" s="7"/>
      <c r="UNM17" s="7"/>
      <c r="UNN17" s="7"/>
      <c r="UNO17" s="7"/>
      <c r="UNP17" s="7"/>
      <c r="UNQ17" s="7"/>
      <c r="UNR17" s="7"/>
      <c r="UNS17" s="7"/>
      <c r="UNT17" s="7"/>
      <c r="UNU17" s="7"/>
      <c r="UNV17" s="7"/>
      <c r="UNW17" s="7"/>
      <c r="UNX17" s="7"/>
      <c r="UNY17" s="7"/>
      <c r="UNZ17" s="7"/>
      <c r="UOA17" s="7"/>
      <c r="UOB17" s="7"/>
      <c r="UOC17" s="7"/>
      <c r="UOD17" s="7"/>
      <c r="UOE17" s="7"/>
      <c r="UOF17" s="7"/>
      <c r="UOG17" s="7"/>
      <c r="UOH17" s="7"/>
      <c r="UOI17" s="7"/>
      <c r="UOJ17" s="7"/>
      <c r="UOK17" s="7"/>
      <c r="UOL17" s="7"/>
      <c r="UOM17" s="7"/>
      <c r="UON17" s="7"/>
      <c r="UOO17" s="7"/>
      <c r="UOP17" s="7"/>
      <c r="UOQ17" s="7"/>
      <c r="UOR17" s="7"/>
      <c r="UOS17" s="7"/>
      <c r="UOT17" s="7"/>
      <c r="UOU17" s="7"/>
      <c r="UOV17" s="7"/>
      <c r="UOW17" s="7"/>
      <c r="UOX17" s="7"/>
      <c r="UOY17" s="7"/>
      <c r="UOZ17" s="7"/>
      <c r="UPA17" s="7"/>
      <c r="UPB17" s="7"/>
      <c r="UPC17" s="7"/>
      <c r="UPD17" s="7"/>
      <c r="UPE17" s="7"/>
      <c r="UPF17" s="7"/>
      <c r="UPG17" s="7"/>
      <c r="UPH17" s="7"/>
      <c r="UPI17" s="7"/>
      <c r="UPJ17" s="7"/>
      <c r="UPK17" s="7"/>
      <c r="UPL17" s="7"/>
      <c r="UPM17" s="7"/>
      <c r="UPN17" s="7"/>
      <c r="UPO17" s="7"/>
      <c r="UPP17" s="7"/>
      <c r="UPQ17" s="7"/>
      <c r="UPR17" s="7"/>
      <c r="UPS17" s="7"/>
      <c r="UPT17" s="7"/>
      <c r="UPU17" s="7"/>
      <c r="UPV17" s="7"/>
      <c r="UPW17" s="7"/>
      <c r="UPX17" s="7"/>
      <c r="UPY17" s="7"/>
      <c r="UPZ17" s="7"/>
      <c r="UQA17" s="7"/>
      <c r="UQB17" s="7"/>
      <c r="UQC17" s="7"/>
      <c r="UQD17" s="7"/>
      <c r="UQE17" s="7"/>
      <c r="UQF17" s="7"/>
      <c r="UQG17" s="7"/>
      <c r="UQH17" s="7"/>
      <c r="UQI17" s="7"/>
      <c r="UQJ17" s="7"/>
      <c r="UQK17" s="7"/>
      <c r="UQL17" s="7"/>
      <c r="UQM17" s="7"/>
      <c r="UQN17" s="7"/>
      <c r="UQO17" s="7"/>
      <c r="UQP17" s="7"/>
      <c r="UQQ17" s="7"/>
      <c r="UQR17" s="7"/>
      <c r="UQS17" s="7"/>
      <c r="UQT17" s="7"/>
      <c r="UQU17" s="7"/>
      <c r="UQV17" s="7"/>
      <c r="UQW17" s="7"/>
      <c r="UQX17" s="7"/>
      <c r="UQY17" s="7"/>
      <c r="UQZ17" s="7"/>
      <c r="URA17" s="7"/>
      <c r="URB17" s="7"/>
      <c r="URC17" s="7"/>
      <c r="URD17" s="7"/>
      <c r="URE17" s="7"/>
      <c r="URF17" s="7"/>
      <c r="URG17" s="7"/>
      <c r="URH17" s="7"/>
      <c r="URI17" s="7"/>
      <c r="URJ17" s="7"/>
      <c r="URK17" s="7"/>
      <c r="URL17" s="7"/>
      <c r="URM17" s="7"/>
      <c r="URN17" s="7"/>
      <c r="URO17" s="7"/>
      <c r="URP17" s="7"/>
      <c r="URQ17" s="7"/>
      <c r="URR17" s="7"/>
      <c r="URS17" s="7"/>
      <c r="URT17" s="7"/>
      <c r="URU17" s="7"/>
      <c r="URV17" s="7"/>
      <c r="URW17" s="7"/>
      <c r="URX17" s="7"/>
      <c r="URY17" s="7"/>
      <c r="URZ17" s="7"/>
      <c r="USA17" s="7"/>
      <c r="USB17" s="7"/>
      <c r="USC17" s="7"/>
      <c r="USD17" s="7"/>
      <c r="USE17" s="7"/>
      <c r="USF17" s="7"/>
      <c r="USG17" s="7"/>
      <c r="USH17" s="7"/>
      <c r="USI17" s="7"/>
      <c r="USJ17" s="7"/>
      <c r="USK17" s="7"/>
      <c r="USL17" s="7"/>
      <c r="USM17" s="7"/>
      <c r="USN17" s="7"/>
      <c r="USO17" s="7"/>
      <c r="USP17" s="7"/>
      <c r="USQ17" s="7"/>
      <c r="USR17" s="7"/>
      <c r="USS17" s="7"/>
      <c r="UST17" s="7"/>
      <c r="USU17" s="7"/>
      <c r="USV17" s="7"/>
      <c r="USW17" s="7"/>
      <c r="USX17" s="7"/>
      <c r="USY17" s="7"/>
      <c r="USZ17" s="7"/>
      <c r="UTA17" s="7"/>
      <c r="UTB17" s="7"/>
      <c r="UTC17" s="7"/>
      <c r="UTD17" s="7"/>
      <c r="UTE17" s="7"/>
      <c r="UTF17" s="7"/>
      <c r="UTG17" s="7"/>
      <c r="UTH17" s="7"/>
      <c r="UTI17" s="7"/>
      <c r="UTJ17" s="7"/>
      <c r="UTK17" s="7"/>
      <c r="UTL17" s="7"/>
      <c r="UTM17" s="7"/>
      <c r="UTN17" s="7"/>
      <c r="UTO17" s="7"/>
      <c r="UTP17" s="7"/>
      <c r="UTQ17" s="7"/>
      <c r="UTR17" s="7"/>
      <c r="UTS17" s="7"/>
      <c r="UTT17" s="7"/>
      <c r="UTU17" s="7"/>
      <c r="UTV17" s="7"/>
      <c r="UTW17" s="7"/>
      <c r="UTX17" s="7"/>
      <c r="UTY17" s="7"/>
      <c r="UTZ17" s="7"/>
      <c r="UUA17" s="7"/>
      <c r="UUB17" s="7"/>
      <c r="UUC17" s="7"/>
      <c r="UUD17" s="7"/>
      <c r="UUE17" s="7"/>
      <c r="UUF17" s="7"/>
      <c r="UUG17" s="7"/>
      <c r="UUH17" s="7"/>
      <c r="UUI17" s="7"/>
      <c r="UUJ17" s="7"/>
      <c r="UUK17" s="7"/>
      <c r="UUL17" s="7"/>
      <c r="UUM17" s="7"/>
      <c r="UUN17" s="7"/>
      <c r="UUO17" s="7"/>
      <c r="UUP17" s="7"/>
      <c r="UUQ17" s="7"/>
      <c r="UUR17" s="7"/>
      <c r="UUS17" s="7"/>
      <c r="UUT17" s="7"/>
      <c r="UUU17" s="7"/>
      <c r="UUV17" s="7"/>
      <c r="UUW17" s="7"/>
      <c r="UUX17" s="7"/>
      <c r="UUY17" s="7"/>
      <c r="UUZ17" s="7"/>
      <c r="UVA17" s="7"/>
      <c r="UVB17" s="7"/>
      <c r="UVC17" s="7"/>
      <c r="UVD17" s="7"/>
      <c r="UVE17" s="7"/>
      <c r="UVF17" s="7"/>
      <c r="UVG17" s="7"/>
      <c r="UVH17" s="7"/>
      <c r="UVI17" s="7"/>
      <c r="UVJ17" s="7"/>
      <c r="UVK17" s="7"/>
      <c r="UVL17" s="7"/>
      <c r="UVM17" s="7"/>
      <c r="UVN17" s="7"/>
      <c r="UVO17" s="7"/>
      <c r="UVP17" s="7"/>
      <c r="UVQ17" s="7"/>
      <c r="UVR17" s="7"/>
      <c r="UVS17" s="7"/>
      <c r="UVT17" s="7"/>
      <c r="UVU17" s="7"/>
      <c r="UVV17" s="7"/>
      <c r="UVW17" s="7"/>
      <c r="UVX17" s="7"/>
      <c r="UVY17" s="7"/>
      <c r="UVZ17" s="7"/>
      <c r="UWA17" s="7"/>
      <c r="UWB17" s="7"/>
      <c r="UWC17" s="7"/>
      <c r="UWD17" s="7"/>
      <c r="UWE17" s="7"/>
      <c r="UWF17" s="7"/>
      <c r="UWG17" s="7"/>
      <c r="UWH17" s="7"/>
      <c r="UWI17" s="7"/>
      <c r="UWJ17" s="7"/>
      <c r="UWK17" s="7"/>
      <c r="UWL17" s="7"/>
      <c r="UWM17" s="7"/>
      <c r="UWN17" s="7"/>
      <c r="UWO17" s="7"/>
      <c r="UWP17" s="7"/>
      <c r="UWQ17" s="7"/>
      <c r="UWR17" s="7"/>
      <c r="UWS17" s="7"/>
      <c r="UWT17" s="7"/>
      <c r="UWU17" s="7"/>
      <c r="UWV17" s="7"/>
      <c r="UWW17" s="7"/>
      <c r="UWX17" s="7"/>
      <c r="UWY17" s="7"/>
      <c r="UWZ17" s="7"/>
      <c r="UXA17" s="7"/>
      <c r="UXB17" s="7"/>
      <c r="UXC17" s="7"/>
      <c r="UXD17" s="7"/>
      <c r="UXE17" s="7"/>
      <c r="UXF17" s="7"/>
      <c r="UXG17" s="7"/>
      <c r="UXH17" s="7"/>
      <c r="UXI17" s="7"/>
      <c r="UXJ17" s="7"/>
      <c r="UXK17" s="7"/>
      <c r="UXL17" s="7"/>
      <c r="UXM17" s="7"/>
      <c r="UXN17" s="7"/>
      <c r="UXO17" s="7"/>
      <c r="UXP17" s="7"/>
      <c r="UXQ17" s="7"/>
      <c r="UXR17" s="7"/>
      <c r="UXS17" s="7"/>
      <c r="UXT17" s="7"/>
      <c r="UXU17" s="7"/>
      <c r="UXV17" s="7"/>
      <c r="UXW17" s="7"/>
      <c r="UXX17" s="7"/>
      <c r="UXY17" s="7"/>
      <c r="UXZ17" s="7"/>
      <c r="UYA17" s="7"/>
      <c r="UYB17" s="7"/>
      <c r="UYC17" s="7"/>
      <c r="UYD17" s="7"/>
      <c r="UYE17" s="7"/>
      <c r="UYF17" s="7"/>
      <c r="UYG17" s="7"/>
      <c r="UYH17" s="7"/>
      <c r="UYI17" s="7"/>
      <c r="UYJ17" s="7"/>
      <c r="UYK17" s="7"/>
      <c r="UYL17" s="7"/>
      <c r="UYM17" s="7"/>
      <c r="UYN17" s="7"/>
      <c r="UYO17" s="7"/>
      <c r="UYP17" s="7"/>
      <c r="UYQ17" s="7"/>
      <c r="UYR17" s="7"/>
      <c r="UYS17" s="7"/>
      <c r="UYT17" s="7"/>
      <c r="UYU17" s="7"/>
      <c r="UYV17" s="7"/>
      <c r="UYW17" s="7"/>
      <c r="UYX17" s="7"/>
      <c r="UYY17" s="7"/>
      <c r="UYZ17" s="7"/>
      <c r="UZA17" s="7"/>
      <c r="UZB17" s="7"/>
      <c r="UZC17" s="7"/>
      <c r="UZD17" s="7"/>
      <c r="UZE17" s="7"/>
      <c r="UZF17" s="7"/>
      <c r="UZG17" s="7"/>
      <c r="UZH17" s="7"/>
      <c r="UZI17" s="7"/>
      <c r="UZJ17" s="7"/>
      <c r="UZK17" s="7"/>
      <c r="UZL17" s="7"/>
      <c r="UZM17" s="7"/>
      <c r="UZN17" s="7"/>
      <c r="UZO17" s="7"/>
      <c r="UZP17" s="7"/>
      <c r="UZQ17" s="7"/>
      <c r="UZR17" s="7"/>
      <c r="UZS17" s="7"/>
      <c r="UZT17" s="7"/>
      <c r="UZU17" s="7"/>
      <c r="UZV17" s="7"/>
      <c r="UZW17" s="7"/>
      <c r="UZX17" s="7"/>
      <c r="UZY17" s="7"/>
      <c r="UZZ17" s="7"/>
      <c r="VAA17" s="7"/>
      <c r="VAB17" s="7"/>
      <c r="VAC17" s="7"/>
      <c r="VAD17" s="7"/>
      <c r="VAE17" s="7"/>
      <c r="VAF17" s="7"/>
      <c r="VAG17" s="7"/>
      <c r="VAH17" s="7"/>
      <c r="VAI17" s="7"/>
      <c r="VAJ17" s="7"/>
      <c r="VAK17" s="7"/>
      <c r="VAL17" s="7"/>
      <c r="VAM17" s="7"/>
      <c r="VAN17" s="7"/>
      <c r="VAO17" s="7"/>
      <c r="VAP17" s="7"/>
      <c r="VAQ17" s="7"/>
      <c r="VAR17" s="7"/>
      <c r="VAS17" s="7"/>
      <c r="VAT17" s="7"/>
      <c r="VAU17" s="7"/>
      <c r="VAV17" s="7"/>
      <c r="VAW17" s="7"/>
      <c r="VAX17" s="7"/>
      <c r="VAY17" s="7"/>
      <c r="VAZ17" s="7"/>
      <c r="VBA17" s="7"/>
      <c r="VBB17" s="7"/>
      <c r="VBC17" s="7"/>
      <c r="VBD17" s="7"/>
      <c r="VBE17" s="7"/>
      <c r="VBF17" s="7"/>
      <c r="VBG17" s="7"/>
      <c r="VBH17" s="7"/>
      <c r="VBI17" s="7"/>
      <c r="VBJ17" s="7"/>
      <c r="VBK17" s="7"/>
      <c r="VBL17" s="7"/>
      <c r="VBM17" s="7"/>
      <c r="VBN17" s="7"/>
      <c r="VBO17" s="7"/>
      <c r="VBP17" s="7"/>
      <c r="VBQ17" s="7"/>
      <c r="VBR17" s="7"/>
      <c r="VBS17" s="7"/>
      <c r="VBT17" s="7"/>
      <c r="VBU17" s="7"/>
      <c r="VBV17" s="7"/>
      <c r="VBW17" s="7"/>
      <c r="VBX17" s="7"/>
      <c r="VBY17" s="7"/>
      <c r="VBZ17" s="7"/>
      <c r="VCA17" s="7"/>
      <c r="VCB17" s="7"/>
      <c r="VCC17" s="7"/>
      <c r="VCD17" s="7"/>
      <c r="VCE17" s="7"/>
      <c r="VCF17" s="7"/>
      <c r="VCG17" s="7"/>
      <c r="VCH17" s="7"/>
      <c r="VCI17" s="7"/>
      <c r="VCJ17" s="7"/>
      <c r="VCK17" s="7"/>
      <c r="VCL17" s="7"/>
      <c r="VCM17" s="7"/>
      <c r="VCN17" s="7"/>
      <c r="VCO17" s="7"/>
      <c r="VCP17" s="7"/>
      <c r="VCQ17" s="7"/>
      <c r="VCR17" s="7"/>
      <c r="VCS17" s="7"/>
      <c r="VCT17" s="7"/>
      <c r="VCU17" s="7"/>
      <c r="VCV17" s="7"/>
      <c r="VCW17" s="7"/>
      <c r="VCX17" s="7"/>
      <c r="VCY17" s="7"/>
      <c r="VCZ17" s="7"/>
      <c r="VDA17" s="7"/>
      <c r="VDB17" s="7"/>
      <c r="VDC17" s="7"/>
      <c r="VDD17" s="7"/>
      <c r="VDE17" s="7"/>
      <c r="VDF17" s="7"/>
      <c r="VDG17" s="7"/>
      <c r="VDH17" s="7"/>
      <c r="VDI17" s="7"/>
      <c r="VDJ17" s="7"/>
      <c r="VDK17" s="7"/>
      <c r="VDL17" s="7"/>
      <c r="VDM17" s="7"/>
      <c r="VDN17" s="7"/>
      <c r="VDO17" s="7"/>
      <c r="VDP17" s="7"/>
      <c r="VDQ17" s="7"/>
      <c r="VDR17" s="7"/>
      <c r="VDS17" s="7"/>
      <c r="VDT17" s="7"/>
      <c r="VDU17" s="7"/>
      <c r="VDV17" s="7"/>
      <c r="VDW17" s="7"/>
      <c r="VDX17" s="7"/>
      <c r="VDY17" s="7"/>
      <c r="VDZ17" s="7"/>
      <c r="VEA17" s="7"/>
      <c r="VEB17" s="7"/>
      <c r="VEC17" s="7"/>
      <c r="VED17" s="7"/>
      <c r="VEE17" s="7"/>
      <c r="VEF17" s="7"/>
      <c r="VEG17" s="7"/>
      <c r="VEH17" s="7"/>
      <c r="VEI17" s="7"/>
      <c r="VEJ17" s="7"/>
      <c r="VEK17" s="7"/>
      <c r="VEL17" s="7"/>
      <c r="VEM17" s="7"/>
      <c r="VEN17" s="7"/>
      <c r="VEO17" s="7"/>
      <c r="VEP17" s="7"/>
      <c r="VEQ17" s="7"/>
      <c r="VER17" s="7"/>
      <c r="VES17" s="7"/>
      <c r="VET17" s="7"/>
      <c r="VEU17" s="7"/>
      <c r="VEV17" s="7"/>
      <c r="VEW17" s="7"/>
      <c r="VEX17" s="7"/>
      <c r="VEY17" s="7"/>
      <c r="VEZ17" s="7"/>
      <c r="VFA17" s="7"/>
      <c r="VFB17" s="7"/>
      <c r="VFC17" s="7"/>
      <c r="VFD17" s="7"/>
      <c r="VFE17" s="7"/>
      <c r="VFF17" s="7"/>
      <c r="VFG17" s="7"/>
      <c r="VFH17" s="7"/>
      <c r="VFI17" s="7"/>
      <c r="VFJ17" s="7"/>
      <c r="VFK17" s="7"/>
      <c r="VFL17" s="7"/>
      <c r="VFM17" s="7"/>
      <c r="VFN17" s="7"/>
      <c r="VFO17" s="7"/>
      <c r="VFP17" s="7"/>
      <c r="VFQ17" s="7"/>
      <c r="VFR17" s="7"/>
      <c r="VFS17" s="7"/>
      <c r="VFT17" s="7"/>
      <c r="VFU17" s="7"/>
      <c r="VFV17" s="7"/>
      <c r="VFW17" s="7"/>
      <c r="VFX17" s="7"/>
      <c r="VFY17" s="7"/>
      <c r="VFZ17" s="7"/>
      <c r="VGA17" s="7"/>
      <c r="VGB17" s="7"/>
      <c r="VGC17" s="7"/>
      <c r="VGD17" s="7"/>
      <c r="VGE17" s="7"/>
      <c r="VGF17" s="7"/>
      <c r="VGG17" s="7"/>
      <c r="VGH17" s="7"/>
      <c r="VGI17" s="7"/>
      <c r="VGJ17" s="7"/>
      <c r="VGK17" s="7"/>
      <c r="VGL17" s="7"/>
      <c r="VGM17" s="7"/>
      <c r="VGN17" s="7"/>
      <c r="VGO17" s="7"/>
      <c r="VGP17" s="7"/>
      <c r="VGQ17" s="7"/>
      <c r="VGR17" s="7"/>
      <c r="VGS17" s="7"/>
      <c r="VGT17" s="7"/>
      <c r="VGU17" s="7"/>
      <c r="VGV17" s="7"/>
      <c r="VGW17" s="7"/>
      <c r="VGX17" s="7"/>
      <c r="VGY17" s="7"/>
      <c r="VGZ17" s="7"/>
      <c r="VHA17" s="7"/>
      <c r="VHB17" s="7"/>
      <c r="VHC17" s="7"/>
      <c r="VHD17" s="7"/>
      <c r="VHE17" s="7"/>
      <c r="VHF17" s="7"/>
      <c r="VHG17" s="7"/>
      <c r="VHH17" s="7"/>
      <c r="VHI17" s="7"/>
      <c r="VHJ17" s="7"/>
      <c r="VHK17" s="7"/>
      <c r="VHL17" s="7"/>
      <c r="VHM17" s="7"/>
      <c r="VHN17" s="7"/>
      <c r="VHO17" s="7"/>
      <c r="VHP17" s="7"/>
      <c r="VHQ17" s="7"/>
      <c r="VHR17" s="7"/>
      <c r="VHS17" s="7"/>
      <c r="VHT17" s="7"/>
      <c r="VHU17" s="7"/>
      <c r="VHV17" s="7"/>
      <c r="VHW17" s="7"/>
      <c r="VHX17" s="7"/>
      <c r="VHY17" s="7"/>
      <c r="VHZ17" s="7"/>
      <c r="VIA17" s="7"/>
      <c r="VIB17" s="7"/>
      <c r="VIC17" s="7"/>
      <c r="VID17" s="7"/>
      <c r="VIE17" s="7"/>
      <c r="VIF17" s="7"/>
      <c r="VIG17" s="7"/>
      <c r="VIH17" s="7"/>
      <c r="VII17" s="7"/>
      <c r="VIJ17" s="7"/>
      <c r="VIK17" s="7"/>
      <c r="VIL17" s="7"/>
      <c r="VIM17" s="7"/>
      <c r="VIN17" s="7"/>
      <c r="VIO17" s="7"/>
      <c r="VIP17" s="7"/>
      <c r="VIQ17" s="7"/>
      <c r="VIR17" s="7"/>
      <c r="VIS17" s="7"/>
      <c r="VIT17" s="7"/>
      <c r="VIU17" s="7"/>
      <c r="VIV17" s="7"/>
      <c r="VIW17" s="7"/>
      <c r="VIX17" s="7"/>
      <c r="VIY17" s="7"/>
      <c r="VIZ17" s="7"/>
      <c r="VJA17" s="7"/>
      <c r="VJB17" s="7"/>
      <c r="VJC17" s="7"/>
      <c r="VJD17" s="7"/>
      <c r="VJE17" s="7"/>
      <c r="VJF17" s="7"/>
      <c r="VJG17" s="7"/>
      <c r="VJH17" s="7"/>
      <c r="VJI17" s="7"/>
      <c r="VJJ17" s="7"/>
      <c r="VJK17" s="7"/>
      <c r="VJL17" s="7"/>
      <c r="VJM17" s="7"/>
      <c r="VJN17" s="7"/>
      <c r="VJO17" s="7"/>
      <c r="VJP17" s="7"/>
      <c r="VJQ17" s="7"/>
      <c r="VJR17" s="7"/>
      <c r="VJS17" s="7"/>
      <c r="VJT17" s="7"/>
      <c r="VJU17" s="7"/>
      <c r="VJV17" s="7"/>
      <c r="VJW17" s="7"/>
      <c r="VJX17" s="7"/>
      <c r="VJY17" s="7"/>
      <c r="VJZ17" s="7"/>
      <c r="VKA17" s="7"/>
      <c r="VKB17" s="7"/>
      <c r="VKC17" s="7"/>
      <c r="VKD17" s="7"/>
      <c r="VKE17" s="7"/>
      <c r="VKF17" s="7"/>
      <c r="VKG17" s="7"/>
      <c r="VKH17" s="7"/>
      <c r="VKI17" s="7"/>
      <c r="VKJ17" s="7"/>
      <c r="VKK17" s="7"/>
      <c r="VKL17" s="7"/>
      <c r="VKM17" s="7"/>
      <c r="VKN17" s="7"/>
      <c r="VKO17" s="7"/>
      <c r="VKP17" s="7"/>
      <c r="VKQ17" s="7"/>
      <c r="VKR17" s="7"/>
      <c r="VKS17" s="7"/>
      <c r="VKT17" s="7"/>
      <c r="VKU17" s="7"/>
      <c r="VKV17" s="7"/>
      <c r="VKW17" s="7"/>
      <c r="VKX17" s="7"/>
      <c r="VKY17" s="7"/>
      <c r="VKZ17" s="7"/>
      <c r="VLA17" s="7"/>
      <c r="VLB17" s="7"/>
      <c r="VLC17" s="7"/>
      <c r="VLD17" s="7"/>
      <c r="VLE17" s="7"/>
      <c r="VLF17" s="7"/>
      <c r="VLG17" s="7"/>
      <c r="VLH17" s="7"/>
      <c r="VLI17" s="7"/>
      <c r="VLJ17" s="7"/>
      <c r="VLK17" s="7"/>
      <c r="VLL17" s="7"/>
      <c r="VLM17" s="7"/>
      <c r="VLN17" s="7"/>
      <c r="VLO17" s="7"/>
      <c r="VLP17" s="7"/>
      <c r="VLQ17" s="7"/>
      <c r="VLR17" s="7"/>
      <c r="VLS17" s="7"/>
      <c r="VLT17" s="7"/>
      <c r="VLU17" s="7"/>
      <c r="VLV17" s="7"/>
      <c r="VLW17" s="7"/>
      <c r="VLX17" s="7"/>
      <c r="VLY17" s="7"/>
      <c r="VLZ17" s="7"/>
      <c r="VMA17" s="7"/>
      <c r="VMB17" s="7"/>
      <c r="VMC17" s="7"/>
      <c r="VMD17" s="7"/>
      <c r="VME17" s="7"/>
      <c r="VMF17" s="7"/>
      <c r="VMG17" s="7"/>
      <c r="VMH17" s="7"/>
      <c r="VMI17" s="7"/>
      <c r="VMJ17" s="7"/>
      <c r="VMK17" s="7"/>
      <c r="VML17" s="7"/>
      <c r="VMM17" s="7"/>
      <c r="VMN17" s="7"/>
      <c r="VMO17" s="7"/>
      <c r="VMP17" s="7"/>
      <c r="VMQ17" s="7"/>
      <c r="VMR17" s="7"/>
      <c r="VMS17" s="7"/>
      <c r="VMT17" s="7"/>
      <c r="VMU17" s="7"/>
      <c r="VMV17" s="7"/>
      <c r="VMW17" s="7"/>
      <c r="VMX17" s="7"/>
      <c r="VMY17" s="7"/>
      <c r="VMZ17" s="7"/>
      <c r="VNA17" s="7"/>
      <c r="VNB17" s="7"/>
      <c r="VNC17" s="7"/>
      <c r="VND17" s="7"/>
      <c r="VNE17" s="7"/>
      <c r="VNF17" s="7"/>
      <c r="VNG17" s="7"/>
      <c r="VNH17" s="7"/>
      <c r="VNI17" s="7"/>
      <c r="VNJ17" s="7"/>
      <c r="VNK17" s="7"/>
      <c r="VNL17" s="7"/>
      <c r="VNM17" s="7"/>
      <c r="VNN17" s="7"/>
      <c r="VNO17" s="7"/>
      <c r="VNP17" s="7"/>
      <c r="VNQ17" s="7"/>
      <c r="VNR17" s="7"/>
      <c r="VNS17" s="7"/>
      <c r="VNT17" s="7"/>
      <c r="VNU17" s="7"/>
      <c r="VNV17" s="7"/>
      <c r="VNW17" s="7"/>
      <c r="VNX17" s="7"/>
      <c r="VNY17" s="7"/>
      <c r="VNZ17" s="7"/>
      <c r="VOA17" s="7"/>
      <c r="VOB17" s="7"/>
      <c r="VOC17" s="7"/>
      <c r="VOD17" s="7"/>
      <c r="VOE17" s="7"/>
      <c r="VOF17" s="7"/>
      <c r="VOG17" s="7"/>
      <c r="VOH17" s="7"/>
      <c r="VOI17" s="7"/>
      <c r="VOJ17" s="7"/>
      <c r="VOK17" s="7"/>
      <c r="VOL17" s="7"/>
      <c r="VOM17" s="7"/>
      <c r="VON17" s="7"/>
      <c r="VOO17" s="7"/>
      <c r="VOP17" s="7"/>
      <c r="VOQ17" s="7"/>
      <c r="VOR17" s="7"/>
      <c r="VOS17" s="7"/>
      <c r="VOT17" s="7"/>
      <c r="VOU17" s="7"/>
      <c r="VOV17" s="7"/>
      <c r="VOW17" s="7"/>
      <c r="VOX17" s="7"/>
      <c r="VOY17" s="7"/>
      <c r="VOZ17" s="7"/>
      <c r="VPA17" s="7"/>
      <c r="VPB17" s="7"/>
      <c r="VPC17" s="7"/>
      <c r="VPD17" s="7"/>
      <c r="VPE17" s="7"/>
      <c r="VPF17" s="7"/>
      <c r="VPG17" s="7"/>
      <c r="VPH17" s="7"/>
      <c r="VPI17" s="7"/>
      <c r="VPJ17" s="7"/>
      <c r="VPK17" s="7"/>
      <c r="VPL17" s="7"/>
      <c r="VPM17" s="7"/>
      <c r="VPN17" s="7"/>
      <c r="VPO17" s="7"/>
      <c r="VPP17" s="7"/>
      <c r="VPQ17" s="7"/>
      <c r="VPR17" s="7"/>
      <c r="VPS17" s="7"/>
      <c r="VPT17" s="7"/>
      <c r="VPU17" s="7"/>
      <c r="VPV17" s="7"/>
      <c r="VPW17" s="7"/>
      <c r="VPX17" s="7"/>
      <c r="VPY17" s="7"/>
      <c r="VPZ17" s="7"/>
      <c r="VQA17" s="7"/>
      <c r="VQB17" s="7"/>
      <c r="VQC17" s="7"/>
      <c r="VQD17" s="7"/>
      <c r="VQE17" s="7"/>
      <c r="VQF17" s="7"/>
      <c r="VQG17" s="7"/>
      <c r="VQH17" s="7"/>
      <c r="VQI17" s="7"/>
      <c r="VQJ17" s="7"/>
      <c r="VQK17" s="7"/>
      <c r="VQL17" s="7"/>
      <c r="VQM17" s="7"/>
      <c r="VQN17" s="7"/>
      <c r="VQO17" s="7"/>
      <c r="VQP17" s="7"/>
      <c r="VQQ17" s="7"/>
      <c r="VQR17" s="7"/>
      <c r="VQS17" s="7"/>
      <c r="VQT17" s="7"/>
      <c r="VQU17" s="7"/>
      <c r="VQV17" s="7"/>
      <c r="VQW17" s="7"/>
      <c r="VQX17" s="7"/>
      <c r="VQY17" s="7"/>
      <c r="VQZ17" s="7"/>
      <c r="VRA17" s="7"/>
      <c r="VRB17" s="7"/>
      <c r="VRC17" s="7"/>
      <c r="VRD17" s="7"/>
      <c r="VRE17" s="7"/>
      <c r="VRF17" s="7"/>
      <c r="VRG17" s="7"/>
      <c r="VRH17" s="7"/>
      <c r="VRI17" s="7"/>
      <c r="VRJ17" s="7"/>
      <c r="VRK17" s="7"/>
      <c r="VRL17" s="7"/>
      <c r="VRM17" s="7"/>
      <c r="VRN17" s="7"/>
      <c r="VRO17" s="7"/>
      <c r="VRP17" s="7"/>
      <c r="VRQ17" s="7"/>
      <c r="VRR17" s="7"/>
      <c r="VRS17" s="7"/>
      <c r="VRT17" s="7"/>
      <c r="VRU17" s="7"/>
      <c r="VRV17" s="7"/>
      <c r="VRW17" s="7"/>
      <c r="VRX17" s="7"/>
      <c r="VRY17" s="7"/>
      <c r="VRZ17" s="7"/>
      <c r="VSA17" s="7"/>
      <c r="VSB17" s="7"/>
      <c r="VSC17" s="7"/>
      <c r="VSD17" s="7"/>
      <c r="VSE17" s="7"/>
      <c r="VSF17" s="7"/>
      <c r="VSG17" s="7"/>
      <c r="VSH17" s="7"/>
      <c r="VSI17" s="7"/>
      <c r="VSJ17" s="7"/>
      <c r="VSK17" s="7"/>
      <c r="VSL17" s="7"/>
      <c r="VSM17" s="7"/>
      <c r="VSN17" s="7"/>
      <c r="VSO17" s="7"/>
      <c r="VSP17" s="7"/>
      <c r="VSQ17" s="7"/>
      <c r="VSR17" s="7"/>
      <c r="VSS17" s="7"/>
      <c r="VST17" s="7"/>
      <c r="VSU17" s="7"/>
      <c r="VSV17" s="7"/>
      <c r="VSW17" s="7"/>
      <c r="VSX17" s="7"/>
      <c r="VSY17" s="7"/>
      <c r="VSZ17" s="7"/>
      <c r="VTA17" s="7"/>
      <c r="VTB17" s="7"/>
      <c r="VTC17" s="7"/>
      <c r="VTD17" s="7"/>
      <c r="VTE17" s="7"/>
      <c r="VTF17" s="7"/>
      <c r="VTG17" s="7"/>
      <c r="VTH17" s="7"/>
      <c r="VTI17" s="7"/>
      <c r="VTJ17" s="7"/>
      <c r="VTK17" s="7"/>
      <c r="VTL17" s="7"/>
      <c r="VTM17" s="7"/>
      <c r="VTN17" s="7"/>
      <c r="VTO17" s="7"/>
      <c r="VTP17" s="7"/>
      <c r="VTQ17" s="7"/>
      <c r="VTR17" s="7"/>
      <c r="VTS17" s="7"/>
      <c r="VTT17" s="7"/>
      <c r="VTU17" s="7"/>
      <c r="VTV17" s="7"/>
      <c r="VTW17" s="7"/>
      <c r="VTX17" s="7"/>
      <c r="VTY17" s="7"/>
      <c r="VTZ17" s="7"/>
      <c r="VUA17" s="7"/>
      <c r="VUB17" s="7"/>
      <c r="VUC17" s="7"/>
      <c r="VUD17" s="7"/>
      <c r="VUE17" s="7"/>
      <c r="VUF17" s="7"/>
      <c r="VUG17" s="7"/>
      <c r="VUH17" s="7"/>
      <c r="VUI17" s="7"/>
      <c r="VUJ17" s="7"/>
      <c r="VUK17" s="7"/>
      <c r="VUL17" s="7"/>
      <c r="VUM17" s="7"/>
      <c r="VUN17" s="7"/>
      <c r="VUO17" s="7"/>
      <c r="VUP17" s="7"/>
      <c r="VUQ17" s="7"/>
      <c r="VUR17" s="7"/>
      <c r="VUS17" s="7"/>
      <c r="VUT17" s="7"/>
      <c r="VUU17" s="7"/>
      <c r="VUV17" s="7"/>
      <c r="VUW17" s="7"/>
      <c r="VUX17" s="7"/>
      <c r="VUY17" s="7"/>
      <c r="VUZ17" s="7"/>
      <c r="VVA17" s="7"/>
      <c r="VVB17" s="7"/>
      <c r="VVC17" s="7"/>
      <c r="VVD17" s="7"/>
      <c r="VVE17" s="7"/>
      <c r="VVF17" s="7"/>
      <c r="VVG17" s="7"/>
      <c r="VVH17" s="7"/>
      <c r="VVI17" s="7"/>
      <c r="VVJ17" s="7"/>
      <c r="VVK17" s="7"/>
      <c r="VVL17" s="7"/>
      <c r="VVM17" s="7"/>
      <c r="VVN17" s="7"/>
      <c r="VVO17" s="7"/>
      <c r="VVP17" s="7"/>
      <c r="VVQ17" s="7"/>
      <c r="VVR17" s="7"/>
      <c r="VVS17" s="7"/>
      <c r="VVT17" s="7"/>
      <c r="VVU17" s="7"/>
      <c r="VVV17" s="7"/>
      <c r="VVW17" s="7"/>
      <c r="VVX17" s="7"/>
      <c r="VVY17" s="7"/>
      <c r="VVZ17" s="7"/>
      <c r="VWA17" s="7"/>
      <c r="VWB17" s="7"/>
      <c r="VWC17" s="7"/>
      <c r="VWD17" s="7"/>
      <c r="VWE17" s="7"/>
      <c r="VWF17" s="7"/>
      <c r="VWG17" s="7"/>
      <c r="VWH17" s="7"/>
      <c r="VWI17" s="7"/>
      <c r="VWJ17" s="7"/>
      <c r="VWK17" s="7"/>
      <c r="VWL17" s="7"/>
      <c r="VWM17" s="7"/>
      <c r="VWN17" s="7"/>
      <c r="VWO17" s="7"/>
      <c r="VWP17" s="7"/>
      <c r="VWQ17" s="7"/>
      <c r="VWR17" s="7"/>
      <c r="VWS17" s="7"/>
      <c r="VWT17" s="7"/>
      <c r="VWU17" s="7"/>
      <c r="VWV17" s="7"/>
      <c r="VWW17" s="7"/>
      <c r="VWX17" s="7"/>
      <c r="VWY17" s="7"/>
      <c r="VWZ17" s="7"/>
      <c r="VXA17" s="7"/>
      <c r="VXB17" s="7"/>
      <c r="VXC17" s="7"/>
      <c r="VXD17" s="7"/>
      <c r="VXE17" s="7"/>
      <c r="VXF17" s="7"/>
      <c r="VXG17" s="7"/>
      <c r="VXH17" s="7"/>
      <c r="VXI17" s="7"/>
      <c r="VXJ17" s="7"/>
      <c r="VXK17" s="7"/>
      <c r="VXL17" s="7"/>
      <c r="VXM17" s="7"/>
      <c r="VXN17" s="7"/>
      <c r="VXO17" s="7"/>
      <c r="VXP17" s="7"/>
      <c r="VXQ17" s="7"/>
      <c r="VXR17" s="7"/>
      <c r="VXS17" s="7"/>
      <c r="VXT17" s="7"/>
      <c r="VXU17" s="7"/>
      <c r="VXV17" s="7"/>
      <c r="VXW17" s="7"/>
      <c r="VXX17" s="7"/>
      <c r="VXY17" s="7"/>
      <c r="VXZ17" s="7"/>
      <c r="VYA17" s="7"/>
      <c r="VYB17" s="7"/>
      <c r="VYC17" s="7"/>
      <c r="VYD17" s="7"/>
      <c r="VYE17" s="7"/>
      <c r="VYF17" s="7"/>
      <c r="VYG17" s="7"/>
      <c r="VYH17" s="7"/>
      <c r="VYI17" s="7"/>
      <c r="VYJ17" s="7"/>
      <c r="VYK17" s="7"/>
      <c r="VYL17" s="7"/>
      <c r="VYM17" s="7"/>
      <c r="VYN17" s="7"/>
      <c r="VYO17" s="7"/>
      <c r="VYP17" s="7"/>
      <c r="VYQ17" s="7"/>
      <c r="VYR17" s="7"/>
      <c r="VYS17" s="7"/>
      <c r="VYT17" s="7"/>
      <c r="VYU17" s="7"/>
      <c r="VYV17" s="7"/>
      <c r="VYW17" s="7"/>
      <c r="VYX17" s="7"/>
      <c r="VYY17" s="7"/>
      <c r="VYZ17" s="7"/>
      <c r="VZA17" s="7"/>
      <c r="VZB17" s="7"/>
      <c r="VZC17" s="7"/>
      <c r="VZD17" s="7"/>
      <c r="VZE17" s="7"/>
      <c r="VZF17" s="7"/>
      <c r="VZG17" s="7"/>
      <c r="VZH17" s="7"/>
      <c r="VZI17" s="7"/>
      <c r="VZJ17" s="7"/>
      <c r="VZK17" s="7"/>
      <c r="VZL17" s="7"/>
      <c r="VZM17" s="7"/>
      <c r="VZN17" s="7"/>
      <c r="VZO17" s="7"/>
      <c r="VZP17" s="7"/>
      <c r="VZQ17" s="7"/>
      <c r="VZR17" s="7"/>
      <c r="VZS17" s="7"/>
      <c r="VZT17" s="7"/>
      <c r="VZU17" s="7"/>
      <c r="VZV17" s="7"/>
      <c r="VZW17" s="7"/>
      <c r="VZX17" s="7"/>
      <c r="VZY17" s="7"/>
      <c r="VZZ17" s="7"/>
      <c r="WAA17" s="7"/>
      <c r="WAB17" s="7"/>
      <c r="WAC17" s="7"/>
      <c r="WAD17" s="7"/>
      <c r="WAE17" s="7"/>
      <c r="WAF17" s="7"/>
      <c r="WAG17" s="7"/>
      <c r="WAH17" s="7"/>
      <c r="WAI17" s="7"/>
      <c r="WAJ17" s="7"/>
      <c r="WAK17" s="7"/>
      <c r="WAL17" s="7"/>
      <c r="WAM17" s="7"/>
      <c r="WAN17" s="7"/>
      <c r="WAO17" s="7"/>
      <c r="WAP17" s="7"/>
      <c r="WAQ17" s="7"/>
      <c r="WAR17" s="7"/>
      <c r="WAS17" s="7"/>
      <c r="WAT17" s="7"/>
      <c r="WAU17" s="7"/>
      <c r="WAV17" s="7"/>
      <c r="WAW17" s="7"/>
      <c r="WAX17" s="7"/>
      <c r="WAY17" s="7"/>
      <c r="WAZ17" s="7"/>
      <c r="WBA17" s="7"/>
      <c r="WBB17" s="7"/>
      <c r="WBC17" s="7"/>
      <c r="WBD17" s="7"/>
      <c r="WBE17" s="7"/>
      <c r="WBF17" s="7"/>
      <c r="WBG17" s="7"/>
      <c r="WBH17" s="7"/>
      <c r="WBI17" s="7"/>
      <c r="WBJ17" s="7"/>
      <c r="WBK17" s="7"/>
      <c r="WBL17" s="7"/>
      <c r="WBM17" s="7"/>
      <c r="WBN17" s="7"/>
      <c r="WBO17" s="7"/>
      <c r="WBP17" s="7"/>
      <c r="WBQ17" s="7"/>
      <c r="WBR17" s="7"/>
      <c r="WBS17" s="7"/>
      <c r="WBT17" s="7"/>
      <c r="WBU17" s="7"/>
      <c r="WBV17" s="7"/>
      <c r="WBW17" s="7"/>
      <c r="WBX17" s="7"/>
      <c r="WBY17" s="7"/>
      <c r="WBZ17" s="7"/>
      <c r="WCA17" s="7"/>
      <c r="WCB17" s="7"/>
      <c r="WCC17" s="7"/>
      <c r="WCD17" s="7"/>
      <c r="WCE17" s="7"/>
      <c r="WCF17" s="7"/>
      <c r="WCG17" s="7"/>
      <c r="WCH17" s="7"/>
      <c r="WCI17" s="7"/>
      <c r="WCJ17" s="7"/>
      <c r="WCK17" s="7"/>
      <c r="WCL17" s="7"/>
      <c r="WCM17" s="7"/>
      <c r="WCN17" s="7"/>
      <c r="WCO17" s="7"/>
      <c r="WCP17" s="7"/>
      <c r="WCQ17" s="7"/>
      <c r="WCR17" s="7"/>
      <c r="WCS17" s="7"/>
      <c r="WCT17" s="7"/>
      <c r="WCU17" s="7"/>
      <c r="WCV17" s="7"/>
      <c r="WCW17" s="7"/>
      <c r="WCX17" s="7"/>
      <c r="WCY17" s="7"/>
      <c r="WCZ17" s="7"/>
      <c r="WDA17" s="7"/>
      <c r="WDB17" s="7"/>
      <c r="WDC17" s="7"/>
      <c r="WDD17" s="7"/>
      <c r="WDE17" s="7"/>
      <c r="WDF17" s="7"/>
      <c r="WDG17" s="7"/>
      <c r="WDH17" s="7"/>
      <c r="WDI17" s="7"/>
      <c r="WDJ17" s="7"/>
      <c r="WDK17" s="7"/>
      <c r="WDL17" s="7"/>
      <c r="WDM17" s="7"/>
      <c r="WDN17" s="7"/>
      <c r="WDO17" s="7"/>
      <c r="WDP17" s="7"/>
      <c r="WDQ17" s="7"/>
      <c r="WDR17" s="7"/>
      <c r="WDS17" s="7"/>
      <c r="WDT17" s="7"/>
      <c r="WDU17" s="7"/>
      <c r="WDV17" s="7"/>
      <c r="WDW17" s="7"/>
      <c r="WDX17" s="7"/>
      <c r="WDY17" s="7"/>
      <c r="WDZ17" s="7"/>
      <c r="WEA17" s="7"/>
      <c r="WEB17" s="7"/>
      <c r="WEC17" s="7"/>
      <c r="WED17" s="7"/>
      <c r="WEE17" s="7"/>
      <c r="WEF17" s="7"/>
      <c r="WEG17" s="7"/>
      <c r="WEH17" s="7"/>
      <c r="WEI17" s="7"/>
      <c r="WEJ17" s="7"/>
      <c r="WEK17" s="7"/>
      <c r="WEL17" s="7"/>
      <c r="WEM17" s="7"/>
      <c r="WEN17" s="7"/>
      <c r="WEO17" s="7"/>
      <c r="WEP17" s="7"/>
      <c r="WEQ17" s="7"/>
      <c r="WER17" s="7"/>
      <c r="WES17" s="7"/>
      <c r="WET17" s="7"/>
      <c r="WEU17" s="7"/>
      <c r="WEV17" s="7"/>
      <c r="WEW17" s="7"/>
      <c r="WEX17" s="7"/>
      <c r="WEY17" s="7"/>
      <c r="WEZ17" s="7"/>
      <c r="WFA17" s="7"/>
      <c r="WFB17" s="7"/>
      <c r="WFC17" s="7"/>
      <c r="WFD17" s="7"/>
      <c r="WFE17" s="7"/>
      <c r="WFF17" s="7"/>
      <c r="WFG17" s="7"/>
      <c r="WFH17" s="7"/>
      <c r="WFI17" s="7"/>
      <c r="WFJ17" s="7"/>
      <c r="WFK17" s="7"/>
      <c r="WFL17" s="7"/>
      <c r="WFM17" s="7"/>
      <c r="WFN17" s="7"/>
      <c r="WFO17" s="7"/>
      <c r="WFP17" s="7"/>
      <c r="WFQ17" s="7"/>
      <c r="WFR17" s="7"/>
      <c r="WFS17" s="7"/>
      <c r="WFT17" s="7"/>
      <c r="WFU17" s="7"/>
      <c r="WFV17" s="7"/>
      <c r="WFW17" s="7"/>
      <c r="WFX17" s="7"/>
      <c r="WFY17" s="7"/>
      <c r="WFZ17" s="7"/>
      <c r="WGA17" s="7"/>
      <c r="WGB17" s="7"/>
      <c r="WGC17" s="7"/>
      <c r="WGD17" s="7"/>
      <c r="WGE17" s="7"/>
      <c r="WGF17" s="7"/>
      <c r="WGG17" s="7"/>
      <c r="WGH17" s="7"/>
      <c r="WGI17" s="7"/>
      <c r="WGJ17" s="7"/>
      <c r="WGK17" s="7"/>
      <c r="WGL17" s="7"/>
      <c r="WGM17" s="7"/>
      <c r="WGN17" s="7"/>
      <c r="WGO17" s="7"/>
      <c r="WGP17" s="7"/>
      <c r="WGQ17" s="7"/>
      <c r="WGR17" s="7"/>
      <c r="WGS17" s="7"/>
      <c r="WGT17" s="7"/>
      <c r="WGU17" s="7"/>
      <c r="WGV17" s="7"/>
      <c r="WGW17" s="7"/>
      <c r="WGX17" s="7"/>
      <c r="WGY17" s="7"/>
      <c r="WGZ17" s="7"/>
      <c r="WHA17" s="7"/>
      <c r="WHB17" s="7"/>
      <c r="WHC17" s="7"/>
      <c r="WHD17" s="7"/>
      <c r="WHE17" s="7"/>
      <c r="WHF17" s="7"/>
      <c r="WHG17" s="7"/>
      <c r="WHH17" s="7"/>
      <c r="WHI17" s="7"/>
      <c r="WHJ17" s="7"/>
      <c r="WHK17" s="7"/>
      <c r="WHL17" s="7"/>
      <c r="WHM17" s="7"/>
      <c r="WHN17" s="7"/>
      <c r="WHO17" s="7"/>
      <c r="WHP17" s="7"/>
      <c r="WHQ17" s="7"/>
      <c r="WHR17" s="7"/>
      <c r="WHS17" s="7"/>
      <c r="WHT17" s="7"/>
      <c r="WHU17" s="7"/>
      <c r="WHV17" s="7"/>
      <c r="WHW17" s="7"/>
      <c r="WHX17" s="7"/>
      <c r="WHY17" s="7"/>
      <c r="WHZ17" s="7"/>
      <c r="WIA17" s="7"/>
      <c r="WIB17" s="7"/>
      <c r="WIC17" s="7"/>
      <c r="WID17" s="7"/>
      <c r="WIE17" s="7"/>
      <c r="WIF17" s="7"/>
      <c r="WIG17" s="7"/>
      <c r="WIH17" s="7"/>
      <c r="WII17" s="7"/>
      <c r="WIJ17" s="7"/>
      <c r="WIK17" s="7"/>
      <c r="WIL17" s="7"/>
      <c r="WIM17" s="7"/>
      <c r="WIN17" s="7"/>
      <c r="WIO17" s="7"/>
      <c r="WIP17" s="7"/>
      <c r="WIQ17" s="7"/>
      <c r="WIR17" s="7"/>
      <c r="WIS17" s="7"/>
      <c r="WIT17" s="7"/>
      <c r="WIU17" s="7"/>
      <c r="WIV17" s="7"/>
      <c r="WIW17" s="7"/>
      <c r="WIX17" s="7"/>
      <c r="WIY17" s="7"/>
      <c r="WIZ17" s="7"/>
      <c r="WJA17" s="7"/>
      <c r="WJB17" s="7"/>
      <c r="WJC17" s="7"/>
      <c r="WJD17" s="7"/>
      <c r="WJE17" s="7"/>
      <c r="WJF17" s="7"/>
      <c r="WJG17" s="7"/>
      <c r="WJH17" s="7"/>
      <c r="WJI17" s="7"/>
      <c r="WJJ17" s="7"/>
      <c r="WJK17" s="7"/>
      <c r="WJL17" s="7"/>
      <c r="WJM17" s="7"/>
      <c r="WJN17" s="7"/>
      <c r="WJO17" s="7"/>
      <c r="WJP17" s="7"/>
      <c r="WJQ17" s="7"/>
      <c r="WJR17" s="7"/>
      <c r="WJS17" s="7"/>
      <c r="WJT17" s="7"/>
      <c r="WJU17" s="7"/>
      <c r="WJV17" s="7"/>
      <c r="WJW17" s="7"/>
      <c r="WJX17" s="7"/>
      <c r="WJY17" s="7"/>
      <c r="WJZ17" s="7"/>
      <c r="WKA17" s="7"/>
      <c r="WKB17" s="7"/>
      <c r="WKC17" s="7"/>
      <c r="WKD17" s="7"/>
      <c r="WKE17" s="7"/>
      <c r="WKF17" s="7"/>
      <c r="WKG17" s="7"/>
      <c r="WKH17" s="7"/>
      <c r="WKI17" s="7"/>
      <c r="WKJ17" s="7"/>
      <c r="WKK17" s="7"/>
      <c r="WKL17" s="7"/>
      <c r="WKM17" s="7"/>
      <c r="WKN17" s="7"/>
      <c r="WKO17" s="7"/>
      <c r="WKP17" s="7"/>
      <c r="WKQ17" s="7"/>
      <c r="WKR17" s="7"/>
      <c r="WKS17" s="7"/>
      <c r="WKT17" s="7"/>
      <c r="WKU17" s="7"/>
      <c r="WKV17" s="7"/>
      <c r="WKW17" s="7"/>
      <c r="WKX17" s="7"/>
      <c r="WKY17" s="7"/>
      <c r="WKZ17" s="7"/>
      <c r="WLA17" s="7"/>
      <c r="WLB17" s="7"/>
      <c r="WLC17" s="7"/>
      <c r="WLD17" s="7"/>
      <c r="WLE17" s="7"/>
      <c r="WLF17" s="7"/>
      <c r="WLG17" s="7"/>
      <c r="WLH17" s="7"/>
      <c r="WLI17" s="7"/>
      <c r="WLJ17" s="7"/>
      <c r="WLK17" s="7"/>
      <c r="WLL17" s="7"/>
      <c r="WLM17" s="7"/>
      <c r="WLN17" s="7"/>
      <c r="WLO17" s="7"/>
      <c r="WLP17" s="7"/>
      <c r="WLQ17" s="7"/>
      <c r="WLR17" s="7"/>
      <c r="WLS17" s="7"/>
      <c r="WLT17" s="7"/>
      <c r="WLU17" s="7"/>
      <c r="WLV17" s="7"/>
      <c r="WLW17" s="7"/>
      <c r="WLX17" s="7"/>
      <c r="WLY17" s="7"/>
      <c r="WLZ17" s="7"/>
      <c r="WMA17" s="7"/>
      <c r="WMB17" s="7"/>
      <c r="WMC17" s="7"/>
      <c r="WMD17" s="7"/>
      <c r="WME17" s="7"/>
      <c r="WMF17" s="7"/>
      <c r="WMG17" s="7"/>
      <c r="WMH17" s="7"/>
      <c r="WMI17" s="7"/>
      <c r="WMJ17" s="7"/>
      <c r="WMK17" s="7"/>
      <c r="WML17" s="7"/>
      <c r="WMM17" s="7"/>
      <c r="WMN17" s="7"/>
      <c r="WMO17" s="7"/>
      <c r="WMP17" s="7"/>
      <c r="WMQ17" s="7"/>
      <c r="WMR17" s="7"/>
      <c r="WMS17" s="7"/>
      <c r="WMT17" s="7"/>
      <c r="WMU17" s="7"/>
      <c r="WMV17" s="7"/>
      <c r="WMW17" s="7"/>
      <c r="WMX17" s="7"/>
      <c r="WMY17" s="7"/>
      <c r="WMZ17" s="7"/>
      <c r="WNA17" s="7"/>
      <c r="WNB17" s="7"/>
      <c r="WNC17" s="7"/>
      <c r="WND17" s="7"/>
      <c r="WNE17" s="7"/>
      <c r="WNF17" s="7"/>
      <c r="WNG17" s="7"/>
      <c r="WNH17" s="7"/>
      <c r="WNI17" s="7"/>
      <c r="WNJ17" s="7"/>
      <c r="WNK17" s="7"/>
      <c r="WNL17" s="7"/>
      <c r="WNM17" s="7"/>
      <c r="WNN17" s="7"/>
      <c r="WNO17" s="7"/>
      <c r="WNP17" s="7"/>
      <c r="WNQ17" s="7"/>
      <c r="WNR17" s="7"/>
      <c r="WNS17" s="7"/>
      <c r="WNT17" s="7"/>
      <c r="WNU17" s="7"/>
      <c r="WNV17" s="7"/>
      <c r="WNW17" s="7"/>
      <c r="WNX17" s="7"/>
      <c r="WNY17" s="7"/>
      <c r="WNZ17" s="7"/>
      <c r="WOA17" s="7"/>
      <c r="WOB17" s="7"/>
      <c r="WOC17" s="7"/>
      <c r="WOD17" s="7"/>
      <c r="WOE17" s="7"/>
      <c r="WOF17" s="7"/>
      <c r="WOG17" s="7"/>
      <c r="WOH17" s="7"/>
      <c r="WOI17" s="7"/>
      <c r="WOJ17" s="7"/>
      <c r="WOK17" s="7"/>
      <c r="WOL17" s="7"/>
      <c r="WOM17" s="7"/>
      <c r="WON17" s="7"/>
      <c r="WOO17" s="7"/>
      <c r="WOP17" s="7"/>
      <c r="WOQ17" s="7"/>
      <c r="WOR17" s="7"/>
      <c r="WOS17" s="7"/>
      <c r="WOT17" s="7"/>
      <c r="WOU17" s="7"/>
      <c r="WOV17" s="7"/>
      <c r="WOW17" s="7"/>
      <c r="WOX17" s="7"/>
      <c r="WOY17" s="7"/>
      <c r="WOZ17" s="7"/>
      <c r="WPA17" s="7"/>
      <c r="WPB17" s="7"/>
      <c r="WPC17" s="7"/>
      <c r="WPD17" s="7"/>
      <c r="WPE17" s="7"/>
      <c r="WPF17" s="7"/>
      <c r="WPG17" s="7"/>
      <c r="WPH17" s="7"/>
      <c r="WPI17" s="7"/>
      <c r="WPJ17" s="7"/>
      <c r="WPK17" s="7"/>
      <c r="WPL17" s="7"/>
      <c r="WPM17" s="7"/>
      <c r="WPN17" s="7"/>
      <c r="WPO17" s="7"/>
      <c r="WPP17" s="7"/>
      <c r="WPQ17" s="7"/>
      <c r="WPR17" s="7"/>
      <c r="WPS17" s="7"/>
      <c r="WPT17" s="7"/>
      <c r="WPU17" s="7"/>
      <c r="WPV17" s="7"/>
      <c r="WPW17" s="7"/>
      <c r="WPX17" s="7"/>
      <c r="WPY17" s="7"/>
      <c r="WPZ17" s="7"/>
      <c r="WQA17" s="7"/>
      <c r="WQB17" s="7"/>
      <c r="WQC17" s="7"/>
      <c r="WQD17" s="7"/>
      <c r="WQE17" s="7"/>
      <c r="WQF17" s="7"/>
      <c r="WQG17" s="7"/>
      <c r="WQH17" s="7"/>
      <c r="WQI17" s="7"/>
      <c r="WQJ17" s="7"/>
      <c r="WQK17" s="7"/>
      <c r="WQL17" s="7"/>
      <c r="WQM17" s="7"/>
      <c r="WQN17" s="7"/>
      <c r="WQO17" s="7"/>
      <c r="WQP17" s="7"/>
      <c r="WQQ17" s="7"/>
      <c r="WQR17" s="7"/>
      <c r="WQS17" s="7"/>
      <c r="WQT17" s="7"/>
      <c r="WQU17" s="7"/>
      <c r="WQV17" s="7"/>
      <c r="WQW17" s="7"/>
      <c r="WQX17" s="7"/>
      <c r="WQY17" s="7"/>
      <c r="WQZ17" s="7"/>
      <c r="WRA17" s="7"/>
      <c r="WRB17" s="7"/>
      <c r="WRC17" s="7"/>
      <c r="WRD17" s="7"/>
      <c r="WRE17" s="7"/>
      <c r="WRF17" s="7"/>
      <c r="WRG17" s="7"/>
      <c r="WRH17" s="7"/>
      <c r="WRI17" s="7"/>
      <c r="WRJ17" s="7"/>
      <c r="WRK17" s="7"/>
      <c r="WRL17" s="7"/>
      <c r="WRM17" s="7"/>
      <c r="WRN17" s="7"/>
      <c r="WRO17" s="7"/>
      <c r="WRP17" s="7"/>
      <c r="WRQ17" s="7"/>
      <c r="WRR17" s="7"/>
      <c r="WRS17" s="7"/>
      <c r="WRT17" s="7"/>
      <c r="WRU17" s="7"/>
      <c r="WRV17" s="7"/>
      <c r="WRW17" s="7"/>
      <c r="WRX17" s="7"/>
      <c r="WRY17" s="7"/>
      <c r="WRZ17" s="7"/>
      <c r="WSA17" s="7"/>
      <c r="WSB17" s="7"/>
      <c r="WSC17" s="7"/>
      <c r="WSD17" s="7"/>
      <c r="WSE17" s="7"/>
      <c r="WSF17" s="7"/>
      <c r="WSG17" s="7"/>
      <c r="WSH17" s="7"/>
      <c r="WSI17" s="7"/>
      <c r="WSJ17" s="7"/>
      <c r="WSK17" s="7"/>
      <c r="WSL17" s="7"/>
      <c r="WSM17" s="7"/>
      <c r="WSN17" s="7"/>
      <c r="WSO17" s="7"/>
      <c r="WSP17" s="7"/>
      <c r="WSQ17" s="7"/>
      <c r="WSR17" s="7"/>
      <c r="WSS17" s="7"/>
      <c r="WST17" s="7"/>
      <c r="WSU17" s="7"/>
      <c r="WSV17" s="7"/>
      <c r="WSW17" s="7"/>
      <c r="WSX17" s="7"/>
      <c r="WSY17" s="7"/>
      <c r="WSZ17" s="7"/>
      <c r="WTA17" s="7"/>
      <c r="WTB17" s="7"/>
      <c r="WTC17" s="7"/>
      <c r="WTD17" s="7"/>
      <c r="WTE17" s="7"/>
      <c r="WTF17" s="7"/>
      <c r="WTG17" s="7"/>
      <c r="WTH17" s="7"/>
      <c r="WTI17" s="7"/>
      <c r="WTJ17" s="7"/>
      <c r="WTK17" s="7"/>
      <c r="WTL17" s="7"/>
      <c r="WTM17" s="7"/>
      <c r="WTN17" s="7"/>
      <c r="WTO17" s="7"/>
      <c r="WTP17" s="7"/>
      <c r="WTQ17" s="7"/>
      <c r="WTR17" s="7"/>
      <c r="WTS17" s="7"/>
      <c r="WTT17" s="7"/>
      <c r="WTU17" s="7"/>
      <c r="WTV17" s="7"/>
      <c r="WTW17" s="7"/>
      <c r="WTX17" s="7"/>
      <c r="WTY17" s="7"/>
      <c r="WTZ17" s="7"/>
      <c r="WUA17" s="7"/>
      <c r="WUB17" s="7"/>
      <c r="WUC17" s="7"/>
      <c r="WUD17" s="7"/>
      <c r="WUE17" s="7"/>
      <c r="WUF17" s="7"/>
      <c r="WUG17" s="7"/>
      <c r="WUH17" s="7"/>
      <c r="WUI17" s="7"/>
      <c r="WUJ17" s="7"/>
      <c r="WUK17" s="7"/>
      <c r="WUL17" s="7"/>
      <c r="WUM17" s="7"/>
      <c r="WUN17" s="7"/>
      <c r="WUO17" s="7"/>
      <c r="WUP17" s="7"/>
      <c r="WUQ17" s="7"/>
      <c r="WUR17" s="7"/>
      <c r="WUS17" s="7"/>
      <c r="WUT17" s="7"/>
      <c r="WUU17" s="7"/>
      <c r="WUV17" s="7"/>
      <c r="WUW17" s="7"/>
      <c r="WUX17" s="7"/>
      <c r="WUY17" s="7"/>
      <c r="WUZ17" s="7"/>
      <c r="WVA17" s="7"/>
      <c r="WVB17" s="7"/>
      <c r="WVC17" s="7"/>
      <c r="WVD17" s="7"/>
      <c r="WVE17" s="7"/>
      <c r="WVF17" s="7"/>
      <c r="WVG17" s="7"/>
      <c r="WVH17" s="7"/>
      <c r="WVI17" s="7"/>
      <c r="WVJ17" s="7"/>
      <c r="WVK17" s="7"/>
      <c r="WVL17" s="7"/>
      <c r="WVM17" s="7"/>
      <c r="WVN17" s="7"/>
      <c r="WVO17" s="7"/>
      <c r="WVP17" s="7"/>
      <c r="WVQ17" s="7"/>
      <c r="WVR17" s="7"/>
      <c r="WVS17" s="7"/>
      <c r="WVT17" s="7"/>
      <c r="WVU17" s="7"/>
      <c r="WVV17" s="7"/>
      <c r="WVW17" s="7"/>
      <c r="WVX17" s="7"/>
      <c r="WVY17" s="7"/>
      <c r="WVZ17" s="7"/>
      <c r="WWA17" s="7"/>
      <c r="WWB17" s="7"/>
      <c r="WWC17" s="7"/>
      <c r="WWD17" s="7"/>
      <c r="WWE17" s="7"/>
      <c r="WWF17" s="7"/>
      <c r="WWG17" s="7"/>
      <c r="WWH17" s="7"/>
      <c r="WWI17" s="7"/>
      <c r="WWJ17" s="7"/>
      <c r="WWK17" s="7"/>
      <c r="WWL17" s="7"/>
      <c r="WWM17" s="7"/>
      <c r="WWN17" s="7"/>
      <c r="WWO17" s="7"/>
      <c r="WWP17" s="7"/>
      <c r="WWQ17" s="7"/>
      <c r="WWR17" s="7"/>
      <c r="WWS17" s="7"/>
      <c r="WWT17" s="7"/>
      <c r="WWU17" s="7"/>
      <c r="WWV17" s="7"/>
      <c r="WWW17" s="7"/>
      <c r="WWX17" s="7"/>
      <c r="WWY17" s="7"/>
      <c r="WWZ17" s="7"/>
      <c r="WXA17" s="7"/>
      <c r="WXB17" s="7"/>
      <c r="WXC17" s="7"/>
      <c r="WXD17" s="7"/>
      <c r="WXE17" s="7"/>
      <c r="WXF17" s="7"/>
      <c r="WXG17" s="7"/>
      <c r="WXH17" s="7"/>
      <c r="WXI17" s="7"/>
      <c r="WXJ17" s="7"/>
      <c r="WXK17" s="7"/>
      <c r="WXL17" s="7"/>
      <c r="WXM17" s="7"/>
      <c r="WXN17" s="7"/>
      <c r="WXO17" s="7"/>
      <c r="WXP17" s="7"/>
      <c r="WXQ17" s="7"/>
      <c r="WXR17" s="7"/>
      <c r="WXS17" s="7"/>
      <c r="WXT17" s="7"/>
      <c r="WXU17" s="7"/>
      <c r="WXV17" s="7"/>
      <c r="WXW17" s="7"/>
      <c r="WXX17" s="7"/>
      <c r="WXY17" s="7"/>
      <c r="WXZ17" s="7"/>
      <c r="WYA17" s="7"/>
      <c r="WYB17" s="7"/>
      <c r="WYC17" s="7"/>
      <c r="WYD17" s="7"/>
      <c r="WYE17" s="7"/>
      <c r="WYF17" s="7"/>
      <c r="WYG17" s="7"/>
      <c r="WYH17" s="7"/>
      <c r="WYI17" s="7"/>
      <c r="WYJ17" s="7"/>
      <c r="WYK17" s="7"/>
      <c r="WYL17" s="7"/>
      <c r="WYM17" s="7"/>
      <c r="WYN17" s="7"/>
      <c r="WYO17" s="7"/>
      <c r="WYP17" s="7"/>
      <c r="WYQ17" s="7"/>
      <c r="WYR17" s="7"/>
      <c r="WYS17" s="7"/>
      <c r="WYT17" s="7"/>
      <c r="WYU17" s="7"/>
      <c r="WYV17" s="7"/>
      <c r="WYW17" s="7"/>
      <c r="WYX17" s="7"/>
      <c r="WYY17" s="7"/>
      <c r="WYZ17" s="7"/>
      <c r="WZA17" s="7"/>
      <c r="WZB17" s="7"/>
      <c r="WZC17" s="7"/>
      <c r="WZD17" s="7"/>
      <c r="WZE17" s="7"/>
      <c r="WZF17" s="7"/>
      <c r="WZG17" s="7"/>
      <c r="WZH17" s="7"/>
      <c r="WZI17" s="7"/>
      <c r="WZJ17" s="7"/>
      <c r="WZK17" s="7"/>
      <c r="WZL17" s="7"/>
      <c r="WZM17" s="7"/>
      <c r="WZN17" s="7"/>
      <c r="WZO17" s="7"/>
      <c r="WZP17" s="7"/>
      <c r="WZQ17" s="7"/>
      <c r="WZR17" s="7"/>
      <c r="WZS17" s="7"/>
      <c r="WZT17" s="7"/>
      <c r="WZU17" s="7"/>
      <c r="WZV17" s="7"/>
      <c r="WZW17" s="7"/>
      <c r="WZX17" s="7"/>
      <c r="WZY17" s="7"/>
      <c r="WZZ17" s="7"/>
      <c r="XAA17" s="7"/>
      <c r="XAB17" s="7"/>
      <c r="XAC17" s="7"/>
      <c r="XAD17" s="7"/>
      <c r="XAE17" s="7"/>
      <c r="XAF17" s="7"/>
      <c r="XAG17" s="7"/>
      <c r="XAH17" s="7"/>
      <c r="XAI17" s="7"/>
      <c r="XAJ17" s="7"/>
      <c r="XAK17" s="7"/>
      <c r="XAL17" s="7"/>
      <c r="XAM17" s="7"/>
      <c r="XAN17" s="7"/>
      <c r="XAO17" s="7"/>
      <c r="XAP17" s="7"/>
      <c r="XAQ17" s="7"/>
      <c r="XAR17" s="7"/>
      <c r="XAS17" s="7"/>
      <c r="XAT17" s="7"/>
      <c r="XAU17" s="7"/>
      <c r="XAV17" s="7"/>
      <c r="XAW17" s="7"/>
      <c r="XAX17" s="7"/>
      <c r="XAY17" s="7"/>
      <c r="XAZ17" s="7"/>
      <c r="XBA17" s="7"/>
      <c r="XBB17" s="7"/>
      <c r="XBC17" s="7"/>
      <c r="XBD17" s="7"/>
      <c r="XBE17" s="7"/>
      <c r="XBF17" s="7"/>
      <c r="XBG17" s="7"/>
      <c r="XBH17" s="7"/>
      <c r="XBI17" s="7"/>
      <c r="XBJ17" s="7"/>
      <c r="XBK17" s="7"/>
      <c r="XBL17" s="7"/>
      <c r="XBM17" s="7"/>
      <c r="XBN17" s="7"/>
      <c r="XBO17" s="7"/>
      <c r="XBP17" s="7"/>
      <c r="XBQ17" s="7"/>
      <c r="XBR17" s="7"/>
      <c r="XBS17" s="7"/>
      <c r="XBT17" s="7"/>
      <c r="XBU17" s="7"/>
      <c r="XBV17" s="7"/>
      <c r="XBW17" s="7"/>
      <c r="XBX17" s="7"/>
      <c r="XBY17" s="7"/>
      <c r="XBZ17" s="7"/>
      <c r="XCA17" s="7"/>
      <c r="XCB17" s="7"/>
      <c r="XCC17" s="7"/>
      <c r="XCD17" s="7"/>
      <c r="XCE17" s="7"/>
      <c r="XCF17" s="7"/>
      <c r="XCG17" s="7"/>
      <c r="XCH17" s="7"/>
      <c r="XCI17" s="7"/>
      <c r="XCJ17" s="7"/>
      <c r="XCK17" s="7"/>
      <c r="XCL17" s="7"/>
      <c r="XCM17" s="7"/>
      <c r="XCN17" s="7"/>
      <c r="XCO17" s="7"/>
      <c r="XCP17" s="7"/>
      <c r="XCQ17" s="7"/>
      <c r="XCR17" s="7"/>
      <c r="XCS17" s="7"/>
      <c r="XCT17" s="7"/>
      <c r="XCU17" s="7"/>
      <c r="XCV17" s="7"/>
      <c r="XCW17" s="7"/>
      <c r="XCX17" s="7"/>
      <c r="XCY17" s="7"/>
      <c r="XCZ17" s="7"/>
      <c r="XDA17" s="7"/>
      <c r="XDB17" s="7"/>
      <c r="XDC17" s="7"/>
      <c r="XDD17" s="7"/>
      <c r="XDE17" s="7"/>
      <c r="XDF17" s="7"/>
      <c r="XDG17" s="7"/>
      <c r="XDH17" s="7"/>
      <c r="XDI17" s="7"/>
      <c r="XDJ17" s="7"/>
      <c r="XDK17" s="7"/>
      <c r="XDL17" s="7"/>
      <c r="XDM17" s="7"/>
      <c r="XDN17" s="7"/>
      <c r="XDO17" s="7"/>
      <c r="XDP17" s="7"/>
      <c r="XDQ17" s="7"/>
      <c r="XDR17" s="7"/>
      <c r="XDS17" s="7"/>
      <c r="XDT17" s="7"/>
      <c r="XDU17" s="7"/>
      <c r="XDV17" s="7"/>
      <c r="XDW17" s="7"/>
      <c r="XDX17" s="7"/>
      <c r="XDY17" s="7"/>
      <c r="XDZ17" s="7"/>
      <c r="XEA17" s="7"/>
      <c r="XEB17" s="7"/>
      <c r="XEC17" s="7"/>
      <c r="XED17" s="7"/>
      <c r="XEE17" s="7"/>
      <c r="XEF17" s="7"/>
      <c r="XEG17" s="7"/>
      <c r="XEH17" s="7"/>
      <c r="XEI17" s="7"/>
      <c r="XEJ17" s="7"/>
      <c r="XEK17" s="7"/>
      <c r="XEL17" s="7"/>
      <c r="XEM17" s="7"/>
      <c r="XEN17" s="7"/>
      <c r="XEO17" s="7"/>
      <c r="XEP17" s="7"/>
      <c r="XEQ17" s="7"/>
      <c r="XER17" s="7"/>
      <c r="XES17" s="7"/>
      <c r="XET17" s="7"/>
      <c r="XEU17" s="7"/>
      <c r="XEV17" s="7"/>
      <c r="XEW17" s="7"/>
      <c r="XEX17" s="7"/>
      <c r="XEY17" s="7"/>
      <c r="XEZ17" s="7"/>
      <c r="XFA17" s="7"/>
      <c r="XFB17" s="7"/>
      <c r="XFC17" s="7"/>
      <c r="XFD17" s="7"/>
    </row>
    <row r="18" spans="2:16384">
      <c r="B18" s="1" t="s">
        <v>746</v>
      </c>
    </row>
    <row r="19" spans="2:16384" s="41" customFormat="1">
      <c r="B19" s="41" t="s">
        <v>719</v>
      </c>
      <c r="C19" s="101">
        <f>INPUT!C8</f>
        <v>2026</v>
      </c>
      <c r="D19" s="101">
        <f t="shared" ref="D19:AI19" si="4">C19+1</f>
        <v>2027</v>
      </c>
      <c r="E19" s="101">
        <f t="shared" si="4"/>
        <v>2028</v>
      </c>
      <c r="F19" s="101">
        <f t="shared" si="4"/>
        <v>2029</v>
      </c>
      <c r="G19" s="101">
        <f t="shared" si="4"/>
        <v>2030</v>
      </c>
      <c r="H19" s="101">
        <f t="shared" si="4"/>
        <v>2031</v>
      </c>
      <c r="I19" s="101">
        <f t="shared" si="4"/>
        <v>2032</v>
      </c>
      <c r="J19" s="101">
        <f t="shared" si="4"/>
        <v>2033</v>
      </c>
      <c r="K19" s="101">
        <f t="shared" si="4"/>
        <v>2034</v>
      </c>
      <c r="L19" s="101">
        <f t="shared" si="4"/>
        <v>2035</v>
      </c>
      <c r="M19" s="101">
        <f t="shared" si="4"/>
        <v>2036</v>
      </c>
      <c r="N19" s="101">
        <f t="shared" si="4"/>
        <v>2037</v>
      </c>
      <c r="O19" s="101">
        <f t="shared" si="4"/>
        <v>2038</v>
      </c>
      <c r="P19" s="101">
        <f t="shared" si="4"/>
        <v>2039</v>
      </c>
      <c r="Q19" s="101">
        <f t="shared" si="4"/>
        <v>2040</v>
      </c>
      <c r="R19" s="101">
        <f t="shared" si="4"/>
        <v>2041</v>
      </c>
      <c r="S19" s="101">
        <f t="shared" si="4"/>
        <v>2042</v>
      </c>
      <c r="T19" s="101">
        <f t="shared" si="4"/>
        <v>2043</v>
      </c>
      <c r="U19" s="101">
        <f t="shared" si="4"/>
        <v>2044</v>
      </c>
      <c r="V19" s="101">
        <f t="shared" si="4"/>
        <v>2045</v>
      </c>
      <c r="W19" s="101">
        <f t="shared" si="4"/>
        <v>2046</v>
      </c>
      <c r="X19" s="101">
        <f t="shared" si="4"/>
        <v>2047</v>
      </c>
      <c r="Y19" s="101">
        <f t="shared" si="4"/>
        <v>2048</v>
      </c>
      <c r="Z19" s="101">
        <f t="shared" si="4"/>
        <v>2049</v>
      </c>
      <c r="AA19" s="101">
        <f t="shared" si="4"/>
        <v>2050</v>
      </c>
      <c r="AB19" s="101">
        <f t="shared" si="4"/>
        <v>2051</v>
      </c>
      <c r="AC19" s="101">
        <f t="shared" si="4"/>
        <v>2052</v>
      </c>
      <c r="AD19" s="101">
        <f t="shared" si="4"/>
        <v>2053</v>
      </c>
      <c r="AE19" s="101">
        <f t="shared" si="4"/>
        <v>2054</v>
      </c>
      <c r="AF19" s="101">
        <f t="shared" si="4"/>
        <v>2055</v>
      </c>
      <c r="AG19" s="101">
        <f t="shared" si="4"/>
        <v>2056</v>
      </c>
      <c r="AH19" s="101">
        <f t="shared" si="4"/>
        <v>2057</v>
      </c>
      <c r="AI19" s="101">
        <f t="shared" si="4"/>
        <v>2058</v>
      </c>
      <c r="AJ19" s="101">
        <f t="shared" ref="AJ19:BK19" si="5">AI19+1</f>
        <v>2059</v>
      </c>
      <c r="AK19" s="101">
        <f t="shared" si="5"/>
        <v>2060</v>
      </c>
      <c r="AL19" s="101">
        <f t="shared" si="5"/>
        <v>2061</v>
      </c>
      <c r="AM19" s="101">
        <f t="shared" si="5"/>
        <v>2062</v>
      </c>
      <c r="AN19" s="101">
        <f t="shared" si="5"/>
        <v>2063</v>
      </c>
      <c r="AO19" s="101">
        <f t="shared" si="5"/>
        <v>2064</v>
      </c>
      <c r="AP19" s="101">
        <f t="shared" si="5"/>
        <v>2065</v>
      </c>
      <c r="AQ19" s="101">
        <f t="shared" si="5"/>
        <v>2066</v>
      </c>
      <c r="AR19" s="101">
        <f t="shared" si="5"/>
        <v>2067</v>
      </c>
      <c r="AS19" s="101">
        <f t="shared" si="5"/>
        <v>2068</v>
      </c>
      <c r="AT19" s="101">
        <f t="shared" si="5"/>
        <v>2069</v>
      </c>
      <c r="AU19" s="101">
        <f t="shared" si="5"/>
        <v>2070</v>
      </c>
      <c r="AV19" s="101">
        <f t="shared" si="5"/>
        <v>2071</v>
      </c>
      <c r="AW19" s="101">
        <f t="shared" si="5"/>
        <v>2072</v>
      </c>
      <c r="AX19" s="101">
        <f t="shared" si="5"/>
        <v>2073</v>
      </c>
      <c r="AY19" s="101">
        <f t="shared" si="5"/>
        <v>2074</v>
      </c>
      <c r="AZ19" s="101">
        <f t="shared" si="5"/>
        <v>2075</v>
      </c>
      <c r="BA19" s="101">
        <f t="shared" si="5"/>
        <v>2076</v>
      </c>
      <c r="BB19" s="101">
        <f t="shared" si="5"/>
        <v>2077</v>
      </c>
      <c r="BC19" s="101">
        <f t="shared" si="5"/>
        <v>2078</v>
      </c>
      <c r="BD19" s="101">
        <f t="shared" si="5"/>
        <v>2079</v>
      </c>
      <c r="BE19" s="101">
        <f t="shared" si="5"/>
        <v>2080</v>
      </c>
      <c r="BF19" s="101">
        <f t="shared" si="5"/>
        <v>2081</v>
      </c>
      <c r="BG19" s="101">
        <f t="shared" si="5"/>
        <v>2082</v>
      </c>
      <c r="BH19" s="101">
        <f t="shared" si="5"/>
        <v>2083</v>
      </c>
      <c r="BI19" s="101">
        <f t="shared" si="5"/>
        <v>2084</v>
      </c>
      <c r="BJ19" s="101">
        <f t="shared" si="5"/>
        <v>2085</v>
      </c>
      <c r="BK19" s="101">
        <f t="shared" si="5"/>
        <v>2086</v>
      </c>
      <c r="BL19" s="101"/>
    </row>
    <row r="20" spans="2:16384" s="71" customFormat="1">
      <c r="B20" s="71" t="s">
        <v>28</v>
      </c>
      <c r="C20" s="157">
        <f>HLOOKUP(C19,SAP!C196:CC197,2,FALSE)/1000</f>
        <v>9.332041314406013E-2</v>
      </c>
      <c r="D20" s="157">
        <f>HLOOKUP(D19,SAP!D196:CD197,2,FALSE)/1000</f>
        <v>7.4769670265961749E-2</v>
      </c>
      <c r="E20" s="157">
        <f>HLOOKUP(E19,SAP!E196:CE197,2,FALSE)/1000</f>
        <v>6.4583107064587961E-2</v>
      </c>
      <c r="F20" s="157">
        <f>HLOOKUP(F19,SAP!F196:CF197,2,FALSE)/1000</f>
        <v>5.8057759715580061E-2</v>
      </c>
      <c r="G20" s="157">
        <f>HLOOKUP(G19,SAP!G196:CG197,2,FALSE)/1000</f>
        <v>4.6084165917204573E-2</v>
      </c>
      <c r="H20" s="157">
        <f>HLOOKUP(H19,SAP!H196:CH197,2,FALSE)/1000</f>
        <v>3.7089588156852517E-2</v>
      </c>
      <c r="I20" s="157">
        <f>HLOOKUP(I19,SAP!I196:CI197,2,FALSE)/1000</f>
        <v>2.6536380495989255E-2</v>
      </c>
      <c r="J20" s="157">
        <f>HLOOKUP(J19,SAP!J196:CJ197,2,FALSE)/1000</f>
        <v>1.9903100791924595E-2</v>
      </c>
      <c r="K20" s="157">
        <f>HLOOKUP(K19,SAP!K196:CK197,2,FALSE)/1000</f>
        <v>1.4703135576348718E-2</v>
      </c>
      <c r="L20" s="157">
        <f>HLOOKUP(L19,SAP!L196:CL197,2,FALSE)/1000</f>
        <v>1.0240472542340879E-2</v>
      </c>
      <c r="M20" s="157">
        <f>HLOOKUP(M19,SAP!M196:CM197,2,FALSE)/1000</f>
        <v>9.5069064319063708E-3</v>
      </c>
      <c r="N20" s="157">
        <f>HLOOKUP(N19,SAP!N196:CN197,2,FALSE)/1000</f>
        <v>8.5872962531011541E-3</v>
      </c>
      <c r="O20" s="157">
        <f>HLOOKUP(O19,SAP!O196:CO197,2,FALSE)/1000</f>
        <v>8.1609822400717982E-3</v>
      </c>
      <c r="P20" s="157">
        <f>HLOOKUP(P19,SAP!P196:CP197,2,FALSE)/1000</f>
        <v>7.7992288231608798E-3</v>
      </c>
      <c r="Q20" s="157">
        <f>HLOOKUP(Q19,SAP!Q196:CQ197,2,FALSE)/1000</f>
        <v>7.0962031070118713E-3</v>
      </c>
      <c r="R20" s="157">
        <f>HLOOKUP(R19,SAP!R196:CR197,2,FALSE)/1000</f>
        <v>4.6665414907537473E-3</v>
      </c>
      <c r="S20" s="157">
        <f>HLOOKUP(S19,SAP!S196:CS197,2,FALSE)/1000</f>
        <v>4.1888876644854359E-3</v>
      </c>
      <c r="T20" s="157">
        <f>HLOOKUP(T19,SAP!T196:CT197,2,FALSE)/1000</f>
        <v>4.0556459881696998E-3</v>
      </c>
      <c r="U20" s="157">
        <f>HLOOKUP(U19,SAP!U196:CU197,2,FALSE)/1000</f>
        <v>3.8772177761073998E-3</v>
      </c>
      <c r="V20" s="157">
        <f>HLOOKUP(V19,SAP!V196:CV197,2,FALSE)/1000</f>
        <v>2.5371861288188383E-3</v>
      </c>
      <c r="W20" s="157">
        <f>HLOOKUP(W19,SAP!W196:CW197,2,FALSE)/1000</f>
        <v>2.2745925876763457E-3</v>
      </c>
      <c r="X20" s="157">
        <f>HLOOKUP(X19,SAP!X196:CX197,2,FALSE)/1000</f>
        <v>1.7647724448293762E-3</v>
      </c>
      <c r="Y20" s="157">
        <f>HLOOKUP(Y19,SAP!Y196:CY197,2,FALSE)/1000</f>
        <v>1.7437046034370471E-3</v>
      </c>
      <c r="Z20" s="157">
        <f>HLOOKUP(Z19,SAP!Z196:CZ197,2,FALSE)/1000</f>
        <v>1.6674252559368155E-3</v>
      </c>
      <c r="AA20" s="157">
        <f>HLOOKUP(AA19,SAP!AA196:DA197,2,FALSE)/1000</f>
        <v>1.6405799052975254E-3</v>
      </c>
      <c r="AB20" s="157">
        <f>HLOOKUP(AB19,SAP!AB196:DB197,2,FALSE)/1000</f>
        <v>1.6405799052975254E-3</v>
      </c>
      <c r="AC20" s="157">
        <f>HLOOKUP(AC19,SAP!AC196:DC197,2,FALSE)/1000</f>
        <v>1.6405799052975254E-3</v>
      </c>
      <c r="AD20" s="157">
        <f>HLOOKUP(AD19,SAP!AD196:DD197,2,FALSE)/1000</f>
        <v>1.6405799052975254E-3</v>
      </c>
      <c r="AE20" s="157">
        <f>HLOOKUP(AE19,SAP!AE196:DE197,2,FALSE)/1000</f>
        <v>1.6405799052975254E-3</v>
      </c>
      <c r="AF20" s="157">
        <f>HLOOKUP(AF19,SAP!AF196:DF197,2,FALSE)/1000</f>
        <v>1.6405799052975254E-3</v>
      </c>
      <c r="AG20" s="157">
        <f>HLOOKUP(AG19,SAP!AG196:DG197,2,FALSE)/1000</f>
        <v>1.6405799052975254E-3</v>
      </c>
      <c r="AH20" s="157">
        <f>HLOOKUP(AH19,SAP!AH196:DH197,2,FALSE)/1000</f>
        <v>1.6405799052975254E-3</v>
      </c>
      <c r="AI20" s="157">
        <f>HLOOKUP(AI19,SAP!AI196:DI197,2,FALSE)/1000</f>
        <v>1.6405799052975254E-3</v>
      </c>
      <c r="AJ20" s="157">
        <f>HLOOKUP(AJ19,SAP!AJ196:DJ197,2,FALSE)/1000</f>
        <v>1.6405799052975254E-3</v>
      </c>
      <c r="AK20" s="157">
        <f>HLOOKUP(AK19,SAP!AK196:DK197,2,FALSE)/1000</f>
        <v>1.6405799052975254E-3</v>
      </c>
      <c r="AL20" s="157">
        <f>HLOOKUP(AL19,SAP!AL196:DL197,2,FALSE)/1000</f>
        <v>1.6405799052975254E-3</v>
      </c>
      <c r="AM20" s="157">
        <f>HLOOKUP(AM19,SAP!AM196:DM197,2,FALSE)/1000</f>
        <v>1.6405799052975254E-3</v>
      </c>
      <c r="AN20" s="157">
        <f>HLOOKUP(AN19,SAP!AN196:DN197,2,FALSE)/1000</f>
        <v>1.6405799052975254E-3</v>
      </c>
      <c r="AO20" s="157">
        <f>HLOOKUP(AO19,SAP!AO196:DO197,2,FALSE)/1000</f>
        <v>1.6405799052975254E-3</v>
      </c>
      <c r="AP20" s="157">
        <f>HLOOKUP(AP19,SAP!AP196:DP197,2,FALSE)/1000</f>
        <v>1.6405799052975254E-3</v>
      </c>
      <c r="AQ20" s="157">
        <f>HLOOKUP(AQ19,SAP!AQ196:DQ197,2,FALSE)/1000</f>
        <v>1.6405799052975254E-3</v>
      </c>
      <c r="AR20" s="157">
        <f>HLOOKUP(AR19,SAP!AR196:DR197,2,FALSE)/1000</f>
        <v>1.6405799052975254E-3</v>
      </c>
      <c r="AS20" s="157">
        <f>HLOOKUP(AS19,SAP!AS196:DS197,2,FALSE)/1000</f>
        <v>1.6405799052975254E-3</v>
      </c>
      <c r="AT20" s="157">
        <f>HLOOKUP(AT19,SAP!AT196:DT197,2,FALSE)/1000</f>
        <v>1.6405799052975254E-3</v>
      </c>
      <c r="AU20" s="157">
        <f>HLOOKUP(AU19,SAP!AU196:DU197,2,FALSE)/1000</f>
        <v>1.6405799052975254E-3</v>
      </c>
      <c r="AV20" s="157">
        <f>HLOOKUP(AV19,SAP!AV196:DV197,2,FALSE)/1000</f>
        <v>1.6405799052975254E-3</v>
      </c>
      <c r="AW20" s="157">
        <f>HLOOKUP(AW19,SAP!AW196:DW197,2,FALSE)/1000</f>
        <v>1.6405799052975254E-3</v>
      </c>
      <c r="AX20" s="157">
        <f>HLOOKUP(AX19,SAP!AX196:DX197,2,FALSE)/1000</f>
        <v>1.6405799052975254E-3</v>
      </c>
      <c r="AY20" s="157">
        <f>HLOOKUP(AY19,SAP!AY196:DY197,2,FALSE)/1000</f>
        <v>1.6405799052975254E-3</v>
      </c>
      <c r="AZ20" s="157">
        <f>HLOOKUP(AZ19,SAP!AZ196:DZ197,2,FALSE)/1000</f>
        <v>1.6405799052975254E-3</v>
      </c>
      <c r="BA20" s="157">
        <f>HLOOKUP(BA19,SAP!BA196:EA197,2,FALSE)/1000</f>
        <v>1.6405799052975254E-3</v>
      </c>
      <c r="BB20" s="157">
        <f>HLOOKUP(BB19,SAP!BB196:EB197,2,FALSE)/1000</f>
        <v>1.6405799052975254E-3</v>
      </c>
      <c r="BC20" s="157">
        <f>HLOOKUP(BC19,SAP!BC196:EC197,2,FALSE)/1000</f>
        <v>1.6405799052975254E-3</v>
      </c>
      <c r="BD20" s="157">
        <f>HLOOKUP(BD19,SAP!BD196:ED197,2,FALSE)/1000</f>
        <v>1.6405799052975254E-3</v>
      </c>
      <c r="BE20" s="157">
        <f>HLOOKUP(BE19,SAP!BE196:EE197,2,FALSE)/1000</f>
        <v>1.6405799052975254E-3</v>
      </c>
      <c r="BF20" s="157">
        <f>HLOOKUP(BF19,SAP!BF196:EF197,2,FALSE)/1000</f>
        <v>1.6405799052975254E-3</v>
      </c>
      <c r="BG20" s="157">
        <f>HLOOKUP(BG19,SAP!BG196:EG197,2,FALSE)/1000</f>
        <v>1.6405799052975254E-3</v>
      </c>
      <c r="BH20" s="157">
        <f>HLOOKUP(BH19,SAP!BH196:EH197,2,FALSE)/1000</f>
        <v>1.6405799052975254E-3</v>
      </c>
      <c r="BI20" s="157">
        <f>HLOOKUP(BI19,SAP!BI196:EI197,2,FALSE)/1000</f>
        <v>1.6405799052975254E-3</v>
      </c>
      <c r="BJ20" s="157">
        <f>HLOOKUP(BJ19,SAP!BJ196:EJ197,2,FALSE)/1000</f>
        <v>1.6405799052975254E-3</v>
      </c>
      <c r="BK20" s="157">
        <f>HLOOKUP(BK19,SAP!BK196:EK197,2,FALSE)/1000</f>
        <v>1.6405799052975254E-3</v>
      </c>
      <c r="BL20" s="94"/>
    </row>
    <row r="21" spans="2:16384">
      <c r="B21" t="s">
        <v>29</v>
      </c>
      <c r="C21" s="146">
        <f>SAP!$C$200</f>
        <v>0.18315999999999999</v>
      </c>
      <c r="D21" s="146">
        <f>SAP!$C$200</f>
        <v>0.18315999999999999</v>
      </c>
      <c r="E21" s="146">
        <f>SAP!$C$200</f>
        <v>0.18315999999999999</v>
      </c>
      <c r="F21" s="146">
        <f>SAP!$C$200</f>
        <v>0.18315999999999999</v>
      </c>
      <c r="G21" s="146">
        <f>SAP!$C$200</f>
        <v>0.18315999999999999</v>
      </c>
      <c r="H21" s="146">
        <f>SAP!$C$200</f>
        <v>0.18315999999999999</v>
      </c>
      <c r="I21" s="146">
        <f>SAP!$C$200</f>
        <v>0.18315999999999999</v>
      </c>
      <c r="J21" s="146">
        <f>SAP!$C$200</f>
        <v>0.18315999999999999</v>
      </c>
      <c r="K21" s="146">
        <f>SAP!$C$200</f>
        <v>0.18315999999999999</v>
      </c>
      <c r="L21" s="146">
        <f>SAP!$C$200</f>
        <v>0.18315999999999999</v>
      </c>
      <c r="M21" s="146">
        <f>SAP!$C$200</f>
        <v>0.18315999999999999</v>
      </c>
      <c r="N21" s="146">
        <f>SAP!$C$200</f>
        <v>0.18315999999999999</v>
      </c>
      <c r="O21" s="146">
        <f>SAP!$C$200</f>
        <v>0.18315999999999999</v>
      </c>
      <c r="P21" s="146">
        <f>SAP!$C$200</f>
        <v>0.18315999999999999</v>
      </c>
      <c r="Q21" s="146">
        <f>SAP!$C$200</f>
        <v>0.18315999999999999</v>
      </c>
      <c r="R21" s="146">
        <f>SAP!$C$200</f>
        <v>0.18315999999999999</v>
      </c>
      <c r="S21" s="146">
        <f>SAP!$C$200</f>
        <v>0.18315999999999999</v>
      </c>
      <c r="T21" s="146">
        <f>SAP!$C$200</f>
        <v>0.18315999999999999</v>
      </c>
      <c r="U21" s="146">
        <f>SAP!$C$200</f>
        <v>0.18315999999999999</v>
      </c>
      <c r="V21" s="146">
        <f>SAP!$C$200</f>
        <v>0.18315999999999999</v>
      </c>
      <c r="W21" s="146">
        <f>SAP!$C$200</f>
        <v>0.18315999999999999</v>
      </c>
      <c r="X21" s="146">
        <f>SAP!$C$200</f>
        <v>0.18315999999999999</v>
      </c>
      <c r="Y21" s="146">
        <f>SAP!$C$200</f>
        <v>0.18315999999999999</v>
      </c>
      <c r="Z21" s="146">
        <f>SAP!$C$200</f>
        <v>0.18315999999999999</v>
      </c>
      <c r="AA21" s="146">
        <f>SAP!$C$200</f>
        <v>0.18315999999999999</v>
      </c>
      <c r="AB21" s="146">
        <f>SAP!$C$200</f>
        <v>0.18315999999999999</v>
      </c>
      <c r="AC21" s="146">
        <f>SAP!$C$200</f>
        <v>0.18315999999999999</v>
      </c>
      <c r="AD21" s="146">
        <f>SAP!$C$200</f>
        <v>0.18315999999999999</v>
      </c>
      <c r="AE21" s="146">
        <f>SAP!$C$200</f>
        <v>0.18315999999999999</v>
      </c>
      <c r="AF21" s="146">
        <f>SAP!$C$200</f>
        <v>0.18315999999999999</v>
      </c>
      <c r="AG21" s="146">
        <f>SAP!$C$200</f>
        <v>0.18315999999999999</v>
      </c>
      <c r="AH21" s="146">
        <f>SAP!$C$200</f>
        <v>0.18315999999999999</v>
      </c>
      <c r="AI21" s="146">
        <f>SAP!$C$200</f>
        <v>0.18315999999999999</v>
      </c>
      <c r="AJ21" s="146">
        <f>SAP!$C$200</f>
        <v>0.18315999999999999</v>
      </c>
      <c r="AK21" s="146">
        <f>SAP!$C$200</f>
        <v>0.18315999999999999</v>
      </c>
      <c r="AL21" s="146">
        <f>SAP!$C$200</f>
        <v>0.18315999999999999</v>
      </c>
      <c r="AM21" s="146">
        <f>SAP!$C$200</f>
        <v>0.18315999999999999</v>
      </c>
      <c r="AN21" s="146">
        <f>SAP!$C$200</f>
        <v>0.18315999999999999</v>
      </c>
      <c r="AO21" s="146">
        <f>SAP!$C$200</f>
        <v>0.18315999999999999</v>
      </c>
      <c r="AP21" s="146">
        <f>SAP!$C$200</f>
        <v>0.18315999999999999</v>
      </c>
      <c r="AQ21" s="146">
        <f>SAP!$C$200</f>
        <v>0.18315999999999999</v>
      </c>
      <c r="AR21" s="146">
        <f>SAP!$C$200</f>
        <v>0.18315999999999999</v>
      </c>
      <c r="AS21" s="146">
        <f>SAP!$C$200</f>
        <v>0.18315999999999999</v>
      </c>
      <c r="AT21" s="146">
        <f>SAP!$C$200</f>
        <v>0.18315999999999999</v>
      </c>
      <c r="AU21" s="146">
        <f>SAP!$C$200</f>
        <v>0.18315999999999999</v>
      </c>
      <c r="AV21" s="146">
        <f>SAP!$C$200</f>
        <v>0.18315999999999999</v>
      </c>
      <c r="AW21" s="146">
        <f>SAP!$C$200</f>
        <v>0.18315999999999999</v>
      </c>
      <c r="AX21" s="146">
        <f>SAP!$C$200</f>
        <v>0.18315999999999999</v>
      </c>
      <c r="AY21" s="146">
        <f>SAP!$C$200</f>
        <v>0.18315999999999999</v>
      </c>
      <c r="AZ21" s="146">
        <f>SAP!$C$200</f>
        <v>0.18315999999999999</v>
      </c>
      <c r="BA21" s="146">
        <f>SAP!$C$200</f>
        <v>0.18315999999999999</v>
      </c>
      <c r="BB21" s="146">
        <f>SAP!$C$200</f>
        <v>0.18315999999999999</v>
      </c>
      <c r="BC21" s="146">
        <f>SAP!$C$200</f>
        <v>0.18315999999999999</v>
      </c>
      <c r="BD21" s="146">
        <f>SAP!$C$200</f>
        <v>0.18315999999999999</v>
      </c>
      <c r="BE21" s="146">
        <f>SAP!$C$200</f>
        <v>0.18315999999999999</v>
      </c>
      <c r="BF21" s="146">
        <f>SAP!$C$200</f>
        <v>0.18315999999999999</v>
      </c>
      <c r="BG21" s="146">
        <f>SAP!$C$200</f>
        <v>0.18315999999999999</v>
      </c>
      <c r="BH21" s="146">
        <f>SAP!$C$200</f>
        <v>0.18315999999999999</v>
      </c>
      <c r="BI21" s="146">
        <f>SAP!$C$200</f>
        <v>0.18315999999999999</v>
      </c>
      <c r="BJ21" s="146">
        <f>SAP!$C$200</f>
        <v>0.18315999999999999</v>
      </c>
      <c r="BK21" s="146">
        <f>SAP!$C$200</f>
        <v>0.18315999999999999</v>
      </c>
    </row>
    <row r="22" spans="2:16384">
      <c r="C22" s="146"/>
      <c r="D22" s="7"/>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row>
    <row r="23" spans="2:16384">
      <c r="B23" s="1" t="s">
        <v>753</v>
      </c>
      <c r="X23" s="170"/>
    </row>
    <row r="24" spans="2:16384" s="41" customFormat="1">
      <c r="B24" s="41" t="s">
        <v>719</v>
      </c>
      <c r="C24" s="101">
        <f>INPUT!C8</f>
        <v>2026</v>
      </c>
      <c r="D24" s="101">
        <f t="shared" ref="D24:AI24" si="6">C24+1</f>
        <v>2027</v>
      </c>
      <c r="E24" s="101">
        <f t="shared" si="6"/>
        <v>2028</v>
      </c>
      <c r="F24" s="101">
        <f t="shared" si="6"/>
        <v>2029</v>
      </c>
      <c r="G24" s="101">
        <f t="shared" si="6"/>
        <v>2030</v>
      </c>
      <c r="H24" s="101">
        <f t="shared" si="6"/>
        <v>2031</v>
      </c>
      <c r="I24" s="101">
        <f t="shared" si="6"/>
        <v>2032</v>
      </c>
      <c r="J24" s="101">
        <f t="shared" si="6"/>
        <v>2033</v>
      </c>
      <c r="K24" s="101">
        <f t="shared" si="6"/>
        <v>2034</v>
      </c>
      <c r="L24" s="101">
        <f t="shared" si="6"/>
        <v>2035</v>
      </c>
      <c r="M24" s="101">
        <f t="shared" si="6"/>
        <v>2036</v>
      </c>
      <c r="N24" s="101">
        <f t="shared" si="6"/>
        <v>2037</v>
      </c>
      <c r="O24" s="101">
        <f t="shared" si="6"/>
        <v>2038</v>
      </c>
      <c r="P24" s="101">
        <f t="shared" si="6"/>
        <v>2039</v>
      </c>
      <c r="Q24" s="101">
        <f t="shared" si="6"/>
        <v>2040</v>
      </c>
      <c r="R24" s="101">
        <f t="shared" si="6"/>
        <v>2041</v>
      </c>
      <c r="S24" s="101">
        <f t="shared" si="6"/>
        <v>2042</v>
      </c>
      <c r="T24" s="101">
        <f t="shared" si="6"/>
        <v>2043</v>
      </c>
      <c r="U24" s="101">
        <f t="shared" si="6"/>
        <v>2044</v>
      </c>
      <c r="V24" s="101">
        <f t="shared" si="6"/>
        <v>2045</v>
      </c>
      <c r="W24" s="101">
        <f t="shared" si="6"/>
        <v>2046</v>
      </c>
      <c r="X24" s="101">
        <f t="shared" si="6"/>
        <v>2047</v>
      </c>
      <c r="Y24" s="101">
        <f t="shared" si="6"/>
        <v>2048</v>
      </c>
      <c r="Z24" s="101">
        <f t="shared" si="6"/>
        <v>2049</v>
      </c>
      <c r="AA24" s="101">
        <f t="shared" si="6"/>
        <v>2050</v>
      </c>
      <c r="AB24" s="101">
        <f t="shared" si="6"/>
        <v>2051</v>
      </c>
      <c r="AC24" s="101">
        <f t="shared" si="6"/>
        <v>2052</v>
      </c>
      <c r="AD24" s="101">
        <f t="shared" si="6"/>
        <v>2053</v>
      </c>
      <c r="AE24" s="101">
        <f t="shared" si="6"/>
        <v>2054</v>
      </c>
      <c r="AF24" s="101">
        <f t="shared" si="6"/>
        <v>2055</v>
      </c>
      <c r="AG24" s="101">
        <f t="shared" si="6"/>
        <v>2056</v>
      </c>
      <c r="AH24" s="101">
        <f t="shared" si="6"/>
        <v>2057</v>
      </c>
      <c r="AI24" s="101">
        <f t="shared" si="6"/>
        <v>2058</v>
      </c>
      <c r="AJ24" s="101">
        <f t="shared" ref="AJ24:BK24" si="7">AI24+1</f>
        <v>2059</v>
      </c>
      <c r="AK24" s="101">
        <f t="shared" si="7"/>
        <v>2060</v>
      </c>
      <c r="AL24" s="101">
        <f t="shared" si="7"/>
        <v>2061</v>
      </c>
      <c r="AM24" s="101">
        <f t="shared" si="7"/>
        <v>2062</v>
      </c>
      <c r="AN24" s="101">
        <f t="shared" si="7"/>
        <v>2063</v>
      </c>
      <c r="AO24" s="101">
        <f t="shared" si="7"/>
        <v>2064</v>
      </c>
      <c r="AP24" s="101">
        <f t="shared" si="7"/>
        <v>2065</v>
      </c>
      <c r="AQ24" s="101">
        <f t="shared" si="7"/>
        <v>2066</v>
      </c>
      <c r="AR24" s="101">
        <f t="shared" si="7"/>
        <v>2067</v>
      </c>
      <c r="AS24" s="101">
        <f t="shared" si="7"/>
        <v>2068</v>
      </c>
      <c r="AT24" s="101">
        <f t="shared" si="7"/>
        <v>2069</v>
      </c>
      <c r="AU24" s="101">
        <f t="shared" si="7"/>
        <v>2070</v>
      </c>
      <c r="AV24" s="101">
        <f t="shared" si="7"/>
        <v>2071</v>
      </c>
      <c r="AW24" s="101">
        <f t="shared" si="7"/>
        <v>2072</v>
      </c>
      <c r="AX24" s="101">
        <f t="shared" si="7"/>
        <v>2073</v>
      </c>
      <c r="AY24" s="101">
        <f t="shared" si="7"/>
        <v>2074</v>
      </c>
      <c r="AZ24" s="101">
        <f t="shared" si="7"/>
        <v>2075</v>
      </c>
      <c r="BA24" s="101">
        <f t="shared" si="7"/>
        <v>2076</v>
      </c>
      <c r="BB24" s="101">
        <f t="shared" si="7"/>
        <v>2077</v>
      </c>
      <c r="BC24" s="101">
        <f t="shared" si="7"/>
        <v>2078</v>
      </c>
      <c r="BD24" s="101">
        <f t="shared" si="7"/>
        <v>2079</v>
      </c>
      <c r="BE24" s="101">
        <f t="shared" si="7"/>
        <v>2080</v>
      </c>
      <c r="BF24" s="101">
        <f t="shared" si="7"/>
        <v>2081</v>
      </c>
      <c r="BG24" s="101">
        <f t="shared" si="7"/>
        <v>2082</v>
      </c>
      <c r="BH24" s="101">
        <f t="shared" si="7"/>
        <v>2083</v>
      </c>
      <c r="BI24" s="101">
        <f t="shared" si="7"/>
        <v>2084</v>
      </c>
      <c r="BJ24" s="101">
        <f t="shared" si="7"/>
        <v>2085</v>
      </c>
      <c r="BK24" s="101">
        <f t="shared" si="7"/>
        <v>2086</v>
      </c>
      <c r="BL24" s="101" t="s">
        <v>501</v>
      </c>
      <c r="BM24" s="41" t="s">
        <v>752</v>
      </c>
    </row>
    <row r="25" spans="2:16384">
      <c r="B25" t="s">
        <v>17</v>
      </c>
      <c r="C25" s="7">
        <f>(C6*C$20)+(C11*C$21)</f>
        <v>0</v>
      </c>
      <c r="D25" s="7">
        <f ca="1">(D6*D$20)+(D11*D$21)</f>
        <v>34.283834168119974</v>
      </c>
      <c r="E25" s="7">
        <f t="shared" ref="E25:BK25" ca="1" si="8">(E6*E$20)+(E11*E$21)</f>
        <v>29.613030588316594</v>
      </c>
      <c r="F25" s="7">
        <f t="shared" ca="1" si="8"/>
        <v>26.620989489205154</v>
      </c>
      <c r="G25" s="7">
        <f t="shared" ca="1" si="8"/>
        <v>21.130786005362697</v>
      </c>
      <c r="H25" s="7">
        <f t="shared" ca="1" si="8"/>
        <v>17.00653868353718</v>
      </c>
      <c r="I25" s="7">
        <f t="shared" ca="1" si="8"/>
        <v>12.167619104250528</v>
      </c>
      <c r="J25" s="7">
        <f t="shared" ca="1" si="8"/>
        <v>9.1260882193880182</v>
      </c>
      <c r="K25" s="7">
        <f t="shared" ca="1" si="8"/>
        <v>6.7417692235082995</v>
      </c>
      <c r="L25" s="7">
        <f t="shared" ca="1" si="8"/>
        <v>4.6955224116405931</v>
      </c>
      <c r="M25" s="7">
        <f t="shared" ca="1" si="8"/>
        <v>4.359163313198259</v>
      </c>
      <c r="N25" s="7">
        <f t="shared" ca="1" si="8"/>
        <v>3.9374981813697194</v>
      </c>
      <c r="O25" s="7">
        <f t="shared" ca="1" si="8"/>
        <v>3.7420221431010599</v>
      </c>
      <c r="P25" s="7">
        <f t="shared" ca="1" si="8"/>
        <v>3.5761488135677246</v>
      </c>
      <c r="Q25" s="7">
        <f t="shared" ca="1" si="8"/>
        <v>3.2537932784604795</v>
      </c>
      <c r="R25" s="7">
        <f t="shared" ca="1" si="8"/>
        <v>2.1397303751449805</v>
      </c>
      <c r="S25" s="7">
        <f t="shared" ca="1" si="8"/>
        <v>1.9207137001843888</v>
      </c>
      <c r="T25" s="7">
        <f t="shared" ca="1" si="8"/>
        <v>1.8596189338327096</v>
      </c>
      <c r="U25" s="7">
        <f t="shared" ca="1" si="8"/>
        <v>1.7778049682033488</v>
      </c>
      <c r="V25" s="7">
        <f t="shared" ca="1" si="8"/>
        <v>1.1633656826981924</v>
      </c>
      <c r="W25" s="7">
        <f t="shared" ca="1" si="8"/>
        <v>1.0429597295072097</v>
      </c>
      <c r="X25" s="7">
        <f t="shared" ca="1" si="8"/>
        <v>0.8091939636457316</v>
      </c>
      <c r="Y25" s="7">
        <f t="shared" ca="1" si="8"/>
        <v>0.79953381163482073</v>
      </c>
      <c r="Z25" s="7">
        <f t="shared" ca="1" si="8"/>
        <v>0.76455775127708425</v>
      </c>
      <c r="AA25" s="7">
        <f t="shared" ca="1" si="8"/>
        <v>0.75224846134403178</v>
      </c>
      <c r="AB25" s="7">
        <f t="shared" ca="1" si="8"/>
        <v>0.75224846134403178</v>
      </c>
      <c r="AC25" s="7">
        <f t="shared" ca="1" si="8"/>
        <v>0.75224846134403178</v>
      </c>
      <c r="AD25" s="7">
        <f t="shared" ca="1" si="8"/>
        <v>0.75224846134403178</v>
      </c>
      <c r="AE25" s="7">
        <f t="shared" ca="1" si="8"/>
        <v>0.75224846134403178</v>
      </c>
      <c r="AF25" s="7">
        <f t="shared" ca="1" si="8"/>
        <v>0.75224846134403178</v>
      </c>
      <c r="AG25" s="7">
        <f t="shared" ca="1" si="8"/>
        <v>0.75224846134403178</v>
      </c>
      <c r="AH25" s="7">
        <f t="shared" ca="1" si="8"/>
        <v>0.75224846134403178</v>
      </c>
      <c r="AI25" s="7">
        <f t="shared" ca="1" si="8"/>
        <v>0.75224846134403178</v>
      </c>
      <c r="AJ25" s="7">
        <f t="shared" ca="1" si="8"/>
        <v>0.75224846134403178</v>
      </c>
      <c r="AK25" s="7">
        <f t="shared" ca="1" si="8"/>
        <v>0.75224846134403178</v>
      </c>
      <c r="AL25" s="7">
        <f t="shared" ca="1" si="8"/>
        <v>0.75224846134403178</v>
      </c>
      <c r="AM25" s="7">
        <f t="shared" ca="1" si="8"/>
        <v>0.75224846134403178</v>
      </c>
      <c r="AN25" s="7">
        <f t="shared" ca="1" si="8"/>
        <v>0.75224846134403178</v>
      </c>
      <c r="AO25" s="7">
        <f t="shared" ca="1" si="8"/>
        <v>0.75224846134403178</v>
      </c>
      <c r="AP25" s="7">
        <f t="shared" ca="1" si="8"/>
        <v>0.75224846134403178</v>
      </c>
      <c r="AQ25" s="7">
        <f t="shared" ca="1" si="8"/>
        <v>0.75224846134403178</v>
      </c>
      <c r="AR25" s="7">
        <f t="shared" ca="1" si="8"/>
        <v>0.75224846134403178</v>
      </c>
      <c r="AS25" s="7">
        <f t="shared" ca="1" si="8"/>
        <v>0.75224846134403178</v>
      </c>
      <c r="AT25" s="7">
        <f t="shared" ca="1" si="8"/>
        <v>0.75224846134403178</v>
      </c>
      <c r="AU25" s="7">
        <f t="shared" ca="1" si="8"/>
        <v>0.75224846134403178</v>
      </c>
      <c r="AV25" s="7">
        <f t="shared" ca="1" si="8"/>
        <v>0.75224846134403178</v>
      </c>
      <c r="AW25" s="7">
        <f t="shared" ca="1" si="8"/>
        <v>0.75224846134403178</v>
      </c>
      <c r="AX25" s="7">
        <f t="shared" ca="1" si="8"/>
        <v>0.75224846134403178</v>
      </c>
      <c r="AY25" s="7">
        <f t="shared" ca="1" si="8"/>
        <v>0.75224846134403178</v>
      </c>
      <c r="AZ25" s="7">
        <f t="shared" ca="1" si="8"/>
        <v>0.75224846134403178</v>
      </c>
      <c r="BA25" s="7">
        <f t="shared" ca="1" si="8"/>
        <v>0.75224846134403178</v>
      </c>
      <c r="BB25" s="7">
        <f t="shared" ca="1" si="8"/>
        <v>0.75224846134403178</v>
      </c>
      <c r="BC25" s="7">
        <f t="shared" ca="1" si="8"/>
        <v>0.75224846134403178</v>
      </c>
      <c r="BD25" s="7">
        <f t="shared" ca="1" si="8"/>
        <v>0.75224846134403178</v>
      </c>
      <c r="BE25" s="7">
        <f t="shared" ca="1" si="8"/>
        <v>0.75224846134403178</v>
      </c>
      <c r="BF25" s="7">
        <f t="shared" ca="1" si="8"/>
        <v>0.75224846134403178</v>
      </c>
      <c r="BG25" s="7">
        <f t="shared" ca="1" si="8"/>
        <v>0.75224846134403178</v>
      </c>
      <c r="BH25" s="7">
        <f t="shared" ca="1" si="8"/>
        <v>0.75224846134403178</v>
      </c>
      <c r="BI25" s="7">
        <f t="shared" ca="1" si="8"/>
        <v>0.75224846134403178</v>
      </c>
      <c r="BJ25" s="7">
        <f t="shared" ca="1" si="8"/>
        <v>0.75224846134403178</v>
      </c>
      <c r="BK25" s="7">
        <f t="shared" ca="1" si="8"/>
        <v>0.75224846134403178</v>
      </c>
      <c r="BL25" s="7">
        <f ca="1">SUM(C25:BK25)</f>
        <v>220.36547560888414</v>
      </c>
      <c r="BM25" s="172">
        <f ca="1">BL25/$BL$45</f>
        <v>2.1174731560891585E-3</v>
      </c>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c r="MK25" s="7"/>
      <c r="ML25" s="7"/>
      <c r="MM25" s="7"/>
      <c r="MN25" s="7"/>
      <c r="MO25" s="7"/>
      <c r="MP25" s="7"/>
      <c r="MQ25" s="7"/>
      <c r="MR25" s="7"/>
      <c r="MS25" s="7"/>
      <c r="MT25" s="7"/>
      <c r="MU25" s="7"/>
      <c r="MV25" s="7"/>
      <c r="MW25" s="7"/>
      <c r="MX25" s="7"/>
      <c r="MY25" s="7"/>
      <c r="MZ25" s="7"/>
      <c r="NA25" s="7"/>
      <c r="NB25" s="7"/>
      <c r="NC25" s="7"/>
      <c r="ND25" s="7"/>
      <c r="NE25" s="7"/>
      <c r="NF25" s="7"/>
      <c r="NG25" s="7"/>
      <c r="NH25" s="7"/>
      <c r="NI25" s="7"/>
      <c r="NJ25" s="7"/>
      <c r="NK25" s="7"/>
      <c r="NL25" s="7"/>
      <c r="NM25" s="7"/>
      <c r="NN25" s="7"/>
      <c r="NO25" s="7"/>
      <c r="NP25" s="7"/>
      <c r="NQ25" s="7"/>
      <c r="NR25" s="7"/>
      <c r="NS25" s="7"/>
      <c r="NT25" s="7"/>
      <c r="NU25" s="7"/>
      <c r="NV25" s="7"/>
      <c r="NW25" s="7"/>
      <c r="NX25" s="7"/>
      <c r="NY25" s="7"/>
      <c r="NZ25" s="7"/>
      <c r="OA25" s="7"/>
      <c r="OB25" s="7"/>
      <c r="OC25" s="7"/>
      <c r="OD25" s="7"/>
      <c r="OE25" s="7"/>
      <c r="OF25" s="7"/>
      <c r="OG25" s="7"/>
      <c r="OH25" s="7"/>
      <c r="OI25" s="7"/>
      <c r="OJ25" s="7"/>
      <c r="OK25" s="7"/>
      <c r="OL25" s="7"/>
      <c r="OM25" s="7"/>
      <c r="ON25" s="7"/>
      <c r="OO25" s="7"/>
      <c r="OP25" s="7"/>
      <c r="OQ25" s="7"/>
      <c r="OR25" s="7"/>
      <c r="OS25" s="7"/>
      <c r="OT25" s="7"/>
      <c r="OU25" s="7"/>
      <c r="OV25" s="7"/>
      <c r="OW25" s="7"/>
      <c r="OX25" s="7"/>
      <c r="OY25" s="7"/>
      <c r="OZ25" s="7"/>
      <c r="PA25" s="7"/>
      <c r="PB25" s="7"/>
      <c r="PC25" s="7"/>
      <c r="PD25" s="7"/>
      <c r="PE25" s="7"/>
      <c r="PF25" s="7"/>
      <c r="PG25" s="7"/>
      <c r="PH25" s="7"/>
      <c r="PI25" s="7"/>
      <c r="PJ25" s="7"/>
      <c r="PK25" s="7"/>
      <c r="PL25" s="7"/>
      <c r="PM25" s="7"/>
      <c r="PN25" s="7"/>
      <c r="PO25" s="7"/>
      <c r="PP25" s="7"/>
      <c r="PQ25" s="7"/>
      <c r="PR25" s="7"/>
      <c r="PS25" s="7"/>
      <c r="PT25" s="7"/>
      <c r="PU25" s="7"/>
      <c r="PV25" s="7"/>
      <c r="PW25" s="7"/>
      <c r="PX25" s="7"/>
      <c r="PY25" s="7"/>
      <c r="PZ25" s="7"/>
      <c r="QA25" s="7"/>
      <c r="QB25" s="7"/>
      <c r="QC25" s="7"/>
      <c r="QD25" s="7"/>
      <c r="QE25" s="7"/>
      <c r="QF25" s="7"/>
      <c r="QG25" s="7"/>
      <c r="QH25" s="7"/>
      <c r="QI25" s="7"/>
      <c r="QJ25" s="7"/>
      <c r="QK25" s="7"/>
      <c r="QL25" s="7"/>
      <c r="QM25" s="7"/>
      <c r="QN25" s="7"/>
      <c r="QO25" s="7"/>
      <c r="QP25" s="7"/>
      <c r="QQ25" s="7"/>
      <c r="QR25" s="7"/>
      <c r="QS25" s="7"/>
      <c r="QT25" s="7"/>
      <c r="QU25" s="7"/>
      <c r="QV25" s="7"/>
      <c r="QW25" s="7"/>
      <c r="QX25" s="7"/>
      <c r="QY25" s="7"/>
      <c r="QZ25" s="7"/>
      <c r="RA25" s="7"/>
      <c r="RB25" s="7"/>
      <c r="RC25" s="7"/>
      <c r="RD25" s="7"/>
      <c r="RE25" s="7"/>
      <c r="RF25" s="7"/>
      <c r="RG25" s="7"/>
      <c r="RH25" s="7"/>
      <c r="RI25" s="7"/>
      <c r="RJ25" s="7"/>
      <c r="RK25" s="7"/>
      <c r="RL25" s="7"/>
      <c r="RM25" s="7"/>
      <c r="RN25" s="7"/>
      <c r="RO25" s="7"/>
      <c r="RP25" s="7"/>
      <c r="RQ25" s="7"/>
      <c r="RR25" s="7"/>
      <c r="RS25" s="7"/>
      <c r="RT25" s="7"/>
      <c r="RU25" s="7"/>
      <c r="RV25" s="7"/>
      <c r="RW25" s="7"/>
      <c r="RX25" s="7"/>
      <c r="RY25" s="7"/>
      <c r="RZ25" s="7"/>
      <c r="SA25" s="7"/>
      <c r="SB25" s="7"/>
      <c r="SC25" s="7"/>
      <c r="SD25" s="7"/>
      <c r="SE25" s="7"/>
      <c r="SF25" s="7"/>
      <c r="SG25" s="7"/>
      <c r="SH25" s="7"/>
      <c r="SI25" s="7"/>
      <c r="SJ25" s="7"/>
      <c r="SK25" s="7"/>
      <c r="SL25" s="7"/>
      <c r="SM25" s="7"/>
      <c r="SN25" s="7"/>
      <c r="SO25" s="7"/>
      <c r="SP25" s="7"/>
      <c r="SQ25" s="7"/>
      <c r="SR25" s="7"/>
      <c r="SS25" s="7"/>
      <c r="ST25" s="7"/>
      <c r="SU25" s="7"/>
      <c r="SV25" s="7"/>
      <c r="SW25" s="7"/>
      <c r="SX25" s="7"/>
      <c r="SY25" s="7"/>
      <c r="SZ25" s="7"/>
      <c r="TA25" s="7"/>
      <c r="TB25" s="7"/>
      <c r="TC25" s="7"/>
      <c r="TD25" s="7"/>
      <c r="TE25" s="7"/>
      <c r="TF25" s="7"/>
      <c r="TG25" s="7"/>
      <c r="TH25" s="7"/>
      <c r="TI25" s="7"/>
      <c r="TJ25" s="7"/>
      <c r="TK25" s="7"/>
      <c r="TL25" s="7"/>
      <c r="TM25" s="7"/>
      <c r="TN25" s="7"/>
      <c r="TO25" s="7"/>
      <c r="TP25" s="7"/>
      <c r="TQ25" s="7"/>
      <c r="TR25" s="7"/>
      <c r="TS25" s="7"/>
      <c r="TT25" s="7"/>
      <c r="TU25" s="7"/>
      <c r="TV25" s="7"/>
      <c r="TW25" s="7"/>
      <c r="TX25" s="7"/>
      <c r="TY25" s="7"/>
      <c r="TZ25" s="7"/>
      <c r="UA25" s="7"/>
      <c r="UB25" s="7"/>
      <c r="UC25" s="7"/>
      <c r="UD25" s="7"/>
      <c r="UE25" s="7"/>
      <c r="UF25" s="7"/>
      <c r="UG25" s="7"/>
      <c r="UH25" s="7"/>
      <c r="UI25" s="7"/>
      <c r="UJ25" s="7"/>
      <c r="UK25" s="7"/>
      <c r="UL25" s="7"/>
      <c r="UM25" s="7"/>
      <c r="UN25" s="7"/>
      <c r="UO25" s="7"/>
      <c r="UP25" s="7"/>
      <c r="UQ25" s="7"/>
      <c r="UR25" s="7"/>
      <c r="US25" s="7"/>
      <c r="UT25" s="7"/>
      <c r="UU25" s="7"/>
      <c r="UV25" s="7"/>
      <c r="UW25" s="7"/>
      <c r="UX25" s="7"/>
      <c r="UY25" s="7"/>
      <c r="UZ25" s="7"/>
      <c r="VA25" s="7"/>
      <c r="VB25" s="7"/>
      <c r="VC25" s="7"/>
      <c r="VD25" s="7"/>
      <c r="VE25" s="7"/>
      <c r="VF25" s="7"/>
      <c r="VG25" s="7"/>
      <c r="VH25" s="7"/>
      <c r="VI25" s="7"/>
      <c r="VJ25" s="7"/>
      <c r="VK25" s="7"/>
      <c r="VL25" s="7"/>
      <c r="VM25" s="7"/>
      <c r="VN25" s="7"/>
      <c r="VO25" s="7"/>
      <c r="VP25" s="7"/>
      <c r="VQ25" s="7"/>
      <c r="VR25" s="7"/>
      <c r="VS25" s="7"/>
      <c r="VT25" s="7"/>
      <c r="VU25" s="7"/>
      <c r="VV25" s="7"/>
      <c r="VW25" s="7"/>
      <c r="VX25" s="7"/>
      <c r="VY25" s="7"/>
      <c r="VZ25" s="7"/>
      <c r="WA25" s="7"/>
      <c r="WB25" s="7"/>
      <c r="WC25" s="7"/>
      <c r="WD25" s="7"/>
      <c r="WE25" s="7"/>
      <c r="WF25" s="7"/>
      <c r="WG25" s="7"/>
      <c r="WH25" s="7"/>
      <c r="WI25" s="7"/>
      <c r="WJ25" s="7"/>
      <c r="WK25" s="7"/>
      <c r="WL25" s="7"/>
      <c r="WM25" s="7"/>
      <c r="WN25" s="7"/>
      <c r="WO25" s="7"/>
      <c r="WP25" s="7"/>
      <c r="WQ25" s="7"/>
      <c r="WR25" s="7"/>
      <c r="WS25" s="7"/>
      <c r="WT25" s="7"/>
      <c r="WU25" s="7"/>
      <c r="WV25" s="7"/>
      <c r="WW25" s="7"/>
      <c r="WX25" s="7"/>
      <c r="WY25" s="7"/>
      <c r="WZ25" s="7"/>
      <c r="XA25" s="7"/>
      <c r="XB25" s="7"/>
      <c r="XC25" s="7"/>
      <c r="XD25" s="7"/>
      <c r="XE25" s="7"/>
      <c r="XF25" s="7"/>
      <c r="XG25" s="7"/>
      <c r="XH25" s="7"/>
      <c r="XI25" s="7"/>
      <c r="XJ25" s="7"/>
      <c r="XK25" s="7"/>
      <c r="XL25" s="7"/>
      <c r="XM25" s="7"/>
      <c r="XN25" s="7"/>
      <c r="XO25" s="7"/>
      <c r="XP25" s="7"/>
      <c r="XQ25" s="7"/>
      <c r="XR25" s="7"/>
      <c r="XS25" s="7"/>
      <c r="XT25" s="7"/>
      <c r="XU25" s="7"/>
      <c r="XV25" s="7"/>
      <c r="XW25" s="7"/>
      <c r="XX25" s="7"/>
      <c r="XY25" s="7"/>
      <c r="XZ25" s="7"/>
      <c r="YA25" s="7"/>
      <c r="YB25" s="7"/>
      <c r="YC25" s="7"/>
      <c r="YD25" s="7"/>
      <c r="YE25" s="7"/>
      <c r="YF25" s="7"/>
      <c r="YG25" s="7"/>
      <c r="YH25" s="7"/>
      <c r="YI25" s="7"/>
      <c r="YJ25" s="7"/>
      <c r="YK25" s="7"/>
      <c r="YL25" s="7"/>
      <c r="YM25" s="7"/>
      <c r="YN25" s="7"/>
      <c r="YO25" s="7"/>
      <c r="YP25" s="7"/>
      <c r="YQ25" s="7"/>
      <c r="YR25" s="7"/>
      <c r="YS25" s="7"/>
      <c r="YT25" s="7"/>
      <c r="YU25" s="7"/>
      <c r="YV25" s="7"/>
      <c r="YW25" s="7"/>
      <c r="YX25" s="7"/>
      <c r="YY25" s="7"/>
      <c r="YZ25" s="7"/>
      <c r="ZA25" s="7"/>
      <c r="ZB25" s="7"/>
      <c r="ZC25" s="7"/>
      <c r="ZD25" s="7"/>
      <c r="ZE25" s="7"/>
      <c r="ZF25" s="7"/>
      <c r="ZG25" s="7"/>
      <c r="ZH25" s="7"/>
      <c r="ZI25" s="7"/>
      <c r="ZJ25" s="7"/>
      <c r="ZK25" s="7"/>
      <c r="ZL25" s="7"/>
      <c r="ZM25" s="7"/>
      <c r="ZN25" s="7"/>
      <c r="ZO25" s="7"/>
      <c r="ZP25" s="7"/>
      <c r="ZQ25" s="7"/>
      <c r="ZR25" s="7"/>
      <c r="ZS25" s="7"/>
      <c r="ZT25" s="7"/>
      <c r="ZU25" s="7"/>
      <c r="ZV25" s="7"/>
      <c r="ZW25" s="7"/>
      <c r="ZX25" s="7"/>
      <c r="ZY25" s="7"/>
      <c r="ZZ25" s="7"/>
      <c r="AAA25" s="7"/>
      <c r="AAB25" s="7"/>
      <c r="AAC25" s="7"/>
      <c r="AAD25" s="7"/>
      <c r="AAE25" s="7"/>
      <c r="AAF25" s="7"/>
      <c r="AAG25" s="7"/>
      <c r="AAH25" s="7"/>
      <c r="AAI25" s="7"/>
      <c r="AAJ25" s="7"/>
      <c r="AAK25" s="7"/>
      <c r="AAL25" s="7"/>
      <c r="AAM25" s="7"/>
      <c r="AAN25" s="7"/>
      <c r="AAO25" s="7"/>
      <c r="AAP25" s="7"/>
      <c r="AAQ25" s="7"/>
      <c r="AAR25" s="7"/>
      <c r="AAS25" s="7"/>
      <c r="AAT25" s="7"/>
      <c r="AAU25" s="7"/>
      <c r="AAV25" s="7"/>
      <c r="AAW25" s="7"/>
      <c r="AAX25" s="7"/>
      <c r="AAY25" s="7"/>
      <c r="AAZ25" s="7"/>
      <c r="ABA25" s="7"/>
      <c r="ABB25" s="7"/>
      <c r="ABC25" s="7"/>
      <c r="ABD25" s="7"/>
      <c r="ABE25" s="7"/>
      <c r="ABF25" s="7"/>
      <c r="ABG25" s="7"/>
      <c r="ABH25" s="7"/>
      <c r="ABI25" s="7"/>
      <c r="ABJ25" s="7"/>
      <c r="ABK25" s="7"/>
      <c r="ABL25" s="7"/>
      <c r="ABM25" s="7"/>
      <c r="ABN25" s="7"/>
      <c r="ABO25" s="7"/>
      <c r="ABP25" s="7"/>
      <c r="ABQ25" s="7"/>
      <c r="ABR25" s="7"/>
      <c r="ABS25" s="7"/>
      <c r="ABT25" s="7"/>
      <c r="ABU25" s="7"/>
      <c r="ABV25" s="7"/>
      <c r="ABW25" s="7"/>
      <c r="ABX25" s="7"/>
      <c r="ABY25" s="7"/>
      <c r="ABZ25" s="7"/>
      <c r="ACA25" s="7"/>
      <c r="ACB25" s="7"/>
      <c r="ACC25" s="7"/>
      <c r="ACD25" s="7"/>
      <c r="ACE25" s="7"/>
      <c r="ACF25" s="7"/>
      <c r="ACG25" s="7"/>
      <c r="ACH25" s="7"/>
      <c r="ACI25" s="7"/>
      <c r="ACJ25" s="7"/>
      <c r="ACK25" s="7"/>
      <c r="ACL25" s="7"/>
      <c r="ACM25" s="7"/>
      <c r="ACN25" s="7"/>
      <c r="ACO25" s="7"/>
      <c r="ACP25" s="7"/>
      <c r="ACQ25" s="7"/>
      <c r="ACR25" s="7"/>
      <c r="ACS25" s="7"/>
      <c r="ACT25" s="7"/>
      <c r="ACU25" s="7"/>
      <c r="ACV25" s="7"/>
      <c r="ACW25" s="7"/>
      <c r="ACX25" s="7"/>
      <c r="ACY25" s="7"/>
      <c r="ACZ25" s="7"/>
      <c r="ADA25" s="7"/>
      <c r="ADB25" s="7"/>
      <c r="ADC25" s="7"/>
      <c r="ADD25" s="7"/>
      <c r="ADE25" s="7"/>
      <c r="ADF25" s="7"/>
      <c r="ADG25" s="7"/>
      <c r="ADH25" s="7"/>
      <c r="ADI25" s="7"/>
      <c r="ADJ25" s="7"/>
      <c r="ADK25" s="7"/>
      <c r="ADL25" s="7"/>
      <c r="ADM25" s="7"/>
      <c r="ADN25" s="7"/>
      <c r="ADO25" s="7"/>
      <c r="ADP25" s="7"/>
      <c r="ADQ25" s="7"/>
      <c r="ADR25" s="7"/>
      <c r="ADS25" s="7"/>
      <c r="ADT25" s="7"/>
      <c r="ADU25" s="7"/>
      <c r="ADV25" s="7"/>
      <c r="ADW25" s="7"/>
      <c r="ADX25" s="7"/>
      <c r="ADY25" s="7"/>
      <c r="ADZ25" s="7"/>
      <c r="AEA25" s="7"/>
      <c r="AEB25" s="7"/>
      <c r="AEC25" s="7"/>
      <c r="AED25" s="7"/>
      <c r="AEE25" s="7"/>
      <c r="AEF25" s="7"/>
      <c r="AEG25" s="7"/>
      <c r="AEH25" s="7"/>
      <c r="AEI25" s="7"/>
      <c r="AEJ25" s="7"/>
      <c r="AEK25" s="7"/>
      <c r="AEL25" s="7"/>
      <c r="AEM25" s="7"/>
      <c r="AEN25" s="7"/>
      <c r="AEO25" s="7"/>
      <c r="AEP25" s="7"/>
      <c r="AEQ25" s="7"/>
      <c r="AER25" s="7"/>
      <c r="AES25" s="7"/>
      <c r="AET25" s="7"/>
      <c r="AEU25" s="7"/>
      <c r="AEV25" s="7"/>
      <c r="AEW25" s="7"/>
      <c r="AEX25" s="7"/>
      <c r="AEY25" s="7"/>
      <c r="AEZ25" s="7"/>
      <c r="AFA25" s="7"/>
      <c r="AFB25" s="7"/>
      <c r="AFC25" s="7"/>
      <c r="AFD25" s="7"/>
      <c r="AFE25" s="7"/>
      <c r="AFF25" s="7"/>
      <c r="AFG25" s="7"/>
      <c r="AFH25" s="7"/>
      <c r="AFI25" s="7"/>
      <c r="AFJ25" s="7"/>
      <c r="AFK25" s="7"/>
      <c r="AFL25" s="7"/>
      <c r="AFM25" s="7"/>
      <c r="AFN25" s="7"/>
      <c r="AFO25" s="7"/>
      <c r="AFP25" s="7"/>
      <c r="AFQ25" s="7"/>
      <c r="AFR25" s="7"/>
      <c r="AFS25" s="7"/>
      <c r="AFT25" s="7"/>
      <c r="AFU25" s="7"/>
      <c r="AFV25" s="7"/>
      <c r="AFW25" s="7"/>
      <c r="AFX25" s="7"/>
      <c r="AFY25" s="7"/>
      <c r="AFZ25" s="7"/>
      <c r="AGA25" s="7"/>
      <c r="AGB25" s="7"/>
      <c r="AGC25" s="7"/>
      <c r="AGD25" s="7"/>
      <c r="AGE25" s="7"/>
      <c r="AGF25" s="7"/>
      <c r="AGG25" s="7"/>
      <c r="AGH25" s="7"/>
      <c r="AGI25" s="7"/>
      <c r="AGJ25" s="7"/>
      <c r="AGK25" s="7"/>
      <c r="AGL25" s="7"/>
      <c r="AGM25" s="7"/>
      <c r="AGN25" s="7"/>
      <c r="AGO25" s="7"/>
      <c r="AGP25" s="7"/>
      <c r="AGQ25" s="7"/>
      <c r="AGR25" s="7"/>
      <c r="AGS25" s="7"/>
      <c r="AGT25" s="7"/>
      <c r="AGU25" s="7"/>
      <c r="AGV25" s="7"/>
      <c r="AGW25" s="7"/>
      <c r="AGX25" s="7"/>
      <c r="AGY25" s="7"/>
      <c r="AGZ25" s="7"/>
      <c r="AHA25" s="7"/>
      <c r="AHB25" s="7"/>
      <c r="AHC25" s="7"/>
      <c r="AHD25" s="7"/>
      <c r="AHE25" s="7"/>
      <c r="AHF25" s="7"/>
      <c r="AHG25" s="7"/>
      <c r="AHH25" s="7"/>
      <c r="AHI25" s="7"/>
      <c r="AHJ25" s="7"/>
      <c r="AHK25" s="7"/>
      <c r="AHL25" s="7"/>
      <c r="AHM25" s="7"/>
      <c r="AHN25" s="7"/>
      <c r="AHO25" s="7"/>
      <c r="AHP25" s="7"/>
      <c r="AHQ25" s="7"/>
      <c r="AHR25" s="7"/>
      <c r="AHS25" s="7"/>
      <c r="AHT25" s="7"/>
      <c r="AHU25" s="7"/>
      <c r="AHV25" s="7"/>
      <c r="AHW25" s="7"/>
      <c r="AHX25" s="7"/>
      <c r="AHY25" s="7"/>
      <c r="AHZ25" s="7"/>
      <c r="AIA25" s="7"/>
      <c r="AIB25" s="7"/>
      <c r="AIC25" s="7"/>
      <c r="AID25" s="7"/>
      <c r="AIE25" s="7"/>
      <c r="AIF25" s="7"/>
      <c r="AIG25" s="7"/>
      <c r="AIH25" s="7"/>
      <c r="AII25" s="7"/>
      <c r="AIJ25" s="7"/>
      <c r="AIK25" s="7"/>
      <c r="AIL25" s="7"/>
      <c r="AIM25" s="7"/>
      <c r="AIN25" s="7"/>
      <c r="AIO25" s="7"/>
      <c r="AIP25" s="7"/>
      <c r="AIQ25" s="7"/>
      <c r="AIR25" s="7"/>
      <c r="AIS25" s="7"/>
      <c r="AIT25" s="7"/>
      <c r="AIU25" s="7"/>
      <c r="AIV25" s="7"/>
      <c r="AIW25" s="7"/>
      <c r="AIX25" s="7"/>
      <c r="AIY25" s="7"/>
      <c r="AIZ25" s="7"/>
      <c r="AJA25" s="7"/>
      <c r="AJB25" s="7"/>
      <c r="AJC25" s="7"/>
      <c r="AJD25" s="7"/>
      <c r="AJE25" s="7"/>
      <c r="AJF25" s="7"/>
      <c r="AJG25" s="7"/>
      <c r="AJH25" s="7"/>
      <c r="AJI25" s="7"/>
      <c r="AJJ25" s="7"/>
      <c r="AJK25" s="7"/>
      <c r="AJL25" s="7"/>
      <c r="AJM25" s="7"/>
      <c r="AJN25" s="7"/>
      <c r="AJO25" s="7"/>
      <c r="AJP25" s="7"/>
      <c r="AJQ25" s="7"/>
      <c r="AJR25" s="7"/>
      <c r="AJS25" s="7"/>
      <c r="AJT25" s="7"/>
      <c r="AJU25" s="7"/>
      <c r="AJV25" s="7"/>
      <c r="AJW25" s="7"/>
      <c r="AJX25" s="7"/>
      <c r="AJY25" s="7"/>
      <c r="AJZ25" s="7"/>
      <c r="AKA25" s="7"/>
      <c r="AKB25" s="7"/>
      <c r="AKC25" s="7"/>
      <c r="AKD25" s="7"/>
      <c r="AKE25" s="7"/>
      <c r="AKF25" s="7"/>
      <c r="AKG25" s="7"/>
      <c r="AKH25" s="7"/>
      <c r="AKI25" s="7"/>
      <c r="AKJ25" s="7"/>
      <c r="AKK25" s="7"/>
      <c r="AKL25" s="7"/>
      <c r="AKM25" s="7"/>
      <c r="AKN25" s="7"/>
      <c r="AKO25" s="7"/>
      <c r="AKP25" s="7"/>
      <c r="AKQ25" s="7"/>
      <c r="AKR25" s="7"/>
      <c r="AKS25" s="7"/>
      <c r="AKT25" s="7"/>
      <c r="AKU25" s="7"/>
      <c r="AKV25" s="7"/>
      <c r="AKW25" s="7"/>
      <c r="AKX25" s="7"/>
      <c r="AKY25" s="7"/>
      <c r="AKZ25" s="7"/>
      <c r="ALA25" s="7"/>
      <c r="ALB25" s="7"/>
      <c r="ALC25" s="7"/>
      <c r="ALD25" s="7"/>
      <c r="ALE25" s="7"/>
      <c r="ALF25" s="7"/>
      <c r="ALG25" s="7"/>
      <c r="ALH25" s="7"/>
      <c r="ALI25" s="7"/>
      <c r="ALJ25" s="7"/>
      <c r="ALK25" s="7"/>
      <c r="ALL25" s="7"/>
      <c r="ALM25" s="7"/>
      <c r="ALN25" s="7"/>
      <c r="ALO25" s="7"/>
      <c r="ALP25" s="7"/>
      <c r="ALQ25" s="7"/>
      <c r="ALR25" s="7"/>
      <c r="ALS25" s="7"/>
      <c r="ALT25" s="7"/>
      <c r="ALU25" s="7"/>
      <c r="ALV25" s="7"/>
      <c r="ALW25" s="7"/>
      <c r="ALX25" s="7"/>
      <c r="ALY25" s="7"/>
      <c r="ALZ25" s="7"/>
      <c r="AMA25" s="7"/>
      <c r="AMB25" s="7"/>
      <c r="AMC25" s="7"/>
      <c r="AMD25" s="7"/>
      <c r="AME25" s="7"/>
      <c r="AMF25" s="7"/>
      <c r="AMG25" s="7"/>
      <c r="AMH25" s="7"/>
      <c r="AMI25" s="7"/>
      <c r="AMJ25" s="7"/>
      <c r="AMK25" s="7"/>
      <c r="AML25" s="7"/>
      <c r="AMM25" s="7"/>
      <c r="AMN25" s="7"/>
      <c r="AMO25" s="7"/>
      <c r="AMP25" s="7"/>
      <c r="AMQ25" s="7"/>
      <c r="AMR25" s="7"/>
      <c r="AMS25" s="7"/>
      <c r="AMT25" s="7"/>
      <c r="AMU25" s="7"/>
      <c r="AMV25" s="7"/>
      <c r="AMW25" s="7"/>
      <c r="AMX25" s="7"/>
      <c r="AMY25" s="7"/>
      <c r="AMZ25" s="7"/>
      <c r="ANA25" s="7"/>
      <c r="ANB25" s="7"/>
      <c r="ANC25" s="7"/>
      <c r="AND25" s="7"/>
      <c r="ANE25" s="7"/>
      <c r="ANF25" s="7"/>
      <c r="ANG25" s="7"/>
      <c r="ANH25" s="7"/>
      <c r="ANI25" s="7"/>
      <c r="ANJ25" s="7"/>
      <c r="ANK25" s="7"/>
      <c r="ANL25" s="7"/>
      <c r="ANM25" s="7"/>
      <c r="ANN25" s="7"/>
      <c r="ANO25" s="7"/>
      <c r="ANP25" s="7"/>
      <c r="ANQ25" s="7"/>
      <c r="ANR25" s="7"/>
      <c r="ANS25" s="7"/>
      <c r="ANT25" s="7"/>
      <c r="ANU25" s="7"/>
      <c r="ANV25" s="7"/>
      <c r="ANW25" s="7"/>
      <c r="ANX25" s="7"/>
      <c r="ANY25" s="7"/>
      <c r="ANZ25" s="7"/>
      <c r="AOA25" s="7"/>
      <c r="AOB25" s="7"/>
      <c r="AOC25" s="7"/>
      <c r="AOD25" s="7"/>
      <c r="AOE25" s="7"/>
      <c r="AOF25" s="7"/>
      <c r="AOG25" s="7"/>
      <c r="AOH25" s="7"/>
      <c r="AOI25" s="7"/>
      <c r="AOJ25" s="7"/>
      <c r="AOK25" s="7"/>
      <c r="AOL25" s="7"/>
      <c r="AOM25" s="7"/>
      <c r="AON25" s="7"/>
      <c r="AOO25" s="7"/>
      <c r="AOP25" s="7"/>
      <c r="AOQ25" s="7"/>
      <c r="AOR25" s="7"/>
      <c r="AOS25" s="7"/>
      <c r="AOT25" s="7"/>
      <c r="AOU25" s="7"/>
      <c r="AOV25" s="7"/>
      <c r="AOW25" s="7"/>
      <c r="AOX25" s="7"/>
      <c r="AOY25" s="7"/>
      <c r="AOZ25" s="7"/>
      <c r="APA25" s="7"/>
      <c r="APB25" s="7"/>
      <c r="APC25" s="7"/>
      <c r="APD25" s="7"/>
      <c r="APE25" s="7"/>
      <c r="APF25" s="7"/>
      <c r="APG25" s="7"/>
      <c r="APH25" s="7"/>
      <c r="API25" s="7"/>
      <c r="APJ25" s="7"/>
      <c r="APK25" s="7"/>
      <c r="APL25" s="7"/>
      <c r="APM25" s="7"/>
      <c r="APN25" s="7"/>
      <c r="APO25" s="7"/>
      <c r="APP25" s="7"/>
      <c r="APQ25" s="7"/>
      <c r="APR25" s="7"/>
      <c r="APS25" s="7"/>
      <c r="APT25" s="7"/>
      <c r="APU25" s="7"/>
      <c r="APV25" s="7"/>
      <c r="APW25" s="7"/>
      <c r="APX25" s="7"/>
      <c r="APY25" s="7"/>
      <c r="APZ25" s="7"/>
      <c r="AQA25" s="7"/>
      <c r="AQB25" s="7"/>
      <c r="AQC25" s="7"/>
      <c r="AQD25" s="7"/>
      <c r="AQE25" s="7"/>
      <c r="AQF25" s="7"/>
      <c r="AQG25" s="7"/>
      <c r="AQH25" s="7"/>
      <c r="AQI25" s="7"/>
      <c r="AQJ25" s="7"/>
      <c r="AQK25" s="7"/>
      <c r="AQL25" s="7"/>
      <c r="AQM25" s="7"/>
      <c r="AQN25" s="7"/>
      <c r="AQO25" s="7"/>
      <c r="AQP25" s="7"/>
      <c r="AQQ25" s="7"/>
      <c r="AQR25" s="7"/>
      <c r="AQS25" s="7"/>
      <c r="AQT25" s="7"/>
      <c r="AQU25" s="7"/>
      <c r="AQV25" s="7"/>
      <c r="AQW25" s="7"/>
      <c r="AQX25" s="7"/>
      <c r="AQY25" s="7"/>
      <c r="AQZ25" s="7"/>
      <c r="ARA25" s="7"/>
      <c r="ARB25" s="7"/>
      <c r="ARC25" s="7"/>
      <c r="ARD25" s="7"/>
      <c r="ARE25" s="7"/>
      <c r="ARF25" s="7"/>
      <c r="ARG25" s="7"/>
      <c r="ARH25" s="7"/>
      <c r="ARI25" s="7"/>
      <c r="ARJ25" s="7"/>
      <c r="ARK25" s="7"/>
      <c r="ARL25" s="7"/>
      <c r="ARM25" s="7"/>
      <c r="ARN25" s="7"/>
      <c r="ARO25" s="7"/>
      <c r="ARP25" s="7"/>
      <c r="ARQ25" s="7"/>
      <c r="ARR25" s="7"/>
      <c r="ARS25" s="7"/>
      <c r="ART25" s="7"/>
      <c r="ARU25" s="7"/>
      <c r="ARV25" s="7"/>
      <c r="ARW25" s="7"/>
      <c r="ARX25" s="7"/>
      <c r="ARY25" s="7"/>
      <c r="ARZ25" s="7"/>
      <c r="ASA25" s="7"/>
      <c r="ASB25" s="7"/>
      <c r="ASC25" s="7"/>
      <c r="ASD25" s="7"/>
      <c r="ASE25" s="7"/>
      <c r="ASF25" s="7"/>
      <c r="ASG25" s="7"/>
      <c r="ASH25" s="7"/>
      <c r="ASI25" s="7"/>
      <c r="ASJ25" s="7"/>
      <c r="ASK25" s="7"/>
      <c r="ASL25" s="7"/>
      <c r="ASM25" s="7"/>
      <c r="ASN25" s="7"/>
      <c r="ASO25" s="7"/>
      <c r="ASP25" s="7"/>
      <c r="ASQ25" s="7"/>
      <c r="ASR25" s="7"/>
      <c r="ASS25" s="7"/>
      <c r="AST25" s="7"/>
      <c r="ASU25" s="7"/>
      <c r="ASV25" s="7"/>
      <c r="ASW25" s="7"/>
      <c r="ASX25" s="7"/>
      <c r="ASY25" s="7"/>
      <c r="ASZ25" s="7"/>
      <c r="ATA25" s="7"/>
      <c r="ATB25" s="7"/>
      <c r="ATC25" s="7"/>
      <c r="ATD25" s="7"/>
      <c r="ATE25" s="7"/>
      <c r="ATF25" s="7"/>
      <c r="ATG25" s="7"/>
      <c r="ATH25" s="7"/>
      <c r="ATI25" s="7"/>
      <c r="ATJ25" s="7"/>
      <c r="ATK25" s="7"/>
      <c r="ATL25" s="7"/>
      <c r="ATM25" s="7"/>
      <c r="ATN25" s="7"/>
      <c r="ATO25" s="7"/>
      <c r="ATP25" s="7"/>
      <c r="ATQ25" s="7"/>
      <c r="ATR25" s="7"/>
      <c r="ATS25" s="7"/>
      <c r="ATT25" s="7"/>
      <c r="ATU25" s="7"/>
      <c r="ATV25" s="7"/>
      <c r="ATW25" s="7"/>
      <c r="ATX25" s="7"/>
      <c r="ATY25" s="7"/>
      <c r="ATZ25" s="7"/>
      <c r="AUA25" s="7"/>
      <c r="AUB25" s="7"/>
      <c r="AUC25" s="7"/>
      <c r="AUD25" s="7"/>
      <c r="AUE25" s="7"/>
      <c r="AUF25" s="7"/>
      <c r="AUG25" s="7"/>
      <c r="AUH25" s="7"/>
      <c r="AUI25" s="7"/>
      <c r="AUJ25" s="7"/>
      <c r="AUK25" s="7"/>
      <c r="AUL25" s="7"/>
      <c r="AUM25" s="7"/>
      <c r="AUN25" s="7"/>
      <c r="AUO25" s="7"/>
      <c r="AUP25" s="7"/>
      <c r="AUQ25" s="7"/>
      <c r="AUR25" s="7"/>
      <c r="AUS25" s="7"/>
      <c r="AUT25" s="7"/>
      <c r="AUU25" s="7"/>
      <c r="AUV25" s="7"/>
      <c r="AUW25" s="7"/>
      <c r="AUX25" s="7"/>
      <c r="AUY25" s="7"/>
      <c r="AUZ25" s="7"/>
      <c r="AVA25" s="7"/>
      <c r="AVB25" s="7"/>
      <c r="AVC25" s="7"/>
      <c r="AVD25" s="7"/>
      <c r="AVE25" s="7"/>
      <c r="AVF25" s="7"/>
      <c r="AVG25" s="7"/>
      <c r="AVH25" s="7"/>
      <c r="AVI25" s="7"/>
      <c r="AVJ25" s="7"/>
      <c r="AVK25" s="7"/>
      <c r="AVL25" s="7"/>
      <c r="AVM25" s="7"/>
      <c r="AVN25" s="7"/>
      <c r="AVO25" s="7"/>
      <c r="AVP25" s="7"/>
      <c r="AVQ25" s="7"/>
      <c r="AVR25" s="7"/>
      <c r="AVS25" s="7"/>
      <c r="AVT25" s="7"/>
      <c r="AVU25" s="7"/>
      <c r="AVV25" s="7"/>
      <c r="AVW25" s="7"/>
      <c r="AVX25" s="7"/>
      <c r="AVY25" s="7"/>
      <c r="AVZ25" s="7"/>
      <c r="AWA25" s="7"/>
      <c r="AWB25" s="7"/>
      <c r="AWC25" s="7"/>
      <c r="AWD25" s="7"/>
      <c r="AWE25" s="7"/>
      <c r="AWF25" s="7"/>
      <c r="AWG25" s="7"/>
      <c r="AWH25" s="7"/>
      <c r="AWI25" s="7"/>
      <c r="AWJ25" s="7"/>
      <c r="AWK25" s="7"/>
      <c r="AWL25" s="7"/>
      <c r="AWM25" s="7"/>
      <c r="AWN25" s="7"/>
      <c r="AWO25" s="7"/>
      <c r="AWP25" s="7"/>
      <c r="AWQ25" s="7"/>
      <c r="AWR25" s="7"/>
      <c r="AWS25" s="7"/>
      <c r="AWT25" s="7"/>
      <c r="AWU25" s="7"/>
      <c r="AWV25" s="7"/>
      <c r="AWW25" s="7"/>
      <c r="AWX25" s="7"/>
      <c r="AWY25" s="7"/>
      <c r="AWZ25" s="7"/>
      <c r="AXA25" s="7"/>
      <c r="AXB25" s="7"/>
      <c r="AXC25" s="7"/>
      <c r="AXD25" s="7"/>
      <c r="AXE25" s="7"/>
      <c r="AXF25" s="7"/>
      <c r="AXG25" s="7"/>
      <c r="AXH25" s="7"/>
      <c r="AXI25" s="7"/>
      <c r="AXJ25" s="7"/>
      <c r="AXK25" s="7"/>
      <c r="AXL25" s="7"/>
      <c r="AXM25" s="7"/>
      <c r="AXN25" s="7"/>
      <c r="AXO25" s="7"/>
      <c r="AXP25" s="7"/>
      <c r="AXQ25" s="7"/>
      <c r="AXR25" s="7"/>
      <c r="AXS25" s="7"/>
      <c r="AXT25" s="7"/>
      <c r="AXU25" s="7"/>
      <c r="AXV25" s="7"/>
      <c r="AXW25" s="7"/>
      <c r="AXX25" s="7"/>
      <c r="AXY25" s="7"/>
      <c r="AXZ25" s="7"/>
      <c r="AYA25" s="7"/>
      <c r="AYB25" s="7"/>
      <c r="AYC25" s="7"/>
      <c r="AYD25" s="7"/>
      <c r="AYE25" s="7"/>
      <c r="AYF25" s="7"/>
      <c r="AYG25" s="7"/>
      <c r="AYH25" s="7"/>
      <c r="AYI25" s="7"/>
      <c r="AYJ25" s="7"/>
      <c r="AYK25" s="7"/>
      <c r="AYL25" s="7"/>
      <c r="AYM25" s="7"/>
      <c r="AYN25" s="7"/>
      <c r="AYO25" s="7"/>
      <c r="AYP25" s="7"/>
      <c r="AYQ25" s="7"/>
      <c r="AYR25" s="7"/>
      <c r="AYS25" s="7"/>
      <c r="AYT25" s="7"/>
      <c r="AYU25" s="7"/>
      <c r="AYV25" s="7"/>
      <c r="AYW25" s="7"/>
      <c r="AYX25" s="7"/>
      <c r="AYY25" s="7"/>
      <c r="AYZ25" s="7"/>
      <c r="AZA25" s="7"/>
      <c r="AZB25" s="7"/>
      <c r="AZC25" s="7"/>
      <c r="AZD25" s="7"/>
      <c r="AZE25" s="7"/>
      <c r="AZF25" s="7"/>
      <c r="AZG25" s="7"/>
      <c r="AZH25" s="7"/>
      <c r="AZI25" s="7"/>
      <c r="AZJ25" s="7"/>
      <c r="AZK25" s="7"/>
      <c r="AZL25" s="7"/>
      <c r="AZM25" s="7"/>
      <c r="AZN25" s="7"/>
      <c r="AZO25" s="7"/>
      <c r="AZP25" s="7"/>
      <c r="AZQ25" s="7"/>
      <c r="AZR25" s="7"/>
      <c r="AZS25" s="7"/>
      <c r="AZT25" s="7"/>
      <c r="AZU25" s="7"/>
      <c r="AZV25" s="7"/>
      <c r="AZW25" s="7"/>
      <c r="AZX25" s="7"/>
      <c r="AZY25" s="7"/>
      <c r="AZZ25" s="7"/>
      <c r="BAA25" s="7"/>
      <c r="BAB25" s="7"/>
      <c r="BAC25" s="7"/>
      <c r="BAD25" s="7"/>
      <c r="BAE25" s="7"/>
      <c r="BAF25" s="7"/>
      <c r="BAG25" s="7"/>
      <c r="BAH25" s="7"/>
      <c r="BAI25" s="7"/>
      <c r="BAJ25" s="7"/>
      <c r="BAK25" s="7"/>
      <c r="BAL25" s="7"/>
      <c r="BAM25" s="7"/>
      <c r="BAN25" s="7"/>
      <c r="BAO25" s="7"/>
      <c r="BAP25" s="7"/>
      <c r="BAQ25" s="7"/>
      <c r="BAR25" s="7"/>
      <c r="BAS25" s="7"/>
      <c r="BAT25" s="7"/>
      <c r="BAU25" s="7"/>
      <c r="BAV25" s="7"/>
      <c r="BAW25" s="7"/>
      <c r="BAX25" s="7"/>
      <c r="BAY25" s="7"/>
      <c r="BAZ25" s="7"/>
      <c r="BBA25" s="7"/>
      <c r="BBB25" s="7"/>
      <c r="BBC25" s="7"/>
      <c r="BBD25" s="7"/>
      <c r="BBE25" s="7"/>
      <c r="BBF25" s="7"/>
      <c r="BBG25" s="7"/>
      <c r="BBH25" s="7"/>
      <c r="BBI25" s="7"/>
      <c r="BBJ25" s="7"/>
      <c r="BBK25" s="7"/>
      <c r="BBL25" s="7"/>
      <c r="BBM25" s="7"/>
      <c r="BBN25" s="7"/>
      <c r="BBO25" s="7"/>
      <c r="BBP25" s="7"/>
      <c r="BBQ25" s="7"/>
      <c r="BBR25" s="7"/>
      <c r="BBS25" s="7"/>
      <c r="BBT25" s="7"/>
      <c r="BBU25" s="7"/>
      <c r="BBV25" s="7"/>
      <c r="BBW25" s="7"/>
      <c r="BBX25" s="7"/>
      <c r="BBY25" s="7"/>
      <c r="BBZ25" s="7"/>
      <c r="BCA25" s="7"/>
      <c r="BCB25" s="7"/>
      <c r="BCC25" s="7"/>
      <c r="BCD25" s="7"/>
      <c r="BCE25" s="7"/>
      <c r="BCF25" s="7"/>
      <c r="BCG25" s="7"/>
      <c r="BCH25" s="7"/>
      <c r="BCI25" s="7"/>
      <c r="BCJ25" s="7"/>
      <c r="BCK25" s="7"/>
      <c r="BCL25" s="7"/>
      <c r="BCM25" s="7"/>
      <c r="BCN25" s="7"/>
      <c r="BCO25" s="7"/>
      <c r="BCP25" s="7"/>
      <c r="BCQ25" s="7"/>
      <c r="BCR25" s="7"/>
      <c r="BCS25" s="7"/>
      <c r="BCT25" s="7"/>
      <c r="BCU25" s="7"/>
      <c r="BCV25" s="7"/>
      <c r="BCW25" s="7"/>
      <c r="BCX25" s="7"/>
      <c r="BCY25" s="7"/>
      <c r="BCZ25" s="7"/>
      <c r="BDA25" s="7"/>
      <c r="BDB25" s="7"/>
      <c r="BDC25" s="7"/>
      <c r="BDD25" s="7"/>
      <c r="BDE25" s="7"/>
      <c r="BDF25" s="7"/>
      <c r="BDG25" s="7"/>
      <c r="BDH25" s="7"/>
      <c r="BDI25" s="7"/>
      <c r="BDJ25" s="7"/>
      <c r="BDK25" s="7"/>
      <c r="BDL25" s="7"/>
      <c r="BDM25" s="7"/>
      <c r="BDN25" s="7"/>
      <c r="BDO25" s="7"/>
      <c r="BDP25" s="7"/>
      <c r="BDQ25" s="7"/>
      <c r="BDR25" s="7"/>
      <c r="BDS25" s="7"/>
      <c r="BDT25" s="7"/>
      <c r="BDU25" s="7"/>
      <c r="BDV25" s="7"/>
      <c r="BDW25" s="7"/>
      <c r="BDX25" s="7"/>
      <c r="BDY25" s="7"/>
      <c r="BDZ25" s="7"/>
      <c r="BEA25" s="7"/>
      <c r="BEB25" s="7"/>
      <c r="BEC25" s="7"/>
      <c r="BED25" s="7"/>
      <c r="BEE25" s="7"/>
      <c r="BEF25" s="7"/>
      <c r="BEG25" s="7"/>
      <c r="BEH25" s="7"/>
      <c r="BEI25" s="7"/>
      <c r="BEJ25" s="7"/>
      <c r="BEK25" s="7"/>
      <c r="BEL25" s="7"/>
      <c r="BEM25" s="7"/>
      <c r="BEN25" s="7"/>
      <c r="BEO25" s="7"/>
      <c r="BEP25" s="7"/>
      <c r="BEQ25" s="7"/>
      <c r="BER25" s="7"/>
      <c r="BES25" s="7"/>
      <c r="BET25" s="7"/>
      <c r="BEU25" s="7"/>
      <c r="BEV25" s="7"/>
      <c r="BEW25" s="7"/>
      <c r="BEX25" s="7"/>
      <c r="BEY25" s="7"/>
      <c r="BEZ25" s="7"/>
      <c r="BFA25" s="7"/>
      <c r="BFB25" s="7"/>
      <c r="BFC25" s="7"/>
      <c r="BFD25" s="7"/>
      <c r="BFE25" s="7"/>
      <c r="BFF25" s="7"/>
      <c r="BFG25" s="7"/>
      <c r="BFH25" s="7"/>
      <c r="BFI25" s="7"/>
      <c r="BFJ25" s="7"/>
      <c r="BFK25" s="7"/>
      <c r="BFL25" s="7"/>
      <c r="BFM25" s="7"/>
      <c r="BFN25" s="7"/>
      <c r="BFO25" s="7"/>
      <c r="BFP25" s="7"/>
      <c r="BFQ25" s="7"/>
      <c r="BFR25" s="7"/>
      <c r="BFS25" s="7"/>
      <c r="BFT25" s="7"/>
      <c r="BFU25" s="7"/>
      <c r="BFV25" s="7"/>
      <c r="BFW25" s="7"/>
      <c r="BFX25" s="7"/>
      <c r="BFY25" s="7"/>
      <c r="BFZ25" s="7"/>
      <c r="BGA25" s="7"/>
      <c r="BGB25" s="7"/>
      <c r="BGC25" s="7"/>
      <c r="BGD25" s="7"/>
      <c r="BGE25" s="7"/>
      <c r="BGF25" s="7"/>
      <c r="BGG25" s="7"/>
      <c r="BGH25" s="7"/>
      <c r="BGI25" s="7"/>
      <c r="BGJ25" s="7"/>
      <c r="BGK25" s="7"/>
      <c r="BGL25" s="7"/>
      <c r="BGM25" s="7"/>
      <c r="BGN25" s="7"/>
      <c r="BGO25" s="7"/>
      <c r="BGP25" s="7"/>
      <c r="BGQ25" s="7"/>
      <c r="BGR25" s="7"/>
      <c r="BGS25" s="7"/>
      <c r="BGT25" s="7"/>
      <c r="BGU25" s="7"/>
      <c r="BGV25" s="7"/>
      <c r="BGW25" s="7"/>
      <c r="BGX25" s="7"/>
      <c r="BGY25" s="7"/>
      <c r="BGZ25" s="7"/>
      <c r="BHA25" s="7"/>
      <c r="BHB25" s="7"/>
      <c r="BHC25" s="7"/>
      <c r="BHD25" s="7"/>
      <c r="BHE25" s="7"/>
      <c r="BHF25" s="7"/>
      <c r="BHG25" s="7"/>
      <c r="BHH25" s="7"/>
      <c r="BHI25" s="7"/>
      <c r="BHJ25" s="7"/>
      <c r="BHK25" s="7"/>
      <c r="BHL25" s="7"/>
      <c r="BHM25" s="7"/>
      <c r="BHN25" s="7"/>
      <c r="BHO25" s="7"/>
      <c r="BHP25" s="7"/>
      <c r="BHQ25" s="7"/>
      <c r="BHR25" s="7"/>
      <c r="BHS25" s="7"/>
      <c r="BHT25" s="7"/>
      <c r="BHU25" s="7"/>
      <c r="BHV25" s="7"/>
      <c r="BHW25" s="7"/>
      <c r="BHX25" s="7"/>
      <c r="BHY25" s="7"/>
      <c r="BHZ25" s="7"/>
      <c r="BIA25" s="7"/>
      <c r="BIB25" s="7"/>
      <c r="BIC25" s="7"/>
      <c r="BID25" s="7"/>
      <c r="BIE25" s="7"/>
      <c r="BIF25" s="7"/>
      <c r="BIG25" s="7"/>
      <c r="BIH25" s="7"/>
      <c r="BII25" s="7"/>
      <c r="BIJ25" s="7"/>
      <c r="BIK25" s="7"/>
      <c r="BIL25" s="7"/>
      <c r="BIM25" s="7"/>
      <c r="BIN25" s="7"/>
      <c r="BIO25" s="7"/>
      <c r="BIP25" s="7"/>
      <c r="BIQ25" s="7"/>
      <c r="BIR25" s="7"/>
      <c r="BIS25" s="7"/>
      <c r="BIT25" s="7"/>
      <c r="BIU25" s="7"/>
      <c r="BIV25" s="7"/>
      <c r="BIW25" s="7"/>
      <c r="BIX25" s="7"/>
      <c r="BIY25" s="7"/>
      <c r="BIZ25" s="7"/>
      <c r="BJA25" s="7"/>
      <c r="BJB25" s="7"/>
      <c r="BJC25" s="7"/>
      <c r="BJD25" s="7"/>
      <c r="BJE25" s="7"/>
      <c r="BJF25" s="7"/>
      <c r="BJG25" s="7"/>
      <c r="BJH25" s="7"/>
      <c r="BJI25" s="7"/>
      <c r="BJJ25" s="7"/>
      <c r="BJK25" s="7"/>
      <c r="BJL25" s="7"/>
      <c r="BJM25" s="7"/>
      <c r="BJN25" s="7"/>
      <c r="BJO25" s="7"/>
      <c r="BJP25" s="7"/>
      <c r="BJQ25" s="7"/>
      <c r="BJR25" s="7"/>
      <c r="BJS25" s="7"/>
      <c r="BJT25" s="7"/>
      <c r="BJU25" s="7"/>
      <c r="BJV25" s="7"/>
      <c r="BJW25" s="7"/>
      <c r="BJX25" s="7"/>
      <c r="BJY25" s="7"/>
      <c r="BJZ25" s="7"/>
      <c r="BKA25" s="7"/>
      <c r="BKB25" s="7"/>
      <c r="BKC25" s="7"/>
      <c r="BKD25" s="7"/>
      <c r="BKE25" s="7"/>
      <c r="BKF25" s="7"/>
      <c r="BKG25" s="7"/>
      <c r="BKH25" s="7"/>
      <c r="BKI25" s="7"/>
      <c r="BKJ25" s="7"/>
      <c r="BKK25" s="7"/>
      <c r="BKL25" s="7"/>
      <c r="BKM25" s="7"/>
      <c r="BKN25" s="7"/>
      <c r="BKO25" s="7"/>
      <c r="BKP25" s="7"/>
      <c r="BKQ25" s="7"/>
      <c r="BKR25" s="7"/>
      <c r="BKS25" s="7"/>
      <c r="BKT25" s="7"/>
      <c r="BKU25" s="7"/>
      <c r="BKV25" s="7"/>
      <c r="BKW25" s="7"/>
      <c r="BKX25" s="7"/>
      <c r="BKY25" s="7"/>
      <c r="BKZ25" s="7"/>
      <c r="BLA25" s="7"/>
      <c r="BLB25" s="7"/>
      <c r="BLC25" s="7"/>
      <c r="BLD25" s="7"/>
      <c r="BLE25" s="7"/>
      <c r="BLF25" s="7"/>
      <c r="BLG25" s="7"/>
      <c r="BLH25" s="7"/>
      <c r="BLI25" s="7"/>
      <c r="BLJ25" s="7"/>
      <c r="BLK25" s="7"/>
      <c r="BLL25" s="7"/>
      <c r="BLM25" s="7"/>
      <c r="BLN25" s="7"/>
      <c r="BLO25" s="7"/>
      <c r="BLP25" s="7"/>
      <c r="BLQ25" s="7"/>
      <c r="BLR25" s="7"/>
      <c r="BLS25" s="7"/>
      <c r="BLT25" s="7"/>
      <c r="BLU25" s="7"/>
      <c r="BLV25" s="7"/>
      <c r="BLW25" s="7"/>
      <c r="BLX25" s="7"/>
      <c r="BLY25" s="7"/>
      <c r="BLZ25" s="7"/>
      <c r="BMA25" s="7"/>
      <c r="BMB25" s="7"/>
      <c r="BMC25" s="7"/>
      <c r="BMD25" s="7"/>
      <c r="BME25" s="7"/>
      <c r="BMF25" s="7"/>
      <c r="BMG25" s="7"/>
      <c r="BMH25" s="7"/>
      <c r="BMI25" s="7"/>
      <c r="BMJ25" s="7"/>
      <c r="BMK25" s="7"/>
      <c r="BML25" s="7"/>
      <c r="BMM25" s="7"/>
      <c r="BMN25" s="7"/>
      <c r="BMO25" s="7"/>
      <c r="BMP25" s="7"/>
      <c r="BMQ25" s="7"/>
      <c r="BMR25" s="7"/>
      <c r="BMS25" s="7"/>
      <c r="BMT25" s="7"/>
      <c r="BMU25" s="7"/>
      <c r="BMV25" s="7"/>
      <c r="BMW25" s="7"/>
      <c r="BMX25" s="7"/>
      <c r="BMY25" s="7"/>
      <c r="BMZ25" s="7"/>
      <c r="BNA25" s="7"/>
      <c r="BNB25" s="7"/>
      <c r="BNC25" s="7"/>
      <c r="BND25" s="7"/>
      <c r="BNE25" s="7"/>
      <c r="BNF25" s="7"/>
      <c r="BNG25" s="7"/>
      <c r="BNH25" s="7"/>
      <c r="BNI25" s="7"/>
      <c r="BNJ25" s="7"/>
      <c r="BNK25" s="7"/>
      <c r="BNL25" s="7"/>
      <c r="BNM25" s="7"/>
      <c r="BNN25" s="7"/>
      <c r="BNO25" s="7"/>
      <c r="BNP25" s="7"/>
      <c r="BNQ25" s="7"/>
      <c r="BNR25" s="7"/>
      <c r="BNS25" s="7"/>
      <c r="BNT25" s="7"/>
      <c r="BNU25" s="7"/>
      <c r="BNV25" s="7"/>
      <c r="BNW25" s="7"/>
      <c r="BNX25" s="7"/>
      <c r="BNY25" s="7"/>
      <c r="BNZ25" s="7"/>
      <c r="BOA25" s="7"/>
      <c r="BOB25" s="7"/>
      <c r="BOC25" s="7"/>
      <c r="BOD25" s="7"/>
      <c r="BOE25" s="7"/>
      <c r="BOF25" s="7"/>
      <c r="BOG25" s="7"/>
      <c r="BOH25" s="7"/>
      <c r="BOI25" s="7"/>
      <c r="BOJ25" s="7"/>
      <c r="BOK25" s="7"/>
      <c r="BOL25" s="7"/>
      <c r="BOM25" s="7"/>
      <c r="BON25" s="7"/>
      <c r="BOO25" s="7"/>
      <c r="BOP25" s="7"/>
      <c r="BOQ25" s="7"/>
      <c r="BOR25" s="7"/>
      <c r="BOS25" s="7"/>
      <c r="BOT25" s="7"/>
      <c r="BOU25" s="7"/>
      <c r="BOV25" s="7"/>
      <c r="BOW25" s="7"/>
      <c r="BOX25" s="7"/>
      <c r="BOY25" s="7"/>
      <c r="BOZ25" s="7"/>
      <c r="BPA25" s="7"/>
      <c r="BPB25" s="7"/>
      <c r="BPC25" s="7"/>
      <c r="BPD25" s="7"/>
      <c r="BPE25" s="7"/>
      <c r="BPF25" s="7"/>
      <c r="BPG25" s="7"/>
      <c r="BPH25" s="7"/>
      <c r="BPI25" s="7"/>
      <c r="BPJ25" s="7"/>
      <c r="BPK25" s="7"/>
      <c r="BPL25" s="7"/>
      <c r="BPM25" s="7"/>
      <c r="BPN25" s="7"/>
      <c r="BPO25" s="7"/>
      <c r="BPP25" s="7"/>
      <c r="BPQ25" s="7"/>
      <c r="BPR25" s="7"/>
      <c r="BPS25" s="7"/>
      <c r="BPT25" s="7"/>
      <c r="BPU25" s="7"/>
      <c r="BPV25" s="7"/>
      <c r="BPW25" s="7"/>
      <c r="BPX25" s="7"/>
      <c r="BPY25" s="7"/>
      <c r="BPZ25" s="7"/>
      <c r="BQA25" s="7"/>
      <c r="BQB25" s="7"/>
      <c r="BQC25" s="7"/>
      <c r="BQD25" s="7"/>
      <c r="BQE25" s="7"/>
      <c r="BQF25" s="7"/>
      <c r="BQG25" s="7"/>
      <c r="BQH25" s="7"/>
      <c r="BQI25" s="7"/>
      <c r="BQJ25" s="7"/>
      <c r="BQK25" s="7"/>
      <c r="BQL25" s="7"/>
      <c r="BQM25" s="7"/>
      <c r="BQN25" s="7"/>
      <c r="BQO25" s="7"/>
      <c r="BQP25" s="7"/>
      <c r="BQQ25" s="7"/>
      <c r="BQR25" s="7"/>
      <c r="BQS25" s="7"/>
      <c r="BQT25" s="7"/>
      <c r="BQU25" s="7"/>
      <c r="BQV25" s="7"/>
      <c r="BQW25" s="7"/>
      <c r="BQX25" s="7"/>
      <c r="BQY25" s="7"/>
      <c r="BQZ25" s="7"/>
      <c r="BRA25" s="7"/>
      <c r="BRB25" s="7"/>
      <c r="BRC25" s="7"/>
      <c r="BRD25" s="7"/>
      <c r="BRE25" s="7"/>
      <c r="BRF25" s="7"/>
      <c r="BRG25" s="7"/>
      <c r="BRH25" s="7"/>
      <c r="BRI25" s="7"/>
      <c r="BRJ25" s="7"/>
      <c r="BRK25" s="7"/>
      <c r="BRL25" s="7"/>
      <c r="BRM25" s="7"/>
      <c r="BRN25" s="7"/>
      <c r="BRO25" s="7"/>
      <c r="BRP25" s="7"/>
      <c r="BRQ25" s="7"/>
      <c r="BRR25" s="7"/>
      <c r="BRS25" s="7"/>
      <c r="BRT25" s="7"/>
      <c r="BRU25" s="7"/>
      <c r="BRV25" s="7"/>
      <c r="BRW25" s="7"/>
      <c r="BRX25" s="7"/>
      <c r="BRY25" s="7"/>
      <c r="BRZ25" s="7"/>
      <c r="BSA25" s="7"/>
      <c r="BSB25" s="7"/>
      <c r="BSC25" s="7"/>
      <c r="BSD25" s="7"/>
      <c r="BSE25" s="7"/>
      <c r="BSF25" s="7"/>
      <c r="BSG25" s="7"/>
      <c r="BSH25" s="7"/>
      <c r="BSI25" s="7"/>
      <c r="BSJ25" s="7"/>
      <c r="BSK25" s="7"/>
      <c r="BSL25" s="7"/>
      <c r="BSM25" s="7"/>
      <c r="BSN25" s="7"/>
      <c r="BSO25" s="7"/>
      <c r="BSP25" s="7"/>
      <c r="BSQ25" s="7"/>
      <c r="BSR25" s="7"/>
      <c r="BSS25" s="7"/>
      <c r="BST25" s="7"/>
      <c r="BSU25" s="7"/>
      <c r="BSV25" s="7"/>
      <c r="BSW25" s="7"/>
      <c r="BSX25" s="7"/>
      <c r="BSY25" s="7"/>
      <c r="BSZ25" s="7"/>
      <c r="BTA25" s="7"/>
      <c r="BTB25" s="7"/>
      <c r="BTC25" s="7"/>
      <c r="BTD25" s="7"/>
      <c r="BTE25" s="7"/>
      <c r="BTF25" s="7"/>
      <c r="BTG25" s="7"/>
      <c r="BTH25" s="7"/>
      <c r="BTI25" s="7"/>
      <c r="BTJ25" s="7"/>
      <c r="BTK25" s="7"/>
      <c r="BTL25" s="7"/>
      <c r="BTM25" s="7"/>
      <c r="BTN25" s="7"/>
      <c r="BTO25" s="7"/>
      <c r="BTP25" s="7"/>
      <c r="BTQ25" s="7"/>
      <c r="BTR25" s="7"/>
      <c r="BTS25" s="7"/>
      <c r="BTT25" s="7"/>
      <c r="BTU25" s="7"/>
      <c r="BTV25" s="7"/>
      <c r="BTW25" s="7"/>
      <c r="BTX25" s="7"/>
      <c r="BTY25" s="7"/>
      <c r="BTZ25" s="7"/>
      <c r="BUA25" s="7"/>
      <c r="BUB25" s="7"/>
      <c r="BUC25" s="7"/>
      <c r="BUD25" s="7"/>
      <c r="BUE25" s="7"/>
      <c r="BUF25" s="7"/>
      <c r="BUG25" s="7"/>
      <c r="BUH25" s="7"/>
      <c r="BUI25" s="7"/>
      <c r="BUJ25" s="7"/>
      <c r="BUK25" s="7"/>
      <c r="BUL25" s="7"/>
      <c r="BUM25" s="7"/>
      <c r="BUN25" s="7"/>
      <c r="BUO25" s="7"/>
      <c r="BUP25" s="7"/>
      <c r="BUQ25" s="7"/>
      <c r="BUR25" s="7"/>
      <c r="BUS25" s="7"/>
      <c r="BUT25" s="7"/>
      <c r="BUU25" s="7"/>
      <c r="BUV25" s="7"/>
      <c r="BUW25" s="7"/>
      <c r="BUX25" s="7"/>
      <c r="BUY25" s="7"/>
      <c r="BUZ25" s="7"/>
      <c r="BVA25" s="7"/>
      <c r="BVB25" s="7"/>
      <c r="BVC25" s="7"/>
      <c r="BVD25" s="7"/>
      <c r="BVE25" s="7"/>
      <c r="BVF25" s="7"/>
      <c r="BVG25" s="7"/>
      <c r="BVH25" s="7"/>
      <c r="BVI25" s="7"/>
      <c r="BVJ25" s="7"/>
      <c r="BVK25" s="7"/>
      <c r="BVL25" s="7"/>
      <c r="BVM25" s="7"/>
      <c r="BVN25" s="7"/>
      <c r="BVO25" s="7"/>
      <c r="BVP25" s="7"/>
      <c r="BVQ25" s="7"/>
      <c r="BVR25" s="7"/>
      <c r="BVS25" s="7"/>
      <c r="BVT25" s="7"/>
      <c r="BVU25" s="7"/>
      <c r="BVV25" s="7"/>
      <c r="BVW25" s="7"/>
      <c r="BVX25" s="7"/>
      <c r="BVY25" s="7"/>
      <c r="BVZ25" s="7"/>
      <c r="BWA25" s="7"/>
      <c r="BWB25" s="7"/>
      <c r="BWC25" s="7"/>
      <c r="BWD25" s="7"/>
      <c r="BWE25" s="7"/>
      <c r="BWF25" s="7"/>
      <c r="BWG25" s="7"/>
      <c r="BWH25" s="7"/>
      <c r="BWI25" s="7"/>
      <c r="BWJ25" s="7"/>
      <c r="BWK25" s="7"/>
      <c r="BWL25" s="7"/>
      <c r="BWM25" s="7"/>
      <c r="BWN25" s="7"/>
      <c r="BWO25" s="7"/>
      <c r="BWP25" s="7"/>
      <c r="BWQ25" s="7"/>
      <c r="BWR25" s="7"/>
      <c r="BWS25" s="7"/>
      <c r="BWT25" s="7"/>
      <c r="BWU25" s="7"/>
      <c r="BWV25" s="7"/>
      <c r="BWW25" s="7"/>
      <c r="BWX25" s="7"/>
      <c r="BWY25" s="7"/>
      <c r="BWZ25" s="7"/>
      <c r="BXA25" s="7"/>
      <c r="BXB25" s="7"/>
      <c r="BXC25" s="7"/>
      <c r="BXD25" s="7"/>
      <c r="BXE25" s="7"/>
      <c r="BXF25" s="7"/>
      <c r="BXG25" s="7"/>
      <c r="BXH25" s="7"/>
      <c r="BXI25" s="7"/>
      <c r="BXJ25" s="7"/>
      <c r="BXK25" s="7"/>
      <c r="BXL25" s="7"/>
      <c r="BXM25" s="7"/>
      <c r="BXN25" s="7"/>
      <c r="BXO25" s="7"/>
      <c r="BXP25" s="7"/>
      <c r="BXQ25" s="7"/>
      <c r="BXR25" s="7"/>
      <c r="BXS25" s="7"/>
      <c r="BXT25" s="7"/>
      <c r="BXU25" s="7"/>
      <c r="BXV25" s="7"/>
      <c r="BXW25" s="7"/>
      <c r="BXX25" s="7"/>
      <c r="BXY25" s="7"/>
      <c r="BXZ25" s="7"/>
      <c r="BYA25" s="7"/>
      <c r="BYB25" s="7"/>
      <c r="BYC25" s="7"/>
      <c r="BYD25" s="7"/>
      <c r="BYE25" s="7"/>
      <c r="BYF25" s="7"/>
      <c r="BYG25" s="7"/>
      <c r="BYH25" s="7"/>
      <c r="BYI25" s="7"/>
      <c r="BYJ25" s="7"/>
      <c r="BYK25" s="7"/>
      <c r="BYL25" s="7"/>
      <c r="BYM25" s="7"/>
      <c r="BYN25" s="7"/>
      <c r="BYO25" s="7"/>
      <c r="BYP25" s="7"/>
      <c r="BYQ25" s="7"/>
      <c r="BYR25" s="7"/>
      <c r="BYS25" s="7"/>
      <c r="BYT25" s="7"/>
      <c r="BYU25" s="7"/>
      <c r="BYV25" s="7"/>
      <c r="BYW25" s="7"/>
      <c r="BYX25" s="7"/>
      <c r="BYY25" s="7"/>
      <c r="BYZ25" s="7"/>
      <c r="BZA25" s="7"/>
      <c r="BZB25" s="7"/>
      <c r="BZC25" s="7"/>
      <c r="BZD25" s="7"/>
      <c r="BZE25" s="7"/>
      <c r="BZF25" s="7"/>
      <c r="BZG25" s="7"/>
      <c r="BZH25" s="7"/>
      <c r="BZI25" s="7"/>
      <c r="BZJ25" s="7"/>
      <c r="BZK25" s="7"/>
      <c r="BZL25" s="7"/>
      <c r="BZM25" s="7"/>
      <c r="BZN25" s="7"/>
      <c r="BZO25" s="7"/>
      <c r="BZP25" s="7"/>
      <c r="BZQ25" s="7"/>
      <c r="BZR25" s="7"/>
      <c r="BZS25" s="7"/>
      <c r="BZT25" s="7"/>
      <c r="BZU25" s="7"/>
      <c r="BZV25" s="7"/>
      <c r="BZW25" s="7"/>
      <c r="BZX25" s="7"/>
      <c r="BZY25" s="7"/>
      <c r="BZZ25" s="7"/>
      <c r="CAA25" s="7"/>
      <c r="CAB25" s="7"/>
      <c r="CAC25" s="7"/>
      <c r="CAD25" s="7"/>
      <c r="CAE25" s="7"/>
      <c r="CAF25" s="7"/>
      <c r="CAG25" s="7"/>
      <c r="CAH25" s="7"/>
      <c r="CAI25" s="7"/>
      <c r="CAJ25" s="7"/>
      <c r="CAK25" s="7"/>
      <c r="CAL25" s="7"/>
      <c r="CAM25" s="7"/>
      <c r="CAN25" s="7"/>
      <c r="CAO25" s="7"/>
      <c r="CAP25" s="7"/>
      <c r="CAQ25" s="7"/>
      <c r="CAR25" s="7"/>
      <c r="CAS25" s="7"/>
      <c r="CAT25" s="7"/>
      <c r="CAU25" s="7"/>
      <c r="CAV25" s="7"/>
      <c r="CAW25" s="7"/>
      <c r="CAX25" s="7"/>
      <c r="CAY25" s="7"/>
      <c r="CAZ25" s="7"/>
      <c r="CBA25" s="7"/>
      <c r="CBB25" s="7"/>
      <c r="CBC25" s="7"/>
      <c r="CBD25" s="7"/>
      <c r="CBE25" s="7"/>
      <c r="CBF25" s="7"/>
      <c r="CBG25" s="7"/>
      <c r="CBH25" s="7"/>
      <c r="CBI25" s="7"/>
      <c r="CBJ25" s="7"/>
      <c r="CBK25" s="7"/>
      <c r="CBL25" s="7"/>
      <c r="CBM25" s="7"/>
      <c r="CBN25" s="7"/>
      <c r="CBO25" s="7"/>
      <c r="CBP25" s="7"/>
      <c r="CBQ25" s="7"/>
      <c r="CBR25" s="7"/>
      <c r="CBS25" s="7"/>
      <c r="CBT25" s="7"/>
      <c r="CBU25" s="7"/>
      <c r="CBV25" s="7"/>
      <c r="CBW25" s="7"/>
      <c r="CBX25" s="7"/>
      <c r="CBY25" s="7"/>
      <c r="CBZ25" s="7"/>
      <c r="CCA25" s="7"/>
      <c r="CCB25" s="7"/>
      <c r="CCC25" s="7"/>
      <c r="CCD25" s="7"/>
      <c r="CCE25" s="7"/>
      <c r="CCF25" s="7"/>
      <c r="CCG25" s="7"/>
      <c r="CCH25" s="7"/>
      <c r="CCI25" s="7"/>
      <c r="CCJ25" s="7"/>
      <c r="CCK25" s="7"/>
      <c r="CCL25" s="7"/>
      <c r="CCM25" s="7"/>
      <c r="CCN25" s="7"/>
      <c r="CCO25" s="7"/>
      <c r="CCP25" s="7"/>
      <c r="CCQ25" s="7"/>
      <c r="CCR25" s="7"/>
      <c r="CCS25" s="7"/>
      <c r="CCT25" s="7"/>
      <c r="CCU25" s="7"/>
      <c r="CCV25" s="7"/>
      <c r="CCW25" s="7"/>
      <c r="CCX25" s="7"/>
      <c r="CCY25" s="7"/>
      <c r="CCZ25" s="7"/>
      <c r="CDA25" s="7"/>
      <c r="CDB25" s="7"/>
      <c r="CDC25" s="7"/>
      <c r="CDD25" s="7"/>
      <c r="CDE25" s="7"/>
      <c r="CDF25" s="7"/>
      <c r="CDG25" s="7"/>
      <c r="CDH25" s="7"/>
      <c r="CDI25" s="7"/>
      <c r="CDJ25" s="7"/>
      <c r="CDK25" s="7"/>
      <c r="CDL25" s="7"/>
      <c r="CDM25" s="7"/>
      <c r="CDN25" s="7"/>
      <c r="CDO25" s="7"/>
      <c r="CDP25" s="7"/>
      <c r="CDQ25" s="7"/>
      <c r="CDR25" s="7"/>
      <c r="CDS25" s="7"/>
      <c r="CDT25" s="7"/>
      <c r="CDU25" s="7"/>
      <c r="CDV25" s="7"/>
      <c r="CDW25" s="7"/>
      <c r="CDX25" s="7"/>
      <c r="CDY25" s="7"/>
      <c r="CDZ25" s="7"/>
      <c r="CEA25" s="7"/>
      <c r="CEB25" s="7"/>
      <c r="CEC25" s="7"/>
      <c r="CED25" s="7"/>
      <c r="CEE25" s="7"/>
      <c r="CEF25" s="7"/>
      <c r="CEG25" s="7"/>
      <c r="CEH25" s="7"/>
      <c r="CEI25" s="7"/>
      <c r="CEJ25" s="7"/>
      <c r="CEK25" s="7"/>
      <c r="CEL25" s="7"/>
      <c r="CEM25" s="7"/>
      <c r="CEN25" s="7"/>
      <c r="CEO25" s="7"/>
      <c r="CEP25" s="7"/>
      <c r="CEQ25" s="7"/>
      <c r="CER25" s="7"/>
      <c r="CES25" s="7"/>
      <c r="CET25" s="7"/>
      <c r="CEU25" s="7"/>
      <c r="CEV25" s="7"/>
      <c r="CEW25" s="7"/>
      <c r="CEX25" s="7"/>
      <c r="CEY25" s="7"/>
      <c r="CEZ25" s="7"/>
      <c r="CFA25" s="7"/>
      <c r="CFB25" s="7"/>
      <c r="CFC25" s="7"/>
      <c r="CFD25" s="7"/>
      <c r="CFE25" s="7"/>
      <c r="CFF25" s="7"/>
      <c r="CFG25" s="7"/>
      <c r="CFH25" s="7"/>
      <c r="CFI25" s="7"/>
      <c r="CFJ25" s="7"/>
      <c r="CFK25" s="7"/>
      <c r="CFL25" s="7"/>
      <c r="CFM25" s="7"/>
      <c r="CFN25" s="7"/>
      <c r="CFO25" s="7"/>
      <c r="CFP25" s="7"/>
      <c r="CFQ25" s="7"/>
      <c r="CFR25" s="7"/>
      <c r="CFS25" s="7"/>
      <c r="CFT25" s="7"/>
      <c r="CFU25" s="7"/>
      <c r="CFV25" s="7"/>
      <c r="CFW25" s="7"/>
      <c r="CFX25" s="7"/>
      <c r="CFY25" s="7"/>
      <c r="CFZ25" s="7"/>
      <c r="CGA25" s="7"/>
      <c r="CGB25" s="7"/>
      <c r="CGC25" s="7"/>
      <c r="CGD25" s="7"/>
      <c r="CGE25" s="7"/>
      <c r="CGF25" s="7"/>
      <c r="CGG25" s="7"/>
      <c r="CGH25" s="7"/>
      <c r="CGI25" s="7"/>
      <c r="CGJ25" s="7"/>
      <c r="CGK25" s="7"/>
      <c r="CGL25" s="7"/>
      <c r="CGM25" s="7"/>
      <c r="CGN25" s="7"/>
      <c r="CGO25" s="7"/>
      <c r="CGP25" s="7"/>
      <c r="CGQ25" s="7"/>
      <c r="CGR25" s="7"/>
      <c r="CGS25" s="7"/>
      <c r="CGT25" s="7"/>
      <c r="CGU25" s="7"/>
      <c r="CGV25" s="7"/>
      <c r="CGW25" s="7"/>
      <c r="CGX25" s="7"/>
      <c r="CGY25" s="7"/>
      <c r="CGZ25" s="7"/>
      <c r="CHA25" s="7"/>
      <c r="CHB25" s="7"/>
      <c r="CHC25" s="7"/>
      <c r="CHD25" s="7"/>
      <c r="CHE25" s="7"/>
      <c r="CHF25" s="7"/>
      <c r="CHG25" s="7"/>
      <c r="CHH25" s="7"/>
      <c r="CHI25" s="7"/>
      <c r="CHJ25" s="7"/>
      <c r="CHK25" s="7"/>
      <c r="CHL25" s="7"/>
      <c r="CHM25" s="7"/>
      <c r="CHN25" s="7"/>
      <c r="CHO25" s="7"/>
      <c r="CHP25" s="7"/>
      <c r="CHQ25" s="7"/>
      <c r="CHR25" s="7"/>
      <c r="CHS25" s="7"/>
      <c r="CHT25" s="7"/>
      <c r="CHU25" s="7"/>
      <c r="CHV25" s="7"/>
      <c r="CHW25" s="7"/>
      <c r="CHX25" s="7"/>
      <c r="CHY25" s="7"/>
      <c r="CHZ25" s="7"/>
      <c r="CIA25" s="7"/>
      <c r="CIB25" s="7"/>
      <c r="CIC25" s="7"/>
      <c r="CID25" s="7"/>
      <c r="CIE25" s="7"/>
      <c r="CIF25" s="7"/>
      <c r="CIG25" s="7"/>
      <c r="CIH25" s="7"/>
      <c r="CII25" s="7"/>
      <c r="CIJ25" s="7"/>
      <c r="CIK25" s="7"/>
      <c r="CIL25" s="7"/>
      <c r="CIM25" s="7"/>
      <c r="CIN25" s="7"/>
      <c r="CIO25" s="7"/>
      <c r="CIP25" s="7"/>
      <c r="CIQ25" s="7"/>
      <c r="CIR25" s="7"/>
      <c r="CIS25" s="7"/>
      <c r="CIT25" s="7"/>
      <c r="CIU25" s="7"/>
      <c r="CIV25" s="7"/>
      <c r="CIW25" s="7"/>
      <c r="CIX25" s="7"/>
      <c r="CIY25" s="7"/>
      <c r="CIZ25" s="7"/>
      <c r="CJA25" s="7"/>
      <c r="CJB25" s="7"/>
      <c r="CJC25" s="7"/>
      <c r="CJD25" s="7"/>
      <c r="CJE25" s="7"/>
      <c r="CJF25" s="7"/>
      <c r="CJG25" s="7"/>
      <c r="CJH25" s="7"/>
      <c r="CJI25" s="7"/>
      <c r="CJJ25" s="7"/>
      <c r="CJK25" s="7"/>
      <c r="CJL25" s="7"/>
      <c r="CJM25" s="7"/>
      <c r="CJN25" s="7"/>
      <c r="CJO25" s="7"/>
      <c r="CJP25" s="7"/>
      <c r="CJQ25" s="7"/>
      <c r="CJR25" s="7"/>
      <c r="CJS25" s="7"/>
      <c r="CJT25" s="7"/>
      <c r="CJU25" s="7"/>
      <c r="CJV25" s="7"/>
      <c r="CJW25" s="7"/>
      <c r="CJX25" s="7"/>
      <c r="CJY25" s="7"/>
      <c r="CJZ25" s="7"/>
      <c r="CKA25" s="7"/>
      <c r="CKB25" s="7"/>
      <c r="CKC25" s="7"/>
      <c r="CKD25" s="7"/>
      <c r="CKE25" s="7"/>
      <c r="CKF25" s="7"/>
      <c r="CKG25" s="7"/>
      <c r="CKH25" s="7"/>
      <c r="CKI25" s="7"/>
      <c r="CKJ25" s="7"/>
      <c r="CKK25" s="7"/>
      <c r="CKL25" s="7"/>
      <c r="CKM25" s="7"/>
      <c r="CKN25" s="7"/>
      <c r="CKO25" s="7"/>
      <c r="CKP25" s="7"/>
      <c r="CKQ25" s="7"/>
      <c r="CKR25" s="7"/>
      <c r="CKS25" s="7"/>
      <c r="CKT25" s="7"/>
      <c r="CKU25" s="7"/>
      <c r="CKV25" s="7"/>
      <c r="CKW25" s="7"/>
      <c r="CKX25" s="7"/>
      <c r="CKY25" s="7"/>
      <c r="CKZ25" s="7"/>
      <c r="CLA25" s="7"/>
      <c r="CLB25" s="7"/>
      <c r="CLC25" s="7"/>
      <c r="CLD25" s="7"/>
      <c r="CLE25" s="7"/>
      <c r="CLF25" s="7"/>
      <c r="CLG25" s="7"/>
      <c r="CLH25" s="7"/>
      <c r="CLI25" s="7"/>
      <c r="CLJ25" s="7"/>
      <c r="CLK25" s="7"/>
      <c r="CLL25" s="7"/>
      <c r="CLM25" s="7"/>
      <c r="CLN25" s="7"/>
      <c r="CLO25" s="7"/>
      <c r="CLP25" s="7"/>
      <c r="CLQ25" s="7"/>
      <c r="CLR25" s="7"/>
      <c r="CLS25" s="7"/>
      <c r="CLT25" s="7"/>
      <c r="CLU25" s="7"/>
      <c r="CLV25" s="7"/>
      <c r="CLW25" s="7"/>
      <c r="CLX25" s="7"/>
      <c r="CLY25" s="7"/>
      <c r="CLZ25" s="7"/>
      <c r="CMA25" s="7"/>
      <c r="CMB25" s="7"/>
      <c r="CMC25" s="7"/>
      <c r="CMD25" s="7"/>
      <c r="CME25" s="7"/>
      <c r="CMF25" s="7"/>
      <c r="CMG25" s="7"/>
      <c r="CMH25" s="7"/>
      <c r="CMI25" s="7"/>
      <c r="CMJ25" s="7"/>
      <c r="CMK25" s="7"/>
      <c r="CML25" s="7"/>
      <c r="CMM25" s="7"/>
      <c r="CMN25" s="7"/>
      <c r="CMO25" s="7"/>
      <c r="CMP25" s="7"/>
      <c r="CMQ25" s="7"/>
      <c r="CMR25" s="7"/>
      <c r="CMS25" s="7"/>
      <c r="CMT25" s="7"/>
      <c r="CMU25" s="7"/>
      <c r="CMV25" s="7"/>
      <c r="CMW25" s="7"/>
      <c r="CMX25" s="7"/>
      <c r="CMY25" s="7"/>
      <c r="CMZ25" s="7"/>
      <c r="CNA25" s="7"/>
      <c r="CNB25" s="7"/>
      <c r="CNC25" s="7"/>
      <c r="CND25" s="7"/>
      <c r="CNE25" s="7"/>
      <c r="CNF25" s="7"/>
      <c r="CNG25" s="7"/>
      <c r="CNH25" s="7"/>
      <c r="CNI25" s="7"/>
      <c r="CNJ25" s="7"/>
      <c r="CNK25" s="7"/>
      <c r="CNL25" s="7"/>
      <c r="CNM25" s="7"/>
      <c r="CNN25" s="7"/>
      <c r="CNO25" s="7"/>
      <c r="CNP25" s="7"/>
      <c r="CNQ25" s="7"/>
      <c r="CNR25" s="7"/>
      <c r="CNS25" s="7"/>
      <c r="CNT25" s="7"/>
      <c r="CNU25" s="7"/>
      <c r="CNV25" s="7"/>
      <c r="CNW25" s="7"/>
      <c r="CNX25" s="7"/>
      <c r="CNY25" s="7"/>
      <c r="CNZ25" s="7"/>
      <c r="COA25" s="7"/>
      <c r="COB25" s="7"/>
      <c r="COC25" s="7"/>
      <c r="COD25" s="7"/>
      <c r="COE25" s="7"/>
      <c r="COF25" s="7"/>
      <c r="COG25" s="7"/>
      <c r="COH25" s="7"/>
      <c r="COI25" s="7"/>
      <c r="COJ25" s="7"/>
      <c r="COK25" s="7"/>
      <c r="COL25" s="7"/>
      <c r="COM25" s="7"/>
      <c r="CON25" s="7"/>
      <c r="COO25" s="7"/>
      <c r="COP25" s="7"/>
      <c r="COQ25" s="7"/>
      <c r="COR25" s="7"/>
      <c r="COS25" s="7"/>
      <c r="COT25" s="7"/>
      <c r="COU25" s="7"/>
      <c r="COV25" s="7"/>
      <c r="COW25" s="7"/>
      <c r="COX25" s="7"/>
      <c r="COY25" s="7"/>
      <c r="COZ25" s="7"/>
      <c r="CPA25" s="7"/>
      <c r="CPB25" s="7"/>
      <c r="CPC25" s="7"/>
      <c r="CPD25" s="7"/>
      <c r="CPE25" s="7"/>
      <c r="CPF25" s="7"/>
      <c r="CPG25" s="7"/>
      <c r="CPH25" s="7"/>
      <c r="CPI25" s="7"/>
      <c r="CPJ25" s="7"/>
      <c r="CPK25" s="7"/>
      <c r="CPL25" s="7"/>
      <c r="CPM25" s="7"/>
      <c r="CPN25" s="7"/>
      <c r="CPO25" s="7"/>
      <c r="CPP25" s="7"/>
      <c r="CPQ25" s="7"/>
      <c r="CPR25" s="7"/>
      <c r="CPS25" s="7"/>
      <c r="CPT25" s="7"/>
      <c r="CPU25" s="7"/>
      <c r="CPV25" s="7"/>
      <c r="CPW25" s="7"/>
      <c r="CPX25" s="7"/>
      <c r="CPY25" s="7"/>
      <c r="CPZ25" s="7"/>
      <c r="CQA25" s="7"/>
      <c r="CQB25" s="7"/>
      <c r="CQC25" s="7"/>
      <c r="CQD25" s="7"/>
      <c r="CQE25" s="7"/>
      <c r="CQF25" s="7"/>
      <c r="CQG25" s="7"/>
      <c r="CQH25" s="7"/>
      <c r="CQI25" s="7"/>
      <c r="CQJ25" s="7"/>
      <c r="CQK25" s="7"/>
      <c r="CQL25" s="7"/>
      <c r="CQM25" s="7"/>
      <c r="CQN25" s="7"/>
      <c r="CQO25" s="7"/>
      <c r="CQP25" s="7"/>
      <c r="CQQ25" s="7"/>
      <c r="CQR25" s="7"/>
      <c r="CQS25" s="7"/>
      <c r="CQT25" s="7"/>
      <c r="CQU25" s="7"/>
      <c r="CQV25" s="7"/>
      <c r="CQW25" s="7"/>
      <c r="CQX25" s="7"/>
      <c r="CQY25" s="7"/>
      <c r="CQZ25" s="7"/>
      <c r="CRA25" s="7"/>
      <c r="CRB25" s="7"/>
      <c r="CRC25" s="7"/>
      <c r="CRD25" s="7"/>
      <c r="CRE25" s="7"/>
      <c r="CRF25" s="7"/>
      <c r="CRG25" s="7"/>
      <c r="CRH25" s="7"/>
      <c r="CRI25" s="7"/>
      <c r="CRJ25" s="7"/>
      <c r="CRK25" s="7"/>
      <c r="CRL25" s="7"/>
      <c r="CRM25" s="7"/>
      <c r="CRN25" s="7"/>
      <c r="CRO25" s="7"/>
      <c r="CRP25" s="7"/>
      <c r="CRQ25" s="7"/>
      <c r="CRR25" s="7"/>
      <c r="CRS25" s="7"/>
      <c r="CRT25" s="7"/>
      <c r="CRU25" s="7"/>
      <c r="CRV25" s="7"/>
      <c r="CRW25" s="7"/>
      <c r="CRX25" s="7"/>
      <c r="CRY25" s="7"/>
      <c r="CRZ25" s="7"/>
      <c r="CSA25" s="7"/>
      <c r="CSB25" s="7"/>
      <c r="CSC25" s="7"/>
      <c r="CSD25" s="7"/>
      <c r="CSE25" s="7"/>
      <c r="CSF25" s="7"/>
      <c r="CSG25" s="7"/>
      <c r="CSH25" s="7"/>
      <c r="CSI25" s="7"/>
      <c r="CSJ25" s="7"/>
      <c r="CSK25" s="7"/>
      <c r="CSL25" s="7"/>
      <c r="CSM25" s="7"/>
      <c r="CSN25" s="7"/>
      <c r="CSO25" s="7"/>
      <c r="CSP25" s="7"/>
      <c r="CSQ25" s="7"/>
      <c r="CSR25" s="7"/>
      <c r="CSS25" s="7"/>
      <c r="CST25" s="7"/>
      <c r="CSU25" s="7"/>
      <c r="CSV25" s="7"/>
      <c r="CSW25" s="7"/>
      <c r="CSX25" s="7"/>
      <c r="CSY25" s="7"/>
      <c r="CSZ25" s="7"/>
      <c r="CTA25" s="7"/>
      <c r="CTB25" s="7"/>
      <c r="CTC25" s="7"/>
      <c r="CTD25" s="7"/>
      <c r="CTE25" s="7"/>
      <c r="CTF25" s="7"/>
      <c r="CTG25" s="7"/>
      <c r="CTH25" s="7"/>
      <c r="CTI25" s="7"/>
      <c r="CTJ25" s="7"/>
      <c r="CTK25" s="7"/>
      <c r="CTL25" s="7"/>
      <c r="CTM25" s="7"/>
      <c r="CTN25" s="7"/>
      <c r="CTO25" s="7"/>
      <c r="CTP25" s="7"/>
      <c r="CTQ25" s="7"/>
      <c r="CTR25" s="7"/>
      <c r="CTS25" s="7"/>
      <c r="CTT25" s="7"/>
      <c r="CTU25" s="7"/>
      <c r="CTV25" s="7"/>
      <c r="CTW25" s="7"/>
      <c r="CTX25" s="7"/>
      <c r="CTY25" s="7"/>
      <c r="CTZ25" s="7"/>
      <c r="CUA25" s="7"/>
      <c r="CUB25" s="7"/>
      <c r="CUC25" s="7"/>
      <c r="CUD25" s="7"/>
      <c r="CUE25" s="7"/>
      <c r="CUF25" s="7"/>
      <c r="CUG25" s="7"/>
      <c r="CUH25" s="7"/>
      <c r="CUI25" s="7"/>
      <c r="CUJ25" s="7"/>
      <c r="CUK25" s="7"/>
      <c r="CUL25" s="7"/>
      <c r="CUM25" s="7"/>
      <c r="CUN25" s="7"/>
      <c r="CUO25" s="7"/>
      <c r="CUP25" s="7"/>
      <c r="CUQ25" s="7"/>
      <c r="CUR25" s="7"/>
      <c r="CUS25" s="7"/>
      <c r="CUT25" s="7"/>
      <c r="CUU25" s="7"/>
      <c r="CUV25" s="7"/>
      <c r="CUW25" s="7"/>
      <c r="CUX25" s="7"/>
      <c r="CUY25" s="7"/>
      <c r="CUZ25" s="7"/>
      <c r="CVA25" s="7"/>
      <c r="CVB25" s="7"/>
      <c r="CVC25" s="7"/>
      <c r="CVD25" s="7"/>
      <c r="CVE25" s="7"/>
      <c r="CVF25" s="7"/>
      <c r="CVG25" s="7"/>
      <c r="CVH25" s="7"/>
      <c r="CVI25" s="7"/>
      <c r="CVJ25" s="7"/>
      <c r="CVK25" s="7"/>
      <c r="CVL25" s="7"/>
      <c r="CVM25" s="7"/>
      <c r="CVN25" s="7"/>
      <c r="CVO25" s="7"/>
      <c r="CVP25" s="7"/>
      <c r="CVQ25" s="7"/>
      <c r="CVR25" s="7"/>
      <c r="CVS25" s="7"/>
      <c r="CVT25" s="7"/>
      <c r="CVU25" s="7"/>
      <c r="CVV25" s="7"/>
      <c r="CVW25" s="7"/>
      <c r="CVX25" s="7"/>
      <c r="CVY25" s="7"/>
      <c r="CVZ25" s="7"/>
      <c r="CWA25" s="7"/>
      <c r="CWB25" s="7"/>
      <c r="CWC25" s="7"/>
      <c r="CWD25" s="7"/>
      <c r="CWE25" s="7"/>
      <c r="CWF25" s="7"/>
      <c r="CWG25" s="7"/>
      <c r="CWH25" s="7"/>
      <c r="CWI25" s="7"/>
      <c r="CWJ25" s="7"/>
      <c r="CWK25" s="7"/>
      <c r="CWL25" s="7"/>
      <c r="CWM25" s="7"/>
      <c r="CWN25" s="7"/>
      <c r="CWO25" s="7"/>
      <c r="CWP25" s="7"/>
      <c r="CWQ25" s="7"/>
      <c r="CWR25" s="7"/>
      <c r="CWS25" s="7"/>
      <c r="CWT25" s="7"/>
      <c r="CWU25" s="7"/>
      <c r="CWV25" s="7"/>
      <c r="CWW25" s="7"/>
      <c r="CWX25" s="7"/>
      <c r="CWY25" s="7"/>
      <c r="CWZ25" s="7"/>
      <c r="CXA25" s="7"/>
      <c r="CXB25" s="7"/>
      <c r="CXC25" s="7"/>
      <c r="CXD25" s="7"/>
      <c r="CXE25" s="7"/>
      <c r="CXF25" s="7"/>
      <c r="CXG25" s="7"/>
      <c r="CXH25" s="7"/>
      <c r="CXI25" s="7"/>
      <c r="CXJ25" s="7"/>
      <c r="CXK25" s="7"/>
      <c r="CXL25" s="7"/>
      <c r="CXM25" s="7"/>
      <c r="CXN25" s="7"/>
      <c r="CXO25" s="7"/>
      <c r="CXP25" s="7"/>
      <c r="CXQ25" s="7"/>
      <c r="CXR25" s="7"/>
      <c r="CXS25" s="7"/>
      <c r="CXT25" s="7"/>
      <c r="CXU25" s="7"/>
      <c r="CXV25" s="7"/>
      <c r="CXW25" s="7"/>
      <c r="CXX25" s="7"/>
      <c r="CXY25" s="7"/>
      <c r="CXZ25" s="7"/>
      <c r="CYA25" s="7"/>
      <c r="CYB25" s="7"/>
      <c r="CYC25" s="7"/>
      <c r="CYD25" s="7"/>
      <c r="CYE25" s="7"/>
      <c r="CYF25" s="7"/>
      <c r="CYG25" s="7"/>
      <c r="CYH25" s="7"/>
      <c r="CYI25" s="7"/>
      <c r="CYJ25" s="7"/>
      <c r="CYK25" s="7"/>
      <c r="CYL25" s="7"/>
      <c r="CYM25" s="7"/>
      <c r="CYN25" s="7"/>
      <c r="CYO25" s="7"/>
      <c r="CYP25" s="7"/>
      <c r="CYQ25" s="7"/>
      <c r="CYR25" s="7"/>
      <c r="CYS25" s="7"/>
      <c r="CYT25" s="7"/>
      <c r="CYU25" s="7"/>
      <c r="CYV25" s="7"/>
      <c r="CYW25" s="7"/>
      <c r="CYX25" s="7"/>
      <c r="CYY25" s="7"/>
      <c r="CYZ25" s="7"/>
      <c r="CZA25" s="7"/>
      <c r="CZB25" s="7"/>
      <c r="CZC25" s="7"/>
      <c r="CZD25" s="7"/>
      <c r="CZE25" s="7"/>
      <c r="CZF25" s="7"/>
      <c r="CZG25" s="7"/>
      <c r="CZH25" s="7"/>
      <c r="CZI25" s="7"/>
      <c r="CZJ25" s="7"/>
      <c r="CZK25" s="7"/>
      <c r="CZL25" s="7"/>
      <c r="CZM25" s="7"/>
      <c r="CZN25" s="7"/>
      <c r="CZO25" s="7"/>
      <c r="CZP25" s="7"/>
      <c r="CZQ25" s="7"/>
      <c r="CZR25" s="7"/>
      <c r="CZS25" s="7"/>
      <c r="CZT25" s="7"/>
      <c r="CZU25" s="7"/>
      <c r="CZV25" s="7"/>
      <c r="CZW25" s="7"/>
      <c r="CZX25" s="7"/>
      <c r="CZY25" s="7"/>
      <c r="CZZ25" s="7"/>
      <c r="DAA25" s="7"/>
      <c r="DAB25" s="7"/>
      <c r="DAC25" s="7"/>
      <c r="DAD25" s="7"/>
      <c r="DAE25" s="7"/>
      <c r="DAF25" s="7"/>
      <c r="DAG25" s="7"/>
      <c r="DAH25" s="7"/>
      <c r="DAI25" s="7"/>
      <c r="DAJ25" s="7"/>
      <c r="DAK25" s="7"/>
      <c r="DAL25" s="7"/>
      <c r="DAM25" s="7"/>
      <c r="DAN25" s="7"/>
      <c r="DAO25" s="7"/>
      <c r="DAP25" s="7"/>
      <c r="DAQ25" s="7"/>
      <c r="DAR25" s="7"/>
      <c r="DAS25" s="7"/>
      <c r="DAT25" s="7"/>
      <c r="DAU25" s="7"/>
      <c r="DAV25" s="7"/>
      <c r="DAW25" s="7"/>
      <c r="DAX25" s="7"/>
      <c r="DAY25" s="7"/>
      <c r="DAZ25" s="7"/>
      <c r="DBA25" s="7"/>
      <c r="DBB25" s="7"/>
      <c r="DBC25" s="7"/>
      <c r="DBD25" s="7"/>
      <c r="DBE25" s="7"/>
      <c r="DBF25" s="7"/>
      <c r="DBG25" s="7"/>
      <c r="DBH25" s="7"/>
      <c r="DBI25" s="7"/>
      <c r="DBJ25" s="7"/>
      <c r="DBK25" s="7"/>
      <c r="DBL25" s="7"/>
      <c r="DBM25" s="7"/>
      <c r="DBN25" s="7"/>
      <c r="DBO25" s="7"/>
      <c r="DBP25" s="7"/>
      <c r="DBQ25" s="7"/>
      <c r="DBR25" s="7"/>
      <c r="DBS25" s="7"/>
      <c r="DBT25" s="7"/>
      <c r="DBU25" s="7"/>
      <c r="DBV25" s="7"/>
      <c r="DBW25" s="7"/>
      <c r="DBX25" s="7"/>
      <c r="DBY25" s="7"/>
      <c r="DBZ25" s="7"/>
      <c r="DCA25" s="7"/>
      <c r="DCB25" s="7"/>
      <c r="DCC25" s="7"/>
      <c r="DCD25" s="7"/>
      <c r="DCE25" s="7"/>
      <c r="DCF25" s="7"/>
      <c r="DCG25" s="7"/>
      <c r="DCH25" s="7"/>
      <c r="DCI25" s="7"/>
      <c r="DCJ25" s="7"/>
      <c r="DCK25" s="7"/>
      <c r="DCL25" s="7"/>
      <c r="DCM25" s="7"/>
      <c r="DCN25" s="7"/>
      <c r="DCO25" s="7"/>
      <c r="DCP25" s="7"/>
      <c r="DCQ25" s="7"/>
      <c r="DCR25" s="7"/>
      <c r="DCS25" s="7"/>
      <c r="DCT25" s="7"/>
      <c r="DCU25" s="7"/>
      <c r="DCV25" s="7"/>
      <c r="DCW25" s="7"/>
      <c r="DCX25" s="7"/>
      <c r="DCY25" s="7"/>
      <c r="DCZ25" s="7"/>
      <c r="DDA25" s="7"/>
      <c r="DDB25" s="7"/>
      <c r="DDC25" s="7"/>
      <c r="DDD25" s="7"/>
      <c r="DDE25" s="7"/>
      <c r="DDF25" s="7"/>
      <c r="DDG25" s="7"/>
      <c r="DDH25" s="7"/>
      <c r="DDI25" s="7"/>
      <c r="DDJ25" s="7"/>
      <c r="DDK25" s="7"/>
      <c r="DDL25" s="7"/>
      <c r="DDM25" s="7"/>
      <c r="DDN25" s="7"/>
      <c r="DDO25" s="7"/>
      <c r="DDP25" s="7"/>
      <c r="DDQ25" s="7"/>
      <c r="DDR25" s="7"/>
      <c r="DDS25" s="7"/>
      <c r="DDT25" s="7"/>
      <c r="DDU25" s="7"/>
      <c r="DDV25" s="7"/>
      <c r="DDW25" s="7"/>
      <c r="DDX25" s="7"/>
      <c r="DDY25" s="7"/>
      <c r="DDZ25" s="7"/>
      <c r="DEA25" s="7"/>
      <c r="DEB25" s="7"/>
      <c r="DEC25" s="7"/>
      <c r="DED25" s="7"/>
      <c r="DEE25" s="7"/>
      <c r="DEF25" s="7"/>
      <c r="DEG25" s="7"/>
      <c r="DEH25" s="7"/>
      <c r="DEI25" s="7"/>
      <c r="DEJ25" s="7"/>
      <c r="DEK25" s="7"/>
      <c r="DEL25" s="7"/>
      <c r="DEM25" s="7"/>
      <c r="DEN25" s="7"/>
      <c r="DEO25" s="7"/>
      <c r="DEP25" s="7"/>
      <c r="DEQ25" s="7"/>
      <c r="DER25" s="7"/>
      <c r="DES25" s="7"/>
      <c r="DET25" s="7"/>
      <c r="DEU25" s="7"/>
      <c r="DEV25" s="7"/>
      <c r="DEW25" s="7"/>
      <c r="DEX25" s="7"/>
      <c r="DEY25" s="7"/>
      <c r="DEZ25" s="7"/>
      <c r="DFA25" s="7"/>
      <c r="DFB25" s="7"/>
      <c r="DFC25" s="7"/>
      <c r="DFD25" s="7"/>
      <c r="DFE25" s="7"/>
      <c r="DFF25" s="7"/>
      <c r="DFG25" s="7"/>
      <c r="DFH25" s="7"/>
      <c r="DFI25" s="7"/>
      <c r="DFJ25" s="7"/>
      <c r="DFK25" s="7"/>
      <c r="DFL25" s="7"/>
      <c r="DFM25" s="7"/>
      <c r="DFN25" s="7"/>
      <c r="DFO25" s="7"/>
      <c r="DFP25" s="7"/>
      <c r="DFQ25" s="7"/>
      <c r="DFR25" s="7"/>
      <c r="DFS25" s="7"/>
      <c r="DFT25" s="7"/>
      <c r="DFU25" s="7"/>
      <c r="DFV25" s="7"/>
      <c r="DFW25" s="7"/>
      <c r="DFX25" s="7"/>
      <c r="DFY25" s="7"/>
      <c r="DFZ25" s="7"/>
      <c r="DGA25" s="7"/>
      <c r="DGB25" s="7"/>
      <c r="DGC25" s="7"/>
      <c r="DGD25" s="7"/>
      <c r="DGE25" s="7"/>
      <c r="DGF25" s="7"/>
      <c r="DGG25" s="7"/>
      <c r="DGH25" s="7"/>
      <c r="DGI25" s="7"/>
      <c r="DGJ25" s="7"/>
      <c r="DGK25" s="7"/>
      <c r="DGL25" s="7"/>
      <c r="DGM25" s="7"/>
      <c r="DGN25" s="7"/>
      <c r="DGO25" s="7"/>
      <c r="DGP25" s="7"/>
      <c r="DGQ25" s="7"/>
      <c r="DGR25" s="7"/>
      <c r="DGS25" s="7"/>
      <c r="DGT25" s="7"/>
      <c r="DGU25" s="7"/>
      <c r="DGV25" s="7"/>
      <c r="DGW25" s="7"/>
      <c r="DGX25" s="7"/>
      <c r="DGY25" s="7"/>
      <c r="DGZ25" s="7"/>
      <c r="DHA25" s="7"/>
      <c r="DHB25" s="7"/>
      <c r="DHC25" s="7"/>
      <c r="DHD25" s="7"/>
      <c r="DHE25" s="7"/>
      <c r="DHF25" s="7"/>
      <c r="DHG25" s="7"/>
      <c r="DHH25" s="7"/>
      <c r="DHI25" s="7"/>
      <c r="DHJ25" s="7"/>
      <c r="DHK25" s="7"/>
      <c r="DHL25" s="7"/>
      <c r="DHM25" s="7"/>
      <c r="DHN25" s="7"/>
      <c r="DHO25" s="7"/>
      <c r="DHP25" s="7"/>
      <c r="DHQ25" s="7"/>
      <c r="DHR25" s="7"/>
      <c r="DHS25" s="7"/>
      <c r="DHT25" s="7"/>
      <c r="DHU25" s="7"/>
      <c r="DHV25" s="7"/>
      <c r="DHW25" s="7"/>
      <c r="DHX25" s="7"/>
      <c r="DHY25" s="7"/>
      <c r="DHZ25" s="7"/>
      <c r="DIA25" s="7"/>
      <c r="DIB25" s="7"/>
      <c r="DIC25" s="7"/>
      <c r="DID25" s="7"/>
      <c r="DIE25" s="7"/>
      <c r="DIF25" s="7"/>
      <c r="DIG25" s="7"/>
      <c r="DIH25" s="7"/>
      <c r="DII25" s="7"/>
      <c r="DIJ25" s="7"/>
      <c r="DIK25" s="7"/>
      <c r="DIL25" s="7"/>
      <c r="DIM25" s="7"/>
      <c r="DIN25" s="7"/>
      <c r="DIO25" s="7"/>
      <c r="DIP25" s="7"/>
      <c r="DIQ25" s="7"/>
      <c r="DIR25" s="7"/>
      <c r="DIS25" s="7"/>
      <c r="DIT25" s="7"/>
      <c r="DIU25" s="7"/>
      <c r="DIV25" s="7"/>
      <c r="DIW25" s="7"/>
      <c r="DIX25" s="7"/>
      <c r="DIY25" s="7"/>
      <c r="DIZ25" s="7"/>
      <c r="DJA25" s="7"/>
      <c r="DJB25" s="7"/>
      <c r="DJC25" s="7"/>
      <c r="DJD25" s="7"/>
      <c r="DJE25" s="7"/>
      <c r="DJF25" s="7"/>
      <c r="DJG25" s="7"/>
      <c r="DJH25" s="7"/>
      <c r="DJI25" s="7"/>
      <c r="DJJ25" s="7"/>
      <c r="DJK25" s="7"/>
      <c r="DJL25" s="7"/>
      <c r="DJM25" s="7"/>
      <c r="DJN25" s="7"/>
      <c r="DJO25" s="7"/>
      <c r="DJP25" s="7"/>
      <c r="DJQ25" s="7"/>
      <c r="DJR25" s="7"/>
      <c r="DJS25" s="7"/>
      <c r="DJT25" s="7"/>
      <c r="DJU25" s="7"/>
      <c r="DJV25" s="7"/>
      <c r="DJW25" s="7"/>
      <c r="DJX25" s="7"/>
      <c r="DJY25" s="7"/>
      <c r="DJZ25" s="7"/>
      <c r="DKA25" s="7"/>
      <c r="DKB25" s="7"/>
      <c r="DKC25" s="7"/>
      <c r="DKD25" s="7"/>
      <c r="DKE25" s="7"/>
      <c r="DKF25" s="7"/>
      <c r="DKG25" s="7"/>
      <c r="DKH25" s="7"/>
      <c r="DKI25" s="7"/>
      <c r="DKJ25" s="7"/>
      <c r="DKK25" s="7"/>
      <c r="DKL25" s="7"/>
      <c r="DKM25" s="7"/>
      <c r="DKN25" s="7"/>
      <c r="DKO25" s="7"/>
      <c r="DKP25" s="7"/>
      <c r="DKQ25" s="7"/>
      <c r="DKR25" s="7"/>
      <c r="DKS25" s="7"/>
      <c r="DKT25" s="7"/>
      <c r="DKU25" s="7"/>
      <c r="DKV25" s="7"/>
      <c r="DKW25" s="7"/>
      <c r="DKX25" s="7"/>
      <c r="DKY25" s="7"/>
      <c r="DKZ25" s="7"/>
      <c r="DLA25" s="7"/>
      <c r="DLB25" s="7"/>
      <c r="DLC25" s="7"/>
      <c r="DLD25" s="7"/>
      <c r="DLE25" s="7"/>
      <c r="DLF25" s="7"/>
      <c r="DLG25" s="7"/>
      <c r="DLH25" s="7"/>
      <c r="DLI25" s="7"/>
      <c r="DLJ25" s="7"/>
      <c r="DLK25" s="7"/>
      <c r="DLL25" s="7"/>
      <c r="DLM25" s="7"/>
      <c r="DLN25" s="7"/>
      <c r="DLO25" s="7"/>
      <c r="DLP25" s="7"/>
      <c r="DLQ25" s="7"/>
      <c r="DLR25" s="7"/>
      <c r="DLS25" s="7"/>
      <c r="DLT25" s="7"/>
      <c r="DLU25" s="7"/>
      <c r="DLV25" s="7"/>
      <c r="DLW25" s="7"/>
      <c r="DLX25" s="7"/>
      <c r="DLY25" s="7"/>
      <c r="DLZ25" s="7"/>
      <c r="DMA25" s="7"/>
      <c r="DMB25" s="7"/>
      <c r="DMC25" s="7"/>
      <c r="DMD25" s="7"/>
      <c r="DME25" s="7"/>
      <c r="DMF25" s="7"/>
      <c r="DMG25" s="7"/>
      <c r="DMH25" s="7"/>
      <c r="DMI25" s="7"/>
      <c r="DMJ25" s="7"/>
      <c r="DMK25" s="7"/>
      <c r="DML25" s="7"/>
      <c r="DMM25" s="7"/>
      <c r="DMN25" s="7"/>
      <c r="DMO25" s="7"/>
      <c r="DMP25" s="7"/>
      <c r="DMQ25" s="7"/>
      <c r="DMR25" s="7"/>
      <c r="DMS25" s="7"/>
      <c r="DMT25" s="7"/>
      <c r="DMU25" s="7"/>
      <c r="DMV25" s="7"/>
      <c r="DMW25" s="7"/>
      <c r="DMX25" s="7"/>
      <c r="DMY25" s="7"/>
      <c r="DMZ25" s="7"/>
      <c r="DNA25" s="7"/>
      <c r="DNB25" s="7"/>
      <c r="DNC25" s="7"/>
      <c r="DND25" s="7"/>
      <c r="DNE25" s="7"/>
      <c r="DNF25" s="7"/>
      <c r="DNG25" s="7"/>
      <c r="DNH25" s="7"/>
      <c r="DNI25" s="7"/>
      <c r="DNJ25" s="7"/>
      <c r="DNK25" s="7"/>
      <c r="DNL25" s="7"/>
      <c r="DNM25" s="7"/>
      <c r="DNN25" s="7"/>
      <c r="DNO25" s="7"/>
      <c r="DNP25" s="7"/>
      <c r="DNQ25" s="7"/>
      <c r="DNR25" s="7"/>
      <c r="DNS25" s="7"/>
      <c r="DNT25" s="7"/>
      <c r="DNU25" s="7"/>
      <c r="DNV25" s="7"/>
      <c r="DNW25" s="7"/>
      <c r="DNX25" s="7"/>
      <c r="DNY25" s="7"/>
      <c r="DNZ25" s="7"/>
      <c r="DOA25" s="7"/>
      <c r="DOB25" s="7"/>
      <c r="DOC25" s="7"/>
      <c r="DOD25" s="7"/>
      <c r="DOE25" s="7"/>
      <c r="DOF25" s="7"/>
      <c r="DOG25" s="7"/>
      <c r="DOH25" s="7"/>
      <c r="DOI25" s="7"/>
      <c r="DOJ25" s="7"/>
      <c r="DOK25" s="7"/>
      <c r="DOL25" s="7"/>
      <c r="DOM25" s="7"/>
      <c r="DON25" s="7"/>
      <c r="DOO25" s="7"/>
      <c r="DOP25" s="7"/>
      <c r="DOQ25" s="7"/>
      <c r="DOR25" s="7"/>
      <c r="DOS25" s="7"/>
      <c r="DOT25" s="7"/>
      <c r="DOU25" s="7"/>
      <c r="DOV25" s="7"/>
      <c r="DOW25" s="7"/>
      <c r="DOX25" s="7"/>
      <c r="DOY25" s="7"/>
      <c r="DOZ25" s="7"/>
      <c r="DPA25" s="7"/>
      <c r="DPB25" s="7"/>
      <c r="DPC25" s="7"/>
      <c r="DPD25" s="7"/>
      <c r="DPE25" s="7"/>
      <c r="DPF25" s="7"/>
      <c r="DPG25" s="7"/>
      <c r="DPH25" s="7"/>
      <c r="DPI25" s="7"/>
      <c r="DPJ25" s="7"/>
      <c r="DPK25" s="7"/>
      <c r="DPL25" s="7"/>
      <c r="DPM25" s="7"/>
      <c r="DPN25" s="7"/>
      <c r="DPO25" s="7"/>
      <c r="DPP25" s="7"/>
      <c r="DPQ25" s="7"/>
      <c r="DPR25" s="7"/>
      <c r="DPS25" s="7"/>
      <c r="DPT25" s="7"/>
      <c r="DPU25" s="7"/>
      <c r="DPV25" s="7"/>
      <c r="DPW25" s="7"/>
      <c r="DPX25" s="7"/>
      <c r="DPY25" s="7"/>
      <c r="DPZ25" s="7"/>
      <c r="DQA25" s="7"/>
      <c r="DQB25" s="7"/>
      <c r="DQC25" s="7"/>
      <c r="DQD25" s="7"/>
      <c r="DQE25" s="7"/>
      <c r="DQF25" s="7"/>
      <c r="DQG25" s="7"/>
      <c r="DQH25" s="7"/>
      <c r="DQI25" s="7"/>
      <c r="DQJ25" s="7"/>
      <c r="DQK25" s="7"/>
      <c r="DQL25" s="7"/>
      <c r="DQM25" s="7"/>
      <c r="DQN25" s="7"/>
      <c r="DQO25" s="7"/>
      <c r="DQP25" s="7"/>
      <c r="DQQ25" s="7"/>
      <c r="DQR25" s="7"/>
      <c r="DQS25" s="7"/>
      <c r="DQT25" s="7"/>
      <c r="DQU25" s="7"/>
      <c r="DQV25" s="7"/>
      <c r="DQW25" s="7"/>
      <c r="DQX25" s="7"/>
      <c r="DQY25" s="7"/>
      <c r="DQZ25" s="7"/>
      <c r="DRA25" s="7"/>
      <c r="DRB25" s="7"/>
      <c r="DRC25" s="7"/>
      <c r="DRD25" s="7"/>
      <c r="DRE25" s="7"/>
      <c r="DRF25" s="7"/>
      <c r="DRG25" s="7"/>
      <c r="DRH25" s="7"/>
      <c r="DRI25" s="7"/>
      <c r="DRJ25" s="7"/>
      <c r="DRK25" s="7"/>
      <c r="DRL25" s="7"/>
      <c r="DRM25" s="7"/>
      <c r="DRN25" s="7"/>
      <c r="DRO25" s="7"/>
      <c r="DRP25" s="7"/>
      <c r="DRQ25" s="7"/>
      <c r="DRR25" s="7"/>
      <c r="DRS25" s="7"/>
      <c r="DRT25" s="7"/>
      <c r="DRU25" s="7"/>
      <c r="DRV25" s="7"/>
      <c r="DRW25" s="7"/>
      <c r="DRX25" s="7"/>
      <c r="DRY25" s="7"/>
      <c r="DRZ25" s="7"/>
      <c r="DSA25" s="7"/>
      <c r="DSB25" s="7"/>
      <c r="DSC25" s="7"/>
      <c r="DSD25" s="7"/>
      <c r="DSE25" s="7"/>
      <c r="DSF25" s="7"/>
      <c r="DSG25" s="7"/>
      <c r="DSH25" s="7"/>
      <c r="DSI25" s="7"/>
      <c r="DSJ25" s="7"/>
      <c r="DSK25" s="7"/>
      <c r="DSL25" s="7"/>
      <c r="DSM25" s="7"/>
      <c r="DSN25" s="7"/>
      <c r="DSO25" s="7"/>
      <c r="DSP25" s="7"/>
      <c r="DSQ25" s="7"/>
      <c r="DSR25" s="7"/>
      <c r="DSS25" s="7"/>
      <c r="DST25" s="7"/>
      <c r="DSU25" s="7"/>
      <c r="DSV25" s="7"/>
      <c r="DSW25" s="7"/>
      <c r="DSX25" s="7"/>
      <c r="DSY25" s="7"/>
      <c r="DSZ25" s="7"/>
      <c r="DTA25" s="7"/>
      <c r="DTB25" s="7"/>
      <c r="DTC25" s="7"/>
      <c r="DTD25" s="7"/>
      <c r="DTE25" s="7"/>
      <c r="DTF25" s="7"/>
      <c r="DTG25" s="7"/>
      <c r="DTH25" s="7"/>
      <c r="DTI25" s="7"/>
      <c r="DTJ25" s="7"/>
      <c r="DTK25" s="7"/>
      <c r="DTL25" s="7"/>
      <c r="DTM25" s="7"/>
      <c r="DTN25" s="7"/>
      <c r="DTO25" s="7"/>
      <c r="DTP25" s="7"/>
      <c r="DTQ25" s="7"/>
      <c r="DTR25" s="7"/>
      <c r="DTS25" s="7"/>
      <c r="DTT25" s="7"/>
      <c r="DTU25" s="7"/>
      <c r="DTV25" s="7"/>
      <c r="DTW25" s="7"/>
      <c r="DTX25" s="7"/>
      <c r="DTY25" s="7"/>
      <c r="DTZ25" s="7"/>
      <c r="DUA25" s="7"/>
      <c r="DUB25" s="7"/>
      <c r="DUC25" s="7"/>
      <c r="DUD25" s="7"/>
      <c r="DUE25" s="7"/>
      <c r="DUF25" s="7"/>
      <c r="DUG25" s="7"/>
      <c r="DUH25" s="7"/>
      <c r="DUI25" s="7"/>
      <c r="DUJ25" s="7"/>
      <c r="DUK25" s="7"/>
      <c r="DUL25" s="7"/>
      <c r="DUM25" s="7"/>
      <c r="DUN25" s="7"/>
      <c r="DUO25" s="7"/>
      <c r="DUP25" s="7"/>
      <c r="DUQ25" s="7"/>
      <c r="DUR25" s="7"/>
      <c r="DUS25" s="7"/>
      <c r="DUT25" s="7"/>
      <c r="DUU25" s="7"/>
      <c r="DUV25" s="7"/>
      <c r="DUW25" s="7"/>
      <c r="DUX25" s="7"/>
      <c r="DUY25" s="7"/>
      <c r="DUZ25" s="7"/>
      <c r="DVA25" s="7"/>
      <c r="DVB25" s="7"/>
      <c r="DVC25" s="7"/>
      <c r="DVD25" s="7"/>
      <c r="DVE25" s="7"/>
      <c r="DVF25" s="7"/>
      <c r="DVG25" s="7"/>
      <c r="DVH25" s="7"/>
      <c r="DVI25" s="7"/>
      <c r="DVJ25" s="7"/>
      <c r="DVK25" s="7"/>
      <c r="DVL25" s="7"/>
      <c r="DVM25" s="7"/>
      <c r="DVN25" s="7"/>
      <c r="DVO25" s="7"/>
      <c r="DVP25" s="7"/>
      <c r="DVQ25" s="7"/>
      <c r="DVR25" s="7"/>
      <c r="DVS25" s="7"/>
      <c r="DVT25" s="7"/>
      <c r="DVU25" s="7"/>
      <c r="DVV25" s="7"/>
      <c r="DVW25" s="7"/>
      <c r="DVX25" s="7"/>
      <c r="DVY25" s="7"/>
      <c r="DVZ25" s="7"/>
      <c r="DWA25" s="7"/>
      <c r="DWB25" s="7"/>
      <c r="DWC25" s="7"/>
      <c r="DWD25" s="7"/>
      <c r="DWE25" s="7"/>
      <c r="DWF25" s="7"/>
      <c r="DWG25" s="7"/>
      <c r="DWH25" s="7"/>
      <c r="DWI25" s="7"/>
      <c r="DWJ25" s="7"/>
      <c r="DWK25" s="7"/>
      <c r="DWL25" s="7"/>
      <c r="DWM25" s="7"/>
      <c r="DWN25" s="7"/>
      <c r="DWO25" s="7"/>
      <c r="DWP25" s="7"/>
      <c r="DWQ25" s="7"/>
      <c r="DWR25" s="7"/>
      <c r="DWS25" s="7"/>
      <c r="DWT25" s="7"/>
      <c r="DWU25" s="7"/>
      <c r="DWV25" s="7"/>
      <c r="DWW25" s="7"/>
      <c r="DWX25" s="7"/>
      <c r="DWY25" s="7"/>
      <c r="DWZ25" s="7"/>
      <c r="DXA25" s="7"/>
      <c r="DXB25" s="7"/>
      <c r="DXC25" s="7"/>
      <c r="DXD25" s="7"/>
      <c r="DXE25" s="7"/>
      <c r="DXF25" s="7"/>
      <c r="DXG25" s="7"/>
      <c r="DXH25" s="7"/>
      <c r="DXI25" s="7"/>
      <c r="DXJ25" s="7"/>
      <c r="DXK25" s="7"/>
      <c r="DXL25" s="7"/>
      <c r="DXM25" s="7"/>
      <c r="DXN25" s="7"/>
      <c r="DXO25" s="7"/>
      <c r="DXP25" s="7"/>
      <c r="DXQ25" s="7"/>
      <c r="DXR25" s="7"/>
      <c r="DXS25" s="7"/>
      <c r="DXT25" s="7"/>
      <c r="DXU25" s="7"/>
      <c r="DXV25" s="7"/>
      <c r="DXW25" s="7"/>
      <c r="DXX25" s="7"/>
      <c r="DXY25" s="7"/>
      <c r="DXZ25" s="7"/>
      <c r="DYA25" s="7"/>
      <c r="DYB25" s="7"/>
      <c r="DYC25" s="7"/>
      <c r="DYD25" s="7"/>
      <c r="DYE25" s="7"/>
      <c r="DYF25" s="7"/>
      <c r="DYG25" s="7"/>
      <c r="DYH25" s="7"/>
      <c r="DYI25" s="7"/>
      <c r="DYJ25" s="7"/>
      <c r="DYK25" s="7"/>
      <c r="DYL25" s="7"/>
      <c r="DYM25" s="7"/>
      <c r="DYN25" s="7"/>
      <c r="DYO25" s="7"/>
      <c r="DYP25" s="7"/>
      <c r="DYQ25" s="7"/>
      <c r="DYR25" s="7"/>
      <c r="DYS25" s="7"/>
      <c r="DYT25" s="7"/>
      <c r="DYU25" s="7"/>
      <c r="DYV25" s="7"/>
      <c r="DYW25" s="7"/>
      <c r="DYX25" s="7"/>
      <c r="DYY25" s="7"/>
      <c r="DYZ25" s="7"/>
      <c r="DZA25" s="7"/>
      <c r="DZB25" s="7"/>
      <c r="DZC25" s="7"/>
      <c r="DZD25" s="7"/>
      <c r="DZE25" s="7"/>
      <c r="DZF25" s="7"/>
      <c r="DZG25" s="7"/>
      <c r="DZH25" s="7"/>
      <c r="DZI25" s="7"/>
      <c r="DZJ25" s="7"/>
      <c r="DZK25" s="7"/>
      <c r="DZL25" s="7"/>
      <c r="DZM25" s="7"/>
      <c r="DZN25" s="7"/>
      <c r="DZO25" s="7"/>
      <c r="DZP25" s="7"/>
      <c r="DZQ25" s="7"/>
      <c r="DZR25" s="7"/>
      <c r="DZS25" s="7"/>
      <c r="DZT25" s="7"/>
      <c r="DZU25" s="7"/>
      <c r="DZV25" s="7"/>
      <c r="DZW25" s="7"/>
      <c r="DZX25" s="7"/>
      <c r="DZY25" s="7"/>
      <c r="DZZ25" s="7"/>
      <c r="EAA25" s="7"/>
      <c r="EAB25" s="7"/>
      <c r="EAC25" s="7"/>
      <c r="EAD25" s="7"/>
      <c r="EAE25" s="7"/>
      <c r="EAF25" s="7"/>
      <c r="EAG25" s="7"/>
      <c r="EAH25" s="7"/>
      <c r="EAI25" s="7"/>
      <c r="EAJ25" s="7"/>
      <c r="EAK25" s="7"/>
      <c r="EAL25" s="7"/>
      <c r="EAM25" s="7"/>
      <c r="EAN25" s="7"/>
      <c r="EAO25" s="7"/>
      <c r="EAP25" s="7"/>
      <c r="EAQ25" s="7"/>
      <c r="EAR25" s="7"/>
      <c r="EAS25" s="7"/>
      <c r="EAT25" s="7"/>
      <c r="EAU25" s="7"/>
      <c r="EAV25" s="7"/>
      <c r="EAW25" s="7"/>
      <c r="EAX25" s="7"/>
      <c r="EAY25" s="7"/>
      <c r="EAZ25" s="7"/>
      <c r="EBA25" s="7"/>
      <c r="EBB25" s="7"/>
      <c r="EBC25" s="7"/>
      <c r="EBD25" s="7"/>
      <c r="EBE25" s="7"/>
      <c r="EBF25" s="7"/>
      <c r="EBG25" s="7"/>
      <c r="EBH25" s="7"/>
      <c r="EBI25" s="7"/>
      <c r="EBJ25" s="7"/>
      <c r="EBK25" s="7"/>
      <c r="EBL25" s="7"/>
      <c r="EBM25" s="7"/>
      <c r="EBN25" s="7"/>
      <c r="EBO25" s="7"/>
      <c r="EBP25" s="7"/>
      <c r="EBQ25" s="7"/>
      <c r="EBR25" s="7"/>
      <c r="EBS25" s="7"/>
      <c r="EBT25" s="7"/>
      <c r="EBU25" s="7"/>
      <c r="EBV25" s="7"/>
      <c r="EBW25" s="7"/>
      <c r="EBX25" s="7"/>
      <c r="EBY25" s="7"/>
      <c r="EBZ25" s="7"/>
      <c r="ECA25" s="7"/>
      <c r="ECB25" s="7"/>
      <c r="ECC25" s="7"/>
      <c r="ECD25" s="7"/>
      <c r="ECE25" s="7"/>
      <c r="ECF25" s="7"/>
      <c r="ECG25" s="7"/>
      <c r="ECH25" s="7"/>
      <c r="ECI25" s="7"/>
      <c r="ECJ25" s="7"/>
      <c r="ECK25" s="7"/>
      <c r="ECL25" s="7"/>
      <c r="ECM25" s="7"/>
      <c r="ECN25" s="7"/>
      <c r="ECO25" s="7"/>
      <c r="ECP25" s="7"/>
      <c r="ECQ25" s="7"/>
      <c r="ECR25" s="7"/>
      <c r="ECS25" s="7"/>
      <c r="ECT25" s="7"/>
      <c r="ECU25" s="7"/>
      <c r="ECV25" s="7"/>
      <c r="ECW25" s="7"/>
      <c r="ECX25" s="7"/>
      <c r="ECY25" s="7"/>
      <c r="ECZ25" s="7"/>
      <c r="EDA25" s="7"/>
      <c r="EDB25" s="7"/>
      <c r="EDC25" s="7"/>
      <c r="EDD25" s="7"/>
      <c r="EDE25" s="7"/>
      <c r="EDF25" s="7"/>
      <c r="EDG25" s="7"/>
      <c r="EDH25" s="7"/>
      <c r="EDI25" s="7"/>
      <c r="EDJ25" s="7"/>
      <c r="EDK25" s="7"/>
      <c r="EDL25" s="7"/>
      <c r="EDM25" s="7"/>
      <c r="EDN25" s="7"/>
      <c r="EDO25" s="7"/>
      <c r="EDP25" s="7"/>
      <c r="EDQ25" s="7"/>
      <c r="EDR25" s="7"/>
      <c r="EDS25" s="7"/>
      <c r="EDT25" s="7"/>
      <c r="EDU25" s="7"/>
      <c r="EDV25" s="7"/>
      <c r="EDW25" s="7"/>
      <c r="EDX25" s="7"/>
      <c r="EDY25" s="7"/>
      <c r="EDZ25" s="7"/>
      <c r="EEA25" s="7"/>
      <c r="EEB25" s="7"/>
      <c r="EEC25" s="7"/>
      <c r="EED25" s="7"/>
      <c r="EEE25" s="7"/>
      <c r="EEF25" s="7"/>
      <c r="EEG25" s="7"/>
      <c r="EEH25" s="7"/>
      <c r="EEI25" s="7"/>
      <c r="EEJ25" s="7"/>
      <c r="EEK25" s="7"/>
      <c r="EEL25" s="7"/>
      <c r="EEM25" s="7"/>
      <c r="EEN25" s="7"/>
      <c r="EEO25" s="7"/>
      <c r="EEP25" s="7"/>
      <c r="EEQ25" s="7"/>
      <c r="EER25" s="7"/>
      <c r="EES25" s="7"/>
      <c r="EET25" s="7"/>
      <c r="EEU25" s="7"/>
      <c r="EEV25" s="7"/>
      <c r="EEW25" s="7"/>
      <c r="EEX25" s="7"/>
      <c r="EEY25" s="7"/>
      <c r="EEZ25" s="7"/>
      <c r="EFA25" s="7"/>
      <c r="EFB25" s="7"/>
      <c r="EFC25" s="7"/>
      <c r="EFD25" s="7"/>
      <c r="EFE25" s="7"/>
      <c r="EFF25" s="7"/>
      <c r="EFG25" s="7"/>
      <c r="EFH25" s="7"/>
      <c r="EFI25" s="7"/>
      <c r="EFJ25" s="7"/>
      <c r="EFK25" s="7"/>
      <c r="EFL25" s="7"/>
      <c r="EFM25" s="7"/>
      <c r="EFN25" s="7"/>
      <c r="EFO25" s="7"/>
      <c r="EFP25" s="7"/>
      <c r="EFQ25" s="7"/>
      <c r="EFR25" s="7"/>
      <c r="EFS25" s="7"/>
      <c r="EFT25" s="7"/>
      <c r="EFU25" s="7"/>
      <c r="EFV25" s="7"/>
      <c r="EFW25" s="7"/>
      <c r="EFX25" s="7"/>
      <c r="EFY25" s="7"/>
      <c r="EFZ25" s="7"/>
      <c r="EGA25" s="7"/>
      <c r="EGB25" s="7"/>
      <c r="EGC25" s="7"/>
      <c r="EGD25" s="7"/>
      <c r="EGE25" s="7"/>
      <c r="EGF25" s="7"/>
      <c r="EGG25" s="7"/>
      <c r="EGH25" s="7"/>
      <c r="EGI25" s="7"/>
      <c r="EGJ25" s="7"/>
      <c r="EGK25" s="7"/>
      <c r="EGL25" s="7"/>
      <c r="EGM25" s="7"/>
      <c r="EGN25" s="7"/>
      <c r="EGO25" s="7"/>
      <c r="EGP25" s="7"/>
      <c r="EGQ25" s="7"/>
      <c r="EGR25" s="7"/>
      <c r="EGS25" s="7"/>
      <c r="EGT25" s="7"/>
      <c r="EGU25" s="7"/>
      <c r="EGV25" s="7"/>
      <c r="EGW25" s="7"/>
      <c r="EGX25" s="7"/>
      <c r="EGY25" s="7"/>
      <c r="EGZ25" s="7"/>
      <c r="EHA25" s="7"/>
      <c r="EHB25" s="7"/>
      <c r="EHC25" s="7"/>
      <c r="EHD25" s="7"/>
      <c r="EHE25" s="7"/>
      <c r="EHF25" s="7"/>
      <c r="EHG25" s="7"/>
      <c r="EHH25" s="7"/>
      <c r="EHI25" s="7"/>
      <c r="EHJ25" s="7"/>
      <c r="EHK25" s="7"/>
      <c r="EHL25" s="7"/>
      <c r="EHM25" s="7"/>
      <c r="EHN25" s="7"/>
      <c r="EHO25" s="7"/>
      <c r="EHP25" s="7"/>
      <c r="EHQ25" s="7"/>
      <c r="EHR25" s="7"/>
      <c r="EHS25" s="7"/>
      <c r="EHT25" s="7"/>
      <c r="EHU25" s="7"/>
      <c r="EHV25" s="7"/>
      <c r="EHW25" s="7"/>
      <c r="EHX25" s="7"/>
      <c r="EHY25" s="7"/>
      <c r="EHZ25" s="7"/>
      <c r="EIA25" s="7"/>
      <c r="EIB25" s="7"/>
      <c r="EIC25" s="7"/>
      <c r="EID25" s="7"/>
      <c r="EIE25" s="7"/>
      <c r="EIF25" s="7"/>
      <c r="EIG25" s="7"/>
      <c r="EIH25" s="7"/>
      <c r="EII25" s="7"/>
      <c r="EIJ25" s="7"/>
      <c r="EIK25" s="7"/>
      <c r="EIL25" s="7"/>
      <c r="EIM25" s="7"/>
      <c r="EIN25" s="7"/>
      <c r="EIO25" s="7"/>
      <c r="EIP25" s="7"/>
      <c r="EIQ25" s="7"/>
      <c r="EIR25" s="7"/>
      <c r="EIS25" s="7"/>
      <c r="EIT25" s="7"/>
      <c r="EIU25" s="7"/>
      <c r="EIV25" s="7"/>
      <c r="EIW25" s="7"/>
      <c r="EIX25" s="7"/>
      <c r="EIY25" s="7"/>
      <c r="EIZ25" s="7"/>
      <c r="EJA25" s="7"/>
      <c r="EJB25" s="7"/>
      <c r="EJC25" s="7"/>
      <c r="EJD25" s="7"/>
      <c r="EJE25" s="7"/>
      <c r="EJF25" s="7"/>
      <c r="EJG25" s="7"/>
      <c r="EJH25" s="7"/>
      <c r="EJI25" s="7"/>
      <c r="EJJ25" s="7"/>
      <c r="EJK25" s="7"/>
      <c r="EJL25" s="7"/>
      <c r="EJM25" s="7"/>
      <c r="EJN25" s="7"/>
      <c r="EJO25" s="7"/>
      <c r="EJP25" s="7"/>
      <c r="EJQ25" s="7"/>
      <c r="EJR25" s="7"/>
      <c r="EJS25" s="7"/>
      <c r="EJT25" s="7"/>
      <c r="EJU25" s="7"/>
      <c r="EJV25" s="7"/>
      <c r="EJW25" s="7"/>
      <c r="EJX25" s="7"/>
      <c r="EJY25" s="7"/>
      <c r="EJZ25" s="7"/>
      <c r="EKA25" s="7"/>
      <c r="EKB25" s="7"/>
      <c r="EKC25" s="7"/>
      <c r="EKD25" s="7"/>
      <c r="EKE25" s="7"/>
      <c r="EKF25" s="7"/>
      <c r="EKG25" s="7"/>
      <c r="EKH25" s="7"/>
      <c r="EKI25" s="7"/>
      <c r="EKJ25" s="7"/>
      <c r="EKK25" s="7"/>
      <c r="EKL25" s="7"/>
      <c r="EKM25" s="7"/>
      <c r="EKN25" s="7"/>
      <c r="EKO25" s="7"/>
      <c r="EKP25" s="7"/>
      <c r="EKQ25" s="7"/>
      <c r="EKR25" s="7"/>
      <c r="EKS25" s="7"/>
      <c r="EKT25" s="7"/>
      <c r="EKU25" s="7"/>
      <c r="EKV25" s="7"/>
      <c r="EKW25" s="7"/>
      <c r="EKX25" s="7"/>
      <c r="EKY25" s="7"/>
      <c r="EKZ25" s="7"/>
      <c r="ELA25" s="7"/>
      <c r="ELB25" s="7"/>
      <c r="ELC25" s="7"/>
      <c r="ELD25" s="7"/>
      <c r="ELE25" s="7"/>
      <c r="ELF25" s="7"/>
      <c r="ELG25" s="7"/>
      <c r="ELH25" s="7"/>
      <c r="ELI25" s="7"/>
      <c r="ELJ25" s="7"/>
      <c r="ELK25" s="7"/>
      <c r="ELL25" s="7"/>
      <c r="ELM25" s="7"/>
      <c r="ELN25" s="7"/>
      <c r="ELO25" s="7"/>
      <c r="ELP25" s="7"/>
      <c r="ELQ25" s="7"/>
      <c r="ELR25" s="7"/>
      <c r="ELS25" s="7"/>
      <c r="ELT25" s="7"/>
      <c r="ELU25" s="7"/>
      <c r="ELV25" s="7"/>
      <c r="ELW25" s="7"/>
      <c r="ELX25" s="7"/>
      <c r="ELY25" s="7"/>
      <c r="ELZ25" s="7"/>
      <c r="EMA25" s="7"/>
      <c r="EMB25" s="7"/>
      <c r="EMC25" s="7"/>
      <c r="EMD25" s="7"/>
      <c r="EME25" s="7"/>
      <c r="EMF25" s="7"/>
      <c r="EMG25" s="7"/>
      <c r="EMH25" s="7"/>
      <c r="EMI25" s="7"/>
      <c r="EMJ25" s="7"/>
      <c r="EMK25" s="7"/>
      <c r="EML25" s="7"/>
      <c r="EMM25" s="7"/>
      <c r="EMN25" s="7"/>
      <c r="EMO25" s="7"/>
      <c r="EMP25" s="7"/>
      <c r="EMQ25" s="7"/>
      <c r="EMR25" s="7"/>
      <c r="EMS25" s="7"/>
      <c r="EMT25" s="7"/>
      <c r="EMU25" s="7"/>
      <c r="EMV25" s="7"/>
      <c r="EMW25" s="7"/>
      <c r="EMX25" s="7"/>
      <c r="EMY25" s="7"/>
      <c r="EMZ25" s="7"/>
      <c r="ENA25" s="7"/>
      <c r="ENB25" s="7"/>
      <c r="ENC25" s="7"/>
      <c r="END25" s="7"/>
      <c r="ENE25" s="7"/>
      <c r="ENF25" s="7"/>
      <c r="ENG25" s="7"/>
      <c r="ENH25" s="7"/>
      <c r="ENI25" s="7"/>
      <c r="ENJ25" s="7"/>
      <c r="ENK25" s="7"/>
      <c r="ENL25" s="7"/>
      <c r="ENM25" s="7"/>
      <c r="ENN25" s="7"/>
      <c r="ENO25" s="7"/>
      <c r="ENP25" s="7"/>
      <c r="ENQ25" s="7"/>
      <c r="ENR25" s="7"/>
      <c r="ENS25" s="7"/>
      <c r="ENT25" s="7"/>
      <c r="ENU25" s="7"/>
      <c r="ENV25" s="7"/>
      <c r="ENW25" s="7"/>
      <c r="ENX25" s="7"/>
      <c r="ENY25" s="7"/>
      <c r="ENZ25" s="7"/>
      <c r="EOA25" s="7"/>
      <c r="EOB25" s="7"/>
      <c r="EOC25" s="7"/>
      <c r="EOD25" s="7"/>
      <c r="EOE25" s="7"/>
      <c r="EOF25" s="7"/>
      <c r="EOG25" s="7"/>
      <c r="EOH25" s="7"/>
      <c r="EOI25" s="7"/>
      <c r="EOJ25" s="7"/>
      <c r="EOK25" s="7"/>
      <c r="EOL25" s="7"/>
      <c r="EOM25" s="7"/>
      <c r="EON25" s="7"/>
      <c r="EOO25" s="7"/>
      <c r="EOP25" s="7"/>
      <c r="EOQ25" s="7"/>
      <c r="EOR25" s="7"/>
      <c r="EOS25" s="7"/>
      <c r="EOT25" s="7"/>
      <c r="EOU25" s="7"/>
      <c r="EOV25" s="7"/>
      <c r="EOW25" s="7"/>
      <c r="EOX25" s="7"/>
      <c r="EOY25" s="7"/>
      <c r="EOZ25" s="7"/>
      <c r="EPA25" s="7"/>
      <c r="EPB25" s="7"/>
      <c r="EPC25" s="7"/>
      <c r="EPD25" s="7"/>
      <c r="EPE25" s="7"/>
      <c r="EPF25" s="7"/>
      <c r="EPG25" s="7"/>
      <c r="EPH25" s="7"/>
      <c r="EPI25" s="7"/>
      <c r="EPJ25" s="7"/>
      <c r="EPK25" s="7"/>
      <c r="EPL25" s="7"/>
      <c r="EPM25" s="7"/>
      <c r="EPN25" s="7"/>
      <c r="EPO25" s="7"/>
      <c r="EPP25" s="7"/>
      <c r="EPQ25" s="7"/>
      <c r="EPR25" s="7"/>
      <c r="EPS25" s="7"/>
      <c r="EPT25" s="7"/>
      <c r="EPU25" s="7"/>
      <c r="EPV25" s="7"/>
      <c r="EPW25" s="7"/>
      <c r="EPX25" s="7"/>
      <c r="EPY25" s="7"/>
      <c r="EPZ25" s="7"/>
      <c r="EQA25" s="7"/>
      <c r="EQB25" s="7"/>
      <c r="EQC25" s="7"/>
      <c r="EQD25" s="7"/>
      <c r="EQE25" s="7"/>
      <c r="EQF25" s="7"/>
      <c r="EQG25" s="7"/>
      <c r="EQH25" s="7"/>
      <c r="EQI25" s="7"/>
      <c r="EQJ25" s="7"/>
      <c r="EQK25" s="7"/>
      <c r="EQL25" s="7"/>
      <c r="EQM25" s="7"/>
      <c r="EQN25" s="7"/>
      <c r="EQO25" s="7"/>
      <c r="EQP25" s="7"/>
      <c r="EQQ25" s="7"/>
      <c r="EQR25" s="7"/>
      <c r="EQS25" s="7"/>
      <c r="EQT25" s="7"/>
      <c r="EQU25" s="7"/>
      <c r="EQV25" s="7"/>
      <c r="EQW25" s="7"/>
      <c r="EQX25" s="7"/>
      <c r="EQY25" s="7"/>
      <c r="EQZ25" s="7"/>
      <c r="ERA25" s="7"/>
      <c r="ERB25" s="7"/>
      <c r="ERC25" s="7"/>
      <c r="ERD25" s="7"/>
      <c r="ERE25" s="7"/>
      <c r="ERF25" s="7"/>
      <c r="ERG25" s="7"/>
      <c r="ERH25" s="7"/>
      <c r="ERI25" s="7"/>
      <c r="ERJ25" s="7"/>
      <c r="ERK25" s="7"/>
      <c r="ERL25" s="7"/>
      <c r="ERM25" s="7"/>
      <c r="ERN25" s="7"/>
      <c r="ERO25" s="7"/>
      <c r="ERP25" s="7"/>
      <c r="ERQ25" s="7"/>
      <c r="ERR25" s="7"/>
      <c r="ERS25" s="7"/>
      <c r="ERT25" s="7"/>
      <c r="ERU25" s="7"/>
      <c r="ERV25" s="7"/>
      <c r="ERW25" s="7"/>
      <c r="ERX25" s="7"/>
      <c r="ERY25" s="7"/>
      <c r="ERZ25" s="7"/>
      <c r="ESA25" s="7"/>
      <c r="ESB25" s="7"/>
      <c r="ESC25" s="7"/>
      <c r="ESD25" s="7"/>
      <c r="ESE25" s="7"/>
      <c r="ESF25" s="7"/>
      <c r="ESG25" s="7"/>
      <c r="ESH25" s="7"/>
      <c r="ESI25" s="7"/>
      <c r="ESJ25" s="7"/>
      <c r="ESK25" s="7"/>
      <c r="ESL25" s="7"/>
      <c r="ESM25" s="7"/>
      <c r="ESN25" s="7"/>
      <c r="ESO25" s="7"/>
      <c r="ESP25" s="7"/>
      <c r="ESQ25" s="7"/>
      <c r="ESR25" s="7"/>
      <c r="ESS25" s="7"/>
      <c r="EST25" s="7"/>
      <c r="ESU25" s="7"/>
      <c r="ESV25" s="7"/>
      <c r="ESW25" s="7"/>
      <c r="ESX25" s="7"/>
      <c r="ESY25" s="7"/>
      <c r="ESZ25" s="7"/>
      <c r="ETA25" s="7"/>
      <c r="ETB25" s="7"/>
      <c r="ETC25" s="7"/>
      <c r="ETD25" s="7"/>
      <c r="ETE25" s="7"/>
      <c r="ETF25" s="7"/>
      <c r="ETG25" s="7"/>
      <c r="ETH25" s="7"/>
      <c r="ETI25" s="7"/>
      <c r="ETJ25" s="7"/>
      <c r="ETK25" s="7"/>
      <c r="ETL25" s="7"/>
      <c r="ETM25" s="7"/>
      <c r="ETN25" s="7"/>
      <c r="ETO25" s="7"/>
      <c r="ETP25" s="7"/>
      <c r="ETQ25" s="7"/>
      <c r="ETR25" s="7"/>
      <c r="ETS25" s="7"/>
      <c r="ETT25" s="7"/>
      <c r="ETU25" s="7"/>
      <c r="ETV25" s="7"/>
      <c r="ETW25" s="7"/>
      <c r="ETX25" s="7"/>
      <c r="ETY25" s="7"/>
      <c r="ETZ25" s="7"/>
      <c r="EUA25" s="7"/>
      <c r="EUB25" s="7"/>
      <c r="EUC25" s="7"/>
      <c r="EUD25" s="7"/>
      <c r="EUE25" s="7"/>
      <c r="EUF25" s="7"/>
      <c r="EUG25" s="7"/>
      <c r="EUH25" s="7"/>
      <c r="EUI25" s="7"/>
      <c r="EUJ25" s="7"/>
      <c r="EUK25" s="7"/>
      <c r="EUL25" s="7"/>
      <c r="EUM25" s="7"/>
      <c r="EUN25" s="7"/>
      <c r="EUO25" s="7"/>
      <c r="EUP25" s="7"/>
      <c r="EUQ25" s="7"/>
      <c r="EUR25" s="7"/>
      <c r="EUS25" s="7"/>
      <c r="EUT25" s="7"/>
      <c r="EUU25" s="7"/>
      <c r="EUV25" s="7"/>
      <c r="EUW25" s="7"/>
      <c r="EUX25" s="7"/>
      <c r="EUY25" s="7"/>
      <c r="EUZ25" s="7"/>
      <c r="EVA25" s="7"/>
      <c r="EVB25" s="7"/>
      <c r="EVC25" s="7"/>
      <c r="EVD25" s="7"/>
      <c r="EVE25" s="7"/>
      <c r="EVF25" s="7"/>
      <c r="EVG25" s="7"/>
      <c r="EVH25" s="7"/>
      <c r="EVI25" s="7"/>
      <c r="EVJ25" s="7"/>
      <c r="EVK25" s="7"/>
      <c r="EVL25" s="7"/>
      <c r="EVM25" s="7"/>
      <c r="EVN25" s="7"/>
      <c r="EVO25" s="7"/>
      <c r="EVP25" s="7"/>
      <c r="EVQ25" s="7"/>
      <c r="EVR25" s="7"/>
      <c r="EVS25" s="7"/>
      <c r="EVT25" s="7"/>
      <c r="EVU25" s="7"/>
      <c r="EVV25" s="7"/>
      <c r="EVW25" s="7"/>
      <c r="EVX25" s="7"/>
      <c r="EVY25" s="7"/>
      <c r="EVZ25" s="7"/>
      <c r="EWA25" s="7"/>
      <c r="EWB25" s="7"/>
      <c r="EWC25" s="7"/>
      <c r="EWD25" s="7"/>
      <c r="EWE25" s="7"/>
      <c r="EWF25" s="7"/>
      <c r="EWG25" s="7"/>
      <c r="EWH25" s="7"/>
      <c r="EWI25" s="7"/>
      <c r="EWJ25" s="7"/>
      <c r="EWK25" s="7"/>
      <c r="EWL25" s="7"/>
      <c r="EWM25" s="7"/>
      <c r="EWN25" s="7"/>
      <c r="EWO25" s="7"/>
      <c r="EWP25" s="7"/>
      <c r="EWQ25" s="7"/>
      <c r="EWR25" s="7"/>
      <c r="EWS25" s="7"/>
      <c r="EWT25" s="7"/>
      <c r="EWU25" s="7"/>
      <c r="EWV25" s="7"/>
      <c r="EWW25" s="7"/>
      <c r="EWX25" s="7"/>
      <c r="EWY25" s="7"/>
      <c r="EWZ25" s="7"/>
      <c r="EXA25" s="7"/>
      <c r="EXB25" s="7"/>
      <c r="EXC25" s="7"/>
      <c r="EXD25" s="7"/>
      <c r="EXE25" s="7"/>
      <c r="EXF25" s="7"/>
      <c r="EXG25" s="7"/>
      <c r="EXH25" s="7"/>
      <c r="EXI25" s="7"/>
      <c r="EXJ25" s="7"/>
      <c r="EXK25" s="7"/>
      <c r="EXL25" s="7"/>
      <c r="EXM25" s="7"/>
      <c r="EXN25" s="7"/>
      <c r="EXO25" s="7"/>
      <c r="EXP25" s="7"/>
      <c r="EXQ25" s="7"/>
      <c r="EXR25" s="7"/>
      <c r="EXS25" s="7"/>
      <c r="EXT25" s="7"/>
      <c r="EXU25" s="7"/>
      <c r="EXV25" s="7"/>
      <c r="EXW25" s="7"/>
      <c r="EXX25" s="7"/>
      <c r="EXY25" s="7"/>
      <c r="EXZ25" s="7"/>
      <c r="EYA25" s="7"/>
      <c r="EYB25" s="7"/>
      <c r="EYC25" s="7"/>
      <c r="EYD25" s="7"/>
      <c r="EYE25" s="7"/>
      <c r="EYF25" s="7"/>
      <c r="EYG25" s="7"/>
      <c r="EYH25" s="7"/>
      <c r="EYI25" s="7"/>
      <c r="EYJ25" s="7"/>
      <c r="EYK25" s="7"/>
      <c r="EYL25" s="7"/>
      <c r="EYM25" s="7"/>
      <c r="EYN25" s="7"/>
      <c r="EYO25" s="7"/>
      <c r="EYP25" s="7"/>
      <c r="EYQ25" s="7"/>
      <c r="EYR25" s="7"/>
      <c r="EYS25" s="7"/>
      <c r="EYT25" s="7"/>
      <c r="EYU25" s="7"/>
      <c r="EYV25" s="7"/>
      <c r="EYW25" s="7"/>
      <c r="EYX25" s="7"/>
      <c r="EYY25" s="7"/>
      <c r="EYZ25" s="7"/>
      <c r="EZA25" s="7"/>
      <c r="EZB25" s="7"/>
      <c r="EZC25" s="7"/>
      <c r="EZD25" s="7"/>
      <c r="EZE25" s="7"/>
      <c r="EZF25" s="7"/>
      <c r="EZG25" s="7"/>
      <c r="EZH25" s="7"/>
      <c r="EZI25" s="7"/>
      <c r="EZJ25" s="7"/>
      <c r="EZK25" s="7"/>
      <c r="EZL25" s="7"/>
      <c r="EZM25" s="7"/>
      <c r="EZN25" s="7"/>
      <c r="EZO25" s="7"/>
      <c r="EZP25" s="7"/>
      <c r="EZQ25" s="7"/>
      <c r="EZR25" s="7"/>
      <c r="EZS25" s="7"/>
      <c r="EZT25" s="7"/>
      <c r="EZU25" s="7"/>
      <c r="EZV25" s="7"/>
      <c r="EZW25" s="7"/>
      <c r="EZX25" s="7"/>
      <c r="EZY25" s="7"/>
      <c r="EZZ25" s="7"/>
      <c r="FAA25" s="7"/>
      <c r="FAB25" s="7"/>
      <c r="FAC25" s="7"/>
      <c r="FAD25" s="7"/>
      <c r="FAE25" s="7"/>
      <c r="FAF25" s="7"/>
      <c r="FAG25" s="7"/>
      <c r="FAH25" s="7"/>
      <c r="FAI25" s="7"/>
      <c r="FAJ25" s="7"/>
      <c r="FAK25" s="7"/>
      <c r="FAL25" s="7"/>
      <c r="FAM25" s="7"/>
      <c r="FAN25" s="7"/>
      <c r="FAO25" s="7"/>
      <c r="FAP25" s="7"/>
      <c r="FAQ25" s="7"/>
      <c r="FAR25" s="7"/>
      <c r="FAS25" s="7"/>
      <c r="FAT25" s="7"/>
      <c r="FAU25" s="7"/>
      <c r="FAV25" s="7"/>
      <c r="FAW25" s="7"/>
      <c r="FAX25" s="7"/>
      <c r="FAY25" s="7"/>
      <c r="FAZ25" s="7"/>
      <c r="FBA25" s="7"/>
      <c r="FBB25" s="7"/>
      <c r="FBC25" s="7"/>
      <c r="FBD25" s="7"/>
      <c r="FBE25" s="7"/>
      <c r="FBF25" s="7"/>
      <c r="FBG25" s="7"/>
      <c r="FBH25" s="7"/>
      <c r="FBI25" s="7"/>
      <c r="FBJ25" s="7"/>
      <c r="FBK25" s="7"/>
      <c r="FBL25" s="7"/>
      <c r="FBM25" s="7"/>
      <c r="FBN25" s="7"/>
      <c r="FBO25" s="7"/>
      <c r="FBP25" s="7"/>
      <c r="FBQ25" s="7"/>
      <c r="FBR25" s="7"/>
      <c r="FBS25" s="7"/>
      <c r="FBT25" s="7"/>
      <c r="FBU25" s="7"/>
      <c r="FBV25" s="7"/>
      <c r="FBW25" s="7"/>
      <c r="FBX25" s="7"/>
      <c r="FBY25" s="7"/>
      <c r="FBZ25" s="7"/>
      <c r="FCA25" s="7"/>
      <c r="FCB25" s="7"/>
      <c r="FCC25" s="7"/>
      <c r="FCD25" s="7"/>
      <c r="FCE25" s="7"/>
      <c r="FCF25" s="7"/>
      <c r="FCG25" s="7"/>
      <c r="FCH25" s="7"/>
      <c r="FCI25" s="7"/>
      <c r="FCJ25" s="7"/>
      <c r="FCK25" s="7"/>
      <c r="FCL25" s="7"/>
      <c r="FCM25" s="7"/>
      <c r="FCN25" s="7"/>
      <c r="FCO25" s="7"/>
      <c r="FCP25" s="7"/>
      <c r="FCQ25" s="7"/>
      <c r="FCR25" s="7"/>
      <c r="FCS25" s="7"/>
      <c r="FCT25" s="7"/>
      <c r="FCU25" s="7"/>
      <c r="FCV25" s="7"/>
      <c r="FCW25" s="7"/>
      <c r="FCX25" s="7"/>
      <c r="FCY25" s="7"/>
      <c r="FCZ25" s="7"/>
      <c r="FDA25" s="7"/>
      <c r="FDB25" s="7"/>
      <c r="FDC25" s="7"/>
      <c r="FDD25" s="7"/>
      <c r="FDE25" s="7"/>
      <c r="FDF25" s="7"/>
      <c r="FDG25" s="7"/>
      <c r="FDH25" s="7"/>
      <c r="FDI25" s="7"/>
      <c r="FDJ25" s="7"/>
      <c r="FDK25" s="7"/>
      <c r="FDL25" s="7"/>
      <c r="FDM25" s="7"/>
      <c r="FDN25" s="7"/>
      <c r="FDO25" s="7"/>
      <c r="FDP25" s="7"/>
      <c r="FDQ25" s="7"/>
      <c r="FDR25" s="7"/>
      <c r="FDS25" s="7"/>
      <c r="FDT25" s="7"/>
      <c r="FDU25" s="7"/>
      <c r="FDV25" s="7"/>
      <c r="FDW25" s="7"/>
      <c r="FDX25" s="7"/>
      <c r="FDY25" s="7"/>
      <c r="FDZ25" s="7"/>
      <c r="FEA25" s="7"/>
      <c r="FEB25" s="7"/>
      <c r="FEC25" s="7"/>
      <c r="FED25" s="7"/>
      <c r="FEE25" s="7"/>
      <c r="FEF25" s="7"/>
      <c r="FEG25" s="7"/>
      <c r="FEH25" s="7"/>
      <c r="FEI25" s="7"/>
      <c r="FEJ25" s="7"/>
      <c r="FEK25" s="7"/>
      <c r="FEL25" s="7"/>
      <c r="FEM25" s="7"/>
      <c r="FEN25" s="7"/>
      <c r="FEO25" s="7"/>
      <c r="FEP25" s="7"/>
      <c r="FEQ25" s="7"/>
      <c r="FER25" s="7"/>
      <c r="FES25" s="7"/>
      <c r="FET25" s="7"/>
      <c r="FEU25" s="7"/>
      <c r="FEV25" s="7"/>
      <c r="FEW25" s="7"/>
      <c r="FEX25" s="7"/>
      <c r="FEY25" s="7"/>
      <c r="FEZ25" s="7"/>
      <c r="FFA25" s="7"/>
      <c r="FFB25" s="7"/>
      <c r="FFC25" s="7"/>
      <c r="FFD25" s="7"/>
      <c r="FFE25" s="7"/>
      <c r="FFF25" s="7"/>
      <c r="FFG25" s="7"/>
      <c r="FFH25" s="7"/>
      <c r="FFI25" s="7"/>
      <c r="FFJ25" s="7"/>
      <c r="FFK25" s="7"/>
      <c r="FFL25" s="7"/>
      <c r="FFM25" s="7"/>
      <c r="FFN25" s="7"/>
      <c r="FFO25" s="7"/>
      <c r="FFP25" s="7"/>
      <c r="FFQ25" s="7"/>
      <c r="FFR25" s="7"/>
      <c r="FFS25" s="7"/>
      <c r="FFT25" s="7"/>
      <c r="FFU25" s="7"/>
      <c r="FFV25" s="7"/>
      <c r="FFW25" s="7"/>
      <c r="FFX25" s="7"/>
      <c r="FFY25" s="7"/>
      <c r="FFZ25" s="7"/>
      <c r="FGA25" s="7"/>
      <c r="FGB25" s="7"/>
      <c r="FGC25" s="7"/>
      <c r="FGD25" s="7"/>
      <c r="FGE25" s="7"/>
      <c r="FGF25" s="7"/>
      <c r="FGG25" s="7"/>
      <c r="FGH25" s="7"/>
      <c r="FGI25" s="7"/>
      <c r="FGJ25" s="7"/>
      <c r="FGK25" s="7"/>
      <c r="FGL25" s="7"/>
      <c r="FGM25" s="7"/>
      <c r="FGN25" s="7"/>
      <c r="FGO25" s="7"/>
      <c r="FGP25" s="7"/>
      <c r="FGQ25" s="7"/>
      <c r="FGR25" s="7"/>
      <c r="FGS25" s="7"/>
      <c r="FGT25" s="7"/>
      <c r="FGU25" s="7"/>
      <c r="FGV25" s="7"/>
      <c r="FGW25" s="7"/>
      <c r="FGX25" s="7"/>
      <c r="FGY25" s="7"/>
      <c r="FGZ25" s="7"/>
      <c r="FHA25" s="7"/>
      <c r="FHB25" s="7"/>
      <c r="FHC25" s="7"/>
      <c r="FHD25" s="7"/>
      <c r="FHE25" s="7"/>
      <c r="FHF25" s="7"/>
      <c r="FHG25" s="7"/>
      <c r="FHH25" s="7"/>
      <c r="FHI25" s="7"/>
      <c r="FHJ25" s="7"/>
      <c r="FHK25" s="7"/>
      <c r="FHL25" s="7"/>
      <c r="FHM25" s="7"/>
      <c r="FHN25" s="7"/>
      <c r="FHO25" s="7"/>
      <c r="FHP25" s="7"/>
      <c r="FHQ25" s="7"/>
      <c r="FHR25" s="7"/>
      <c r="FHS25" s="7"/>
      <c r="FHT25" s="7"/>
      <c r="FHU25" s="7"/>
      <c r="FHV25" s="7"/>
      <c r="FHW25" s="7"/>
      <c r="FHX25" s="7"/>
      <c r="FHY25" s="7"/>
      <c r="FHZ25" s="7"/>
      <c r="FIA25" s="7"/>
      <c r="FIB25" s="7"/>
      <c r="FIC25" s="7"/>
      <c r="FID25" s="7"/>
      <c r="FIE25" s="7"/>
      <c r="FIF25" s="7"/>
      <c r="FIG25" s="7"/>
      <c r="FIH25" s="7"/>
      <c r="FII25" s="7"/>
      <c r="FIJ25" s="7"/>
      <c r="FIK25" s="7"/>
      <c r="FIL25" s="7"/>
      <c r="FIM25" s="7"/>
      <c r="FIN25" s="7"/>
      <c r="FIO25" s="7"/>
      <c r="FIP25" s="7"/>
      <c r="FIQ25" s="7"/>
      <c r="FIR25" s="7"/>
      <c r="FIS25" s="7"/>
      <c r="FIT25" s="7"/>
      <c r="FIU25" s="7"/>
      <c r="FIV25" s="7"/>
      <c r="FIW25" s="7"/>
      <c r="FIX25" s="7"/>
      <c r="FIY25" s="7"/>
      <c r="FIZ25" s="7"/>
      <c r="FJA25" s="7"/>
      <c r="FJB25" s="7"/>
      <c r="FJC25" s="7"/>
      <c r="FJD25" s="7"/>
      <c r="FJE25" s="7"/>
      <c r="FJF25" s="7"/>
      <c r="FJG25" s="7"/>
      <c r="FJH25" s="7"/>
      <c r="FJI25" s="7"/>
      <c r="FJJ25" s="7"/>
      <c r="FJK25" s="7"/>
      <c r="FJL25" s="7"/>
      <c r="FJM25" s="7"/>
      <c r="FJN25" s="7"/>
      <c r="FJO25" s="7"/>
      <c r="FJP25" s="7"/>
      <c r="FJQ25" s="7"/>
      <c r="FJR25" s="7"/>
      <c r="FJS25" s="7"/>
      <c r="FJT25" s="7"/>
      <c r="FJU25" s="7"/>
      <c r="FJV25" s="7"/>
      <c r="FJW25" s="7"/>
      <c r="FJX25" s="7"/>
      <c r="FJY25" s="7"/>
      <c r="FJZ25" s="7"/>
      <c r="FKA25" s="7"/>
      <c r="FKB25" s="7"/>
      <c r="FKC25" s="7"/>
      <c r="FKD25" s="7"/>
      <c r="FKE25" s="7"/>
      <c r="FKF25" s="7"/>
      <c r="FKG25" s="7"/>
      <c r="FKH25" s="7"/>
      <c r="FKI25" s="7"/>
      <c r="FKJ25" s="7"/>
      <c r="FKK25" s="7"/>
      <c r="FKL25" s="7"/>
      <c r="FKM25" s="7"/>
      <c r="FKN25" s="7"/>
      <c r="FKO25" s="7"/>
      <c r="FKP25" s="7"/>
      <c r="FKQ25" s="7"/>
      <c r="FKR25" s="7"/>
      <c r="FKS25" s="7"/>
      <c r="FKT25" s="7"/>
      <c r="FKU25" s="7"/>
      <c r="FKV25" s="7"/>
      <c r="FKW25" s="7"/>
      <c r="FKX25" s="7"/>
      <c r="FKY25" s="7"/>
      <c r="FKZ25" s="7"/>
      <c r="FLA25" s="7"/>
      <c r="FLB25" s="7"/>
      <c r="FLC25" s="7"/>
      <c r="FLD25" s="7"/>
      <c r="FLE25" s="7"/>
      <c r="FLF25" s="7"/>
      <c r="FLG25" s="7"/>
      <c r="FLH25" s="7"/>
      <c r="FLI25" s="7"/>
      <c r="FLJ25" s="7"/>
      <c r="FLK25" s="7"/>
      <c r="FLL25" s="7"/>
      <c r="FLM25" s="7"/>
      <c r="FLN25" s="7"/>
      <c r="FLO25" s="7"/>
      <c r="FLP25" s="7"/>
      <c r="FLQ25" s="7"/>
      <c r="FLR25" s="7"/>
      <c r="FLS25" s="7"/>
      <c r="FLT25" s="7"/>
      <c r="FLU25" s="7"/>
      <c r="FLV25" s="7"/>
      <c r="FLW25" s="7"/>
      <c r="FLX25" s="7"/>
      <c r="FLY25" s="7"/>
      <c r="FLZ25" s="7"/>
      <c r="FMA25" s="7"/>
      <c r="FMB25" s="7"/>
      <c r="FMC25" s="7"/>
      <c r="FMD25" s="7"/>
      <c r="FME25" s="7"/>
      <c r="FMF25" s="7"/>
      <c r="FMG25" s="7"/>
      <c r="FMH25" s="7"/>
      <c r="FMI25" s="7"/>
      <c r="FMJ25" s="7"/>
      <c r="FMK25" s="7"/>
      <c r="FML25" s="7"/>
      <c r="FMM25" s="7"/>
      <c r="FMN25" s="7"/>
      <c r="FMO25" s="7"/>
      <c r="FMP25" s="7"/>
      <c r="FMQ25" s="7"/>
      <c r="FMR25" s="7"/>
      <c r="FMS25" s="7"/>
      <c r="FMT25" s="7"/>
      <c r="FMU25" s="7"/>
      <c r="FMV25" s="7"/>
      <c r="FMW25" s="7"/>
      <c r="FMX25" s="7"/>
      <c r="FMY25" s="7"/>
      <c r="FMZ25" s="7"/>
      <c r="FNA25" s="7"/>
      <c r="FNB25" s="7"/>
      <c r="FNC25" s="7"/>
      <c r="FND25" s="7"/>
      <c r="FNE25" s="7"/>
      <c r="FNF25" s="7"/>
      <c r="FNG25" s="7"/>
      <c r="FNH25" s="7"/>
      <c r="FNI25" s="7"/>
      <c r="FNJ25" s="7"/>
      <c r="FNK25" s="7"/>
      <c r="FNL25" s="7"/>
      <c r="FNM25" s="7"/>
      <c r="FNN25" s="7"/>
      <c r="FNO25" s="7"/>
      <c r="FNP25" s="7"/>
      <c r="FNQ25" s="7"/>
      <c r="FNR25" s="7"/>
      <c r="FNS25" s="7"/>
      <c r="FNT25" s="7"/>
      <c r="FNU25" s="7"/>
      <c r="FNV25" s="7"/>
      <c r="FNW25" s="7"/>
      <c r="FNX25" s="7"/>
      <c r="FNY25" s="7"/>
      <c r="FNZ25" s="7"/>
      <c r="FOA25" s="7"/>
      <c r="FOB25" s="7"/>
      <c r="FOC25" s="7"/>
      <c r="FOD25" s="7"/>
      <c r="FOE25" s="7"/>
      <c r="FOF25" s="7"/>
      <c r="FOG25" s="7"/>
      <c r="FOH25" s="7"/>
      <c r="FOI25" s="7"/>
      <c r="FOJ25" s="7"/>
      <c r="FOK25" s="7"/>
      <c r="FOL25" s="7"/>
      <c r="FOM25" s="7"/>
      <c r="FON25" s="7"/>
      <c r="FOO25" s="7"/>
      <c r="FOP25" s="7"/>
      <c r="FOQ25" s="7"/>
      <c r="FOR25" s="7"/>
      <c r="FOS25" s="7"/>
      <c r="FOT25" s="7"/>
      <c r="FOU25" s="7"/>
      <c r="FOV25" s="7"/>
      <c r="FOW25" s="7"/>
      <c r="FOX25" s="7"/>
      <c r="FOY25" s="7"/>
      <c r="FOZ25" s="7"/>
      <c r="FPA25" s="7"/>
      <c r="FPB25" s="7"/>
      <c r="FPC25" s="7"/>
      <c r="FPD25" s="7"/>
      <c r="FPE25" s="7"/>
      <c r="FPF25" s="7"/>
      <c r="FPG25" s="7"/>
      <c r="FPH25" s="7"/>
      <c r="FPI25" s="7"/>
      <c r="FPJ25" s="7"/>
      <c r="FPK25" s="7"/>
      <c r="FPL25" s="7"/>
      <c r="FPM25" s="7"/>
      <c r="FPN25" s="7"/>
      <c r="FPO25" s="7"/>
      <c r="FPP25" s="7"/>
      <c r="FPQ25" s="7"/>
      <c r="FPR25" s="7"/>
      <c r="FPS25" s="7"/>
      <c r="FPT25" s="7"/>
      <c r="FPU25" s="7"/>
      <c r="FPV25" s="7"/>
      <c r="FPW25" s="7"/>
      <c r="FPX25" s="7"/>
      <c r="FPY25" s="7"/>
      <c r="FPZ25" s="7"/>
      <c r="FQA25" s="7"/>
      <c r="FQB25" s="7"/>
      <c r="FQC25" s="7"/>
      <c r="FQD25" s="7"/>
      <c r="FQE25" s="7"/>
      <c r="FQF25" s="7"/>
      <c r="FQG25" s="7"/>
      <c r="FQH25" s="7"/>
      <c r="FQI25" s="7"/>
      <c r="FQJ25" s="7"/>
      <c r="FQK25" s="7"/>
      <c r="FQL25" s="7"/>
      <c r="FQM25" s="7"/>
      <c r="FQN25" s="7"/>
      <c r="FQO25" s="7"/>
      <c r="FQP25" s="7"/>
      <c r="FQQ25" s="7"/>
      <c r="FQR25" s="7"/>
      <c r="FQS25" s="7"/>
      <c r="FQT25" s="7"/>
      <c r="FQU25" s="7"/>
      <c r="FQV25" s="7"/>
      <c r="FQW25" s="7"/>
      <c r="FQX25" s="7"/>
      <c r="FQY25" s="7"/>
      <c r="FQZ25" s="7"/>
      <c r="FRA25" s="7"/>
      <c r="FRB25" s="7"/>
      <c r="FRC25" s="7"/>
      <c r="FRD25" s="7"/>
      <c r="FRE25" s="7"/>
      <c r="FRF25" s="7"/>
      <c r="FRG25" s="7"/>
      <c r="FRH25" s="7"/>
      <c r="FRI25" s="7"/>
      <c r="FRJ25" s="7"/>
      <c r="FRK25" s="7"/>
      <c r="FRL25" s="7"/>
      <c r="FRM25" s="7"/>
      <c r="FRN25" s="7"/>
      <c r="FRO25" s="7"/>
      <c r="FRP25" s="7"/>
      <c r="FRQ25" s="7"/>
      <c r="FRR25" s="7"/>
      <c r="FRS25" s="7"/>
      <c r="FRT25" s="7"/>
      <c r="FRU25" s="7"/>
      <c r="FRV25" s="7"/>
      <c r="FRW25" s="7"/>
      <c r="FRX25" s="7"/>
      <c r="FRY25" s="7"/>
      <c r="FRZ25" s="7"/>
      <c r="FSA25" s="7"/>
      <c r="FSB25" s="7"/>
      <c r="FSC25" s="7"/>
      <c r="FSD25" s="7"/>
      <c r="FSE25" s="7"/>
      <c r="FSF25" s="7"/>
      <c r="FSG25" s="7"/>
      <c r="FSH25" s="7"/>
      <c r="FSI25" s="7"/>
      <c r="FSJ25" s="7"/>
      <c r="FSK25" s="7"/>
      <c r="FSL25" s="7"/>
      <c r="FSM25" s="7"/>
      <c r="FSN25" s="7"/>
      <c r="FSO25" s="7"/>
      <c r="FSP25" s="7"/>
      <c r="FSQ25" s="7"/>
      <c r="FSR25" s="7"/>
      <c r="FSS25" s="7"/>
      <c r="FST25" s="7"/>
      <c r="FSU25" s="7"/>
      <c r="FSV25" s="7"/>
      <c r="FSW25" s="7"/>
      <c r="FSX25" s="7"/>
      <c r="FSY25" s="7"/>
      <c r="FSZ25" s="7"/>
      <c r="FTA25" s="7"/>
      <c r="FTB25" s="7"/>
      <c r="FTC25" s="7"/>
      <c r="FTD25" s="7"/>
      <c r="FTE25" s="7"/>
      <c r="FTF25" s="7"/>
      <c r="FTG25" s="7"/>
      <c r="FTH25" s="7"/>
      <c r="FTI25" s="7"/>
      <c r="FTJ25" s="7"/>
      <c r="FTK25" s="7"/>
      <c r="FTL25" s="7"/>
      <c r="FTM25" s="7"/>
      <c r="FTN25" s="7"/>
      <c r="FTO25" s="7"/>
      <c r="FTP25" s="7"/>
      <c r="FTQ25" s="7"/>
      <c r="FTR25" s="7"/>
      <c r="FTS25" s="7"/>
      <c r="FTT25" s="7"/>
      <c r="FTU25" s="7"/>
      <c r="FTV25" s="7"/>
      <c r="FTW25" s="7"/>
      <c r="FTX25" s="7"/>
      <c r="FTY25" s="7"/>
      <c r="FTZ25" s="7"/>
      <c r="FUA25" s="7"/>
      <c r="FUB25" s="7"/>
      <c r="FUC25" s="7"/>
      <c r="FUD25" s="7"/>
      <c r="FUE25" s="7"/>
      <c r="FUF25" s="7"/>
      <c r="FUG25" s="7"/>
      <c r="FUH25" s="7"/>
      <c r="FUI25" s="7"/>
      <c r="FUJ25" s="7"/>
      <c r="FUK25" s="7"/>
      <c r="FUL25" s="7"/>
      <c r="FUM25" s="7"/>
      <c r="FUN25" s="7"/>
      <c r="FUO25" s="7"/>
      <c r="FUP25" s="7"/>
      <c r="FUQ25" s="7"/>
      <c r="FUR25" s="7"/>
      <c r="FUS25" s="7"/>
      <c r="FUT25" s="7"/>
      <c r="FUU25" s="7"/>
      <c r="FUV25" s="7"/>
      <c r="FUW25" s="7"/>
      <c r="FUX25" s="7"/>
      <c r="FUY25" s="7"/>
      <c r="FUZ25" s="7"/>
      <c r="FVA25" s="7"/>
      <c r="FVB25" s="7"/>
      <c r="FVC25" s="7"/>
      <c r="FVD25" s="7"/>
      <c r="FVE25" s="7"/>
      <c r="FVF25" s="7"/>
      <c r="FVG25" s="7"/>
      <c r="FVH25" s="7"/>
      <c r="FVI25" s="7"/>
      <c r="FVJ25" s="7"/>
      <c r="FVK25" s="7"/>
      <c r="FVL25" s="7"/>
      <c r="FVM25" s="7"/>
      <c r="FVN25" s="7"/>
      <c r="FVO25" s="7"/>
      <c r="FVP25" s="7"/>
      <c r="FVQ25" s="7"/>
      <c r="FVR25" s="7"/>
      <c r="FVS25" s="7"/>
      <c r="FVT25" s="7"/>
      <c r="FVU25" s="7"/>
      <c r="FVV25" s="7"/>
      <c r="FVW25" s="7"/>
      <c r="FVX25" s="7"/>
      <c r="FVY25" s="7"/>
      <c r="FVZ25" s="7"/>
      <c r="FWA25" s="7"/>
      <c r="FWB25" s="7"/>
      <c r="FWC25" s="7"/>
      <c r="FWD25" s="7"/>
      <c r="FWE25" s="7"/>
      <c r="FWF25" s="7"/>
      <c r="FWG25" s="7"/>
      <c r="FWH25" s="7"/>
      <c r="FWI25" s="7"/>
      <c r="FWJ25" s="7"/>
      <c r="FWK25" s="7"/>
      <c r="FWL25" s="7"/>
      <c r="FWM25" s="7"/>
      <c r="FWN25" s="7"/>
      <c r="FWO25" s="7"/>
      <c r="FWP25" s="7"/>
      <c r="FWQ25" s="7"/>
      <c r="FWR25" s="7"/>
      <c r="FWS25" s="7"/>
      <c r="FWT25" s="7"/>
      <c r="FWU25" s="7"/>
      <c r="FWV25" s="7"/>
      <c r="FWW25" s="7"/>
      <c r="FWX25" s="7"/>
      <c r="FWY25" s="7"/>
      <c r="FWZ25" s="7"/>
      <c r="FXA25" s="7"/>
      <c r="FXB25" s="7"/>
      <c r="FXC25" s="7"/>
      <c r="FXD25" s="7"/>
      <c r="FXE25" s="7"/>
      <c r="FXF25" s="7"/>
      <c r="FXG25" s="7"/>
      <c r="FXH25" s="7"/>
      <c r="FXI25" s="7"/>
      <c r="FXJ25" s="7"/>
      <c r="FXK25" s="7"/>
      <c r="FXL25" s="7"/>
      <c r="FXM25" s="7"/>
      <c r="FXN25" s="7"/>
      <c r="FXO25" s="7"/>
      <c r="FXP25" s="7"/>
      <c r="FXQ25" s="7"/>
      <c r="FXR25" s="7"/>
      <c r="FXS25" s="7"/>
      <c r="FXT25" s="7"/>
      <c r="FXU25" s="7"/>
      <c r="FXV25" s="7"/>
      <c r="FXW25" s="7"/>
      <c r="FXX25" s="7"/>
      <c r="FXY25" s="7"/>
      <c r="FXZ25" s="7"/>
      <c r="FYA25" s="7"/>
      <c r="FYB25" s="7"/>
      <c r="FYC25" s="7"/>
      <c r="FYD25" s="7"/>
      <c r="FYE25" s="7"/>
      <c r="FYF25" s="7"/>
      <c r="FYG25" s="7"/>
      <c r="FYH25" s="7"/>
      <c r="FYI25" s="7"/>
      <c r="FYJ25" s="7"/>
      <c r="FYK25" s="7"/>
      <c r="FYL25" s="7"/>
      <c r="FYM25" s="7"/>
      <c r="FYN25" s="7"/>
      <c r="FYO25" s="7"/>
      <c r="FYP25" s="7"/>
      <c r="FYQ25" s="7"/>
      <c r="FYR25" s="7"/>
      <c r="FYS25" s="7"/>
      <c r="FYT25" s="7"/>
      <c r="FYU25" s="7"/>
      <c r="FYV25" s="7"/>
      <c r="FYW25" s="7"/>
      <c r="FYX25" s="7"/>
      <c r="FYY25" s="7"/>
      <c r="FYZ25" s="7"/>
      <c r="FZA25" s="7"/>
      <c r="FZB25" s="7"/>
      <c r="FZC25" s="7"/>
      <c r="FZD25" s="7"/>
      <c r="FZE25" s="7"/>
      <c r="FZF25" s="7"/>
      <c r="FZG25" s="7"/>
      <c r="FZH25" s="7"/>
      <c r="FZI25" s="7"/>
      <c r="FZJ25" s="7"/>
      <c r="FZK25" s="7"/>
      <c r="FZL25" s="7"/>
      <c r="FZM25" s="7"/>
      <c r="FZN25" s="7"/>
      <c r="FZO25" s="7"/>
      <c r="FZP25" s="7"/>
      <c r="FZQ25" s="7"/>
      <c r="FZR25" s="7"/>
      <c r="FZS25" s="7"/>
      <c r="FZT25" s="7"/>
      <c r="FZU25" s="7"/>
      <c r="FZV25" s="7"/>
      <c r="FZW25" s="7"/>
      <c r="FZX25" s="7"/>
      <c r="FZY25" s="7"/>
      <c r="FZZ25" s="7"/>
      <c r="GAA25" s="7"/>
      <c r="GAB25" s="7"/>
      <c r="GAC25" s="7"/>
      <c r="GAD25" s="7"/>
      <c r="GAE25" s="7"/>
      <c r="GAF25" s="7"/>
      <c r="GAG25" s="7"/>
      <c r="GAH25" s="7"/>
      <c r="GAI25" s="7"/>
      <c r="GAJ25" s="7"/>
      <c r="GAK25" s="7"/>
      <c r="GAL25" s="7"/>
      <c r="GAM25" s="7"/>
      <c r="GAN25" s="7"/>
      <c r="GAO25" s="7"/>
      <c r="GAP25" s="7"/>
      <c r="GAQ25" s="7"/>
      <c r="GAR25" s="7"/>
      <c r="GAS25" s="7"/>
      <c r="GAT25" s="7"/>
      <c r="GAU25" s="7"/>
      <c r="GAV25" s="7"/>
      <c r="GAW25" s="7"/>
      <c r="GAX25" s="7"/>
      <c r="GAY25" s="7"/>
      <c r="GAZ25" s="7"/>
      <c r="GBA25" s="7"/>
      <c r="GBB25" s="7"/>
      <c r="GBC25" s="7"/>
      <c r="GBD25" s="7"/>
      <c r="GBE25" s="7"/>
      <c r="GBF25" s="7"/>
      <c r="GBG25" s="7"/>
      <c r="GBH25" s="7"/>
      <c r="GBI25" s="7"/>
      <c r="GBJ25" s="7"/>
      <c r="GBK25" s="7"/>
      <c r="GBL25" s="7"/>
      <c r="GBM25" s="7"/>
      <c r="GBN25" s="7"/>
      <c r="GBO25" s="7"/>
      <c r="GBP25" s="7"/>
      <c r="GBQ25" s="7"/>
      <c r="GBR25" s="7"/>
      <c r="GBS25" s="7"/>
      <c r="GBT25" s="7"/>
      <c r="GBU25" s="7"/>
      <c r="GBV25" s="7"/>
      <c r="GBW25" s="7"/>
      <c r="GBX25" s="7"/>
      <c r="GBY25" s="7"/>
      <c r="GBZ25" s="7"/>
      <c r="GCA25" s="7"/>
      <c r="GCB25" s="7"/>
      <c r="GCC25" s="7"/>
      <c r="GCD25" s="7"/>
      <c r="GCE25" s="7"/>
      <c r="GCF25" s="7"/>
      <c r="GCG25" s="7"/>
      <c r="GCH25" s="7"/>
      <c r="GCI25" s="7"/>
      <c r="GCJ25" s="7"/>
      <c r="GCK25" s="7"/>
      <c r="GCL25" s="7"/>
      <c r="GCM25" s="7"/>
      <c r="GCN25" s="7"/>
      <c r="GCO25" s="7"/>
      <c r="GCP25" s="7"/>
      <c r="GCQ25" s="7"/>
      <c r="GCR25" s="7"/>
      <c r="GCS25" s="7"/>
      <c r="GCT25" s="7"/>
      <c r="GCU25" s="7"/>
      <c r="GCV25" s="7"/>
      <c r="GCW25" s="7"/>
      <c r="GCX25" s="7"/>
      <c r="GCY25" s="7"/>
      <c r="GCZ25" s="7"/>
      <c r="GDA25" s="7"/>
      <c r="GDB25" s="7"/>
      <c r="GDC25" s="7"/>
      <c r="GDD25" s="7"/>
      <c r="GDE25" s="7"/>
      <c r="GDF25" s="7"/>
      <c r="GDG25" s="7"/>
      <c r="GDH25" s="7"/>
      <c r="GDI25" s="7"/>
      <c r="GDJ25" s="7"/>
      <c r="GDK25" s="7"/>
      <c r="GDL25" s="7"/>
      <c r="GDM25" s="7"/>
      <c r="GDN25" s="7"/>
      <c r="GDO25" s="7"/>
      <c r="GDP25" s="7"/>
      <c r="GDQ25" s="7"/>
      <c r="GDR25" s="7"/>
      <c r="GDS25" s="7"/>
      <c r="GDT25" s="7"/>
      <c r="GDU25" s="7"/>
      <c r="GDV25" s="7"/>
      <c r="GDW25" s="7"/>
      <c r="GDX25" s="7"/>
      <c r="GDY25" s="7"/>
      <c r="GDZ25" s="7"/>
      <c r="GEA25" s="7"/>
      <c r="GEB25" s="7"/>
      <c r="GEC25" s="7"/>
      <c r="GED25" s="7"/>
      <c r="GEE25" s="7"/>
      <c r="GEF25" s="7"/>
      <c r="GEG25" s="7"/>
      <c r="GEH25" s="7"/>
      <c r="GEI25" s="7"/>
      <c r="GEJ25" s="7"/>
      <c r="GEK25" s="7"/>
      <c r="GEL25" s="7"/>
      <c r="GEM25" s="7"/>
      <c r="GEN25" s="7"/>
      <c r="GEO25" s="7"/>
      <c r="GEP25" s="7"/>
      <c r="GEQ25" s="7"/>
      <c r="GER25" s="7"/>
      <c r="GES25" s="7"/>
      <c r="GET25" s="7"/>
      <c r="GEU25" s="7"/>
      <c r="GEV25" s="7"/>
      <c r="GEW25" s="7"/>
      <c r="GEX25" s="7"/>
      <c r="GEY25" s="7"/>
      <c r="GEZ25" s="7"/>
      <c r="GFA25" s="7"/>
      <c r="GFB25" s="7"/>
      <c r="GFC25" s="7"/>
      <c r="GFD25" s="7"/>
      <c r="GFE25" s="7"/>
      <c r="GFF25" s="7"/>
      <c r="GFG25" s="7"/>
      <c r="GFH25" s="7"/>
      <c r="GFI25" s="7"/>
      <c r="GFJ25" s="7"/>
      <c r="GFK25" s="7"/>
      <c r="GFL25" s="7"/>
      <c r="GFM25" s="7"/>
      <c r="GFN25" s="7"/>
      <c r="GFO25" s="7"/>
      <c r="GFP25" s="7"/>
      <c r="GFQ25" s="7"/>
      <c r="GFR25" s="7"/>
      <c r="GFS25" s="7"/>
      <c r="GFT25" s="7"/>
      <c r="GFU25" s="7"/>
      <c r="GFV25" s="7"/>
      <c r="GFW25" s="7"/>
      <c r="GFX25" s="7"/>
      <c r="GFY25" s="7"/>
      <c r="GFZ25" s="7"/>
      <c r="GGA25" s="7"/>
      <c r="GGB25" s="7"/>
      <c r="GGC25" s="7"/>
      <c r="GGD25" s="7"/>
      <c r="GGE25" s="7"/>
      <c r="GGF25" s="7"/>
      <c r="GGG25" s="7"/>
      <c r="GGH25" s="7"/>
      <c r="GGI25" s="7"/>
      <c r="GGJ25" s="7"/>
      <c r="GGK25" s="7"/>
      <c r="GGL25" s="7"/>
      <c r="GGM25" s="7"/>
      <c r="GGN25" s="7"/>
      <c r="GGO25" s="7"/>
      <c r="GGP25" s="7"/>
      <c r="GGQ25" s="7"/>
      <c r="GGR25" s="7"/>
      <c r="GGS25" s="7"/>
      <c r="GGT25" s="7"/>
      <c r="GGU25" s="7"/>
      <c r="GGV25" s="7"/>
      <c r="GGW25" s="7"/>
      <c r="GGX25" s="7"/>
      <c r="GGY25" s="7"/>
      <c r="GGZ25" s="7"/>
      <c r="GHA25" s="7"/>
      <c r="GHB25" s="7"/>
      <c r="GHC25" s="7"/>
      <c r="GHD25" s="7"/>
      <c r="GHE25" s="7"/>
      <c r="GHF25" s="7"/>
      <c r="GHG25" s="7"/>
      <c r="GHH25" s="7"/>
      <c r="GHI25" s="7"/>
      <c r="GHJ25" s="7"/>
      <c r="GHK25" s="7"/>
      <c r="GHL25" s="7"/>
      <c r="GHM25" s="7"/>
      <c r="GHN25" s="7"/>
      <c r="GHO25" s="7"/>
      <c r="GHP25" s="7"/>
      <c r="GHQ25" s="7"/>
      <c r="GHR25" s="7"/>
      <c r="GHS25" s="7"/>
      <c r="GHT25" s="7"/>
      <c r="GHU25" s="7"/>
      <c r="GHV25" s="7"/>
      <c r="GHW25" s="7"/>
      <c r="GHX25" s="7"/>
      <c r="GHY25" s="7"/>
      <c r="GHZ25" s="7"/>
      <c r="GIA25" s="7"/>
      <c r="GIB25" s="7"/>
      <c r="GIC25" s="7"/>
      <c r="GID25" s="7"/>
      <c r="GIE25" s="7"/>
      <c r="GIF25" s="7"/>
      <c r="GIG25" s="7"/>
      <c r="GIH25" s="7"/>
      <c r="GII25" s="7"/>
      <c r="GIJ25" s="7"/>
      <c r="GIK25" s="7"/>
      <c r="GIL25" s="7"/>
      <c r="GIM25" s="7"/>
      <c r="GIN25" s="7"/>
      <c r="GIO25" s="7"/>
      <c r="GIP25" s="7"/>
      <c r="GIQ25" s="7"/>
      <c r="GIR25" s="7"/>
      <c r="GIS25" s="7"/>
      <c r="GIT25" s="7"/>
      <c r="GIU25" s="7"/>
      <c r="GIV25" s="7"/>
      <c r="GIW25" s="7"/>
      <c r="GIX25" s="7"/>
      <c r="GIY25" s="7"/>
      <c r="GIZ25" s="7"/>
      <c r="GJA25" s="7"/>
      <c r="GJB25" s="7"/>
      <c r="GJC25" s="7"/>
      <c r="GJD25" s="7"/>
      <c r="GJE25" s="7"/>
      <c r="GJF25" s="7"/>
      <c r="GJG25" s="7"/>
      <c r="GJH25" s="7"/>
      <c r="GJI25" s="7"/>
      <c r="GJJ25" s="7"/>
      <c r="GJK25" s="7"/>
      <c r="GJL25" s="7"/>
      <c r="GJM25" s="7"/>
      <c r="GJN25" s="7"/>
      <c r="GJO25" s="7"/>
      <c r="GJP25" s="7"/>
      <c r="GJQ25" s="7"/>
      <c r="GJR25" s="7"/>
      <c r="GJS25" s="7"/>
      <c r="GJT25" s="7"/>
      <c r="GJU25" s="7"/>
      <c r="GJV25" s="7"/>
      <c r="GJW25" s="7"/>
      <c r="GJX25" s="7"/>
      <c r="GJY25" s="7"/>
      <c r="GJZ25" s="7"/>
      <c r="GKA25" s="7"/>
      <c r="GKB25" s="7"/>
      <c r="GKC25" s="7"/>
      <c r="GKD25" s="7"/>
      <c r="GKE25" s="7"/>
      <c r="GKF25" s="7"/>
      <c r="GKG25" s="7"/>
      <c r="GKH25" s="7"/>
      <c r="GKI25" s="7"/>
      <c r="GKJ25" s="7"/>
      <c r="GKK25" s="7"/>
      <c r="GKL25" s="7"/>
      <c r="GKM25" s="7"/>
      <c r="GKN25" s="7"/>
      <c r="GKO25" s="7"/>
      <c r="GKP25" s="7"/>
      <c r="GKQ25" s="7"/>
      <c r="GKR25" s="7"/>
      <c r="GKS25" s="7"/>
      <c r="GKT25" s="7"/>
      <c r="GKU25" s="7"/>
      <c r="GKV25" s="7"/>
      <c r="GKW25" s="7"/>
      <c r="GKX25" s="7"/>
      <c r="GKY25" s="7"/>
      <c r="GKZ25" s="7"/>
      <c r="GLA25" s="7"/>
      <c r="GLB25" s="7"/>
      <c r="GLC25" s="7"/>
      <c r="GLD25" s="7"/>
      <c r="GLE25" s="7"/>
      <c r="GLF25" s="7"/>
      <c r="GLG25" s="7"/>
      <c r="GLH25" s="7"/>
      <c r="GLI25" s="7"/>
      <c r="GLJ25" s="7"/>
      <c r="GLK25" s="7"/>
      <c r="GLL25" s="7"/>
      <c r="GLM25" s="7"/>
      <c r="GLN25" s="7"/>
      <c r="GLO25" s="7"/>
      <c r="GLP25" s="7"/>
      <c r="GLQ25" s="7"/>
      <c r="GLR25" s="7"/>
      <c r="GLS25" s="7"/>
      <c r="GLT25" s="7"/>
      <c r="GLU25" s="7"/>
      <c r="GLV25" s="7"/>
      <c r="GLW25" s="7"/>
      <c r="GLX25" s="7"/>
      <c r="GLY25" s="7"/>
      <c r="GLZ25" s="7"/>
      <c r="GMA25" s="7"/>
      <c r="GMB25" s="7"/>
      <c r="GMC25" s="7"/>
      <c r="GMD25" s="7"/>
      <c r="GME25" s="7"/>
      <c r="GMF25" s="7"/>
      <c r="GMG25" s="7"/>
      <c r="GMH25" s="7"/>
      <c r="GMI25" s="7"/>
      <c r="GMJ25" s="7"/>
      <c r="GMK25" s="7"/>
      <c r="GML25" s="7"/>
      <c r="GMM25" s="7"/>
      <c r="GMN25" s="7"/>
      <c r="GMO25" s="7"/>
      <c r="GMP25" s="7"/>
      <c r="GMQ25" s="7"/>
      <c r="GMR25" s="7"/>
      <c r="GMS25" s="7"/>
      <c r="GMT25" s="7"/>
      <c r="GMU25" s="7"/>
      <c r="GMV25" s="7"/>
      <c r="GMW25" s="7"/>
      <c r="GMX25" s="7"/>
      <c r="GMY25" s="7"/>
      <c r="GMZ25" s="7"/>
      <c r="GNA25" s="7"/>
      <c r="GNB25" s="7"/>
      <c r="GNC25" s="7"/>
      <c r="GND25" s="7"/>
      <c r="GNE25" s="7"/>
      <c r="GNF25" s="7"/>
      <c r="GNG25" s="7"/>
      <c r="GNH25" s="7"/>
      <c r="GNI25" s="7"/>
      <c r="GNJ25" s="7"/>
      <c r="GNK25" s="7"/>
      <c r="GNL25" s="7"/>
      <c r="GNM25" s="7"/>
      <c r="GNN25" s="7"/>
      <c r="GNO25" s="7"/>
      <c r="GNP25" s="7"/>
      <c r="GNQ25" s="7"/>
      <c r="GNR25" s="7"/>
      <c r="GNS25" s="7"/>
      <c r="GNT25" s="7"/>
      <c r="GNU25" s="7"/>
      <c r="GNV25" s="7"/>
      <c r="GNW25" s="7"/>
      <c r="GNX25" s="7"/>
      <c r="GNY25" s="7"/>
      <c r="GNZ25" s="7"/>
      <c r="GOA25" s="7"/>
      <c r="GOB25" s="7"/>
      <c r="GOC25" s="7"/>
      <c r="GOD25" s="7"/>
      <c r="GOE25" s="7"/>
      <c r="GOF25" s="7"/>
      <c r="GOG25" s="7"/>
      <c r="GOH25" s="7"/>
      <c r="GOI25" s="7"/>
      <c r="GOJ25" s="7"/>
      <c r="GOK25" s="7"/>
      <c r="GOL25" s="7"/>
      <c r="GOM25" s="7"/>
      <c r="GON25" s="7"/>
      <c r="GOO25" s="7"/>
      <c r="GOP25" s="7"/>
      <c r="GOQ25" s="7"/>
      <c r="GOR25" s="7"/>
      <c r="GOS25" s="7"/>
      <c r="GOT25" s="7"/>
      <c r="GOU25" s="7"/>
      <c r="GOV25" s="7"/>
      <c r="GOW25" s="7"/>
      <c r="GOX25" s="7"/>
      <c r="GOY25" s="7"/>
      <c r="GOZ25" s="7"/>
      <c r="GPA25" s="7"/>
      <c r="GPB25" s="7"/>
      <c r="GPC25" s="7"/>
      <c r="GPD25" s="7"/>
      <c r="GPE25" s="7"/>
      <c r="GPF25" s="7"/>
      <c r="GPG25" s="7"/>
      <c r="GPH25" s="7"/>
      <c r="GPI25" s="7"/>
      <c r="GPJ25" s="7"/>
      <c r="GPK25" s="7"/>
      <c r="GPL25" s="7"/>
      <c r="GPM25" s="7"/>
      <c r="GPN25" s="7"/>
      <c r="GPO25" s="7"/>
      <c r="GPP25" s="7"/>
      <c r="GPQ25" s="7"/>
      <c r="GPR25" s="7"/>
      <c r="GPS25" s="7"/>
      <c r="GPT25" s="7"/>
      <c r="GPU25" s="7"/>
      <c r="GPV25" s="7"/>
      <c r="GPW25" s="7"/>
      <c r="GPX25" s="7"/>
      <c r="GPY25" s="7"/>
      <c r="GPZ25" s="7"/>
      <c r="GQA25" s="7"/>
      <c r="GQB25" s="7"/>
      <c r="GQC25" s="7"/>
      <c r="GQD25" s="7"/>
      <c r="GQE25" s="7"/>
      <c r="GQF25" s="7"/>
      <c r="GQG25" s="7"/>
      <c r="GQH25" s="7"/>
      <c r="GQI25" s="7"/>
      <c r="GQJ25" s="7"/>
      <c r="GQK25" s="7"/>
      <c r="GQL25" s="7"/>
      <c r="GQM25" s="7"/>
      <c r="GQN25" s="7"/>
      <c r="GQO25" s="7"/>
      <c r="GQP25" s="7"/>
      <c r="GQQ25" s="7"/>
      <c r="GQR25" s="7"/>
      <c r="GQS25" s="7"/>
      <c r="GQT25" s="7"/>
      <c r="GQU25" s="7"/>
      <c r="GQV25" s="7"/>
      <c r="GQW25" s="7"/>
      <c r="GQX25" s="7"/>
      <c r="GQY25" s="7"/>
      <c r="GQZ25" s="7"/>
      <c r="GRA25" s="7"/>
      <c r="GRB25" s="7"/>
      <c r="GRC25" s="7"/>
      <c r="GRD25" s="7"/>
      <c r="GRE25" s="7"/>
      <c r="GRF25" s="7"/>
      <c r="GRG25" s="7"/>
      <c r="GRH25" s="7"/>
      <c r="GRI25" s="7"/>
      <c r="GRJ25" s="7"/>
      <c r="GRK25" s="7"/>
      <c r="GRL25" s="7"/>
      <c r="GRM25" s="7"/>
      <c r="GRN25" s="7"/>
      <c r="GRO25" s="7"/>
      <c r="GRP25" s="7"/>
      <c r="GRQ25" s="7"/>
      <c r="GRR25" s="7"/>
      <c r="GRS25" s="7"/>
      <c r="GRT25" s="7"/>
      <c r="GRU25" s="7"/>
      <c r="GRV25" s="7"/>
      <c r="GRW25" s="7"/>
      <c r="GRX25" s="7"/>
      <c r="GRY25" s="7"/>
      <c r="GRZ25" s="7"/>
      <c r="GSA25" s="7"/>
      <c r="GSB25" s="7"/>
      <c r="GSC25" s="7"/>
      <c r="GSD25" s="7"/>
      <c r="GSE25" s="7"/>
      <c r="GSF25" s="7"/>
      <c r="GSG25" s="7"/>
      <c r="GSH25" s="7"/>
      <c r="GSI25" s="7"/>
      <c r="GSJ25" s="7"/>
      <c r="GSK25" s="7"/>
      <c r="GSL25" s="7"/>
      <c r="GSM25" s="7"/>
      <c r="GSN25" s="7"/>
      <c r="GSO25" s="7"/>
      <c r="GSP25" s="7"/>
      <c r="GSQ25" s="7"/>
      <c r="GSR25" s="7"/>
      <c r="GSS25" s="7"/>
      <c r="GST25" s="7"/>
      <c r="GSU25" s="7"/>
      <c r="GSV25" s="7"/>
      <c r="GSW25" s="7"/>
      <c r="GSX25" s="7"/>
      <c r="GSY25" s="7"/>
      <c r="GSZ25" s="7"/>
      <c r="GTA25" s="7"/>
      <c r="GTB25" s="7"/>
      <c r="GTC25" s="7"/>
      <c r="GTD25" s="7"/>
      <c r="GTE25" s="7"/>
      <c r="GTF25" s="7"/>
      <c r="GTG25" s="7"/>
      <c r="GTH25" s="7"/>
      <c r="GTI25" s="7"/>
      <c r="GTJ25" s="7"/>
      <c r="GTK25" s="7"/>
      <c r="GTL25" s="7"/>
      <c r="GTM25" s="7"/>
      <c r="GTN25" s="7"/>
      <c r="GTO25" s="7"/>
      <c r="GTP25" s="7"/>
      <c r="GTQ25" s="7"/>
      <c r="GTR25" s="7"/>
      <c r="GTS25" s="7"/>
      <c r="GTT25" s="7"/>
      <c r="GTU25" s="7"/>
      <c r="GTV25" s="7"/>
      <c r="GTW25" s="7"/>
      <c r="GTX25" s="7"/>
      <c r="GTY25" s="7"/>
      <c r="GTZ25" s="7"/>
      <c r="GUA25" s="7"/>
      <c r="GUB25" s="7"/>
      <c r="GUC25" s="7"/>
      <c r="GUD25" s="7"/>
      <c r="GUE25" s="7"/>
      <c r="GUF25" s="7"/>
      <c r="GUG25" s="7"/>
      <c r="GUH25" s="7"/>
      <c r="GUI25" s="7"/>
      <c r="GUJ25" s="7"/>
      <c r="GUK25" s="7"/>
      <c r="GUL25" s="7"/>
      <c r="GUM25" s="7"/>
      <c r="GUN25" s="7"/>
      <c r="GUO25" s="7"/>
      <c r="GUP25" s="7"/>
      <c r="GUQ25" s="7"/>
      <c r="GUR25" s="7"/>
      <c r="GUS25" s="7"/>
      <c r="GUT25" s="7"/>
      <c r="GUU25" s="7"/>
      <c r="GUV25" s="7"/>
      <c r="GUW25" s="7"/>
      <c r="GUX25" s="7"/>
      <c r="GUY25" s="7"/>
      <c r="GUZ25" s="7"/>
      <c r="GVA25" s="7"/>
      <c r="GVB25" s="7"/>
      <c r="GVC25" s="7"/>
      <c r="GVD25" s="7"/>
      <c r="GVE25" s="7"/>
      <c r="GVF25" s="7"/>
      <c r="GVG25" s="7"/>
      <c r="GVH25" s="7"/>
      <c r="GVI25" s="7"/>
      <c r="GVJ25" s="7"/>
      <c r="GVK25" s="7"/>
      <c r="GVL25" s="7"/>
      <c r="GVM25" s="7"/>
      <c r="GVN25" s="7"/>
      <c r="GVO25" s="7"/>
      <c r="GVP25" s="7"/>
      <c r="GVQ25" s="7"/>
      <c r="GVR25" s="7"/>
      <c r="GVS25" s="7"/>
      <c r="GVT25" s="7"/>
      <c r="GVU25" s="7"/>
      <c r="GVV25" s="7"/>
      <c r="GVW25" s="7"/>
      <c r="GVX25" s="7"/>
      <c r="GVY25" s="7"/>
      <c r="GVZ25" s="7"/>
      <c r="GWA25" s="7"/>
      <c r="GWB25" s="7"/>
      <c r="GWC25" s="7"/>
      <c r="GWD25" s="7"/>
      <c r="GWE25" s="7"/>
      <c r="GWF25" s="7"/>
      <c r="GWG25" s="7"/>
      <c r="GWH25" s="7"/>
      <c r="GWI25" s="7"/>
      <c r="GWJ25" s="7"/>
      <c r="GWK25" s="7"/>
      <c r="GWL25" s="7"/>
      <c r="GWM25" s="7"/>
      <c r="GWN25" s="7"/>
      <c r="GWO25" s="7"/>
      <c r="GWP25" s="7"/>
      <c r="GWQ25" s="7"/>
      <c r="GWR25" s="7"/>
      <c r="GWS25" s="7"/>
      <c r="GWT25" s="7"/>
      <c r="GWU25" s="7"/>
      <c r="GWV25" s="7"/>
      <c r="GWW25" s="7"/>
      <c r="GWX25" s="7"/>
      <c r="GWY25" s="7"/>
      <c r="GWZ25" s="7"/>
      <c r="GXA25" s="7"/>
      <c r="GXB25" s="7"/>
      <c r="GXC25" s="7"/>
      <c r="GXD25" s="7"/>
      <c r="GXE25" s="7"/>
      <c r="GXF25" s="7"/>
      <c r="GXG25" s="7"/>
      <c r="GXH25" s="7"/>
      <c r="GXI25" s="7"/>
      <c r="GXJ25" s="7"/>
      <c r="GXK25" s="7"/>
      <c r="GXL25" s="7"/>
      <c r="GXM25" s="7"/>
      <c r="GXN25" s="7"/>
      <c r="GXO25" s="7"/>
      <c r="GXP25" s="7"/>
      <c r="GXQ25" s="7"/>
      <c r="GXR25" s="7"/>
      <c r="GXS25" s="7"/>
      <c r="GXT25" s="7"/>
      <c r="GXU25" s="7"/>
      <c r="GXV25" s="7"/>
      <c r="GXW25" s="7"/>
      <c r="GXX25" s="7"/>
      <c r="GXY25" s="7"/>
      <c r="GXZ25" s="7"/>
      <c r="GYA25" s="7"/>
      <c r="GYB25" s="7"/>
      <c r="GYC25" s="7"/>
      <c r="GYD25" s="7"/>
      <c r="GYE25" s="7"/>
      <c r="GYF25" s="7"/>
      <c r="GYG25" s="7"/>
      <c r="GYH25" s="7"/>
      <c r="GYI25" s="7"/>
      <c r="GYJ25" s="7"/>
      <c r="GYK25" s="7"/>
      <c r="GYL25" s="7"/>
      <c r="GYM25" s="7"/>
      <c r="GYN25" s="7"/>
      <c r="GYO25" s="7"/>
      <c r="GYP25" s="7"/>
      <c r="GYQ25" s="7"/>
      <c r="GYR25" s="7"/>
      <c r="GYS25" s="7"/>
      <c r="GYT25" s="7"/>
      <c r="GYU25" s="7"/>
      <c r="GYV25" s="7"/>
      <c r="GYW25" s="7"/>
      <c r="GYX25" s="7"/>
      <c r="GYY25" s="7"/>
      <c r="GYZ25" s="7"/>
      <c r="GZA25" s="7"/>
      <c r="GZB25" s="7"/>
      <c r="GZC25" s="7"/>
      <c r="GZD25" s="7"/>
      <c r="GZE25" s="7"/>
      <c r="GZF25" s="7"/>
      <c r="GZG25" s="7"/>
      <c r="GZH25" s="7"/>
      <c r="GZI25" s="7"/>
      <c r="GZJ25" s="7"/>
      <c r="GZK25" s="7"/>
      <c r="GZL25" s="7"/>
      <c r="GZM25" s="7"/>
      <c r="GZN25" s="7"/>
      <c r="GZO25" s="7"/>
      <c r="GZP25" s="7"/>
      <c r="GZQ25" s="7"/>
      <c r="GZR25" s="7"/>
      <c r="GZS25" s="7"/>
      <c r="GZT25" s="7"/>
      <c r="GZU25" s="7"/>
      <c r="GZV25" s="7"/>
      <c r="GZW25" s="7"/>
      <c r="GZX25" s="7"/>
      <c r="GZY25" s="7"/>
      <c r="GZZ25" s="7"/>
      <c r="HAA25" s="7"/>
      <c r="HAB25" s="7"/>
      <c r="HAC25" s="7"/>
      <c r="HAD25" s="7"/>
      <c r="HAE25" s="7"/>
      <c r="HAF25" s="7"/>
      <c r="HAG25" s="7"/>
      <c r="HAH25" s="7"/>
      <c r="HAI25" s="7"/>
      <c r="HAJ25" s="7"/>
      <c r="HAK25" s="7"/>
      <c r="HAL25" s="7"/>
      <c r="HAM25" s="7"/>
      <c r="HAN25" s="7"/>
      <c r="HAO25" s="7"/>
      <c r="HAP25" s="7"/>
      <c r="HAQ25" s="7"/>
      <c r="HAR25" s="7"/>
      <c r="HAS25" s="7"/>
      <c r="HAT25" s="7"/>
      <c r="HAU25" s="7"/>
      <c r="HAV25" s="7"/>
      <c r="HAW25" s="7"/>
      <c r="HAX25" s="7"/>
      <c r="HAY25" s="7"/>
      <c r="HAZ25" s="7"/>
      <c r="HBA25" s="7"/>
      <c r="HBB25" s="7"/>
      <c r="HBC25" s="7"/>
      <c r="HBD25" s="7"/>
      <c r="HBE25" s="7"/>
      <c r="HBF25" s="7"/>
      <c r="HBG25" s="7"/>
      <c r="HBH25" s="7"/>
      <c r="HBI25" s="7"/>
      <c r="HBJ25" s="7"/>
      <c r="HBK25" s="7"/>
      <c r="HBL25" s="7"/>
      <c r="HBM25" s="7"/>
      <c r="HBN25" s="7"/>
      <c r="HBO25" s="7"/>
      <c r="HBP25" s="7"/>
      <c r="HBQ25" s="7"/>
      <c r="HBR25" s="7"/>
      <c r="HBS25" s="7"/>
      <c r="HBT25" s="7"/>
      <c r="HBU25" s="7"/>
      <c r="HBV25" s="7"/>
      <c r="HBW25" s="7"/>
      <c r="HBX25" s="7"/>
      <c r="HBY25" s="7"/>
      <c r="HBZ25" s="7"/>
      <c r="HCA25" s="7"/>
      <c r="HCB25" s="7"/>
      <c r="HCC25" s="7"/>
      <c r="HCD25" s="7"/>
      <c r="HCE25" s="7"/>
      <c r="HCF25" s="7"/>
      <c r="HCG25" s="7"/>
      <c r="HCH25" s="7"/>
      <c r="HCI25" s="7"/>
      <c r="HCJ25" s="7"/>
      <c r="HCK25" s="7"/>
      <c r="HCL25" s="7"/>
      <c r="HCM25" s="7"/>
      <c r="HCN25" s="7"/>
      <c r="HCO25" s="7"/>
      <c r="HCP25" s="7"/>
      <c r="HCQ25" s="7"/>
      <c r="HCR25" s="7"/>
      <c r="HCS25" s="7"/>
      <c r="HCT25" s="7"/>
      <c r="HCU25" s="7"/>
      <c r="HCV25" s="7"/>
      <c r="HCW25" s="7"/>
      <c r="HCX25" s="7"/>
      <c r="HCY25" s="7"/>
      <c r="HCZ25" s="7"/>
      <c r="HDA25" s="7"/>
      <c r="HDB25" s="7"/>
      <c r="HDC25" s="7"/>
      <c r="HDD25" s="7"/>
      <c r="HDE25" s="7"/>
      <c r="HDF25" s="7"/>
      <c r="HDG25" s="7"/>
      <c r="HDH25" s="7"/>
      <c r="HDI25" s="7"/>
      <c r="HDJ25" s="7"/>
      <c r="HDK25" s="7"/>
      <c r="HDL25" s="7"/>
      <c r="HDM25" s="7"/>
      <c r="HDN25" s="7"/>
      <c r="HDO25" s="7"/>
      <c r="HDP25" s="7"/>
      <c r="HDQ25" s="7"/>
      <c r="HDR25" s="7"/>
      <c r="HDS25" s="7"/>
      <c r="HDT25" s="7"/>
      <c r="HDU25" s="7"/>
      <c r="HDV25" s="7"/>
      <c r="HDW25" s="7"/>
      <c r="HDX25" s="7"/>
      <c r="HDY25" s="7"/>
      <c r="HDZ25" s="7"/>
      <c r="HEA25" s="7"/>
      <c r="HEB25" s="7"/>
      <c r="HEC25" s="7"/>
      <c r="HED25" s="7"/>
      <c r="HEE25" s="7"/>
      <c r="HEF25" s="7"/>
      <c r="HEG25" s="7"/>
      <c r="HEH25" s="7"/>
      <c r="HEI25" s="7"/>
      <c r="HEJ25" s="7"/>
      <c r="HEK25" s="7"/>
      <c r="HEL25" s="7"/>
      <c r="HEM25" s="7"/>
      <c r="HEN25" s="7"/>
      <c r="HEO25" s="7"/>
      <c r="HEP25" s="7"/>
      <c r="HEQ25" s="7"/>
      <c r="HER25" s="7"/>
      <c r="HES25" s="7"/>
      <c r="HET25" s="7"/>
      <c r="HEU25" s="7"/>
      <c r="HEV25" s="7"/>
      <c r="HEW25" s="7"/>
      <c r="HEX25" s="7"/>
      <c r="HEY25" s="7"/>
      <c r="HEZ25" s="7"/>
      <c r="HFA25" s="7"/>
      <c r="HFB25" s="7"/>
      <c r="HFC25" s="7"/>
      <c r="HFD25" s="7"/>
      <c r="HFE25" s="7"/>
      <c r="HFF25" s="7"/>
      <c r="HFG25" s="7"/>
      <c r="HFH25" s="7"/>
      <c r="HFI25" s="7"/>
      <c r="HFJ25" s="7"/>
      <c r="HFK25" s="7"/>
      <c r="HFL25" s="7"/>
      <c r="HFM25" s="7"/>
      <c r="HFN25" s="7"/>
      <c r="HFO25" s="7"/>
      <c r="HFP25" s="7"/>
      <c r="HFQ25" s="7"/>
      <c r="HFR25" s="7"/>
      <c r="HFS25" s="7"/>
      <c r="HFT25" s="7"/>
      <c r="HFU25" s="7"/>
      <c r="HFV25" s="7"/>
      <c r="HFW25" s="7"/>
      <c r="HFX25" s="7"/>
      <c r="HFY25" s="7"/>
      <c r="HFZ25" s="7"/>
      <c r="HGA25" s="7"/>
      <c r="HGB25" s="7"/>
      <c r="HGC25" s="7"/>
      <c r="HGD25" s="7"/>
      <c r="HGE25" s="7"/>
      <c r="HGF25" s="7"/>
      <c r="HGG25" s="7"/>
      <c r="HGH25" s="7"/>
      <c r="HGI25" s="7"/>
      <c r="HGJ25" s="7"/>
      <c r="HGK25" s="7"/>
      <c r="HGL25" s="7"/>
      <c r="HGM25" s="7"/>
      <c r="HGN25" s="7"/>
      <c r="HGO25" s="7"/>
      <c r="HGP25" s="7"/>
      <c r="HGQ25" s="7"/>
      <c r="HGR25" s="7"/>
      <c r="HGS25" s="7"/>
      <c r="HGT25" s="7"/>
      <c r="HGU25" s="7"/>
      <c r="HGV25" s="7"/>
      <c r="HGW25" s="7"/>
      <c r="HGX25" s="7"/>
      <c r="HGY25" s="7"/>
      <c r="HGZ25" s="7"/>
      <c r="HHA25" s="7"/>
      <c r="HHB25" s="7"/>
      <c r="HHC25" s="7"/>
      <c r="HHD25" s="7"/>
      <c r="HHE25" s="7"/>
      <c r="HHF25" s="7"/>
      <c r="HHG25" s="7"/>
      <c r="HHH25" s="7"/>
      <c r="HHI25" s="7"/>
      <c r="HHJ25" s="7"/>
      <c r="HHK25" s="7"/>
      <c r="HHL25" s="7"/>
      <c r="HHM25" s="7"/>
      <c r="HHN25" s="7"/>
      <c r="HHO25" s="7"/>
      <c r="HHP25" s="7"/>
      <c r="HHQ25" s="7"/>
      <c r="HHR25" s="7"/>
      <c r="HHS25" s="7"/>
      <c r="HHT25" s="7"/>
      <c r="HHU25" s="7"/>
      <c r="HHV25" s="7"/>
      <c r="HHW25" s="7"/>
      <c r="HHX25" s="7"/>
      <c r="HHY25" s="7"/>
      <c r="HHZ25" s="7"/>
      <c r="HIA25" s="7"/>
      <c r="HIB25" s="7"/>
      <c r="HIC25" s="7"/>
      <c r="HID25" s="7"/>
      <c r="HIE25" s="7"/>
      <c r="HIF25" s="7"/>
      <c r="HIG25" s="7"/>
      <c r="HIH25" s="7"/>
      <c r="HII25" s="7"/>
      <c r="HIJ25" s="7"/>
      <c r="HIK25" s="7"/>
      <c r="HIL25" s="7"/>
      <c r="HIM25" s="7"/>
      <c r="HIN25" s="7"/>
      <c r="HIO25" s="7"/>
      <c r="HIP25" s="7"/>
      <c r="HIQ25" s="7"/>
      <c r="HIR25" s="7"/>
      <c r="HIS25" s="7"/>
      <c r="HIT25" s="7"/>
      <c r="HIU25" s="7"/>
      <c r="HIV25" s="7"/>
      <c r="HIW25" s="7"/>
      <c r="HIX25" s="7"/>
      <c r="HIY25" s="7"/>
      <c r="HIZ25" s="7"/>
      <c r="HJA25" s="7"/>
      <c r="HJB25" s="7"/>
      <c r="HJC25" s="7"/>
      <c r="HJD25" s="7"/>
      <c r="HJE25" s="7"/>
      <c r="HJF25" s="7"/>
      <c r="HJG25" s="7"/>
      <c r="HJH25" s="7"/>
      <c r="HJI25" s="7"/>
      <c r="HJJ25" s="7"/>
      <c r="HJK25" s="7"/>
      <c r="HJL25" s="7"/>
      <c r="HJM25" s="7"/>
      <c r="HJN25" s="7"/>
      <c r="HJO25" s="7"/>
      <c r="HJP25" s="7"/>
      <c r="HJQ25" s="7"/>
      <c r="HJR25" s="7"/>
      <c r="HJS25" s="7"/>
      <c r="HJT25" s="7"/>
      <c r="HJU25" s="7"/>
      <c r="HJV25" s="7"/>
      <c r="HJW25" s="7"/>
      <c r="HJX25" s="7"/>
      <c r="HJY25" s="7"/>
      <c r="HJZ25" s="7"/>
      <c r="HKA25" s="7"/>
      <c r="HKB25" s="7"/>
      <c r="HKC25" s="7"/>
      <c r="HKD25" s="7"/>
      <c r="HKE25" s="7"/>
      <c r="HKF25" s="7"/>
      <c r="HKG25" s="7"/>
      <c r="HKH25" s="7"/>
      <c r="HKI25" s="7"/>
      <c r="HKJ25" s="7"/>
      <c r="HKK25" s="7"/>
      <c r="HKL25" s="7"/>
      <c r="HKM25" s="7"/>
      <c r="HKN25" s="7"/>
      <c r="HKO25" s="7"/>
      <c r="HKP25" s="7"/>
      <c r="HKQ25" s="7"/>
      <c r="HKR25" s="7"/>
      <c r="HKS25" s="7"/>
      <c r="HKT25" s="7"/>
      <c r="HKU25" s="7"/>
      <c r="HKV25" s="7"/>
      <c r="HKW25" s="7"/>
      <c r="HKX25" s="7"/>
      <c r="HKY25" s="7"/>
      <c r="HKZ25" s="7"/>
      <c r="HLA25" s="7"/>
      <c r="HLB25" s="7"/>
      <c r="HLC25" s="7"/>
      <c r="HLD25" s="7"/>
      <c r="HLE25" s="7"/>
      <c r="HLF25" s="7"/>
      <c r="HLG25" s="7"/>
      <c r="HLH25" s="7"/>
      <c r="HLI25" s="7"/>
      <c r="HLJ25" s="7"/>
      <c r="HLK25" s="7"/>
      <c r="HLL25" s="7"/>
      <c r="HLM25" s="7"/>
      <c r="HLN25" s="7"/>
      <c r="HLO25" s="7"/>
      <c r="HLP25" s="7"/>
      <c r="HLQ25" s="7"/>
      <c r="HLR25" s="7"/>
      <c r="HLS25" s="7"/>
      <c r="HLT25" s="7"/>
      <c r="HLU25" s="7"/>
      <c r="HLV25" s="7"/>
      <c r="HLW25" s="7"/>
      <c r="HLX25" s="7"/>
      <c r="HLY25" s="7"/>
      <c r="HLZ25" s="7"/>
      <c r="HMA25" s="7"/>
      <c r="HMB25" s="7"/>
      <c r="HMC25" s="7"/>
      <c r="HMD25" s="7"/>
      <c r="HME25" s="7"/>
      <c r="HMF25" s="7"/>
      <c r="HMG25" s="7"/>
      <c r="HMH25" s="7"/>
      <c r="HMI25" s="7"/>
      <c r="HMJ25" s="7"/>
      <c r="HMK25" s="7"/>
      <c r="HML25" s="7"/>
      <c r="HMM25" s="7"/>
      <c r="HMN25" s="7"/>
      <c r="HMO25" s="7"/>
      <c r="HMP25" s="7"/>
      <c r="HMQ25" s="7"/>
      <c r="HMR25" s="7"/>
      <c r="HMS25" s="7"/>
      <c r="HMT25" s="7"/>
      <c r="HMU25" s="7"/>
      <c r="HMV25" s="7"/>
      <c r="HMW25" s="7"/>
      <c r="HMX25" s="7"/>
      <c r="HMY25" s="7"/>
      <c r="HMZ25" s="7"/>
      <c r="HNA25" s="7"/>
      <c r="HNB25" s="7"/>
      <c r="HNC25" s="7"/>
      <c r="HND25" s="7"/>
      <c r="HNE25" s="7"/>
      <c r="HNF25" s="7"/>
      <c r="HNG25" s="7"/>
      <c r="HNH25" s="7"/>
      <c r="HNI25" s="7"/>
      <c r="HNJ25" s="7"/>
      <c r="HNK25" s="7"/>
      <c r="HNL25" s="7"/>
      <c r="HNM25" s="7"/>
      <c r="HNN25" s="7"/>
      <c r="HNO25" s="7"/>
      <c r="HNP25" s="7"/>
      <c r="HNQ25" s="7"/>
      <c r="HNR25" s="7"/>
      <c r="HNS25" s="7"/>
      <c r="HNT25" s="7"/>
      <c r="HNU25" s="7"/>
      <c r="HNV25" s="7"/>
      <c r="HNW25" s="7"/>
      <c r="HNX25" s="7"/>
      <c r="HNY25" s="7"/>
      <c r="HNZ25" s="7"/>
      <c r="HOA25" s="7"/>
      <c r="HOB25" s="7"/>
      <c r="HOC25" s="7"/>
      <c r="HOD25" s="7"/>
      <c r="HOE25" s="7"/>
      <c r="HOF25" s="7"/>
      <c r="HOG25" s="7"/>
      <c r="HOH25" s="7"/>
      <c r="HOI25" s="7"/>
      <c r="HOJ25" s="7"/>
      <c r="HOK25" s="7"/>
      <c r="HOL25" s="7"/>
      <c r="HOM25" s="7"/>
      <c r="HON25" s="7"/>
      <c r="HOO25" s="7"/>
      <c r="HOP25" s="7"/>
      <c r="HOQ25" s="7"/>
      <c r="HOR25" s="7"/>
      <c r="HOS25" s="7"/>
      <c r="HOT25" s="7"/>
      <c r="HOU25" s="7"/>
      <c r="HOV25" s="7"/>
      <c r="HOW25" s="7"/>
      <c r="HOX25" s="7"/>
      <c r="HOY25" s="7"/>
      <c r="HOZ25" s="7"/>
      <c r="HPA25" s="7"/>
      <c r="HPB25" s="7"/>
      <c r="HPC25" s="7"/>
      <c r="HPD25" s="7"/>
      <c r="HPE25" s="7"/>
      <c r="HPF25" s="7"/>
      <c r="HPG25" s="7"/>
      <c r="HPH25" s="7"/>
      <c r="HPI25" s="7"/>
      <c r="HPJ25" s="7"/>
      <c r="HPK25" s="7"/>
      <c r="HPL25" s="7"/>
      <c r="HPM25" s="7"/>
      <c r="HPN25" s="7"/>
      <c r="HPO25" s="7"/>
      <c r="HPP25" s="7"/>
      <c r="HPQ25" s="7"/>
      <c r="HPR25" s="7"/>
      <c r="HPS25" s="7"/>
      <c r="HPT25" s="7"/>
      <c r="HPU25" s="7"/>
      <c r="HPV25" s="7"/>
      <c r="HPW25" s="7"/>
      <c r="HPX25" s="7"/>
      <c r="HPY25" s="7"/>
      <c r="HPZ25" s="7"/>
      <c r="HQA25" s="7"/>
      <c r="HQB25" s="7"/>
      <c r="HQC25" s="7"/>
      <c r="HQD25" s="7"/>
      <c r="HQE25" s="7"/>
      <c r="HQF25" s="7"/>
      <c r="HQG25" s="7"/>
      <c r="HQH25" s="7"/>
      <c r="HQI25" s="7"/>
      <c r="HQJ25" s="7"/>
      <c r="HQK25" s="7"/>
      <c r="HQL25" s="7"/>
      <c r="HQM25" s="7"/>
      <c r="HQN25" s="7"/>
      <c r="HQO25" s="7"/>
      <c r="HQP25" s="7"/>
      <c r="HQQ25" s="7"/>
      <c r="HQR25" s="7"/>
      <c r="HQS25" s="7"/>
      <c r="HQT25" s="7"/>
      <c r="HQU25" s="7"/>
      <c r="HQV25" s="7"/>
      <c r="HQW25" s="7"/>
      <c r="HQX25" s="7"/>
      <c r="HQY25" s="7"/>
      <c r="HQZ25" s="7"/>
      <c r="HRA25" s="7"/>
      <c r="HRB25" s="7"/>
      <c r="HRC25" s="7"/>
      <c r="HRD25" s="7"/>
      <c r="HRE25" s="7"/>
      <c r="HRF25" s="7"/>
      <c r="HRG25" s="7"/>
      <c r="HRH25" s="7"/>
      <c r="HRI25" s="7"/>
      <c r="HRJ25" s="7"/>
      <c r="HRK25" s="7"/>
      <c r="HRL25" s="7"/>
      <c r="HRM25" s="7"/>
      <c r="HRN25" s="7"/>
      <c r="HRO25" s="7"/>
      <c r="HRP25" s="7"/>
      <c r="HRQ25" s="7"/>
      <c r="HRR25" s="7"/>
      <c r="HRS25" s="7"/>
      <c r="HRT25" s="7"/>
      <c r="HRU25" s="7"/>
      <c r="HRV25" s="7"/>
      <c r="HRW25" s="7"/>
      <c r="HRX25" s="7"/>
      <c r="HRY25" s="7"/>
      <c r="HRZ25" s="7"/>
      <c r="HSA25" s="7"/>
      <c r="HSB25" s="7"/>
      <c r="HSC25" s="7"/>
      <c r="HSD25" s="7"/>
      <c r="HSE25" s="7"/>
      <c r="HSF25" s="7"/>
      <c r="HSG25" s="7"/>
      <c r="HSH25" s="7"/>
      <c r="HSI25" s="7"/>
      <c r="HSJ25" s="7"/>
      <c r="HSK25" s="7"/>
      <c r="HSL25" s="7"/>
      <c r="HSM25" s="7"/>
      <c r="HSN25" s="7"/>
      <c r="HSO25" s="7"/>
      <c r="HSP25" s="7"/>
      <c r="HSQ25" s="7"/>
      <c r="HSR25" s="7"/>
      <c r="HSS25" s="7"/>
      <c r="HST25" s="7"/>
      <c r="HSU25" s="7"/>
      <c r="HSV25" s="7"/>
      <c r="HSW25" s="7"/>
      <c r="HSX25" s="7"/>
      <c r="HSY25" s="7"/>
      <c r="HSZ25" s="7"/>
      <c r="HTA25" s="7"/>
      <c r="HTB25" s="7"/>
      <c r="HTC25" s="7"/>
      <c r="HTD25" s="7"/>
      <c r="HTE25" s="7"/>
      <c r="HTF25" s="7"/>
      <c r="HTG25" s="7"/>
      <c r="HTH25" s="7"/>
      <c r="HTI25" s="7"/>
      <c r="HTJ25" s="7"/>
      <c r="HTK25" s="7"/>
      <c r="HTL25" s="7"/>
      <c r="HTM25" s="7"/>
      <c r="HTN25" s="7"/>
      <c r="HTO25" s="7"/>
      <c r="HTP25" s="7"/>
      <c r="HTQ25" s="7"/>
      <c r="HTR25" s="7"/>
      <c r="HTS25" s="7"/>
      <c r="HTT25" s="7"/>
      <c r="HTU25" s="7"/>
      <c r="HTV25" s="7"/>
      <c r="HTW25" s="7"/>
      <c r="HTX25" s="7"/>
      <c r="HTY25" s="7"/>
      <c r="HTZ25" s="7"/>
      <c r="HUA25" s="7"/>
      <c r="HUB25" s="7"/>
      <c r="HUC25" s="7"/>
      <c r="HUD25" s="7"/>
      <c r="HUE25" s="7"/>
      <c r="HUF25" s="7"/>
      <c r="HUG25" s="7"/>
      <c r="HUH25" s="7"/>
      <c r="HUI25" s="7"/>
      <c r="HUJ25" s="7"/>
      <c r="HUK25" s="7"/>
      <c r="HUL25" s="7"/>
      <c r="HUM25" s="7"/>
      <c r="HUN25" s="7"/>
      <c r="HUO25" s="7"/>
      <c r="HUP25" s="7"/>
      <c r="HUQ25" s="7"/>
      <c r="HUR25" s="7"/>
      <c r="HUS25" s="7"/>
      <c r="HUT25" s="7"/>
      <c r="HUU25" s="7"/>
      <c r="HUV25" s="7"/>
      <c r="HUW25" s="7"/>
      <c r="HUX25" s="7"/>
      <c r="HUY25" s="7"/>
      <c r="HUZ25" s="7"/>
      <c r="HVA25" s="7"/>
      <c r="HVB25" s="7"/>
      <c r="HVC25" s="7"/>
      <c r="HVD25" s="7"/>
      <c r="HVE25" s="7"/>
      <c r="HVF25" s="7"/>
      <c r="HVG25" s="7"/>
      <c r="HVH25" s="7"/>
      <c r="HVI25" s="7"/>
      <c r="HVJ25" s="7"/>
      <c r="HVK25" s="7"/>
      <c r="HVL25" s="7"/>
      <c r="HVM25" s="7"/>
      <c r="HVN25" s="7"/>
      <c r="HVO25" s="7"/>
      <c r="HVP25" s="7"/>
      <c r="HVQ25" s="7"/>
      <c r="HVR25" s="7"/>
      <c r="HVS25" s="7"/>
      <c r="HVT25" s="7"/>
      <c r="HVU25" s="7"/>
      <c r="HVV25" s="7"/>
      <c r="HVW25" s="7"/>
      <c r="HVX25" s="7"/>
      <c r="HVY25" s="7"/>
      <c r="HVZ25" s="7"/>
      <c r="HWA25" s="7"/>
      <c r="HWB25" s="7"/>
      <c r="HWC25" s="7"/>
      <c r="HWD25" s="7"/>
      <c r="HWE25" s="7"/>
      <c r="HWF25" s="7"/>
      <c r="HWG25" s="7"/>
      <c r="HWH25" s="7"/>
      <c r="HWI25" s="7"/>
      <c r="HWJ25" s="7"/>
      <c r="HWK25" s="7"/>
      <c r="HWL25" s="7"/>
      <c r="HWM25" s="7"/>
      <c r="HWN25" s="7"/>
      <c r="HWO25" s="7"/>
      <c r="HWP25" s="7"/>
      <c r="HWQ25" s="7"/>
      <c r="HWR25" s="7"/>
      <c r="HWS25" s="7"/>
      <c r="HWT25" s="7"/>
      <c r="HWU25" s="7"/>
      <c r="HWV25" s="7"/>
      <c r="HWW25" s="7"/>
      <c r="HWX25" s="7"/>
      <c r="HWY25" s="7"/>
      <c r="HWZ25" s="7"/>
      <c r="HXA25" s="7"/>
      <c r="HXB25" s="7"/>
      <c r="HXC25" s="7"/>
      <c r="HXD25" s="7"/>
      <c r="HXE25" s="7"/>
      <c r="HXF25" s="7"/>
      <c r="HXG25" s="7"/>
      <c r="HXH25" s="7"/>
      <c r="HXI25" s="7"/>
      <c r="HXJ25" s="7"/>
      <c r="HXK25" s="7"/>
      <c r="HXL25" s="7"/>
      <c r="HXM25" s="7"/>
      <c r="HXN25" s="7"/>
      <c r="HXO25" s="7"/>
      <c r="HXP25" s="7"/>
      <c r="HXQ25" s="7"/>
      <c r="HXR25" s="7"/>
      <c r="HXS25" s="7"/>
      <c r="HXT25" s="7"/>
      <c r="HXU25" s="7"/>
      <c r="HXV25" s="7"/>
      <c r="HXW25" s="7"/>
      <c r="HXX25" s="7"/>
      <c r="HXY25" s="7"/>
      <c r="HXZ25" s="7"/>
      <c r="HYA25" s="7"/>
      <c r="HYB25" s="7"/>
      <c r="HYC25" s="7"/>
      <c r="HYD25" s="7"/>
      <c r="HYE25" s="7"/>
      <c r="HYF25" s="7"/>
      <c r="HYG25" s="7"/>
      <c r="HYH25" s="7"/>
      <c r="HYI25" s="7"/>
      <c r="HYJ25" s="7"/>
      <c r="HYK25" s="7"/>
      <c r="HYL25" s="7"/>
      <c r="HYM25" s="7"/>
      <c r="HYN25" s="7"/>
      <c r="HYO25" s="7"/>
      <c r="HYP25" s="7"/>
      <c r="HYQ25" s="7"/>
      <c r="HYR25" s="7"/>
      <c r="HYS25" s="7"/>
      <c r="HYT25" s="7"/>
      <c r="HYU25" s="7"/>
      <c r="HYV25" s="7"/>
      <c r="HYW25" s="7"/>
      <c r="HYX25" s="7"/>
      <c r="HYY25" s="7"/>
      <c r="HYZ25" s="7"/>
      <c r="HZA25" s="7"/>
      <c r="HZB25" s="7"/>
      <c r="HZC25" s="7"/>
      <c r="HZD25" s="7"/>
      <c r="HZE25" s="7"/>
      <c r="HZF25" s="7"/>
      <c r="HZG25" s="7"/>
      <c r="HZH25" s="7"/>
      <c r="HZI25" s="7"/>
      <c r="HZJ25" s="7"/>
      <c r="HZK25" s="7"/>
      <c r="HZL25" s="7"/>
      <c r="HZM25" s="7"/>
      <c r="HZN25" s="7"/>
      <c r="HZO25" s="7"/>
      <c r="HZP25" s="7"/>
      <c r="HZQ25" s="7"/>
      <c r="HZR25" s="7"/>
      <c r="HZS25" s="7"/>
      <c r="HZT25" s="7"/>
      <c r="HZU25" s="7"/>
      <c r="HZV25" s="7"/>
      <c r="HZW25" s="7"/>
      <c r="HZX25" s="7"/>
      <c r="HZY25" s="7"/>
      <c r="HZZ25" s="7"/>
      <c r="IAA25" s="7"/>
      <c r="IAB25" s="7"/>
      <c r="IAC25" s="7"/>
      <c r="IAD25" s="7"/>
      <c r="IAE25" s="7"/>
      <c r="IAF25" s="7"/>
      <c r="IAG25" s="7"/>
      <c r="IAH25" s="7"/>
      <c r="IAI25" s="7"/>
      <c r="IAJ25" s="7"/>
      <c r="IAK25" s="7"/>
      <c r="IAL25" s="7"/>
      <c r="IAM25" s="7"/>
      <c r="IAN25" s="7"/>
      <c r="IAO25" s="7"/>
      <c r="IAP25" s="7"/>
      <c r="IAQ25" s="7"/>
      <c r="IAR25" s="7"/>
      <c r="IAS25" s="7"/>
      <c r="IAT25" s="7"/>
      <c r="IAU25" s="7"/>
      <c r="IAV25" s="7"/>
      <c r="IAW25" s="7"/>
      <c r="IAX25" s="7"/>
      <c r="IAY25" s="7"/>
      <c r="IAZ25" s="7"/>
      <c r="IBA25" s="7"/>
      <c r="IBB25" s="7"/>
      <c r="IBC25" s="7"/>
      <c r="IBD25" s="7"/>
      <c r="IBE25" s="7"/>
      <c r="IBF25" s="7"/>
      <c r="IBG25" s="7"/>
      <c r="IBH25" s="7"/>
      <c r="IBI25" s="7"/>
      <c r="IBJ25" s="7"/>
      <c r="IBK25" s="7"/>
      <c r="IBL25" s="7"/>
      <c r="IBM25" s="7"/>
      <c r="IBN25" s="7"/>
      <c r="IBO25" s="7"/>
      <c r="IBP25" s="7"/>
      <c r="IBQ25" s="7"/>
      <c r="IBR25" s="7"/>
      <c r="IBS25" s="7"/>
      <c r="IBT25" s="7"/>
      <c r="IBU25" s="7"/>
      <c r="IBV25" s="7"/>
      <c r="IBW25" s="7"/>
      <c r="IBX25" s="7"/>
      <c r="IBY25" s="7"/>
      <c r="IBZ25" s="7"/>
      <c r="ICA25" s="7"/>
      <c r="ICB25" s="7"/>
      <c r="ICC25" s="7"/>
      <c r="ICD25" s="7"/>
      <c r="ICE25" s="7"/>
      <c r="ICF25" s="7"/>
      <c r="ICG25" s="7"/>
      <c r="ICH25" s="7"/>
      <c r="ICI25" s="7"/>
      <c r="ICJ25" s="7"/>
      <c r="ICK25" s="7"/>
      <c r="ICL25" s="7"/>
      <c r="ICM25" s="7"/>
      <c r="ICN25" s="7"/>
      <c r="ICO25" s="7"/>
      <c r="ICP25" s="7"/>
      <c r="ICQ25" s="7"/>
      <c r="ICR25" s="7"/>
      <c r="ICS25" s="7"/>
      <c r="ICT25" s="7"/>
      <c r="ICU25" s="7"/>
      <c r="ICV25" s="7"/>
      <c r="ICW25" s="7"/>
      <c r="ICX25" s="7"/>
      <c r="ICY25" s="7"/>
      <c r="ICZ25" s="7"/>
      <c r="IDA25" s="7"/>
      <c r="IDB25" s="7"/>
      <c r="IDC25" s="7"/>
      <c r="IDD25" s="7"/>
      <c r="IDE25" s="7"/>
      <c r="IDF25" s="7"/>
      <c r="IDG25" s="7"/>
      <c r="IDH25" s="7"/>
      <c r="IDI25" s="7"/>
      <c r="IDJ25" s="7"/>
      <c r="IDK25" s="7"/>
      <c r="IDL25" s="7"/>
      <c r="IDM25" s="7"/>
      <c r="IDN25" s="7"/>
      <c r="IDO25" s="7"/>
      <c r="IDP25" s="7"/>
      <c r="IDQ25" s="7"/>
      <c r="IDR25" s="7"/>
      <c r="IDS25" s="7"/>
      <c r="IDT25" s="7"/>
      <c r="IDU25" s="7"/>
      <c r="IDV25" s="7"/>
      <c r="IDW25" s="7"/>
      <c r="IDX25" s="7"/>
      <c r="IDY25" s="7"/>
      <c r="IDZ25" s="7"/>
      <c r="IEA25" s="7"/>
      <c r="IEB25" s="7"/>
      <c r="IEC25" s="7"/>
      <c r="IED25" s="7"/>
      <c r="IEE25" s="7"/>
      <c r="IEF25" s="7"/>
      <c r="IEG25" s="7"/>
      <c r="IEH25" s="7"/>
      <c r="IEI25" s="7"/>
      <c r="IEJ25" s="7"/>
      <c r="IEK25" s="7"/>
      <c r="IEL25" s="7"/>
      <c r="IEM25" s="7"/>
      <c r="IEN25" s="7"/>
      <c r="IEO25" s="7"/>
      <c r="IEP25" s="7"/>
      <c r="IEQ25" s="7"/>
      <c r="IER25" s="7"/>
      <c r="IES25" s="7"/>
      <c r="IET25" s="7"/>
      <c r="IEU25" s="7"/>
      <c r="IEV25" s="7"/>
      <c r="IEW25" s="7"/>
      <c r="IEX25" s="7"/>
      <c r="IEY25" s="7"/>
      <c r="IEZ25" s="7"/>
      <c r="IFA25" s="7"/>
      <c r="IFB25" s="7"/>
      <c r="IFC25" s="7"/>
      <c r="IFD25" s="7"/>
      <c r="IFE25" s="7"/>
      <c r="IFF25" s="7"/>
      <c r="IFG25" s="7"/>
      <c r="IFH25" s="7"/>
      <c r="IFI25" s="7"/>
      <c r="IFJ25" s="7"/>
      <c r="IFK25" s="7"/>
      <c r="IFL25" s="7"/>
      <c r="IFM25" s="7"/>
      <c r="IFN25" s="7"/>
      <c r="IFO25" s="7"/>
      <c r="IFP25" s="7"/>
      <c r="IFQ25" s="7"/>
      <c r="IFR25" s="7"/>
      <c r="IFS25" s="7"/>
      <c r="IFT25" s="7"/>
      <c r="IFU25" s="7"/>
      <c r="IFV25" s="7"/>
      <c r="IFW25" s="7"/>
      <c r="IFX25" s="7"/>
      <c r="IFY25" s="7"/>
      <c r="IFZ25" s="7"/>
      <c r="IGA25" s="7"/>
      <c r="IGB25" s="7"/>
      <c r="IGC25" s="7"/>
      <c r="IGD25" s="7"/>
      <c r="IGE25" s="7"/>
      <c r="IGF25" s="7"/>
      <c r="IGG25" s="7"/>
      <c r="IGH25" s="7"/>
      <c r="IGI25" s="7"/>
      <c r="IGJ25" s="7"/>
      <c r="IGK25" s="7"/>
      <c r="IGL25" s="7"/>
      <c r="IGM25" s="7"/>
      <c r="IGN25" s="7"/>
      <c r="IGO25" s="7"/>
      <c r="IGP25" s="7"/>
      <c r="IGQ25" s="7"/>
      <c r="IGR25" s="7"/>
      <c r="IGS25" s="7"/>
      <c r="IGT25" s="7"/>
      <c r="IGU25" s="7"/>
      <c r="IGV25" s="7"/>
      <c r="IGW25" s="7"/>
      <c r="IGX25" s="7"/>
      <c r="IGY25" s="7"/>
      <c r="IGZ25" s="7"/>
      <c r="IHA25" s="7"/>
      <c r="IHB25" s="7"/>
      <c r="IHC25" s="7"/>
      <c r="IHD25" s="7"/>
      <c r="IHE25" s="7"/>
      <c r="IHF25" s="7"/>
      <c r="IHG25" s="7"/>
      <c r="IHH25" s="7"/>
      <c r="IHI25" s="7"/>
      <c r="IHJ25" s="7"/>
      <c r="IHK25" s="7"/>
      <c r="IHL25" s="7"/>
      <c r="IHM25" s="7"/>
      <c r="IHN25" s="7"/>
      <c r="IHO25" s="7"/>
      <c r="IHP25" s="7"/>
      <c r="IHQ25" s="7"/>
      <c r="IHR25" s="7"/>
      <c r="IHS25" s="7"/>
      <c r="IHT25" s="7"/>
      <c r="IHU25" s="7"/>
      <c r="IHV25" s="7"/>
      <c r="IHW25" s="7"/>
      <c r="IHX25" s="7"/>
      <c r="IHY25" s="7"/>
      <c r="IHZ25" s="7"/>
      <c r="IIA25" s="7"/>
      <c r="IIB25" s="7"/>
      <c r="IIC25" s="7"/>
      <c r="IID25" s="7"/>
      <c r="IIE25" s="7"/>
      <c r="IIF25" s="7"/>
      <c r="IIG25" s="7"/>
      <c r="IIH25" s="7"/>
      <c r="III25" s="7"/>
      <c r="IIJ25" s="7"/>
      <c r="IIK25" s="7"/>
      <c r="IIL25" s="7"/>
      <c r="IIM25" s="7"/>
      <c r="IIN25" s="7"/>
      <c r="IIO25" s="7"/>
      <c r="IIP25" s="7"/>
      <c r="IIQ25" s="7"/>
      <c r="IIR25" s="7"/>
      <c r="IIS25" s="7"/>
      <c r="IIT25" s="7"/>
      <c r="IIU25" s="7"/>
      <c r="IIV25" s="7"/>
      <c r="IIW25" s="7"/>
      <c r="IIX25" s="7"/>
      <c r="IIY25" s="7"/>
      <c r="IIZ25" s="7"/>
      <c r="IJA25" s="7"/>
      <c r="IJB25" s="7"/>
      <c r="IJC25" s="7"/>
      <c r="IJD25" s="7"/>
      <c r="IJE25" s="7"/>
      <c r="IJF25" s="7"/>
      <c r="IJG25" s="7"/>
      <c r="IJH25" s="7"/>
      <c r="IJI25" s="7"/>
      <c r="IJJ25" s="7"/>
      <c r="IJK25" s="7"/>
      <c r="IJL25" s="7"/>
      <c r="IJM25" s="7"/>
      <c r="IJN25" s="7"/>
      <c r="IJO25" s="7"/>
      <c r="IJP25" s="7"/>
      <c r="IJQ25" s="7"/>
      <c r="IJR25" s="7"/>
      <c r="IJS25" s="7"/>
      <c r="IJT25" s="7"/>
      <c r="IJU25" s="7"/>
      <c r="IJV25" s="7"/>
      <c r="IJW25" s="7"/>
      <c r="IJX25" s="7"/>
      <c r="IJY25" s="7"/>
      <c r="IJZ25" s="7"/>
      <c r="IKA25" s="7"/>
      <c r="IKB25" s="7"/>
      <c r="IKC25" s="7"/>
      <c r="IKD25" s="7"/>
      <c r="IKE25" s="7"/>
      <c r="IKF25" s="7"/>
      <c r="IKG25" s="7"/>
      <c r="IKH25" s="7"/>
      <c r="IKI25" s="7"/>
      <c r="IKJ25" s="7"/>
      <c r="IKK25" s="7"/>
      <c r="IKL25" s="7"/>
      <c r="IKM25" s="7"/>
      <c r="IKN25" s="7"/>
      <c r="IKO25" s="7"/>
      <c r="IKP25" s="7"/>
      <c r="IKQ25" s="7"/>
      <c r="IKR25" s="7"/>
      <c r="IKS25" s="7"/>
      <c r="IKT25" s="7"/>
      <c r="IKU25" s="7"/>
      <c r="IKV25" s="7"/>
      <c r="IKW25" s="7"/>
      <c r="IKX25" s="7"/>
      <c r="IKY25" s="7"/>
      <c r="IKZ25" s="7"/>
      <c r="ILA25" s="7"/>
      <c r="ILB25" s="7"/>
      <c r="ILC25" s="7"/>
      <c r="ILD25" s="7"/>
      <c r="ILE25" s="7"/>
      <c r="ILF25" s="7"/>
      <c r="ILG25" s="7"/>
      <c r="ILH25" s="7"/>
      <c r="ILI25" s="7"/>
      <c r="ILJ25" s="7"/>
      <c r="ILK25" s="7"/>
      <c r="ILL25" s="7"/>
      <c r="ILM25" s="7"/>
      <c r="ILN25" s="7"/>
      <c r="ILO25" s="7"/>
      <c r="ILP25" s="7"/>
      <c r="ILQ25" s="7"/>
      <c r="ILR25" s="7"/>
      <c r="ILS25" s="7"/>
      <c r="ILT25" s="7"/>
      <c r="ILU25" s="7"/>
      <c r="ILV25" s="7"/>
      <c r="ILW25" s="7"/>
      <c r="ILX25" s="7"/>
      <c r="ILY25" s="7"/>
      <c r="ILZ25" s="7"/>
      <c r="IMA25" s="7"/>
      <c r="IMB25" s="7"/>
      <c r="IMC25" s="7"/>
      <c r="IMD25" s="7"/>
      <c r="IME25" s="7"/>
      <c r="IMF25" s="7"/>
      <c r="IMG25" s="7"/>
      <c r="IMH25" s="7"/>
      <c r="IMI25" s="7"/>
      <c r="IMJ25" s="7"/>
      <c r="IMK25" s="7"/>
      <c r="IML25" s="7"/>
      <c r="IMM25" s="7"/>
      <c r="IMN25" s="7"/>
      <c r="IMO25" s="7"/>
      <c r="IMP25" s="7"/>
      <c r="IMQ25" s="7"/>
      <c r="IMR25" s="7"/>
      <c r="IMS25" s="7"/>
      <c r="IMT25" s="7"/>
      <c r="IMU25" s="7"/>
      <c r="IMV25" s="7"/>
      <c r="IMW25" s="7"/>
      <c r="IMX25" s="7"/>
      <c r="IMY25" s="7"/>
      <c r="IMZ25" s="7"/>
      <c r="INA25" s="7"/>
      <c r="INB25" s="7"/>
      <c r="INC25" s="7"/>
      <c r="IND25" s="7"/>
      <c r="INE25" s="7"/>
      <c r="INF25" s="7"/>
      <c r="ING25" s="7"/>
      <c r="INH25" s="7"/>
      <c r="INI25" s="7"/>
      <c r="INJ25" s="7"/>
      <c r="INK25" s="7"/>
      <c r="INL25" s="7"/>
      <c r="INM25" s="7"/>
      <c r="INN25" s="7"/>
      <c r="INO25" s="7"/>
      <c r="INP25" s="7"/>
      <c r="INQ25" s="7"/>
      <c r="INR25" s="7"/>
      <c r="INS25" s="7"/>
      <c r="INT25" s="7"/>
      <c r="INU25" s="7"/>
      <c r="INV25" s="7"/>
      <c r="INW25" s="7"/>
      <c r="INX25" s="7"/>
      <c r="INY25" s="7"/>
      <c r="INZ25" s="7"/>
      <c r="IOA25" s="7"/>
      <c r="IOB25" s="7"/>
      <c r="IOC25" s="7"/>
      <c r="IOD25" s="7"/>
      <c r="IOE25" s="7"/>
      <c r="IOF25" s="7"/>
      <c r="IOG25" s="7"/>
      <c r="IOH25" s="7"/>
      <c r="IOI25" s="7"/>
      <c r="IOJ25" s="7"/>
      <c r="IOK25" s="7"/>
      <c r="IOL25" s="7"/>
      <c r="IOM25" s="7"/>
      <c r="ION25" s="7"/>
      <c r="IOO25" s="7"/>
      <c r="IOP25" s="7"/>
      <c r="IOQ25" s="7"/>
      <c r="IOR25" s="7"/>
      <c r="IOS25" s="7"/>
      <c r="IOT25" s="7"/>
      <c r="IOU25" s="7"/>
      <c r="IOV25" s="7"/>
      <c r="IOW25" s="7"/>
      <c r="IOX25" s="7"/>
      <c r="IOY25" s="7"/>
      <c r="IOZ25" s="7"/>
      <c r="IPA25" s="7"/>
      <c r="IPB25" s="7"/>
      <c r="IPC25" s="7"/>
      <c r="IPD25" s="7"/>
      <c r="IPE25" s="7"/>
      <c r="IPF25" s="7"/>
      <c r="IPG25" s="7"/>
      <c r="IPH25" s="7"/>
      <c r="IPI25" s="7"/>
      <c r="IPJ25" s="7"/>
      <c r="IPK25" s="7"/>
      <c r="IPL25" s="7"/>
      <c r="IPM25" s="7"/>
      <c r="IPN25" s="7"/>
      <c r="IPO25" s="7"/>
      <c r="IPP25" s="7"/>
      <c r="IPQ25" s="7"/>
      <c r="IPR25" s="7"/>
      <c r="IPS25" s="7"/>
      <c r="IPT25" s="7"/>
      <c r="IPU25" s="7"/>
      <c r="IPV25" s="7"/>
      <c r="IPW25" s="7"/>
      <c r="IPX25" s="7"/>
      <c r="IPY25" s="7"/>
      <c r="IPZ25" s="7"/>
      <c r="IQA25" s="7"/>
      <c r="IQB25" s="7"/>
      <c r="IQC25" s="7"/>
      <c r="IQD25" s="7"/>
      <c r="IQE25" s="7"/>
      <c r="IQF25" s="7"/>
      <c r="IQG25" s="7"/>
      <c r="IQH25" s="7"/>
      <c r="IQI25" s="7"/>
      <c r="IQJ25" s="7"/>
      <c r="IQK25" s="7"/>
      <c r="IQL25" s="7"/>
      <c r="IQM25" s="7"/>
      <c r="IQN25" s="7"/>
      <c r="IQO25" s="7"/>
      <c r="IQP25" s="7"/>
      <c r="IQQ25" s="7"/>
      <c r="IQR25" s="7"/>
      <c r="IQS25" s="7"/>
      <c r="IQT25" s="7"/>
      <c r="IQU25" s="7"/>
      <c r="IQV25" s="7"/>
      <c r="IQW25" s="7"/>
      <c r="IQX25" s="7"/>
      <c r="IQY25" s="7"/>
      <c r="IQZ25" s="7"/>
      <c r="IRA25" s="7"/>
      <c r="IRB25" s="7"/>
      <c r="IRC25" s="7"/>
      <c r="IRD25" s="7"/>
      <c r="IRE25" s="7"/>
      <c r="IRF25" s="7"/>
      <c r="IRG25" s="7"/>
      <c r="IRH25" s="7"/>
      <c r="IRI25" s="7"/>
      <c r="IRJ25" s="7"/>
      <c r="IRK25" s="7"/>
      <c r="IRL25" s="7"/>
      <c r="IRM25" s="7"/>
      <c r="IRN25" s="7"/>
      <c r="IRO25" s="7"/>
      <c r="IRP25" s="7"/>
      <c r="IRQ25" s="7"/>
      <c r="IRR25" s="7"/>
      <c r="IRS25" s="7"/>
      <c r="IRT25" s="7"/>
      <c r="IRU25" s="7"/>
      <c r="IRV25" s="7"/>
      <c r="IRW25" s="7"/>
      <c r="IRX25" s="7"/>
      <c r="IRY25" s="7"/>
      <c r="IRZ25" s="7"/>
      <c r="ISA25" s="7"/>
      <c r="ISB25" s="7"/>
      <c r="ISC25" s="7"/>
      <c r="ISD25" s="7"/>
      <c r="ISE25" s="7"/>
      <c r="ISF25" s="7"/>
      <c r="ISG25" s="7"/>
      <c r="ISH25" s="7"/>
      <c r="ISI25" s="7"/>
      <c r="ISJ25" s="7"/>
      <c r="ISK25" s="7"/>
      <c r="ISL25" s="7"/>
      <c r="ISM25" s="7"/>
      <c r="ISN25" s="7"/>
      <c r="ISO25" s="7"/>
      <c r="ISP25" s="7"/>
      <c r="ISQ25" s="7"/>
      <c r="ISR25" s="7"/>
      <c r="ISS25" s="7"/>
      <c r="IST25" s="7"/>
      <c r="ISU25" s="7"/>
      <c r="ISV25" s="7"/>
      <c r="ISW25" s="7"/>
      <c r="ISX25" s="7"/>
      <c r="ISY25" s="7"/>
      <c r="ISZ25" s="7"/>
      <c r="ITA25" s="7"/>
      <c r="ITB25" s="7"/>
      <c r="ITC25" s="7"/>
      <c r="ITD25" s="7"/>
      <c r="ITE25" s="7"/>
      <c r="ITF25" s="7"/>
      <c r="ITG25" s="7"/>
      <c r="ITH25" s="7"/>
      <c r="ITI25" s="7"/>
      <c r="ITJ25" s="7"/>
      <c r="ITK25" s="7"/>
      <c r="ITL25" s="7"/>
      <c r="ITM25" s="7"/>
      <c r="ITN25" s="7"/>
      <c r="ITO25" s="7"/>
      <c r="ITP25" s="7"/>
      <c r="ITQ25" s="7"/>
      <c r="ITR25" s="7"/>
      <c r="ITS25" s="7"/>
      <c r="ITT25" s="7"/>
      <c r="ITU25" s="7"/>
      <c r="ITV25" s="7"/>
      <c r="ITW25" s="7"/>
      <c r="ITX25" s="7"/>
      <c r="ITY25" s="7"/>
      <c r="ITZ25" s="7"/>
      <c r="IUA25" s="7"/>
      <c r="IUB25" s="7"/>
      <c r="IUC25" s="7"/>
      <c r="IUD25" s="7"/>
      <c r="IUE25" s="7"/>
      <c r="IUF25" s="7"/>
      <c r="IUG25" s="7"/>
      <c r="IUH25" s="7"/>
      <c r="IUI25" s="7"/>
      <c r="IUJ25" s="7"/>
      <c r="IUK25" s="7"/>
      <c r="IUL25" s="7"/>
      <c r="IUM25" s="7"/>
      <c r="IUN25" s="7"/>
      <c r="IUO25" s="7"/>
      <c r="IUP25" s="7"/>
      <c r="IUQ25" s="7"/>
      <c r="IUR25" s="7"/>
      <c r="IUS25" s="7"/>
      <c r="IUT25" s="7"/>
      <c r="IUU25" s="7"/>
      <c r="IUV25" s="7"/>
      <c r="IUW25" s="7"/>
      <c r="IUX25" s="7"/>
      <c r="IUY25" s="7"/>
      <c r="IUZ25" s="7"/>
      <c r="IVA25" s="7"/>
      <c r="IVB25" s="7"/>
      <c r="IVC25" s="7"/>
      <c r="IVD25" s="7"/>
      <c r="IVE25" s="7"/>
      <c r="IVF25" s="7"/>
      <c r="IVG25" s="7"/>
      <c r="IVH25" s="7"/>
      <c r="IVI25" s="7"/>
      <c r="IVJ25" s="7"/>
      <c r="IVK25" s="7"/>
      <c r="IVL25" s="7"/>
      <c r="IVM25" s="7"/>
      <c r="IVN25" s="7"/>
      <c r="IVO25" s="7"/>
      <c r="IVP25" s="7"/>
      <c r="IVQ25" s="7"/>
      <c r="IVR25" s="7"/>
      <c r="IVS25" s="7"/>
      <c r="IVT25" s="7"/>
      <c r="IVU25" s="7"/>
      <c r="IVV25" s="7"/>
      <c r="IVW25" s="7"/>
      <c r="IVX25" s="7"/>
      <c r="IVY25" s="7"/>
      <c r="IVZ25" s="7"/>
      <c r="IWA25" s="7"/>
      <c r="IWB25" s="7"/>
      <c r="IWC25" s="7"/>
      <c r="IWD25" s="7"/>
      <c r="IWE25" s="7"/>
      <c r="IWF25" s="7"/>
      <c r="IWG25" s="7"/>
      <c r="IWH25" s="7"/>
      <c r="IWI25" s="7"/>
      <c r="IWJ25" s="7"/>
      <c r="IWK25" s="7"/>
      <c r="IWL25" s="7"/>
      <c r="IWM25" s="7"/>
      <c r="IWN25" s="7"/>
      <c r="IWO25" s="7"/>
      <c r="IWP25" s="7"/>
      <c r="IWQ25" s="7"/>
      <c r="IWR25" s="7"/>
      <c r="IWS25" s="7"/>
      <c r="IWT25" s="7"/>
      <c r="IWU25" s="7"/>
      <c r="IWV25" s="7"/>
      <c r="IWW25" s="7"/>
      <c r="IWX25" s="7"/>
      <c r="IWY25" s="7"/>
      <c r="IWZ25" s="7"/>
      <c r="IXA25" s="7"/>
      <c r="IXB25" s="7"/>
      <c r="IXC25" s="7"/>
      <c r="IXD25" s="7"/>
      <c r="IXE25" s="7"/>
      <c r="IXF25" s="7"/>
      <c r="IXG25" s="7"/>
      <c r="IXH25" s="7"/>
      <c r="IXI25" s="7"/>
      <c r="IXJ25" s="7"/>
      <c r="IXK25" s="7"/>
      <c r="IXL25" s="7"/>
      <c r="IXM25" s="7"/>
      <c r="IXN25" s="7"/>
      <c r="IXO25" s="7"/>
      <c r="IXP25" s="7"/>
      <c r="IXQ25" s="7"/>
      <c r="IXR25" s="7"/>
      <c r="IXS25" s="7"/>
      <c r="IXT25" s="7"/>
      <c r="IXU25" s="7"/>
      <c r="IXV25" s="7"/>
      <c r="IXW25" s="7"/>
      <c r="IXX25" s="7"/>
      <c r="IXY25" s="7"/>
      <c r="IXZ25" s="7"/>
      <c r="IYA25" s="7"/>
      <c r="IYB25" s="7"/>
      <c r="IYC25" s="7"/>
      <c r="IYD25" s="7"/>
      <c r="IYE25" s="7"/>
      <c r="IYF25" s="7"/>
      <c r="IYG25" s="7"/>
      <c r="IYH25" s="7"/>
      <c r="IYI25" s="7"/>
      <c r="IYJ25" s="7"/>
      <c r="IYK25" s="7"/>
      <c r="IYL25" s="7"/>
      <c r="IYM25" s="7"/>
      <c r="IYN25" s="7"/>
      <c r="IYO25" s="7"/>
      <c r="IYP25" s="7"/>
      <c r="IYQ25" s="7"/>
      <c r="IYR25" s="7"/>
      <c r="IYS25" s="7"/>
      <c r="IYT25" s="7"/>
      <c r="IYU25" s="7"/>
      <c r="IYV25" s="7"/>
      <c r="IYW25" s="7"/>
      <c r="IYX25" s="7"/>
      <c r="IYY25" s="7"/>
      <c r="IYZ25" s="7"/>
      <c r="IZA25" s="7"/>
      <c r="IZB25" s="7"/>
      <c r="IZC25" s="7"/>
      <c r="IZD25" s="7"/>
      <c r="IZE25" s="7"/>
      <c r="IZF25" s="7"/>
      <c r="IZG25" s="7"/>
      <c r="IZH25" s="7"/>
      <c r="IZI25" s="7"/>
      <c r="IZJ25" s="7"/>
      <c r="IZK25" s="7"/>
      <c r="IZL25" s="7"/>
      <c r="IZM25" s="7"/>
      <c r="IZN25" s="7"/>
      <c r="IZO25" s="7"/>
      <c r="IZP25" s="7"/>
      <c r="IZQ25" s="7"/>
      <c r="IZR25" s="7"/>
      <c r="IZS25" s="7"/>
      <c r="IZT25" s="7"/>
      <c r="IZU25" s="7"/>
      <c r="IZV25" s="7"/>
      <c r="IZW25" s="7"/>
      <c r="IZX25" s="7"/>
      <c r="IZY25" s="7"/>
      <c r="IZZ25" s="7"/>
      <c r="JAA25" s="7"/>
      <c r="JAB25" s="7"/>
      <c r="JAC25" s="7"/>
      <c r="JAD25" s="7"/>
      <c r="JAE25" s="7"/>
      <c r="JAF25" s="7"/>
      <c r="JAG25" s="7"/>
      <c r="JAH25" s="7"/>
      <c r="JAI25" s="7"/>
      <c r="JAJ25" s="7"/>
      <c r="JAK25" s="7"/>
      <c r="JAL25" s="7"/>
      <c r="JAM25" s="7"/>
      <c r="JAN25" s="7"/>
      <c r="JAO25" s="7"/>
      <c r="JAP25" s="7"/>
      <c r="JAQ25" s="7"/>
      <c r="JAR25" s="7"/>
      <c r="JAS25" s="7"/>
      <c r="JAT25" s="7"/>
      <c r="JAU25" s="7"/>
      <c r="JAV25" s="7"/>
      <c r="JAW25" s="7"/>
      <c r="JAX25" s="7"/>
      <c r="JAY25" s="7"/>
      <c r="JAZ25" s="7"/>
      <c r="JBA25" s="7"/>
      <c r="JBB25" s="7"/>
      <c r="JBC25" s="7"/>
      <c r="JBD25" s="7"/>
      <c r="JBE25" s="7"/>
      <c r="JBF25" s="7"/>
      <c r="JBG25" s="7"/>
      <c r="JBH25" s="7"/>
      <c r="JBI25" s="7"/>
      <c r="JBJ25" s="7"/>
      <c r="JBK25" s="7"/>
      <c r="JBL25" s="7"/>
      <c r="JBM25" s="7"/>
      <c r="JBN25" s="7"/>
      <c r="JBO25" s="7"/>
      <c r="JBP25" s="7"/>
      <c r="JBQ25" s="7"/>
      <c r="JBR25" s="7"/>
      <c r="JBS25" s="7"/>
      <c r="JBT25" s="7"/>
      <c r="JBU25" s="7"/>
      <c r="JBV25" s="7"/>
      <c r="JBW25" s="7"/>
      <c r="JBX25" s="7"/>
      <c r="JBY25" s="7"/>
      <c r="JBZ25" s="7"/>
      <c r="JCA25" s="7"/>
      <c r="JCB25" s="7"/>
      <c r="JCC25" s="7"/>
      <c r="JCD25" s="7"/>
      <c r="JCE25" s="7"/>
      <c r="JCF25" s="7"/>
      <c r="JCG25" s="7"/>
      <c r="JCH25" s="7"/>
      <c r="JCI25" s="7"/>
      <c r="JCJ25" s="7"/>
      <c r="JCK25" s="7"/>
      <c r="JCL25" s="7"/>
      <c r="JCM25" s="7"/>
      <c r="JCN25" s="7"/>
      <c r="JCO25" s="7"/>
      <c r="JCP25" s="7"/>
      <c r="JCQ25" s="7"/>
      <c r="JCR25" s="7"/>
      <c r="JCS25" s="7"/>
      <c r="JCT25" s="7"/>
      <c r="JCU25" s="7"/>
      <c r="JCV25" s="7"/>
      <c r="JCW25" s="7"/>
      <c r="JCX25" s="7"/>
      <c r="JCY25" s="7"/>
      <c r="JCZ25" s="7"/>
      <c r="JDA25" s="7"/>
      <c r="JDB25" s="7"/>
      <c r="JDC25" s="7"/>
      <c r="JDD25" s="7"/>
      <c r="JDE25" s="7"/>
      <c r="JDF25" s="7"/>
      <c r="JDG25" s="7"/>
      <c r="JDH25" s="7"/>
      <c r="JDI25" s="7"/>
      <c r="JDJ25" s="7"/>
      <c r="JDK25" s="7"/>
      <c r="JDL25" s="7"/>
      <c r="JDM25" s="7"/>
      <c r="JDN25" s="7"/>
      <c r="JDO25" s="7"/>
      <c r="JDP25" s="7"/>
      <c r="JDQ25" s="7"/>
      <c r="JDR25" s="7"/>
      <c r="JDS25" s="7"/>
      <c r="JDT25" s="7"/>
      <c r="JDU25" s="7"/>
      <c r="JDV25" s="7"/>
      <c r="JDW25" s="7"/>
      <c r="JDX25" s="7"/>
      <c r="JDY25" s="7"/>
      <c r="JDZ25" s="7"/>
      <c r="JEA25" s="7"/>
      <c r="JEB25" s="7"/>
      <c r="JEC25" s="7"/>
      <c r="JED25" s="7"/>
      <c r="JEE25" s="7"/>
      <c r="JEF25" s="7"/>
      <c r="JEG25" s="7"/>
      <c r="JEH25" s="7"/>
      <c r="JEI25" s="7"/>
      <c r="JEJ25" s="7"/>
      <c r="JEK25" s="7"/>
      <c r="JEL25" s="7"/>
      <c r="JEM25" s="7"/>
      <c r="JEN25" s="7"/>
      <c r="JEO25" s="7"/>
      <c r="JEP25" s="7"/>
      <c r="JEQ25" s="7"/>
      <c r="JER25" s="7"/>
      <c r="JES25" s="7"/>
      <c r="JET25" s="7"/>
      <c r="JEU25" s="7"/>
      <c r="JEV25" s="7"/>
      <c r="JEW25" s="7"/>
      <c r="JEX25" s="7"/>
      <c r="JEY25" s="7"/>
      <c r="JEZ25" s="7"/>
      <c r="JFA25" s="7"/>
      <c r="JFB25" s="7"/>
      <c r="JFC25" s="7"/>
      <c r="JFD25" s="7"/>
      <c r="JFE25" s="7"/>
      <c r="JFF25" s="7"/>
      <c r="JFG25" s="7"/>
      <c r="JFH25" s="7"/>
      <c r="JFI25" s="7"/>
      <c r="JFJ25" s="7"/>
      <c r="JFK25" s="7"/>
      <c r="JFL25" s="7"/>
      <c r="JFM25" s="7"/>
      <c r="JFN25" s="7"/>
      <c r="JFO25" s="7"/>
      <c r="JFP25" s="7"/>
      <c r="JFQ25" s="7"/>
      <c r="JFR25" s="7"/>
      <c r="JFS25" s="7"/>
      <c r="JFT25" s="7"/>
      <c r="JFU25" s="7"/>
      <c r="JFV25" s="7"/>
      <c r="JFW25" s="7"/>
      <c r="JFX25" s="7"/>
      <c r="JFY25" s="7"/>
      <c r="JFZ25" s="7"/>
      <c r="JGA25" s="7"/>
      <c r="JGB25" s="7"/>
      <c r="JGC25" s="7"/>
      <c r="JGD25" s="7"/>
      <c r="JGE25" s="7"/>
      <c r="JGF25" s="7"/>
      <c r="JGG25" s="7"/>
      <c r="JGH25" s="7"/>
      <c r="JGI25" s="7"/>
      <c r="JGJ25" s="7"/>
      <c r="JGK25" s="7"/>
      <c r="JGL25" s="7"/>
      <c r="JGM25" s="7"/>
      <c r="JGN25" s="7"/>
      <c r="JGO25" s="7"/>
      <c r="JGP25" s="7"/>
      <c r="JGQ25" s="7"/>
      <c r="JGR25" s="7"/>
      <c r="JGS25" s="7"/>
      <c r="JGT25" s="7"/>
      <c r="JGU25" s="7"/>
      <c r="JGV25" s="7"/>
      <c r="JGW25" s="7"/>
      <c r="JGX25" s="7"/>
      <c r="JGY25" s="7"/>
      <c r="JGZ25" s="7"/>
      <c r="JHA25" s="7"/>
      <c r="JHB25" s="7"/>
      <c r="JHC25" s="7"/>
      <c r="JHD25" s="7"/>
      <c r="JHE25" s="7"/>
      <c r="JHF25" s="7"/>
      <c r="JHG25" s="7"/>
      <c r="JHH25" s="7"/>
      <c r="JHI25" s="7"/>
      <c r="JHJ25" s="7"/>
      <c r="JHK25" s="7"/>
      <c r="JHL25" s="7"/>
      <c r="JHM25" s="7"/>
      <c r="JHN25" s="7"/>
      <c r="JHO25" s="7"/>
      <c r="JHP25" s="7"/>
      <c r="JHQ25" s="7"/>
      <c r="JHR25" s="7"/>
      <c r="JHS25" s="7"/>
      <c r="JHT25" s="7"/>
      <c r="JHU25" s="7"/>
      <c r="JHV25" s="7"/>
      <c r="JHW25" s="7"/>
      <c r="JHX25" s="7"/>
      <c r="JHY25" s="7"/>
      <c r="JHZ25" s="7"/>
      <c r="JIA25" s="7"/>
      <c r="JIB25" s="7"/>
      <c r="JIC25" s="7"/>
      <c r="JID25" s="7"/>
      <c r="JIE25" s="7"/>
      <c r="JIF25" s="7"/>
      <c r="JIG25" s="7"/>
      <c r="JIH25" s="7"/>
      <c r="JII25" s="7"/>
      <c r="JIJ25" s="7"/>
      <c r="JIK25" s="7"/>
      <c r="JIL25" s="7"/>
      <c r="JIM25" s="7"/>
      <c r="JIN25" s="7"/>
      <c r="JIO25" s="7"/>
      <c r="JIP25" s="7"/>
      <c r="JIQ25" s="7"/>
      <c r="JIR25" s="7"/>
      <c r="JIS25" s="7"/>
      <c r="JIT25" s="7"/>
      <c r="JIU25" s="7"/>
      <c r="JIV25" s="7"/>
      <c r="JIW25" s="7"/>
      <c r="JIX25" s="7"/>
      <c r="JIY25" s="7"/>
      <c r="JIZ25" s="7"/>
      <c r="JJA25" s="7"/>
      <c r="JJB25" s="7"/>
      <c r="JJC25" s="7"/>
      <c r="JJD25" s="7"/>
      <c r="JJE25" s="7"/>
      <c r="JJF25" s="7"/>
      <c r="JJG25" s="7"/>
      <c r="JJH25" s="7"/>
      <c r="JJI25" s="7"/>
      <c r="JJJ25" s="7"/>
      <c r="JJK25" s="7"/>
      <c r="JJL25" s="7"/>
      <c r="JJM25" s="7"/>
      <c r="JJN25" s="7"/>
      <c r="JJO25" s="7"/>
      <c r="JJP25" s="7"/>
      <c r="JJQ25" s="7"/>
      <c r="JJR25" s="7"/>
      <c r="JJS25" s="7"/>
      <c r="JJT25" s="7"/>
      <c r="JJU25" s="7"/>
      <c r="JJV25" s="7"/>
      <c r="JJW25" s="7"/>
      <c r="JJX25" s="7"/>
      <c r="JJY25" s="7"/>
      <c r="JJZ25" s="7"/>
      <c r="JKA25" s="7"/>
      <c r="JKB25" s="7"/>
      <c r="JKC25" s="7"/>
      <c r="JKD25" s="7"/>
      <c r="JKE25" s="7"/>
      <c r="JKF25" s="7"/>
      <c r="JKG25" s="7"/>
      <c r="JKH25" s="7"/>
      <c r="JKI25" s="7"/>
      <c r="JKJ25" s="7"/>
      <c r="JKK25" s="7"/>
      <c r="JKL25" s="7"/>
      <c r="JKM25" s="7"/>
      <c r="JKN25" s="7"/>
      <c r="JKO25" s="7"/>
      <c r="JKP25" s="7"/>
      <c r="JKQ25" s="7"/>
      <c r="JKR25" s="7"/>
      <c r="JKS25" s="7"/>
      <c r="JKT25" s="7"/>
      <c r="JKU25" s="7"/>
      <c r="JKV25" s="7"/>
      <c r="JKW25" s="7"/>
      <c r="JKX25" s="7"/>
      <c r="JKY25" s="7"/>
      <c r="JKZ25" s="7"/>
      <c r="JLA25" s="7"/>
      <c r="JLB25" s="7"/>
      <c r="JLC25" s="7"/>
      <c r="JLD25" s="7"/>
      <c r="JLE25" s="7"/>
      <c r="JLF25" s="7"/>
      <c r="JLG25" s="7"/>
      <c r="JLH25" s="7"/>
      <c r="JLI25" s="7"/>
      <c r="JLJ25" s="7"/>
      <c r="JLK25" s="7"/>
      <c r="JLL25" s="7"/>
      <c r="JLM25" s="7"/>
      <c r="JLN25" s="7"/>
      <c r="JLO25" s="7"/>
      <c r="JLP25" s="7"/>
      <c r="JLQ25" s="7"/>
      <c r="JLR25" s="7"/>
      <c r="JLS25" s="7"/>
      <c r="JLT25" s="7"/>
      <c r="JLU25" s="7"/>
      <c r="JLV25" s="7"/>
      <c r="JLW25" s="7"/>
      <c r="JLX25" s="7"/>
      <c r="JLY25" s="7"/>
      <c r="JLZ25" s="7"/>
      <c r="JMA25" s="7"/>
      <c r="JMB25" s="7"/>
      <c r="JMC25" s="7"/>
      <c r="JMD25" s="7"/>
      <c r="JME25" s="7"/>
      <c r="JMF25" s="7"/>
      <c r="JMG25" s="7"/>
      <c r="JMH25" s="7"/>
      <c r="JMI25" s="7"/>
      <c r="JMJ25" s="7"/>
      <c r="JMK25" s="7"/>
      <c r="JML25" s="7"/>
      <c r="JMM25" s="7"/>
      <c r="JMN25" s="7"/>
      <c r="JMO25" s="7"/>
      <c r="JMP25" s="7"/>
      <c r="JMQ25" s="7"/>
      <c r="JMR25" s="7"/>
      <c r="JMS25" s="7"/>
      <c r="JMT25" s="7"/>
      <c r="JMU25" s="7"/>
      <c r="JMV25" s="7"/>
      <c r="JMW25" s="7"/>
      <c r="JMX25" s="7"/>
      <c r="JMY25" s="7"/>
      <c r="JMZ25" s="7"/>
      <c r="JNA25" s="7"/>
      <c r="JNB25" s="7"/>
      <c r="JNC25" s="7"/>
      <c r="JND25" s="7"/>
      <c r="JNE25" s="7"/>
      <c r="JNF25" s="7"/>
      <c r="JNG25" s="7"/>
      <c r="JNH25" s="7"/>
      <c r="JNI25" s="7"/>
      <c r="JNJ25" s="7"/>
      <c r="JNK25" s="7"/>
      <c r="JNL25" s="7"/>
      <c r="JNM25" s="7"/>
      <c r="JNN25" s="7"/>
      <c r="JNO25" s="7"/>
      <c r="JNP25" s="7"/>
      <c r="JNQ25" s="7"/>
      <c r="JNR25" s="7"/>
      <c r="JNS25" s="7"/>
      <c r="JNT25" s="7"/>
      <c r="JNU25" s="7"/>
      <c r="JNV25" s="7"/>
      <c r="JNW25" s="7"/>
      <c r="JNX25" s="7"/>
      <c r="JNY25" s="7"/>
      <c r="JNZ25" s="7"/>
      <c r="JOA25" s="7"/>
      <c r="JOB25" s="7"/>
      <c r="JOC25" s="7"/>
      <c r="JOD25" s="7"/>
      <c r="JOE25" s="7"/>
      <c r="JOF25" s="7"/>
      <c r="JOG25" s="7"/>
      <c r="JOH25" s="7"/>
      <c r="JOI25" s="7"/>
      <c r="JOJ25" s="7"/>
      <c r="JOK25" s="7"/>
      <c r="JOL25" s="7"/>
      <c r="JOM25" s="7"/>
      <c r="JON25" s="7"/>
      <c r="JOO25" s="7"/>
      <c r="JOP25" s="7"/>
      <c r="JOQ25" s="7"/>
      <c r="JOR25" s="7"/>
      <c r="JOS25" s="7"/>
      <c r="JOT25" s="7"/>
      <c r="JOU25" s="7"/>
      <c r="JOV25" s="7"/>
      <c r="JOW25" s="7"/>
      <c r="JOX25" s="7"/>
      <c r="JOY25" s="7"/>
      <c r="JOZ25" s="7"/>
      <c r="JPA25" s="7"/>
      <c r="JPB25" s="7"/>
      <c r="JPC25" s="7"/>
      <c r="JPD25" s="7"/>
      <c r="JPE25" s="7"/>
      <c r="JPF25" s="7"/>
      <c r="JPG25" s="7"/>
      <c r="JPH25" s="7"/>
      <c r="JPI25" s="7"/>
      <c r="JPJ25" s="7"/>
      <c r="JPK25" s="7"/>
      <c r="JPL25" s="7"/>
      <c r="JPM25" s="7"/>
      <c r="JPN25" s="7"/>
      <c r="JPO25" s="7"/>
      <c r="JPP25" s="7"/>
      <c r="JPQ25" s="7"/>
      <c r="JPR25" s="7"/>
      <c r="JPS25" s="7"/>
      <c r="JPT25" s="7"/>
      <c r="JPU25" s="7"/>
      <c r="JPV25" s="7"/>
      <c r="JPW25" s="7"/>
      <c r="JPX25" s="7"/>
      <c r="JPY25" s="7"/>
      <c r="JPZ25" s="7"/>
      <c r="JQA25" s="7"/>
      <c r="JQB25" s="7"/>
      <c r="JQC25" s="7"/>
      <c r="JQD25" s="7"/>
      <c r="JQE25" s="7"/>
      <c r="JQF25" s="7"/>
      <c r="JQG25" s="7"/>
      <c r="JQH25" s="7"/>
      <c r="JQI25" s="7"/>
      <c r="JQJ25" s="7"/>
      <c r="JQK25" s="7"/>
      <c r="JQL25" s="7"/>
      <c r="JQM25" s="7"/>
      <c r="JQN25" s="7"/>
      <c r="JQO25" s="7"/>
      <c r="JQP25" s="7"/>
      <c r="JQQ25" s="7"/>
      <c r="JQR25" s="7"/>
      <c r="JQS25" s="7"/>
      <c r="JQT25" s="7"/>
      <c r="JQU25" s="7"/>
      <c r="JQV25" s="7"/>
      <c r="JQW25" s="7"/>
      <c r="JQX25" s="7"/>
      <c r="JQY25" s="7"/>
      <c r="JQZ25" s="7"/>
      <c r="JRA25" s="7"/>
      <c r="JRB25" s="7"/>
      <c r="JRC25" s="7"/>
      <c r="JRD25" s="7"/>
      <c r="JRE25" s="7"/>
      <c r="JRF25" s="7"/>
      <c r="JRG25" s="7"/>
      <c r="JRH25" s="7"/>
      <c r="JRI25" s="7"/>
      <c r="JRJ25" s="7"/>
      <c r="JRK25" s="7"/>
      <c r="JRL25" s="7"/>
      <c r="JRM25" s="7"/>
      <c r="JRN25" s="7"/>
      <c r="JRO25" s="7"/>
      <c r="JRP25" s="7"/>
      <c r="JRQ25" s="7"/>
      <c r="JRR25" s="7"/>
      <c r="JRS25" s="7"/>
      <c r="JRT25" s="7"/>
      <c r="JRU25" s="7"/>
      <c r="JRV25" s="7"/>
      <c r="JRW25" s="7"/>
      <c r="JRX25" s="7"/>
      <c r="JRY25" s="7"/>
      <c r="JRZ25" s="7"/>
      <c r="JSA25" s="7"/>
      <c r="JSB25" s="7"/>
      <c r="JSC25" s="7"/>
      <c r="JSD25" s="7"/>
      <c r="JSE25" s="7"/>
      <c r="JSF25" s="7"/>
      <c r="JSG25" s="7"/>
      <c r="JSH25" s="7"/>
      <c r="JSI25" s="7"/>
      <c r="JSJ25" s="7"/>
      <c r="JSK25" s="7"/>
      <c r="JSL25" s="7"/>
      <c r="JSM25" s="7"/>
      <c r="JSN25" s="7"/>
      <c r="JSO25" s="7"/>
      <c r="JSP25" s="7"/>
      <c r="JSQ25" s="7"/>
      <c r="JSR25" s="7"/>
      <c r="JSS25" s="7"/>
      <c r="JST25" s="7"/>
      <c r="JSU25" s="7"/>
      <c r="JSV25" s="7"/>
      <c r="JSW25" s="7"/>
      <c r="JSX25" s="7"/>
      <c r="JSY25" s="7"/>
      <c r="JSZ25" s="7"/>
      <c r="JTA25" s="7"/>
      <c r="JTB25" s="7"/>
      <c r="JTC25" s="7"/>
      <c r="JTD25" s="7"/>
      <c r="JTE25" s="7"/>
      <c r="JTF25" s="7"/>
      <c r="JTG25" s="7"/>
      <c r="JTH25" s="7"/>
      <c r="JTI25" s="7"/>
      <c r="JTJ25" s="7"/>
      <c r="JTK25" s="7"/>
      <c r="JTL25" s="7"/>
      <c r="JTM25" s="7"/>
      <c r="JTN25" s="7"/>
      <c r="JTO25" s="7"/>
      <c r="JTP25" s="7"/>
      <c r="JTQ25" s="7"/>
      <c r="JTR25" s="7"/>
      <c r="JTS25" s="7"/>
      <c r="JTT25" s="7"/>
      <c r="JTU25" s="7"/>
      <c r="JTV25" s="7"/>
      <c r="JTW25" s="7"/>
      <c r="JTX25" s="7"/>
      <c r="JTY25" s="7"/>
      <c r="JTZ25" s="7"/>
      <c r="JUA25" s="7"/>
      <c r="JUB25" s="7"/>
      <c r="JUC25" s="7"/>
      <c r="JUD25" s="7"/>
      <c r="JUE25" s="7"/>
      <c r="JUF25" s="7"/>
      <c r="JUG25" s="7"/>
      <c r="JUH25" s="7"/>
      <c r="JUI25" s="7"/>
      <c r="JUJ25" s="7"/>
      <c r="JUK25" s="7"/>
      <c r="JUL25" s="7"/>
      <c r="JUM25" s="7"/>
      <c r="JUN25" s="7"/>
      <c r="JUO25" s="7"/>
      <c r="JUP25" s="7"/>
      <c r="JUQ25" s="7"/>
      <c r="JUR25" s="7"/>
      <c r="JUS25" s="7"/>
      <c r="JUT25" s="7"/>
      <c r="JUU25" s="7"/>
      <c r="JUV25" s="7"/>
      <c r="JUW25" s="7"/>
      <c r="JUX25" s="7"/>
      <c r="JUY25" s="7"/>
      <c r="JUZ25" s="7"/>
      <c r="JVA25" s="7"/>
      <c r="JVB25" s="7"/>
      <c r="JVC25" s="7"/>
      <c r="JVD25" s="7"/>
      <c r="JVE25" s="7"/>
      <c r="JVF25" s="7"/>
      <c r="JVG25" s="7"/>
      <c r="JVH25" s="7"/>
      <c r="JVI25" s="7"/>
      <c r="JVJ25" s="7"/>
      <c r="JVK25" s="7"/>
      <c r="JVL25" s="7"/>
      <c r="JVM25" s="7"/>
      <c r="JVN25" s="7"/>
      <c r="JVO25" s="7"/>
      <c r="JVP25" s="7"/>
      <c r="JVQ25" s="7"/>
      <c r="JVR25" s="7"/>
      <c r="JVS25" s="7"/>
      <c r="JVT25" s="7"/>
      <c r="JVU25" s="7"/>
      <c r="JVV25" s="7"/>
      <c r="JVW25" s="7"/>
      <c r="JVX25" s="7"/>
      <c r="JVY25" s="7"/>
      <c r="JVZ25" s="7"/>
      <c r="JWA25" s="7"/>
      <c r="JWB25" s="7"/>
      <c r="JWC25" s="7"/>
      <c r="JWD25" s="7"/>
      <c r="JWE25" s="7"/>
      <c r="JWF25" s="7"/>
      <c r="JWG25" s="7"/>
      <c r="JWH25" s="7"/>
      <c r="JWI25" s="7"/>
      <c r="JWJ25" s="7"/>
      <c r="JWK25" s="7"/>
      <c r="JWL25" s="7"/>
      <c r="JWM25" s="7"/>
      <c r="JWN25" s="7"/>
      <c r="JWO25" s="7"/>
      <c r="JWP25" s="7"/>
      <c r="JWQ25" s="7"/>
      <c r="JWR25" s="7"/>
      <c r="JWS25" s="7"/>
      <c r="JWT25" s="7"/>
      <c r="JWU25" s="7"/>
      <c r="JWV25" s="7"/>
      <c r="JWW25" s="7"/>
      <c r="JWX25" s="7"/>
      <c r="JWY25" s="7"/>
      <c r="JWZ25" s="7"/>
      <c r="JXA25" s="7"/>
      <c r="JXB25" s="7"/>
      <c r="JXC25" s="7"/>
      <c r="JXD25" s="7"/>
      <c r="JXE25" s="7"/>
      <c r="JXF25" s="7"/>
      <c r="JXG25" s="7"/>
      <c r="JXH25" s="7"/>
      <c r="JXI25" s="7"/>
      <c r="JXJ25" s="7"/>
      <c r="JXK25" s="7"/>
      <c r="JXL25" s="7"/>
      <c r="JXM25" s="7"/>
      <c r="JXN25" s="7"/>
      <c r="JXO25" s="7"/>
      <c r="JXP25" s="7"/>
      <c r="JXQ25" s="7"/>
      <c r="JXR25" s="7"/>
      <c r="JXS25" s="7"/>
      <c r="JXT25" s="7"/>
      <c r="JXU25" s="7"/>
      <c r="JXV25" s="7"/>
      <c r="JXW25" s="7"/>
      <c r="JXX25" s="7"/>
      <c r="JXY25" s="7"/>
      <c r="JXZ25" s="7"/>
      <c r="JYA25" s="7"/>
      <c r="JYB25" s="7"/>
      <c r="JYC25" s="7"/>
      <c r="JYD25" s="7"/>
      <c r="JYE25" s="7"/>
      <c r="JYF25" s="7"/>
      <c r="JYG25" s="7"/>
      <c r="JYH25" s="7"/>
      <c r="JYI25" s="7"/>
      <c r="JYJ25" s="7"/>
      <c r="JYK25" s="7"/>
      <c r="JYL25" s="7"/>
      <c r="JYM25" s="7"/>
      <c r="JYN25" s="7"/>
      <c r="JYO25" s="7"/>
      <c r="JYP25" s="7"/>
      <c r="JYQ25" s="7"/>
      <c r="JYR25" s="7"/>
      <c r="JYS25" s="7"/>
      <c r="JYT25" s="7"/>
      <c r="JYU25" s="7"/>
      <c r="JYV25" s="7"/>
      <c r="JYW25" s="7"/>
      <c r="JYX25" s="7"/>
      <c r="JYY25" s="7"/>
      <c r="JYZ25" s="7"/>
      <c r="JZA25" s="7"/>
      <c r="JZB25" s="7"/>
      <c r="JZC25" s="7"/>
      <c r="JZD25" s="7"/>
      <c r="JZE25" s="7"/>
      <c r="JZF25" s="7"/>
      <c r="JZG25" s="7"/>
      <c r="JZH25" s="7"/>
      <c r="JZI25" s="7"/>
      <c r="JZJ25" s="7"/>
      <c r="JZK25" s="7"/>
      <c r="JZL25" s="7"/>
      <c r="JZM25" s="7"/>
      <c r="JZN25" s="7"/>
      <c r="JZO25" s="7"/>
      <c r="JZP25" s="7"/>
      <c r="JZQ25" s="7"/>
      <c r="JZR25" s="7"/>
      <c r="JZS25" s="7"/>
      <c r="JZT25" s="7"/>
      <c r="JZU25" s="7"/>
      <c r="JZV25" s="7"/>
      <c r="JZW25" s="7"/>
      <c r="JZX25" s="7"/>
      <c r="JZY25" s="7"/>
      <c r="JZZ25" s="7"/>
      <c r="KAA25" s="7"/>
      <c r="KAB25" s="7"/>
      <c r="KAC25" s="7"/>
      <c r="KAD25" s="7"/>
      <c r="KAE25" s="7"/>
      <c r="KAF25" s="7"/>
      <c r="KAG25" s="7"/>
      <c r="KAH25" s="7"/>
      <c r="KAI25" s="7"/>
      <c r="KAJ25" s="7"/>
      <c r="KAK25" s="7"/>
      <c r="KAL25" s="7"/>
      <c r="KAM25" s="7"/>
      <c r="KAN25" s="7"/>
      <c r="KAO25" s="7"/>
      <c r="KAP25" s="7"/>
      <c r="KAQ25" s="7"/>
      <c r="KAR25" s="7"/>
      <c r="KAS25" s="7"/>
      <c r="KAT25" s="7"/>
      <c r="KAU25" s="7"/>
      <c r="KAV25" s="7"/>
      <c r="KAW25" s="7"/>
      <c r="KAX25" s="7"/>
      <c r="KAY25" s="7"/>
      <c r="KAZ25" s="7"/>
      <c r="KBA25" s="7"/>
      <c r="KBB25" s="7"/>
      <c r="KBC25" s="7"/>
      <c r="KBD25" s="7"/>
      <c r="KBE25" s="7"/>
      <c r="KBF25" s="7"/>
      <c r="KBG25" s="7"/>
      <c r="KBH25" s="7"/>
      <c r="KBI25" s="7"/>
      <c r="KBJ25" s="7"/>
      <c r="KBK25" s="7"/>
      <c r="KBL25" s="7"/>
      <c r="KBM25" s="7"/>
      <c r="KBN25" s="7"/>
      <c r="KBO25" s="7"/>
      <c r="KBP25" s="7"/>
      <c r="KBQ25" s="7"/>
      <c r="KBR25" s="7"/>
      <c r="KBS25" s="7"/>
      <c r="KBT25" s="7"/>
      <c r="KBU25" s="7"/>
      <c r="KBV25" s="7"/>
      <c r="KBW25" s="7"/>
      <c r="KBX25" s="7"/>
      <c r="KBY25" s="7"/>
      <c r="KBZ25" s="7"/>
      <c r="KCA25" s="7"/>
      <c r="KCB25" s="7"/>
      <c r="KCC25" s="7"/>
      <c r="KCD25" s="7"/>
      <c r="KCE25" s="7"/>
      <c r="KCF25" s="7"/>
      <c r="KCG25" s="7"/>
      <c r="KCH25" s="7"/>
      <c r="KCI25" s="7"/>
      <c r="KCJ25" s="7"/>
      <c r="KCK25" s="7"/>
      <c r="KCL25" s="7"/>
      <c r="KCM25" s="7"/>
      <c r="KCN25" s="7"/>
      <c r="KCO25" s="7"/>
      <c r="KCP25" s="7"/>
      <c r="KCQ25" s="7"/>
      <c r="KCR25" s="7"/>
      <c r="KCS25" s="7"/>
      <c r="KCT25" s="7"/>
      <c r="KCU25" s="7"/>
      <c r="KCV25" s="7"/>
      <c r="KCW25" s="7"/>
      <c r="KCX25" s="7"/>
      <c r="KCY25" s="7"/>
      <c r="KCZ25" s="7"/>
      <c r="KDA25" s="7"/>
      <c r="KDB25" s="7"/>
      <c r="KDC25" s="7"/>
      <c r="KDD25" s="7"/>
      <c r="KDE25" s="7"/>
      <c r="KDF25" s="7"/>
      <c r="KDG25" s="7"/>
      <c r="KDH25" s="7"/>
      <c r="KDI25" s="7"/>
      <c r="KDJ25" s="7"/>
      <c r="KDK25" s="7"/>
      <c r="KDL25" s="7"/>
      <c r="KDM25" s="7"/>
      <c r="KDN25" s="7"/>
      <c r="KDO25" s="7"/>
      <c r="KDP25" s="7"/>
      <c r="KDQ25" s="7"/>
      <c r="KDR25" s="7"/>
      <c r="KDS25" s="7"/>
      <c r="KDT25" s="7"/>
      <c r="KDU25" s="7"/>
      <c r="KDV25" s="7"/>
      <c r="KDW25" s="7"/>
      <c r="KDX25" s="7"/>
      <c r="KDY25" s="7"/>
      <c r="KDZ25" s="7"/>
      <c r="KEA25" s="7"/>
      <c r="KEB25" s="7"/>
      <c r="KEC25" s="7"/>
      <c r="KED25" s="7"/>
      <c r="KEE25" s="7"/>
      <c r="KEF25" s="7"/>
      <c r="KEG25" s="7"/>
      <c r="KEH25" s="7"/>
      <c r="KEI25" s="7"/>
      <c r="KEJ25" s="7"/>
      <c r="KEK25" s="7"/>
      <c r="KEL25" s="7"/>
      <c r="KEM25" s="7"/>
      <c r="KEN25" s="7"/>
      <c r="KEO25" s="7"/>
      <c r="KEP25" s="7"/>
      <c r="KEQ25" s="7"/>
      <c r="KER25" s="7"/>
      <c r="KES25" s="7"/>
      <c r="KET25" s="7"/>
      <c r="KEU25" s="7"/>
      <c r="KEV25" s="7"/>
      <c r="KEW25" s="7"/>
      <c r="KEX25" s="7"/>
      <c r="KEY25" s="7"/>
      <c r="KEZ25" s="7"/>
      <c r="KFA25" s="7"/>
      <c r="KFB25" s="7"/>
      <c r="KFC25" s="7"/>
      <c r="KFD25" s="7"/>
      <c r="KFE25" s="7"/>
      <c r="KFF25" s="7"/>
      <c r="KFG25" s="7"/>
      <c r="KFH25" s="7"/>
      <c r="KFI25" s="7"/>
      <c r="KFJ25" s="7"/>
      <c r="KFK25" s="7"/>
      <c r="KFL25" s="7"/>
      <c r="KFM25" s="7"/>
      <c r="KFN25" s="7"/>
      <c r="KFO25" s="7"/>
      <c r="KFP25" s="7"/>
      <c r="KFQ25" s="7"/>
      <c r="KFR25" s="7"/>
      <c r="KFS25" s="7"/>
      <c r="KFT25" s="7"/>
      <c r="KFU25" s="7"/>
      <c r="KFV25" s="7"/>
      <c r="KFW25" s="7"/>
      <c r="KFX25" s="7"/>
      <c r="KFY25" s="7"/>
      <c r="KFZ25" s="7"/>
      <c r="KGA25" s="7"/>
      <c r="KGB25" s="7"/>
      <c r="KGC25" s="7"/>
      <c r="KGD25" s="7"/>
      <c r="KGE25" s="7"/>
      <c r="KGF25" s="7"/>
      <c r="KGG25" s="7"/>
      <c r="KGH25" s="7"/>
      <c r="KGI25" s="7"/>
      <c r="KGJ25" s="7"/>
      <c r="KGK25" s="7"/>
      <c r="KGL25" s="7"/>
      <c r="KGM25" s="7"/>
      <c r="KGN25" s="7"/>
      <c r="KGO25" s="7"/>
      <c r="KGP25" s="7"/>
      <c r="KGQ25" s="7"/>
      <c r="KGR25" s="7"/>
      <c r="KGS25" s="7"/>
      <c r="KGT25" s="7"/>
      <c r="KGU25" s="7"/>
      <c r="KGV25" s="7"/>
      <c r="KGW25" s="7"/>
      <c r="KGX25" s="7"/>
      <c r="KGY25" s="7"/>
      <c r="KGZ25" s="7"/>
      <c r="KHA25" s="7"/>
      <c r="KHB25" s="7"/>
      <c r="KHC25" s="7"/>
      <c r="KHD25" s="7"/>
      <c r="KHE25" s="7"/>
      <c r="KHF25" s="7"/>
      <c r="KHG25" s="7"/>
      <c r="KHH25" s="7"/>
      <c r="KHI25" s="7"/>
      <c r="KHJ25" s="7"/>
      <c r="KHK25" s="7"/>
      <c r="KHL25" s="7"/>
      <c r="KHM25" s="7"/>
      <c r="KHN25" s="7"/>
      <c r="KHO25" s="7"/>
      <c r="KHP25" s="7"/>
      <c r="KHQ25" s="7"/>
      <c r="KHR25" s="7"/>
      <c r="KHS25" s="7"/>
      <c r="KHT25" s="7"/>
      <c r="KHU25" s="7"/>
      <c r="KHV25" s="7"/>
      <c r="KHW25" s="7"/>
      <c r="KHX25" s="7"/>
      <c r="KHY25" s="7"/>
      <c r="KHZ25" s="7"/>
      <c r="KIA25" s="7"/>
      <c r="KIB25" s="7"/>
      <c r="KIC25" s="7"/>
      <c r="KID25" s="7"/>
      <c r="KIE25" s="7"/>
      <c r="KIF25" s="7"/>
      <c r="KIG25" s="7"/>
      <c r="KIH25" s="7"/>
      <c r="KII25" s="7"/>
      <c r="KIJ25" s="7"/>
      <c r="KIK25" s="7"/>
      <c r="KIL25" s="7"/>
      <c r="KIM25" s="7"/>
      <c r="KIN25" s="7"/>
      <c r="KIO25" s="7"/>
      <c r="KIP25" s="7"/>
      <c r="KIQ25" s="7"/>
      <c r="KIR25" s="7"/>
      <c r="KIS25" s="7"/>
      <c r="KIT25" s="7"/>
      <c r="KIU25" s="7"/>
      <c r="KIV25" s="7"/>
      <c r="KIW25" s="7"/>
      <c r="KIX25" s="7"/>
      <c r="KIY25" s="7"/>
      <c r="KIZ25" s="7"/>
      <c r="KJA25" s="7"/>
      <c r="KJB25" s="7"/>
      <c r="KJC25" s="7"/>
      <c r="KJD25" s="7"/>
      <c r="KJE25" s="7"/>
      <c r="KJF25" s="7"/>
      <c r="KJG25" s="7"/>
      <c r="KJH25" s="7"/>
      <c r="KJI25" s="7"/>
      <c r="KJJ25" s="7"/>
      <c r="KJK25" s="7"/>
      <c r="KJL25" s="7"/>
      <c r="KJM25" s="7"/>
      <c r="KJN25" s="7"/>
      <c r="KJO25" s="7"/>
      <c r="KJP25" s="7"/>
      <c r="KJQ25" s="7"/>
      <c r="KJR25" s="7"/>
      <c r="KJS25" s="7"/>
      <c r="KJT25" s="7"/>
      <c r="KJU25" s="7"/>
      <c r="KJV25" s="7"/>
      <c r="KJW25" s="7"/>
      <c r="KJX25" s="7"/>
      <c r="KJY25" s="7"/>
      <c r="KJZ25" s="7"/>
      <c r="KKA25" s="7"/>
      <c r="KKB25" s="7"/>
      <c r="KKC25" s="7"/>
      <c r="KKD25" s="7"/>
      <c r="KKE25" s="7"/>
      <c r="KKF25" s="7"/>
      <c r="KKG25" s="7"/>
      <c r="KKH25" s="7"/>
      <c r="KKI25" s="7"/>
      <c r="KKJ25" s="7"/>
      <c r="KKK25" s="7"/>
      <c r="KKL25" s="7"/>
      <c r="KKM25" s="7"/>
      <c r="KKN25" s="7"/>
      <c r="KKO25" s="7"/>
      <c r="KKP25" s="7"/>
      <c r="KKQ25" s="7"/>
      <c r="KKR25" s="7"/>
      <c r="KKS25" s="7"/>
      <c r="KKT25" s="7"/>
      <c r="KKU25" s="7"/>
      <c r="KKV25" s="7"/>
      <c r="KKW25" s="7"/>
      <c r="KKX25" s="7"/>
      <c r="KKY25" s="7"/>
      <c r="KKZ25" s="7"/>
      <c r="KLA25" s="7"/>
      <c r="KLB25" s="7"/>
      <c r="KLC25" s="7"/>
      <c r="KLD25" s="7"/>
      <c r="KLE25" s="7"/>
      <c r="KLF25" s="7"/>
      <c r="KLG25" s="7"/>
      <c r="KLH25" s="7"/>
      <c r="KLI25" s="7"/>
      <c r="KLJ25" s="7"/>
      <c r="KLK25" s="7"/>
      <c r="KLL25" s="7"/>
      <c r="KLM25" s="7"/>
      <c r="KLN25" s="7"/>
      <c r="KLO25" s="7"/>
      <c r="KLP25" s="7"/>
      <c r="KLQ25" s="7"/>
      <c r="KLR25" s="7"/>
      <c r="KLS25" s="7"/>
      <c r="KLT25" s="7"/>
      <c r="KLU25" s="7"/>
      <c r="KLV25" s="7"/>
      <c r="KLW25" s="7"/>
      <c r="KLX25" s="7"/>
      <c r="KLY25" s="7"/>
      <c r="KLZ25" s="7"/>
      <c r="KMA25" s="7"/>
      <c r="KMB25" s="7"/>
      <c r="KMC25" s="7"/>
      <c r="KMD25" s="7"/>
      <c r="KME25" s="7"/>
      <c r="KMF25" s="7"/>
      <c r="KMG25" s="7"/>
      <c r="KMH25" s="7"/>
      <c r="KMI25" s="7"/>
      <c r="KMJ25" s="7"/>
      <c r="KMK25" s="7"/>
      <c r="KML25" s="7"/>
      <c r="KMM25" s="7"/>
      <c r="KMN25" s="7"/>
      <c r="KMO25" s="7"/>
      <c r="KMP25" s="7"/>
      <c r="KMQ25" s="7"/>
      <c r="KMR25" s="7"/>
      <c r="KMS25" s="7"/>
      <c r="KMT25" s="7"/>
      <c r="KMU25" s="7"/>
      <c r="KMV25" s="7"/>
      <c r="KMW25" s="7"/>
      <c r="KMX25" s="7"/>
      <c r="KMY25" s="7"/>
      <c r="KMZ25" s="7"/>
      <c r="KNA25" s="7"/>
      <c r="KNB25" s="7"/>
      <c r="KNC25" s="7"/>
      <c r="KND25" s="7"/>
      <c r="KNE25" s="7"/>
      <c r="KNF25" s="7"/>
      <c r="KNG25" s="7"/>
      <c r="KNH25" s="7"/>
      <c r="KNI25" s="7"/>
      <c r="KNJ25" s="7"/>
      <c r="KNK25" s="7"/>
      <c r="KNL25" s="7"/>
      <c r="KNM25" s="7"/>
      <c r="KNN25" s="7"/>
      <c r="KNO25" s="7"/>
      <c r="KNP25" s="7"/>
      <c r="KNQ25" s="7"/>
      <c r="KNR25" s="7"/>
      <c r="KNS25" s="7"/>
      <c r="KNT25" s="7"/>
      <c r="KNU25" s="7"/>
      <c r="KNV25" s="7"/>
      <c r="KNW25" s="7"/>
      <c r="KNX25" s="7"/>
      <c r="KNY25" s="7"/>
      <c r="KNZ25" s="7"/>
      <c r="KOA25" s="7"/>
      <c r="KOB25" s="7"/>
      <c r="KOC25" s="7"/>
      <c r="KOD25" s="7"/>
      <c r="KOE25" s="7"/>
      <c r="KOF25" s="7"/>
      <c r="KOG25" s="7"/>
      <c r="KOH25" s="7"/>
      <c r="KOI25" s="7"/>
      <c r="KOJ25" s="7"/>
      <c r="KOK25" s="7"/>
      <c r="KOL25" s="7"/>
      <c r="KOM25" s="7"/>
      <c r="KON25" s="7"/>
      <c r="KOO25" s="7"/>
      <c r="KOP25" s="7"/>
      <c r="KOQ25" s="7"/>
      <c r="KOR25" s="7"/>
      <c r="KOS25" s="7"/>
      <c r="KOT25" s="7"/>
      <c r="KOU25" s="7"/>
      <c r="KOV25" s="7"/>
      <c r="KOW25" s="7"/>
      <c r="KOX25" s="7"/>
      <c r="KOY25" s="7"/>
      <c r="KOZ25" s="7"/>
      <c r="KPA25" s="7"/>
      <c r="KPB25" s="7"/>
      <c r="KPC25" s="7"/>
      <c r="KPD25" s="7"/>
      <c r="KPE25" s="7"/>
      <c r="KPF25" s="7"/>
      <c r="KPG25" s="7"/>
      <c r="KPH25" s="7"/>
      <c r="KPI25" s="7"/>
      <c r="KPJ25" s="7"/>
      <c r="KPK25" s="7"/>
      <c r="KPL25" s="7"/>
      <c r="KPM25" s="7"/>
      <c r="KPN25" s="7"/>
      <c r="KPO25" s="7"/>
      <c r="KPP25" s="7"/>
      <c r="KPQ25" s="7"/>
      <c r="KPR25" s="7"/>
      <c r="KPS25" s="7"/>
      <c r="KPT25" s="7"/>
      <c r="KPU25" s="7"/>
      <c r="KPV25" s="7"/>
      <c r="KPW25" s="7"/>
      <c r="KPX25" s="7"/>
      <c r="KPY25" s="7"/>
      <c r="KPZ25" s="7"/>
      <c r="KQA25" s="7"/>
      <c r="KQB25" s="7"/>
      <c r="KQC25" s="7"/>
      <c r="KQD25" s="7"/>
      <c r="KQE25" s="7"/>
      <c r="KQF25" s="7"/>
      <c r="KQG25" s="7"/>
      <c r="KQH25" s="7"/>
      <c r="KQI25" s="7"/>
      <c r="KQJ25" s="7"/>
      <c r="KQK25" s="7"/>
      <c r="KQL25" s="7"/>
      <c r="KQM25" s="7"/>
      <c r="KQN25" s="7"/>
      <c r="KQO25" s="7"/>
      <c r="KQP25" s="7"/>
      <c r="KQQ25" s="7"/>
      <c r="KQR25" s="7"/>
      <c r="KQS25" s="7"/>
      <c r="KQT25" s="7"/>
      <c r="KQU25" s="7"/>
      <c r="KQV25" s="7"/>
      <c r="KQW25" s="7"/>
      <c r="KQX25" s="7"/>
      <c r="KQY25" s="7"/>
      <c r="KQZ25" s="7"/>
      <c r="KRA25" s="7"/>
      <c r="KRB25" s="7"/>
      <c r="KRC25" s="7"/>
      <c r="KRD25" s="7"/>
      <c r="KRE25" s="7"/>
      <c r="KRF25" s="7"/>
      <c r="KRG25" s="7"/>
      <c r="KRH25" s="7"/>
      <c r="KRI25" s="7"/>
      <c r="KRJ25" s="7"/>
      <c r="KRK25" s="7"/>
      <c r="KRL25" s="7"/>
      <c r="KRM25" s="7"/>
      <c r="KRN25" s="7"/>
      <c r="KRO25" s="7"/>
      <c r="KRP25" s="7"/>
      <c r="KRQ25" s="7"/>
      <c r="KRR25" s="7"/>
      <c r="KRS25" s="7"/>
      <c r="KRT25" s="7"/>
      <c r="KRU25" s="7"/>
      <c r="KRV25" s="7"/>
      <c r="KRW25" s="7"/>
      <c r="KRX25" s="7"/>
      <c r="KRY25" s="7"/>
      <c r="KRZ25" s="7"/>
      <c r="KSA25" s="7"/>
      <c r="KSB25" s="7"/>
      <c r="KSC25" s="7"/>
      <c r="KSD25" s="7"/>
      <c r="KSE25" s="7"/>
      <c r="KSF25" s="7"/>
      <c r="KSG25" s="7"/>
      <c r="KSH25" s="7"/>
      <c r="KSI25" s="7"/>
      <c r="KSJ25" s="7"/>
      <c r="KSK25" s="7"/>
      <c r="KSL25" s="7"/>
      <c r="KSM25" s="7"/>
      <c r="KSN25" s="7"/>
      <c r="KSO25" s="7"/>
      <c r="KSP25" s="7"/>
      <c r="KSQ25" s="7"/>
      <c r="KSR25" s="7"/>
      <c r="KSS25" s="7"/>
      <c r="KST25" s="7"/>
      <c r="KSU25" s="7"/>
      <c r="KSV25" s="7"/>
      <c r="KSW25" s="7"/>
      <c r="KSX25" s="7"/>
      <c r="KSY25" s="7"/>
      <c r="KSZ25" s="7"/>
      <c r="KTA25" s="7"/>
      <c r="KTB25" s="7"/>
      <c r="KTC25" s="7"/>
      <c r="KTD25" s="7"/>
      <c r="KTE25" s="7"/>
      <c r="KTF25" s="7"/>
      <c r="KTG25" s="7"/>
      <c r="KTH25" s="7"/>
      <c r="KTI25" s="7"/>
      <c r="KTJ25" s="7"/>
      <c r="KTK25" s="7"/>
      <c r="KTL25" s="7"/>
      <c r="KTM25" s="7"/>
      <c r="KTN25" s="7"/>
      <c r="KTO25" s="7"/>
      <c r="KTP25" s="7"/>
      <c r="KTQ25" s="7"/>
      <c r="KTR25" s="7"/>
      <c r="KTS25" s="7"/>
      <c r="KTT25" s="7"/>
      <c r="KTU25" s="7"/>
      <c r="KTV25" s="7"/>
      <c r="KTW25" s="7"/>
      <c r="KTX25" s="7"/>
      <c r="KTY25" s="7"/>
      <c r="KTZ25" s="7"/>
      <c r="KUA25" s="7"/>
      <c r="KUB25" s="7"/>
      <c r="KUC25" s="7"/>
      <c r="KUD25" s="7"/>
      <c r="KUE25" s="7"/>
      <c r="KUF25" s="7"/>
      <c r="KUG25" s="7"/>
      <c r="KUH25" s="7"/>
      <c r="KUI25" s="7"/>
      <c r="KUJ25" s="7"/>
      <c r="KUK25" s="7"/>
      <c r="KUL25" s="7"/>
      <c r="KUM25" s="7"/>
      <c r="KUN25" s="7"/>
      <c r="KUO25" s="7"/>
      <c r="KUP25" s="7"/>
      <c r="KUQ25" s="7"/>
      <c r="KUR25" s="7"/>
      <c r="KUS25" s="7"/>
      <c r="KUT25" s="7"/>
      <c r="KUU25" s="7"/>
      <c r="KUV25" s="7"/>
      <c r="KUW25" s="7"/>
      <c r="KUX25" s="7"/>
      <c r="KUY25" s="7"/>
      <c r="KUZ25" s="7"/>
      <c r="KVA25" s="7"/>
      <c r="KVB25" s="7"/>
      <c r="KVC25" s="7"/>
      <c r="KVD25" s="7"/>
      <c r="KVE25" s="7"/>
      <c r="KVF25" s="7"/>
      <c r="KVG25" s="7"/>
      <c r="KVH25" s="7"/>
      <c r="KVI25" s="7"/>
      <c r="KVJ25" s="7"/>
      <c r="KVK25" s="7"/>
      <c r="KVL25" s="7"/>
      <c r="KVM25" s="7"/>
      <c r="KVN25" s="7"/>
      <c r="KVO25" s="7"/>
      <c r="KVP25" s="7"/>
      <c r="KVQ25" s="7"/>
      <c r="KVR25" s="7"/>
      <c r="KVS25" s="7"/>
      <c r="KVT25" s="7"/>
      <c r="KVU25" s="7"/>
      <c r="KVV25" s="7"/>
      <c r="KVW25" s="7"/>
      <c r="KVX25" s="7"/>
      <c r="KVY25" s="7"/>
      <c r="KVZ25" s="7"/>
      <c r="KWA25" s="7"/>
      <c r="KWB25" s="7"/>
      <c r="KWC25" s="7"/>
      <c r="KWD25" s="7"/>
      <c r="KWE25" s="7"/>
      <c r="KWF25" s="7"/>
      <c r="KWG25" s="7"/>
      <c r="KWH25" s="7"/>
      <c r="KWI25" s="7"/>
      <c r="KWJ25" s="7"/>
      <c r="KWK25" s="7"/>
      <c r="KWL25" s="7"/>
      <c r="KWM25" s="7"/>
      <c r="KWN25" s="7"/>
      <c r="KWO25" s="7"/>
      <c r="KWP25" s="7"/>
      <c r="KWQ25" s="7"/>
      <c r="KWR25" s="7"/>
      <c r="KWS25" s="7"/>
      <c r="KWT25" s="7"/>
      <c r="KWU25" s="7"/>
      <c r="KWV25" s="7"/>
      <c r="KWW25" s="7"/>
      <c r="KWX25" s="7"/>
      <c r="KWY25" s="7"/>
      <c r="KWZ25" s="7"/>
      <c r="KXA25" s="7"/>
      <c r="KXB25" s="7"/>
      <c r="KXC25" s="7"/>
      <c r="KXD25" s="7"/>
      <c r="KXE25" s="7"/>
      <c r="KXF25" s="7"/>
      <c r="KXG25" s="7"/>
      <c r="KXH25" s="7"/>
      <c r="KXI25" s="7"/>
      <c r="KXJ25" s="7"/>
      <c r="KXK25" s="7"/>
      <c r="KXL25" s="7"/>
      <c r="KXM25" s="7"/>
      <c r="KXN25" s="7"/>
      <c r="KXO25" s="7"/>
      <c r="KXP25" s="7"/>
      <c r="KXQ25" s="7"/>
      <c r="KXR25" s="7"/>
      <c r="KXS25" s="7"/>
      <c r="KXT25" s="7"/>
      <c r="KXU25" s="7"/>
      <c r="KXV25" s="7"/>
      <c r="KXW25" s="7"/>
      <c r="KXX25" s="7"/>
      <c r="KXY25" s="7"/>
      <c r="KXZ25" s="7"/>
      <c r="KYA25" s="7"/>
      <c r="KYB25" s="7"/>
      <c r="KYC25" s="7"/>
      <c r="KYD25" s="7"/>
      <c r="KYE25" s="7"/>
      <c r="KYF25" s="7"/>
      <c r="KYG25" s="7"/>
      <c r="KYH25" s="7"/>
      <c r="KYI25" s="7"/>
      <c r="KYJ25" s="7"/>
      <c r="KYK25" s="7"/>
      <c r="KYL25" s="7"/>
      <c r="KYM25" s="7"/>
      <c r="KYN25" s="7"/>
      <c r="KYO25" s="7"/>
      <c r="KYP25" s="7"/>
      <c r="KYQ25" s="7"/>
      <c r="KYR25" s="7"/>
      <c r="KYS25" s="7"/>
      <c r="KYT25" s="7"/>
      <c r="KYU25" s="7"/>
      <c r="KYV25" s="7"/>
      <c r="KYW25" s="7"/>
      <c r="KYX25" s="7"/>
      <c r="KYY25" s="7"/>
      <c r="KYZ25" s="7"/>
      <c r="KZA25" s="7"/>
      <c r="KZB25" s="7"/>
      <c r="KZC25" s="7"/>
      <c r="KZD25" s="7"/>
      <c r="KZE25" s="7"/>
      <c r="KZF25" s="7"/>
      <c r="KZG25" s="7"/>
      <c r="KZH25" s="7"/>
      <c r="KZI25" s="7"/>
      <c r="KZJ25" s="7"/>
      <c r="KZK25" s="7"/>
      <c r="KZL25" s="7"/>
      <c r="KZM25" s="7"/>
      <c r="KZN25" s="7"/>
      <c r="KZO25" s="7"/>
      <c r="KZP25" s="7"/>
      <c r="KZQ25" s="7"/>
      <c r="KZR25" s="7"/>
      <c r="KZS25" s="7"/>
      <c r="KZT25" s="7"/>
      <c r="KZU25" s="7"/>
      <c r="KZV25" s="7"/>
      <c r="KZW25" s="7"/>
      <c r="KZX25" s="7"/>
      <c r="KZY25" s="7"/>
      <c r="KZZ25" s="7"/>
      <c r="LAA25" s="7"/>
      <c r="LAB25" s="7"/>
      <c r="LAC25" s="7"/>
      <c r="LAD25" s="7"/>
      <c r="LAE25" s="7"/>
      <c r="LAF25" s="7"/>
      <c r="LAG25" s="7"/>
      <c r="LAH25" s="7"/>
      <c r="LAI25" s="7"/>
      <c r="LAJ25" s="7"/>
      <c r="LAK25" s="7"/>
      <c r="LAL25" s="7"/>
      <c r="LAM25" s="7"/>
      <c r="LAN25" s="7"/>
      <c r="LAO25" s="7"/>
      <c r="LAP25" s="7"/>
      <c r="LAQ25" s="7"/>
      <c r="LAR25" s="7"/>
      <c r="LAS25" s="7"/>
      <c r="LAT25" s="7"/>
      <c r="LAU25" s="7"/>
      <c r="LAV25" s="7"/>
      <c r="LAW25" s="7"/>
      <c r="LAX25" s="7"/>
      <c r="LAY25" s="7"/>
      <c r="LAZ25" s="7"/>
      <c r="LBA25" s="7"/>
      <c r="LBB25" s="7"/>
      <c r="LBC25" s="7"/>
      <c r="LBD25" s="7"/>
      <c r="LBE25" s="7"/>
      <c r="LBF25" s="7"/>
      <c r="LBG25" s="7"/>
      <c r="LBH25" s="7"/>
      <c r="LBI25" s="7"/>
      <c r="LBJ25" s="7"/>
      <c r="LBK25" s="7"/>
      <c r="LBL25" s="7"/>
      <c r="LBM25" s="7"/>
      <c r="LBN25" s="7"/>
      <c r="LBO25" s="7"/>
      <c r="LBP25" s="7"/>
      <c r="LBQ25" s="7"/>
      <c r="LBR25" s="7"/>
      <c r="LBS25" s="7"/>
      <c r="LBT25" s="7"/>
      <c r="LBU25" s="7"/>
      <c r="LBV25" s="7"/>
      <c r="LBW25" s="7"/>
      <c r="LBX25" s="7"/>
      <c r="LBY25" s="7"/>
      <c r="LBZ25" s="7"/>
      <c r="LCA25" s="7"/>
      <c r="LCB25" s="7"/>
      <c r="LCC25" s="7"/>
      <c r="LCD25" s="7"/>
      <c r="LCE25" s="7"/>
      <c r="LCF25" s="7"/>
      <c r="LCG25" s="7"/>
      <c r="LCH25" s="7"/>
      <c r="LCI25" s="7"/>
      <c r="LCJ25" s="7"/>
      <c r="LCK25" s="7"/>
      <c r="LCL25" s="7"/>
      <c r="LCM25" s="7"/>
      <c r="LCN25" s="7"/>
      <c r="LCO25" s="7"/>
      <c r="LCP25" s="7"/>
      <c r="LCQ25" s="7"/>
      <c r="LCR25" s="7"/>
      <c r="LCS25" s="7"/>
      <c r="LCT25" s="7"/>
      <c r="LCU25" s="7"/>
      <c r="LCV25" s="7"/>
      <c r="LCW25" s="7"/>
      <c r="LCX25" s="7"/>
      <c r="LCY25" s="7"/>
      <c r="LCZ25" s="7"/>
      <c r="LDA25" s="7"/>
      <c r="LDB25" s="7"/>
      <c r="LDC25" s="7"/>
      <c r="LDD25" s="7"/>
      <c r="LDE25" s="7"/>
      <c r="LDF25" s="7"/>
      <c r="LDG25" s="7"/>
      <c r="LDH25" s="7"/>
      <c r="LDI25" s="7"/>
      <c r="LDJ25" s="7"/>
      <c r="LDK25" s="7"/>
      <c r="LDL25" s="7"/>
      <c r="LDM25" s="7"/>
      <c r="LDN25" s="7"/>
      <c r="LDO25" s="7"/>
      <c r="LDP25" s="7"/>
      <c r="LDQ25" s="7"/>
      <c r="LDR25" s="7"/>
      <c r="LDS25" s="7"/>
      <c r="LDT25" s="7"/>
      <c r="LDU25" s="7"/>
      <c r="LDV25" s="7"/>
      <c r="LDW25" s="7"/>
      <c r="LDX25" s="7"/>
      <c r="LDY25" s="7"/>
      <c r="LDZ25" s="7"/>
      <c r="LEA25" s="7"/>
      <c r="LEB25" s="7"/>
      <c r="LEC25" s="7"/>
      <c r="LED25" s="7"/>
      <c r="LEE25" s="7"/>
      <c r="LEF25" s="7"/>
      <c r="LEG25" s="7"/>
      <c r="LEH25" s="7"/>
      <c r="LEI25" s="7"/>
      <c r="LEJ25" s="7"/>
      <c r="LEK25" s="7"/>
      <c r="LEL25" s="7"/>
      <c r="LEM25" s="7"/>
      <c r="LEN25" s="7"/>
      <c r="LEO25" s="7"/>
      <c r="LEP25" s="7"/>
      <c r="LEQ25" s="7"/>
      <c r="LER25" s="7"/>
      <c r="LES25" s="7"/>
      <c r="LET25" s="7"/>
      <c r="LEU25" s="7"/>
      <c r="LEV25" s="7"/>
      <c r="LEW25" s="7"/>
      <c r="LEX25" s="7"/>
      <c r="LEY25" s="7"/>
      <c r="LEZ25" s="7"/>
      <c r="LFA25" s="7"/>
      <c r="LFB25" s="7"/>
      <c r="LFC25" s="7"/>
      <c r="LFD25" s="7"/>
      <c r="LFE25" s="7"/>
      <c r="LFF25" s="7"/>
      <c r="LFG25" s="7"/>
      <c r="LFH25" s="7"/>
      <c r="LFI25" s="7"/>
      <c r="LFJ25" s="7"/>
      <c r="LFK25" s="7"/>
      <c r="LFL25" s="7"/>
      <c r="LFM25" s="7"/>
      <c r="LFN25" s="7"/>
      <c r="LFO25" s="7"/>
      <c r="LFP25" s="7"/>
      <c r="LFQ25" s="7"/>
      <c r="LFR25" s="7"/>
      <c r="LFS25" s="7"/>
      <c r="LFT25" s="7"/>
      <c r="LFU25" s="7"/>
      <c r="LFV25" s="7"/>
      <c r="LFW25" s="7"/>
      <c r="LFX25" s="7"/>
      <c r="LFY25" s="7"/>
      <c r="LFZ25" s="7"/>
      <c r="LGA25" s="7"/>
      <c r="LGB25" s="7"/>
      <c r="LGC25" s="7"/>
      <c r="LGD25" s="7"/>
      <c r="LGE25" s="7"/>
      <c r="LGF25" s="7"/>
      <c r="LGG25" s="7"/>
      <c r="LGH25" s="7"/>
      <c r="LGI25" s="7"/>
      <c r="LGJ25" s="7"/>
      <c r="LGK25" s="7"/>
      <c r="LGL25" s="7"/>
      <c r="LGM25" s="7"/>
      <c r="LGN25" s="7"/>
      <c r="LGO25" s="7"/>
      <c r="LGP25" s="7"/>
      <c r="LGQ25" s="7"/>
      <c r="LGR25" s="7"/>
      <c r="LGS25" s="7"/>
      <c r="LGT25" s="7"/>
      <c r="LGU25" s="7"/>
      <c r="LGV25" s="7"/>
      <c r="LGW25" s="7"/>
      <c r="LGX25" s="7"/>
      <c r="LGY25" s="7"/>
      <c r="LGZ25" s="7"/>
      <c r="LHA25" s="7"/>
      <c r="LHB25" s="7"/>
      <c r="LHC25" s="7"/>
      <c r="LHD25" s="7"/>
      <c r="LHE25" s="7"/>
      <c r="LHF25" s="7"/>
      <c r="LHG25" s="7"/>
      <c r="LHH25" s="7"/>
      <c r="LHI25" s="7"/>
      <c r="LHJ25" s="7"/>
      <c r="LHK25" s="7"/>
      <c r="LHL25" s="7"/>
      <c r="LHM25" s="7"/>
      <c r="LHN25" s="7"/>
      <c r="LHO25" s="7"/>
      <c r="LHP25" s="7"/>
      <c r="LHQ25" s="7"/>
      <c r="LHR25" s="7"/>
      <c r="LHS25" s="7"/>
      <c r="LHT25" s="7"/>
      <c r="LHU25" s="7"/>
      <c r="LHV25" s="7"/>
      <c r="LHW25" s="7"/>
      <c r="LHX25" s="7"/>
      <c r="LHY25" s="7"/>
      <c r="LHZ25" s="7"/>
      <c r="LIA25" s="7"/>
      <c r="LIB25" s="7"/>
      <c r="LIC25" s="7"/>
      <c r="LID25" s="7"/>
      <c r="LIE25" s="7"/>
      <c r="LIF25" s="7"/>
      <c r="LIG25" s="7"/>
      <c r="LIH25" s="7"/>
      <c r="LII25" s="7"/>
      <c r="LIJ25" s="7"/>
      <c r="LIK25" s="7"/>
      <c r="LIL25" s="7"/>
      <c r="LIM25" s="7"/>
      <c r="LIN25" s="7"/>
      <c r="LIO25" s="7"/>
      <c r="LIP25" s="7"/>
      <c r="LIQ25" s="7"/>
      <c r="LIR25" s="7"/>
      <c r="LIS25" s="7"/>
      <c r="LIT25" s="7"/>
      <c r="LIU25" s="7"/>
      <c r="LIV25" s="7"/>
      <c r="LIW25" s="7"/>
      <c r="LIX25" s="7"/>
      <c r="LIY25" s="7"/>
      <c r="LIZ25" s="7"/>
      <c r="LJA25" s="7"/>
      <c r="LJB25" s="7"/>
      <c r="LJC25" s="7"/>
      <c r="LJD25" s="7"/>
      <c r="LJE25" s="7"/>
      <c r="LJF25" s="7"/>
      <c r="LJG25" s="7"/>
      <c r="LJH25" s="7"/>
      <c r="LJI25" s="7"/>
      <c r="LJJ25" s="7"/>
      <c r="LJK25" s="7"/>
      <c r="LJL25" s="7"/>
      <c r="LJM25" s="7"/>
      <c r="LJN25" s="7"/>
      <c r="LJO25" s="7"/>
      <c r="LJP25" s="7"/>
      <c r="LJQ25" s="7"/>
      <c r="LJR25" s="7"/>
      <c r="LJS25" s="7"/>
      <c r="LJT25" s="7"/>
      <c r="LJU25" s="7"/>
      <c r="LJV25" s="7"/>
      <c r="LJW25" s="7"/>
      <c r="LJX25" s="7"/>
      <c r="LJY25" s="7"/>
      <c r="LJZ25" s="7"/>
      <c r="LKA25" s="7"/>
      <c r="LKB25" s="7"/>
      <c r="LKC25" s="7"/>
      <c r="LKD25" s="7"/>
      <c r="LKE25" s="7"/>
      <c r="LKF25" s="7"/>
      <c r="LKG25" s="7"/>
      <c r="LKH25" s="7"/>
      <c r="LKI25" s="7"/>
      <c r="LKJ25" s="7"/>
      <c r="LKK25" s="7"/>
      <c r="LKL25" s="7"/>
      <c r="LKM25" s="7"/>
      <c r="LKN25" s="7"/>
      <c r="LKO25" s="7"/>
      <c r="LKP25" s="7"/>
      <c r="LKQ25" s="7"/>
      <c r="LKR25" s="7"/>
      <c r="LKS25" s="7"/>
      <c r="LKT25" s="7"/>
      <c r="LKU25" s="7"/>
      <c r="LKV25" s="7"/>
      <c r="LKW25" s="7"/>
      <c r="LKX25" s="7"/>
      <c r="LKY25" s="7"/>
      <c r="LKZ25" s="7"/>
      <c r="LLA25" s="7"/>
      <c r="LLB25" s="7"/>
      <c r="LLC25" s="7"/>
      <c r="LLD25" s="7"/>
      <c r="LLE25" s="7"/>
      <c r="LLF25" s="7"/>
      <c r="LLG25" s="7"/>
      <c r="LLH25" s="7"/>
      <c r="LLI25" s="7"/>
      <c r="LLJ25" s="7"/>
      <c r="LLK25" s="7"/>
      <c r="LLL25" s="7"/>
      <c r="LLM25" s="7"/>
      <c r="LLN25" s="7"/>
      <c r="LLO25" s="7"/>
      <c r="LLP25" s="7"/>
      <c r="LLQ25" s="7"/>
      <c r="LLR25" s="7"/>
      <c r="LLS25" s="7"/>
      <c r="LLT25" s="7"/>
      <c r="LLU25" s="7"/>
      <c r="LLV25" s="7"/>
      <c r="LLW25" s="7"/>
      <c r="LLX25" s="7"/>
      <c r="LLY25" s="7"/>
      <c r="LLZ25" s="7"/>
      <c r="LMA25" s="7"/>
      <c r="LMB25" s="7"/>
      <c r="LMC25" s="7"/>
      <c r="LMD25" s="7"/>
      <c r="LME25" s="7"/>
      <c r="LMF25" s="7"/>
      <c r="LMG25" s="7"/>
      <c r="LMH25" s="7"/>
      <c r="LMI25" s="7"/>
      <c r="LMJ25" s="7"/>
      <c r="LMK25" s="7"/>
      <c r="LML25" s="7"/>
      <c r="LMM25" s="7"/>
      <c r="LMN25" s="7"/>
      <c r="LMO25" s="7"/>
      <c r="LMP25" s="7"/>
      <c r="LMQ25" s="7"/>
      <c r="LMR25" s="7"/>
      <c r="LMS25" s="7"/>
      <c r="LMT25" s="7"/>
      <c r="LMU25" s="7"/>
      <c r="LMV25" s="7"/>
      <c r="LMW25" s="7"/>
      <c r="LMX25" s="7"/>
      <c r="LMY25" s="7"/>
      <c r="LMZ25" s="7"/>
      <c r="LNA25" s="7"/>
      <c r="LNB25" s="7"/>
      <c r="LNC25" s="7"/>
      <c r="LND25" s="7"/>
      <c r="LNE25" s="7"/>
      <c r="LNF25" s="7"/>
      <c r="LNG25" s="7"/>
      <c r="LNH25" s="7"/>
      <c r="LNI25" s="7"/>
      <c r="LNJ25" s="7"/>
      <c r="LNK25" s="7"/>
      <c r="LNL25" s="7"/>
      <c r="LNM25" s="7"/>
      <c r="LNN25" s="7"/>
      <c r="LNO25" s="7"/>
      <c r="LNP25" s="7"/>
      <c r="LNQ25" s="7"/>
      <c r="LNR25" s="7"/>
      <c r="LNS25" s="7"/>
      <c r="LNT25" s="7"/>
      <c r="LNU25" s="7"/>
      <c r="LNV25" s="7"/>
      <c r="LNW25" s="7"/>
      <c r="LNX25" s="7"/>
      <c r="LNY25" s="7"/>
      <c r="LNZ25" s="7"/>
      <c r="LOA25" s="7"/>
      <c r="LOB25" s="7"/>
      <c r="LOC25" s="7"/>
      <c r="LOD25" s="7"/>
      <c r="LOE25" s="7"/>
      <c r="LOF25" s="7"/>
      <c r="LOG25" s="7"/>
      <c r="LOH25" s="7"/>
      <c r="LOI25" s="7"/>
      <c r="LOJ25" s="7"/>
      <c r="LOK25" s="7"/>
      <c r="LOL25" s="7"/>
      <c r="LOM25" s="7"/>
      <c r="LON25" s="7"/>
      <c r="LOO25" s="7"/>
      <c r="LOP25" s="7"/>
      <c r="LOQ25" s="7"/>
      <c r="LOR25" s="7"/>
      <c r="LOS25" s="7"/>
      <c r="LOT25" s="7"/>
      <c r="LOU25" s="7"/>
      <c r="LOV25" s="7"/>
      <c r="LOW25" s="7"/>
      <c r="LOX25" s="7"/>
      <c r="LOY25" s="7"/>
      <c r="LOZ25" s="7"/>
      <c r="LPA25" s="7"/>
      <c r="LPB25" s="7"/>
      <c r="LPC25" s="7"/>
      <c r="LPD25" s="7"/>
      <c r="LPE25" s="7"/>
      <c r="LPF25" s="7"/>
      <c r="LPG25" s="7"/>
      <c r="LPH25" s="7"/>
      <c r="LPI25" s="7"/>
      <c r="LPJ25" s="7"/>
      <c r="LPK25" s="7"/>
      <c r="LPL25" s="7"/>
      <c r="LPM25" s="7"/>
      <c r="LPN25" s="7"/>
      <c r="LPO25" s="7"/>
      <c r="LPP25" s="7"/>
      <c r="LPQ25" s="7"/>
      <c r="LPR25" s="7"/>
      <c r="LPS25" s="7"/>
      <c r="LPT25" s="7"/>
      <c r="LPU25" s="7"/>
      <c r="LPV25" s="7"/>
      <c r="LPW25" s="7"/>
      <c r="LPX25" s="7"/>
      <c r="LPY25" s="7"/>
      <c r="LPZ25" s="7"/>
      <c r="LQA25" s="7"/>
      <c r="LQB25" s="7"/>
      <c r="LQC25" s="7"/>
      <c r="LQD25" s="7"/>
      <c r="LQE25" s="7"/>
      <c r="LQF25" s="7"/>
      <c r="LQG25" s="7"/>
      <c r="LQH25" s="7"/>
      <c r="LQI25" s="7"/>
      <c r="LQJ25" s="7"/>
      <c r="LQK25" s="7"/>
      <c r="LQL25" s="7"/>
      <c r="LQM25" s="7"/>
      <c r="LQN25" s="7"/>
      <c r="LQO25" s="7"/>
      <c r="LQP25" s="7"/>
      <c r="LQQ25" s="7"/>
      <c r="LQR25" s="7"/>
      <c r="LQS25" s="7"/>
      <c r="LQT25" s="7"/>
      <c r="LQU25" s="7"/>
      <c r="LQV25" s="7"/>
      <c r="LQW25" s="7"/>
      <c r="LQX25" s="7"/>
      <c r="LQY25" s="7"/>
      <c r="LQZ25" s="7"/>
      <c r="LRA25" s="7"/>
      <c r="LRB25" s="7"/>
      <c r="LRC25" s="7"/>
      <c r="LRD25" s="7"/>
      <c r="LRE25" s="7"/>
      <c r="LRF25" s="7"/>
      <c r="LRG25" s="7"/>
      <c r="LRH25" s="7"/>
      <c r="LRI25" s="7"/>
      <c r="LRJ25" s="7"/>
      <c r="LRK25" s="7"/>
      <c r="LRL25" s="7"/>
      <c r="LRM25" s="7"/>
      <c r="LRN25" s="7"/>
      <c r="LRO25" s="7"/>
      <c r="LRP25" s="7"/>
      <c r="LRQ25" s="7"/>
      <c r="LRR25" s="7"/>
      <c r="LRS25" s="7"/>
      <c r="LRT25" s="7"/>
      <c r="LRU25" s="7"/>
      <c r="LRV25" s="7"/>
      <c r="LRW25" s="7"/>
      <c r="LRX25" s="7"/>
      <c r="LRY25" s="7"/>
      <c r="LRZ25" s="7"/>
      <c r="LSA25" s="7"/>
      <c r="LSB25" s="7"/>
      <c r="LSC25" s="7"/>
      <c r="LSD25" s="7"/>
      <c r="LSE25" s="7"/>
      <c r="LSF25" s="7"/>
      <c r="LSG25" s="7"/>
      <c r="LSH25" s="7"/>
      <c r="LSI25" s="7"/>
      <c r="LSJ25" s="7"/>
      <c r="LSK25" s="7"/>
      <c r="LSL25" s="7"/>
      <c r="LSM25" s="7"/>
      <c r="LSN25" s="7"/>
      <c r="LSO25" s="7"/>
      <c r="LSP25" s="7"/>
      <c r="LSQ25" s="7"/>
      <c r="LSR25" s="7"/>
      <c r="LSS25" s="7"/>
      <c r="LST25" s="7"/>
      <c r="LSU25" s="7"/>
      <c r="LSV25" s="7"/>
      <c r="LSW25" s="7"/>
      <c r="LSX25" s="7"/>
      <c r="LSY25" s="7"/>
      <c r="LSZ25" s="7"/>
      <c r="LTA25" s="7"/>
      <c r="LTB25" s="7"/>
      <c r="LTC25" s="7"/>
      <c r="LTD25" s="7"/>
      <c r="LTE25" s="7"/>
      <c r="LTF25" s="7"/>
      <c r="LTG25" s="7"/>
      <c r="LTH25" s="7"/>
      <c r="LTI25" s="7"/>
      <c r="LTJ25" s="7"/>
      <c r="LTK25" s="7"/>
      <c r="LTL25" s="7"/>
      <c r="LTM25" s="7"/>
      <c r="LTN25" s="7"/>
      <c r="LTO25" s="7"/>
      <c r="LTP25" s="7"/>
      <c r="LTQ25" s="7"/>
      <c r="LTR25" s="7"/>
      <c r="LTS25" s="7"/>
      <c r="LTT25" s="7"/>
      <c r="LTU25" s="7"/>
      <c r="LTV25" s="7"/>
      <c r="LTW25" s="7"/>
      <c r="LTX25" s="7"/>
      <c r="LTY25" s="7"/>
      <c r="LTZ25" s="7"/>
      <c r="LUA25" s="7"/>
      <c r="LUB25" s="7"/>
      <c r="LUC25" s="7"/>
      <c r="LUD25" s="7"/>
      <c r="LUE25" s="7"/>
      <c r="LUF25" s="7"/>
      <c r="LUG25" s="7"/>
      <c r="LUH25" s="7"/>
      <c r="LUI25" s="7"/>
      <c r="LUJ25" s="7"/>
      <c r="LUK25" s="7"/>
      <c r="LUL25" s="7"/>
      <c r="LUM25" s="7"/>
      <c r="LUN25" s="7"/>
      <c r="LUO25" s="7"/>
      <c r="LUP25" s="7"/>
      <c r="LUQ25" s="7"/>
      <c r="LUR25" s="7"/>
      <c r="LUS25" s="7"/>
      <c r="LUT25" s="7"/>
      <c r="LUU25" s="7"/>
      <c r="LUV25" s="7"/>
      <c r="LUW25" s="7"/>
      <c r="LUX25" s="7"/>
      <c r="LUY25" s="7"/>
      <c r="LUZ25" s="7"/>
      <c r="LVA25" s="7"/>
      <c r="LVB25" s="7"/>
      <c r="LVC25" s="7"/>
      <c r="LVD25" s="7"/>
      <c r="LVE25" s="7"/>
      <c r="LVF25" s="7"/>
      <c r="LVG25" s="7"/>
      <c r="LVH25" s="7"/>
      <c r="LVI25" s="7"/>
      <c r="LVJ25" s="7"/>
      <c r="LVK25" s="7"/>
      <c r="LVL25" s="7"/>
      <c r="LVM25" s="7"/>
      <c r="LVN25" s="7"/>
      <c r="LVO25" s="7"/>
      <c r="LVP25" s="7"/>
      <c r="LVQ25" s="7"/>
      <c r="LVR25" s="7"/>
      <c r="LVS25" s="7"/>
      <c r="LVT25" s="7"/>
      <c r="LVU25" s="7"/>
      <c r="LVV25" s="7"/>
      <c r="LVW25" s="7"/>
      <c r="LVX25" s="7"/>
      <c r="LVY25" s="7"/>
      <c r="LVZ25" s="7"/>
      <c r="LWA25" s="7"/>
      <c r="LWB25" s="7"/>
      <c r="LWC25" s="7"/>
      <c r="LWD25" s="7"/>
      <c r="LWE25" s="7"/>
      <c r="LWF25" s="7"/>
      <c r="LWG25" s="7"/>
      <c r="LWH25" s="7"/>
      <c r="LWI25" s="7"/>
      <c r="LWJ25" s="7"/>
      <c r="LWK25" s="7"/>
      <c r="LWL25" s="7"/>
      <c r="LWM25" s="7"/>
      <c r="LWN25" s="7"/>
      <c r="LWO25" s="7"/>
      <c r="LWP25" s="7"/>
      <c r="LWQ25" s="7"/>
      <c r="LWR25" s="7"/>
      <c r="LWS25" s="7"/>
      <c r="LWT25" s="7"/>
      <c r="LWU25" s="7"/>
      <c r="LWV25" s="7"/>
      <c r="LWW25" s="7"/>
      <c r="LWX25" s="7"/>
      <c r="LWY25" s="7"/>
      <c r="LWZ25" s="7"/>
      <c r="LXA25" s="7"/>
      <c r="LXB25" s="7"/>
      <c r="LXC25" s="7"/>
      <c r="LXD25" s="7"/>
      <c r="LXE25" s="7"/>
      <c r="LXF25" s="7"/>
      <c r="LXG25" s="7"/>
      <c r="LXH25" s="7"/>
      <c r="LXI25" s="7"/>
      <c r="LXJ25" s="7"/>
      <c r="LXK25" s="7"/>
      <c r="LXL25" s="7"/>
      <c r="LXM25" s="7"/>
      <c r="LXN25" s="7"/>
      <c r="LXO25" s="7"/>
      <c r="LXP25" s="7"/>
      <c r="LXQ25" s="7"/>
      <c r="LXR25" s="7"/>
      <c r="LXS25" s="7"/>
      <c r="LXT25" s="7"/>
      <c r="LXU25" s="7"/>
      <c r="LXV25" s="7"/>
      <c r="LXW25" s="7"/>
      <c r="LXX25" s="7"/>
      <c r="LXY25" s="7"/>
      <c r="LXZ25" s="7"/>
      <c r="LYA25" s="7"/>
      <c r="LYB25" s="7"/>
      <c r="LYC25" s="7"/>
      <c r="LYD25" s="7"/>
      <c r="LYE25" s="7"/>
      <c r="LYF25" s="7"/>
      <c r="LYG25" s="7"/>
      <c r="LYH25" s="7"/>
      <c r="LYI25" s="7"/>
      <c r="LYJ25" s="7"/>
      <c r="LYK25" s="7"/>
      <c r="LYL25" s="7"/>
      <c r="LYM25" s="7"/>
      <c r="LYN25" s="7"/>
      <c r="LYO25" s="7"/>
      <c r="LYP25" s="7"/>
      <c r="LYQ25" s="7"/>
      <c r="LYR25" s="7"/>
      <c r="LYS25" s="7"/>
      <c r="LYT25" s="7"/>
      <c r="LYU25" s="7"/>
      <c r="LYV25" s="7"/>
      <c r="LYW25" s="7"/>
      <c r="LYX25" s="7"/>
      <c r="LYY25" s="7"/>
      <c r="LYZ25" s="7"/>
      <c r="LZA25" s="7"/>
      <c r="LZB25" s="7"/>
      <c r="LZC25" s="7"/>
      <c r="LZD25" s="7"/>
      <c r="LZE25" s="7"/>
      <c r="LZF25" s="7"/>
      <c r="LZG25" s="7"/>
      <c r="LZH25" s="7"/>
      <c r="LZI25" s="7"/>
      <c r="LZJ25" s="7"/>
      <c r="LZK25" s="7"/>
      <c r="LZL25" s="7"/>
      <c r="LZM25" s="7"/>
      <c r="LZN25" s="7"/>
      <c r="LZO25" s="7"/>
      <c r="LZP25" s="7"/>
      <c r="LZQ25" s="7"/>
      <c r="LZR25" s="7"/>
      <c r="LZS25" s="7"/>
      <c r="LZT25" s="7"/>
      <c r="LZU25" s="7"/>
      <c r="LZV25" s="7"/>
      <c r="LZW25" s="7"/>
      <c r="LZX25" s="7"/>
      <c r="LZY25" s="7"/>
      <c r="LZZ25" s="7"/>
      <c r="MAA25" s="7"/>
      <c r="MAB25" s="7"/>
      <c r="MAC25" s="7"/>
      <c r="MAD25" s="7"/>
      <c r="MAE25" s="7"/>
      <c r="MAF25" s="7"/>
      <c r="MAG25" s="7"/>
      <c r="MAH25" s="7"/>
      <c r="MAI25" s="7"/>
      <c r="MAJ25" s="7"/>
      <c r="MAK25" s="7"/>
      <c r="MAL25" s="7"/>
      <c r="MAM25" s="7"/>
      <c r="MAN25" s="7"/>
      <c r="MAO25" s="7"/>
      <c r="MAP25" s="7"/>
      <c r="MAQ25" s="7"/>
      <c r="MAR25" s="7"/>
      <c r="MAS25" s="7"/>
      <c r="MAT25" s="7"/>
      <c r="MAU25" s="7"/>
      <c r="MAV25" s="7"/>
      <c r="MAW25" s="7"/>
      <c r="MAX25" s="7"/>
      <c r="MAY25" s="7"/>
      <c r="MAZ25" s="7"/>
      <c r="MBA25" s="7"/>
      <c r="MBB25" s="7"/>
      <c r="MBC25" s="7"/>
      <c r="MBD25" s="7"/>
      <c r="MBE25" s="7"/>
      <c r="MBF25" s="7"/>
      <c r="MBG25" s="7"/>
      <c r="MBH25" s="7"/>
      <c r="MBI25" s="7"/>
      <c r="MBJ25" s="7"/>
      <c r="MBK25" s="7"/>
      <c r="MBL25" s="7"/>
      <c r="MBM25" s="7"/>
      <c r="MBN25" s="7"/>
      <c r="MBO25" s="7"/>
      <c r="MBP25" s="7"/>
      <c r="MBQ25" s="7"/>
      <c r="MBR25" s="7"/>
      <c r="MBS25" s="7"/>
      <c r="MBT25" s="7"/>
      <c r="MBU25" s="7"/>
      <c r="MBV25" s="7"/>
      <c r="MBW25" s="7"/>
      <c r="MBX25" s="7"/>
      <c r="MBY25" s="7"/>
      <c r="MBZ25" s="7"/>
      <c r="MCA25" s="7"/>
      <c r="MCB25" s="7"/>
      <c r="MCC25" s="7"/>
      <c r="MCD25" s="7"/>
      <c r="MCE25" s="7"/>
      <c r="MCF25" s="7"/>
      <c r="MCG25" s="7"/>
      <c r="MCH25" s="7"/>
      <c r="MCI25" s="7"/>
      <c r="MCJ25" s="7"/>
      <c r="MCK25" s="7"/>
      <c r="MCL25" s="7"/>
      <c r="MCM25" s="7"/>
      <c r="MCN25" s="7"/>
      <c r="MCO25" s="7"/>
      <c r="MCP25" s="7"/>
      <c r="MCQ25" s="7"/>
      <c r="MCR25" s="7"/>
      <c r="MCS25" s="7"/>
      <c r="MCT25" s="7"/>
      <c r="MCU25" s="7"/>
      <c r="MCV25" s="7"/>
      <c r="MCW25" s="7"/>
      <c r="MCX25" s="7"/>
      <c r="MCY25" s="7"/>
      <c r="MCZ25" s="7"/>
      <c r="MDA25" s="7"/>
      <c r="MDB25" s="7"/>
      <c r="MDC25" s="7"/>
      <c r="MDD25" s="7"/>
      <c r="MDE25" s="7"/>
      <c r="MDF25" s="7"/>
      <c r="MDG25" s="7"/>
      <c r="MDH25" s="7"/>
      <c r="MDI25" s="7"/>
      <c r="MDJ25" s="7"/>
      <c r="MDK25" s="7"/>
      <c r="MDL25" s="7"/>
      <c r="MDM25" s="7"/>
      <c r="MDN25" s="7"/>
      <c r="MDO25" s="7"/>
      <c r="MDP25" s="7"/>
      <c r="MDQ25" s="7"/>
      <c r="MDR25" s="7"/>
      <c r="MDS25" s="7"/>
      <c r="MDT25" s="7"/>
      <c r="MDU25" s="7"/>
      <c r="MDV25" s="7"/>
      <c r="MDW25" s="7"/>
      <c r="MDX25" s="7"/>
      <c r="MDY25" s="7"/>
      <c r="MDZ25" s="7"/>
      <c r="MEA25" s="7"/>
      <c r="MEB25" s="7"/>
      <c r="MEC25" s="7"/>
      <c r="MED25" s="7"/>
      <c r="MEE25" s="7"/>
      <c r="MEF25" s="7"/>
      <c r="MEG25" s="7"/>
      <c r="MEH25" s="7"/>
      <c r="MEI25" s="7"/>
      <c r="MEJ25" s="7"/>
      <c r="MEK25" s="7"/>
      <c r="MEL25" s="7"/>
      <c r="MEM25" s="7"/>
      <c r="MEN25" s="7"/>
      <c r="MEO25" s="7"/>
      <c r="MEP25" s="7"/>
      <c r="MEQ25" s="7"/>
      <c r="MER25" s="7"/>
      <c r="MES25" s="7"/>
      <c r="MET25" s="7"/>
      <c r="MEU25" s="7"/>
      <c r="MEV25" s="7"/>
      <c r="MEW25" s="7"/>
      <c r="MEX25" s="7"/>
      <c r="MEY25" s="7"/>
      <c r="MEZ25" s="7"/>
      <c r="MFA25" s="7"/>
      <c r="MFB25" s="7"/>
      <c r="MFC25" s="7"/>
      <c r="MFD25" s="7"/>
      <c r="MFE25" s="7"/>
      <c r="MFF25" s="7"/>
      <c r="MFG25" s="7"/>
      <c r="MFH25" s="7"/>
      <c r="MFI25" s="7"/>
      <c r="MFJ25" s="7"/>
      <c r="MFK25" s="7"/>
      <c r="MFL25" s="7"/>
      <c r="MFM25" s="7"/>
      <c r="MFN25" s="7"/>
      <c r="MFO25" s="7"/>
      <c r="MFP25" s="7"/>
      <c r="MFQ25" s="7"/>
      <c r="MFR25" s="7"/>
      <c r="MFS25" s="7"/>
      <c r="MFT25" s="7"/>
      <c r="MFU25" s="7"/>
      <c r="MFV25" s="7"/>
      <c r="MFW25" s="7"/>
      <c r="MFX25" s="7"/>
      <c r="MFY25" s="7"/>
      <c r="MFZ25" s="7"/>
      <c r="MGA25" s="7"/>
      <c r="MGB25" s="7"/>
      <c r="MGC25" s="7"/>
      <c r="MGD25" s="7"/>
      <c r="MGE25" s="7"/>
      <c r="MGF25" s="7"/>
      <c r="MGG25" s="7"/>
      <c r="MGH25" s="7"/>
      <c r="MGI25" s="7"/>
      <c r="MGJ25" s="7"/>
      <c r="MGK25" s="7"/>
      <c r="MGL25" s="7"/>
      <c r="MGM25" s="7"/>
      <c r="MGN25" s="7"/>
      <c r="MGO25" s="7"/>
      <c r="MGP25" s="7"/>
      <c r="MGQ25" s="7"/>
      <c r="MGR25" s="7"/>
      <c r="MGS25" s="7"/>
      <c r="MGT25" s="7"/>
      <c r="MGU25" s="7"/>
      <c r="MGV25" s="7"/>
      <c r="MGW25" s="7"/>
      <c r="MGX25" s="7"/>
      <c r="MGY25" s="7"/>
      <c r="MGZ25" s="7"/>
      <c r="MHA25" s="7"/>
      <c r="MHB25" s="7"/>
      <c r="MHC25" s="7"/>
      <c r="MHD25" s="7"/>
      <c r="MHE25" s="7"/>
      <c r="MHF25" s="7"/>
      <c r="MHG25" s="7"/>
      <c r="MHH25" s="7"/>
      <c r="MHI25" s="7"/>
      <c r="MHJ25" s="7"/>
      <c r="MHK25" s="7"/>
      <c r="MHL25" s="7"/>
      <c r="MHM25" s="7"/>
      <c r="MHN25" s="7"/>
      <c r="MHO25" s="7"/>
      <c r="MHP25" s="7"/>
      <c r="MHQ25" s="7"/>
      <c r="MHR25" s="7"/>
      <c r="MHS25" s="7"/>
      <c r="MHT25" s="7"/>
      <c r="MHU25" s="7"/>
      <c r="MHV25" s="7"/>
      <c r="MHW25" s="7"/>
      <c r="MHX25" s="7"/>
      <c r="MHY25" s="7"/>
      <c r="MHZ25" s="7"/>
      <c r="MIA25" s="7"/>
      <c r="MIB25" s="7"/>
      <c r="MIC25" s="7"/>
      <c r="MID25" s="7"/>
      <c r="MIE25" s="7"/>
      <c r="MIF25" s="7"/>
      <c r="MIG25" s="7"/>
      <c r="MIH25" s="7"/>
      <c r="MII25" s="7"/>
      <c r="MIJ25" s="7"/>
      <c r="MIK25" s="7"/>
      <c r="MIL25" s="7"/>
      <c r="MIM25" s="7"/>
      <c r="MIN25" s="7"/>
      <c r="MIO25" s="7"/>
      <c r="MIP25" s="7"/>
      <c r="MIQ25" s="7"/>
      <c r="MIR25" s="7"/>
      <c r="MIS25" s="7"/>
      <c r="MIT25" s="7"/>
      <c r="MIU25" s="7"/>
      <c r="MIV25" s="7"/>
      <c r="MIW25" s="7"/>
      <c r="MIX25" s="7"/>
      <c r="MIY25" s="7"/>
      <c r="MIZ25" s="7"/>
      <c r="MJA25" s="7"/>
      <c r="MJB25" s="7"/>
      <c r="MJC25" s="7"/>
      <c r="MJD25" s="7"/>
      <c r="MJE25" s="7"/>
      <c r="MJF25" s="7"/>
      <c r="MJG25" s="7"/>
      <c r="MJH25" s="7"/>
      <c r="MJI25" s="7"/>
      <c r="MJJ25" s="7"/>
      <c r="MJK25" s="7"/>
      <c r="MJL25" s="7"/>
      <c r="MJM25" s="7"/>
      <c r="MJN25" s="7"/>
      <c r="MJO25" s="7"/>
      <c r="MJP25" s="7"/>
      <c r="MJQ25" s="7"/>
      <c r="MJR25" s="7"/>
      <c r="MJS25" s="7"/>
      <c r="MJT25" s="7"/>
      <c r="MJU25" s="7"/>
      <c r="MJV25" s="7"/>
      <c r="MJW25" s="7"/>
      <c r="MJX25" s="7"/>
      <c r="MJY25" s="7"/>
      <c r="MJZ25" s="7"/>
      <c r="MKA25" s="7"/>
      <c r="MKB25" s="7"/>
      <c r="MKC25" s="7"/>
      <c r="MKD25" s="7"/>
      <c r="MKE25" s="7"/>
      <c r="MKF25" s="7"/>
      <c r="MKG25" s="7"/>
      <c r="MKH25" s="7"/>
      <c r="MKI25" s="7"/>
      <c r="MKJ25" s="7"/>
      <c r="MKK25" s="7"/>
      <c r="MKL25" s="7"/>
      <c r="MKM25" s="7"/>
      <c r="MKN25" s="7"/>
      <c r="MKO25" s="7"/>
      <c r="MKP25" s="7"/>
      <c r="MKQ25" s="7"/>
      <c r="MKR25" s="7"/>
      <c r="MKS25" s="7"/>
      <c r="MKT25" s="7"/>
      <c r="MKU25" s="7"/>
      <c r="MKV25" s="7"/>
      <c r="MKW25" s="7"/>
      <c r="MKX25" s="7"/>
      <c r="MKY25" s="7"/>
      <c r="MKZ25" s="7"/>
      <c r="MLA25" s="7"/>
      <c r="MLB25" s="7"/>
      <c r="MLC25" s="7"/>
      <c r="MLD25" s="7"/>
      <c r="MLE25" s="7"/>
      <c r="MLF25" s="7"/>
      <c r="MLG25" s="7"/>
      <c r="MLH25" s="7"/>
      <c r="MLI25" s="7"/>
      <c r="MLJ25" s="7"/>
      <c r="MLK25" s="7"/>
      <c r="MLL25" s="7"/>
      <c r="MLM25" s="7"/>
      <c r="MLN25" s="7"/>
      <c r="MLO25" s="7"/>
      <c r="MLP25" s="7"/>
      <c r="MLQ25" s="7"/>
      <c r="MLR25" s="7"/>
      <c r="MLS25" s="7"/>
      <c r="MLT25" s="7"/>
      <c r="MLU25" s="7"/>
      <c r="MLV25" s="7"/>
      <c r="MLW25" s="7"/>
      <c r="MLX25" s="7"/>
      <c r="MLY25" s="7"/>
      <c r="MLZ25" s="7"/>
      <c r="MMA25" s="7"/>
      <c r="MMB25" s="7"/>
      <c r="MMC25" s="7"/>
      <c r="MMD25" s="7"/>
      <c r="MME25" s="7"/>
      <c r="MMF25" s="7"/>
      <c r="MMG25" s="7"/>
      <c r="MMH25" s="7"/>
      <c r="MMI25" s="7"/>
      <c r="MMJ25" s="7"/>
      <c r="MMK25" s="7"/>
      <c r="MML25" s="7"/>
      <c r="MMM25" s="7"/>
      <c r="MMN25" s="7"/>
      <c r="MMO25" s="7"/>
      <c r="MMP25" s="7"/>
      <c r="MMQ25" s="7"/>
      <c r="MMR25" s="7"/>
      <c r="MMS25" s="7"/>
      <c r="MMT25" s="7"/>
      <c r="MMU25" s="7"/>
      <c r="MMV25" s="7"/>
      <c r="MMW25" s="7"/>
      <c r="MMX25" s="7"/>
      <c r="MMY25" s="7"/>
      <c r="MMZ25" s="7"/>
      <c r="MNA25" s="7"/>
      <c r="MNB25" s="7"/>
      <c r="MNC25" s="7"/>
      <c r="MND25" s="7"/>
      <c r="MNE25" s="7"/>
      <c r="MNF25" s="7"/>
      <c r="MNG25" s="7"/>
      <c r="MNH25" s="7"/>
      <c r="MNI25" s="7"/>
      <c r="MNJ25" s="7"/>
      <c r="MNK25" s="7"/>
      <c r="MNL25" s="7"/>
      <c r="MNM25" s="7"/>
      <c r="MNN25" s="7"/>
      <c r="MNO25" s="7"/>
      <c r="MNP25" s="7"/>
      <c r="MNQ25" s="7"/>
      <c r="MNR25" s="7"/>
      <c r="MNS25" s="7"/>
      <c r="MNT25" s="7"/>
      <c r="MNU25" s="7"/>
      <c r="MNV25" s="7"/>
      <c r="MNW25" s="7"/>
      <c r="MNX25" s="7"/>
      <c r="MNY25" s="7"/>
      <c r="MNZ25" s="7"/>
      <c r="MOA25" s="7"/>
      <c r="MOB25" s="7"/>
      <c r="MOC25" s="7"/>
      <c r="MOD25" s="7"/>
      <c r="MOE25" s="7"/>
      <c r="MOF25" s="7"/>
      <c r="MOG25" s="7"/>
      <c r="MOH25" s="7"/>
      <c r="MOI25" s="7"/>
      <c r="MOJ25" s="7"/>
      <c r="MOK25" s="7"/>
      <c r="MOL25" s="7"/>
      <c r="MOM25" s="7"/>
      <c r="MON25" s="7"/>
      <c r="MOO25" s="7"/>
      <c r="MOP25" s="7"/>
      <c r="MOQ25" s="7"/>
      <c r="MOR25" s="7"/>
      <c r="MOS25" s="7"/>
      <c r="MOT25" s="7"/>
      <c r="MOU25" s="7"/>
      <c r="MOV25" s="7"/>
      <c r="MOW25" s="7"/>
      <c r="MOX25" s="7"/>
      <c r="MOY25" s="7"/>
      <c r="MOZ25" s="7"/>
      <c r="MPA25" s="7"/>
      <c r="MPB25" s="7"/>
      <c r="MPC25" s="7"/>
      <c r="MPD25" s="7"/>
      <c r="MPE25" s="7"/>
      <c r="MPF25" s="7"/>
      <c r="MPG25" s="7"/>
      <c r="MPH25" s="7"/>
      <c r="MPI25" s="7"/>
      <c r="MPJ25" s="7"/>
      <c r="MPK25" s="7"/>
      <c r="MPL25" s="7"/>
      <c r="MPM25" s="7"/>
      <c r="MPN25" s="7"/>
      <c r="MPO25" s="7"/>
      <c r="MPP25" s="7"/>
      <c r="MPQ25" s="7"/>
      <c r="MPR25" s="7"/>
      <c r="MPS25" s="7"/>
      <c r="MPT25" s="7"/>
      <c r="MPU25" s="7"/>
      <c r="MPV25" s="7"/>
      <c r="MPW25" s="7"/>
      <c r="MPX25" s="7"/>
      <c r="MPY25" s="7"/>
      <c r="MPZ25" s="7"/>
      <c r="MQA25" s="7"/>
      <c r="MQB25" s="7"/>
      <c r="MQC25" s="7"/>
      <c r="MQD25" s="7"/>
      <c r="MQE25" s="7"/>
      <c r="MQF25" s="7"/>
      <c r="MQG25" s="7"/>
      <c r="MQH25" s="7"/>
      <c r="MQI25" s="7"/>
      <c r="MQJ25" s="7"/>
      <c r="MQK25" s="7"/>
      <c r="MQL25" s="7"/>
      <c r="MQM25" s="7"/>
      <c r="MQN25" s="7"/>
      <c r="MQO25" s="7"/>
      <c r="MQP25" s="7"/>
      <c r="MQQ25" s="7"/>
      <c r="MQR25" s="7"/>
      <c r="MQS25" s="7"/>
      <c r="MQT25" s="7"/>
      <c r="MQU25" s="7"/>
      <c r="MQV25" s="7"/>
      <c r="MQW25" s="7"/>
      <c r="MQX25" s="7"/>
      <c r="MQY25" s="7"/>
      <c r="MQZ25" s="7"/>
      <c r="MRA25" s="7"/>
      <c r="MRB25" s="7"/>
      <c r="MRC25" s="7"/>
      <c r="MRD25" s="7"/>
      <c r="MRE25" s="7"/>
      <c r="MRF25" s="7"/>
      <c r="MRG25" s="7"/>
      <c r="MRH25" s="7"/>
      <c r="MRI25" s="7"/>
      <c r="MRJ25" s="7"/>
      <c r="MRK25" s="7"/>
      <c r="MRL25" s="7"/>
      <c r="MRM25" s="7"/>
      <c r="MRN25" s="7"/>
      <c r="MRO25" s="7"/>
      <c r="MRP25" s="7"/>
      <c r="MRQ25" s="7"/>
      <c r="MRR25" s="7"/>
      <c r="MRS25" s="7"/>
      <c r="MRT25" s="7"/>
      <c r="MRU25" s="7"/>
      <c r="MRV25" s="7"/>
      <c r="MRW25" s="7"/>
      <c r="MRX25" s="7"/>
      <c r="MRY25" s="7"/>
      <c r="MRZ25" s="7"/>
      <c r="MSA25" s="7"/>
      <c r="MSB25" s="7"/>
      <c r="MSC25" s="7"/>
      <c r="MSD25" s="7"/>
      <c r="MSE25" s="7"/>
      <c r="MSF25" s="7"/>
      <c r="MSG25" s="7"/>
      <c r="MSH25" s="7"/>
      <c r="MSI25" s="7"/>
      <c r="MSJ25" s="7"/>
      <c r="MSK25" s="7"/>
      <c r="MSL25" s="7"/>
      <c r="MSM25" s="7"/>
      <c r="MSN25" s="7"/>
      <c r="MSO25" s="7"/>
      <c r="MSP25" s="7"/>
      <c r="MSQ25" s="7"/>
      <c r="MSR25" s="7"/>
      <c r="MSS25" s="7"/>
      <c r="MST25" s="7"/>
      <c r="MSU25" s="7"/>
      <c r="MSV25" s="7"/>
      <c r="MSW25" s="7"/>
      <c r="MSX25" s="7"/>
      <c r="MSY25" s="7"/>
      <c r="MSZ25" s="7"/>
      <c r="MTA25" s="7"/>
      <c r="MTB25" s="7"/>
      <c r="MTC25" s="7"/>
      <c r="MTD25" s="7"/>
      <c r="MTE25" s="7"/>
      <c r="MTF25" s="7"/>
      <c r="MTG25" s="7"/>
      <c r="MTH25" s="7"/>
      <c r="MTI25" s="7"/>
      <c r="MTJ25" s="7"/>
      <c r="MTK25" s="7"/>
      <c r="MTL25" s="7"/>
      <c r="MTM25" s="7"/>
      <c r="MTN25" s="7"/>
      <c r="MTO25" s="7"/>
      <c r="MTP25" s="7"/>
      <c r="MTQ25" s="7"/>
      <c r="MTR25" s="7"/>
      <c r="MTS25" s="7"/>
      <c r="MTT25" s="7"/>
      <c r="MTU25" s="7"/>
      <c r="MTV25" s="7"/>
      <c r="MTW25" s="7"/>
      <c r="MTX25" s="7"/>
      <c r="MTY25" s="7"/>
      <c r="MTZ25" s="7"/>
      <c r="MUA25" s="7"/>
      <c r="MUB25" s="7"/>
      <c r="MUC25" s="7"/>
      <c r="MUD25" s="7"/>
      <c r="MUE25" s="7"/>
      <c r="MUF25" s="7"/>
      <c r="MUG25" s="7"/>
      <c r="MUH25" s="7"/>
      <c r="MUI25" s="7"/>
      <c r="MUJ25" s="7"/>
      <c r="MUK25" s="7"/>
      <c r="MUL25" s="7"/>
      <c r="MUM25" s="7"/>
      <c r="MUN25" s="7"/>
      <c r="MUO25" s="7"/>
      <c r="MUP25" s="7"/>
      <c r="MUQ25" s="7"/>
      <c r="MUR25" s="7"/>
      <c r="MUS25" s="7"/>
      <c r="MUT25" s="7"/>
      <c r="MUU25" s="7"/>
      <c r="MUV25" s="7"/>
      <c r="MUW25" s="7"/>
      <c r="MUX25" s="7"/>
      <c r="MUY25" s="7"/>
      <c r="MUZ25" s="7"/>
      <c r="MVA25" s="7"/>
      <c r="MVB25" s="7"/>
      <c r="MVC25" s="7"/>
      <c r="MVD25" s="7"/>
      <c r="MVE25" s="7"/>
      <c r="MVF25" s="7"/>
      <c r="MVG25" s="7"/>
      <c r="MVH25" s="7"/>
      <c r="MVI25" s="7"/>
      <c r="MVJ25" s="7"/>
      <c r="MVK25" s="7"/>
      <c r="MVL25" s="7"/>
      <c r="MVM25" s="7"/>
      <c r="MVN25" s="7"/>
      <c r="MVO25" s="7"/>
      <c r="MVP25" s="7"/>
      <c r="MVQ25" s="7"/>
      <c r="MVR25" s="7"/>
      <c r="MVS25" s="7"/>
      <c r="MVT25" s="7"/>
      <c r="MVU25" s="7"/>
      <c r="MVV25" s="7"/>
      <c r="MVW25" s="7"/>
      <c r="MVX25" s="7"/>
      <c r="MVY25" s="7"/>
      <c r="MVZ25" s="7"/>
      <c r="MWA25" s="7"/>
      <c r="MWB25" s="7"/>
      <c r="MWC25" s="7"/>
      <c r="MWD25" s="7"/>
      <c r="MWE25" s="7"/>
      <c r="MWF25" s="7"/>
      <c r="MWG25" s="7"/>
      <c r="MWH25" s="7"/>
      <c r="MWI25" s="7"/>
      <c r="MWJ25" s="7"/>
      <c r="MWK25" s="7"/>
      <c r="MWL25" s="7"/>
      <c r="MWM25" s="7"/>
      <c r="MWN25" s="7"/>
      <c r="MWO25" s="7"/>
      <c r="MWP25" s="7"/>
      <c r="MWQ25" s="7"/>
      <c r="MWR25" s="7"/>
      <c r="MWS25" s="7"/>
      <c r="MWT25" s="7"/>
      <c r="MWU25" s="7"/>
      <c r="MWV25" s="7"/>
      <c r="MWW25" s="7"/>
      <c r="MWX25" s="7"/>
      <c r="MWY25" s="7"/>
      <c r="MWZ25" s="7"/>
      <c r="MXA25" s="7"/>
      <c r="MXB25" s="7"/>
      <c r="MXC25" s="7"/>
      <c r="MXD25" s="7"/>
      <c r="MXE25" s="7"/>
      <c r="MXF25" s="7"/>
      <c r="MXG25" s="7"/>
      <c r="MXH25" s="7"/>
      <c r="MXI25" s="7"/>
      <c r="MXJ25" s="7"/>
      <c r="MXK25" s="7"/>
      <c r="MXL25" s="7"/>
      <c r="MXM25" s="7"/>
      <c r="MXN25" s="7"/>
      <c r="MXO25" s="7"/>
      <c r="MXP25" s="7"/>
      <c r="MXQ25" s="7"/>
      <c r="MXR25" s="7"/>
      <c r="MXS25" s="7"/>
      <c r="MXT25" s="7"/>
      <c r="MXU25" s="7"/>
      <c r="MXV25" s="7"/>
      <c r="MXW25" s="7"/>
      <c r="MXX25" s="7"/>
      <c r="MXY25" s="7"/>
      <c r="MXZ25" s="7"/>
      <c r="MYA25" s="7"/>
      <c r="MYB25" s="7"/>
      <c r="MYC25" s="7"/>
      <c r="MYD25" s="7"/>
      <c r="MYE25" s="7"/>
      <c r="MYF25" s="7"/>
      <c r="MYG25" s="7"/>
      <c r="MYH25" s="7"/>
      <c r="MYI25" s="7"/>
      <c r="MYJ25" s="7"/>
      <c r="MYK25" s="7"/>
      <c r="MYL25" s="7"/>
      <c r="MYM25" s="7"/>
      <c r="MYN25" s="7"/>
      <c r="MYO25" s="7"/>
      <c r="MYP25" s="7"/>
      <c r="MYQ25" s="7"/>
      <c r="MYR25" s="7"/>
      <c r="MYS25" s="7"/>
      <c r="MYT25" s="7"/>
      <c r="MYU25" s="7"/>
      <c r="MYV25" s="7"/>
      <c r="MYW25" s="7"/>
      <c r="MYX25" s="7"/>
      <c r="MYY25" s="7"/>
      <c r="MYZ25" s="7"/>
      <c r="MZA25" s="7"/>
      <c r="MZB25" s="7"/>
      <c r="MZC25" s="7"/>
      <c r="MZD25" s="7"/>
      <c r="MZE25" s="7"/>
      <c r="MZF25" s="7"/>
      <c r="MZG25" s="7"/>
      <c r="MZH25" s="7"/>
      <c r="MZI25" s="7"/>
      <c r="MZJ25" s="7"/>
      <c r="MZK25" s="7"/>
      <c r="MZL25" s="7"/>
      <c r="MZM25" s="7"/>
      <c r="MZN25" s="7"/>
      <c r="MZO25" s="7"/>
      <c r="MZP25" s="7"/>
      <c r="MZQ25" s="7"/>
      <c r="MZR25" s="7"/>
      <c r="MZS25" s="7"/>
      <c r="MZT25" s="7"/>
      <c r="MZU25" s="7"/>
      <c r="MZV25" s="7"/>
      <c r="MZW25" s="7"/>
      <c r="MZX25" s="7"/>
      <c r="MZY25" s="7"/>
      <c r="MZZ25" s="7"/>
      <c r="NAA25" s="7"/>
      <c r="NAB25" s="7"/>
      <c r="NAC25" s="7"/>
      <c r="NAD25" s="7"/>
      <c r="NAE25" s="7"/>
      <c r="NAF25" s="7"/>
      <c r="NAG25" s="7"/>
      <c r="NAH25" s="7"/>
      <c r="NAI25" s="7"/>
      <c r="NAJ25" s="7"/>
      <c r="NAK25" s="7"/>
      <c r="NAL25" s="7"/>
      <c r="NAM25" s="7"/>
      <c r="NAN25" s="7"/>
      <c r="NAO25" s="7"/>
      <c r="NAP25" s="7"/>
      <c r="NAQ25" s="7"/>
      <c r="NAR25" s="7"/>
      <c r="NAS25" s="7"/>
      <c r="NAT25" s="7"/>
      <c r="NAU25" s="7"/>
      <c r="NAV25" s="7"/>
      <c r="NAW25" s="7"/>
      <c r="NAX25" s="7"/>
      <c r="NAY25" s="7"/>
      <c r="NAZ25" s="7"/>
      <c r="NBA25" s="7"/>
      <c r="NBB25" s="7"/>
      <c r="NBC25" s="7"/>
      <c r="NBD25" s="7"/>
      <c r="NBE25" s="7"/>
      <c r="NBF25" s="7"/>
      <c r="NBG25" s="7"/>
      <c r="NBH25" s="7"/>
      <c r="NBI25" s="7"/>
      <c r="NBJ25" s="7"/>
      <c r="NBK25" s="7"/>
      <c r="NBL25" s="7"/>
      <c r="NBM25" s="7"/>
      <c r="NBN25" s="7"/>
      <c r="NBO25" s="7"/>
      <c r="NBP25" s="7"/>
      <c r="NBQ25" s="7"/>
      <c r="NBR25" s="7"/>
      <c r="NBS25" s="7"/>
      <c r="NBT25" s="7"/>
      <c r="NBU25" s="7"/>
      <c r="NBV25" s="7"/>
      <c r="NBW25" s="7"/>
      <c r="NBX25" s="7"/>
      <c r="NBY25" s="7"/>
      <c r="NBZ25" s="7"/>
      <c r="NCA25" s="7"/>
      <c r="NCB25" s="7"/>
      <c r="NCC25" s="7"/>
      <c r="NCD25" s="7"/>
      <c r="NCE25" s="7"/>
      <c r="NCF25" s="7"/>
      <c r="NCG25" s="7"/>
      <c r="NCH25" s="7"/>
      <c r="NCI25" s="7"/>
      <c r="NCJ25" s="7"/>
      <c r="NCK25" s="7"/>
      <c r="NCL25" s="7"/>
      <c r="NCM25" s="7"/>
      <c r="NCN25" s="7"/>
      <c r="NCO25" s="7"/>
      <c r="NCP25" s="7"/>
      <c r="NCQ25" s="7"/>
      <c r="NCR25" s="7"/>
      <c r="NCS25" s="7"/>
      <c r="NCT25" s="7"/>
      <c r="NCU25" s="7"/>
      <c r="NCV25" s="7"/>
      <c r="NCW25" s="7"/>
      <c r="NCX25" s="7"/>
      <c r="NCY25" s="7"/>
      <c r="NCZ25" s="7"/>
      <c r="NDA25" s="7"/>
      <c r="NDB25" s="7"/>
      <c r="NDC25" s="7"/>
      <c r="NDD25" s="7"/>
      <c r="NDE25" s="7"/>
      <c r="NDF25" s="7"/>
      <c r="NDG25" s="7"/>
      <c r="NDH25" s="7"/>
      <c r="NDI25" s="7"/>
      <c r="NDJ25" s="7"/>
      <c r="NDK25" s="7"/>
      <c r="NDL25" s="7"/>
      <c r="NDM25" s="7"/>
      <c r="NDN25" s="7"/>
      <c r="NDO25" s="7"/>
      <c r="NDP25" s="7"/>
      <c r="NDQ25" s="7"/>
      <c r="NDR25" s="7"/>
      <c r="NDS25" s="7"/>
      <c r="NDT25" s="7"/>
      <c r="NDU25" s="7"/>
      <c r="NDV25" s="7"/>
      <c r="NDW25" s="7"/>
      <c r="NDX25" s="7"/>
      <c r="NDY25" s="7"/>
      <c r="NDZ25" s="7"/>
      <c r="NEA25" s="7"/>
      <c r="NEB25" s="7"/>
      <c r="NEC25" s="7"/>
      <c r="NED25" s="7"/>
      <c r="NEE25" s="7"/>
      <c r="NEF25" s="7"/>
      <c r="NEG25" s="7"/>
      <c r="NEH25" s="7"/>
      <c r="NEI25" s="7"/>
      <c r="NEJ25" s="7"/>
      <c r="NEK25" s="7"/>
      <c r="NEL25" s="7"/>
      <c r="NEM25" s="7"/>
      <c r="NEN25" s="7"/>
      <c r="NEO25" s="7"/>
      <c r="NEP25" s="7"/>
      <c r="NEQ25" s="7"/>
      <c r="NER25" s="7"/>
      <c r="NES25" s="7"/>
      <c r="NET25" s="7"/>
      <c r="NEU25" s="7"/>
      <c r="NEV25" s="7"/>
      <c r="NEW25" s="7"/>
      <c r="NEX25" s="7"/>
      <c r="NEY25" s="7"/>
      <c r="NEZ25" s="7"/>
      <c r="NFA25" s="7"/>
      <c r="NFB25" s="7"/>
      <c r="NFC25" s="7"/>
      <c r="NFD25" s="7"/>
      <c r="NFE25" s="7"/>
      <c r="NFF25" s="7"/>
      <c r="NFG25" s="7"/>
      <c r="NFH25" s="7"/>
      <c r="NFI25" s="7"/>
      <c r="NFJ25" s="7"/>
      <c r="NFK25" s="7"/>
      <c r="NFL25" s="7"/>
      <c r="NFM25" s="7"/>
      <c r="NFN25" s="7"/>
      <c r="NFO25" s="7"/>
      <c r="NFP25" s="7"/>
      <c r="NFQ25" s="7"/>
      <c r="NFR25" s="7"/>
      <c r="NFS25" s="7"/>
      <c r="NFT25" s="7"/>
      <c r="NFU25" s="7"/>
      <c r="NFV25" s="7"/>
      <c r="NFW25" s="7"/>
      <c r="NFX25" s="7"/>
      <c r="NFY25" s="7"/>
      <c r="NFZ25" s="7"/>
      <c r="NGA25" s="7"/>
      <c r="NGB25" s="7"/>
      <c r="NGC25" s="7"/>
      <c r="NGD25" s="7"/>
      <c r="NGE25" s="7"/>
      <c r="NGF25" s="7"/>
      <c r="NGG25" s="7"/>
      <c r="NGH25" s="7"/>
      <c r="NGI25" s="7"/>
      <c r="NGJ25" s="7"/>
      <c r="NGK25" s="7"/>
      <c r="NGL25" s="7"/>
      <c r="NGM25" s="7"/>
      <c r="NGN25" s="7"/>
      <c r="NGO25" s="7"/>
      <c r="NGP25" s="7"/>
      <c r="NGQ25" s="7"/>
      <c r="NGR25" s="7"/>
      <c r="NGS25" s="7"/>
      <c r="NGT25" s="7"/>
      <c r="NGU25" s="7"/>
      <c r="NGV25" s="7"/>
      <c r="NGW25" s="7"/>
      <c r="NGX25" s="7"/>
      <c r="NGY25" s="7"/>
      <c r="NGZ25" s="7"/>
      <c r="NHA25" s="7"/>
      <c r="NHB25" s="7"/>
      <c r="NHC25" s="7"/>
      <c r="NHD25" s="7"/>
      <c r="NHE25" s="7"/>
      <c r="NHF25" s="7"/>
      <c r="NHG25" s="7"/>
      <c r="NHH25" s="7"/>
      <c r="NHI25" s="7"/>
      <c r="NHJ25" s="7"/>
      <c r="NHK25" s="7"/>
      <c r="NHL25" s="7"/>
      <c r="NHM25" s="7"/>
      <c r="NHN25" s="7"/>
      <c r="NHO25" s="7"/>
      <c r="NHP25" s="7"/>
      <c r="NHQ25" s="7"/>
      <c r="NHR25" s="7"/>
      <c r="NHS25" s="7"/>
      <c r="NHT25" s="7"/>
      <c r="NHU25" s="7"/>
      <c r="NHV25" s="7"/>
      <c r="NHW25" s="7"/>
      <c r="NHX25" s="7"/>
      <c r="NHY25" s="7"/>
      <c r="NHZ25" s="7"/>
      <c r="NIA25" s="7"/>
      <c r="NIB25" s="7"/>
      <c r="NIC25" s="7"/>
      <c r="NID25" s="7"/>
      <c r="NIE25" s="7"/>
      <c r="NIF25" s="7"/>
      <c r="NIG25" s="7"/>
      <c r="NIH25" s="7"/>
      <c r="NII25" s="7"/>
      <c r="NIJ25" s="7"/>
      <c r="NIK25" s="7"/>
      <c r="NIL25" s="7"/>
      <c r="NIM25" s="7"/>
      <c r="NIN25" s="7"/>
      <c r="NIO25" s="7"/>
      <c r="NIP25" s="7"/>
      <c r="NIQ25" s="7"/>
      <c r="NIR25" s="7"/>
      <c r="NIS25" s="7"/>
      <c r="NIT25" s="7"/>
      <c r="NIU25" s="7"/>
      <c r="NIV25" s="7"/>
      <c r="NIW25" s="7"/>
      <c r="NIX25" s="7"/>
      <c r="NIY25" s="7"/>
      <c r="NIZ25" s="7"/>
      <c r="NJA25" s="7"/>
      <c r="NJB25" s="7"/>
      <c r="NJC25" s="7"/>
      <c r="NJD25" s="7"/>
      <c r="NJE25" s="7"/>
      <c r="NJF25" s="7"/>
      <c r="NJG25" s="7"/>
      <c r="NJH25" s="7"/>
      <c r="NJI25" s="7"/>
      <c r="NJJ25" s="7"/>
      <c r="NJK25" s="7"/>
      <c r="NJL25" s="7"/>
      <c r="NJM25" s="7"/>
      <c r="NJN25" s="7"/>
      <c r="NJO25" s="7"/>
      <c r="NJP25" s="7"/>
      <c r="NJQ25" s="7"/>
      <c r="NJR25" s="7"/>
      <c r="NJS25" s="7"/>
      <c r="NJT25" s="7"/>
      <c r="NJU25" s="7"/>
      <c r="NJV25" s="7"/>
      <c r="NJW25" s="7"/>
      <c r="NJX25" s="7"/>
      <c r="NJY25" s="7"/>
      <c r="NJZ25" s="7"/>
      <c r="NKA25" s="7"/>
      <c r="NKB25" s="7"/>
      <c r="NKC25" s="7"/>
      <c r="NKD25" s="7"/>
      <c r="NKE25" s="7"/>
      <c r="NKF25" s="7"/>
      <c r="NKG25" s="7"/>
      <c r="NKH25" s="7"/>
      <c r="NKI25" s="7"/>
      <c r="NKJ25" s="7"/>
      <c r="NKK25" s="7"/>
      <c r="NKL25" s="7"/>
      <c r="NKM25" s="7"/>
      <c r="NKN25" s="7"/>
      <c r="NKO25" s="7"/>
      <c r="NKP25" s="7"/>
      <c r="NKQ25" s="7"/>
      <c r="NKR25" s="7"/>
      <c r="NKS25" s="7"/>
      <c r="NKT25" s="7"/>
      <c r="NKU25" s="7"/>
      <c r="NKV25" s="7"/>
      <c r="NKW25" s="7"/>
      <c r="NKX25" s="7"/>
      <c r="NKY25" s="7"/>
      <c r="NKZ25" s="7"/>
      <c r="NLA25" s="7"/>
      <c r="NLB25" s="7"/>
      <c r="NLC25" s="7"/>
      <c r="NLD25" s="7"/>
      <c r="NLE25" s="7"/>
      <c r="NLF25" s="7"/>
      <c r="NLG25" s="7"/>
      <c r="NLH25" s="7"/>
      <c r="NLI25" s="7"/>
      <c r="NLJ25" s="7"/>
      <c r="NLK25" s="7"/>
      <c r="NLL25" s="7"/>
      <c r="NLM25" s="7"/>
      <c r="NLN25" s="7"/>
      <c r="NLO25" s="7"/>
      <c r="NLP25" s="7"/>
      <c r="NLQ25" s="7"/>
      <c r="NLR25" s="7"/>
      <c r="NLS25" s="7"/>
      <c r="NLT25" s="7"/>
      <c r="NLU25" s="7"/>
      <c r="NLV25" s="7"/>
      <c r="NLW25" s="7"/>
      <c r="NLX25" s="7"/>
      <c r="NLY25" s="7"/>
      <c r="NLZ25" s="7"/>
      <c r="NMA25" s="7"/>
      <c r="NMB25" s="7"/>
      <c r="NMC25" s="7"/>
      <c r="NMD25" s="7"/>
      <c r="NME25" s="7"/>
      <c r="NMF25" s="7"/>
      <c r="NMG25" s="7"/>
      <c r="NMH25" s="7"/>
      <c r="NMI25" s="7"/>
      <c r="NMJ25" s="7"/>
      <c r="NMK25" s="7"/>
      <c r="NML25" s="7"/>
      <c r="NMM25" s="7"/>
      <c r="NMN25" s="7"/>
      <c r="NMO25" s="7"/>
      <c r="NMP25" s="7"/>
      <c r="NMQ25" s="7"/>
      <c r="NMR25" s="7"/>
      <c r="NMS25" s="7"/>
      <c r="NMT25" s="7"/>
      <c r="NMU25" s="7"/>
      <c r="NMV25" s="7"/>
      <c r="NMW25" s="7"/>
      <c r="NMX25" s="7"/>
      <c r="NMY25" s="7"/>
      <c r="NMZ25" s="7"/>
      <c r="NNA25" s="7"/>
      <c r="NNB25" s="7"/>
      <c r="NNC25" s="7"/>
      <c r="NND25" s="7"/>
      <c r="NNE25" s="7"/>
      <c r="NNF25" s="7"/>
      <c r="NNG25" s="7"/>
      <c r="NNH25" s="7"/>
      <c r="NNI25" s="7"/>
      <c r="NNJ25" s="7"/>
      <c r="NNK25" s="7"/>
      <c r="NNL25" s="7"/>
      <c r="NNM25" s="7"/>
      <c r="NNN25" s="7"/>
      <c r="NNO25" s="7"/>
      <c r="NNP25" s="7"/>
      <c r="NNQ25" s="7"/>
      <c r="NNR25" s="7"/>
      <c r="NNS25" s="7"/>
      <c r="NNT25" s="7"/>
      <c r="NNU25" s="7"/>
      <c r="NNV25" s="7"/>
      <c r="NNW25" s="7"/>
      <c r="NNX25" s="7"/>
      <c r="NNY25" s="7"/>
      <c r="NNZ25" s="7"/>
      <c r="NOA25" s="7"/>
      <c r="NOB25" s="7"/>
      <c r="NOC25" s="7"/>
      <c r="NOD25" s="7"/>
      <c r="NOE25" s="7"/>
      <c r="NOF25" s="7"/>
      <c r="NOG25" s="7"/>
      <c r="NOH25" s="7"/>
      <c r="NOI25" s="7"/>
      <c r="NOJ25" s="7"/>
      <c r="NOK25" s="7"/>
      <c r="NOL25" s="7"/>
      <c r="NOM25" s="7"/>
      <c r="NON25" s="7"/>
      <c r="NOO25" s="7"/>
      <c r="NOP25" s="7"/>
      <c r="NOQ25" s="7"/>
      <c r="NOR25" s="7"/>
      <c r="NOS25" s="7"/>
      <c r="NOT25" s="7"/>
      <c r="NOU25" s="7"/>
      <c r="NOV25" s="7"/>
      <c r="NOW25" s="7"/>
      <c r="NOX25" s="7"/>
      <c r="NOY25" s="7"/>
      <c r="NOZ25" s="7"/>
      <c r="NPA25" s="7"/>
      <c r="NPB25" s="7"/>
      <c r="NPC25" s="7"/>
      <c r="NPD25" s="7"/>
      <c r="NPE25" s="7"/>
      <c r="NPF25" s="7"/>
      <c r="NPG25" s="7"/>
      <c r="NPH25" s="7"/>
      <c r="NPI25" s="7"/>
      <c r="NPJ25" s="7"/>
      <c r="NPK25" s="7"/>
      <c r="NPL25" s="7"/>
      <c r="NPM25" s="7"/>
      <c r="NPN25" s="7"/>
      <c r="NPO25" s="7"/>
      <c r="NPP25" s="7"/>
      <c r="NPQ25" s="7"/>
      <c r="NPR25" s="7"/>
      <c r="NPS25" s="7"/>
      <c r="NPT25" s="7"/>
      <c r="NPU25" s="7"/>
      <c r="NPV25" s="7"/>
      <c r="NPW25" s="7"/>
      <c r="NPX25" s="7"/>
      <c r="NPY25" s="7"/>
      <c r="NPZ25" s="7"/>
      <c r="NQA25" s="7"/>
      <c r="NQB25" s="7"/>
      <c r="NQC25" s="7"/>
      <c r="NQD25" s="7"/>
      <c r="NQE25" s="7"/>
      <c r="NQF25" s="7"/>
      <c r="NQG25" s="7"/>
      <c r="NQH25" s="7"/>
      <c r="NQI25" s="7"/>
      <c r="NQJ25" s="7"/>
      <c r="NQK25" s="7"/>
      <c r="NQL25" s="7"/>
      <c r="NQM25" s="7"/>
      <c r="NQN25" s="7"/>
      <c r="NQO25" s="7"/>
      <c r="NQP25" s="7"/>
      <c r="NQQ25" s="7"/>
      <c r="NQR25" s="7"/>
      <c r="NQS25" s="7"/>
      <c r="NQT25" s="7"/>
      <c r="NQU25" s="7"/>
      <c r="NQV25" s="7"/>
      <c r="NQW25" s="7"/>
      <c r="NQX25" s="7"/>
      <c r="NQY25" s="7"/>
      <c r="NQZ25" s="7"/>
      <c r="NRA25" s="7"/>
      <c r="NRB25" s="7"/>
      <c r="NRC25" s="7"/>
      <c r="NRD25" s="7"/>
      <c r="NRE25" s="7"/>
      <c r="NRF25" s="7"/>
      <c r="NRG25" s="7"/>
      <c r="NRH25" s="7"/>
      <c r="NRI25" s="7"/>
      <c r="NRJ25" s="7"/>
      <c r="NRK25" s="7"/>
      <c r="NRL25" s="7"/>
      <c r="NRM25" s="7"/>
      <c r="NRN25" s="7"/>
      <c r="NRO25" s="7"/>
      <c r="NRP25" s="7"/>
      <c r="NRQ25" s="7"/>
      <c r="NRR25" s="7"/>
      <c r="NRS25" s="7"/>
      <c r="NRT25" s="7"/>
      <c r="NRU25" s="7"/>
      <c r="NRV25" s="7"/>
      <c r="NRW25" s="7"/>
      <c r="NRX25" s="7"/>
      <c r="NRY25" s="7"/>
      <c r="NRZ25" s="7"/>
      <c r="NSA25" s="7"/>
      <c r="NSB25" s="7"/>
      <c r="NSC25" s="7"/>
      <c r="NSD25" s="7"/>
      <c r="NSE25" s="7"/>
      <c r="NSF25" s="7"/>
      <c r="NSG25" s="7"/>
      <c r="NSH25" s="7"/>
      <c r="NSI25" s="7"/>
      <c r="NSJ25" s="7"/>
      <c r="NSK25" s="7"/>
      <c r="NSL25" s="7"/>
      <c r="NSM25" s="7"/>
      <c r="NSN25" s="7"/>
      <c r="NSO25" s="7"/>
      <c r="NSP25" s="7"/>
      <c r="NSQ25" s="7"/>
      <c r="NSR25" s="7"/>
      <c r="NSS25" s="7"/>
      <c r="NST25" s="7"/>
      <c r="NSU25" s="7"/>
      <c r="NSV25" s="7"/>
      <c r="NSW25" s="7"/>
      <c r="NSX25" s="7"/>
      <c r="NSY25" s="7"/>
      <c r="NSZ25" s="7"/>
      <c r="NTA25" s="7"/>
      <c r="NTB25" s="7"/>
      <c r="NTC25" s="7"/>
      <c r="NTD25" s="7"/>
      <c r="NTE25" s="7"/>
      <c r="NTF25" s="7"/>
      <c r="NTG25" s="7"/>
      <c r="NTH25" s="7"/>
      <c r="NTI25" s="7"/>
      <c r="NTJ25" s="7"/>
      <c r="NTK25" s="7"/>
      <c r="NTL25" s="7"/>
      <c r="NTM25" s="7"/>
      <c r="NTN25" s="7"/>
      <c r="NTO25" s="7"/>
      <c r="NTP25" s="7"/>
      <c r="NTQ25" s="7"/>
      <c r="NTR25" s="7"/>
      <c r="NTS25" s="7"/>
      <c r="NTT25" s="7"/>
      <c r="NTU25" s="7"/>
      <c r="NTV25" s="7"/>
      <c r="NTW25" s="7"/>
      <c r="NTX25" s="7"/>
      <c r="NTY25" s="7"/>
      <c r="NTZ25" s="7"/>
      <c r="NUA25" s="7"/>
      <c r="NUB25" s="7"/>
      <c r="NUC25" s="7"/>
      <c r="NUD25" s="7"/>
      <c r="NUE25" s="7"/>
      <c r="NUF25" s="7"/>
      <c r="NUG25" s="7"/>
      <c r="NUH25" s="7"/>
      <c r="NUI25" s="7"/>
      <c r="NUJ25" s="7"/>
      <c r="NUK25" s="7"/>
      <c r="NUL25" s="7"/>
      <c r="NUM25" s="7"/>
      <c r="NUN25" s="7"/>
      <c r="NUO25" s="7"/>
      <c r="NUP25" s="7"/>
      <c r="NUQ25" s="7"/>
      <c r="NUR25" s="7"/>
      <c r="NUS25" s="7"/>
      <c r="NUT25" s="7"/>
      <c r="NUU25" s="7"/>
      <c r="NUV25" s="7"/>
      <c r="NUW25" s="7"/>
      <c r="NUX25" s="7"/>
      <c r="NUY25" s="7"/>
      <c r="NUZ25" s="7"/>
      <c r="NVA25" s="7"/>
      <c r="NVB25" s="7"/>
      <c r="NVC25" s="7"/>
      <c r="NVD25" s="7"/>
      <c r="NVE25" s="7"/>
      <c r="NVF25" s="7"/>
      <c r="NVG25" s="7"/>
      <c r="NVH25" s="7"/>
      <c r="NVI25" s="7"/>
      <c r="NVJ25" s="7"/>
      <c r="NVK25" s="7"/>
      <c r="NVL25" s="7"/>
      <c r="NVM25" s="7"/>
      <c r="NVN25" s="7"/>
      <c r="NVO25" s="7"/>
      <c r="NVP25" s="7"/>
      <c r="NVQ25" s="7"/>
      <c r="NVR25" s="7"/>
      <c r="NVS25" s="7"/>
      <c r="NVT25" s="7"/>
      <c r="NVU25" s="7"/>
      <c r="NVV25" s="7"/>
      <c r="NVW25" s="7"/>
      <c r="NVX25" s="7"/>
      <c r="NVY25" s="7"/>
      <c r="NVZ25" s="7"/>
      <c r="NWA25" s="7"/>
      <c r="NWB25" s="7"/>
      <c r="NWC25" s="7"/>
      <c r="NWD25" s="7"/>
      <c r="NWE25" s="7"/>
      <c r="NWF25" s="7"/>
      <c r="NWG25" s="7"/>
      <c r="NWH25" s="7"/>
      <c r="NWI25" s="7"/>
      <c r="NWJ25" s="7"/>
      <c r="NWK25" s="7"/>
      <c r="NWL25" s="7"/>
      <c r="NWM25" s="7"/>
      <c r="NWN25" s="7"/>
      <c r="NWO25" s="7"/>
      <c r="NWP25" s="7"/>
      <c r="NWQ25" s="7"/>
      <c r="NWR25" s="7"/>
      <c r="NWS25" s="7"/>
      <c r="NWT25" s="7"/>
      <c r="NWU25" s="7"/>
      <c r="NWV25" s="7"/>
      <c r="NWW25" s="7"/>
      <c r="NWX25" s="7"/>
      <c r="NWY25" s="7"/>
      <c r="NWZ25" s="7"/>
      <c r="NXA25" s="7"/>
      <c r="NXB25" s="7"/>
      <c r="NXC25" s="7"/>
      <c r="NXD25" s="7"/>
      <c r="NXE25" s="7"/>
      <c r="NXF25" s="7"/>
      <c r="NXG25" s="7"/>
      <c r="NXH25" s="7"/>
      <c r="NXI25" s="7"/>
      <c r="NXJ25" s="7"/>
      <c r="NXK25" s="7"/>
      <c r="NXL25" s="7"/>
      <c r="NXM25" s="7"/>
      <c r="NXN25" s="7"/>
      <c r="NXO25" s="7"/>
      <c r="NXP25" s="7"/>
      <c r="NXQ25" s="7"/>
      <c r="NXR25" s="7"/>
      <c r="NXS25" s="7"/>
      <c r="NXT25" s="7"/>
      <c r="NXU25" s="7"/>
      <c r="NXV25" s="7"/>
      <c r="NXW25" s="7"/>
      <c r="NXX25" s="7"/>
      <c r="NXY25" s="7"/>
      <c r="NXZ25" s="7"/>
      <c r="NYA25" s="7"/>
      <c r="NYB25" s="7"/>
      <c r="NYC25" s="7"/>
      <c r="NYD25" s="7"/>
      <c r="NYE25" s="7"/>
      <c r="NYF25" s="7"/>
      <c r="NYG25" s="7"/>
      <c r="NYH25" s="7"/>
      <c r="NYI25" s="7"/>
      <c r="NYJ25" s="7"/>
      <c r="NYK25" s="7"/>
      <c r="NYL25" s="7"/>
      <c r="NYM25" s="7"/>
      <c r="NYN25" s="7"/>
      <c r="NYO25" s="7"/>
      <c r="NYP25" s="7"/>
      <c r="NYQ25" s="7"/>
      <c r="NYR25" s="7"/>
      <c r="NYS25" s="7"/>
      <c r="NYT25" s="7"/>
      <c r="NYU25" s="7"/>
      <c r="NYV25" s="7"/>
      <c r="NYW25" s="7"/>
      <c r="NYX25" s="7"/>
      <c r="NYY25" s="7"/>
      <c r="NYZ25" s="7"/>
      <c r="NZA25" s="7"/>
      <c r="NZB25" s="7"/>
      <c r="NZC25" s="7"/>
      <c r="NZD25" s="7"/>
      <c r="NZE25" s="7"/>
      <c r="NZF25" s="7"/>
      <c r="NZG25" s="7"/>
      <c r="NZH25" s="7"/>
      <c r="NZI25" s="7"/>
      <c r="NZJ25" s="7"/>
      <c r="NZK25" s="7"/>
      <c r="NZL25" s="7"/>
      <c r="NZM25" s="7"/>
      <c r="NZN25" s="7"/>
      <c r="NZO25" s="7"/>
      <c r="NZP25" s="7"/>
      <c r="NZQ25" s="7"/>
      <c r="NZR25" s="7"/>
      <c r="NZS25" s="7"/>
      <c r="NZT25" s="7"/>
      <c r="NZU25" s="7"/>
      <c r="NZV25" s="7"/>
      <c r="NZW25" s="7"/>
      <c r="NZX25" s="7"/>
      <c r="NZY25" s="7"/>
      <c r="NZZ25" s="7"/>
      <c r="OAA25" s="7"/>
      <c r="OAB25" s="7"/>
      <c r="OAC25" s="7"/>
      <c r="OAD25" s="7"/>
      <c r="OAE25" s="7"/>
      <c r="OAF25" s="7"/>
      <c r="OAG25" s="7"/>
      <c r="OAH25" s="7"/>
      <c r="OAI25" s="7"/>
      <c r="OAJ25" s="7"/>
      <c r="OAK25" s="7"/>
      <c r="OAL25" s="7"/>
      <c r="OAM25" s="7"/>
      <c r="OAN25" s="7"/>
      <c r="OAO25" s="7"/>
      <c r="OAP25" s="7"/>
      <c r="OAQ25" s="7"/>
      <c r="OAR25" s="7"/>
      <c r="OAS25" s="7"/>
      <c r="OAT25" s="7"/>
      <c r="OAU25" s="7"/>
      <c r="OAV25" s="7"/>
      <c r="OAW25" s="7"/>
      <c r="OAX25" s="7"/>
      <c r="OAY25" s="7"/>
      <c r="OAZ25" s="7"/>
      <c r="OBA25" s="7"/>
      <c r="OBB25" s="7"/>
      <c r="OBC25" s="7"/>
      <c r="OBD25" s="7"/>
      <c r="OBE25" s="7"/>
      <c r="OBF25" s="7"/>
      <c r="OBG25" s="7"/>
      <c r="OBH25" s="7"/>
      <c r="OBI25" s="7"/>
      <c r="OBJ25" s="7"/>
      <c r="OBK25" s="7"/>
      <c r="OBL25" s="7"/>
      <c r="OBM25" s="7"/>
      <c r="OBN25" s="7"/>
      <c r="OBO25" s="7"/>
      <c r="OBP25" s="7"/>
      <c r="OBQ25" s="7"/>
      <c r="OBR25" s="7"/>
      <c r="OBS25" s="7"/>
      <c r="OBT25" s="7"/>
      <c r="OBU25" s="7"/>
      <c r="OBV25" s="7"/>
      <c r="OBW25" s="7"/>
      <c r="OBX25" s="7"/>
      <c r="OBY25" s="7"/>
      <c r="OBZ25" s="7"/>
      <c r="OCA25" s="7"/>
      <c r="OCB25" s="7"/>
      <c r="OCC25" s="7"/>
      <c r="OCD25" s="7"/>
      <c r="OCE25" s="7"/>
      <c r="OCF25" s="7"/>
      <c r="OCG25" s="7"/>
      <c r="OCH25" s="7"/>
      <c r="OCI25" s="7"/>
      <c r="OCJ25" s="7"/>
      <c r="OCK25" s="7"/>
      <c r="OCL25" s="7"/>
      <c r="OCM25" s="7"/>
      <c r="OCN25" s="7"/>
      <c r="OCO25" s="7"/>
      <c r="OCP25" s="7"/>
      <c r="OCQ25" s="7"/>
      <c r="OCR25" s="7"/>
      <c r="OCS25" s="7"/>
      <c r="OCT25" s="7"/>
      <c r="OCU25" s="7"/>
      <c r="OCV25" s="7"/>
      <c r="OCW25" s="7"/>
      <c r="OCX25" s="7"/>
      <c r="OCY25" s="7"/>
      <c r="OCZ25" s="7"/>
      <c r="ODA25" s="7"/>
      <c r="ODB25" s="7"/>
      <c r="ODC25" s="7"/>
      <c r="ODD25" s="7"/>
      <c r="ODE25" s="7"/>
      <c r="ODF25" s="7"/>
      <c r="ODG25" s="7"/>
      <c r="ODH25" s="7"/>
      <c r="ODI25" s="7"/>
      <c r="ODJ25" s="7"/>
      <c r="ODK25" s="7"/>
      <c r="ODL25" s="7"/>
      <c r="ODM25" s="7"/>
      <c r="ODN25" s="7"/>
      <c r="ODO25" s="7"/>
      <c r="ODP25" s="7"/>
      <c r="ODQ25" s="7"/>
      <c r="ODR25" s="7"/>
      <c r="ODS25" s="7"/>
      <c r="ODT25" s="7"/>
      <c r="ODU25" s="7"/>
      <c r="ODV25" s="7"/>
      <c r="ODW25" s="7"/>
      <c r="ODX25" s="7"/>
      <c r="ODY25" s="7"/>
      <c r="ODZ25" s="7"/>
      <c r="OEA25" s="7"/>
      <c r="OEB25" s="7"/>
      <c r="OEC25" s="7"/>
      <c r="OED25" s="7"/>
      <c r="OEE25" s="7"/>
      <c r="OEF25" s="7"/>
      <c r="OEG25" s="7"/>
      <c r="OEH25" s="7"/>
      <c r="OEI25" s="7"/>
      <c r="OEJ25" s="7"/>
      <c r="OEK25" s="7"/>
      <c r="OEL25" s="7"/>
      <c r="OEM25" s="7"/>
      <c r="OEN25" s="7"/>
      <c r="OEO25" s="7"/>
      <c r="OEP25" s="7"/>
      <c r="OEQ25" s="7"/>
      <c r="OER25" s="7"/>
      <c r="OES25" s="7"/>
      <c r="OET25" s="7"/>
      <c r="OEU25" s="7"/>
      <c r="OEV25" s="7"/>
      <c r="OEW25" s="7"/>
      <c r="OEX25" s="7"/>
      <c r="OEY25" s="7"/>
      <c r="OEZ25" s="7"/>
      <c r="OFA25" s="7"/>
      <c r="OFB25" s="7"/>
      <c r="OFC25" s="7"/>
      <c r="OFD25" s="7"/>
      <c r="OFE25" s="7"/>
      <c r="OFF25" s="7"/>
      <c r="OFG25" s="7"/>
      <c r="OFH25" s="7"/>
      <c r="OFI25" s="7"/>
      <c r="OFJ25" s="7"/>
      <c r="OFK25" s="7"/>
      <c r="OFL25" s="7"/>
      <c r="OFM25" s="7"/>
      <c r="OFN25" s="7"/>
      <c r="OFO25" s="7"/>
      <c r="OFP25" s="7"/>
      <c r="OFQ25" s="7"/>
      <c r="OFR25" s="7"/>
      <c r="OFS25" s="7"/>
      <c r="OFT25" s="7"/>
      <c r="OFU25" s="7"/>
      <c r="OFV25" s="7"/>
      <c r="OFW25" s="7"/>
      <c r="OFX25" s="7"/>
      <c r="OFY25" s="7"/>
      <c r="OFZ25" s="7"/>
      <c r="OGA25" s="7"/>
      <c r="OGB25" s="7"/>
      <c r="OGC25" s="7"/>
      <c r="OGD25" s="7"/>
      <c r="OGE25" s="7"/>
      <c r="OGF25" s="7"/>
      <c r="OGG25" s="7"/>
      <c r="OGH25" s="7"/>
      <c r="OGI25" s="7"/>
      <c r="OGJ25" s="7"/>
      <c r="OGK25" s="7"/>
      <c r="OGL25" s="7"/>
      <c r="OGM25" s="7"/>
      <c r="OGN25" s="7"/>
      <c r="OGO25" s="7"/>
      <c r="OGP25" s="7"/>
      <c r="OGQ25" s="7"/>
      <c r="OGR25" s="7"/>
      <c r="OGS25" s="7"/>
      <c r="OGT25" s="7"/>
      <c r="OGU25" s="7"/>
      <c r="OGV25" s="7"/>
      <c r="OGW25" s="7"/>
      <c r="OGX25" s="7"/>
      <c r="OGY25" s="7"/>
      <c r="OGZ25" s="7"/>
      <c r="OHA25" s="7"/>
      <c r="OHB25" s="7"/>
      <c r="OHC25" s="7"/>
      <c r="OHD25" s="7"/>
      <c r="OHE25" s="7"/>
      <c r="OHF25" s="7"/>
      <c r="OHG25" s="7"/>
      <c r="OHH25" s="7"/>
      <c r="OHI25" s="7"/>
      <c r="OHJ25" s="7"/>
      <c r="OHK25" s="7"/>
      <c r="OHL25" s="7"/>
      <c r="OHM25" s="7"/>
      <c r="OHN25" s="7"/>
      <c r="OHO25" s="7"/>
      <c r="OHP25" s="7"/>
      <c r="OHQ25" s="7"/>
      <c r="OHR25" s="7"/>
      <c r="OHS25" s="7"/>
      <c r="OHT25" s="7"/>
      <c r="OHU25" s="7"/>
      <c r="OHV25" s="7"/>
      <c r="OHW25" s="7"/>
      <c r="OHX25" s="7"/>
      <c r="OHY25" s="7"/>
      <c r="OHZ25" s="7"/>
      <c r="OIA25" s="7"/>
      <c r="OIB25" s="7"/>
      <c r="OIC25" s="7"/>
      <c r="OID25" s="7"/>
      <c r="OIE25" s="7"/>
      <c r="OIF25" s="7"/>
      <c r="OIG25" s="7"/>
      <c r="OIH25" s="7"/>
      <c r="OII25" s="7"/>
      <c r="OIJ25" s="7"/>
      <c r="OIK25" s="7"/>
      <c r="OIL25" s="7"/>
      <c r="OIM25" s="7"/>
      <c r="OIN25" s="7"/>
      <c r="OIO25" s="7"/>
      <c r="OIP25" s="7"/>
      <c r="OIQ25" s="7"/>
      <c r="OIR25" s="7"/>
      <c r="OIS25" s="7"/>
      <c r="OIT25" s="7"/>
      <c r="OIU25" s="7"/>
      <c r="OIV25" s="7"/>
      <c r="OIW25" s="7"/>
      <c r="OIX25" s="7"/>
      <c r="OIY25" s="7"/>
      <c r="OIZ25" s="7"/>
      <c r="OJA25" s="7"/>
      <c r="OJB25" s="7"/>
      <c r="OJC25" s="7"/>
      <c r="OJD25" s="7"/>
      <c r="OJE25" s="7"/>
      <c r="OJF25" s="7"/>
      <c r="OJG25" s="7"/>
      <c r="OJH25" s="7"/>
      <c r="OJI25" s="7"/>
      <c r="OJJ25" s="7"/>
      <c r="OJK25" s="7"/>
      <c r="OJL25" s="7"/>
      <c r="OJM25" s="7"/>
      <c r="OJN25" s="7"/>
      <c r="OJO25" s="7"/>
      <c r="OJP25" s="7"/>
      <c r="OJQ25" s="7"/>
      <c r="OJR25" s="7"/>
      <c r="OJS25" s="7"/>
      <c r="OJT25" s="7"/>
      <c r="OJU25" s="7"/>
      <c r="OJV25" s="7"/>
      <c r="OJW25" s="7"/>
      <c r="OJX25" s="7"/>
      <c r="OJY25" s="7"/>
      <c r="OJZ25" s="7"/>
      <c r="OKA25" s="7"/>
      <c r="OKB25" s="7"/>
      <c r="OKC25" s="7"/>
      <c r="OKD25" s="7"/>
      <c r="OKE25" s="7"/>
      <c r="OKF25" s="7"/>
      <c r="OKG25" s="7"/>
      <c r="OKH25" s="7"/>
      <c r="OKI25" s="7"/>
      <c r="OKJ25" s="7"/>
      <c r="OKK25" s="7"/>
      <c r="OKL25" s="7"/>
      <c r="OKM25" s="7"/>
      <c r="OKN25" s="7"/>
      <c r="OKO25" s="7"/>
      <c r="OKP25" s="7"/>
      <c r="OKQ25" s="7"/>
      <c r="OKR25" s="7"/>
      <c r="OKS25" s="7"/>
      <c r="OKT25" s="7"/>
      <c r="OKU25" s="7"/>
      <c r="OKV25" s="7"/>
      <c r="OKW25" s="7"/>
      <c r="OKX25" s="7"/>
      <c r="OKY25" s="7"/>
      <c r="OKZ25" s="7"/>
      <c r="OLA25" s="7"/>
      <c r="OLB25" s="7"/>
      <c r="OLC25" s="7"/>
      <c r="OLD25" s="7"/>
      <c r="OLE25" s="7"/>
      <c r="OLF25" s="7"/>
      <c r="OLG25" s="7"/>
      <c r="OLH25" s="7"/>
      <c r="OLI25" s="7"/>
      <c r="OLJ25" s="7"/>
      <c r="OLK25" s="7"/>
      <c r="OLL25" s="7"/>
      <c r="OLM25" s="7"/>
      <c r="OLN25" s="7"/>
      <c r="OLO25" s="7"/>
      <c r="OLP25" s="7"/>
      <c r="OLQ25" s="7"/>
      <c r="OLR25" s="7"/>
      <c r="OLS25" s="7"/>
      <c r="OLT25" s="7"/>
      <c r="OLU25" s="7"/>
      <c r="OLV25" s="7"/>
      <c r="OLW25" s="7"/>
      <c r="OLX25" s="7"/>
      <c r="OLY25" s="7"/>
      <c r="OLZ25" s="7"/>
      <c r="OMA25" s="7"/>
      <c r="OMB25" s="7"/>
      <c r="OMC25" s="7"/>
      <c r="OMD25" s="7"/>
      <c r="OME25" s="7"/>
      <c r="OMF25" s="7"/>
      <c r="OMG25" s="7"/>
      <c r="OMH25" s="7"/>
      <c r="OMI25" s="7"/>
      <c r="OMJ25" s="7"/>
      <c r="OMK25" s="7"/>
      <c r="OML25" s="7"/>
      <c r="OMM25" s="7"/>
      <c r="OMN25" s="7"/>
      <c r="OMO25" s="7"/>
      <c r="OMP25" s="7"/>
      <c r="OMQ25" s="7"/>
      <c r="OMR25" s="7"/>
      <c r="OMS25" s="7"/>
      <c r="OMT25" s="7"/>
      <c r="OMU25" s="7"/>
      <c r="OMV25" s="7"/>
      <c r="OMW25" s="7"/>
      <c r="OMX25" s="7"/>
      <c r="OMY25" s="7"/>
      <c r="OMZ25" s="7"/>
      <c r="ONA25" s="7"/>
      <c r="ONB25" s="7"/>
      <c r="ONC25" s="7"/>
      <c r="OND25" s="7"/>
      <c r="ONE25" s="7"/>
      <c r="ONF25" s="7"/>
      <c r="ONG25" s="7"/>
      <c r="ONH25" s="7"/>
      <c r="ONI25" s="7"/>
      <c r="ONJ25" s="7"/>
      <c r="ONK25" s="7"/>
      <c r="ONL25" s="7"/>
      <c r="ONM25" s="7"/>
      <c r="ONN25" s="7"/>
      <c r="ONO25" s="7"/>
      <c r="ONP25" s="7"/>
      <c r="ONQ25" s="7"/>
      <c r="ONR25" s="7"/>
      <c r="ONS25" s="7"/>
      <c r="ONT25" s="7"/>
      <c r="ONU25" s="7"/>
      <c r="ONV25" s="7"/>
      <c r="ONW25" s="7"/>
      <c r="ONX25" s="7"/>
      <c r="ONY25" s="7"/>
      <c r="ONZ25" s="7"/>
      <c r="OOA25" s="7"/>
      <c r="OOB25" s="7"/>
      <c r="OOC25" s="7"/>
      <c r="OOD25" s="7"/>
      <c r="OOE25" s="7"/>
      <c r="OOF25" s="7"/>
      <c r="OOG25" s="7"/>
      <c r="OOH25" s="7"/>
      <c r="OOI25" s="7"/>
      <c r="OOJ25" s="7"/>
      <c r="OOK25" s="7"/>
      <c r="OOL25" s="7"/>
      <c r="OOM25" s="7"/>
      <c r="OON25" s="7"/>
      <c r="OOO25" s="7"/>
      <c r="OOP25" s="7"/>
      <c r="OOQ25" s="7"/>
      <c r="OOR25" s="7"/>
      <c r="OOS25" s="7"/>
      <c r="OOT25" s="7"/>
      <c r="OOU25" s="7"/>
      <c r="OOV25" s="7"/>
      <c r="OOW25" s="7"/>
      <c r="OOX25" s="7"/>
      <c r="OOY25" s="7"/>
      <c r="OOZ25" s="7"/>
      <c r="OPA25" s="7"/>
      <c r="OPB25" s="7"/>
      <c r="OPC25" s="7"/>
      <c r="OPD25" s="7"/>
      <c r="OPE25" s="7"/>
      <c r="OPF25" s="7"/>
      <c r="OPG25" s="7"/>
      <c r="OPH25" s="7"/>
      <c r="OPI25" s="7"/>
      <c r="OPJ25" s="7"/>
      <c r="OPK25" s="7"/>
      <c r="OPL25" s="7"/>
      <c r="OPM25" s="7"/>
      <c r="OPN25" s="7"/>
      <c r="OPO25" s="7"/>
      <c r="OPP25" s="7"/>
      <c r="OPQ25" s="7"/>
      <c r="OPR25" s="7"/>
      <c r="OPS25" s="7"/>
      <c r="OPT25" s="7"/>
      <c r="OPU25" s="7"/>
      <c r="OPV25" s="7"/>
      <c r="OPW25" s="7"/>
      <c r="OPX25" s="7"/>
      <c r="OPY25" s="7"/>
      <c r="OPZ25" s="7"/>
      <c r="OQA25" s="7"/>
      <c r="OQB25" s="7"/>
      <c r="OQC25" s="7"/>
      <c r="OQD25" s="7"/>
      <c r="OQE25" s="7"/>
      <c r="OQF25" s="7"/>
      <c r="OQG25" s="7"/>
      <c r="OQH25" s="7"/>
      <c r="OQI25" s="7"/>
      <c r="OQJ25" s="7"/>
      <c r="OQK25" s="7"/>
      <c r="OQL25" s="7"/>
      <c r="OQM25" s="7"/>
      <c r="OQN25" s="7"/>
      <c r="OQO25" s="7"/>
      <c r="OQP25" s="7"/>
      <c r="OQQ25" s="7"/>
      <c r="OQR25" s="7"/>
      <c r="OQS25" s="7"/>
      <c r="OQT25" s="7"/>
      <c r="OQU25" s="7"/>
      <c r="OQV25" s="7"/>
      <c r="OQW25" s="7"/>
      <c r="OQX25" s="7"/>
      <c r="OQY25" s="7"/>
      <c r="OQZ25" s="7"/>
      <c r="ORA25" s="7"/>
      <c r="ORB25" s="7"/>
      <c r="ORC25" s="7"/>
      <c r="ORD25" s="7"/>
      <c r="ORE25" s="7"/>
      <c r="ORF25" s="7"/>
      <c r="ORG25" s="7"/>
      <c r="ORH25" s="7"/>
      <c r="ORI25" s="7"/>
      <c r="ORJ25" s="7"/>
      <c r="ORK25" s="7"/>
      <c r="ORL25" s="7"/>
      <c r="ORM25" s="7"/>
      <c r="ORN25" s="7"/>
      <c r="ORO25" s="7"/>
      <c r="ORP25" s="7"/>
      <c r="ORQ25" s="7"/>
      <c r="ORR25" s="7"/>
      <c r="ORS25" s="7"/>
      <c r="ORT25" s="7"/>
      <c r="ORU25" s="7"/>
      <c r="ORV25" s="7"/>
      <c r="ORW25" s="7"/>
      <c r="ORX25" s="7"/>
      <c r="ORY25" s="7"/>
      <c r="ORZ25" s="7"/>
      <c r="OSA25" s="7"/>
      <c r="OSB25" s="7"/>
      <c r="OSC25" s="7"/>
      <c r="OSD25" s="7"/>
      <c r="OSE25" s="7"/>
      <c r="OSF25" s="7"/>
      <c r="OSG25" s="7"/>
      <c r="OSH25" s="7"/>
      <c r="OSI25" s="7"/>
      <c r="OSJ25" s="7"/>
      <c r="OSK25" s="7"/>
      <c r="OSL25" s="7"/>
      <c r="OSM25" s="7"/>
      <c r="OSN25" s="7"/>
      <c r="OSO25" s="7"/>
      <c r="OSP25" s="7"/>
      <c r="OSQ25" s="7"/>
      <c r="OSR25" s="7"/>
      <c r="OSS25" s="7"/>
      <c r="OST25" s="7"/>
      <c r="OSU25" s="7"/>
      <c r="OSV25" s="7"/>
      <c r="OSW25" s="7"/>
      <c r="OSX25" s="7"/>
      <c r="OSY25" s="7"/>
      <c r="OSZ25" s="7"/>
      <c r="OTA25" s="7"/>
      <c r="OTB25" s="7"/>
      <c r="OTC25" s="7"/>
      <c r="OTD25" s="7"/>
      <c r="OTE25" s="7"/>
      <c r="OTF25" s="7"/>
      <c r="OTG25" s="7"/>
      <c r="OTH25" s="7"/>
      <c r="OTI25" s="7"/>
      <c r="OTJ25" s="7"/>
      <c r="OTK25" s="7"/>
      <c r="OTL25" s="7"/>
      <c r="OTM25" s="7"/>
      <c r="OTN25" s="7"/>
      <c r="OTO25" s="7"/>
      <c r="OTP25" s="7"/>
      <c r="OTQ25" s="7"/>
      <c r="OTR25" s="7"/>
      <c r="OTS25" s="7"/>
      <c r="OTT25" s="7"/>
      <c r="OTU25" s="7"/>
      <c r="OTV25" s="7"/>
      <c r="OTW25" s="7"/>
      <c r="OTX25" s="7"/>
      <c r="OTY25" s="7"/>
      <c r="OTZ25" s="7"/>
      <c r="OUA25" s="7"/>
      <c r="OUB25" s="7"/>
      <c r="OUC25" s="7"/>
      <c r="OUD25" s="7"/>
      <c r="OUE25" s="7"/>
      <c r="OUF25" s="7"/>
      <c r="OUG25" s="7"/>
      <c r="OUH25" s="7"/>
      <c r="OUI25" s="7"/>
      <c r="OUJ25" s="7"/>
      <c r="OUK25" s="7"/>
      <c r="OUL25" s="7"/>
      <c r="OUM25" s="7"/>
      <c r="OUN25" s="7"/>
      <c r="OUO25" s="7"/>
      <c r="OUP25" s="7"/>
      <c r="OUQ25" s="7"/>
      <c r="OUR25" s="7"/>
      <c r="OUS25" s="7"/>
      <c r="OUT25" s="7"/>
      <c r="OUU25" s="7"/>
      <c r="OUV25" s="7"/>
      <c r="OUW25" s="7"/>
      <c r="OUX25" s="7"/>
      <c r="OUY25" s="7"/>
      <c r="OUZ25" s="7"/>
      <c r="OVA25" s="7"/>
      <c r="OVB25" s="7"/>
      <c r="OVC25" s="7"/>
      <c r="OVD25" s="7"/>
      <c r="OVE25" s="7"/>
      <c r="OVF25" s="7"/>
      <c r="OVG25" s="7"/>
      <c r="OVH25" s="7"/>
      <c r="OVI25" s="7"/>
      <c r="OVJ25" s="7"/>
      <c r="OVK25" s="7"/>
      <c r="OVL25" s="7"/>
      <c r="OVM25" s="7"/>
      <c r="OVN25" s="7"/>
      <c r="OVO25" s="7"/>
      <c r="OVP25" s="7"/>
      <c r="OVQ25" s="7"/>
      <c r="OVR25" s="7"/>
      <c r="OVS25" s="7"/>
      <c r="OVT25" s="7"/>
      <c r="OVU25" s="7"/>
      <c r="OVV25" s="7"/>
      <c r="OVW25" s="7"/>
      <c r="OVX25" s="7"/>
      <c r="OVY25" s="7"/>
      <c r="OVZ25" s="7"/>
      <c r="OWA25" s="7"/>
      <c r="OWB25" s="7"/>
      <c r="OWC25" s="7"/>
      <c r="OWD25" s="7"/>
      <c r="OWE25" s="7"/>
      <c r="OWF25" s="7"/>
      <c r="OWG25" s="7"/>
      <c r="OWH25" s="7"/>
      <c r="OWI25" s="7"/>
      <c r="OWJ25" s="7"/>
      <c r="OWK25" s="7"/>
      <c r="OWL25" s="7"/>
      <c r="OWM25" s="7"/>
      <c r="OWN25" s="7"/>
      <c r="OWO25" s="7"/>
      <c r="OWP25" s="7"/>
      <c r="OWQ25" s="7"/>
      <c r="OWR25" s="7"/>
      <c r="OWS25" s="7"/>
      <c r="OWT25" s="7"/>
      <c r="OWU25" s="7"/>
      <c r="OWV25" s="7"/>
      <c r="OWW25" s="7"/>
      <c r="OWX25" s="7"/>
      <c r="OWY25" s="7"/>
      <c r="OWZ25" s="7"/>
      <c r="OXA25" s="7"/>
      <c r="OXB25" s="7"/>
      <c r="OXC25" s="7"/>
      <c r="OXD25" s="7"/>
      <c r="OXE25" s="7"/>
      <c r="OXF25" s="7"/>
      <c r="OXG25" s="7"/>
      <c r="OXH25" s="7"/>
      <c r="OXI25" s="7"/>
      <c r="OXJ25" s="7"/>
      <c r="OXK25" s="7"/>
      <c r="OXL25" s="7"/>
      <c r="OXM25" s="7"/>
      <c r="OXN25" s="7"/>
      <c r="OXO25" s="7"/>
      <c r="OXP25" s="7"/>
      <c r="OXQ25" s="7"/>
      <c r="OXR25" s="7"/>
      <c r="OXS25" s="7"/>
      <c r="OXT25" s="7"/>
      <c r="OXU25" s="7"/>
      <c r="OXV25" s="7"/>
      <c r="OXW25" s="7"/>
      <c r="OXX25" s="7"/>
      <c r="OXY25" s="7"/>
      <c r="OXZ25" s="7"/>
      <c r="OYA25" s="7"/>
      <c r="OYB25" s="7"/>
      <c r="OYC25" s="7"/>
      <c r="OYD25" s="7"/>
      <c r="OYE25" s="7"/>
      <c r="OYF25" s="7"/>
      <c r="OYG25" s="7"/>
      <c r="OYH25" s="7"/>
      <c r="OYI25" s="7"/>
      <c r="OYJ25" s="7"/>
      <c r="OYK25" s="7"/>
      <c r="OYL25" s="7"/>
      <c r="OYM25" s="7"/>
      <c r="OYN25" s="7"/>
      <c r="OYO25" s="7"/>
      <c r="OYP25" s="7"/>
      <c r="OYQ25" s="7"/>
      <c r="OYR25" s="7"/>
      <c r="OYS25" s="7"/>
      <c r="OYT25" s="7"/>
      <c r="OYU25" s="7"/>
      <c r="OYV25" s="7"/>
      <c r="OYW25" s="7"/>
      <c r="OYX25" s="7"/>
      <c r="OYY25" s="7"/>
      <c r="OYZ25" s="7"/>
      <c r="OZA25" s="7"/>
      <c r="OZB25" s="7"/>
      <c r="OZC25" s="7"/>
      <c r="OZD25" s="7"/>
      <c r="OZE25" s="7"/>
      <c r="OZF25" s="7"/>
      <c r="OZG25" s="7"/>
      <c r="OZH25" s="7"/>
      <c r="OZI25" s="7"/>
      <c r="OZJ25" s="7"/>
      <c r="OZK25" s="7"/>
      <c r="OZL25" s="7"/>
      <c r="OZM25" s="7"/>
      <c r="OZN25" s="7"/>
      <c r="OZO25" s="7"/>
      <c r="OZP25" s="7"/>
      <c r="OZQ25" s="7"/>
      <c r="OZR25" s="7"/>
      <c r="OZS25" s="7"/>
      <c r="OZT25" s="7"/>
      <c r="OZU25" s="7"/>
      <c r="OZV25" s="7"/>
      <c r="OZW25" s="7"/>
      <c r="OZX25" s="7"/>
      <c r="OZY25" s="7"/>
      <c r="OZZ25" s="7"/>
      <c r="PAA25" s="7"/>
      <c r="PAB25" s="7"/>
      <c r="PAC25" s="7"/>
      <c r="PAD25" s="7"/>
      <c r="PAE25" s="7"/>
      <c r="PAF25" s="7"/>
      <c r="PAG25" s="7"/>
      <c r="PAH25" s="7"/>
      <c r="PAI25" s="7"/>
      <c r="PAJ25" s="7"/>
      <c r="PAK25" s="7"/>
      <c r="PAL25" s="7"/>
      <c r="PAM25" s="7"/>
      <c r="PAN25" s="7"/>
      <c r="PAO25" s="7"/>
      <c r="PAP25" s="7"/>
      <c r="PAQ25" s="7"/>
      <c r="PAR25" s="7"/>
      <c r="PAS25" s="7"/>
      <c r="PAT25" s="7"/>
      <c r="PAU25" s="7"/>
      <c r="PAV25" s="7"/>
      <c r="PAW25" s="7"/>
      <c r="PAX25" s="7"/>
      <c r="PAY25" s="7"/>
      <c r="PAZ25" s="7"/>
      <c r="PBA25" s="7"/>
      <c r="PBB25" s="7"/>
      <c r="PBC25" s="7"/>
      <c r="PBD25" s="7"/>
      <c r="PBE25" s="7"/>
      <c r="PBF25" s="7"/>
      <c r="PBG25" s="7"/>
      <c r="PBH25" s="7"/>
      <c r="PBI25" s="7"/>
      <c r="PBJ25" s="7"/>
      <c r="PBK25" s="7"/>
      <c r="PBL25" s="7"/>
      <c r="PBM25" s="7"/>
      <c r="PBN25" s="7"/>
      <c r="PBO25" s="7"/>
      <c r="PBP25" s="7"/>
      <c r="PBQ25" s="7"/>
      <c r="PBR25" s="7"/>
      <c r="PBS25" s="7"/>
      <c r="PBT25" s="7"/>
      <c r="PBU25" s="7"/>
      <c r="PBV25" s="7"/>
      <c r="PBW25" s="7"/>
      <c r="PBX25" s="7"/>
      <c r="PBY25" s="7"/>
      <c r="PBZ25" s="7"/>
      <c r="PCA25" s="7"/>
      <c r="PCB25" s="7"/>
      <c r="PCC25" s="7"/>
      <c r="PCD25" s="7"/>
      <c r="PCE25" s="7"/>
      <c r="PCF25" s="7"/>
      <c r="PCG25" s="7"/>
      <c r="PCH25" s="7"/>
      <c r="PCI25" s="7"/>
      <c r="PCJ25" s="7"/>
      <c r="PCK25" s="7"/>
      <c r="PCL25" s="7"/>
      <c r="PCM25" s="7"/>
      <c r="PCN25" s="7"/>
      <c r="PCO25" s="7"/>
      <c r="PCP25" s="7"/>
      <c r="PCQ25" s="7"/>
      <c r="PCR25" s="7"/>
      <c r="PCS25" s="7"/>
      <c r="PCT25" s="7"/>
      <c r="PCU25" s="7"/>
      <c r="PCV25" s="7"/>
      <c r="PCW25" s="7"/>
      <c r="PCX25" s="7"/>
      <c r="PCY25" s="7"/>
      <c r="PCZ25" s="7"/>
      <c r="PDA25" s="7"/>
      <c r="PDB25" s="7"/>
      <c r="PDC25" s="7"/>
      <c r="PDD25" s="7"/>
      <c r="PDE25" s="7"/>
      <c r="PDF25" s="7"/>
      <c r="PDG25" s="7"/>
      <c r="PDH25" s="7"/>
      <c r="PDI25" s="7"/>
      <c r="PDJ25" s="7"/>
      <c r="PDK25" s="7"/>
      <c r="PDL25" s="7"/>
      <c r="PDM25" s="7"/>
      <c r="PDN25" s="7"/>
      <c r="PDO25" s="7"/>
      <c r="PDP25" s="7"/>
      <c r="PDQ25" s="7"/>
      <c r="PDR25" s="7"/>
      <c r="PDS25" s="7"/>
      <c r="PDT25" s="7"/>
      <c r="PDU25" s="7"/>
      <c r="PDV25" s="7"/>
      <c r="PDW25" s="7"/>
      <c r="PDX25" s="7"/>
      <c r="PDY25" s="7"/>
      <c r="PDZ25" s="7"/>
      <c r="PEA25" s="7"/>
      <c r="PEB25" s="7"/>
      <c r="PEC25" s="7"/>
      <c r="PED25" s="7"/>
      <c r="PEE25" s="7"/>
      <c r="PEF25" s="7"/>
      <c r="PEG25" s="7"/>
      <c r="PEH25" s="7"/>
      <c r="PEI25" s="7"/>
      <c r="PEJ25" s="7"/>
      <c r="PEK25" s="7"/>
      <c r="PEL25" s="7"/>
      <c r="PEM25" s="7"/>
      <c r="PEN25" s="7"/>
      <c r="PEO25" s="7"/>
      <c r="PEP25" s="7"/>
      <c r="PEQ25" s="7"/>
      <c r="PER25" s="7"/>
      <c r="PES25" s="7"/>
      <c r="PET25" s="7"/>
      <c r="PEU25" s="7"/>
      <c r="PEV25" s="7"/>
      <c r="PEW25" s="7"/>
      <c r="PEX25" s="7"/>
      <c r="PEY25" s="7"/>
      <c r="PEZ25" s="7"/>
      <c r="PFA25" s="7"/>
      <c r="PFB25" s="7"/>
      <c r="PFC25" s="7"/>
      <c r="PFD25" s="7"/>
      <c r="PFE25" s="7"/>
      <c r="PFF25" s="7"/>
      <c r="PFG25" s="7"/>
      <c r="PFH25" s="7"/>
      <c r="PFI25" s="7"/>
      <c r="PFJ25" s="7"/>
      <c r="PFK25" s="7"/>
      <c r="PFL25" s="7"/>
      <c r="PFM25" s="7"/>
      <c r="PFN25" s="7"/>
      <c r="PFO25" s="7"/>
      <c r="PFP25" s="7"/>
      <c r="PFQ25" s="7"/>
      <c r="PFR25" s="7"/>
      <c r="PFS25" s="7"/>
      <c r="PFT25" s="7"/>
      <c r="PFU25" s="7"/>
      <c r="PFV25" s="7"/>
      <c r="PFW25" s="7"/>
      <c r="PFX25" s="7"/>
      <c r="PFY25" s="7"/>
      <c r="PFZ25" s="7"/>
      <c r="PGA25" s="7"/>
      <c r="PGB25" s="7"/>
      <c r="PGC25" s="7"/>
      <c r="PGD25" s="7"/>
      <c r="PGE25" s="7"/>
      <c r="PGF25" s="7"/>
      <c r="PGG25" s="7"/>
      <c r="PGH25" s="7"/>
      <c r="PGI25" s="7"/>
      <c r="PGJ25" s="7"/>
      <c r="PGK25" s="7"/>
      <c r="PGL25" s="7"/>
      <c r="PGM25" s="7"/>
      <c r="PGN25" s="7"/>
      <c r="PGO25" s="7"/>
      <c r="PGP25" s="7"/>
      <c r="PGQ25" s="7"/>
      <c r="PGR25" s="7"/>
      <c r="PGS25" s="7"/>
      <c r="PGT25" s="7"/>
      <c r="PGU25" s="7"/>
      <c r="PGV25" s="7"/>
      <c r="PGW25" s="7"/>
      <c r="PGX25" s="7"/>
      <c r="PGY25" s="7"/>
      <c r="PGZ25" s="7"/>
      <c r="PHA25" s="7"/>
      <c r="PHB25" s="7"/>
      <c r="PHC25" s="7"/>
      <c r="PHD25" s="7"/>
      <c r="PHE25" s="7"/>
      <c r="PHF25" s="7"/>
      <c r="PHG25" s="7"/>
      <c r="PHH25" s="7"/>
      <c r="PHI25" s="7"/>
      <c r="PHJ25" s="7"/>
      <c r="PHK25" s="7"/>
      <c r="PHL25" s="7"/>
      <c r="PHM25" s="7"/>
      <c r="PHN25" s="7"/>
      <c r="PHO25" s="7"/>
      <c r="PHP25" s="7"/>
      <c r="PHQ25" s="7"/>
      <c r="PHR25" s="7"/>
      <c r="PHS25" s="7"/>
      <c r="PHT25" s="7"/>
      <c r="PHU25" s="7"/>
      <c r="PHV25" s="7"/>
      <c r="PHW25" s="7"/>
      <c r="PHX25" s="7"/>
      <c r="PHY25" s="7"/>
      <c r="PHZ25" s="7"/>
      <c r="PIA25" s="7"/>
      <c r="PIB25" s="7"/>
      <c r="PIC25" s="7"/>
      <c r="PID25" s="7"/>
      <c r="PIE25" s="7"/>
      <c r="PIF25" s="7"/>
      <c r="PIG25" s="7"/>
      <c r="PIH25" s="7"/>
      <c r="PII25" s="7"/>
      <c r="PIJ25" s="7"/>
      <c r="PIK25" s="7"/>
      <c r="PIL25" s="7"/>
      <c r="PIM25" s="7"/>
      <c r="PIN25" s="7"/>
      <c r="PIO25" s="7"/>
      <c r="PIP25" s="7"/>
      <c r="PIQ25" s="7"/>
      <c r="PIR25" s="7"/>
      <c r="PIS25" s="7"/>
      <c r="PIT25" s="7"/>
      <c r="PIU25" s="7"/>
      <c r="PIV25" s="7"/>
      <c r="PIW25" s="7"/>
      <c r="PIX25" s="7"/>
      <c r="PIY25" s="7"/>
      <c r="PIZ25" s="7"/>
      <c r="PJA25" s="7"/>
      <c r="PJB25" s="7"/>
      <c r="PJC25" s="7"/>
      <c r="PJD25" s="7"/>
      <c r="PJE25" s="7"/>
      <c r="PJF25" s="7"/>
      <c r="PJG25" s="7"/>
      <c r="PJH25" s="7"/>
      <c r="PJI25" s="7"/>
      <c r="PJJ25" s="7"/>
      <c r="PJK25" s="7"/>
      <c r="PJL25" s="7"/>
      <c r="PJM25" s="7"/>
      <c r="PJN25" s="7"/>
      <c r="PJO25" s="7"/>
      <c r="PJP25" s="7"/>
      <c r="PJQ25" s="7"/>
      <c r="PJR25" s="7"/>
      <c r="PJS25" s="7"/>
      <c r="PJT25" s="7"/>
      <c r="PJU25" s="7"/>
      <c r="PJV25" s="7"/>
      <c r="PJW25" s="7"/>
      <c r="PJX25" s="7"/>
      <c r="PJY25" s="7"/>
      <c r="PJZ25" s="7"/>
      <c r="PKA25" s="7"/>
      <c r="PKB25" s="7"/>
      <c r="PKC25" s="7"/>
      <c r="PKD25" s="7"/>
      <c r="PKE25" s="7"/>
      <c r="PKF25" s="7"/>
      <c r="PKG25" s="7"/>
      <c r="PKH25" s="7"/>
      <c r="PKI25" s="7"/>
      <c r="PKJ25" s="7"/>
      <c r="PKK25" s="7"/>
      <c r="PKL25" s="7"/>
      <c r="PKM25" s="7"/>
      <c r="PKN25" s="7"/>
      <c r="PKO25" s="7"/>
      <c r="PKP25" s="7"/>
      <c r="PKQ25" s="7"/>
      <c r="PKR25" s="7"/>
      <c r="PKS25" s="7"/>
      <c r="PKT25" s="7"/>
      <c r="PKU25" s="7"/>
      <c r="PKV25" s="7"/>
      <c r="PKW25" s="7"/>
      <c r="PKX25" s="7"/>
      <c r="PKY25" s="7"/>
      <c r="PKZ25" s="7"/>
      <c r="PLA25" s="7"/>
      <c r="PLB25" s="7"/>
      <c r="PLC25" s="7"/>
      <c r="PLD25" s="7"/>
      <c r="PLE25" s="7"/>
      <c r="PLF25" s="7"/>
      <c r="PLG25" s="7"/>
      <c r="PLH25" s="7"/>
      <c r="PLI25" s="7"/>
      <c r="PLJ25" s="7"/>
      <c r="PLK25" s="7"/>
      <c r="PLL25" s="7"/>
      <c r="PLM25" s="7"/>
      <c r="PLN25" s="7"/>
      <c r="PLO25" s="7"/>
      <c r="PLP25" s="7"/>
      <c r="PLQ25" s="7"/>
      <c r="PLR25" s="7"/>
      <c r="PLS25" s="7"/>
      <c r="PLT25" s="7"/>
      <c r="PLU25" s="7"/>
      <c r="PLV25" s="7"/>
      <c r="PLW25" s="7"/>
      <c r="PLX25" s="7"/>
      <c r="PLY25" s="7"/>
      <c r="PLZ25" s="7"/>
      <c r="PMA25" s="7"/>
      <c r="PMB25" s="7"/>
      <c r="PMC25" s="7"/>
      <c r="PMD25" s="7"/>
      <c r="PME25" s="7"/>
      <c r="PMF25" s="7"/>
      <c r="PMG25" s="7"/>
      <c r="PMH25" s="7"/>
      <c r="PMI25" s="7"/>
      <c r="PMJ25" s="7"/>
      <c r="PMK25" s="7"/>
      <c r="PML25" s="7"/>
      <c r="PMM25" s="7"/>
      <c r="PMN25" s="7"/>
      <c r="PMO25" s="7"/>
      <c r="PMP25" s="7"/>
      <c r="PMQ25" s="7"/>
      <c r="PMR25" s="7"/>
      <c r="PMS25" s="7"/>
      <c r="PMT25" s="7"/>
      <c r="PMU25" s="7"/>
      <c r="PMV25" s="7"/>
      <c r="PMW25" s="7"/>
      <c r="PMX25" s="7"/>
      <c r="PMY25" s="7"/>
      <c r="PMZ25" s="7"/>
      <c r="PNA25" s="7"/>
      <c r="PNB25" s="7"/>
      <c r="PNC25" s="7"/>
      <c r="PND25" s="7"/>
      <c r="PNE25" s="7"/>
      <c r="PNF25" s="7"/>
      <c r="PNG25" s="7"/>
      <c r="PNH25" s="7"/>
      <c r="PNI25" s="7"/>
      <c r="PNJ25" s="7"/>
      <c r="PNK25" s="7"/>
      <c r="PNL25" s="7"/>
      <c r="PNM25" s="7"/>
      <c r="PNN25" s="7"/>
      <c r="PNO25" s="7"/>
      <c r="PNP25" s="7"/>
      <c r="PNQ25" s="7"/>
      <c r="PNR25" s="7"/>
      <c r="PNS25" s="7"/>
      <c r="PNT25" s="7"/>
      <c r="PNU25" s="7"/>
      <c r="PNV25" s="7"/>
      <c r="PNW25" s="7"/>
      <c r="PNX25" s="7"/>
      <c r="PNY25" s="7"/>
      <c r="PNZ25" s="7"/>
      <c r="POA25" s="7"/>
      <c r="POB25" s="7"/>
      <c r="POC25" s="7"/>
      <c r="POD25" s="7"/>
      <c r="POE25" s="7"/>
      <c r="POF25" s="7"/>
      <c r="POG25" s="7"/>
      <c r="POH25" s="7"/>
      <c r="POI25" s="7"/>
      <c r="POJ25" s="7"/>
      <c r="POK25" s="7"/>
      <c r="POL25" s="7"/>
      <c r="POM25" s="7"/>
      <c r="PON25" s="7"/>
      <c r="POO25" s="7"/>
      <c r="POP25" s="7"/>
      <c r="POQ25" s="7"/>
      <c r="POR25" s="7"/>
      <c r="POS25" s="7"/>
      <c r="POT25" s="7"/>
      <c r="POU25" s="7"/>
      <c r="POV25" s="7"/>
      <c r="POW25" s="7"/>
      <c r="POX25" s="7"/>
      <c r="POY25" s="7"/>
      <c r="POZ25" s="7"/>
      <c r="PPA25" s="7"/>
      <c r="PPB25" s="7"/>
      <c r="PPC25" s="7"/>
      <c r="PPD25" s="7"/>
      <c r="PPE25" s="7"/>
      <c r="PPF25" s="7"/>
      <c r="PPG25" s="7"/>
      <c r="PPH25" s="7"/>
      <c r="PPI25" s="7"/>
      <c r="PPJ25" s="7"/>
      <c r="PPK25" s="7"/>
      <c r="PPL25" s="7"/>
      <c r="PPM25" s="7"/>
      <c r="PPN25" s="7"/>
      <c r="PPO25" s="7"/>
      <c r="PPP25" s="7"/>
      <c r="PPQ25" s="7"/>
      <c r="PPR25" s="7"/>
      <c r="PPS25" s="7"/>
      <c r="PPT25" s="7"/>
      <c r="PPU25" s="7"/>
      <c r="PPV25" s="7"/>
      <c r="PPW25" s="7"/>
      <c r="PPX25" s="7"/>
      <c r="PPY25" s="7"/>
      <c r="PPZ25" s="7"/>
      <c r="PQA25" s="7"/>
      <c r="PQB25" s="7"/>
      <c r="PQC25" s="7"/>
      <c r="PQD25" s="7"/>
      <c r="PQE25" s="7"/>
      <c r="PQF25" s="7"/>
      <c r="PQG25" s="7"/>
      <c r="PQH25" s="7"/>
      <c r="PQI25" s="7"/>
      <c r="PQJ25" s="7"/>
      <c r="PQK25" s="7"/>
      <c r="PQL25" s="7"/>
      <c r="PQM25" s="7"/>
      <c r="PQN25" s="7"/>
      <c r="PQO25" s="7"/>
      <c r="PQP25" s="7"/>
      <c r="PQQ25" s="7"/>
      <c r="PQR25" s="7"/>
      <c r="PQS25" s="7"/>
      <c r="PQT25" s="7"/>
      <c r="PQU25" s="7"/>
      <c r="PQV25" s="7"/>
      <c r="PQW25" s="7"/>
      <c r="PQX25" s="7"/>
      <c r="PQY25" s="7"/>
      <c r="PQZ25" s="7"/>
      <c r="PRA25" s="7"/>
      <c r="PRB25" s="7"/>
      <c r="PRC25" s="7"/>
      <c r="PRD25" s="7"/>
      <c r="PRE25" s="7"/>
      <c r="PRF25" s="7"/>
      <c r="PRG25" s="7"/>
      <c r="PRH25" s="7"/>
      <c r="PRI25" s="7"/>
      <c r="PRJ25" s="7"/>
      <c r="PRK25" s="7"/>
      <c r="PRL25" s="7"/>
      <c r="PRM25" s="7"/>
      <c r="PRN25" s="7"/>
      <c r="PRO25" s="7"/>
      <c r="PRP25" s="7"/>
      <c r="PRQ25" s="7"/>
      <c r="PRR25" s="7"/>
      <c r="PRS25" s="7"/>
      <c r="PRT25" s="7"/>
      <c r="PRU25" s="7"/>
      <c r="PRV25" s="7"/>
      <c r="PRW25" s="7"/>
      <c r="PRX25" s="7"/>
      <c r="PRY25" s="7"/>
      <c r="PRZ25" s="7"/>
      <c r="PSA25" s="7"/>
      <c r="PSB25" s="7"/>
      <c r="PSC25" s="7"/>
      <c r="PSD25" s="7"/>
      <c r="PSE25" s="7"/>
      <c r="PSF25" s="7"/>
      <c r="PSG25" s="7"/>
      <c r="PSH25" s="7"/>
      <c r="PSI25" s="7"/>
      <c r="PSJ25" s="7"/>
      <c r="PSK25" s="7"/>
      <c r="PSL25" s="7"/>
      <c r="PSM25" s="7"/>
      <c r="PSN25" s="7"/>
      <c r="PSO25" s="7"/>
      <c r="PSP25" s="7"/>
      <c r="PSQ25" s="7"/>
      <c r="PSR25" s="7"/>
      <c r="PSS25" s="7"/>
      <c r="PST25" s="7"/>
      <c r="PSU25" s="7"/>
      <c r="PSV25" s="7"/>
      <c r="PSW25" s="7"/>
      <c r="PSX25" s="7"/>
      <c r="PSY25" s="7"/>
      <c r="PSZ25" s="7"/>
      <c r="PTA25" s="7"/>
      <c r="PTB25" s="7"/>
      <c r="PTC25" s="7"/>
      <c r="PTD25" s="7"/>
      <c r="PTE25" s="7"/>
      <c r="PTF25" s="7"/>
      <c r="PTG25" s="7"/>
      <c r="PTH25" s="7"/>
      <c r="PTI25" s="7"/>
      <c r="PTJ25" s="7"/>
      <c r="PTK25" s="7"/>
      <c r="PTL25" s="7"/>
      <c r="PTM25" s="7"/>
      <c r="PTN25" s="7"/>
      <c r="PTO25" s="7"/>
      <c r="PTP25" s="7"/>
      <c r="PTQ25" s="7"/>
      <c r="PTR25" s="7"/>
      <c r="PTS25" s="7"/>
      <c r="PTT25" s="7"/>
      <c r="PTU25" s="7"/>
      <c r="PTV25" s="7"/>
      <c r="PTW25" s="7"/>
      <c r="PTX25" s="7"/>
      <c r="PTY25" s="7"/>
      <c r="PTZ25" s="7"/>
      <c r="PUA25" s="7"/>
      <c r="PUB25" s="7"/>
      <c r="PUC25" s="7"/>
      <c r="PUD25" s="7"/>
      <c r="PUE25" s="7"/>
      <c r="PUF25" s="7"/>
      <c r="PUG25" s="7"/>
      <c r="PUH25" s="7"/>
      <c r="PUI25" s="7"/>
      <c r="PUJ25" s="7"/>
      <c r="PUK25" s="7"/>
      <c r="PUL25" s="7"/>
      <c r="PUM25" s="7"/>
      <c r="PUN25" s="7"/>
      <c r="PUO25" s="7"/>
      <c r="PUP25" s="7"/>
      <c r="PUQ25" s="7"/>
      <c r="PUR25" s="7"/>
      <c r="PUS25" s="7"/>
      <c r="PUT25" s="7"/>
      <c r="PUU25" s="7"/>
      <c r="PUV25" s="7"/>
      <c r="PUW25" s="7"/>
      <c r="PUX25" s="7"/>
      <c r="PUY25" s="7"/>
      <c r="PUZ25" s="7"/>
      <c r="PVA25" s="7"/>
      <c r="PVB25" s="7"/>
      <c r="PVC25" s="7"/>
      <c r="PVD25" s="7"/>
      <c r="PVE25" s="7"/>
      <c r="PVF25" s="7"/>
      <c r="PVG25" s="7"/>
      <c r="PVH25" s="7"/>
      <c r="PVI25" s="7"/>
      <c r="PVJ25" s="7"/>
      <c r="PVK25" s="7"/>
      <c r="PVL25" s="7"/>
      <c r="PVM25" s="7"/>
      <c r="PVN25" s="7"/>
      <c r="PVO25" s="7"/>
      <c r="PVP25" s="7"/>
      <c r="PVQ25" s="7"/>
      <c r="PVR25" s="7"/>
      <c r="PVS25" s="7"/>
      <c r="PVT25" s="7"/>
      <c r="PVU25" s="7"/>
      <c r="PVV25" s="7"/>
      <c r="PVW25" s="7"/>
      <c r="PVX25" s="7"/>
      <c r="PVY25" s="7"/>
      <c r="PVZ25" s="7"/>
      <c r="PWA25" s="7"/>
      <c r="PWB25" s="7"/>
      <c r="PWC25" s="7"/>
      <c r="PWD25" s="7"/>
      <c r="PWE25" s="7"/>
      <c r="PWF25" s="7"/>
      <c r="PWG25" s="7"/>
      <c r="PWH25" s="7"/>
      <c r="PWI25" s="7"/>
      <c r="PWJ25" s="7"/>
      <c r="PWK25" s="7"/>
      <c r="PWL25" s="7"/>
      <c r="PWM25" s="7"/>
      <c r="PWN25" s="7"/>
      <c r="PWO25" s="7"/>
      <c r="PWP25" s="7"/>
      <c r="PWQ25" s="7"/>
      <c r="PWR25" s="7"/>
      <c r="PWS25" s="7"/>
      <c r="PWT25" s="7"/>
      <c r="PWU25" s="7"/>
      <c r="PWV25" s="7"/>
      <c r="PWW25" s="7"/>
      <c r="PWX25" s="7"/>
      <c r="PWY25" s="7"/>
      <c r="PWZ25" s="7"/>
      <c r="PXA25" s="7"/>
      <c r="PXB25" s="7"/>
      <c r="PXC25" s="7"/>
      <c r="PXD25" s="7"/>
      <c r="PXE25" s="7"/>
      <c r="PXF25" s="7"/>
      <c r="PXG25" s="7"/>
      <c r="PXH25" s="7"/>
      <c r="PXI25" s="7"/>
      <c r="PXJ25" s="7"/>
      <c r="PXK25" s="7"/>
      <c r="PXL25" s="7"/>
      <c r="PXM25" s="7"/>
      <c r="PXN25" s="7"/>
      <c r="PXO25" s="7"/>
      <c r="PXP25" s="7"/>
      <c r="PXQ25" s="7"/>
      <c r="PXR25" s="7"/>
      <c r="PXS25" s="7"/>
      <c r="PXT25" s="7"/>
      <c r="PXU25" s="7"/>
      <c r="PXV25" s="7"/>
      <c r="PXW25" s="7"/>
      <c r="PXX25" s="7"/>
      <c r="PXY25" s="7"/>
      <c r="PXZ25" s="7"/>
      <c r="PYA25" s="7"/>
      <c r="PYB25" s="7"/>
      <c r="PYC25" s="7"/>
      <c r="PYD25" s="7"/>
      <c r="PYE25" s="7"/>
      <c r="PYF25" s="7"/>
      <c r="PYG25" s="7"/>
      <c r="PYH25" s="7"/>
      <c r="PYI25" s="7"/>
      <c r="PYJ25" s="7"/>
      <c r="PYK25" s="7"/>
      <c r="PYL25" s="7"/>
      <c r="PYM25" s="7"/>
      <c r="PYN25" s="7"/>
      <c r="PYO25" s="7"/>
      <c r="PYP25" s="7"/>
      <c r="PYQ25" s="7"/>
      <c r="PYR25" s="7"/>
      <c r="PYS25" s="7"/>
      <c r="PYT25" s="7"/>
      <c r="PYU25" s="7"/>
      <c r="PYV25" s="7"/>
      <c r="PYW25" s="7"/>
      <c r="PYX25" s="7"/>
      <c r="PYY25" s="7"/>
      <c r="PYZ25" s="7"/>
      <c r="PZA25" s="7"/>
      <c r="PZB25" s="7"/>
      <c r="PZC25" s="7"/>
      <c r="PZD25" s="7"/>
      <c r="PZE25" s="7"/>
      <c r="PZF25" s="7"/>
      <c r="PZG25" s="7"/>
      <c r="PZH25" s="7"/>
      <c r="PZI25" s="7"/>
      <c r="PZJ25" s="7"/>
      <c r="PZK25" s="7"/>
      <c r="PZL25" s="7"/>
      <c r="PZM25" s="7"/>
      <c r="PZN25" s="7"/>
      <c r="PZO25" s="7"/>
      <c r="PZP25" s="7"/>
      <c r="PZQ25" s="7"/>
      <c r="PZR25" s="7"/>
      <c r="PZS25" s="7"/>
      <c r="PZT25" s="7"/>
      <c r="PZU25" s="7"/>
      <c r="PZV25" s="7"/>
      <c r="PZW25" s="7"/>
      <c r="PZX25" s="7"/>
      <c r="PZY25" s="7"/>
      <c r="PZZ25" s="7"/>
      <c r="QAA25" s="7"/>
      <c r="QAB25" s="7"/>
      <c r="QAC25" s="7"/>
      <c r="QAD25" s="7"/>
      <c r="QAE25" s="7"/>
      <c r="QAF25" s="7"/>
      <c r="QAG25" s="7"/>
      <c r="QAH25" s="7"/>
      <c r="QAI25" s="7"/>
      <c r="QAJ25" s="7"/>
      <c r="QAK25" s="7"/>
      <c r="QAL25" s="7"/>
      <c r="QAM25" s="7"/>
      <c r="QAN25" s="7"/>
      <c r="QAO25" s="7"/>
      <c r="QAP25" s="7"/>
      <c r="QAQ25" s="7"/>
      <c r="QAR25" s="7"/>
      <c r="QAS25" s="7"/>
      <c r="QAT25" s="7"/>
      <c r="QAU25" s="7"/>
      <c r="QAV25" s="7"/>
      <c r="QAW25" s="7"/>
      <c r="QAX25" s="7"/>
      <c r="QAY25" s="7"/>
      <c r="QAZ25" s="7"/>
      <c r="QBA25" s="7"/>
      <c r="QBB25" s="7"/>
      <c r="QBC25" s="7"/>
      <c r="QBD25" s="7"/>
      <c r="QBE25" s="7"/>
      <c r="QBF25" s="7"/>
      <c r="QBG25" s="7"/>
      <c r="QBH25" s="7"/>
      <c r="QBI25" s="7"/>
      <c r="QBJ25" s="7"/>
      <c r="QBK25" s="7"/>
      <c r="QBL25" s="7"/>
      <c r="QBM25" s="7"/>
      <c r="QBN25" s="7"/>
      <c r="QBO25" s="7"/>
      <c r="QBP25" s="7"/>
      <c r="QBQ25" s="7"/>
      <c r="QBR25" s="7"/>
      <c r="QBS25" s="7"/>
      <c r="QBT25" s="7"/>
      <c r="QBU25" s="7"/>
      <c r="QBV25" s="7"/>
      <c r="QBW25" s="7"/>
      <c r="QBX25" s="7"/>
      <c r="QBY25" s="7"/>
      <c r="QBZ25" s="7"/>
      <c r="QCA25" s="7"/>
      <c r="QCB25" s="7"/>
      <c r="QCC25" s="7"/>
      <c r="QCD25" s="7"/>
      <c r="QCE25" s="7"/>
      <c r="QCF25" s="7"/>
      <c r="QCG25" s="7"/>
      <c r="QCH25" s="7"/>
      <c r="QCI25" s="7"/>
      <c r="QCJ25" s="7"/>
      <c r="QCK25" s="7"/>
      <c r="QCL25" s="7"/>
      <c r="QCM25" s="7"/>
      <c r="QCN25" s="7"/>
      <c r="QCO25" s="7"/>
      <c r="QCP25" s="7"/>
      <c r="QCQ25" s="7"/>
      <c r="QCR25" s="7"/>
      <c r="QCS25" s="7"/>
      <c r="QCT25" s="7"/>
      <c r="QCU25" s="7"/>
      <c r="QCV25" s="7"/>
      <c r="QCW25" s="7"/>
      <c r="QCX25" s="7"/>
      <c r="QCY25" s="7"/>
      <c r="QCZ25" s="7"/>
      <c r="QDA25" s="7"/>
      <c r="QDB25" s="7"/>
      <c r="QDC25" s="7"/>
      <c r="QDD25" s="7"/>
      <c r="QDE25" s="7"/>
      <c r="QDF25" s="7"/>
      <c r="QDG25" s="7"/>
      <c r="QDH25" s="7"/>
      <c r="QDI25" s="7"/>
      <c r="QDJ25" s="7"/>
      <c r="QDK25" s="7"/>
      <c r="QDL25" s="7"/>
      <c r="QDM25" s="7"/>
      <c r="QDN25" s="7"/>
      <c r="QDO25" s="7"/>
      <c r="QDP25" s="7"/>
      <c r="QDQ25" s="7"/>
      <c r="QDR25" s="7"/>
      <c r="QDS25" s="7"/>
      <c r="QDT25" s="7"/>
      <c r="QDU25" s="7"/>
      <c r="QDV25" s="7"/>
      <c r="QDW25" s="7"/>
      <c r="QDX25" s="7"/>
      <c r="QDY25" s="7"/>
      <c r="QDZ25" s="7"/>
      <c r="QEA25" s="7"/>
      <c r="QEB25" s="7"/>
      <c r="QEC25" s="7"/>
      <c r="QED25" s="7"/>
      <c r="QEE25" s="7"/>
      <c r="QEF25" s="7"/>
      <c r="QEG25" s="7"/>
      <c r="QEH25" s="7"/>
      <c r="QEI25" s="7"/>
      <c r="QEJ25" s="7"/>
      <c r="QEK25" s="7"/>
      <c r="QEL25" s="7"/>
      <c r="QEM25" s="7"/>
      <c r="QEN25" s="7"/>
      <c r="QEO25" s="7"/>
      <c r="QEP25" s="7"/>
      <c r="QEQ25" s="7"/>
      <c r="QER25" s="7"/>
      <c r="QES25" s="7"/>
      <c r="QET25" s="7"/>
      <c r="QEU25" s="7"/>
      <c r="QEV25" s="7"/>
      <c r="QEW25" s="7"/>
      <c r="QEX25" s="7"/>
      <c r="QEY25" s="7"/>
      <c r="QEZ25" s="7"/>
      <c r="QFA25" s="7"/>
      <c r="QFB25" s="7"/>
      <c r="QFC25" s="7"/>
      <c r="QFD25" s="7"/>
      <c r="QFE25" s="7"/>
      <c r="QFF25" s="7"/>
      <c r="QFG25" s="7"/>
      <c r="QFH25" s="7"/>
      <c r="QFI25" s="7"/>
      <c r="QFJ25" s="7"/>
      <c r="QFK25" s="7"/>
      <c r="QFL25" s="7"/>
      <c r="QFM25" s="7"/>
      <c r="QFN25" s="7"/>
      <c r="QFO25" s="7"/>
      <c r="QFP25" s="7"/>
      <c r="QFQ25" s="7"/>
      <c r="QFR25" s="7"/>
      <c r="QFS25" s="7"/>
      <c r="QFT25" s="7"/>
      <c r="QFU25" s="7"/>
      <c r="QFV25" s="7"/>
      <c r="QFW25" s="7"/>
      <c r="QFX25" s="7"/>
      <c r="QFY25" s="7"/>
      <c r="QFZ25" s="7"/>
      <c r="QGA25" s="7"/>
      <c r="QGB25" s="7"/>
      <c r="QGC25" s="7"/>
      <c r="QGD25" s="7"/>
      <c r="QGE25" s="7"/>
      <c r="QGF25" s="7"/>
      <c r="QGG25" s="7"/>
      <c r="QGH25" s="7"/>
      <c r="QGI25" s="7"/>
      <c r="QGJ25" s="7"/>
      <c r="QGK25" s="7"/>
      <c r="QGL25" s="7"/>
      <c r="QGM25" s="7"/>
      <c r="QGN25" s="7"/>
      <c r="QGO25" s="7"/>
      <c r="QGP25" s="7"/>
      <c r="QGQ25" s="7"/>
      <c r="QGR25" s="7"/>
      <c r="QGS25" s="7"/>
      <c r="QGT25" s="7"/>
      <c r="QGU25" s="7"/>
      <c r="QGV25" s="7"/>
      <c r="QGW25" s="7"/>
      <c r="QGX25" s="7"/>
      <c r="QGY25" s="7"/>
      <c r="QGZ25" s="7"/>
      <c r="QHA25" s="7"/>
      <c r="QHB25" s="7"/>
      <c r="QHC25" s="7"/>
      <c r="QHD25" s="7"/>
      <c r="QHE25" s="7"/>
      <c r="QHF25" s="7"/>
      <c r="QHG25" s="7"/>
      <c r="QHH25" s="7"/>
      <c r="QHI25" s="7"/>
      <c r="QHJ25" s="7"/>
      <c r="QHK25" s="7"/>
      <c r="QHL25" s="7"/>
      <c r="QHM25" s="7"/>
      <c r="QHN25" s="7"/>
      <c r="QHO25" s="7"/>
      <c r="QHP25" s="7"/>
      <c r="QHQ25" s="7"/>
      <c r="QHR25" s="7"/>
      <c r="QHS25" s="7"/>
      <c r="QHT25" s="7"/>
      <c r="QHU25" s="7"/>
      <c r="QHV25" s="7"/>
      <c r="QHW25" s="7"/>
      <c r="QHX25" s="7"/>
      <c r="QHY25" s="7"/>
      <c r="QHZ25" s="7"/>
      <c r="QIA25" s="7"/>
      <c r="QIB25" s="7"/>
      <c r="QIC25" s="7"/>
      <c r="QID25" s="7"/>
      <c r="QIE25" s="7"/>
      <c r="QIF25" s="7"/>
      <c r="QIG25" s="7"/>
      <c r="QIH25" s="7"/>
      <c r="QII25" s="7"/>
      <c r="QIJ25" s="7"/>
      <c r="QIK25" s="7"/>
      <c r="QIL25" s="7"/>
      <c r="QIM25" s="7"/>
      <c r="QIN25" s="7"/>
      <c r="QIO25" s="7"/>
      <c r="QIP25" s="7"/>
      <c r="QIQ25" s="7"/>
      <c r="QIR25" s="7"/>
      <c r="QIS25" s="7"/>
      <c r="QIT25" s="7"/>
      <c r="QIU25" s="7"/>
      <c r="QIV25" s="7"/>
      <c r="QIW25" s="7"/>
      <c r="QIX25" s="7"/>
      <c r="QIY25" s="7"/>
      <c r="QIZ25" s="7"/>
      <c r="QJA25" s="7"/>
      <c r="QJB25" s="7"/>
      <c r="QJC25" s="7"/>
      <c r="QJD25" s="7"/>
      <c r="QJE25" s="7"/>
      <c r="QJF25" s="7"/>
      <c r="QJG25" s="7"/>
      <c r="QJH25" s="7"/>
      <c r="QJI25" s="7"/>
      <c r="QJJ25" s="7"/>
      <c r="QJK25" s="7"/>
      <c r="QJL25" s="7"/>
      <c r="QJM25" s="7"/>
      <c r="QJN25" s="7"/>
      <c r="QJO25" s="7"/>
      <c r="QJP25" s="7"/>
      <c r="QJQ25" s="7"/>
      <c r="QJR25" s="7"/>
      <c r="QJS25" s="7"/>
      <c r="QJT25" s="7"/>
      <c r="QJU25" s="7"/>
      <c r="QJV25" s="7"/>
      <c r="QJW25" s="7"/>
      <c r="QJX25" s="7"/>
      <c r="QJY25" s="7"/>
      <c r="QJZ25" s="7"/>
      <c r="QKA25" s="7"/>
      <c r="QKB25" s="7"/>
      <c r="QKC25" s="7"/>
      <c r="QKD25" s="7"/>
      <c r="QKE25" s="7"/>
      <c r="QKF25" s="7"/>
      <c r="QKG25" s="7"/>
      <c r="QKH25" s="7"/>
      <c r="QKI25" s="7"/>
      <c r="QKJ25" s="7"/>
      <c r="QKK25" s="7"/>
      <c r="QKL25" s="7"/>
      <c r="QKM25" s="7"/>
      <c r="QKN25" s="7"/>
      <c r="QKO25" s="7"/>
      <c r="QKP25" s="7"/>
      <c r="QKQ25" s="7"/>
      <c r="QKR25" s="7"/>
      <c r="QKS25" s="7"/>
      <c r="QKT25" s="7"/>
      <c r="QKU25" s="7"/>
      <c r="QKV25" s="7"/>
      <c r="QKW25" s="7"/>
      <c r="QKX25" s="7"/>
      <c r="QKY25" s="7"/>
      <c r="QKZ25" s="7"/>
      <c r="QLA25" s="7"/>
      <c r="QLB25" s="7"/>
      <c r="QLC25" s="7"/>
      <c r="QLD25" s="7"/>
      <c r="QLE25" s="7"/>
      <c r="QLF25" s="7"/>
      <c r="QLG25" s="7"/>
      <c r="QLH25" s="7"/>
      <c r="QLI25" s="7"/>
      <c r="QLJ25" s="7"/>
      <c r="QLK25" s="7"/>
      <c r="QLL25" s="7"/>
      <c r="QLM25" s="7"/>
      <c r="QLN25" s="7"/>
      <c r="QLO25" s="7"/>
      <c r="QLP25" s="7"/>
      <c r="QLQ25" s="7"/>
      <c r="QLR25" s="7"/>
      <c r="QLS25" s="7"/>
      <c r="QLT25" s="7"/>
      <c r="QLU25" s="7"/>
      <c r="QLV25" s="7"/>
      <c r="QLW25" s="7"/>
      <c r="QLX25" s="7"/>
      <c r="QLY25" s="7"/>
      <c r="QLZ25" s="7"/>
      <c r="QMA25" s="7"/>
      <c r="QMB25" s="7"/>
      <c r="QMC25" s="7"/>
      <c r="QMD25" s="7"/>
      <c r="QME25" s="7"/>
      <c r="QMF25" s="7"/>
      <c r="QMG25" s="7"/>
      <c r="QMH25" s="7"/>
      <c r="QMI25" s="7"/>
      <c r="QMJ25" s="7"/>
      <c r="QMK25" s="7"/>
      <c r="QML25" s="7"/>
      <c r="QMM25" s="7"/>
      <c r="QMN25" s="7"/>
      <c r="QMO25" s="7"/>
      <c r="QMP25" s="7"/>
      <c r="QMQ25" s="7"/>
      <c r="QMR25" s="7"/>
      <c r="QMS25" s="7"/>
      <c r="QMT25" s="7"/>
      <c r="QMU25" s="7"/>
      <c r="QMV25" s="7"/>
      <c r="QMW25" s="7"/>
      <c r="QMX25" s="7"/>
      <c r="QMY25" s="7"/>
      <c r="QMZ25" s="7"/>
      <c r="QNA25" s="7"/>
      <c r="QNB25" s="7"/>
      <c r="QNC25" s="7"/>
      <c r="QND25" s="7"/>
      <c r="QNE25" s="7"/>
      <c r="QNF25" s="7"/>
      <c r="QNG25" s="7"/>
      <c r="QNH25" s="7"/>
      <c r="QNI25" s="7"/>
      <c r="QNJ25" s="7"/>
      <c r="QNK25" s="7"/>
      <c r="QNL25" s="7"/>
      <c r="QNM25" s="7"/>
      <c r="QNN25" s="7"/>
      <c r="QNO25" s="7"/>
      <c r="QNP25" s="7"/>
      <c r="QNQ25" s="7"/>
      <c r="QNR25" s="7"/>
      <c r="QNS25" s="7"/>
      <c r="QNT25" s="7"/>
      <c r="QNU25" s="7"/>
      <c r="QNV25" s="7"/>
      <c r="QNW25" s="7"/>
      <c r="QNX25" s="7"/>
      <c r="QNY25" s="7"/>
      <c r="QNZ25" s="7"/>
      <c r="QOA25" s="7"/>
      <c r="QOB25" s="7"/>
      <c r="QOC25" s="7"/>
      <c r="QOD25" s="7"/>
      <c r="QOE25" s="7"/>
      <c r="QOF25" s="7"/>
      <c r="QOG25" s="7"/>
      <c r="QOH25" s="7"/>
      <c r="QOI25" s="7"/>
      <c r="QOJ25" s="7"/>
      <c r="QOK25" s="7"/>
      <c r="QOL25" s="7"/>
      <c r="QOM25" s="7"/>
      <c r="QON25" s="7"/>
      <c r="QOO25" s="7"/>
      <c r="QOP25" s="7"/>
      <c r="QOQ25" s="7"/>
      <c r="QOR25" s="7"/>
      <c r="QOS25" s="7"/>
      <c r="QOT25" s="7"/>
      <c r="QOU25" s="7"/>
      <c r="QOV25" s="7"/>
      <c r="QOW25" s="7"/>
      <c r="QOX25" s="7"/>
      <c r="QOY25" s="7"/>
      <c r="QOZ25" s="7"/>
      <c r="QPA25" s="7"/>
      <c r="QPB25" s="7"/>
      <c r="QPC25" s="7"/>
      <c r="QPD25" s="7"/>
      <c r="QPE25" s="7"/>
      <c r="QPF25" s="7"/>
      <c r="QPG25" s="7"/>
      <c r="QPH25" s="7"/>
      <c r="QPI25" s="7"/>
      <c r="QPJ25" s="7"/>
      <c r="QPK25" s="7"/>
      <c r="QPL25" s="7"/>
      <c r="QPM25" s="7"/>
      <c r="QPN25" s="7"/>
      <c r="QPO25" s="7"/>
      <c r="QPP25" s="7"/>
      <c r="QPQ25" s="7"/>
      <c r="QPR25" s="7"/>
      <c r="QPS25" s="7"/>
      <c r="QPT25" s="7"/>
      <c r="QPU25" s="7"/>
      <c r="QPV25" s="7"/>
      <c r="QPW25" s="7"/>
      <c r="QPX25" s="7"/>
      <c r="QPY25" s="7"/>
      <c r="QPZ25" s="7"/>
      <c r="QQA25" s="7"/>
      <c r="QQB25" s="7"/>
      <c r="QQC25" s="7"/>
      <c r="QQD25" s="7"/>
      <c r="QQE25" s="7"/>
      <c r="QQF25" s="7"/>
      <c r="QQG25" s="7"/>
      <c r="QQH25" s="7"/>
      <c r="QQI25" s="7"/>
      <c r="QQJ25" s="7"/>
      <c r="QQK25" s="7"/>
      <c r="QQL25" s="7"/>
      <c r="QQM25" s="7"/>
      <c r="QQN25" s="7"/>
      <c r="QQO25" s="7"/>
      <c r="QQP25" s="7"/>
      <c r="QQQ25" s="7"/>
      <c r="QQR25" s="7"/>
      <c r="QQS25" s="7"/>
      <c r="QQT25" s="7"/>
      <c r="QQU25" s="7"/>
      <c r="QQV25" s="7"/>
      <c r="QQW25" s="7"/>
      <c r="QQX25" s="7"/>
      <c r="QQY25" s="7"/>
      <c r="QQZ25" s="7"/>
      <c r="QRA25" s="7"/>
      <c r="QRB25" s="7"/>
      <c r="QRC25" s="7"/>
      <c r="QRD25" s="7"/>
      <c r="QRE25" s="7"/>
      <c r="QRF25" s="7"/>
      <c r="QRG25" s="7"/>
      <c r="QRH25" s="7"/>
      <c r="QRI25" s="7"/>
      <c r="QRJ25" s="7"/>
      <c r="QRK25" s="7"/>
      <c r="QRL25" s="7"/>
      <c r="QRM25" s="7"/>
      <c r="QRN25" s="7"/>
      <c r="QRO25" s="7"/>
      <c r="QRP25" s="7"/>
      <c r="QRQ25" s="7"/>
      <c r="QRR25" s="7"/>
      <c r="QRS25" s="7"/>
      <c r="QRT25" s="7"/>
      <c r="QRU25" s="7"/>
      <c r="QRV25" s="7"/>
      <c r="QRW25" s="7"/>
      <c r="QRX25" s="7"/>
      <c r="QRY25" s="7"/>
      <c r="QRZ25" s="7"/>
      <c r="QSA25" s="7"/>
      <c r="QSB25" s="7"/>
      <c r="QSC25" s="7"/>
      <c r="QSD25" s="7"/>
      <c r="QSE25" s="7"/>
      <c r="QSF25" s="7"/>
      <c r="QSG25" s="7"/>
      <c r="QSH25" s="7"/>
      <c r="QSI25" s="7"/>
      <c r="QSJ25" s="7"/>
      <c r="QSK25" s="7"/>
      <c r="QSL25" s="7"/>
      <c r="QSM25" s="7"/>
      <c r="QSN25" s="7"/>
      <c r="QSO25" s="7"/>
      <c r="QSP25" s="7"/>
      <c r="QSQ25" s="7"/>
      <c r="QSR25" s="7"/>
      <c r="QSS25" s="7"/>
      <c r="QST25" s="7"/>
      <c r="QSU25" s="7"/>
      <c r="QSV25" s="7"/>
      <c r="QSW25" s="7"/>
      <c r="QSX25" s="7"/>
      <c r="QSY25" s="7"/>
      <c r="QSZ25" s="7"/>
      <c r="QTA25" s="7"/>
      <c r="QTB25" s="7"/>
      <c r="QTC25" s="7"/>
      <c r="QTD25" s="7"/>
      <c r="QTE25" s="7"/>
      <c r="QTF25" s="7"/>
      <c r="QTG25" s="7"/>
      <c r="QTH25" s="7"/>
      <c r="QTI25" s="7"/>
      <c r="QTJ25" s="7"/>
      <c r="QTK25" s="7"/>
      <c r="QTL25" s="7"/>
      <c r="QTM25" s="7"/>
      <c r="QTN25" s="7"/>
      <c r="QTO25" s="7"/>
      <c r="QTP25" s="7"/>
      <c r="QTQ25" s="7"/>
      <c r="QTR25" s="7"/>
      <c r="QTS25" s="7"/>
      <c r="QTT25" s="7"/>
      <c r="QTU25" s="7"/>
      <c r="QTV25" s="7"/>
      <c r="QTW25" s="7"/>
      <c r="QTX25" s="7"/>
      <c r="QTY25" s="7"/>
      <c r="QTZ25" s="7"/>
      <c r="QUA25" s="7"/>
      <c r="QUB25" s="7"/>
      <c r="QUC25" s="7"/>
      <c r="QUD25" s="7"/>
      <c r="QUE25" s="7"/>
      <c r="QUF25" s="7"/>
      <c r="QUG25" s="7"/>
      <c r="QUH25" s="7"/>
      <c r="QUI25" s="7"/>
      <c r="QUJ25" s="7"/>
      <c r="QUK25" s="7"/>
      <c r="QUL25" s="7"/>
      <c r="QUM25" s="7"/>
      <c r="QUN25" s="7"/>
      <c r="QUO25" s="7"/>
      <c r="QUP25" s="7"/>
      <c r="QUQ25" s="7"/>
      <c r="QUR25" s="7"/>
      <c r="QUS25" s="7"/>
      <c r="QUT25" s="7"/>
      <c r="QUU25" s="7"/>
      <c r="QUV25" s="7"/>
      <c r="QUW25" s="7"/>
      <c r="QUX25" s="7"/>
      <c r="QUY25" s="7"/>
      <c r="QUZ25" s="7"/>
      <c r="QVA25" s="7"/>
      <c r="QVB25" s="7"/>
      <c r="QVC25" s="7"/>
      <c r="QVD25" s="7"/>
      <c r="QVE25" s="7"/>
      <c r="QVF25" s="7"/>
      <c r="QVG25" s="7"/>
      <c r="QVH25" s="7"/>
      <c r="QVI25" s="7"/>
      <c r="QVJ25" s="7"/>
      <c r="QVK25" s="7"/>
      <c r="QVL25" s="7"/>
      <c r="QVM25" s="7"/>
      <c r="QVN25" s="7"/>
      <c r="QVO25" s="7"/>
      <c r="QVP25" s="7"/>
      <c r="QVQ25" s="7"/>
      <c r="QVR25" s="7"/>
      <c r="QVS25" s="7"/>
      <c r="QVT25" s="7"/>
      <c r="QVU25" s="7"/>
      <c r="QVV25" s="7"/>
      <c r="QVW25" s="7"/>
      <c r="QVX25" s="7"/>
      <c r="QVY25" s="7"/>
      <c r="QVZ25" s="7"/>
      <c r="QWA25" s="7"/>
      <c r="QWB25" s="7"/>
      <c r="QWC25" s="7"/>
      <c r="QWD25" s="7"/>
      <c r="QWE25" s="7"/>
      <c r="QWF25" s="7"/>
      <c r="QWG25" s="7"/>
      <c r="QWH25" s="7"/>
      <c r="QWI25" s="7"/>
      <c r="QWJ25" s="7"/>
      <c r="QWK25" s="7"/>
      <c r="QWL25" s="7"/>
      <c r="QWM25" s="7"/>
      <c r="QWN25" s="7"/>
      <c r="QWO25" s="7"/>
      <c r="QWP25" s="7"/>
      <c r="QWQ25" s="7"/>
      <c r="QWR25" s="7"/>
      <c r="QWS25" s="7"/>
      <c r="QWT25" s="7"/>
      <c r="QWU25" s="7"/>
      <c r="QWV25" s="7"/>
      <c r="QWW25" s="7"/>
      <c r="QWX25" s="7"/>
      <c r="QWY25" s="7"/>
      <c r="QWZ25" s="7"/>
      <c r="QXA25" s="7"/>
      <c r="QXB25" s="7"/>
      <c r="QXC25" s="7"/>
      <c r="QXD25" s="7"/>
      <c r="QXE25" s="7"/>
      <c r="QXF25" s="7"/>
      <c r="QXG25" s="7"/>
      <c r="QXH25" s="7"/>
      <c r="QXI25" s="7"/>
      <c r="QXJ25" s="7"/>
      <c r="QXK25" s="7"/>
      <c r="QXL25" s="7"/>
      <c r="QXM25" s="7"/>
      <c r="QXN25" s="7"/>
      <c r="QXO25" s="7"/>
      <c r="QXP25" s="7"/>
      <c r="QXQ25" s="7"/>
      <c r="QXR25" s="7"/>
      <c r="QXS25" s="7"/>
      <c r="QXT25" s="7"/>
      <c r="QXU25" s="7"/>
      <c r="QXV25" s="7"/>
      <c r="QXW25" s="7"/>
      <c r="QXX25" s="7"/>
      <c r="QXY25" s="7"/>
      <c r="QXZ25" s="7"/>
      <c r="QYA25" s="7"/>
      <c r="QYB25" s="7"/>
      <c r="QYC25" s="7"/>
      <c r="QYD25" s="7"/>
      <c r="QYE25" s="7"/>
      <c r="QYF25" s="7"/>
      <c r="QYG25" s="7"/>
      <c r="QYH25" s="7"/>
      <c r="QYI25" s="7"/>
      <c r="QYJ25" s="7"/>
      <c r="QYK25" s="7"/>
      <c r="QYL25" s="7"/>
      <c r="QYM25" s="7"/>
      <c r="QYN25" s="7"/>
      <c r="QYO25" s="7"/>
      <c r="QYP25" s="7"/>
      <c r="QYQ25" s="7"/>
      <c r="QYR25" s="7"/>
      <c r="QYS25" s="7"/>
      <c r="QYT25" s="7"/>
      <c r="QYU25" s="7"/>
      <c r="QYV25" s="7"/>
      <c r="QYW25" s="7"/>
      <c r="QYX25" s="7"/>
      <c r="QYY25" s="7"/>
      <c r="QYZ25" s="7"/>
      <c r="QZA25" s="7"/>
      <c r="QZB25" s="7"/>
      <c r="QZC25" s="7"/>
      <c r="QZD25" s="7"/>
      <c r="QZE25" s="7"/>
      <c r="QZF25" s="7"/>
      <c r="QZG25" s="7"/>
      <c r="QZH25" s="7"/>
      <c r="QZI25" s="7"/>
      <c r="QZJ25" s="7"/>
      <c r="QZK25" s="7"/>
      <c r="QZL25" s="7"/>
      <c r="QZM25" s="7"/>
      <c r="QZN25" s="7"/>
      <c r="QZO25" s="7"/>
      <c r="QZP25" s="7"/>
      <c r="QZQ25" s="7"/>
      <c r="QZR25" s="7"/>
      <c r="QZS25" s="7"/>
      <c r="QZT25" s="7"/>
      <c r="QZU25" s="7"/>
      <c r="QZV25" s="7"/>
      <c r="QZW25" s="7"/>
      <c r="QZX25" s="7"/>
      <c r="QZY25" s="7"/>
      <c r="QZZ25" s="7"/>
      <c r="RAA25" s="7"/>
      <c r="RAB25" s="7"/>
      <c r="RAC25" s="7"/>
      <c r="RAD25" s="7"/>
      <c r="RAE25" s="7"/>
      <c r="RAF25" s="7"/>
      <c r="RAG25" s="7"/>
      <c r="RAH25" s="7"/>
      <c r="RAI25" s="7"/>
      <c r="RAJ25" s="7"/>
      <c r="RAK25" s="7"/>
      <c r="RAL25" s="7"/>
      <c r="RAM25" s="7"/>
      <c r="RAN25" s="7"/>
      <c r="RAO25" s="7"/>
      <c r="RAP25" s="7"/>
      <c r="RAQ25" s="7"/>
      <c r="RAR25" s="7"/>
      <c r="RAS25" s="7"/>
      <c r="RAT25" s="7"/>
      <c r="RAU25" s="7"/>
      <c r="RAV25" s="7"/>
      <c r="RAW25" s="7"/>
      <c r="RAX25" s="7"/>
      <c r="RAY25" s="7"/>
      <c r="RAZ25" s="7"/>
      <c r="RBA25" s="7"/>
      <c r="RBB25" s="7"/>
      <c r="RBC25" s="7"/>
      <c r="RBD25" s="7"/>
      <c r="RBE25" s="7"/>
      <c r="RBF25" s="7"/>
      <c r="RBG25" s="7"/>
      <c r="RBH25" s="7"/>
      <c r="RBI25" s="7"/>
      <c r="RBJ25" s="7"/>
      <c r="RBK25" s="7"/>
      <c r="RBL25" s="7"/>
      <c r="RBM25" s="7"/>
      <c r="RBN25" s="7"/>
      <c r="RBO25" s="7"/>
      <c r="RBP25" s="7"/>
      <c r="RBQ25" s="7"/>
      <c r="RBR25" s="7"/>
      <c r="RBS25" s="7"/>
      <c r="RBT25" s="7"/>
      <c r="RBU25" s="7"/>
      <c r="RBV25" s="7"/>
      <c r="RBW25" s="7"/>
      <c r="RBX25" s="7"/>
      <c r="RBY25" s="7"/>
      <c r="RBZ25" s="7"/>
      <c r="RCA25" s="7"/>
      <c r="RCB25" s="7"/>
      <c r="RCC25" s="7"/>
      <c r="RCD25" s="7"/>
      <c r="RCE25" s="7"/>
      <c r="RCF25" s="7"/>
      <c r="RCG25" s="7"/>
      <c r="RCH25" s="7"/>
      <c r="RCI25" s="7"/>
      <c r="RCJ25" s="7"/>
      <c r="RCK25" s="7"/>
      <c r="RCL25" s="7"/>
      <c r="RCM25" s="7"/>
      <c r="RCN25" s="7"/>
      <c r="RCO25" s="7"/>
      <c r="RCP25" s="7"/>
      <c r="RCQ25" s="7"/>
      <c r="RCR25" s="7"/>
      <c r="RCS25" s="7"/>
      <c r="RCT25" s="7"/>
      <c r="RCU25" s="7"/>
      <c r="RCV25" s="7"/>
      <c r="RCW25" s="7"/>
      <c r="RCX25" s="7"/>
      <c r="RCY25" s="7"/>
      <c r="RCZ25" s="7"/>
      <c r="RDA25" s="7"/>
      <c r="RDB25" s="7"/>
      <c r="RDC25" s="7"/>
      <c r="RDD25" s="7"/>
      <c r="RDE25" s="7"/>
      <c r="RDF25" s="7"/>
      <c r="RDG25" s="7"/>
      <c r="RDH25" s="7"/>
      <c r="RDI25" s="7"/>
      <c r="RDJ25" s="7"/>
      <c r="RDK25" s="7"/>
      <c r="RDL25" s="7"/>
      <c r="RDM25" s="7"/>
      <c r="RDN25" s="7"/>
      <c r="RDO25" s="7"/>
      <c r="RDP25" s="7"/>
      <c r="RDQ25" s="7"/>
      <c r="RDR25" s="7"/>
      <c r="RDS25" s="7"/>
      <c r="RDT25" s="7"/>
      <c r="RDU25" s="7"/>
      <c r="RDV25" s="7"/>
      <c r="RDW25" s="7"/>
      <c r="RDX25" s="7"/>
      <c r="RDY25" s="7"/>
      <c r="RDZ25" s="7"/>
      <c r="REA25" s="7"/>
      <c r="REB25" s="7"/>
      <c r="REC25" s="7"/>
      <c r="RED25" s="7"/>
      <c r="REE25" s="7"/>
      <c r="REF25" s="7"/>
      <c r="REG25" s="7"/>
      <c r="REH25" s="7"/>
      <c r="REI25" s="7"/>
      <c r="REJ25" s="7"/>
      <c r="REK25" s="7"/>
      <c r="REL25" s="7"/>
      <c r="REM25" s="7"/>
      <c r="REN25" s="7"/>
      <c r="REO25" s="7"/>
      <c r="REP25" s="7"/>
      <c r="REQ25" s="7"/>
      <c r="RER25" s="7"/>
      <c r="RES25" s="7"/>
      <c r="RET25" s="7"/>
      <c r="REU25" s="7"/>
      <c r="REV25" s="7"/>
      <c r="REW25" s="7"/>
      <c r="REX25" s="7"/>
      <c r="REY25" s="7"/>
      <c r="REZ25" s="7"/>
      <c r="RFA25" s="7"/>
      <c r="RFB25" s="7"/>
      <c r="RFC25" s="7"/>
      <c r="RFD25" s="7"/>
      <c r="RFE25" s="7"/>
      <c r="RFF25" s="7"/>
      <c r="RFG25" s="7"/>
      <c r="RFH25" s="7"/>
      <c r="RFI25" s="7"/>
      <c r="RFJ25" s="7"/>
      <c r="RFK25" s="7"/>
      <c r="RFL25" s="7"/>
      <c r="RFM25" s="7"/>
      <c r="RFN25" s="7"/>
      <c r="RFO25" s="7"/>
      <c r="RFP25" s="7"/>
      <c r="RFQ25" s="7"/>
      <c r="RFR25" s="7"/>
      <c r="RFS25" s="7"/>
      <c r="RFT25" s="7"/>
      <c r="RFU25" s="7"/>
      <c r="RFV25" s="7"/>
      <c r="RFW25" s="7"/>
      <c r="RFX25" s="7"/>
      <c r="RFY25" s="7"/>
      <c r="RFZ25" s="7"/>
      <c r="RGA25" s="7"/>
      <c r="RGB25" s="7"/>
      <c r="RGC25" s="7"/>
      <c r="RGD25" s="7"/>
      <c r="RGE25" s="7"/>
      <c r="RGF25" s="7"/>
      <c r="RGG25" s="7"/>
      <c r="RGH25" s="7"/>
      <c r="RGI25" s="7"/>
      <c r="RGJ25" s="7"/>
      <c r="RGK25" s="7"/>
      <c r="RGL25" s="7"/>
      <c r="RGM25" s="7"/>
      <c r="RGN25" s="7"/>
      <c r="RGO25" s="7"/>
      <c r="RGP25" s="7"/>
      <c r="RGQ25" s="7"/>
      <c r="RGR25" s="7"/>
      <c r="RGS25" s="7"/>
      <c r="RGT25" s="7"/>
      <c r="RGU25" s="7"/>
      <c r="RGV25" s="7"/>
      <c r="RGW25" s="7"/>
      <c r="RGX25" s="7"/>
      <c r="RGY25" s="7"/>
      <c r="RGZ25" s="7"/>
      <c r="RHA25" s="7"/>
      <c r="RHB25" s="7"/>
      <c r="RHC25" s="7"/>
      <c r="RHD25" s="7"/>
      <c r="RHE25" s="7"/>
      <c r="RHF25" s="7"/>
      <c r="RHG25" s="7"/>
      <c r="RHH25" s="7"/>
      <c r="RHI25" s="7"/>
      <c r="RHJ25" s="7"/>
      <c r="RHK25" s="7"/>
      <c r="RHL25" s="7"/>
      <c r="RHM25" s="7"/>
      <c r="RHN25" s="7"/>
      <c r="RHO25" s="7"/>
      <c r="RHP25" s="7"/>
      <c r="RHQ25" s="7"/>
      <c r="RHR25" s="7"/>
      <c r="RHS25" s="7"/>
      <c r="RHT25" s="7"/>
      <c r="RHU25" s="7"/>
      <c r="RHV25" s="7"/>
      <c r="RHW25" s="7"/>
      <c r="RHX25" s="7"/>
      <c r="RHY25" s="7"/>
      <c r="RHZ25" s="7"/>
      <c r="RIA25" s="7"/>
      <c r="RIB25" s="7"/>
      <c r="RIC25" s="7"/>
      <c r="RID25" s="7"/>
      <c r="RIE25" s="7"/>
      <c r="RIF25" s="7"/>
      <c r="RIG25" s="7"/>
      <c r="RIH25" s="7"/>
      <c r="RII25" s="7"/>
      <c r="RIJ25" s="7"/>
      <c r="RIK25" s="7"/>
      <c r="RIL25" s="7"/>
      <c r="RIM25" s="7"/>
      <c r="RIN25" s="7"/>
      <c r="RIO25" s="7"/>
      <c r="RIP25" s="7"/>
      <c r="RIQ25" s="7"/>
      <c r="RIR25" s="7"/>
      <c r="RIS25" s="7"/>
      <c r="RIT25" s="7"/>
      <c r="RIU25" s="7"/>
      <c r="RIV25" s="7"/>
      <c r="RIW25" s="7"/>
      <c r="RIX25" s="7"/>
      <c r="RIY25" s="7"/>
      <c r="RIZ25" s="7"/>
      <c r="RJA25" s="7"/>
      <c r="RJB25" s="7"/>
      <c r="RJC25" s="7"/>
      <c r="RJD25" s="7"/>
      <c r="RJE25" s="7"/>
      <c r="RJF25" s="7"/>
      <c r="RJG25" s="7"/>
      <c r="RJH25" s="7"/>
      <c r="RJI25" s="7"/>
      <c r="RJJ25" s="7"/>
      <c r="RJK25" s="7"/>
      <c r="RJL25" s="7"/>
      <c r="RJM25" s="7"/>
      <c r="RJN25" s="7"/>
      <c r="RJO25" s="7"/>
      <c r="RJP25" s="7"/>
      <c r="RJQ25" s="7"/>
      <c r="RJR25" s="7"/>
      <c r="RJS25" s="7"/>
      <c r="RJT25" s="7"/>
      <c r="RJU25" s="7"/>
      <c r="RJV25" s="7"/>
      <c r="RJW25" s="7"/>
      <c r="RJX25" s="7"/>
      <c r="RJY25" s="7"/>
      <c r="RJZ25" s="7"/>
      <c r="RKA25" s="7"/>
      <c r="RKB25" s="7"/>
      <c r="RKC25" s="7"/>
      <c r="RKD25" s="7"/>
      <c r="RKE25" s="7"/>
      <c r="RKF25" s="7"/>
      <c r="RKG25" s="7"/>
      <c r="RKH25" s="7"/>
      <c r="RKI25" s="7"/>
      <c r="RKJ25" s="7"/>
      <c r="RKK25" s="7"/>
      <c r="RKL25" s="7"/>
      <c r="RKM25" s="7"/>
      <c r="RKN25" s="7"/>
      <c r="RKO25" s="7"/>
      <c r="RKP25" s="7"/>
      <c r="RKQ25" s="7"/>
      <c r="RKR25" s="7"/>
      <c r="RKS25" s="7"/>
      <c r="RKT25" s="7"/>
      <c r="RKU25" s="7"/>
      <c r="RKV25" s="7"/>
      <c r="RKW25" s="7"/>
      <c r="RKX25" s="7"/>
      <c r="RKY25" s="7"/>
      <c r="RKZ25" s="7"/>
      <c r="RLA25" s="7"/>
      <c r="RLB25" s="7"/>
      <c r="RLC25" s="7"/>
      <c r="RLD25" s="7"/>
      <c r="RLE25" s="7"/>
      <c r="RLF25" s="7"/>
      <c r="RLG25" s="7"/>
      <c r="RLH25" s="7"/>
      <c r="RLI25" s="7"/>
      <c r="RLJ25" s="7"/>
      <c r="RLK25" s="7"/>
      <c r="RLL25" s="7"/>
      <c r="RLM25" s="7"/>
      <c r="RLN25" s="7"/>
      <c r="RLO25" s="7"/>
      <c r="RLP25" s="7"/>
      <c r="RLQ25" s="7"/>
      <c r="RLR25" s="7"/>
      <c r="RLS25" s="7"/>
      <c r="RLT25" s="7"/>
      <c r="RLU25" s="7"/>
      <c r="RLV25" s="7"/>
      <c r="RLW25" s="7"/>
      <c r="RLX25" s="7"/>
      <c r="RLY25" s="7"/>
      <c r="RLZ25" s="7"/>
      <c r="RMA25" s="7"/>
      <c r="RMB25" s="7"/>
      <c r="RMC25" s="7"/>
      <c r="RMD25" s="7"/>
      <c r="RME25" s="7"/>
      <c r="RMF25" s="7"/>
      <c r="RMG25" s="7"/>
      <c r="RMH25" s="7"/>
      <c r="RMI25" s="7"/>
      <c r="RMJ25" s="7"/>
      <c r="RMK25" s="7"/>
      <c r="RML25" s="7"/>
      <c r="RMM25" s="7"/>
      <c r="RMN25" s="7"/>
      <c r="RMO25" s="7"/>
      <c r="RMP25" s="7"/>
      <c r="RMQ25" s="7"/>
      <c r="RMR25" s="7"/>
      <c r="RMS25" s="7"/>
      <c r="RMT25" s="7"/>
      <c r="RMU25" s="7"/>
      <c r="RMV25" s="7"/>
      <c r="RMW25" s="7"/>
      <c r="RMX25" s="7"/>
      <c r="RMY25" s="7"/>
      <c r="RMZ25" s="7"/>
      <c r="RNA25" s="7"/>
      <c r="RNB25" s="7"/>
      <c r="RNC25" s="7"/>
      <c r="RND25" s="7"/>
      <c r="RNE25" s="7"/>
      <c r="RNF25" s="7"/>
      <c r="RNG25" s="7"/>
      <c r="RNH25" s="7"/>
      <c r="RNI25" s="7"/>
      <c r="RNJ25" s="7"/>
      <c r="RNK25" s="7"/>
      <c r="RNL25" s="7"/>
      <c r="RNM25" s="7"/>
      <c r="RNN25" s="7"/>
      <c r="RNO25" s="7"/>
      <c r="RNP25" s="7"/>
      <c r="RNQ25" s="7"/>
      <c r="RNR25" s="7"/>
      <c r="RNS25" s="7"/>
      <c r="RNT25" s="7"/>
      <c r="RNU25" s="7"/>
      <c r="RNV25" s="7"/>
      <c r="RNW25" s="7"/>
      <c r="RNX25" s="7"/>
      <c r="RNY25" s="7"/>
      <c r="RNZ25" s="7"/>
      <c r="ROA25" s="7"/>
      <c r="ROB25" s="7"/>
      <c r="ROC25" s="7"/>
      <c r="ROD25" s="7"/>
      <c r="ROE25" s="7"/>
      <c r="ROF25" s="7"/>
      <c r="ROG25" s="7"/>
      <c r="ROH25" s="7"/>
      <c r="ROI25" s="7"/>
      <c r="ROJ25" s="7"/>
      <c r="ROK25" s="7"/>
      <c r="ROL25" s="7"/>
      <c r="ROM25" s="7"/>
      <c r="RON25" s="7"/>
      <c r="ROO25" s="7"/>
      <c r="ROP25" s="7"/>
      <c r="ROQ25" s="7"/>
      <c r="ROR25" s="7"/>
      <c r="ROS25" s="7"/>
      <c r="ROT25" s="7"/>
      <c r="ROU25" s="7"/>
      <c r="ROV25" s="7"/>
      <c r="ROW25" s="7"/>
      <c r="ROX25" s="7"/>
      <c r="ROY25" s="7"/>
      <c r="ROZ25" s="7"/>
      <c r="RPA25" s="7"/>
      <c r="RPB25" s="7"/>
      <c r="RPC25" s="7"/>
      <c r="RPD25" s="7"/>
      <c r="RPE25" s="7"/>
      <c r="RPF25" s="7"/>
      <c r="RPG25" s="7"/>
      <c r="RPH25" s="7"/>
      <c r="RPI25" s="7"/>
      <c r="RPJ25" s="7"/>
      <c r="RPK25" s="7"/>
      <c r="RPL25" s="7"/>
      <c r="RPM25" s="7"/>
      <c r="RPN25" s="7"/>
      <c r="RPO25" s="7"/>
      <c r="RPP25" s="7"/>
      <c r="RPQ25" s="7"/>
      <c r="RPR25" s="7"/>
      <c r="RPS25" s="7"/>
      <c r="RPT25" s="7"/>
      <c r="RPU25" s="7"/>
      <c r="RPV25" s="7"/>
      <c r="RPW25" s="7"/>
      <c r="RPX25" s="7"/>
      <c r="RPY25" s="7"/>
      <c r="RPZ25" s="7"/>
      <c r="RQA25" s="7"/>
      <c r="RQB25" s="7"/>
      <c r="RQC25" s="7"/>
      <c r="RQD25" s="7"/>
      <c r="RQE25" s="7"/>
      <c r="RQF25" s="7"/>
      <c r="RQG25" s="7"/>
      <c r="RQH25" s="7"/>
      <c r="RQI25" s="7"/>
      <c r="RQJ25" s="7"/>
      <c r="RQK25" s="7"/>
      <c r="RQL25" s="7"/>
      <c r="RQM25" s="7"/>
      <c r="RQN25" s="7"/>
      <c r="RQO25" s="7"/>
      <c r="RQP25" s="7"/>
      <c r="RQQ25" s="7"/>
      <c r="RQR25" s="7"/>
      <c r="RQS25" s="7"/>
      <c r="RQT25" s="7"/>
      <c r="RQU25" s="7"/>
      <c r="RQV25" s="7"/>
      <c r="RQW25" s="7"/>
      <c r="RQX25" s="7"/>
      <c r="RQY25" s="7"/>
      <c r="RQZ25" s="7"/>
      <c r="RRA25" s="7"/>
      <c r="RRB25" s="7"/>
      <c r="RRC25" s="7"/>
      <c r="RRD25" s="7"/>
      <c r="RRE25" s="7"/>
      <c r="RRF25" s="7"/>
      <c r="RRG25" s="7"/>
      <c r="RRH25" s="7"/>
      <c r="RRI25" s="7"/>
      <c r="RRJ25" s="7"/>
      <c r="RRK25" s="7"/>
      <c r="RRL25" s="7"/>
      <c r="RRM25" s="7"/>
      <c r="RRN25" s="7"/>
      <c r="RRO25" s="7"/>
      <c r="RRP25" s="7"/>
      <c r="RRQ25" s="7"/>
      <c r="RRR25" s="7"/>
      <c r="RRS25" s="7"/>
      <c r="RRT25" s="7"/>
      <c r="RRU25" s="7"/>
      <c r="RRV25" s="7"/>
      <c r="RRW25" s="7"/>
      <c r="RRX25" s="7"/>
      <c r="RRY25" s="7"/>
      <c r="RRZ25" s="7"/>
      <c r="RSA25" s="7"/>
      <c r="RSB25" s="7"/>
      <c r="RSC25" s="7"/>
      <c r="RSD25" s="7"/>
      <c r="RSE25" s="7"/>
      <c r="RSF25" s="7"/>
      <c r="RSG25" s="7"/>
      <c r="RSH25" s="7"/>
      <c r="RSI25" s="7"/>
      <c r="RSJ25" s="7"/>
      <c r="RSK25" s="7"/>
      <c r="RSL25" s="7"/>
      <c r="RSM25" s="7"/>
      <c r="RSN25" s="7"/>
      <c r="RSO25" s="7"/>
      <c r="RSP25" s="7"/>
      <c r="RSQ25" s="7"/>
      <c r="RSR25" s="7"/>
      <c r="RSS25" s="7"/>
      <c r="RST25" s="7"/>
      <c r="RSU25" s="7"/>
      <c r="RSV25" s="7"/>
      <c r="RSW25" s="7"/>
      <c r="RSX25" s="7"/>
      <c r="RSY25" s="7"/>
      <c r="RSZ25" s="7"/>
      <c r="RTA25" s="7"/>
      <c r="RTB25" s="7"/>
      <c r="RTC25" s="7"/>
      <c r="RTD25" s="7"/>
      <c r="RTE25" s="7"/>
      <c r="RTF25" s="7"/>
      <c r="RTG25" s="7"/>
      <c r="RTH25" s="7"/>
      <c r="RTI25" s="7"/>
      <c r="RTJ25" s="7"/>
      <c r="RTK25" s="7"/>
      <c r="RTL25" s="7"/>
      <c r="RTM25" s="7"/>
      <c r="RTN25" s="7"/>
      <c r="RTO25" s="7"/>
      <c r="RTP25" s="7"/>
      <c r="RTQ25" s="7"/>
      <c r="RTR25" s="7"/>
      <c r="RTS25" s="7"/>
      <c r="RTT25" s="7"/>
      <c r="RTU25" s="7"/>
      <c r="RTV25" s="7"/>
      <c r="RTW25" s="7"/>
      <c r="RTX25" s="7"/>
      <c r="RTY25" s="7"/>
      <c r="RTZ25" s="7"/>
      <c r="RUA25" s="7"/>
      <c r="RUB25" s="7"/>
      <c r="RUC25" s="7"/>
      <c r="RUD25" s="7"/>
      <c r="RUE25" s="7"/>
      <c r="RUF25" s="7"/>
      <c r="RUG25" s="7"/>
      <c r="RUH25" s="7"/>
      <c r="RUI25" s="7"/>
      <c r="RUJ25" s="7"/>
      <c r="RUK25" s="7"/>
      <c r="RUL25" s="7"/>
      <c r="RUM25" s="7"/>
      <c r="RUN25" s="7"/>
      <c r="RUO25" s="7"/>
      <c r="RUP25" s="7"/>
      <c r="RUQ25" s="7"/>
      <c r="RUR25" s="7"/>
      <c r="RUS25" s="7"/>
      <c r="RUT25" s="7"/>
      <c r="RUU25" s="7"/>
      <c r="RUV25" s="7"/>
      <c r="RUW25" s="7"/>
      <c r="RUX25" s="7"/>
      <c r="RUY25" s="7"/>
      <c r="RUZ25" s="7"/>
      <c r="RVA25" s="7"/>
      <c r="RVB25" s="7"/>
      <c r="RVC25" s="7"/>
      <c r="RVD25" s="7"/>
      <c r="RVE25" s="7"/>
      <c r="RVF25" s="7"/>
      <c r="RVG25" s="7"/>
      <c r="RVH25" s="7"/>
      <c r="RVI25" s="7"/>
      <c r="RVJ25" s="7"/>
      <c r="RVK25" s="7"/>
      <c r="RVL25" s="7"/>
      <c r="RVM25" s="7"/>
      <c r="RVN25" s="7"/>
      <c r="RVO25" s="7"/>
      <c r="RVP25" s="7"/>
      <c r="RVQ25" s="7"/>
      <c r="RVR25" s="7"/>
      <c r="RVS25" s="7"/>
      <c r="RVT25" s="7"/>
      <c r="RVU25" s="7"/>
      <c r="RVV25" s="7"/>
      <c r="RVW25" s="7"/>
      <c r="RVX25" s="7"/>
      <c r="RVY25" s="7"/>
      <c r="RVZ25" s="7"/>
      <c r="RWA25" s="7"/>
      <c r="RWB25" s="7"/>
      <c r="RWC25" s="7"/>
      <c r="RWD25" s="7"/>
      <c r="RWE25" s="7"/>
      <c r="RWF25" s="7"/>
      <c r="RWG25" s="7"/>
      <c r="RWH25" s="7"/>
      <c r="RWI25" s="7"/>
      <c r="RWJ25" s="7"/>
      <c r="RWK25" s="7"/>
      <c r="RWL25" s="7"/>
      <c r="RWM25" s="7"/>
      <c r="RWN25" s="7"/>
      <c r="RWO25" s="7"/>
      <c r="RWP25" s="7"/>
      <c r="RWQ25" s="7"/>
      <c r="RWR25" s="7"/>
      <c r="RWS25" s="7"/>
      <c r="RWT25" s="7"/>
      <c r="RWU25" s="7"/>
      <c r="RWV25" s="7"/>
      <c r="RWW25" s="7"/>
      <c r="RWX25" s="7"/>
      <c r="RWY25" s="7"/>
      <c r="RWZ25" s="7"/>
      <c r="RXA25" s="7"/>
      <c r="RXB25" s="7"/>
      <c r="RXC25" s="7"/>
      <c r="RXD25" s="7"/>
      <c r="RXE25" s="7"/>
      <c r="RXF25" s="7"/>
      <c r="RXG25" s="7"/>
      <c r="RXH25" s="7"/>
      <c r="RXI25" s="7"/>
      <c r="RXJ25" s="7"/>
      <c r="RXK25" s="7"/>
      <c r="RXL25" s="7"/>
      <c r="RXM25" s="7"/>
      <c r="RXN25" s="7"/>
      <c r="RXO25" s="7"/>
      <c r="RXP25" s="7"/>
      <c r="RXQ25" s="7"/>
      <c r="RXR25" s="7"/>
      <c r="RXS25" s="7"/>
      <c r="RXT25" s="7"/>
      <c r="RXU25" s="7"/>
      <c r="RXV25" s="7"/>
      <c r="RXW25" s="7"/>
      <c r="RXX25" s="7"/>
      <c r="RXY25" s="7"/>
      <c r="RXZ25" s="7"/>
      <c r="RYA25" s="7"/>
      <c r="RYB25" s="7"/>
      <c r="RYC25" s="7"/>
      <c r="RYD25" s="7"/>
      <c r="RYE25" s="7"/>
      <c r="RYF25" s="7"/>
      <c r="RYG25" s="7"/>
      <c r="RYH25" s="7"/>
      <c r="RYI25" s="7"/>
      <c r="RYJ25" s="7"/>
      <c r="RYK25" s="7"/>
      <c r="RYL25" s="7"/>
      <c r="RYM25" s="7"/>
      <c r="RYN25" s="7"/>
      <c r="RYO25" s="7"/>
      <c r="RYP25" s="7"/>
      <c r="RYQ25" s="7"/>
      <c r="RYR25" s="7"/>
      <c r="RYS25" s="7"/>
      <c r="RYT25" s="7"/>
      <c r="RYU25" s="7"/>
      <c r="RYV25" s="7"/>
      <c r="RYW25" s="7"/>
      <c r="RYX25" s="7"/>
      <c r="RYY25" s="7"/>
      <c r="RYZ25" s="7"/>
      <c r="RZA25" s="7"/>
      <c r="RZB25" s="7"/>
      <c r="RZC25" s="7"/>
      <c r="RZD25" s="7"/>
      <c r="RZE25" s="7"/>
      <c r="RZF25" s="7"/>
      <c r="RZG25" s="7"/>
      <c r="RZH25" s="7"/>
      <c r="RZI25" s="7"/>
      <c r="RZJ25" s="7"/>
      <c r="RZK25" s="7"/>
      <c r="RZL25" s="7"/>
      <c r="RZM25" s="7"/>
      <c r="RZN25" s="7"/>
      <c r="RZO25" s="7"/>
      <c r="RZP25" s="7"/>
      <c r="RZQ25" s="7"/>
      <c r="RZR25" s="7"/>
      <c r="RZS25" s="7"/>
      <c r="RZT25" s="7"/>
      <c r="RZU25" s="7"/>
      <c r="RZV25" s="7"/>
      <c r="RZW25" s="7"/>
      <c r="RZX25" s="7"/>
      <c r="RZY25" s="7"/>
      <c r="RZZ25" s="7"/>
      <c r="SAA25" s="7"/>
      <c r="SAB25" s="7"/>
      <c r="SAC25" s="7"/>
      <c r="SAD25" s="7"/>
      <c r="SAE25" s="7"/>
      <c r="SAF25" s="7"/>
      <c r="SAG25" s="7"/>
      <c r="SAH25" s="7"/>
      <c r="SAI25" s="7"/>
      <c r="SAJ25" s="7"/>
      <c r="SAK25" s="7"/>
      <c r="SAL25" s="7"/>
      <c r="SAM25" s="7"/>
      <c r="SAN25" s="7"/>
      <c r="SAO25" s="7"/>
      <c r="SAP25" s="7"/>
      <c r="SAQ25" s="7"/>
      <c r="SAR25" s="7"/>
      <c r="SAS25" s="7"/>
      <c r="SAT25" s="7"/>
      <c r="SAU25" s="7"/>
      <c r="SAV25" s="7"/>
      <c r="SAW25" s="7"/>
      <c r="SAX25" s="7"/>
      <c r="SAY25" s="7"/>
      <c r="SAZ25" s="7"/>
      <c r="SBA25" s="7"/>
      <c r="SBB25" s="7"/>
      <c r="SBC25" s="7"/>
      <c r="SBD25" s="7"/>
      <c r="SBE25" s="7"/>
      <c r="SBF25" s="7"/>
      <c r="SBG25" s="7"/>
      <c r="SBH25" s="7"/>
      <c r="SBI25" s="7"/>
      <c r="SBJ25" s="7"/>
      <c r="SBK25" s="7"/>
      <c r="SBL25" s="7"/>
      <c r="SBM25" s="7"/>
      <c r="SBN25" s="7"/>
      <c r="SBO25" s="7"/>
      <c r="SBP25" s="7"/>
      <c r="SBQ25" s="7"/>
      <c r="SBR25" s="7"/>
      <c r="SBS25" s="7"/>
      <c r="SBT25" s="7"/>
      <c r="SBU25" s="7"/>
      <c r="SBV25" s="7"/>
      <c r="SBW25" s="7"/>
      <c r="SBX25" s="7"/>
      <c r="SBY25" s="7"/>
      <c r="SBZ25" s="7"/>
      <c r="SCA25" s="7"/>
      <c r="SCB25" s="7"/>
      <c r="SCC25" s="7"/>
      <c r="SCD25" s="7"/>
      <c r="SCE25" s="7"/>
      <c r="SCF25" s="7"/>
      <c r="SCG25" s="7"/>
      <c r="SCH25" s="7"/>
      <c r="SCI25" s="7"/>
      <c r="SCJ25" s="7"/>
      <c r="SCK25" s="7"/>
      <c r="SCL25" s="7"/>
      <c r="SCM25" s="7"/>
      <c r="SCN25" s="7"/>
      <c r="SCO25" s="7"/>
      <c r="SCP25" s="7"/>
      <c r="SCQ25" s="7"/>
      <c r="SCR25" s="7"/>
      <c r="SCS25" s="7"/>
      <c r="SCT25" s="7"/>
      <c r="SCU25" s="7"/>
      <c r="SCV25" s="7"/>
      <c r="SCW25" s="7"/>
      <c r="SCX25" s="7"/>
      <c r="SCY25" s="7"/>
      <c r="SCZ25" s="7"/>
      <c r="SDA25" s="7"/>
      <c r="SDB25" s="7"/>
      <c r="SDC25" s="7"/>
      <c r="SDD25" s="7"/>
      <c r="SDE25" s="7"/>
      <c r="SDF25" s="7"/>
      <c r="SDG25" s="7"/>
      <c r="SDH25" s="7"/>
      <c r="SDI25" s="7"/>
      <c r="SDJ25" s="7"/>
      <c r="SDK25" s="7"/>
      <c r="SDL25" s="7"/>
      <c r="SDM25" s="7"/>
      <c r="SDN25" s="7"/>
      <c r="SDO25" s="7"/>
      <c r="SDP25" s="7"/>
      <c r="SDQ25" s="7"/>
      <c r="SDR25" s="7"/>
      <c r="SDS25" s="7"/>
      <c r="SDT25" s="7"/>
      <c r="SDU25" s="7"/>
      <c r="SDV25" s="7"/>
      <c r="SDW25" s="7"/>
      <c r="SDX25" s="7"/>
      <c r="SDY25" s="7"/>
      <c r="SDZ25" s="7"/>
      <c r="SEA25" s="7"/>
      <c r="SEB25" s="7"/>
      <c r="SEC25" s="7"/>
      <c r="SED25" s="7"/>
      <c r="SEE25" s="7"/>
      <c r="SEF25" s="7"/>
      <c r="SEG25" s="7"/>
      <c r="SEH25" s="7"/>
      <c r="SEI25" s="7"/>
      <c r="SEJ25" s="7"/>
      <c r="SEK25" s="7"/>
      <c r="SEL25" s="7"/>
      <c r="SEM25" s="7"/>
      <c r="SEN25" s="7"/>
      <c r="SEO25" s="7"/>
      <c r="SEP25" s="7"/>
      <c r="SEQ25" s="7"/>
      <c r="SER25" s="7"/>
      <c r="SES25" s="7"/>
      <c r="SET25" s="7"/>
      <c r="SEU25" s="7"/>
      <c r="SEV25" s="7"/>
      <c r="SEW25" s="7"/>
      <c r="SEX25" s="7"/>
      <c r="SEY25" s="7"/>
      <c r="SEZ25" s="7"/>
      <c r="SFA25" s="7"/>
      <c r="SFB25" s="7"/>
      <c r="SFC25" s="7"/>
      <c r="SFD25" s="7"/>
      <c r="SFE25" s="7"/>
      <c r="SFF25" s="7"/>
      <c r="SFG25" s="7"/>
      <c r="SFH25" s="7"/>
      <c r="SFI25" s="7"/>
      <c r="SFJ25" s="7"/>
      <c r="SFK25" s="7"/>
      <c r="SFL25" s="7"/>
      <c r="SFM25" s="7"/>
      <c r="SFN25" s="7"/>
      <c r="SFO25" s="7"/>
      <c r="SFP25" s="7"/>
      <c r="SFQ25" s="7"/>
      <c r="SFR25" s="7"/>
      <c r="SFS25" s="7"/>
      <c r="SFT25" s="7"/>
      <c r="SFU25" s="7"/>
      <c r="SFV25" s="7"/>
      <c r="SFW25" s="7"/>
      <c r="SFX25" s="7"/>
      <c r="SFY25" s="7"/>
      <c r="SFZ25" s="7"/>
      <c r="SGA25" s="7"/>
      <c r="SGB25" s="7"/>
      <c r="SGC25" s="7"/>
      <c r="SGD25" s="7"/>
      <c r="SGE25" s="7"/>
      <c r="SGF25" s="7"/>
      <c r="SGG25" s="7"/>
      <c r="SGH25" s="7"/>
      <c r="SGI25" s="7"/>
      <c r="SGJ25" s="7"/>
      <c r="SGK25" s="7"/>
      <c r="SGL25" s="7"/>
      <c r="SGM25" s="7"/>
      <c r="SGN25" s="7"/>
      <c r="SGO25" s="7"/>
      <c r="SGP25" s="7"/>
      <c r="SGQ25" s="7"/>
      <c r="SGR25" s="7"/>
      <c r="SGS25" s="7"/>
      <c r="SGT25" s="7"/>
      <c r="SGU25" s="7"/>
      <c r="SGV25" s="7"/>
      <c r="SGW25" s="7"/>
      <c r="SGX25" s="7"/>
      <c r="SGY25" s="7"/>
      <c r="SGZ25" s="7"/>
      <c r="SHA25" s="7"/>
      <c r="SHB25" s="7"/>
      <c r="SHC25" s="7"/>
      <c r="SHD25" s="7"/>
      <c r="SHE25" s="7"/>
      <c r="SHF25" s="7"/>
      <c r="SHG25" s="7"/>
      <c r="SHH25" s="7"/>
      <c r="SHI25" s="7"/>
      <c r="SHJ25" s="7"/>
      <c r="SHK25" s="7"/>
      <c r="SHL25" s="7"/>
      <c r="SHM25" s="7"/>
      <c r="SHN25" s="7"/>
      <c r="SHO25" s="7"/>
      <c r="SHP25" s="7"/>
      <c r="SHQ25" s="7"/>
      <c r="SHR25" s="7"/>
      <c r="SHS25" s="7"/>
      <c r="SHT25" s="7"/>
      <c r="SHU25" s="7"/>
      <c r="SHV25" s="7"/>
      <c r="SHW25" s="7"/>
      <c r="SHX25" s="7"/>
      <c r="SHY25" s="7"/>
      <c r="SHZ25" s="7"/>
      <c r="SIA25" s="7"/>
      <c r="SIB25" s="7"/>
      <c r="SIC25" s="7"/>
      <c r="SID25" s="7"/>
      <c r="SIE25" s="7"/>
      <c r="SIF25" s="7"/>
      <c r="SIG25" s="7"/>
      <c r="SIH25" s="7"/>
      <c r="SII25" s="7"/>
      <c r="SIJ25" s="7"/>
      <c r="SIK25" s="7"/>
      <c r="SIL25" s="7"/>
      <c r="SIM25" s="7"/>
      <c r="SIN25" s="7"/>
      <c r="SIO25" s="7"/>
      <c r="SIP25" s="7"/>
      <c r="SIQ25" s="7"/>
      <c r="SIR25" s="7"/>
      <c r="SIS25" s="7"/>
      <c r="SIT25" s="7"/>
      <c r="SIU25" s="7"/>
      <c r="SIV25" s="7"/>
      <c r="SIW25" s="7"/>
      <c r="SIX25" s="7"/>
      <c r="SIY25" s="7"/>
      <c r="SIZ25" s="7"/>
      <c r="SJA25" s="7"/>
      <c r="SJB25" s="7"/>
      <c r="SJC25" s="7"/>
      <c r="SJD25" s="7"/>
      <c r="SJE25" s="7"/>
      <c r="SJF25" s="7"/>
      <c r="SJG25" s="7"/>
      <c r="SJH25" s="7"/>
      <c r="SJI25" s="7"/>
      <c r="SJJ25" s="7"/>
      <c r="SJK25" s="7"/>
      <c r="SJL25" s="7"/>
      <c r="SJM25" s="7"/>
      <c r="SJN25" s="7"/>
      <c r="SJO25" s="7"/>
      <c r="SJP25" s="7"/>
      <c r="SJQ25" s="7"/>
      <c r="SJR25" s="7"/>
      <c r="SJS25" s="7"/>
      <c r="SJT25" s="7"/>
      <c r="SJU25" s="7"/>
      <c r="SJV25" s="7"/>
      <c r="SJW25" s="7"/>
      <c r="SJX25" s="7"/>
      <c r="SJY25" s="7"/>
      <c r="SJZ25" s="7"/>
      <c r="SKA25" s="7"/>
      <c r="SKB25" s="7"/>
      <c r="SKC25" s="7"/>
      <c r="SKD25" s="7"/>
      <c r="SKE25" s="7"/>
      <c r="SKF25" s="7"/>
      <c r="SKG25" s="7"/>
      <c r="SKH25" s="7"/>
      <c r="SKI25" s="7"/>
      <c r="SKJ25" s="7"/>
      <c r="SKK25" s="7"/>
      <c r="SKL25" s="7"/>
      <c r="SKM25" s="7"/>
      <c r="SKN25" s="7"/>
      <c r="SKO25" s="7"/>
      <c r="SKP25" s="7"/>
      <c r="SKQ25" s="7"/>
      <c r="SKR25" s="7"/>
      <c r="SKS25" s="7"/>
      <c r="SKT25" s="7"/>
      <c r="SKU25" s="7"/>
      <c r="SKV25" s="7"/>
      <c r="SKW25" s="7"/>
      <c r="SKX25" s="7"/>
      <c r="SKY25" s="7"/>
      <c r="SKZ25" s="7"/>
      <c r="SLA25" s="7"/>
      <c r="SLB25" s="7"/>
      <c r="SLC25" s="7"/>
      <c r="SLD25" s="7"/>
      <c r="SLE25" s="7"/>
      <c r="SLF25" s="7"/>
      <c r="SLG25" s="7"/>
      <c r="SLH25" s="7"/>
      <c r="SLI25" s="7"/>
      <c r="SLJ25" s="7"/>
      <c r="SLK25" s="7"/>
      <c r="SLL25" s="7"/>
      <c r="SLM25" s="7"/>
      <c r="SLN25" s="7"/>
      <c r="SLO25" s="7"/>
      <c r="SLP25" s="7"/>
      <c r="SLQ25" s="7"/>
      <c r="SLR25" s="7"/>
      <c r="SLS25" s="7"/>
      <c r="SLT25" s="7"/>
      <c r="SLU25" s="7"/>
      <c r="SLV25" s="7"/>
      <c r="SLW25" s="7"/>
      <c r="SLX25" s="7"/>
      <c r="SLY25" s="7"/>
      <c r="SLZ25" s="7"/>
      <c r="SMA25" s="7"/>
      <c r="SMB25" s="7"/>
      <c r="SMC25" s="7"/>
      <c r="SMD25" s="7"/>
      <c r="SME25" s="7"/>
      <c r="SMF25" s="7"/>
      <c r="SMG25" s="7"/>
      <c r="SMH25" s="7"/>
      <c r="SMI25" s="7"/>
      <c r="SMJ25" s="7"/>
      <c r="SMK25" s="7"/>
      <c r="SML25" s="7"/>
      <c r="SMM25" s="7"/>
      <c r="SMN25" s="7"/>
      <c r="SMO25" s="7"/>
      <c r="SMP25" s="7"/>
      <c r="SMQ25" s="7"/>
      <c r="SMR25" s="7"/>
      <c r="SMS25" s="7"/>
      <c r="SMT25" s="7"/>
      <c r="SMU25" s="7"/>
      <c r="SMV25" s="7"/>
      <c r="SMW25" s="7"/>
      <c r="SMX25" s="7"/>
      <c r="SMY25" s="7"/>
      <c r="SMZ25" s="7"/>
      <c r="SNA25" s="7"/>
      <c r="SNB25" s="7"/>
      <c r="SNC25" s="7"/>
      <c r="SND25" s="7"/>
      <c r="SNE25" s="7"/>
      <c r="SNF25" s="7"/>
      <c r="SNG25" s="7"/>
      <c r="SNH25" s="7"/>
      <c r="SNI25" s="7"/>
      <c r="SNJ25" s="7"/>
      <c r="SNK25" s="7"/>
      <c r="SNL25" s="7"/>
      <c r="SNM25" s="7"/>
      <c r="SNN25" s="7"/>
      <c r="SNO25" s="7"/>
      <c r="SNP25" s="7"/>
      <c r="SNQ25" s="7"/>
      <c r="SNR25" s="7"/>
      <c r="SNS25" s="7"/>
      <c r="SNT25" s="7"/>
      <c r="SNU25" s="7"/>
      <c r="SNV25" s="7"/>
      <c r="SNW25" s="7"/>
      <c r="SNX25" s="7"/>
      <c r="SNY25" s="7"/>
      <c r="SNZ25" s="7"/>
      <c r="SOA25" s="7"/>
      <c r="SOB25" s="7"/>
      <c r="SOC25" s="7"/>
      <c r="SOD25" s="7"/>
      <c r="SOE25" s="7"/>
      <c r="SOF25" s="7"/>
      <c r="SOG25" s="7"/>
      <c r="SOH25" s="7"/>
      <c r="SOI25" s="7"/>
      <c r="SOJ25" s="7"/>
      <c r="SOK25" s="7"/>
      <c r="SOL25" s="7"/>
      <c r="SOM25" s="7"/>
      <c r="SON25" s="7"/>
      <c r="SOO25" s="7"/>
      <c r="SOP25" s="7"/>
      <c r="SOQ25" s="7"/>
      <c r="SOR25" s="7"/>
      <c r="SOS25" s="7"/>
      <c r="SOT25" s="7"/>
      <c r="SOU25" s="7"/>
      <c r="SOV25" s="7"/>
      <c r="SOW25" s="7"/>
      <c r="SOX25" s="7"/>
      <c r="SOY25" s="7"/>
      <c r="SOZ25" s="7"/>
      <c r="SPA25" s="7"/>
      <c r="SPB25" s="7"/>
      <c r="SPC25" s="7"/>
      <c r="SPD25" s="7"/>
      <c r="SPE25" s="7"/>
      <c r="SPF25" s="7"/>
      <c r="SPG25" s="7"/>
      <c r="SPH25" s="7"/>
      <c r="SPI25" s="7"/>
      <c r="SPJ25" s="7"/>
      <c r="SPK25" s="7"/>
      <c r="SPL25" s="7"/>
      <c r="SPM25" s="7"/>
      <c r="SPN25" s="7"/>
      <c r="SPO25" s="7"/>
      <c r="SPP25" s="7"/>
      <c r="SPQ25" s="7"/>
      <c r="SPR25" s="7"/>
      <c r="SPS25" s="7"/>
      <c r="SPT25" s="7"/>
      <c r="SPU25" s="7"/>
      <c r="SPV25" s="7"/>
      <c r="SPW25" s="7"/>
      <c r="SPX25" s="7"/>
      <c r="SPY25" s="7"/>
      <c r="SPZ25" s="7"/>
      <c r="SQA25" s="7"/>
      <c r="SQB25" s="7"/>
      <c r="SQC25" s="7"/>
      <c r="SQD25" s="7"/>
      <c r="SQE25" s="7"/>
      <c r="SQF25" s="7"/>
      <c r="SQG25" s="7"/>
      <c r="SQH25" s="7"/>
      <c r="SQI25" s="7"/>
      <c r="SQJ25" s="7"/>
      <c r="SQK25" s="7"/>
      <c r="SQL25" s="7"/>
      <c r="SQM25" s="7"/>
      <c r="SQN25" s="7"/>
      <c r="SQO25" s="7"/>
      <c r="SQP25" s="7"/>
      <c r="SQQ25" s="7"/>
      <c r="SQR25" s="7"/>
      <c r="SQS25" s="7"/>
      <c r="SQT25" s="7"/>
      <c r="SQU25" s="7"/>
      <c r="SQV25" s="7"/>
      <c r="SQW25" s="7"/>
      <c r="SQX25" s="7"/>
      <c r="SQY25" s="7"/>
      <c r="SQZ25" s="7"/>
      <c r="SRA25" s="7"/>
      <c r="SRB25" s="7"/>
      <c r="SRC25" s="7"/>
      <c r="SRD25" s="7"/>
      <c r="SRE25" s="7"/>
      <c r="SRF25" s="7"/>
      <c r="SRG25" s="7"/>
      <c r="SRH25" s="7"/>
      <c r="SRI25" s="7"/>
      <c r="SRJ25" s="7"/>
      <c r="SRK25" s="7"/>
      <c r="SRL25" s="7"/>
      <c r="SRM25" s="7"/>
      <c r="SRN25" s="7"/>
      <c r="SRO25" s="7"/>
      <c r="SRP25" s="7"/>
      <c r="SRQ25" s="7"/>
      <c r="SRR25" s="7"/>
      <c r="SRS25" s="7"/>
      <c r="SRT25" s="7"/>
      <c r="SRU25" s="7"/>
      <c r="SRV25" s="7"/>
      <c r="SRW25" s="7"/>
      <c r="SRX25" s="7"/>
      <c r="SRY25" s="7"/>
      <c r="SRZ25" s="7"/>
      <c r="SSA25" s="7"/>
      <c r="SSB25" s="7"/>
      <c r="SSC25" s="7"/>
      <c r="SSD25" s="7"/>
      <c r="SSE25" s="7"/>
      <c r="SSF25" s="7"/>
      <c r="SSG25" s="7"/>
      <c r="SSH25" s="7"/>
      <c r="SSI25" s="7"/>
      <c r="SSJ25" s="7"/>
      <c r="SSK25" s="7"/>
      <c r="SSL25" s="7"/>
      <c r="SSM25" s="7"/>
      <c r="SSN25" s="7"/>
      <c r="SSO25" s="7"/>
      <c r="SSP25" s="7"/>
      <c r="SSQ25" s="7"/>
      <c r="SSR25" s="7"/>
      <c r="SSS25" s="7"/>
      <c r="SST25" s="7"/>
      <c r="SSU25" s="7"/>
      <c r="SSV25" s="7"/>
      <c r="SSW25" s="7"/>
      <c r="SSX25" s="7"/>
      <c r="SSY25" s="7"/>
      <c r="SSZ25" s="7"/>
      <c r="STA25" s="7"/>
      <c r="STB25" s="7"/>
      <c r="STC25" s="7"/>
      <c r="STD25" s="7"/>
      <c r="STE25" s="7"/>
      <c r="STF25" s="7"/>
      <c r="STG25" s="7"/>
      <c r="STH25" s="7"/>
      <c r="STI25" s="7"/>
      <c r="STJ25" s="7"/>
      <c r="STK25" s="7"/>
      <c r="STL25" s="7"/>
      <c r="STM25" s="7"/>
      <c r="STN25" s="7"/>
      <c r="STO25" s="7"/>
      <c r="STP25" s="7"/>
      <c r="STQ25" s="7"/>
      <c r="STR25" s="7"/>
      <c r="STS25" s="7"/>
      <c r="STT25" s="7"/>
      <c r="STU25" s="7"/>
      <c r="STV25" s="7"/>
      <c r="STW25" s="7"/>
      <c r="STX25" s="7"/>
      <c r="STY25" s="7"/>
      <c r="STZ25" s="7"/>
      <c r="SUA25" s="7"/>
      <c r="SUB25" s="7"/>
      <c r="SUC25" s="7"/>
      <c r="SUD25" s="7"/>
      <c r="SUE25" s="7"/>
      <c r="SUF25" s="7"/>
      <c r="SUG25" s="7"/>
      <c r="SUH25" s="7"/>
      <c r="SUI25" s="7"/>
      <c r="SUJ25" s="7"/>
      <c r="SUK25" s="7"/>
      <c r="SUL25" s="7"/>
      <c r="SUM25" s="7"/>
      <c r="SUN25" s="7"/>
      <c r="SUO25" s="7"/>
      <c r="SUP25" s="7"/>
      <c r="SUQ25" s="7"/>
      <c r="SUR25" s="7"/>
      <c r="SUS25" s="7"/>
      <c r="SUT25" s="7"/>
      <c r="SUU25" s="7"/>
      <c r="SUV25" s="7"/>
      <c r="SUW25" s="7"/>
      <c r="SUX25" s="7"/>
      <c r="SUY25" s="7"/>
      <c r="SUZ25" s="7"/>
      <c r="SVA25" s="7"/>
      <c r="SVB25" s="7"/>
      <c r="SVC25" s="7"/>
      <c r="SVD25" s="7"/>
      <c r="SVE25" s="7"/>
      <c r="SVF25" s="7"/>
      <c r="SVG25" s="7"/>
      <c r="SVH25" s="7"/>
      <c r="SVI25" s="7"/>
      <c r="SVJ25" s="7"/>
      <c r="SVK25" s="7"/>
      <c r="SVL25" s="7"/>
      <c r="SVM25" s="7"/>
      <c r="SVN25" s="7"/>
      <c r="SVO25" s="7"/>
      <c r="SVP25" s="7"/>
      <c r="SVQ25" s="7"/>
      <c r="SVR25" s="7"/>
      <c r="SVS25" s="7"/>
      <c r="SVT25" s="7"/>
      <c r="SVU25" s="7"/>
      <c r="SVV25" s="7"/>
      <c r="SVW25" s="7"/>
      <c r="SVX25" s="7"/>
      <c r="SVY25" s="7"/>
      <c r="SVZ25" s="7"/>
      <c r="SWA25" s="7"/>
      <c r="SWB25" s="7"/>
      <c r="SWC25" s="7"/>
      <c r="SWD25" s="7"/>
      <c r="SWE25" s="7"/>
      <c r="SWF25" s="7"/>
      <c r="SWG25" s="7"/>
      <c r="SWH25" s="7"/>
      <c r="SWI25" s="7"/>
      <c r="SWJ25" s="7"/>
      <c r="SWK25" s="7"/>
      <c r="SWL25" s="7"/>
      <c r="SWM25" s="7"/>
      <c r="SWN25" s="7"/>
      <c r="SWO25" s="7"/>
      <c r="SWP25" s="7"/>
      <c r="SWQ25" s="7"/>
      <c r="SWR25" s="7"/>
      <c r="SWS25" s="7"/>
      <c r="SWT25" s="7"/>
      <c r="SWU25" s="7"/>
      <c r="SWV25" s="7"/>
      <c r="SWW25" s="7"/>
      <c r="SWX25" s="7"/>
      <c r="SWY25" s="7"/>
      <c r="SWZ25" s="7"/>
      <c r="SXA25" s="7"/>
      <c r="SXB25" s="7"/>
      <c r="SXC25" s="7"/>
      <c r="SXD25" s="7"/>
      <c r="SXE25" s="7"/>
      <c r="SXF25" s="7"/>
      <c r="SXG25" s="7"/>
      <c r="SXH25" s="7"/>
      <c r="SXI25" s="7"/>
      <c r="SXJ25" s="7"/>
      <c r="SXK25" s="7"/>
      <c r="SXL25" s="7"/>
      <c r="SXM25" s="7"/>
      <c r="SXN25" s="7"/>
      <c r="SXO25" s="7"/>
      <c r="SXP25" s="7"/>
      <c r="SXQ25" s="7"/>
      <c r="SXR25" s="7"/>
      <c r="SXS25" s="7"/>
      <c r="SXT25" s="7"/>
      <c r="SXU25" s="7"/>
      <c r="SXV25" s="7"/>
      <c r="SXW25" s="7"/>
      <c r="SXX25" s="7"/>
      <c r="SXY25" s="7"/>
      <c r="SXZ25" s="7"/>
      <c r="SYA25" s="7"/>
      <c r="SYB25" s="7"/>
      <c r="SYC25" s="7"/>
      <c r="SYD25" s="7"/>
      <c r="SYE25" s="7"/>
      <c r="SYF25" s="7"/>
      <c r="SYG25" s="7"/>
      <c r="SYH25" s="7"/>
      <c r="SYI25" s="7"/>
      <c r="SYJ25" s="7"/>
      <c r="SYK25" s="7"/>
      <c r="SYL25" s="7"/>
      <c r="SYM25" s="7"/>
      <c r="SYN25" s="7"/>
      <c r="SYO25" s="7"/>
      <c r="SYP25" s="7"/>
      <c r="SYQ25" s="7"/>
      <c r="SYR25" s="7"/>
      <c r="SYS25" s="7"/>
      <c r="SYT25" s="7"/>
      <c r="SYU25" s="7"/>
      <c r="SYV25" s="7"/>
      <c r="SYW25" s="7"/>
      <c r="SYX25" s="7"/>
      <c r="SYY25" s="7"/>
      <c r="SYZ25" s="7"/>
      <c r="SZA25" s="7"/>
      <c r="SZB25" s="7"/>
      <c r="SZC25" s="7"/>
      <c r="SZD25" s="7"/>
      <c r="SZE25" s="7"/>
      <c r="SZF25" s="7"/>
      <c r="SZG25" s="7"/>
      <c r="SZH25" s="7"/>
      <c r="SZI25" s="7"/>
      <c r="SZJ25" s="7"/>
      <c r="SZK25" s="7"/>
      <c r="SZL25" s="7"/>
      <c r="SZM25" s="7"/>
      <c r="SZN25" s="7"/>
      <c r="SZO25" s="7"/>
      <c r="SZP25" s="7"/>
      <c r="SZQ25" s="7"/>
      <c r="SZR25" s="7"/>
      <c r="SZS25" s="7"/>
      <c r="SZT25" s="7"/>
      <c r="SZU25" s="7"/>
      <c r="SZV25" s="7"/>
      <c r="SZW25" s="7"/>
      <c r="SZX25" s="7"/>
      <c r="SZY25" s="7"/>
      <c r="SZZ25" s="7"/>
      <c r="TAA25" s="7"/>
      <c r="TAB25" s="7"/>
      <c r="TAC25" s="7"/>
      <c r="TAD25" s="7"/>
      <c r="TAE25" s="7"/>
      <c r="TAF25" s="7"/>
      <c r="TAG25" s="7"/>
      <c r="TAH25" s="7"/>
      <c r="TAI25" s="7"/>
      <c r="TAJ25" s="7"/>
      <c r="TAK25" s="7"/>
      <c r="TAL25" s="7"/>
      <c r="TAM25" s="7"/>
      <c r="TAN25" s="7"/>
      <c r="TAO25" s="7"/>
      <c r="TAP25" s="7"/>
      <c r="TAQ25" s="7"/>
      <c r="TAR25" s="7"/>
      <c r="TAS25" s="7"/>
      <c r="TAT25" s="7"/>
      <c r="TAU25" s="7"/>
      <c r="TAV25" s="7"/>
      <c r="TAW25" s="7"/>
      <c r="TAX25" s="7"/>
      <c r="TAY25" s="7"/>
      <c r="TAZ25" s="7"/>
      <c r="TBA25" s="7"/>
      <c r="TBB25" s="7"/>
      <c r="TBC25" s="7"/>
      <c r="TBD25" s="7"/>
      <c r="TBE25" s="7"/>
      <c r="TBF25" s="7"/>
      <c r="TBG25" s="7"/>
      <c r="TBH25" s="7"/>
      <c r="TBI25" s="7"/>
      <c r="TBJ25" s="7"/>
      <c r="TBK25" s="7"/>
      <c r="TBL25" s="7"/>
      <c r="TBM25" s="7"/>
      <c r="TBN25" s="7"/>
      <c r="TBO25" s="7"/>
      <c r="TBP25" s="7"/>
      <c r="TBQ25" s="7"/>
      <c r="TBR25" s="7"/>
      <c r="TBS25" s="7"/>
      <c r="TBT25" s="7"/>
      <c r="TBU25" s="7"/>
      <c r="TBV25" s="7"/>
      <c r="TBW25" s="7"/>
      <c r="TBX25" s="7"/>
      <c r="TBY25" s="7"/>
      <c r="TBZ25" s="7"/>
      <c r="TCA25" s="7"/>
      <c r="TCB25" s="7"/>
      <c r="TCC25" s="7"/>
      <c r="TCD25" s="7"/>
      <c r="TCE25" s="7"/>
      <c r="TCF25" s="7"/>
      <c r="TCG25" s="7"/>
      <c r="TCH25" s="7"/>
      <c r="TCI25" s="7"/>
      <c r="TCJ25" s="7"/>
      <c r="TCK25" s="7"/>
      <c r="TCL25" s="7"/>
      <c r="TCM25" s="7"/>
      <c r="TCN25" s="7"/>
      <c r="TCO25" s="7"/>
      <c r="TCP25" s="7"/>
      <c r="TCQ25" s="7"/>
      <c r="TCR25" s="7"/>
      <c r="TCS25" s="7"/>
      <c r="TCT25" s="7"/>
      <c r="TCU25" s="7"/>
      <c r="TCV25" s="7"/>
      <c r="TCW25" s="7"/>
      <c r="TCX25" s="7"/>
      <c r="TCY25" s="7"/>
      <c r="TCZ25" s="7"/>
      <c r="TDA25" s="7"/>
      <c r="TDB25" s="7"/>
      <c r="TDC25" s="7"/>
      <c r="TDD25" s="7"/>
      <c r="TDE25" s="7"/>
      <c r="TDF25" s="7"/>
      <c r="TDG25" s="7"/>
      <c r="TDH25" s="7"/>
      <c r="TDI25" s="7"/>
      <c r="TDJ25" s="7"/>
      <c r="TDK25" s="7"/>
      <c r="TDL25" s="7"/>
      <c r="TDM25" s="7"/>
      <c r="TDN25" s="7"/>
      <c r="TDO25" s="7"/>
      <c r="TDP25" s="7"/>
      <c r="TDQ25" s="7"/>
      <c r="TDR25" s="7"/>
      <c r="TDS25" s="7"/>
      <c r="TDT25" s="7"/>
      <c r="TDU25" s="7"/>
      <c r="TDV25" s="7"/>
      <c r="TDW25" s="7"/>
      <c r="TDX25" s="7"/>
      <c r="TDY25" s="7"/>
      <c r="TDZ25" s="7"/>
      <c r="TEA25" s="7"/>
      <c r="TEB25" s="7"/>
      <c r="TEC25" s="7"/>
      <c r="TED25" s="7"/>
      <c r="TEE25" s="7"/>
      <c r="TEF25" s="7"/>
      <c r="TEG25" s="7"/>
      <c r="TEH25" s="7"/>
      <c r="TEI25" s="7"/>
      <c r="TEJ25" s="7"/>
      <c r="TEK25" s="7"/>
      <c r="TEL25" s="7"/>
      <c r="TEM25" s="7"/>
      <c r="TEN25" s="7"/>
      <c r="TEO25" s="7"/>
      <c r="TEP25" s="7"/>
      <c r="TEQ25" s="7"/>
      <c r="TER25" s="7"/>
      <c r="TES25" s="7"/>
      <c r="TET25" s="7"/>
      <c r="TEU25" s="7"/>
      <c r="TEV25" s="7"/>
      <c r="TEW25" s="7"/>
      <c r="TEX25" s="7"/>
      <c r="TEY25" s="7"/>
      <c r="TEZ25" s="7"/>
      <c r="TFA25" s="7"/>
      <c r="TFB25" s="7"/>
      <c r="TFC25" s="7"/>
      <c r="TFD25" s="7"/>
      <c r="TFE25" s="7"/>
      <c r="TFF25" s="7"/>
      <c r="TFG25" s="7"/>
      <c r="TFH25" s="7"/>
      <c r="TFI25" s="7"/>
      <c r="TFJ25" s="7"/>
      <c r="TFK25" s="7"/>
      <c r="TFL25" s="7"/>
      <c r="TFM25" s="7"/>
      <c r="TFN25" s="7"/>
      <c r="TFO25" s="7"/>
      <c r="TFP25" s="7"/>
      <c r="TFQ25" s="7"/>
      <c r="TFR25" s="7"/>
      <c r="TFS25" s="7"/>
      <c r="TFT25" s="7"/>
      <c r="TFU25" s="7"/>
      <c r="TFV25" s="7"/>
      <c r="TFW25" s="7"/>
      <c r="TFX25" s="7"/>
      <c r="TFY25" s="7"/>
      <c r="TFZ25" s="7"/>
      <c r="TGA25" s="7"/>
      <c r="TGB25" s="7"/>
      <c r="TGC25" s="7"/>
      <c r="TGD25" s="7"/>
      <c r="TGE25" s="7"/>
      <c r="TGF25" s="7"/>
      <c r="TGG25" s="7"/>
      <c r="TGH25" s="7"/>
      <c r="TGI25" s="7"/>
      <c r="TGJ25" s="7"/>
      <c r="TGK25" s="7"/>
      <c r="TGL25" s="7"/>
      <c r="TGM25" s="7"/>
      <c r="TGN25" s="7"/>
      <c r="TGO25" s="7"/>
      <c r="TGP25" s="7"/>
      <c r="TGQ25" s="7"/>
      <c r="TGR25" s="7"/>
      <c r="TGS25" s="7"/>
      <c r="TGT25" s="7"/>
      <c r="TGU25" s="7"/>
      <c r="TGV25" s="7"/>
      <c r="TGW25" s="7"/>
      <c r="TGX25" s="7"/>
      <c r="TGY25" s="7"/>
      <c r="TGZ25" s="7"/>
      <c r="THA25" s="7"/>
      <c r="THB25" s="7"/>
      <c r="THC25" s="7"/>
      <c r="THD25" s="7"/>
      <c r="THE25" s="7"/>
      <c r="THF25" s="7"/>
      <c r="THG25" s="7"/>
      <c r="THH25" s="7"/>
      <c r="THI25" s="7"/>
      <c r="THJ25" s="7"/>
      <c r="THK25" s="7"/>
      <c r="THL25" s="7"/>
      <c r="THM25" s="7"/>
      <c r="THN25" s="7"/>
      <c r="THO25" s="7"/>
      <c r="THP25" s="7"/>
      <c r="THQ25" s="7"/>
      <c r="THR25" s="7"/>
      <c r="THS25" s="7"/>
      <c r="THT25" s="7"/>
      <c r="THU25" s="7"/>
      <c r="THV25" s="7"/>
      <c r="THW25" s="7"/>
      <c r="THX25" s="7"/>
      <c r="THY25" s="7"/>
      <c r="THZ25" s="7"/>
      <c r="TIA25" s="7"/>
      <c r="TIB25" s="7"/>
      <c r="TIC25" s="7"/>
      <c r="TID25" s="7"/>
      <c r="TIE25" s="7"/>
      <c r="TIF25" s="7"/>
      <c r="TIG25" s="7"/>
      <c r="TIH25" s="7"/>
      <c r="TII25" s="7"/>
      <c r="TIJ25" s="7"/>
      <c r="TIK25" s="7"/>
      <c r="TIL25" s="7"/>
      <c r="TIM25" s="7"/>
      <c r="TIN25" s="7"/>
      <c r="TIO25" s="7"/>
      <c r="TIP25" s="7"/>
      <c r="TIQ25" s="7"/>
      <c r="TIR25" s="7"/>
      <c r="TIS25" s="7"/>
      <c r="TIT25" s="7"/>
      <c r="TIU25" s="7"/>
      <c r="TIV25" s="7"/>
      <c r="TIW25" s="7"/>
      <c r="TIX25" s="7"/>
      <c r="TIY25" s="7"/>
      <c r="TIZ25" s="7"/>
      <c r="TJA25" s="7"/>
      <c r="TJB25" s="7"/>
      <c r="TJC25" s="7"/>
      <c r="TJD25" s="7"/>
      <c r="TJE25" s="7"/>
      <c r="TJF25" s="7"/>
      <c r="TJG25" s="7"/>
      <c r="TJH25" s="7"/>
      <c r="TJI25" s="7"/>
      <c r="TJJ25" s="7"/>
      <c r="TJK25" s="7"/>
      <c r="TJL25" s="7"/>
      <c r="TJM25" s="7"/>
      <c r="TJN25" s="7"/>
      <c r="TJO25" s="7"/>
      <c r="TJP25" s="7"/>
      <c r="TJQ25" s="7"/>
      <c r="TJR25" s="7"/>
      <c r="TJS25" s="7"/>
      <c r="TJT25" s="7"/>
      <c r="TJU25" s="7"/>
      <c r="TJV25" s="7"/>
      <c r="TJW25" s="7"/>
      <c r="TJX25" s="7"/>
      <c r="TJY25" s="7"/>
      <c r="TJZ25" s="7"/>
      <c r="TKA25" s="7"/>
      <c r="TKB25" s="7"/>
      <c r="TKC25" s="7"/>
      <c r="TKD25" s="7"/>
      <c r="TKE25" s="7"/>
      <c r="TKF25" s="7"/>
      <c r="TKG25" s="7"/>
      <c r="TKH25" s="7"/>
      <c r="TKI25" s="7"/>
      <c r="TKJ25" s="7"/>
      <c r="TKK25" s="7"/>
      <c r="TKL25" s="7"/>
      <c r="TKM25" s="7"/>
      <c r="TKN25" s="7"/>
      <c r="TKO25" s="7"/>
      <c r="TKP25" s="7"/>
      <c r="TKQ25" s="7"/>
      <c r="TKR25" s="7"/>
      <c r="TKS25" s="7"/>
      <c r="TKT25" s="7"/>
      <c r="TKU25" s="7"/>
      <c r="TKV25" s="7"/>
      <c r="TKW25" s="7"/>
      <c r="TKX25" s="7"/>
      <c r="TKY25" s="7"/>
      <c r="TKZ25" s="7"/>
      <c r="TLA25" s="7"/>
      <c r="TLB25" s="7"/>
      <c r="TLC25" s="7"/>
      <c r="TLD25" s="7"/>
      <c r="TLE25" s="7"/>
      <c r="TLF25" s="7"/>
      <c r="TLG25" s="7"/>
      <c r="TLH25" s="7"/>
      <c r="TLI25" s="7"/>
      <c r="TLJ25" s="7"/>
      <c r="TLK25" s="7"/>
      <c r="TLL25" s="7"/>
      <c r="TLM25" s="7"/>
      <c r="TLN25" s="7"/>
      <c r="TLO25" s="7"/>
      <c r="TLP25" s="7"/>
      <c r="TLQ25" s="7"/>
      <c r="TLR25" s="7"/>
      <c r="TLS25" s="7"/>
      <c r="TLT25" s="7"/>
      <c r="TLU25" s="7"/>
      <c r="TLV25" s="7"/>
      <c r="TLW25" s="7"/>
      <c r="TLX25" s="7"/>
      <c r="TLY25" s="7"/>
      <c r="TLZ25" s="7"/>
      <c r="TMA25" s="7"/>
      <c r="TMB25" s="7"/>
      <c r="TMC25" s="7"/>
      <c r="TMD25" s="7"/>
      <c r="TME25" s="7"/>
      <c r="TMF25" s="7"/>
      <c r="TMG25" s="7"/>
      <c r="TMH25" s="7"/>
      <c r="TMI25" s="7"/>
      <c r="TMJ25" s="7"/>
      <c r="TMK25" s="7"/>
      <c r="TML25" s="7"/>
      <c r="TMM25" s="7"/>
      <c r="TMN25" s="7"/>
      <c r="TMO25" s="7"/>
      <c r="TMP25" s="7"/>
      <c r="TMQ25" s="7"/>
      <c r="TMR25" s="7"/>
      <c r="TMS25" s="7"/>
      <c r="TMT25" s="7"/>
      <c r="TMU25" s="7"/>
      <c r="TMV25" s="7"/>
      <c r="TMW25" s="7"/>
      <c r="TMX25" s="7"/>
      <c r="TMY25" s="7"/>
      <c r="TMZ25" s="7"/>
      <c r="TNA25" s="7"/>
      <c r="TNB25" s="7"/>
      <c r="TNC25" s="7"/>
      <c r="TND25" s="7"/>
      <c r="TNE25" s="7"/>
      <c r="TNF25" s="7"/>
      <c r="TNG25" s="7"/>
      <c r="TNH25" s="7"/>
      <c r="TNI25" s="7"/>
      <c r="TNJ25" s="7"/>
      <c r="TNK25" s="7"/>
      <c r="TNL25" s="7"/>
      <c r="TNM25" s="7"/>
      <c r="TNN25" s="7"/>
      <c r="TNO25" s="7"/>
      <c r="TNP25" s="7"/>
      <c r="TNQ25" s="7"/>
      <c r="TNR25" s="7"/>
      <c r="TNS25" s="7"/>
      <c r="TNT25" s="7"/>
      <c r="TNU25" s="7"/>
      <c r="TNV25" s="7"/>
      <c r="TNW25" s="7"/>
      <c r="TNX25" s="7"/>
      <c r="TNY25" s="7"/>
      <c r="TNZ25" s="7"/>
      <c r="TOA25" s="7"/>
      <c r="TOB25" s="7"/>
      <c r="TOC25" s="7"/>
      <c r="TOD25" s="7"/>
      <c r="TOE25" s="7"/>
      <c r="TOF25" s="7"/>
      <c r="TOG25" s="7"/>
      <c r="TOH25" s="7"/>
      <c r="TOI25" s="7"/>
      <c r="TOJ25" s="7"/>
      <c r="TOK25" s="7"/>
      <c r="TOL25" s="7"/>
      <c r="TOM25" s="7"/>
      <c r="TON25" s="7"/>
      <c r="TOO25" s="7"/>
      <c r="TOP25" s="7"/>
      <c r="TOQ25" s="7"/>
      <c r="TOR25" s="7"/>
      <c r="TOS25" s="7"/>
      <c r="TOT25" s="7"/>
      <c r="TOU25" s="7"/>
      <c r="TOV25" s="7"/>
      <c r="TOW25" s="7"/>
      <c r="TOX25" s="7"/>
      <c r="TOY25" s="7"/>
      <c r="TOZ25" s="7"/>
      <c r="TPA25" s="7"/>
      <c r="TPB25" s="7"/>
      <c r="TPC25" s="7"/>
      <c r="TPD25" s="7"/>
      <c r="TPE25" s="7"/>
      <c r="TPF25" s="7"/>
      <c r="TPG25" s="7"/>
      <c r="TPH25" s="7"/>
      <c r="TPI25" s="7"/>
      <c r="TPJ25" s="7"/>
      <c r="TPK25" s="7"/>
      <c r="TPL25" s="7"/>
      <c r="TPM25" s="7"/>
      <c r="TPN25" s="7"/>
      <c r="TPO25" s="7"/>
      <c r="TPP25" s="7"/>
      <c r="TPQ25" s="7"/>
      <c r="TPR25" s="7"/>
      <c r="TPS25" s="7"/>
      <c r="TPT25" s="7"/>
      <c r="TPU25" s="7"/>
      <c r="TPV25" s="7"/>
      <c r="TPW25" s="7"/>
      <c r="TPX25" s="7"/>
      <c r="TPY25" s="7"/>
      <c r="TPZ25" s="7"/>
      <c r="TQA25" s="7"/>
      <c r="TQB25" s="7"/>
      <c r="TQC25" s="7"/>
      <c r="TQD25" s="7"/>
      <c r="TQE25" s="7"/>
      <c r="TQF25" s="7"/>
      <c r="TQG25" s="7"/>
      <c r="TQH25" s="7"/>
      <c r="TQI25" s="7"/>
      <c r="TQJ25" s="7"/>
      <c r="TQK25" s="7"/>
      <c r="TQL25" s="7"/>
      <c r="TQM25" s="7"/>
      <c r="TQN25" s="7"/>
      <c r="TQO25" s="7"/>
      <c r="TQP25" s="7"/>
      <c r="TQQ25" s="7"/>
      <c r="TQR25" s="7"/>
      <c r="TQS25" s="7"/>
      <c r="TQT25" s="7"/>
      <c r="TQU25" s="7"/>
      <c r="TQV25" s="7"/>
      <c r="TQW25" s="7"/>
      <c r="TQX25" s="7"/>
      <c r="TQY25" s="7"/>
      <c r="TQZ25" s="7"/>
      <c r="TRA25" s="7"/>
      <c r="TRB25" s="7"/>
      <c r="TRC25" s="7"/>
      <c r="TRD25" s="7"/>
      <c r="TRE25" s="7"/>
      <c r="TRF25" s="7"/>
      <c r="TRG25" s="7"/>
      <c r="TRH25" s="7"/>
      <c r="TRI25" s="7"/>
      <c r="TRJ25" s="7"/>
      <c r="TRK25" s="7"/>
      <c r="TRL25" s="7"/>
      <c r="TRM25" s="7"/>
      <c r="TRN25" s="7"/>
      <c r="TRO25" s="7"/>
      <c r="TRP25" s="7"/>
      <c r="TRQ25" s="7"/>
      <c r="TRR25" s="7"/>
      <c r="TRS25" s="7"/>
      <c r="TRT25" s="7"/>
      <c r="TRU25" s="7"/>
      <c r="TRV25" s="7"/>
      <c r="TRW25" s="7"/>
      <c r="TRX25" s="7"/>
      <c r="TRY25" s="7"/>
      <c r="TRZ25" s="7"/>
      <c r="TSA25" s="7"/>
      <c r="TSB25" s="7"/>
      <c r="TSC25" s="7"/>
      <c r="TSD25" s="7"/>
      <c r="TSE25" s="7"/>
      <c r="TSF25" s="7"/>
      <c r="TSG25" s="7"/>
      <c r="TSH25" s="7"/>
      <c r="TSI25" s="7"/>
      <c r="TSJ25" s="7"/>
      <c r="TSK25" s="7"/>
      <c r="TSL25" s="7"/>
      <c r="TSM25" s="7"/>
      <c r="TSN25" s="7"/>
      <c r="TSO25" s="7"/>
      <c r="TSP25" s="7"/>
      <c r="TSQ25" s="7"/>
      <c r="TSR25" s="7"/>
      <c r="TSS25" s="7"/>
      <c r="TST25" s="7"/>
      <c r="TSU25" s="7"/>
      <c r="TSV25" s="7"/>
      <c r="TSW25" s="7"/>
      <c r="TSX25" s="7"/>
      <c r="TSY25" s="7"/>
      <c r="TSZ25" s="7"/>
      <c r="TTA25" s="7"/>
      <c r="TTB25" s="7"/>
      <c r="TTC25" s="7"/>
      <c r="TTD25" s="7"/>
      <c r="TTE25" s="7"/>
      <c r="TTF25" s="7"/>
      <c r="TTG25" s="7"/>
      <c r="TTH25" s="7"/>
      <c r="TTI25" s="7"/>
      <c r="TTJ25" s="7"/>
      <c r="TTK25" s="7"/>
      <c r="TTL25" s="7"/>
      <c r="TTM25" s="7"/>
      <c r="TTN25" s="7"/>
      <c r="TTO25" s="7"/>
      <c r="TTP25" s="7"/>
      <c r="TTQ25" s="7"/>
      <c r="TTR25" s="7"/>
      <c r="TTS25" s="7"/>
      <c r="TTT25" s="7"/>
      <c r="TTU25" s="7"/>
      <c r="TTV25" s="7"/>
      <c r="TTW25" s="7"/>
      <c r="TTX25" s="7"/>
      <c r="TTY25" s="7"/>
      <c r="TTZ25" s="7"/>
      <c r="TUA25" s="7"/>
      <c r="TUB25" s="7"/>
      <c r="TUC25" s="7"/>
      <c r="TUD25" s="7"/>
      <c r="TUE25" s="7"/>
      <c r="TUF25" s="7"/>
      <c r="TUG25" s="7"/>
      <c r="TUH25" s="7"/>
      <c r="TUI25" s="7"/>
      <c r="TUJ25" s="7"/>
      <c r="TUK25" s="7"/>
      <c r="TUL25" s="7"/>
      <c r="TUM25" s="7"/>
      <c r="TUN25" s="7"/>
      <c r="TUO25" s="7"/>
      <c r="TUP25" s="7"/>
      <c r="TUQ25" s="7"/>
      <c r="TUR25" s="7"/>
      <c r="TUS25" s="7"/>
      <c r="TUT25" s="7"/>
      <c r="TUU25" s="7"/>
      <c r="TUV25" s="7"/>
      <c r="TUW25" s="7"/>
      <c r="TUX25" s="7"/>
      <c r="TUY25" s="7"/>
      <c r="TUZ25" s="7"/>
      <c r="TVA25" s="7"/>
      <c r="TVB25" s="7"/>
      <c r="TVC25" s="7"/>
      <c r="TVD25" s="7"/>
      <c r="TVE25" s="7"/>
      <c r="TVF25" s="7"/>
      <c r="TVG25" s="7"/>
      <c r="TVH25" s="7"/>
      <c r="TVI25" s="7"/>
      <c r="TVJ25" s="7"/>
      <c r="TVK25" s="7"/>
      <c r="TVL25" s="7"/>
      <c r="TVM25" s="7"/>
      <c r="TVN25" s="7"/>
      <c r="TVO25" s="7"/>
      <c r="TVP25" s="7"/>
      <c r="TVQ25" s="7"/>
      <c r="TVR25" s="7"/>
      <c r="TVS25" s="7"/>
      <c r="TVT25" s="7"/>
      <c r="TVU25" s="7"/>
      <c r="TVV25" s="7"/>
      <c r="TVW25" s="7"/>
      <c r="TVX25" s="7"/>
      <c r="TVY25" s="7"/>
      <c r="TVZ25" s="7"/>
      <c r="TWA25" s="7"/>
      <c r="TWB25" s="7"/>
      <c r="TWC25" s="7"/>
      <c r="TWD25" s="7"/>
      <c r="TWE25" s="7"/>
      <c r="TWF25" s="7"/>
      <c r="TWG25" s="7"/>
      <c r="TWH25" s="7"/>
      <c r="TWI25" s="7"/>
      <c r="TWJ25" s="7"/>
      <c r="TWK25" s="7"/>
      <c r="TWL25" s="7"/>
      <c r="TWM25" s="7"/>
      <c r="TWN25" s="7"/>
      <c r="TWO25" s="7"/>
      <c r="TWP25" s="7"/>
      <c r="TWQ25" s="7"/>
      <c r="TWR25" s="7"/>
      <c r="TWS25" s="7"/>
      <c r="TWT25" s="7"/>
      <c r="TWU25" s="7"/>
      <c r="TWV25" s="7"/>
      <c r="TWW25" s="7"/>
      <c r="TWX25" s="7"/>
      <c r="TWY25" s="7"/>
      <c r="TWZ25" s="7"/>
      <c r="TXA25" s="7"/>
      <c r="TXB25" s="7"/>
      <c r="TXC25" s="7"/>
      <c r="TXD25" s="7"/>
      <c r="TXE25" s="7"/>
      <c r="TXF25" s="7"/>
      <c r="TXG25" s="7"/>
      <c r="TXH25" s="7"/>
      <c r="TXI25" s="7"/>
      <c r="TXJ25" s="7"/>
      <c r="TXK25" s="7"/>
      <c r="TXL25" s="7"/>
      <c r="TXM25" s="7"/>
      <c r="TXN25" s="7"/>
      <c r="TXO25" s="7"/>
      <c r="TXP25" s="7"/>
      <c r="TXQ25" s="7"/>
      <c r="TXR25" s="7"/>
      <c r="TXS25" s="7"/>
      <c r="TXT25" s="7"/>
      <c r="TXU25" s="7"/>
      <c r="TXV25" s="7"/>
      <c r="TXW25" s="7"/>
      <c r="TXX25" s="7"/>
      <c r="TXY25" s="7"/>
      <c r="TXZ25" s="7"/>
      <c r="TYA25" s="7"/>
      <c r="TYB25" s="7"/>
      <c r="TYC25" s="7"/>
      <c r="TYD25" s="7"/>
      <c r="TYE25" s="7"/>
      <c r="TYF25" s="7"/>
      <c r="TYG25" s="7"/>
      <c r="TYH25" s="7"/>
      <c r="TYI25" s="7"/>
      <c r="TYJ25" s="7"/>
      <c r="TYK25" s="7"/>
      <c r="TYL25" s="7"/>
      <c r="TYM25" s="7"/>
      <c r="TYN25" s="7"/>
      <c r="TYO25" s="7"/>
      <c r="TYP25" s="7"/>
      <c r="TYQ25" s="7"/>
      <c r="TYR25" s="7"/>
      <c r="TYS25" s="7"/>
      <c r="TYT25" s="7"/>
      <c r="TYU25" s="7"/>
      <c r="TYV25" s="7"/>
      <c r="TYW25" s="7"/>
      <c r="TYX25" s="7"/>
      <c r="TYY25" s="7"/>
      <c r="TYZ25" s="7"/>
      <c r="TZA25" s="7"/>
      <c r="TZB25" s="7"/>
      <c r="TZC25" s="7"/>
      <c r="TZD25" s="7"/>
      <c r="TZE25" s="7"/>
      <c r="TZF25" s="7"/>
      <c r="TZG25" s="7"/>
      <c r="TZH25" s="7"/>
      <c r="TZI25" s="7"/>
      <c r="TZJ25" s="7"/>
      <c r="TZK25" s="7"/>
      <c r="TZL25" s="7"/>
      <c r="TZM25" s="7"/>
      <c r="TZN25" s="7"/>
      <c r="TZO25" s="7"/>
      <c r="TZP25" s="7"/>
      <c r="TZQ25" s="7"/>
      <c r="TZR25" s="7"/>
      <c r="TZS25" s="7"/>
      <c r="TZT25" s="7"/>
      <c r="TZU25" s="7"/>
      <c r="TZV25" s="7"/>
      <c r="TZW25" s="7"/>
      <c r="TZX25" s="7"/>
      <c r="TZY25" s="7"/>
      <c r="TZZ25" s="7"/>
      <c r="UAA25" s="7"/>
      <c r="UAB25" s="7"/>
      <c r="UAC25" s="7"/>
      <c r="UAD25" s="7"/>
      <c r="UAE25" s="7"/>
      <c r="UAF25" s="7"/>
      <c r="UAG25" s="7"/>
      <c r="UAH25" s="7"/>
      <c r="UAI25" s="7"/>
      <c r="UAJ25" s="7"/>
      <c r="UAK25" s="7"/>
      <c r="UAL25" s="7"/>
      <c r="UAM25" s="7"/>
      <c r="UAN25" s="7"/>
      <c r="UAO25" s="7"/>
      <c r="UAP25" s="7"/>
      <c r="UAQ25" s="7"/>
      <c r="UAR25" s="7"/>
      <c r="UAS25" s="7"/>
      <c r="UAT25" s="7"/>
      <c r="UAU25" s="7"/>
      <c r="UAV25" s="7"/>
      <c r="UAW25" s="7"/>
      <c r="UAX25" s="7"/>
      <c r="UAY25" s="7"/>
      <c r="UAZ25" s="7"/>
      <c r="UBA25" s="7"/>
      <c r="UBB25" s="7"/>
      <c r="UBC25" s="7"/>
      <c r="UBD25" s="7"/>
      <c r="UBE25" s="7"/>
      <c r="UBF25" s="7"/>
      <c r="UBG25" s="7"/>
      <c r="UBH25" s="7"/>
      <c r="UBI25" s="7"/>
      <c r="UBJ25" s="7"/>
      <c r="UBK25" s="7"/>
      <c r="UBL25" s="7"/>
      <c r="UBM25" s="7"/>
      <c r="UBN25" s="7"/>
      <c r="UBO25" s="7"/>
      <c r="UBP25" s="7"/>
      <c r="UBQ25" s="7"/>
      <c r="UBR25" s="7"/>
      <c r="UBS25" s="7"/>
      <c r="UBT25" s="7"/>
      <c r="UBU25" s="7"/>
      <c r="UBV25" s="7"/>
      <c r="UBW25" s="7"/>
      <c r="UBX25" s="7"/>
      <c r="UBY25" s="7"/>
      <c r="UBZ25" s="7"/>
      <c r="UCA25" s="7"/>
      <c r="UCB25" s="7"/>
      <c r="UCC25" s="7"/>
      <c r="UCD25" s="7"/>
      <c r="UCE25" s="7"/>
      <c r="UCF25" s="7"/>
      <c r="UCG25" s="7"/>
      <c r="UCH25" s="7"/>
      <c r="UCI25" s="7"/>
      <c r="UCJ25" s="7"/>
      <c r="UCK25" s="7"/>
      <c r="UCL25" s="7"/>
      <c r="UCM25" s="7"/>
      <c r="UCN25" s="7"/>
      <c r="UCO25" s="7"/>
      <c r="UCP25" s="7"/>
      <c r="UCQ25" s="7"/>
      <c r="UCR25" s="7"/>
      <c r="UCS25" s="7"/>
      <c r="UCT25" s="7"/>
      <c r="UCU25" s="7"/>
      <c r="UCV25" s="7"/>
      <c r="UCW25" s="7"/>
      <c r="UCX25" s="7"/>
      <c r="UCY25" s="7"/>
      <c r="UCZ25" s="7"/>
      <c r="UDA25" s="7"/>
      <c r="UDB25" s="7"/>
      <c r="UDC25" s="7"/>
      <c r="UDD25" s="7"/>
      <c r="UDE25" s="7"/>
      <c r="UDF25" s="7"/>
      <c r="UDG25" s="7"/>
      <c r="UDH25" s="7"/>
      <c r="UDI25" s="7"/>
      <c r="UDJ25" s="7"/>
      <c r="UDK25" s="7"/>
      <c r="UDL25" s="7"/>
      <c r="UDM25" s="7"/>
      <c r="UDN25" s="7"/>
      <c r="UDO25" s="7"/>
      <c r="UDP25" s="7"/>
      <c r="UDQ25" s="7"/>
      <c r="UDR25" s="7"/>
      <c r="UDS25" s="7"/>
      <c r="UDT25" s="7"/>
      <c r="UDU25" s="7"/>
      <c r="UDV25" s="7"/>
      <c r="UDW25" s="7"/>
      <c r="UDX25" s="7"/>
      <c r="UDY25" s="7"/>
      <c r="UDZ25" s="7"/>
      <c r="UEA25" s="7"/>
      <c r="UEB25" s="7"/>
      <c r="UEC25" s="7"/>
      <c r="UED25" s="7"/>
      <c r="UEE25" s="7"/>
      <c r="UEF25" s="7"/>
      <c r="UEG25" s="7"/>
      <c r="UEH25" s="7"/>
      <c r="UEI25" s="7"/>
      <c r="UEJ25" s="7"/>
      <c r="UEK25" s="7"/>
      <c r="UEL25" s="7"/>
      <c r="UEM25" s="7"/>
      <c r="UEN25" s="7"/>
      <c r="UEO25" s="7"/>
      <c r="UEP25" s="7"/>
      <c r="UEQ25" s="7"/>
      <c r="UER25" s="7"/>
      <c r="UES25" s="7"/>
      <c r="UET25" s="7"/>
      <c r="UEU25" s="7"/>
      <c r="UEV25" s="7"/>
      <c r="UEW25" s="7"/>
      <c r="UEX25" s="7"/>
      <c r="UEY25" s="7"/>
      <c r="UEZ25" s="7"/>
      <c r="UFA25" s="7"/>
      <c r="UFB25" s="7"/>
      <c r="UFC25" s="7"/>
      <c r="UFD25" s="7"/>
      <c r="UFE25" s="7"/>
      <c r="UFF25" s="7"/>
      <c r="UFG25" s="7"/>
      <c r="UFH25" s="7"/>
      <c r="UFI25" s="7"/>
      <c r="UFJ25" s="7"/>
      <c r="UFK25" s="7"/>
      <c r="UFL25" s="7"/>
      <c r="UFM25" s="7"/>
      <c r="UFN25" s="7"/>
      <c r="UFO25" s="7"/>
      <c r="UFP25" s="7"/>
      <c r="UFQ25" s="7"/>
      <c r="UFR25" s="7"/>
      <c r="UFS25" s="7"/>
      <c r="UFT25" s="7"/>
      <c r="UFU25" s="7"/>
      <c r="UFV25" s="7"/>
      <c r="UFW25" s="7"/>
      <c r="UFX25" s="7"/>
      <c r="UFY25" s="7"/>
      <c r="UFZ25" s="7"/>
      <c r="UGA25" s="7"/>
      <c r="UGB25" s="7"/>
      <c r="UGC25" s="7"/>
      <c r="UGD25" s="7"/>
      <c r="UGE25" s="7"/>
      <c r="UGF25" s="7"/>
      <c r="UGG25" s="7"/>
      <c r="UGH25" s="7"/>
      <c r="UGI25" s="7"/>
      <c r="UGJ25" s="7"/>
      <c r="UGK25" s="7"/>
      <c r="UGL25" s="7"/>
      <c r="UGM25" s="7"/>
      <c r="UGN25" s="7"/>
      <c r="UGO25" s="7"/>
      <c r="UGP25" s="7"/>
      <c r="UGQ25" s="7"/>
      <c r="UGR25" s="7"/>
      <c r="UGS25" s="7"/>
      <c r="UGT25" s="7"/>
      <c r="UGU25" s="7"/>
      <c r="UGV25" s="7"/>
      <c r="UGW25" s="7"/>
      <c r="UGX25" s="7"/>
      <c r="UGY25" s="7"/>
      <c r="UGZ25" s="7"/>
      <c r="UHA25" s="7"/>
      <c r="UHB25" s="7"/>
      <c r="UHC25" s="7"/>
      <c r="UHD25" s="7"/>
      <c r="UHE25" s="7"/>
      <c r="UHF25" s="7"/>
      <c r="UHG25" s="7"/>
      <c r="UHH25" s="7"/>
      <c r="UHI25" s="7"/>
      <c r="UHJ25" s="7"/>
      <c r="UHK25" s="7"/>
      <c r="UHL25" s="7"/>
      <c r="UHM25" s="7"/>
      <c r="UHN25" s="7"/>
      <c r="UHO25" s="7"/>
      <c r="UHP25" s="7"/>
      <c r="UHQ25" s="7"/>
      <c r="UHR25" s="7"/>
      <c r="UHS25" s="7"/>
      <c r="UHT25" s="7"/>
      <c r="UHU25" s="7"/>
      <c r="UHV25" s="7"/>
      <c r="UHW25" s="7"/>
      <c r="UHX25" s="7"/>
      <c r="UHY25" s="7"/>
      <c r="UHZ25" s="7"/>
      <c r="UIA25" s="7"/>
      <c r="UIB25" s="7"/>
      <c r="UIC25" s="7"/>
      <c r="UID25" s="7"/>
      <c r="UIE25" s="7"/>
      <c r="UIF25" s="7"/>
      <c r="UIG25" s="7"/>
      <c r="UIH25" s="7"/>
      <c r="UII25" s="7"/>
      <c r="UIJ25" s="7"/>
      <c r="UIK25" s="7"/>
      <c r="UIL25" s="7"/>
      <c r="UIM25" s="7"/>
      <c r="UIN25" s="7"/>
      <c r="UIO25" s="7"/>
      <c r="UIP25" s="7"/>
      <c r="UIQ25" s="7"/>
      <c r="UIR25" s="7"/>
      <c r="UIS25" s="7"/>
      <c r="UIT25" s="7"/>
      <c r="UIU25" s="7"/>
      <c r="UIV25" s="7"/>
      <c r="UIW25" s="7"/>
      <c r="UIX25" s="7"/>
      <c r="UIY25" s="7"/>
      <c r="UIZ25" s="7"/>
      <c r="UJA25" s="7"/>
      <c r="UJB25" s="7"/>
      <c r="UJC25" s="7"/>
      <c r="UJD25" s="7"/>
      <c r="UJE25" s="7"/>
      <c r="UJF25" s="7"/>
      <c r="UJG25" s="7"/>
      <c r="UJH25" s="7"/>
      <c r="UJI25" s="7"/>
      <c r="UJJ25" s="7"/>
      <c r="UJK25" s="7"/>
      <c r="UJL25" s="7"/>
      <c r="UJM25" s="7"/>
      <c r="UJN25" s="7"/>
      <c r="UJO25" s="7"/>
      <c r="UJP25" s="7"/>
      <c r="UJQ25" s="7"/>
      <c r="UJR25" s="7"/>
      <c r="UJS25" s="7"/>
      <c r="UJT25" s="7"/>
      <c r="UJU25" s="7"/>
      <c r="UJV25" s="7"/>
      <c r="UJW25" s="7"/>
      <c r="UJX25" s="7"/>
      <c r="UJY25" s="7"/>
      <c r="UJZ25" s="7"/>
      <c r="UKA25" s="7"/>
      <c r="UKB25" s="7"/>
      <c r="UKC25" s="7"/>
      <c r="UKD25" s="7"/>
      <c r="UKE25" s="7"/>
      <c r="UKF25" s="7"/>
      <c r="UKG25" s="7"/>
      <c r="UKH25" s="7"/>
      <c r="UKI25" s="7"/>
      <c r="UKJ25" s="7"/>
      <c r="UKK25" s="7"/>
      <c r="UKL25" s="7"/>
      <c r="UKM25" s="7"/>
      <c r="UKN25" s="7"/>
      <c r="UKO25" s="7"/>
      <c r="UKP25" s="7"/>
      <c r="UKQ25" s="7"/>
      <c r="UKR25" s="7"/>
      <c r="UKS25" s="7"/>
      <c r="UKT25" s="7"/>
      <c r="UKU25" s="7"/>
      <c r="UKV25" s="7"/>
      <c r="UKW25" s="7"/>
      <c r="UKX25" s="7"/>
      <c r="UKY25" s="7"/>
      <c r="UKZ25" s="7"/>
      <c r="ULA25" s="7"/>
      <c r="ULB25" s="7"/>
      <c r="ULC25" s="7"/>
      <c r="ULD25" s="7"/>
      <c r="ULE25" s="7"/>
      <c r="ULF25" s="7"/>
      <c r="ULG25" s="7"/>
      <c r="ULH25" s="7"/>
      <c r="ULI25" s="7"/>
      <c r="ULJ25" s="7"/>
      <c r="ULK25" s="7"/>
      <c r="ULL25" s="7"/>
      <c r="ULM25" s="7"/>
      <c r="ULN25" s="7"/>
      <c r="ULO25" s="7"/>
      <c r="ULP25" s="7"/>
      <c r="ULQ25" s="7"/>
      <c r="ULR25" s="7"/>
      <c r="ULS25" s="7"/>
      <c r="ULT25" s="7"/>
      <c r="ULU25" s="7"/>
      <c r="ULV25" s="7"/>
      <c r="ULW25" s="7"/>
      <c r="ULX25" s="7"/>
      <c r="ULY25" s="7"/>
      <c r="ULZ25" s="7"/>
      <c r="UMA25" s="7"/>
      <c r="UMB25" s="7"/>
      <c r="UMC25" s="7"/>
      <c r="UMD25" s="7"/>
      <c r="UME25" s="7"/>
      <c r="UMF25" s="7"/>
      <c r="UMG25" s="7"/>
      <c r="UMH25" s="7"/>
      <c r="UMI25" s="7"/>
      <c r="UMJ25" s="7"/>
      <c r="UMK25" s="7"/>
      <c r="UML25" s="7"/>
      <c r="UMM25" s="7"/>
      <c r="UMN25" s="7"/>
      <c r="UMO25" s="7"/>
      <c r="UMP25" s="7"/>
      <c r="UMQ25" s="7"/>
      <c r="UMR25" s="7"/>
      <c r="UMS25" s="7"/>
      <c r="UMT25" s="7"/>
      <c r="UMU25" s="7"/>
      <c r="UMV25" s="7"/>
      <c r="UMW25" s="7"/>
      <c r="UMX25" s="7"/>
      <c r="UMY25" s="7"/>
      <c r="UMZ25" s="7"/>
      <c r="UNA25" s="7"/>
      <c r="UNB25" s="7"/>
      <c r="UNC25" s="7"/>
      <c r="UND25" s="7"/>
      <c r="UNE25" s="7"/>
      <c r="UNF25" s="7"/>
      <c r="UNG25" s="7"/>
      <c r="UNH25" s="7"/>
      <c r="UNI25" s="7"/>
      <c r="UNJ25" s="7"/>
      <c r="UNK25" s="7"/>
      <c r="UNL25" s="7"/>
      <c r="UNM25" s="7"/>
      <c r="UNN25" s="7"/>
      <c r="UNO25" s="7"/>
      <c r="UNP25" s="7"/>
      <c r="UNQ25" s="7"/>
      <c r="UNR25" s="7"/>
      <c r="UNS25" s="7"/>
      <c r="UNT25" s="7"/>
      <c r="UNU25" s="7"/>
      <c r="UNV25" s="7"/>
      <c r="UNW25" s="7"/>
      <c r="UNX25" s="7"/>
      <c r="UNY25" s="7"/>
      <c r="UNZ25" s="7"/>
      <c r="UOA25" s="7"/>
      <c r="UOB25" s="7"/>
      <c r="UOC25" s="7"/>
      <c r="UOD25" s="7"/>
      <c r="UOE25" s="7"/>
      <c r="UOF25" s="7"/>
      <c r="UOG25" s="7"/>
      <c r="UOH25" s="7"/>
      <c r="UOI25" s="7"/>
      <c r="UOJ25" s="7"/>
      <c r="UOK25" s="7"/>
      <c r="UOL25" s="7"/>
      <c r="UOM25" s="7"/>
      <c r="UON25" s="7"/>
      <c r="UOO25" s="7"/>
      <c r="UOP25" s="7"/>
      <c r="UOQ25" s="7"/>
      <c r="UOR25" s="7"/>
      <c r="UOS25" s="7"/>
      <c r="UOT25" s="7"/>
      <c r="UOU25" s="7"/>
      <c r="UOV25" s="7"/>
      <c r="UOW25" s="7"/>
      <c r="UOX25" s="7"/>
      <c r="UOY25" s="7"/>
      <c r="UOZ25" s="7"/>
      <c r="UPA25" s="7"/>
      <c r="UPB25" s="7"/>
      <c r="UPC25" s="7"/>
      <c r="UPD25" s="7"/>
      <c r="UPE25" s="7"/>
      <c r="UPF25" s="7"/>
      <c r="UPG25" s="7"/>
      <c r="UPH25" s="7"/>
      <c r="UPI25" s="7"/>
      <c r="UPJ25" s="7"/>
      <c r="UPK25" s="7"/>
      <c r="UPL25" s="7"/>
      <c r="UPM25" s="7"/>
      <c r="UPN25" s="7"/>
      <c r="UPO25" s="7"/>
      <c r="UPP25" s="7"/>
      <c r="UPQ25" s="7"/>
      <c r="UPR25" s="7"/>
      <c r="UPS25" s="7"/>
      <c r="UPT25" s="7"/>
      <c r="UPU25" s="7"/>
      <c r="UPV25" s="7"/>
      <c r="UPW25" s="7"/>
      <c r="UPX25" s="7"/>
      <c r="UPY25" s="7"/>
      <c r="UPZ25" s="7"/>
      <c r="UQA25" s="7"/>
      <c r="UQB25" s="7"/>
      <c r="UQC25" s="7"/>
      <c r="UQD25" s="7"/>
      <c r="UQE25" s="7"/>
      <c r="UQF25" s="7"/>
      <c r="UQG25" s="7"/>
      <c r="UQH25" s="7"/>
      <c r="UQI25" s="7"/>
      <c r="UQJ25" s="7"/>
      <c r="UQK25" s="7"/>
      <c r="UQL25" s="7"/>
      <c r="UQM25" s="7"/>
      <c r="UQN25" s="7"/>
      <c r="UQO25" s="7"/>
      <c r="UQP25" s="7"/>
      <c r="UQQ25" s="7"/>
      <c r="UQR25" s="7"/>
      <c r="UQS25" s="7"/>
      <c r="UQT25" s="7"/>
      <c r="UQU25" s="7"/>
      <c r="UQV25" s="7"/>
      <c r="UQW25" s="7"/>
      <c r="UQX25" s="7"/>
      <c r="UQY25" s="7"/>
      <c r="UQZ25" s="7"/>
      <c r="URA25" s="7"/>
      <c r="URB25" s="7"/>
      <c r="URC25" s="7"/>
      <c r="URD25" s="7"/>
      <c r="URE25" s="7"/>
      <c r="URF25" s="7"/>
      <c r="URG25" s="7"/>
      <c r="URH25" s="7"/>
      <c r="URI25" s="7"/>
      <c r="URJ25" s="7"/>
      <c r="URK25" s="7"/>
      <c r="URL25" s="7"/>
      <c r="URM25" s="7"/>
      <c r="URN25" s="7"/>
      <c r="URO25" s="7"/>
      <c r="URP25" s="7"/>
      <c r="URQ25" s="7"/>
      <c r="URR25" s="7"/>
      <c r="URS25" s="7"/>
      <c r="URT25" s="7"/>
      <c r="URU25" s="7"/>
      <c r="URV25" s="7"/>
      <c r="URW25" s="7"/>
      <c r="URX25" s="7"/>
      <c r="URY25" s="7"/>
      <c r="URZ25" s="7"/>
      <c r="USA25" s="7"/>
      <c r="USB25" s="7"/>
      <c r="USC25" s="7"/>
      <c r="USD25" s="7"/>
      <c r="USE25" s="7"/>
      <c r="USF25" s="7"/>
      <c r="USG25" s="7"/>
      <c r="USH25" s="7"/>
      <c r="USI25" s="7"/>
      <c r="USJ25" s="7"/>
      <c r="USK25" s="7"/>
      <c r="USL25" s="7"/>
      <c r="USM25" s="7"/>
      <c r="USN25" s="7"/>
      <c r="USO25" s="7"/>
      <c r="USP25" s="7"/>
      <c r="USQ25" s="7"/>
      <c r="USR25" s="7"/>
      <c r="USS25" s="7"/>
      <c r="UST25" s="7"/>
      <c r="USU25" s="7"/>
      <c r="USV25" s="7"/>
      <c r="USW25" s="7"/>
      <c r="USX25" s="7"/>
      <c r="USY25" s="7"/>
      <c r="USZ25" s="7"/>
      <c r="UTA25" s="7"/>
      <c r="UTB25" s="7"/>
      <c r="UTC25" s="7"/>
      <c r="UTD25" s="7"/>
      <c r="UTE25" s="7"/>
      <c r="UTF25" s="7"/>
      <c r="UTG25" s="7"/>
      <c r="UTH25" s="7"/>
      <c r="UTI25" s="7"/>
      <c r="UTJ25" s="7"/>
      <c r="UTK25" s="7"/>
      <c r="UTL25" s="7"/>
      <c r="UTM25" s="7"/>
      <c r="UTN25" s="7"/>
      <c r="UTO25" s="7"/>
      <c r="UTP25" s="7"/>
      <c r="UTQ25" s="7"/>
      <c r="UTR25" s="7"/>
      <c r="UTS25" s="7"/>
      <c r="UTT25" s="7"/>
      <c r="UTU25" s="7"/>
      <c r="UTV25" s="7"/>
      <c r="UTW25" s="7"/>
      <c r="UTX25" s="7"/>
      <c r="UTY25" s="7"/>
      <c r="UTZ25" s="7"/>
      <c r="UUA25" s="7"/>
      <c r="UUB25" s="7"/>
      <c r="UUC25" s="7"/>
      <c r="UUD25" s="7"/>
      <c r="UUE25" s="7"/>
      <c r="UUF25" s="7"/>
      <c r="UUG25" s="7"/>
      <c r="UUH25" s="7"/>
      <c r="UUI25" s="7"/>
      <c r="UUJ25" s="7"/>
      <c r="UUK25" s="7"/>
      <c r="UUL25" s="7"/>
      <c r="UUM25" s="7"/>
      <c r="UUN25" s="7"/>
      <c r="UUO25" s="7"/>
      <c r="UUP25" s="7"/>
      <c r="UUQ25" s="7"/>
      <c r="UUR25" s="7"/>
      <c r="UUS25" s="7"/>
      <c r="UUT25" s="7"/>
      <c r="UUU25" s="7"/>
      <c r="UUV25" s="7"/>
      <c r="UUW25" s="7"/>
      <c r="UUX25" s="7"/>
      <c r="UUY25" s="7"/>
      <c r="UUZ25" s="7"/>
      <c r="UVA25" s="7"/>
      <c r="UVB25" s="7"/>
      <c r="UVC25" s="7"/>
      <c r="UVD25" s="7"/>
      <c r="UVE25" s="7"/>
      <c r="UVF25" s="7"/>
      <c r="UVG25" s="7"/>
      <c r="UVH25" s="7"/>
      <c r="UVI25" s="7"/>
      <c r="UVJ25" s="7"/>
      <c r="UVK25" s="7"/>
      <c r="UVL25" s="7"/>
      <c r="UVM25" s="7"/>
      <c r="UVN25" s="7"/>
      <c r="UVO25" s="7"/>
      <c r="UVP25" s="7"/>
      <c r="UVQ25" s="7"/>
      <c r="UVR25" s="7"/>
      <c r="UVS25" s="7"/>
      <c r="UVT25" s="7"/>
      <c r="UVU25" s="7"/>
      <c r="UVV25" s="7"/>
      <c r="UVW25" s="7"/>
      <c r="UVX25" s="7"/>
      <c r="UVY25" s="7"/>
      <c r="UVZ25" s="7"/>
      <c r="UWA25" s="7"/>
      <c r="UWB25" s="7"/>
      <c r="UWC25" s="7"/>
      <c r="UWD25" s="7"/>
      <c r="UWE25" s="7"/>
      <c r="UWF25" s="7"/>
      <c r="UWG25" s="7"/>
      <c r="UWH25" s="7"/>
      <c r="UWI25" s="7"/>
      <c r="UWJ25" s="7"/>
      <c r="UWK25" s="7"/>
      <c r="UWL25" s="7"/>
      <c r="UWM25" s="7"/>
      <c r="UWN25" s="7"/>
      <c r="UWO25" s="7"/>
      <c r="UWP25" s="7"/>
      <c r="UWQ25" s="7"/>
      <c r="UWR25" s="7"/>
      <c r="UWS25" s="7"/>
      <c r="UWT25" s="7"/>
      <c r="UWU25" s="7"/>
      <c r="UWV25" s="7"/>
      <c r="UWW25" s="7"/>
      <c r="UWX25" s="7"/>
      <c r="UWY25" s="7"/>
      <c r="UWZ25" s="7"/>
      <c r="UXA25" s="7"/>
      <c r="UXB25" s="7"/>
      <c r="UXC25" s="7"/>
      <c r="UXD25" s="7"/>
      <c r="UXE25" s="7"/>
      <c r="UXF25" s="7"/>
      <c r="UXG25" s="7"/>
      <c r="UXH25" s="7"/>
      <c r="UXI25" s="7"/>
      <c r="UXJ25" s="7"/>
      <c r="UXK25" s="7"/>
      <c r="UXL25" s="7"/>
      <c r="UXM25" s="7"/>
      <c r="UXN25" s="7"/>
      <c r="UXO25" s="7"/>
      <c r="UXP25" s="7"/>
      <c r="UXQ25" s="7"/>
      <c r="UXR25" s="7"/>
      <c r="UXS25" s="7"/>
      <c r="UXT25" s="7"/>
      <c r="UXU25" s="7"/>
      <c r="UXV25" s="7"/>
      <c r="UXW25" s="7"/>
      <c r="UXX25" s="7"/>
      <c r="UXY25" s="7"/>
      <c r="UXZ25" s="7"/>
      <c r="UYA25" s="7"/>
      <c r="UYB25" s="7"/>
      <c r="UYC25" s="7"/>
      <c r="UYD25" s="7"/>
      <c r="UYE25" s="7"/>
      <c r="UYF25" s="7"/>
      <c r="UYG25" s="7"/>
      <c r="UYH25" s="7"/>
      <c r="UYI25" s="7"/>
      <c r="UYJ25" s="7"/>
      <c r="UYK25" s="7"/>
      <c r="UYL25" s="7"/>
      <c r="UYM25" s="7"/>
      <c r="UYN25" s="7"/>
      <c r="UYO25" s="7"/>
      <c r="UYP25" s="7"/>
      <c r="UYQ25" s="7"/>
      <c r="UYR25" s="7"/>
      <c r="UYS25" s="7"/>
      <c r="UYT25" s="7"/>
      <c r="UYU25" s="7"/>
      <c r="UYV25" s="7"/>
      <c r="UYW25" s="7"/>
      <c r="UYX25" s="7"/>
      <c r="UYY25" s="7"/>
      <c r="UYZ25" s="7"/>
      <c r="UZA25" s="7"/>
      <c r="UZB25" s="7"/>
      <c r="UZC25" s="7"/>
      <c r="UZD25" s="7"/>
      <c r="UZE25" s="7"/>
      <c r="UZF25" s="7"/>
      <c r="UZG25" s="7"/>
      <c r="UZH25" s="7"/>
      <c r="UZI25" s="7"/>
      <c r="UZJ25" s="7"/>
      <c r="UZK25" s="7"/>
      <c r="UZL25" s="7"/>
      <c r="UZM25" s="7"/>
      <c r="UZN25" s="7"/>
      <c r="UZO25" s="7"/>
      <c r="UZP25" s="7"/>
      <c r="UZQ25" s="7"/>
      <c r="UZR25" s="7"/>
      <c r="UZS25" s="7"/>
      <c r="UZT25" s="7"/>
      <c r="UZU25" s="7"/>
      <c r="UZV25" s="7"/>
      <c r="UZW25" s="7"/>
      <c r="UZX25" s="7"/>
      <c r="UZY25" s="7"/>
      <c r="UZZ25" s="7"/>
      <c r="VAA25" s="7"/>
      <c r="VAB25" s="7"/>
      <c r="VAC25" s="7"/>
      <c r="VAD25" s="7"/>
      <c r="VAE25" s="7"/>
      <c r="VAF25" s="7"/>
      <c r="VAG25" s="7"/>
      <c r="VAH25" s="7"/>
      <c r="VAI25" s="7"/>
      <c r="VAJ25" s="7"/>
      <c r="VAK25" s="7"/>
      <c r="VAL25" s="7"/>
      <c r="VAM25" s="7"/>
      <c r="VAN25" s="7"/>
      <c r="VAO25" s="7"/>
      <c r="VAP25" s="7"/>
      <c r="VAQ25" s="7"/>
      <c r="VAR25" s="7"/>
      <c r="VAS25" s="7"/>
      <c r="VAT25" s="7"/>
      <c r="VAU25" s="7"/>
      <c r="VAV25" s="7"/>
      <c r="VAW25" s="7"/>
      <c r="VAX25" s="7"/>
      <c r="VAY25" s="7"/>
      <c r="VAZ25" s="7"/>
      <c r="VBA25" s="7"/>
      <c r="VBB25" s="7"/>
      <c r="VBC25" s="7"/>
      <c r="VBD25" s="7"/>
      <c r="VBE25" s="7"/>
      <c r="VBF25" s="7"/>
      <c r="VBG25" s="7"/>
      <c r="VBH25" s="7"/>
      <c r="VBI25" s="7"/>
      <c r="VBJ25" s="7"/>
      <c r="VBK25" s="7"/>
      <c r="VBL25" s="7"/>
      <c r="VBM25" s="7"/>
      <c r="VBN25" s="7"/>
      <c r="VBO25" s="7"/>
      <c r="VBP25" s="7"/>
      <c r="VBQ25" s="7"/>
      <c r="VBR25" s="7"/>
      <c r="VBS25" s="7"/>
      <c r="VBT25" s="7"/>
      <c r="VBU25" s="7"/>
      <c r="VBV25" s="7"/>
      <c r="VBW25" s="7"/>
      <c r="VBX25" s="7"/>
      <c r="VBY25" s="7"/>
      <c r="VBZ25" s="7"/>
      <c r="VCA25" s="7"/>
      <c r="VCB25" s="7"/>
      <c r="VCC25" s="7"/>
      <c r="VCD25" s="7"/>
      <c r="VCE25" s="7"/>
      <c r="VCF25" s="7"/>
      <c r="VCG25" s="7"/>
      <c r="VCH25" s="7"/>
      <c r="VCI25" s="7"/>
      <c r="VCJ25" s="7"/>
      <c r="VCK25" s="7"/>
      <c r="VCL25" s="7"/>
      <c r="VCM25" s="7"/>
      <c r="VCN25" s="7"/>
      <c r="VCO25" s="7"/>
      <c r="VCP25" s="7"/>
      <c r="VCQ25" s="7"/>
      <c r="VCR25" s="7"/>
      <c r="VCS25" s="7"/>
      <c r="VCT25" s="7"/>
      <c r="VCU25" s="7"/>
      <c r="VCV25" s="7"/>
      <c r="VCW25" s="7"/>
      <c r="VCX25" s="7"/>
      <c r="VCY25" s="7"/>
      <c r="VCZ25" s="7"/>
      <c r="VDA25" s="7"/>
      <c r="VDB25" s="7"/>
      <c r="VDC25" s="7"/>
      <c r="VDD25" s="7"/>
      <c r="VDE25" s="7"/>
      <c r="VDF25" s="7"/>
      <c r="VDG25" s="7"/>
      <c r="VDH25" s="7"/>
      <c r="VDI25" s="7"/>
      <c r="VDJ25" s="7"/>
      <c r="VDK25" s="7"/>
      <c r="VDL25" s="7"/>
      <c r="VDM25" s="7"/>
      <c r="VDN25" s="7"/>
      <c r="VDO25" s="7"/>
      <c r="VDP25" s="7"/>
      <c r="VDQ25" s="7"/>
      <c r="VDR25" s="7"/>
      <c r="VDS25" s="7"/>
      <c r="VDT25" s="7"/>
      <c r="VDU25" s="7"/>
      <c r="VDV25" s="7"/>
      <c r="VDW25" s="7"/>
      <c r="VDX25" s="7"/>
      <c r="VDY25" s="7"/>
      <c r="VDZ25" s="7"/>
      <c r="VEA25" s="7"/>
      <c r="VEB25" s="7"/>
      <c r="VEC25" s="7"/>
      <c r="VED25" s="7"/>
      <c r="VEE25" s="7"/>
      <c r="VEF25" s="7"/>
      <c r="VEG25" s="7"/>
      <c r="VEH25" s="7"/>
      <c r="VEI25" s="7"/>
      <c r="VEJ25" s="7"/>
      <c r="VEK25" s="7"/>
      <c r="VEL25" s="7"/>
      <c r="VEM25" s="7"/>
      <c r="VEN25" s="7"/>
      <c r="VEO25" s="7"/>
      <c r="VEP25" s="7"/>
      <c r="VEQ25" s="7"/>
      <c r="VER25" s="7"/>
      <c r="VES25" s="7"/>
      <c r="VET25" s="7"/>
      <c r="VEU25" s="7"/>
      <c r="VEV25" s="7"/>
      <c r="VEW25" s="7"/>
      <c r="VEX25" s="7"/>
      <c r="VEY25" s="7"/>
      <c r="VEZ25" s="7"/>
      <c r="VFA25" s="7"/>
      <c r="VFB25" s="7"/>
      <c r="VFC25" s="7"/>
      <c r="VFD25" s="7"/>
      <c r="VFE25" s="7"/>
      <c r="VFF25" s="7"/>
      <c r="VFG25" s="7"/>
      <c r="VFH25" s="7"/>
      <c r="VFI25" s="7"/>
      <c r="VFJ25" s="7"/>
      <c r="VFK25" s="7"/>
      <c r="VFL25" s="7"/>
      <c r="VFM25" s="7"/>
      <c r="VFN25" s="7"/>
      <c r="VFO25" s="7"/>
      <c r="VFP25" s="7"/>
      <c r="VFQ25" s="7"/>
      <c r="VFR25" s="7"/>
      <c r="VFS25" s="7"/>
      <c r="VFT25" s="7"/>
      <c r="VFU25" s="7"/>
      <c r="VFV25" s="7"/>
      <c r="VFW25" s="7"/>
      <c r="VFX25" s="7"/>
      <c r="VFY25" s="7"/>
      <c r="VFZ25" s="7"/>
      <c r="VGA25" s="7"/>
      <c r="VGB25" s="7"/>
      <c r="VGC25" s="7"/>
      <c r="VGD25" s="7"/>
      <c r="VGE25" s="7"/>
      <c r="VGF25" s="7"/>
      <c r="VGG25" s="7"/>
      <c r="VGH25" s="7"/>
      <c r="VGI25" s="7"/>
      <c r="VGJ25" s="7"/>
      <c r="VGK25" s="7"/>
      <c r="VGL25" s="7"/>
      <c r="VGM25" s="7"/>
      <c r="VGN25" s="7"/>
      <c r="VGO25" s="7"/>
      <c r="VGP25" s="7"/>
      <c r="VGQ25" s="7"/>
      <c r="VGR25" s="7"/>
      <c r="VGS25" s="7"/>
      <c r="VGT25" s="7"/>
      <c r="VGU25" s="7"/>
      <c r="VGV25" s="7"/>
      <c r="VGW25" s="7"/>
      <c r="VGX25" s="7"/>
      <c r="VGY25" s="7"/>
      <c r="VGZ25" s="7"/>
      <c r="VHA25" s="7"/>
      <c r="VHB25" s="7"/>
      <c r="VHC25" s="7"/>
      <c r="VHD25" s="7"/>
      <c r="VHE25" s="7"/>
      <c r="VHF25" s="7"/>
      <c r="VHG25" s="7"/>
      <c r="VHH25" s="7"/>
      <c r="VHI25" s="7"/>
      <c r="VHJ25" s="7"/>
      <c r="VHK25" s="7"/>
      <c r="VHL25" s="7"/>
      <c r="VHM25" s="7"/>
      <c r="VHN25" s="7"/>
      <c r="VHO25" s="7"/>
      <c r="VHP25" s="7"/>
      <c r="VHQ25" s="7"/>
      <c r="VHR25" s="7"/>
      <c r="VHS25" s="7"/>
      <c r="VHT25" s="7"/>
      <c r="VHU25" s="7"/>
      <c r="VHV25" s="7"/>
      <c r="VHW25" s="7"/>
      <c r="VHX25" s="7"/>
      <c r="VHY25" s="7"/>
      <c r="VHZ25" s="7"/>
      <c r="VIA25" s="7"/>
      <c r="VIB25" s="7"/>
      <c r="VIC25" s="7"/>
      <c r="VID25" s="7"/>
      <c r="VIE25" s="7"/>
      <c r="VIF25" s="7"/>
      <c r="VIG25" s="7"/>
      <c r="VIH25" s="7"/>
      <c r="VII25" s="7"/>
      <c r="VIJ25" s="7"/>
      <c r="VIK25" s="7"/>
      <c r="VIL25" s="7"/>
      <c r="VIM25" s="7"/>
      <c r="VIN25" s="7"/>
      <c r="VIO25" s="7"/>
      <c r="VIP25" s="7"/>
      <c r="VIQ25" s="7"/>
      <c r="VIR25" s="7"/>
      <c r="VIS25" s="7"/>
      <c r="VIT25" s="7"/>
      <c r="VIU25" s="7"/>
      <c r="VIV25" s="7"/>
      <c r="VIW25" s="7"/>
      <c r="VIX25" s="7"/>
      <c r="VIY25" s="7"/>
      <c r="VIZ25" s="7"/>
      <c r="VJA25" s="7"/>
      <c r="VJB25" s="7"/>
      <c r="VJC25" s="7"/>
      <c r="VJD25" s="7"/>
      <c r="VJE25" s="7"/>
      <c r="VJF25" s="7"/>
      <c r="VJG25" s="7"/>
      <c r="VJH25" s="7"/>
      <c r="VJI25" s="7"/>
      <c r="VJJ25" s="7"/>
      <c r="VJK25" s="7"/>
      <c r="VJL25" s="7"/>
      <c r="VJM25" s="7"/>
      <c r="VJN25" s="7"/>
      <c r="VJO25" s="7"/>
      <c r="VJP25" s="7"/>
      <c r="VJQ25" s="7"/>
      <c r="VJR25" s="7"/>
      <c r="VJS25" s="7"/>
      <c r="VJT25" s="7"/>
      <c r="VJU25" s="7"/>
      <c r="VJV25" s="7"/>
      <c r="VJW25" s="7"/>
      <c r="VJX25" s="7"/>
      <c r="VJY25" s="7"/>
      <c r="VJZ25" s="7"/>
      <c r="VKA25" s="7"/>
      <c r="VKB25" s="7"/>
      <c r="VKC25" s="7"/>
      <c r="VKD25" s="7"/>
      <c r="VKE25" s="7"/>
      <c r="VKF25" s="7"/>
      <c r="VKG25" s="7"/>
      <c r="VKH25" s="7"/>
      <c r="VKI25" s="7"/>
      <c r="VKJ25" s="7"/>
      <c r="VKK25" s="7"/>
      <c r="VKL25" s="7"/>
      <c r="VKM25" s="7"/>
      <c r="VKN25" s="7"/>
      <c r="VKO25" s="7"/>
      <c r="VKP25" s="7"/>
      <c r="VKQ25" s="7"/>
      <c r="VKR25" s="7"/>
      <c r="VKS25" s="7"/>
      <c r="VKT25" s="7"/>
      <c r="VKU25" s="7"/>
      <c r="VKV25" s="7"/>
      <c r="VKW25" s="7"/>
      <c r="VKX25" s="7"/>
      <c r="VKY25" s="7"/>
      <c r="VKZ25" s="7"/>
      <c r="VLA25" s="7"/>
      <c r="VLB25" s="7"/>
      <c r="VLC25" s="7"/>
      <c r="VLD25" s="7"/>
      <c r="VLE25" s="7"/>
      <c r="VLF25" s="7"/>
      <c r="VLG25" s="7"/>
      <c r="VLH25" s="7"/>
      <c r="VLI25" s="7"/>
      <c r="VLJ25" s="7"/>
      <c r="VLK25" s="7"/>
      <c r="VLL25" s="7"/>
      <c r="VLM25" s="7"/>
      <c r="VLN25" s="7"/>
      <c r="VLO25" s="7"/>
      <c r="VLP25" s="7"/>
      <c r="VLQ25" s="7"/>
      <c r="VLR25" s="7"/>
      <c r="VLS25" s="7"/>
      <c r="VLT25" s="7"/>
      <c r="VLU25" s="7"/>
      <c r="VLV25" s="7"/>
      <c r="VLW25" s="7"/>
      <c r="VLX25" s="7"/>
      <c r="VLY25" s="7"/>
      <c r="VLZ25" s="7"/>
      <c r="VMA25" s="7"/>
      <c r="VMB25" s="7"/>
      <c r="VMC25" s="7"/>
      <c r="VMD25" s="7"/>
      <c r="VME25" s="7"/>
      <c r="VMF25" s="7"/>
      <c r="VMG25" s="7"/>
      <c r="VMH25" s="7"/>
      <c r="VMI25" s="7"/>
      <c r="VMJ25" s="7"/>
      <c r="VMK25" s="7"/>
      <c r="VML25" s="7"/>
      <c r="VMM25" s="7"/>
      <c r="VMN25" s="7"/>
      <c r="VMO25" s="7"/>
      <c r="VMP25" s="7"/>
      <c r="VMQ25" s="7"/>
      <c r="VMR25" s="7"/>
      <c r="VMS25" s="7"/>
      <c r="VMT25" s="7"/>
      <c r="VMU25" s="7"/>
      <c r="VMV25" s="7"/>
      <c r="VMW25" s="7"/>
      <c r="VMX25" s="7"/>
      <c r="VMY25" s="7"/>
      <c r="VMZ25" s="7"/>
      <c r="VNA25" s="7"/>
      <c r="VNB25" s="7"/>
      <c r="VNC25" s="7"/>
      <c r="VND25" s="7"/>
      <c r="VNE25" s="7"/>
      <c r="VNF25" s="7"/>
      <c r="VNG25" s="7"/>
      <c r="VNH25" s="7"/>
      <c r="VNI25" s="7"/>
      <c r="VNJ25" s="7"/>
      <c r="VNK25" s="7"/>
      <c r="VNL25" s="7"/>
      <c r="VNM25" s="7"/>
      <c r="VNN25" s="7"/>
      <c r="VNO25" s="7"/>
      <c r="VNP25" s="7"/>
      <c r="VNQ25" s="7"/>
      <c r="VNR25" s="7"/>
      <c r="VNS25" s="7"/>
      <c r="VNT25" s="7"/>
      <c r="VNU25" s="7"/>
      <c r="VNV25" s="7"/>
      <c r="VNW25" s="7"/>
      <c r="VNX25" s="7"/>
      <c r="VNY25" s="7"/>
      <c r="VNZ25" s="7"/>
      <c r="VOA25" s="7"/>
      <c r="VOB25" s="7"/>
      <c r="VOC25" s="7"/>
      <c r="VOD25" s="7"/>
      <c r="VOE25" s="7"/>
      <c r="VOF25" s="7"/>
      <c r="VOG25" s="7"/>
      <c r="VOH25" s="7"/>
      <c r="VOI25" s="7"/>
      <c r="VOJ25" s="7"/>
      <c r="VOK25" s="7"/>
      <c r="VOL25" s="7"/>
      <c r="VOM25" s="7"/>
      <c r="VON25" s="7"/>
      <c r="VOO25" s="7"/>
      <c r="VOP25" s="7"/>
      <c r="VOQ25" s="7"/>
      <c r="VOR25" s="7"/>
      <c r="VOS25" s="7"/>
      <c r="VOT25" s="7"/>
      <c r="VOU25" s="7"/>
      <c r="VOV25" s="7"/>
      <c r="VOW25" s="7"/>
      <c r="VOX25" s="7"/>
      <c r="VOY25" s="7"/>
      <c r="VOZ25" s="7"/>
      <c r="VPA25" s="7"/>
      <c r="VPB25" s="7"/>
      <c r="VPC25" s="7"/>
      <c r="VPD25" s="7"/>
      <c r="VPE25" s="7"/>
      <c r="VPF25" s="7"/>
      <c r="VPG25" s="7"/>
      <c r="VPH25" s="7"/>
      <c r="VPI25" s="7"/>
      <c r="VPJ25" s="7"/>
      <c r="VPK25" s="7"/>
      <c r="VPL25" s="7"/>
      <c r="VPM25" s="7"/>
      <c r="VPN25" s="7"/>
      <c r="VPO25" s="7"/>
      <c r="VPP25" s="7"/>
      <c r="VPQ25" s="7"/>
      <c r="VPR25" s="7"/>
      <c r="VPS25" s="7"/>
      <c r="VPT25" s="7"/>
      <c r="VPU25" s="7"/>
      <c r="VPV25" s="7"/>
      <c r="VPW25" s="7"/>
      <c r="VPX25" s="7"/>
      <c r="VPY25" s="7"/>
      <c r="VPZ25" s="7"/>
      <c r="VQA25" s="7"/>
      <c r="VQB25" s="7"/>
      <c r="VQC25" s="7"/>
      <c r="VQD25" s="7"/>
      <c r="VQE25" s="7"/>
      <c r="VQF25" s="7"/>
      <c r="VQG25" s="7"/>
      <c r="VQH25" s="7"/>
      <c r="VQI25" s="7"/>
      <c r="VQJ25" s="7"/>
      <c r="VQK25" s="7"/>
      <c r="VQL25" s="7"/>
      <c r="VQM25" s="7"/>
      <c r="VQN25" s="7"/>
      <c r="VQO25" s="7"/>
      <c r="VQP25" s="7"/>
      <c r="VQQ25" s="7"/>
      <c r="VQR25" s="7"/>
      <c r="VQS25" s="7"/>
      <c r="VQT25" s="7"/>
      <c r="VQU25" s="7"/>
      <c r="VQV25" s="7"/>
      <c r="VQW25" s="7"/>
      <c r="VQX25" s="7"/>
      <c r="VQY25" s="7"/>
      <c r="VQZ25" s="7"/>
      <c r="VRA25" s="7"/>
      <c r="VRB25" s="7"/>
      <c r="VRC25" s="7"/>
      <c r="VRD25" s="7"/>
      <c r="VRE25" s="7"/>
      <c r="VRF25" s="7"/>
      <c r="VRG25" s="7"/>
      <c r="VRH25" s="7"/>
      <c r="VRI25" s="7"/>
      <c r="VRJ25" s="7"/>
      <c r="VRK25" s="7"/>
      <c r="VRL25" s="7"/>
      <c r="VRM25" s="7"/>
      <c r="VRN25" s="7"/>
      <c r="VRO25" s="7"/>
      <c r="VRP25" s="7"/>
      <c r="VRQ25" s="7"/>
      <c r="VRR25" s="7"/>
      <c r="VRS25" s="7"/>
      <c r="VRT25" s="7"/>
      <c r="VRU25" s="7"/>
      <c r="VRV25" s="7"/>
      <c r="VRW25" s="7"/>
      <c r="VRX25" s="7"/>
      <c r="VRY25" s="7"/>
      <c r="VRZ25" s="7"/>
      <c r="VSA25" s="7"/>
      <c r="VSB25" s="7"/>
      <c r="VSC25" s="7"/>
      <c r="VSD25" s="7"/>
      <c r="VSE25" s="7"/>
      <c r="VSF25" s="7"/>
      <c r="VSG25" s="7"/>
      <c r="VSH25" s="7"/>
      <c r="VSI25" s="7"/>
      <c r="VSJ25" s="7"/>
      <c r="VSK25" s="7"/>
      <c r="VSL25" s="7"/>
      <c r="VSM25" s="7"/>
      <c r="VSN25" s="7"/>
      <c r="VSO25" s="7"/>
      <c r="VSP25" s="7"/>
      <c r="VSQ25" s="7"/>
      <c r="VSR25" s="7"/>
      <c r="VSS25" s="7"/>
      <c r="VST25" s="7"/>
      <c r="VSU25" s="7"/>
      <c r="VSV25" s="7"/>
      <c r="VSW25" s="7"/>
      <c r="VSX25" s="7"/>
      <c r="VSY25" s="7"/>
      <c r="VSZ25" s="7"/>
      <c r="VTA25" s="7"/>
      <c r="VTB25" s="7"/>
      <c r="VTC25" s="7"/>
      <c r="VTD25" s="7"/>
      <c r="VTE25" s="7"/>
      <c r="VTF25" s="7"/>
      <c r="VTG25" s="7"/>
      <c r="VTH25" s="7"/>
      <c r="VTI25" s="7"/>
      <c r="VTJ25" s="7"/>
      <c r="VTK25" s="7"/>
      <c r="VTL25" s="7"/>
      <c r="VTM25" s="7"/>
      <c r="VTN25" s="7"/>
      <c r="VTO25" s="7"/>
      <c r="VTP25" s="7"/>
      <c r="VTQ25" s="7"/>
      <c r="VTR25" s="7"/>
      <c r="VTS25" s="7"/>
      <c r="VTT25" s="7"/>
      <c r="VTU25" s="7"/>
      <c r="VTV25" s="7"/>
      <c r="VTW25" s="7"/>
      <c r="VTX25" s="7"/>
      <c r="VTY25" s="7"/>
      <c r="VTZ25" s="7"/>
      <c r="VUA25" s="7"/>
      <c r="VUB25" s="7"/>
      <c r="VUC25" s="7"/>
      <c r="VUD25" s="7"/>
      <c r="VUE25" s="7"/>
      <c r="VUF25" s="7"/>
      <c r="VUG25" s="7"/>
      <c r="VUH25" s="7"/>
      <c r="VUI25" s="7"/>
      <c r="VUJ25" s="7"/>
      <c r="VUK25" s="7"/>
      <c r="VUL25" s="7"/>
      <c r="VUM25" s="7"/>
      <c r="VUN25" s="7"/>
      <c r="VUO25" s="7"/>
      <c r="VUP25" s="7"/>
      <c r="VUQ25" s="7"/>
      <c r="VUR25" s="7"/>
      <c r="VUS25" s="7"/>
      <c r="VUT25" s="7"/>
      <c r="VUU25" s="7"/>
      <c r="VUV25" s="7"/>
      <c r="VUW25" s="7"/>
      <c r="VUX25" s="7"/>
      <c r="VUY25" s="7"/>
      <c r="VUZ25" s="7"/>
      <c r="VVA25" s="7"/>
      <c r="VVB25" s="7"/>
      <c r="VVC25" s="7"/>
      <c r="VVD25" s="7"/>
      <c r="VVE25" s="7"/>
      <c r="VVF25" s="7"/>
      <c r="VVG25" s="7"/>
      <c r="VVH25" s="7"/>
      <c r="VVI25" s="7"/>
      <c r="VVJ25" s="7"/>
      <c r="VVK25" s="7"/>
      <c r="VVL25" s="7"/>
      <c r="VVM25" s="7"/>
      <c r="VVN25" s="7"/>
      <c r="VVO25" s="7"/>
      <c r="VVP25" s="7"/>
      <c r="VVQ25" s="7"/>
      <c r="VVR25" s="7"/>
      <c r="VVS25" s="7"/>
      <c r="VVT25" s="7"/>
      <c r="VVU25" s="7"/>
      <c r="VVV25" s="7"/>
      <c r="VVW25" s="7"/>
      <c r="VVX25" s="7"/>
      <c r="VVY25" s="7"/>
      <c r="VVZ25" s="7"/>
      <c r="VWA25" s="7"/>
      <c r="VWB25" s="7"/>
      <c r="VWC25" s="7"/>
      <c r="VWD25" s="7"/>
      <c r="VWE25" s="7"/>
      <c r="VWF25" s="7"/>
      <c r="VWG25" s="7"/>
      <c r="VWH25" s="7"/>
      <c r="VWI25" s="7"/>
      <c r="VWJ25" s="7"/>
      <c r="VWK25" s="7"/>
      <c r="VWL25" s="7"/>
      <c r="VWM25" s="7"/>
      <c r="VWN25" s="7"/>
      <c r="VWO25" s="7"/>
      <c r="VWP25" s="7"/>
      <c r="VWQ25" s="7"/>
      <c r="VWR25" s="7"/>
      <c r="VWS25" s="7"/>
      <c r="VWT25" s="7"/>
      <c r="VWU25" s="7"/>
      <c r="VWV25" s="7"/>
      <c r="VWW25" s="7"/>
      <c r="VWX25" s="7"/>
      <c r="VWY25" s="7"/>
      <c r="VWZ25" s="7"/>
      <c r="VXA25" s="7"/>
      <c r="VXB25" s="7"/>
      <c r="VXC25" s="7"/>
      <c r="VXD25" s="7"/>
      <c r="VXE25" s="7"/>
      <c r="VXF25" s="7"/>
      <c r="VXG25" s="7"/>
      <c r="VXH25" s="7"/>
      <c r="VXI25" s="7"/>
      <c r="VXJ25" s="7"/>
      <c r="VXK25" s="7"/>
      <c r="VXL25" s="7"/>
      <c r="VXM25" s="7"/>
      <c r="VXN25" s="7"/>
      <c r="VXO25" s="7"/>
      <c r="VXP25" s="7"/>
      <c r="VXQ25" s="7"/>
      <c r="VXR25" s="7"/>
      <c r="VXS25" s="7"/>
      <c r="VXT25" s="7"/>
      <c r="VXU25" s="7"/>
      <c r="VXV25" s="7"/>
      <c r="VXW25" s="7"/>
      <c r="VXX25" s="7"/>
      <c r="VXY25" s="7"/>
      <c r="VXZ25" s="7"/>
      <c r="VYA25" s="7"/>
      <c r="VYB25" s="7"/>
      <c r="VYC25" s="7"/>
      <c r="VYD25" s="7"/>
      <c r="VYE25" s="7"/>
      <c r="VYF25" s="7"/>
      <c r="VYG25" s="7"/>
      <c r="VYH25" s="7"/>
      <c r="VYI25" s="7"/>
      <c r="VYJ25" s="7"/>
      <c r="VYK25" s="7"/>
      <c r="VYL25" s="7"/>
      <c r="VYM25" s="7"/>
      <c r="VYN25" s="7"/>
      <c r="VYO25" s="7"/>
      <c r="VYP25" s="7"/>
      <c r="VYQ25" s="7"/>
      <c r="VYR25" s="7"/>
      <c r="VYS25" s="7"/>
      <c r="VYT25" s="7"/>
      <c r="VYU25" s="7"/>
      <c r="VYV25" s="7"/>
      <c r="VYW25" s="7"/>
      <c r="VYX25" s="7"/>
      <c r="VYY25" s="7"/>
      <c r="VYZ25" s="7"/>
      <c r="VZA25" s="7"/>
      <c r="VZB25" s="7"/>
      <c r="VZC25" s="7"/>
      <c r="VZD25" s="7"/>
      <c r="VZE25" s="7"/>
      <c r="VZF25" s="7"/>
      <c r="VZG25" s="7"/>
      <c r="VZH25" s="7"/>
      <c r="VZI25" s="7"/>
      <c r="VZJ25" s="7"/>
      <c r="VZK25" s="7"/>
      <c r="VZL25" s="7"/>
      <c r="VZM25" s="7"/>
      <c r="VZN25" s="7"/>
      <c r="VZO25" s="7"/>
      <c r="VZP25" s="7"/>
      <c r="VZQ25" s="7"/>
      <c r="VZR25" s="7"/>
      <c r="VZS25" s="7"/>
      <c r="VZT25" s="7"/>
      <c r="VZU25" s="7"/>
      <c r="VZV25" s="7"/>
      <c r="VZW25" s="7"/>
      <c r="VZX25" s="7"/>
      <c r="VZY25" s="7"/>
      <c r="VZZ25" s="7"/>
      <c r="WAA25" s="7"/>
      <c r="WAB25" s="7"/>
      <c r="WAC25" s="7"/>
      <c r="WAD25" s="7"/>
      <c r="WAE25" s="7"/>
      <c r="WAF25" s="7"/>
      <c r="WAG25" s="7"/>
      <c r="WAH25" s="7"/>
      <c r="WAI25" s="7"/>
      <c r="WAJ25" s="7"/>
      <c r="WAK25" s="7"/>
      <c r="WAL25" s="7"/>
      <c r="WAM25" s="7"/>
      <c r="WAN25" s="7"/>
      <c r="WAO25" s="7"/>
      <c r="WAP25" s="7"/>
      <c r="WAQ25" s="7"/>
      <c r="WAR25" s="7"/>
      <c r="WAS25" s="7"/>
      <c r="WAT25" s="7"/>
      <c r="WAU25" s="7"/>
      <c r="WAV25" s="7"/>
      <c r="WAW25" s="7"/>
      <c r="WAX25" s="7"/>
      <c r="WAY25" s="7"/>
      <c r="WAZ25" s="7"/>
      <c r="WBA25" s="7"/>
      <c r="WBB25" s="7"/>
      <c r="WBC25" s="7"/>
      <c r="WBD25" s="7"/>
      <c r="WBE25" s="7"/>
      <c r="WBF25" s="7"/>
      <c r="WBG25" s="7"/>
      <c r="WBH25" s="7"/>
      <c r="WBI25" s="7"/>
      <c r="WBJ25" s="7"/>
      <c r="WBK25" s="7"/>
      <c r="WBL25" s="7"/>
      <c r="WBM25" s="7"/>
      <c r="WBN25" s="7"/>
      <c r="WBO25" s="7"/>
      <c r="WBP25" s="7"/>
      <c r="WBQ25" s="7"/>
      <c r="WBR25" s="7"/>
      <c r="WBS25" s="7"/>
      <c r="WBT25" s="7"/>
      <c r="WBU25" s="7"/>
      <c r="WBV25" s="7"/>
      <c r="WBW25" s="7"/>
      <c r="WBX25" s="7"/>
      <c r="WBY25" s="7"/>
      <c r="WBZ25" s="7"/>
      <c r="WCA25" s="7"/>
      <c r="WCB25" s="7"/>
      <c r="WCC25" s="7"/>
      <c r="WCD25" s="7"/>
      <c r="WCE25" s="7"/>
      <c r="WCF25" s="7"/>
      <c r="WCG25" s="7"/>
      <c r="WCH25" s="7"/>
      <c r="WCI25" s="7"/>
      <c r="WCJ25" s="7"/>
      <c r="WCK25" s="7"/>
      <c r="WCL25" s="7"/>
      <c r="WCM25" s="7"/>
      <c r="WCN25" s="7"/>
      <c r="WCO25" s="7"/>
      <c r="WCP25" s="7"/>
      <c r="WCQ25" s="7"/>
      <c r="WCR25" s="7"/>
      <c r="WCS25" s="7"/>
      <c r="WCT25" s="7"/>
      <c r="WCU25" s="7"/>
      <c r="WCV25" s="7"/>
      <c r="WCW25" s="7"/>
      <c r="WCX25" s="7"/>
      <c r="WCY25" s="7"/>
      <c r="WCZ25" s="7"/>
      <c r="WDA25" s="7"/>
      <c r="WDB25" s="7"/>
      <c r="WDC25" s="7"/>
      <c r="WDD25" s="7"/>
      <c r="WDE25" s="7"/>
      <c r="WDF25" s="7"/>
      <c r="WDG25" s="7"/>
      <c r="WDH25" s="7"/>
      <c r="WDI25" s="7"/>
      <c r="WDJ25" s="7"/>
      <c r="WDK25" s="7"/>
      <c r="WDL25" s="7"/>
      <c r="WDM25" s="7"/>
      <c r="WDN25" s="7"/>
      <c r="WDO25" s="7"/>
      <c r="WDP25" s="7"/>
      <c r="WDQ25" s="7"/>
      <c r="WDR25" s="7"/>
      <c r="WDS25" s="7"/>
      <c r="WDT25" s="7"/>
      <c r="WDU25" s="7"/>
      <c r="WDV25" s="7"/>
      <c r="WDW25" s="7"/>
      <c r="WDX25" s="7"/>
      <c r="WDY25" s="7"/>
      <c r="WDZ25" s="7"/>
      <c r="WEA25" s="7"/>
      <c r="WEB25" s="7"/>
      <c r="WEC25" s="7"/>
      <c r="WED25" s="7"/>
      <c r="WEE25" s="7"/>
      <c r="WEF25" s="7"/>
      <c r="WEG25" s="7"/>
      <c r="WEH25" s="7"/>
      <c r="WEI25" s="7"/>
      <c r="WEJ25" s="7"/>
      <c r="WEK25" s="7"/>
      <c r="WEL25" s="7"/>
      <c r="WEM25" s="7"/>
      <c r="WEN25" s="7"/>
      <c r="WEO25" s="7"/>
      <c r="WEP25" s="7"/>
      <c r="WEQ25" s="7"/>
      <c r="WER25" s="7"/>
      <c r="WES25" s="7"/>
      <c r="WET25" s="7"/>
      <c r="WEU25" s="7"/>
      <c r="WEV25" s="7"/>
      <c r="WEW25" s="7"/>
      <c r="WEX25" s="7"/>
      <c r="WEY25" s="7"/>
      <c r="WEZ25" s="7"/>
      <c r="WFA25" s="7"/>
      <c r="WFB25" s="7"/>
      <c r="WFC25" s="7"/>
      <c r="WFD25" s="7"/>
      <c r="WFE25" s="7"/>
      <c r="WFF25" s="7"/>
      <c r="WFG25" s="7"/>
      <c r="WFH25" s="7"/>
      <c r="WFI25" s="7"/>
      <c r="WFJ25" s="7"/>
      <c r="WFK25" s="7"/>
      <c r="WFL25" s="7"/>
      <c r="WFM25" s="7"/>
      <c r="WFN25" s="7"/>
      <c r="WFO25" s="7"/>
      <c r="WFP25" s="7"/>
      <c r="WFQ25" s="7"/>
      <c r="WFR25" s="7"/>
      <c r="WFS25" s="7"/>
      <c r="WFT25" s="7"/>
      <c r="WFU25" s="7"/>
      <c r="WFV25" s="7"/>
      <c r="WFW25" s="7"/>
      <c r="WFX25" s="7"/>
      <c r="WFY25" s="7"/>
      <c r="WFZ25" s="7"/>
      <c r="WGA25" s="7"/>
      <c r="WGB25" s="7"/>
      <c r="WGC25" s="7"/>
      <c r="WGD25" s="7"/>
      <c r="WGE25" s="7"/>
      <c r="WGF25" s="7"/>
      <c r="WGG25" s="7"/>
      <c r="WGH25" s="7"/>
      <c r="WGI25" s="7"/>
      <c r="WGJ25" s="7"/>
      <c r="WGK25" s="7"/>
      <c r="WGL25" s="7"/>
      <c r="WGM25" s="7"/>
      <c r="WGN25" s="7"/>
      <c r="WGO25" s="7"/>
      <c r="WGP25" s="7"/>
      <c r="WGQ25" s="7"/>
      <c r="WGR25" s="7"/>
      <c r="WGS25" s="7"/>
      <c r="WGT25" s="7"/>
      <c r="WGU25" s="7"/>
      <c r="WGV25" s="7"/>
      <c r="WGW25" s="7"/>
      <c r="WGX25" s="7"/>
      <c r="WGY25" s="7"/>
      <c r="WGZ25" s="7"/>
      <c r="WHA25" s="7"/>
      <c r="WHB25" s="7"/>
      <c r="WHC25" s="7"/>
      <c r="WHD25" s="7"/>
      <c r="WHE25" s="7"/>
      <c r="WHF25" s="7"/>
      <c r="WHG25" s="7"/>
      <c r="WHH25" s="7"/>
      <c r="WHI25" s="7"/>
      <c r="WHJ25" s="7"/>
      <c r="WHK25" s="7"/>
      <c r="WHL25" s="7"/>
      <c r="WHM25" s="7"/>
      <c r="WHN25" s="7"/>
      <c r="WHO25" s="7"/>
      <c r="WHP25" s="7"/>
      <c r="WHQ25" s="7"/>
      <c r="WHR25" s="7"/>
      <c r="WHS25" s="7"/>
      <c r="WHT25" s="7"/>
      <c r="WHU25" s="7"/>
      <c r="WHV25" s="7"/>
      <c r="WHW25" s="7"/>
      <c r="WHX25" s="7"/>
      <c r="WHY25" s="7"/>
      <c r="WHZ25" s="7"/>
      <c r="WIA25" s="7"/>
      <c r="WIB25" s="7"/>
      <c r="WIC25" s="7"/>
      <c r="WID25" s="7"/>
      <c r="WIE25" s="7"/>
      <c r="WIF25" s="7"/>
      <c r="WIG25" s="7"/>
      <c r="WIH25" s="7"/>
      <c r="WII25" s="7"/>
      <c r="WIJ25" s="7"/>
      <c r="WIK25" s="7"/>
      <c r="WIL25" s="7"/>
      <c r="WIM25" s="7"/>
      <c r="WIN25" s="7"/>
      <c r="WIO25" s="7"/>
      <c r="WIP25" s="7"/>
      <c r="WIQ25" s="7"/>
      <c r="WIR25" s="7"/>
      <c r="WIS25" s="7"/>
      <c r="WIT25" s="7"/>
      <c r="WIU25" s="7"/>
      <c r="WIV25" s="7"/>
      <c r="WIW25" s="7"/>
      <c r="WIX25" s="7"/>
      <c r="WIY25" s="7"/>
      <c r="WIZ25" s="7"/>
      <c r="WJA25" s="7"/>
      <c r="WJB25" s="7"/>
      <c r="WJC25" s="7"/>
      <c r="WJD25" s="7"/>
      <c r="WJE25" s="7"/>
      <c r="WJF25" s="7"/>
      <c r="WJG25" s="7"/>
      <c r="WJH25" s="7"/>
      <c r="WJI25" s="7"/>
      <c r="WJJ25" s="7"/>
      <c r="WJK25" s="7"/>
      <c r="WJL25" s="7"/>
      <c r="WJM25" s="7"/>
      <c r="WJN25" s="7"/>
      <c r="WJO25" s="7"/>
      <c r="WJP25" s="7"/>
      <c r="WJQ25" s="7"/>
      <c r="WJR25" s="7"/>
      <c r="WJS25" s="7"/>
      <c r="WJT25" s="7"/>
      <c r="WJU25" s="7"/>
      <c r="WJV25" s="7"/>
      <c r="WJW25" s="7"/>
      <c r="WJX25" s="7"/>
      <c r="WJY25" s="7"/>
      <c r="WJZ25" s="7"/>
      <c r="WKA25" s="7"/>
      <c r="WKB25" s="7"/>
      <c r="WKC25" s="7"/>
      <c r="WKD25" s="7"/>
      <c r="WKE25" s="7"/>
      <c r="WKF25" s="7"/>
      <c r="WKG25" s="7"/>
      <c r="WKH25" s="7"/>
      <c r="WKI25" s="7"/>
      <c r="WKJ25" s="7"/>
      <c r="WKK25" s="7"/>
      <c r="WKL25" s="7"/>
      <c r="WKM25" s="7"/>
      <c r="WKN25" s="7"/>
      <c r="WKO25" s="7"/>
      <c r="WKP25" s="7"/>
      <c r="WKQ25" s="7"/>
      <c r="WKR25" s="7"/>
      <c r="WKS25" s="7"/>
      <c r="WKT25" s="7"/>
      <c r="WKU25" s="7"/>
      <c r="WKV25" s="7"/>
      <c r="WKW25" s="7"/>
      <c r="WKX25" s="7"/>
      <c r="WKY25" s="7"/>
      <c r="WKZ25" s="7"/>
      <c r="WLA25" s="7"/>
      <c r="WLB25" s="7"/>
      <c r="WLC25" s="7"/>
      <c r="WLD25" s="7"/>
      <c r="WLE25" s="7"/>
      <c r="WLF25" s="7"/>
      <c r="WLG25" s="7"/>
      <c r="WLH25" s="7"/>
      <c r="WLI25" s="7"/>
      <c r="WLJ25" s="7"/>
      <c r="WLK25" s="7"/>
      <c r="WLL25" s="7"/>
      <c r="WLM25" s="7"/>
      <c r="WLN25" s="7"/>
      <c r="WLO25" s="7"/>
      <c r="WLP25" s="7"/>
      <c r="WLQ25" s="7"/>
      <c r="WLR25" s="7"/>
      <c r="WLS25" s="7"/>
      <c r="WLT25" s="7"/>
      <c r="WLU25" s="7"/>
      <c r="WLV25" s="7"/>
      <c r="WLW25" s="7"/>
      <c r="WLX25" s="7"/>
      <c r="WLY25" s="7"/>
      <c r="WLZ25" s="7"/>
      <c r="WMA25" s="7"/>
      <c r="WMB25" s="7"/>
      <c r="WMC25" s="7"/>
      <c r="WMD25" s="7"/>
      <c r="WME25" s="7"/>
      <c r="WMF25" s="7"/>
      <c r="WMG25" s="7"/>
      <c r="WMH25" s="7"/>
      <c r="WMI25" s="7"/>
      <c r="WMJ25" s="7"/>
      <c r="WMK25" s="7"/>
      <c r="WML25" s="7"/>
      <c r="WMM25" s="7"/>
      <c r="WMN25" s="7"/>
      <c r="WMO25" s="7"/>
      <c r="WMP25" s="7"/>
      <c r="WMQ25" s="7"/>
      <c r="WMR25" s="7"/>
      <c r="WMS25" s="7"/>
      <c r="WMT25" s="7"/>
      <c r="WMU25" s="7"/>
      <c r="WMV25" s="7"/>
      <c r="WMW25" s="7"/>
      <c r="WMX25" s="7"/>
      <c r="WMY25" s="7"/>
      <c r="WMZ25" s="7"/>
      <c r="WNA25" s="7"/>
      <c r="WNB25" s="7"/>
      <c r="WNC25" s="7"/>
      <c r="WND25" s="7"/>
      <c r="WNE25" s="7"/>
      <c r="WNF25" s="7"/>
      <c r="WNG25" s="7"/>
      <c r="WNH25" s="7"/>
      <c r="WNI25" s="7"/>
      <c r="WNJ25" s="7"/>
      <c r="WNK25" s="7"/>
      <c r="WNL25" s="7"/>
      <c r="WNM25" s="7"/>
      <c r="WNN25" s="7"/>
      <c r="WNO25" s="7"/>
      <c r="WNP25" s="7"/>
      <c r="WNQ25" s="7"/>
      <c r="WNR25" s="7"/>
      <c r="WNS25" s="7"/>
      <c r="WNT25" s="7"/>
      <c r="WNU25" s="7"/>
      <c r="WNV25" s="7"/>
      <c r="WNW25" s="7"/>
      <c r="WNX25" s="7"/>
      <c r="WNY25" s="7"/>
      <c r="WNZ25" s="7"/>
      <c r="WOA25" s="7"/>
      <c r="WOB25" s="7"/>
      <c r="WOC25" s="7"/>
      <c r="WOD25" s="7"/>
      <c r="WOE25" s="7"/>
      <c r="WOF25" s="7"/>
      <c r="WOG25" s="7"/>
      <c r="WOH25" s="7"/>
      <c r="WOI25" s="7"/>
      <c r="WOJ25" s="7"/>
      <c r="WOK25" s="7"/>
      <c r="WOL25" s="7"/>
      <c r="WOM25" s="7"/>
      <c r="WON25" s="7"/>
      <c r="WOO25" s="7"/>
      <c r="WOP25" s="7"/>
      <c r="WOQ25" s="7"/>
      <c r="WOR25" s="7"/>
      <c r="WOS25" s="7"/>
      <c r="WOT25" s="7"/>
      <c r="WOU25" s="7"/>
      <c r="WOV25" s="7"/>
      <c r="WOW25" s="7"/>
      <c r="WOX25" s="7"/>
      <c r="WOY25" s="7"/>
      <c r="WOZ25" s="7"/>
      <c r="WPA25" s="7"/>
      <c r="WPB25" s="7"/>
      <c r="WPC25" s="7"/>
      <c r="WPD25" s="7"/>
      <c r="WPE25" s="7"/>
      <c r="WPF25" s="7"/>
      <c r="WPG25" s="7"/>
      <c r="WPH25" s="7"/>
      <c r="WPI25" s="7"/>
      <c r="WPJ25" s="7"/>
      <c r="WPK25" s="7"/>
      <c r="WPL25" s="7"/>
      <c r="WPM25" s="7"/>
      <c r="WPN25" s="7"/>
      <c r="WPO25" s="7"/>
      <c r="WPP25" s="7"/>
      <c r="WPQ25" s="7"/>
      <c r="WPR25" s="7"/>
      <c r="WPS25" s="7"/>
      <c r="WPT25" s="7"/>
      <c r="WPU25" s="7"/>
      <c r="WPV25" s="7"/>
      <c r="WPW25" s="7"/>
      <c r="WPX25" s="7"/>
      <c r="WPY25" s="7"/>
      <c r="WPZ25" s="7"/>
      <c r="WQA25" s="7"/>
      <c r="WQB25" s="7"/>
      <c r="WQC25" s="7"/>
      <c r="WQD25" s="7"/>
      <c r="WQE25" s="7"/>
      <c r="WQF25" s="7"/>
      <c r="WQG25" s="7"/>
      <c r="WQH25" s="7"/>
      <c r="WQI25" s="7"/>
      <c r="WQJ25" s="7"/>
      <c r="WQK25" s="7"/>
      <c r="WQL25" s="7"/>
      <c r="WQM25" s="7"/>
      <c r="WQN25" s="7"/>
      <c r="WQO25" s="7"/>
      <c r="WQP25" s="7"/>
      <c r="WQQ25" s="7"/>
      <c r="WQR25" s="7"/>
      <c r="WQS25" s="7"/>
      <c r="WQT25" s="7"/>
      <c r="WQU25" s="7"/>
      <c r="WQV25" s="7"/>
      <c r="WQW25" s="7"/>
      <c r="WQX25" s="7"/>
      <c r="WQY25" s="7"/>
      <c r="WQZ25" s="7"/>
      <c r="WRA25" s="7"/>
      <c r="WRB25" s="7"/>
      <c r="WRC25" s="7"/>
      <c r="WRD25" s="7"/>
      <c r="WRE25" s="7"/>
      <c r="WRF25" s="7"/>
      <c r="WRG25" s="7"/>
      <c r="WRH25" s="7"/>
      <c r="WRI25" s="7"/>
      <c r="WRJ25" s="7"/>
      <c r="WRK25" s="7"/>
      <c r="WRL25" s="7"/>
      <c r="WRM25" s="7"/>
      <c r="WRN25" s="7"/>
      <c r="WRO25" s="7"/>
      <c r="WRP25" s="7"/>
      <c r="WRQ25" s="7"/>
      <c r="WRR25" s="7"/>
      <c r="WRS25" s="7"/>
      <c r="WRT25" s="7"/>
      <c r="WRU25" s="7"/>
      <c r="WRV25" s="7"/>
      <c r="WRW25" s="7"/>
      <c r="WRX25" s="7"/>
      <c r="WRY25" s="7"/>
      <c r="WRZ25" s="7"/>
      <c r="WSA25" s="7"/>
      <c r="WSB25" s="7"/>
      <c r="WSC25" s="7"/>
      <c r="WSD25" s="7"/>
      <c r="WSE25" s="7"/>
      <c r="WSF25" s="7"/>
      <c r="WSG25" s="7"/>
      <c r="WSH25" s="7"/>
      <c r="WSI25" s="7"/>
      <c r="WSJ25" s="7"/>
      <c r="WSK25" s="7"/>
      <c r="WSL25" s="7"/>
      <c r="WSM25" s="7"/>
      <c r="WSN25" s="7"/>
      <c r="WSO25" s="7"/>
      <c r="WSP25" s="7"/>
      <c r="WSQ25" s="7"/>
      <c r="WSR25" s="7"/>
      <c r="WSS25" s="7"/>
      <c r="WST25" s="7"/>
      <c r="WSU25" s="7"/>
      <c r="WSV25" s="7"/>
      <c r="WSW25" s="7"/>
      <c r="WSX25" s="7"/>
      <c r="WSY25" s="7"/>
      <c r="WSZ25" s="7"/>
      <c r="WTA25" s="7"/>
      <c r="WTB25" s="7"/>
      <c r="WTC25" s="7"/>
      <c r="WTD25" s="7"/>
      <c r="WTE25" s="7"/>
      <c r="WTF25" s="7"/>
      <c r="WTG25" s="7"/>
      <c r="WTH25" s="7"/>
      <c r="WTI25" s="7"/>
      <c r="WTJ25" s="7"/>
      <c r="WTK25" s="7"/>
      <c r="WTL25" s="7"/>
      <c r="WTM25" s="7"/>
      <c r="WTN25" s="7"/>
      <c r="WTO25" s="7"/>
      <c r="WTP25" s="7"/>
      <c r="WTQ25" s="7"/>
      <c r="WTR25" s="7"/>
      <c r="WTS25" s="7"/>
      <c r="WTT25" s="7"/>
      <c r="WTU25" s="7"/>
      <c r="WTV25" s="7"/>
      <c r="WTW25" s="7"/>
      <c r="WTX25" s="7"/>
      <c r="WTY25" s="7"/>
      <c r="WTZ25" s="7"/>
      <c r="WUA25" s="7"/>
      <c r="WUB25" s="7"/>
      <c r="WUC25" s="7"/>
      <c r="WUD25" s="7"/>
      <c r="WUE25" s="7"/>
      <c r="WUF25" s="7"/>
      <c r="WUG25" s="7"/>
      <c r="WUH25" s="7"/>
      <c r="WUI25" s="7"/>
      <c r="WUJ25" s="7"/>
      <c r="WUK25" s="7"/>
      <c r="WUL25" s="7"/>
      <c r="WUM25" s="7"/>
      <c r="WUN25" s="7"/>
      <c r="WUO25" s="7"/>
      <c r="WUP25" s="7"/>
      <c r="WUQ25" s="7"/>
      <c r="WUR25" s="7"/>
      <c r="WUS25" s="7"/>
      <c r="WUT25" s="7"/>
      <c r="WUU25" s="7"/>
      <c r="WUV25" s="7"/>
      <c r="WUW25" s="7"/>
      <c r="WUX25" s="7"/>
      <c r="WUY25" s="7"/>
      <c r="WUZ25" s="7"/>
      <c r="WVA25" s="7"/>
      <c r="WVB25" s="7"/>
      <c r="WVC25" s="7"/>
      <c r="WVD25" s="7"/>
      <c r="WVE25" s="7"/>
      <c r="WVF25" s="7"/>
      <c r="WVG25" s="7"/>
      <c r="WVH25" s="7"/>
      <c r="WVI25" s="7"/>
      <c r="WVJ25" s="7"/>
      <c r="WVK25" s="7"/>
      <c r="WVL25" s="7"/>
      <c r="WVM25" s="7"/>
      <c r="WVN25" s="7"/>
      <c r="WVO25" s="7"/>
      <c r="WVP25" s="7"/>
      <c r="WVQ25" s="7"/>
      <c r="WVR25" s="7"/>
      <c r="WVS25" s="7"/>
      <c r="WVT25" s="7"/>
      <c r="WVU25" s="7"/>
      <c r="WVV25" s="7"/>
      <c r="WVW25" s="7"/>
      <c r="WVX25" s="7"/>
      <c r="WVY25" s="7"/>
      <c r="WVZ25" s="7"/>
      <c r="WWA25" s="7"/>
      <c r="WWB25" s="7"/>
      <c r="WWC25" s="7"/>
      <c r="WWD25" s="7"/>
      <c r="WWE25" s="7"/>
      <c r="WWF25" s="7"/>
      <c r="WWG25" s="7"/>
      <c r="WWH25" s="7"/>
      <c r="WWI25" s="7"/>
      <c r="WWJ25" s="7"/>
      <c r="WWK25" s="7"/>
      <c r="WWL25" s="7"/>
      <c r="WWM25" s="7"/>
      <c r="WWN25" s="7"/>
      <c r="WWO25" s="7"/>
      <c r="WWP25" s="7"/>
      <c r="WWQ25" s="7"/>
      <c r="WWR25" s="7"/>
      <c r="WWS25" s="7"/>
      <c r="WWT25" s="7"/>
      <c r="WWU25" s="7"/>
      <c r="WWV25" s="7"/>
      <c r="WWW25" s="7"/>
      <c r="WWX25" s="7"/>
      <c r="WWY25" s="7"/>
      <c r="WWZ25" s="7"/>
      <c r="WXA25" s="7"/>
      <c r="WXB25" s="7"/>
      <c r="WXC25" s="7"/>
      <c r="WXD25" s="7"/>
      <c r="WXE25" s="7"/>
      <c r="WXF25" s="7"/>
      <c r="WXG25" s="7"/>
      <c r="WXH25" s="7"/>
      <c r="WXI25" s="7"/>
      <c r="WXJ25" s="7"/>
      <c r="WXK25" s="7"/>
      <c r="WXL25" s="7"/>
      <c r="WXM25" s="7"/>
      <c r="WXN25" s="7"/>
      <c r="WXO25" s="7"/>
      <c r="WXP25" s="7"/>
      <c r="WXQ25" s="7"/>
      <c r="WXR25" s="7"/>
      <c r="WXS25" s="7"/>
      <c r="WXT25" s="7"/>
      <c r="WXU25" s="7"/>
      <c r="WXV25" s="7"/>
      <c r="WXW25" s="7"/>
      <c r="WXX25" s="7"/>
      <c r="WXY25" s="7"/>
      <c r="WXZ25" s="7"/>
      <c r="WYA25" s="7"/>
      <c r="WYB25" s="7"/>
      <c r="WYC25" s="7"/>
      <c r="WYD25" s="7"/>
      <c r="WYE25" s="7"/>
      <c r="WYF25" s="7"/>
      <c r="WYG25" s="7"/>
      <c r="WYH25" s="7"/>
      <c r="WYI25" s="7"/>
      <c r="WYJ25" s="7"/>
      <c r="WYK25" s="7"/>
      <c r="WYL25" s="7"/>
      <c r="WYM25" s="7"/>
      <c r="WYN25" s="7"/>
      <c r="WYO25" s="7"/>
      <c r="WYP25" s="7"/>
      <c r="WYQ25" s="7"/>
      <c r="WYR25" s="7"/>
      <c r="WYS25" s="7"/>
      <c r="WYT25" s="7"/>
      <c r="WYU25" s="7"/>
      <c r="WYV25" s="7"/>
      <c r="WYW25" s="7"/>
      <c r="WYX25" s="7"/>
      <c r="WYY25" s="7"/>
      <c r="WYZ25" s="7"/>
      <c r="WZA25" s="7"/>
      <c r="WZB25" s="7"/>
      <c r="WZC25" s="7"/>
      <c r="WZD25" s="7"/>
      <c r="WZE25" s="7"/>
      <c r="WZF25" s="7"/>
      <c r="WZG25" s="7"/>
      <c r="WZH25" s="7"/>
      <c r="WZI25" s="7"/>
      <c r="WZJ25" s="7"/>
      <c r="WZK25" s="7"/>
      <c r="WZL25" s="7"/>
      <c r="WZM25" s="7"/>
      <c r="WZN25" s="7"/>
      <c r="WZO25" s="7"/>
      <c r="WZP25" s="7"/>
      <c r="WZQ25" s="7"/>
      <c r="WZR25" s="7"/>
      <c r="WZS25" s="7"/>
      <c r="WZT25" s="7"/>
      <c r="WZU25" s="7"/>
      <c r="WZV25" s="7"/>
      <c r="WZW25" s="7"/>
      <c r="WZX25" s="7"/>
      <c r="WZY25" s="7"/>
      <c r="WZZ25" s="7"/>
      <c r="XAA25" s="7"/>
      <c r="XAB25" s="7"/>
      <c r="XAC25" s="7"/>
      <c r="XAD25" s="7"/>
      <c r="XAE25" s="7"/>
      <c r="XAF25" s="7"/>
      <c r="XAG25" s="7"/>
      <c r="XAH25" s="7"/>
      <c r="XAI25" s="7"/>
      <c r="XAJ25" s="7"/>
      <c r="XAK25" s="7"/>
      <c r="XAL25" s="7"/>
      <c r="XAM25" s="7"/>
      <c r="XAN25" s="7"/>
      <c r="XAO25" s="7"/>
      <c r="XAP25" s="7"/>
      <c r="XAQ25" s="7"/>
      <c r="XAR25" s="7"/>
      <c r="XAS25" s="7"/>
      <c r="XAT25" s="7"/>
      <c r="XAU25" s="7"/>
      <c r="XAV25" s="7"/>
      <c r="XAW25" s="7"/>
      <c r="XAX25" s="7"/>
      <c r="XAY25" s="7"/>
      <c r="XAZ25" s="7"/>
      <c r="XBA25" s="7"/>
      <c r="XBB25" s="7"/>
      <c r="XBC25" s="7"/>
      <c r="XBD25" s="7"/>
      <c r="XBE25" s="7"/>
      <c r="XBF25" s="7"/>
      <c r="XBG25" s="7"/>
      <c r="XBH25" s="7"/>
      <c r="XBI25" s="7"/>
      <c r="XBJ25" s="7"/>
      <c r="XBK25" s="7"/>
      <c r="XBL25" s="7"/>
      <c r="XBM25" s="7"/>
      <c r="XBN25" s="7"/>
      <c r="XBO25" s="7"/>
      <c r="XBP25" s="7"/>
      <c r="XBQ25" s="7"/>
      <c r="XBR25" s="7"/>
      <c r="XBS25" s="7"/>
      <c r="XBT25" s="7"/>
      <c r="XBU25" s="7"/>
      <c r="XBV25" s="7"/>
      <c r="XBW25" s="7"/>
      <c r="XBX25" s="7"/>
      <c r="XBY25" s="7"/>
      <c r="XBZ25" s="7"/>
      <c r="XCA25" s="7"/>
      <c r="XCB25" s="7"/>
      <c r="XCC25" s="7"/>
      <c r="XCD25" s="7"/>
      <c r="XCE25" s="7"/>
      <c r="XCF25" s="7"/>
      <c r="XCG25" s="7"/>
      <c r="XCH25" s="7"/>
      <c r="XCI25" s="7"/>
      <c r="XCJ25" s="7"/>
      <c r="XCK25" s="7"/>
      <c r="XCL25" s="7"/>
      <c r="XCM25" s="7"/>
      <c r="XCN25" s="7"/>
      <c r="XCO25" s="7"/>
      <c r="XCP25" s="7"/>
      <c r="XCQ25" s="7"/>
      <c r="XCR25" s="7"/>
      <c r="XCS25" s="7"/>
      <c r="XCT25" s="7"/>
      <c r="XCU25" s="7"/>
      <c r="XCV25" s="7"/>
      <c r="XCW25" s="7"/>
      <c r="XCX25" s="7"/>
      <c r="XCY25" s="7"/>
      <c r="XCZ25" s="7"/>
      <c r="XDA25" s="7"/>
      <c r="XDB25" s="7"/>
      <c r="XDC25" s="7"/>
      <c r="XDD25" s="7"/>
      <c r="XDE25" s="7"/>
      <c r="XDF25" s="7"/>
      <c r="XDG25" s="7"/>
      <c r="XDH25" s="7"/>
      <c r="XDI25" s="7"/>
      <c r="XDJ25" s="7"/>
      <c r="XDK25" s="7"/>
      <c r="XDL25" s="7"/>
      <c r="XDM25" s="7"/>
      <c r="XDN25" s="7"/>
      <c r="XDO25" s="7"/>
      <c r="XDP25" s="7"/>
      <c r="XDQ25" s="7"/>
      <c r="XDR25" s="7"/>
      <c r="XDS25" s="7"/>
      <c r="XDT25" s="7"/>
      <c r="XDU25" s="7"/>
      <c r="XDV25" s="7"/>
      <c r="XDW25" s="7"/>
      <c r="XDX25" s="7"/>
      <c r="XDY25" s="7"/>
      <c r="XDZ25" s="7"/>
      <c r="XEA25" s="7"/>
      <c r="XEB25" s="7"/>
      <c r="XEC25" s="7"/>
      <c r="XED25" s="7"/>
      <c r="XEE25" s="7"/>
      <c r="XEF25" s="7"/>
      <c r="XEG25" s="7"/>
      <c r="XEH25" s="7"/>
      <c r="XEI25" s="7"/>
      <c r="XEJ25" s="7"/>
      <c r="XEK25" s="7"/>
      <c r="XEL25" s="7"/>
      <c r="XEM25" s="7"/>
      <c r="XEN25" s="7"/>
      <c r="XEO25" s="7"/>
      <c r="XEP25" s="7"/>
      <c r="XEQ25" s="7"/>
      <c r="XER25" s="7"/>
      <c r="XES25" s="7"/>
      <c r="XET25" s="7"/>
      <c r="XEU25" s="7"/>
      <c r="XEV25" s="7"/>
      <c r="XEW25" s="7"/>
      <c r="XEX25" s="7"/>
      <c r="XEY25" s="7"/>
      <c r="XEZ25" s="7"/>
      <c r="XFA25" s="7"/>
      <c r="XFB25" s="7"/>
      <c r="XFC25" s="7"/>
      <c r="XFD25" s="7"/>
    </row>
    <row r="26" spans="2:16384">
      <c r="B26" t="s">
        <v>495</v>
      </c>
      <c r="C26" s="7">
        <f t="shared" ref="C26:BK26" si="9">(C7*C$20)+(C12*C$21)</f>
        <v>0</v>
      </c>
      <c r="D26" s="7">
        <f t="shared" ca="1" si="9"/>
        <v>74.130374136361894</v>
      </c>
      <c r="E26" s="7">
        <f t="shared" ca="1" si="9"/>
        <v>64.030908155096171</v>
      </c>
      <c r="F26" s="7">
        <f t="shared" ca="1" si="9"/>
        <v>57.561353874182288</v>
      </c>
      <c r="G26" s="7">
        <f t="shared" ca="1" si="9"/>
        <v>45.690136776753505</v>
      </c>
      <c r="H26" s="7">
        <f t="shared" ca="1" si="9"/>
        <v>36.772464514702087</v>
      </c>
      <c r="I26" s="7">
        <f t="shared" ca="1" si="9"/>
        <v>26.309488959831203</v>
      </c>
      <c r="J26" s="7">
        <f t="shared" ca="1" si="9"/>
        <v>19.732925167797152</v>
      </c>
      <c r="K26" s="7">
        <f t="shared" ca="1" si="9"/>
        <v>14.577420729225461</v>
      </c>
      <c r="L26" s="7">
        <f t="shared" ca="1" si="9"/>
        <v>10.152914386228849</v>
      </c>
      <c r="M26" s="7">
        <f t="shared" ca="1" si="9"/>
        <v>9.425620417607167</v>
      </c>
      <c r="N26" s="7">
        <f t="shared" ca="1" si="9"/>
        <v>8.5138730958395641</v>
      </c>
      <c r="O26" s="7">
        <f t="shared" ca="1" si="9"/>
        <v>8.0912041557061354</v>
      </c>
      <c r="P26" s="7">
        <f t="shared" ca="1" si="9"/>
        <v>7.7325438052548927</v>
      </c>
      <c r="Q26" s="7">
        <f t="shared" ca="1" si="9"/>
        <v>7.035529104237348</v>
      </c>
      <c r="R26" s="7">
        <f t="shared" ca="1" si="9"/>
        <v>4.6266415968122043</v>
      </c>
      <c r="S26" s="7">
        <f t="shared" ca="1" si="9"/>
        <v>4.1530718094507879</v>
      </c>
      <c r="T26" s="7">
        <f t="shared" ca="1" si="9"/>
        <v>4.0209693769977974</v>
      </c>
      <c r="U26" s="7">
        <f t="shared" ca="1" si="9"/>
        <v>3.8440667630152685</v>
      </c>
      <c r="V26" s="7">
        <f t="shared" ca="1" si="9"/>
        <v>2.5154926631868686</v>
      </c>
      <c r="W26" s="7">
        <f t="shared" ca="1" si="9"/>
        <v>2.255144351077929</v>
      </c>
      <c r="X26" s="7">
        <f t="shared" ca="1" si="9"/>
        <v>1.7496832757907705</v>
      </c>
      <c r="Y26" s="7">
        <f t="shared" ca="1" si="9"/>
        <v>1.7287955687953598</v>
      </c>
      <c r="Z26" s="7">
        <f t="shared" ca="1" si="9"/>
        <v>1.6531684254770089</v>
      </c>
      <c r="AA26" s="7">
        <f t="shared" ca="1" si="9"/>
        <v>1.6265526081324411</v>
      </c>
      <c r="AB26" s="7">
        <f t="shared" ca="1" si="9"/>
        <v>1.6265526081324411</v>
      </c>
      <c r="AC26" s="7">
        <f t="shared" ca="1" si="9"/>
        <v>1.6265526081324411</v>
      </c>
      <c r="AD26" s="7">
        <f t="shared" ca="1" si="9"/>
        <v>1.6265526081324411</v>
      </c>
      <c r="AE26" s="7">
        <f t="shared" ca="1" si="9"/>
        <v>1.6265526081324411</v>
      </c>
      <c r="AF26" s="7">
        <f t="shared" ca="1" si="9"/>
        <v>1.6265526081324411</v>
      </c>
      <c r="AG26" s="7">
        <f t="shared" ca="1" si="9"/>
        <v>1.6265526081324411</v>
      </c>
      <c r="AH26" s="7">
        <f t="shared" ca="1" si="9"/>
        <v>1.6265526081324411</v>
      </c>
      <c r="AI26" s="7">
        <f t="shared" ca="1" si="9"/>
        <v>1.6265526081324411</v>
      </c>
      <c r="AJ26" s="7">
        <f t="shared" ca="1" si="9"/>
        <v>1.6265526081324411</v>
      </c>
      <c r="AK26" s="7">
        <f t="shared" ca="1" si="9"/>
        <v>1.6265526081324411</v>
      </c>
      <c r="AL26" s="7">
        <f t="shared" ca="1" si="9"/>
        <v>1.6265526081324411</v>
      </c>
      <c r="AM26" s="7">
        <f t="shared" ca="1" si="9"/>
        <v>1.6265526081324411</v>
      </c>
      <c r="AN26" s="7">
        <f t="shared" ca="1" si="9"/>
        <v>1.6265526081324411</v>
      </c>
      <c r="AO26" s="7">
        <f t="shared" ca="1" si="9"/>
        <v>1.6265526081324411</v>
      </c>
      <c r="AP26" s="7">
        <f t="shared" ca="1" si="9"/>
        <v>1.6265526081324411</v>
      </c>
      <c r="AQ26" s="7">
        <f t="shared" ca="1" si="9"/>
        <v>1.6265526081324411</v>
      </c>
      <c r="AR26" s="7">
        <f t="shared" ca="1" si="9"/>
        <v>1.6265526081324411</v>
      </c>
      <c r="AS26" s="7">
        <f t="shared" ca="1" si="9"/>
        <v>1.6265526081324411</v>
      </c>
      <c r="AT26" s="7">
        <f t="shared" ca="1" si="9"/>
        <v>1.6265526081324411</v>
      </c>
      <c r="AU26" s="7">
        <f t="shared" ca="1" si="9"/>
        <v>1.6265526081324411</v>
      </c>
      <c r="AV26" s="7">
        <f t="shared" ca="1" si="9"/>
        <v>1.6265526081324411</v>
      </c>
      <c r="AW26" s="7">
        <f t="shared" ca="1" si="9"/>
        <v>1.6265526081324411</v>
      </c>
      <c r="AX26" s="7">
        <f t="shared" ca="1" si="9"/>
        <v>1.6265526081324411</v>
      </c>
      <c r="AY26" s="7">
        <f t="shared" ca="1" si="9"/>
        <v>1.6265526081324411</v>
      </c>
      <c r="AZ26" s="7">
        <f t="shared" ca="1" si="9"/>
        <v>1.6265526081324411</v>
      </c>
      <c r="BA26" s="7">
        <f t="shared" ca="1" si="9"/>
        <v>1.6265526081324411</v>
      </c>
      <c r="BB26" s="7">
        <f t="shared" ca="1" si="9"/>
        <v>1.6265526081324411</v>
      </c>
      <c r="BC26" s="7">
        <f t="shared" ca="1" si="9"/>
        <v>1.6265526081324411</v>
      </c>
      <c r="BD26" s="7">
        <f t="shared" ca="1" si="9"/>
        <v>1.6265526081324411</v>
      </c>
      <c r="BE26" s="7">
        <f t="shared" ca="1" si="9"/>
        <v>1.6265526081324411</v>
      </c>
      <c r="BF26" s="7">
        <f t="shared" ca="1" si="9"/>
        <v>1.6265526081324411</v>
      </c>
      <c r="BG26" s="7">
        <f t="shared" ca="1" si="9"/>
        <v>1.6265526081324411</v>
      </c>
      <c r="BH26" s="7">
        <f t="shared" ca="1" si="9"/>
        <v>1.6265526081324411</v>
      </c>
      <c r="BI26" s="7">
        <f t="shared" ca="1" si="9"/>
        <v>1.6265526081324411</v>
      </c>
      <c r="BJ26" s="7">
        <f t="shared" ca="1" si="9"/>
        <v>1.6265526081324411</v>
      </c>
      <c r="BK26" s="7">
        <f t="shared" ca="1" si="9"/>
        <v>1.6265526081324411</v>
      </c>
      <c r="BL26" s="7">
        <f ca="1">SUM(C26:BK26)</f>
        <v>476.4862376103282</v>
      </c>
      <c r="BM26" s="172">
        <f ca="1">BL26/$BL$45</f>
        <v>4.5785158251219014E-3</v>
      </c>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c r="MK26" s="7"/>
      <c r="ML26" s="7"/>
      <c r="MM26" s="7"/>
      <c r="MN26" s="7"/>
      <c r="MO26" s="7"/>
      <c r="MP26" s="7"/>
      <c r="MQ26" s="7"/>
      <c r="MR26" s="7"/>
      <c r="MS26" s="7"/>
      <c r="MT26" s="7"/>
      <c r="MU26" s="7"/>
      <c r="MV26" s="7"/>
      <c r="MW26" s="7"/>
      <c r="MX26" s="7"/>
      <c r="MY26" s="7"/>
      <c r="MZ26" s="7"/>
      <c r="NA26" s="7"/>
      <c r="NB26" s="7"/>
      <c r="NC26" s="7"/>
      <c r="ND26" s="7"/>
      <c r="NE26" s="7"/>
      <c r="NF26" s="7"/>
      <c r="NG26" s="7"/>
      <c r="NH26" s="7"/>
      <c r="NI26" s="7"/>
      <c r="NJ26" s="7"/>
      <c r="NK26" s="7"/>
      <c r="NL26" s="7"/>
      <c r="NM26" s="7"/>
      <c r="NN26" s="7"/>
      <c r="NO26" s="7"/>
      <c r="NP26" s="7"/>
      <c r="NQ26" s="7"/>
      <c r="NR26" s="7"/>
      <c r="NS26" s="7"/>
      <c r="NT26" s="7"/>
      <c r="NU26" s="7"/>
      <c r="NV26" s="7"/>
      <c r="NW26" s="7"/>
      <c r="NX26" s="7"/>
      <c r="NY26" s="7"/>
      <c r="NZ26" s="7"/>
      <c r="OA26" s="7"/>
      <c r="OB26" s="7"/>
      <c r="OC26" s="7"/>
      <c r="OD26" s="7"/>
      <c r="OE26" s="7"/>
      <c r="OF26" s="7"/>
      <c r="OG26" s="7"/>
      <c r="OH26" s="7"/>
      <c r="OI26" s="7"/>
      <c r="OJ26" s="7"/>
      <c r="OK26" s="7"/>
      <c r="OL26" s="7"/>
      <c r="OM26" s="7"/>
      <c r="ON26" s="7"/>
      <c r="OO26" s="7"/>
      <c r="OP26" s="7"/>
      <c r="OQ26" s="7"/>
      <c r="OR26" s="7"/>
      <c r="OS26" s="7"/>
      <c r="OT26" s="7"/>
      <c r="OU26" s="7"/>
      <c r="OV26" s="7"/>
      <c r="OW26" s="7"/>
      <c r="OX26" s="7"/>
      <c r="OY26" s="7"/>
      <c r="OZ26" s="7"/>
      <c r="PA26" s="7"/>
      <c r="PB26" s="7"/>
      <c r="PC26" s="7"/>
      <c r="PD26" s="7"/>
      <c r="PE26" s="7"/>
      <c r="PF26" s="7"/>
      <c r="PG26" s="7"/>
      <c r="PH26" s="7"/>
      <c r="PI26" s="7"/>
      <c r="PJ26" s="7"/>
      <c r="PK26" s="7"/>
      <c r="PL26" s="7"/>
      <c r="PM26" s="7"/>
      <c r="PN26" s="7"/>
      <c r="PO26" s="7"/>
      <c r="PP26" s="7"/>
      <c r="PQ26" s="7"/>
      <c r="PR26" s="7"/>
      <c r="PS26" s="7"/>
      <c r="PT26" s="7"/>
      <c r="PU26" s="7"/>
      <c r="PV26" s="7"/>
      <c r="PW26" s="7"/>
      <c r="PX26" s="7"/>
      <c r="PY26" s="7"/>
      <c r="PZ26" s="7"/>
      <c r="QA26" s="7"/>
      <c r="QB26" s="7"/>
      <c r="QC26" s="7"/>
      <c r="QD26" s="7"/>
      <c r="QE26" s="7"/>
      <c r="QF26" s="7"/>
      <c r="QG26" s="7"/>
      <c r="QH26" s="7"/>
      <c r="QI26" s="7"/>
      <c r="QJ26" s="7"/>
      <c r="QK26" s="7"/>
      <c r="QL26" s="7"/>
      <c r="QM26" s="7"/>
      <c r="QN26" s="7"/>
      <c r="QO26" s="7"/>
      <c r="QP26" s="7"/>
      <c r="QQ26" s="7"/>
      <c r="QR26" s="7"/>
      <c r="QS26" s="7"/>
      <c r="QT26" s="7"/>
      <c r="QU26" s="7"/>
      <c r="QV26" s="7"/>
      <c r="QW26" s="7"/>
      <c r="QX26" s="7"/>
      <c r="QY26" s="7"/>
      <c r="QZ26" s="7"/>
      <c r="RA26" s="7"/>
      <c r="RB26" s="7"/>
      <c r="RC26" s="7"/>
      <c r="RD26" s="7"/>
      <c r="RE26" s="7"/>
      <c r="RF26" s="7"/>
      <c r="RG26" s="7"/>
      <c r="RH26" s="7"/>
      <c r="RI26" s="7"/>
      <c r="RJ26" s="7"/>
      <c r="RK26" s="7"/>
      <c r="RL26" s="7"/>
      <c r="RM26" s="7"/>
      <c r="RN26" s="7"/>
      <c r="RO26" s="7"/>
      <c r="RP26" s="7"/>
      <c r="RQ26" s="7"/>
      <c r="RR26" s="7"/>
      <c r="RS26" s="7"/>
      <c r="RT26" s="7"/>
      <c r="RU26" s="7"/>
      <c r="RV26" s="7"/>
      <c r="RW26" s="7"/>
      <c r="RX26" s="7"/>
      <c r="RY26" s="7"/>
      <c r="RZ26" s="7"/>
      <c r="SA26" s="7"/>
      <c r="SB26" s="7"/>
      <c r="SC26" s="7"/>
      <c r="SD26" s="7"/>
      <c r="SE26" s="7"/>
      <c r="SF26" s="7"/>
      <c r="SG26" s="7"/>
      <c r="SH26" s="7"/>
      <c r="SI26" s="7"/>
      <c r="SJ26" s="7"/>
      <c r="SK26" s="7"/>
      <c r="SL26" s="7"/>
      <c r="SM26" s="7"/>
      <c r="SN26" s="7"/>
      <c r="SO26" s="7"/>
      <c r="SP26" s="7"/>
      <c r="SQ26" s="7"/>
      <c r="SR26" s="7"/>
      <c r="SS26" s="7"/>
      <c r="ST26" s="7"/>
      <c r="SU26" s="7"/>
      <c r="SV26" s="7"/>
      <c r="SW26" s="7"/>
      <c r="SX26" s="7"/>
      <c r="SY26" s="7"/>
      <c r="SZ26" s="7"/>
      <c r="TA26" s="7"/>
      <c r="TB26" s="7"/>
      <c r="TC26" s="7"/>
      <c r="TD26" s="7"/>
      <c r="TE26" s="7"/>
      <c r="TF26" s="7"/>
      <c r="TG26" s="7"/>
      <c r="TH26" s="7"/>
      <c r="TI26" s="7"/>
      <c r="TJ26" s="7"/>
      <c r="TK26" s="7"/>
      <c r="TL26" s="7"/>
      <c r="TM26" s="7"/>
      <c r="TN26" s="7"/>
      <c r="TO26" s="7"/>
      <c r="TP26" s="7"/>
      <c r="TQ26" s="7"/>
      <c r="TR26" s="7"/>
      <c r="TS26" s="7"/>
      <c r="TT26" s="7"/>
      <c r="TU26" s="7"/>
      <c r="TV26" s="7"/>
      <c r="TW26" s="7"/>
      <c r="TX26" s="7"/>
      <c r="TY26" s="7"/>
      <c r="TZ26" s="7"/>
      <c r="UA26" s="7"/>
      <c r="UB26" s="7"/>
      <c r="UC26" s="7"/>
      <c r="UD26" s="7"/>
      <c r="UE26" s="7"/>
      <c r="UF26" s="7"/>
      <c r="UG26" s="7"/>
      <c r="UH26" s="7"/>
      <c r="UI26" s="7"/>
      <c r="UJ26" s="7"/>
      <c r="UK26" s="7"/>
      <c r="UL26" s="7"/>
      <c r="UM26" s="7"/>
      <c r="UN26" s="7"/>
      <c r="UO26" s="7"/>
      <c r="UP26" s="7"/>
      <c r="UQ26" s="7"/>
      <c r="UR26" s="7"/>
      <c r="US26" s="7"/>
      <c r="UT26" s="7"/>
      <c r="UU26" s="7"/>
      <c r="UV26" s="7"/>
      <c r="UW26" s="7"/>
      <c r="UX26" s="7"/>
      <c r="UY26" s="7"/>
      <c r="UZ26" s="7"/>
      <c r="VA26" s="7"/>
      <c r="VB26" s="7"/>
      <c r="VC26" s="7"/>
      <c r="VD26" s="7"/>
      <c r="VE26" s="7"/>
      <c r="VF26" s="7"/>
      <c r="VG26" s="7"/>
      <c r="VH26" s="7"/>
      <c r="VI26" s="7"/>
      <c r="VJ26" s="7"/>
      <c r="VK26" s="7"/>
      <c r="VL26" s="7"/>
      <c r="VM26" s="7"/>
      <c r="VN26" s="7"/>
      <c r="VO26" s="7"/>
      <c r="VP26" s="7"/>
      <c r="VQ26" s="7"/>
      <c r="VR26" s="7"/>
      <c r="VS26" s="7"/>
      <c r="VT26" s="7"/>
      <c r="VU26" s="7"/>
      <c r="VV26" s="7"/>
      <c r="VW26" s="7"/>
      <c r="VX26" s="7"/>
      <c r="VY26" s="7"/>
      <c r="VZ26" s="7"/>
      <c r="WA26" s="7"/>
      <c r="WB26" s="7"/>
      <c r="WC26" s="7"/>
      <c r="WD26" s="7"/>
      <c r="WE26" s="7"/>
      <c r="WF26" s="7"/>
      <c r="WG26" s="7"/>
      <c r="WH26" s="7"/>
      <c r="WI26" s="7"/>
      <c r="WJ26" s="7"/>
      <c r="WK26" s="7"/>
      <c r="WL26" s="7"/>
      <c r="WM26" s="7"/>
      <c r="WN26" s="7"/>
      <c r="WO26" s="7"/>
      <c r="WP26" s="7"/>
      <c r="WQ26" s="7"/>
      <c r="WR26" s="7"/>
      <c r="WS26" s="7"/>
      <c r="WT26" s="7"/>
      <c r="WU26" s="7"/>
      <c r="WV26" s="7"/>
      <c r="WW26" s="7"/>
      <c r="WX26" s="7"/>
      <c r="WY26" s="7"/>
      <c r="WZ26" s="7"/>
      <c r="XA26" s="7"/>
      <c r="XB26" s="7"/>
      <c r="XC26" s="7"/>
      <c r="XD26" s="7"/>
      <c r="XE26" s="7"/>
      <c r="XF26" s="7"/>
      <c r="XG26" s="7"/>
      <c r="XH26" s="7"/>
      <c r="XI26" s="7"/>
      <c r="XJ26" s="7"/>
      <c r="XK26" s="7"/>
      <c r="XL26" s="7"/>
      <c r="XM26" s="7"/>
      <c r="XN26" s="7"/>
      <c r="XO26" s="7"/>
      <c r="XP26" s="7"/>
      <c r="XQ26" s="7"/>
      <c r="XR26" s="7"/>
      <c r="XS26" s="7"/>
      <c r="XT26" s="7"/>
      <c r="XU26" s="7"/>
      <c r="XV26" s="7"/>
      <c r="XW26" s="7"/>
      <c r="XX26" s="7"/>
      <c r="XY26" s="7"/>
      <c r="XZ26" s="7"/>
      <c r="YA26" s="7"/>
      <c r="YB26" s="7"/>
      <c r="YC26" s="7"/>
      <c r="YD26" s="7"/>
      <c r="YE26" s="7"/>
      <c r="YF26" s="7"/>
      <c r="YG26" s="7"/>
      <c r="YH26" s="7"/>
      <c r="YI26" s="7"/>
      <c r="YJ26" s="7"/>
      <c r="YK26" s="7"/>
      <c r="YL26" s="7"/>
      <c r="YM26" s="7"/>
      <c r="YN26" s="7"/>
      <c r="YO26" s="7"/>
      <c r="YP26" s="7"/>
      <c r="YQ26" s="7"/>
      <c r="YR26" s="7"/>
      <c r="YS26" s="7"/>
      <c r="YT26" s="7"/>
      <c r="YU26" s="7"/>
      <c r="YV26" s="7"/>
      <c r="YW26" s="7"/>
      <c r="YX26" s="7"/>
      <c r="YY26" s="7"/>
      <c r="YZ26" s="7"/>
      <c r="ZA26" s="7"/>
      <c r="ZB26" s="7"/>
      <c r="ZC26" s="7"/>
      <c r="ZD26" s="7"/>
      <c r="ZE26" s="7"/>
      <c r="ZF26" s="7"/>
      <c r="ZG26" s="7"/>
      <c r="ZH26" s="7"/>
      <c r="ZI26" s="7"/>
      <c r="ZJ26" s="7"/>
      <c r="ZK26" s="7"/>
      <c r="ZL26" s="7"/>
      <c r="ZM26" s="7"/>
      <c r="ZN26" s="7"/>
      <c r="ZO26" s="7"/>
      <c r="ZP26" s="7"/>
      <c r="ZQ26" s="7"/>
      <c r="ZR26" s="7"/>
      <c r="ZS26" s="7"/>
      <c r="ZT26" s="7"/>
      <c r="ZU26" s="7"/>
      <c r="ZV26" s="7"/>
      <c r="ZW26" s="7"/>
      <c r="ZX26" s="7"/>
      <c r="ZY26" s="7"/>
      <c r="ZZ26" s="7"/>
      <c r="AAA26" s="7"/>
      <c r="AAB26" s="7"/>
      <c r="AAC26" s="7"/>
      <c r="AAD26" s="7"/>
      <c r="AAE26" s="7"/>
      <c r="AAF26" s="7"/>
      <c r="AAG26" s="7"/>
      <c r="AAH26" s="7"/>
      <c r="AAI26" s="7"/>
      <c r="AAJ26" s="7"/>
      <c r="AAK26" s="7"/>
      <c r="AAL26" s="7"/>
      <c r="AAM26" s="7"/>
      <c r="AAN26" s="7"/>
      <c r="AAO26" s="7"/>
      <c r="AAP26" s="7"/>
      <c r="AAQ26" s="7"/>
      <c r="AAR26" s="7"/>
      <c r="AAS26" s="7"/>
      <c r="AAT26" s="7"/>
      <c r="AAU26" s="7"/>
      <c r="AAV26" s="7"/>
      <c r="AAW26" s="7"/>
      <c r="AAX26" s="7"/>
      <c r="AAY26" s="7"/>
      <c r="AAZ26" s="7"/>
      <c r="ABA26" s="7"/>
      <c r="ABB26" s="7"/>
      <c r="ABC26" s="7"/>
      <c r="ABD26" s="7"/>
      <c r="ABE26" s="7"/>
      <c r="ABF26" s="7"/>
      <c r="ABG26" s="7"/>
      <c r="ABH26" s="7"/>
      <c r="ABI26" s="7"/>
      <c r="ABJ26" s="7"/>
      <c r="ABK26" s="7"/>
      <c r="ABL26" s="7"/>
      <c r="ABM26" s="7"/>
      <c r="ABN26" s="7"/>
      <c r="ABO26" s="7"/>
      <c r="ABP26" s="7"/>
      <c r="ABQ26" s="7"/>
      <c r="ABR26" s="7"/>
      <c r="ABS26" s="7"/>
      <c r="ABT26" s="7"/>
      <c r="ABU26" s="7"/>
      <c r="ABV26" s="7"/>
      <c r="ABW26" s="7"/>
      <c r="ABX26" s="7"/>
      <c r="ABY26" s="7"/>
      <c r="ABZ26" s="7"/>
      <c r="ACA26" s="7"/>
      <c r="ACB26" s="7"/>
      <c r="ACC26" s="7"/>
      <c r="ACD26" s="7"/>
      <c r="ACE26" s="7"/>
      <c r="ACF26" s="7"/>
      <c r="ACG26" s="7"/>
      <c r="ACH26" s="7"/>
      <c r="ACI26" s="7"/>
      <c r="ACJ26" s="7"/>
      <c r="ACK26" s="7"/>
      <c r="ACL26" s="7"/>
      <c r="ACM26" s="7"/>
      <c r="ACN26" s="7"/>
      <c r="ACO26" s="7"/>
      <c r="ACP26" s="7"/>
      <c r="ACQ26" s="7"/>
      <c r="ACR26" s="7"/>
      <c r="ACS26" s="7"/>
      <c r="ACT26" s="7"/>
      <c r="ACU26" s="7"/>
      <c r="ACV26" s="7"/>
      <c r="ACW26" s="7"/>
      <c r="ACX26" s="7"/>
      <c r="ACY26" s="7"/>
      <c r="ACZ26" s="7"/>
      <c r="ADA26" s="7"/>
      <c r="ADB26" s="7"/>
      <c r="ADC26" s="7"/>
      <c r="ADD26" s="7"/>
      <c r="ADE26" s="7"/>
      <c r="ADF26" s="7"/>
      <c r="ADG26" s="7"/>
      <c r="ADH26" s="7"/>
      <c r="ADI26" s="7"/>
      <c r="ADJ26" s="7"/>
      <c r="ADK26" s="7"/>
      <c r="ADL26" s="7"/>
      <c r="ADM26" s="7"/>
      <c r="ADN26" s="7"/>
      <c r="ADO26" s="7"/>
      <c r="ADP26" s="7"/>
      <c r="ADQ26" s="7"/>
      <c r="ADR26" s="7"/>
      <c r="ADS26" s="7"/>
      <c r="ADT26" s="7"/>
      <c r="ADU26" s="7"/>
      <c r="ADV26" s="7"/>
      <c r="ADW26" s="7"/>
      <c r="ADX26" s="7"/>
      <c r="ADY26" s="7"/>
      <c r="ADZ26" s="7"/>
      <c r="AEA26" s="7"/>
      <c r="AEB26" s="7"/>
      <c r="AEC26" s="7"/>
      <c r="AED26" s="7"/>
      <c r="AEE26" s="7"/>
      <c r="AEF26" s="7"/>
      <c r="AEG26" s="7"/>
      <c r="AEH26" s="7"/>
      <c r="AEI26" s="7"/>
      <c r="AEJ26" s="7"/>
      <c r="AEK26" s="7"/>
      <c r="AEL26" s="7"/>
      <c r="AEM26" s="7"/>
      <c r="AEN26" s="7"/>
      <c r="AEO26" s="7"/>
      <c r="AEP26" s="7"/>
      <c r="AEQ26" s="7"/>
      <c r="AER26" s="7"/>
      <c r="AES26" s="7"/>
      <c r="AET26" s="7"/>
      <c r="AEU26" s="7"/>
      <c r="AEV26" s="7"/>
      <c r="AEW26" s="7"/>
      <c r="AEX26" s="7"/>
      <c r="AEY26" s="7"/>
      <c r="AEZ26" s="7"/>
      <c r="AFA26" s="7"/>
      <c r="AFB26" s="7"/>
      <c r="AFC26" s="7"/>
      <c r="AFD26" s="7"/>
      <c r="AFE26" s="7"/>
      <c r="AFF26" s="7"/>
      <c r="AFG26" s="7"/>
      <c r="AFH26" s="7"/>
      <c r="AFI26" s="7"/>
      <c r="AFJ26" s="7"/>
      <c r="AFK26" s="7"/>
      <c r="AFL26" s="7"/>
      <c r="AFM26" s="7"/>
      <c r="AFN26" s="7"/>
      <c r="AFO26" s="7"/>
      <c r="AFP26" s="7"/>
      <c r="AFQ26" s="7"/>
      <c r="AFR26" s="7"/>
      <c r="AFS26" s="7"/>
      <c r="AFT26" s="7"/>
      <c r="AFU26" s="7"/>
      <c r="AFV26" s="7"/>
      <c r="AFW26" s="7"/>
      <c r="AFX26" s="7"/>
      <c r="AFY26" s="7"/>
      <c r="AFZ26" s="7"/>
      <c r="AGA26" s="7"/>
      <c r="AGB26" s="7"/>
      <c r="AGC26" s="7"/>
      <c r="AGD26" s="7"/>
      <c r="AGE26" s="7"/>
      <c r="AGF26" s="7"/>
      <c r="AGG26" s="7"/>
      <c r="AGH26" s="7"/>
      <c r="AGI26" s="7"/>
      <c r="AGJ26" s="7"/>
      <c r="AGK26" s="7"/>
      <c r="AGL26" s="7"/>
      <c r="AGM26" s="7"/>
      <c r="AGN26" s="7"/>
      <c r="AGO26" s="7"/>
      <c r="AGP26" s="7"/>
      <c r="AGQ26" s="7"/>
      <c r="AGR26" s="7"/>
      <c r="AGS26" s="7"/>
      <c r="AGT26" s="7"/>
      <c r="AGU26" s="7"/>
      <c r="AGV26" s="7"/>
      <c r="AGW26" s="7"/>
      <c r="AGX26" s="7"/>
      <c r="AGY26" s="7"/>
      <c r="AGZ26" s="7"/>
      <c r="AHA26" s="7"/>
      <c r="AHB26" s="7"/>
      <c r="AHC26" s="7"/>
      <c r="AHD26" s="7"/>
      <c r="AHE26" s="7"/>
      <c r="AHF26" s="7"/>
      <c r="AHG26" s="7"/>
      <c r="AHH26" s="7"/>
      <c r="AHI26" s="7"/>
      <c r="AHJ26" s="7"/>
      <c r="AHK26" s="7"/>
      <c r="AHL26" s="7"/>
      <c r="AHM26" s="7"/>
      <c r="AHN26" s="7"/>
      <c r="AHO26" s="7"/>
      <c r="AHP26" s="7"/>
      <c r="AHQ26" s="7"/>
      <c r="AHR26" s="7"/>
      <c r="AHS26" s="7"/>
      <c r="AHT26" s="7"/>
      <c r="AHU26" s="7"/>
      <c r="AHV26" s="7"/>
      <c r="AHW26" s="7"/>
      <c r="AHX26" s="7"/>
      <c r="AHY26" s="7"/>
      <c r="AHZ26" s="7"/>
      <c r="AIA26" s="7"/>
      <c r="AIB26" s="7"/>
      <c r="AIC26" s="7"/>
      <c r="AID26" s="7"/>
      <c r="AIE26" s="7"/>
      <c r="AIF26" s="7"/>
      <c r="AIG26" s="7"/>
      <c r="AIH26" s="7"/>
      <c r="AII26" s="7"/>
      <c r="AIJ26" s="7"/>
      <c r="AIK26" s="7"/>
      <c r="AIL26" s="7"/>
      <c r="AIM26" s="7"/>
      <c r="AIN26" s="7"/>
      <c r="AIO26" s="7"/>
      <c r="AIP26" s="7"/>
      <c r="AIQ26" s="7"/>
      <c r="AIR26" s="7"/>
      <c r="AIS26" s="7"/>
      <c r="AIT26" s="7"/>
      <c r="AIU26" s="7"/>
      <c r="AIV26" s="7"/>
      <c r="AIW26" s="7"/>
      <c r="AIX26" s="7"/>
      <c r="AIY26" s="7"/>
      <c r="AIZ26" s="7"/>
      <c r="AJA26" s="7"/>
      <c r="AJB26" s="7"/>
      <c r="AJC26" s="7"/>
      <c r="AJD26" s="7"/>
      <c r="AJE26" s="7"/>
      <c r="AJF26" s="7"/>
      <c r="AJG26" s="7"/>
      <c r="AJH26" s="7"/>
      <c r="AJI26" s="7"/>
      <c r="AJJ26" s="7"/>
      <c r="AJK26" s="7"/>
      <c r="AJL26" s="7"/>
      <c r="AJM26" s="7"/>
      <c r="AJN26" s="7"/>
      <c r="AJO26" s="7"/>
      <c r="AJP26" s="7"/>
      <c r="AJQ26" s="7"/>
      <c r="AJR26" s="7"/>
      <c r="AJS26" s="7"/>
      <c r="AJT26" s="7"/>
      <c r="AJU26" s="7"/>
      <c r="AJV26" s="7"/>
      <c r="AJW26" s="7"/>
      <c r="AJX26" s="7"/>
      <c r="AJY26" s="7"/>
      <c r="AJZ26" s="7"/>
      <c r="AKA26" s="7"/>
      <c r="AKB26" s="7"/>
      <c r="AKC26" s="7"/>
      <c r="AKD26" s="7"/>
      <c r="AKE26" s="7"/>
      <c r="AKF26" s="7"/>
      <c r="AKG26" s="7"/>
      <c r="AKH26" s="7"/>
      <c r="AKI26" s="7"/>
      <c r="AKJ26" s="7"/>
      <c r="AKK26" s="7"/>
      <c r="AKL26" s="7"/>
      <c r="AKM26" s="7"/>
      <c r="AKN26" s="7"/>
      <c r="AKO26" s="7"/>
      <c r="AKP26" s="7"/>
      <c r="AKQ26" s="7"/>
      <c r="AKR26" s="7"/>
      <c r="AKS26" s="7"/>
      <c r="AKT26" s="7"/>
      <c r="AKU26" s="7"/>
      <c r="AKV26" s="7"/>
      <c r="AKW26" s="7"/>
      <c r="AKX26" s="7"/>
      <c r="AKY26" s="7"/>
      <c r="AKZ26" s="7"/>
      <c r="ALA26" s="7"/>
      <c r="ALB26" s="7"/>
      <c r="ALC26" s="7"/>
      <c r="ALD26" s="7"/>
      <c r="ALE26" s="7"/>
      <c r="ALF26" s="7"/>
      <c r="ALG26" s="7"/>
      <c r="ALH26" s="7"/>
      <c r="ALI26" s="7"/>
      <c r="ALJ26" s="7"/>
      <c r="ALK26" s="7"/>
      <c r="ALL26" s="7"/>
      <c r="ALM26" s="7"/>
      <c r="ALN26" s="7"/>
      <c r="ALO26" s="7"/>
      <c r="ALP26" s="7"/>
      <c r="ALQ26" s="7"/>
      <c r="ALR26" s="7"/>
      <c r="ALS26" s="7"/>
      <c r="ALT26" s="7"/>
      <c r="ALU26" s="7"/>
      <c r="ALV26" s="7"/>
      <c r="ALW26" s="7"/>
      <c r="ALX26" s="7"/>
      <c r="ALY26" s="7"/>
      <c r="ALZ26" s="7"/>
      <c r="AMA26" s="7"/>
      <c r="AMB26" s="7"/>
      <c r="AMC26" s="7"/>
      <c r="AMD26" s="7"/>
      <c r="AME26" s="7"/>
      <c r="AMF26" s="7"/>
      <c r="AMG26" s="7"/>
      <c r="AMH26" s="7"/>
      <c r="AMI26" s="7"/>
      <c r="AMJ26" s="7"/>
      <c r="AMK26" s="7"/>
      <c r="AML26" s="7"/>
      <c r="AMM26" s="7"/>
      <c r="AMN26" s="7"/>
      <c r="AMO26" s="7"/>
      <c r="AMP26" s="7"/>
      <c r="AMQ26" s="7"/>
      <c r="AMR26" s="7"/>
      <c r="AMS26" s="7"/>
      <c r="AMT26" s="7"/>
      <c r="AMU26" s="7"/>
      <c r="AMV26" s="7"/>
      <c r="AMW26" s="7"/>
      <c r="AMX26" s="7"/>
      <c r="AMY26" s="7"/>
      <c r="AMZ26" s="7"/>
      <c r="ANA26" s="7"/>
      <c r="ANB26" s="7"/>
      <c r="ANC26" s="7"/>
      <c r="AND26" s="7"/>
      <c r="ANE26" s="7"/>
      <c r="ANF26" s="7"/>
      <c r="ANG26" s="7"/>
      <c r="ANH26" s="7"/>
      <c r="ANI26" s="7"/>
      <c r="ANJ26" s="7"/>
      <c r="ANK26" s="7"/>
      <c r="ANL26" s="7"/>
      <c r="ANM26" s="7"/>
      <c r="ANN26" s="7"/>
      <c r="ANO26" s="7"/>
      <c r="ANP26" s="7"/>
      <c r="ANQ26" s="7"/>
      <c r="ANR26" s="7"/>
      <c r="ANS26" s="7"/>
      <c r="ANT26" s="7"/>
      <c r="ANU26" s="7"/>
      <c r="ANV26" s="7"/>
      <c r="ANW26" s="7"/>
      <c r="ANX26" s="7"/>
      <c r="ANY26" s="7"/>
      <c r="ANZ26" s="7"/>
      <c r="AOA26" s="7"/>
      <c r="AOB26" s="7"/>
      <c r="AOC26" s="7"/>
      <c r="AOD26" s="7"/>
      <c r="AOE26" s="7"/>
      <c r="AOF26" s="7"/>
      <c r="AOG26" s="7"/>
      <c r="AOH26" s="7"/>
      <c r="AOI26" s="7"/>
      <c r="AOJ26" s="7"/>
      <c r="AOK26" s="7"/>
      <c r="AOL26" s="7"/>
      <c r="AOM26" s="7"/>
      <c r="AON26" s="7"/>
      <c r="AOO26" s="7"/>
      <c r="AOP26" s="7"/>
      <c r="AOQ26" s="7"/>
      <c r="AOR26" s="7"/>
      <c r="AOS26" s="7"/>
      <c r="AOT26" s="7"/>
      <c r="AOU26" s="7"/>
      <c r="AOV26" s="7"/>
      <c r="AOW26" s="7"/>
      <c r="AOX26" s="7"/>
      <c r="AOY26" s="7"/>
      <c r="AOZ26" s="7"/>
      <c r="APA26" s="7"/>
      <c r="APB26" s="7"/>
      <c r="APC26" s="7"/>
      <c r="APD26" s="7"/>
      <c r="APE26" s="7"/>
      <c r="APF26" s="7"/>
      <c r="APG26" s="7"/>
      <c r="APH26" s="7"/>
      <c r="API26" s="7"/>
      <c r="APJ26" s="7"/>
      <c r="APK26" s="7"/>
      <c r="APL26" s="7"/>
      <c r="APM26" s="7"/>
      <c r="APN26" s="7"/>
      <c r="APO26" s="7"/>
      <c r="APP26" s="7"/>
      <c r="APQ26" s="7"/>
      <c r="APR26" s="7"/>
      <c r="APS26" s="7"/>
      <c r="APT26" s="7"/>
      <c r="APU26" s="7"/>
      <c r="APV26" s="7"/>
      <c r="APW26" s="7"/>
      <c r="APX26" s="7"/>
      <c r="APY26" s="7"/>
      <c r="APZ26" s="7"/>
      <c r="AQA26" s="7"/>
      <c r="AQB26" s="7"/>
      <c r="AQC26" s="7"/>
      <c r="AQD26" s="7"/>
      <c r="AQE26" s="7"/>
      <c r="AQF26" s="7"/>
      <c r="AQG26" s="7"/>
      <c r="AQH26" s="7"/>
      <c r="AQI26" s="7"/>
      <c r="AQJ26" s="7"/>
      <c r="AQK26" s="7"/>
      <c r="AQL26" s="7"/>
      <c r="AQM26" s="7"/>
      <c r="AQN26" s="7"/>
      <c r="AQO26" s="7"/>
      <c r="AQP26" s="7"/>
      <c r="AQQ26" s="7"/>
      <c r="AQR26" s="7"/>
      <c r="AQS26" s="7"/>
      <c r="AQT26" s="7"/>
      <c r="AQU26" s="7"/>
      <c r="AQV26" s="7"/>
      <c r="AQW26" s="7"/>
      <c r="AQX26" s="7"/>
      <c r="AQY26" s="7"/>
      <c r="AQZ26" s="7"/>
      <c r="ARA26" s="7"/>
      <c r="ARB26" s="7"/>
      <c r="ARC26" s="7"/>
      <c r="ARD26" s="7"/>
      <c r="ARE26" s="7"/>
      <c r="ARF26" s="7"/>
      <c r="ARG26" s="7"/>
      <c r="ARH26" s="7"/>
      <c r="ARI26" s="7"/>
      <c r="ARJ26" s="7"/>
      <c r="ARK26" s="7"/>
      <c r="ARL26" s="7"/>
      <c r="ARM26" s="7"/>
      <c r="ARN26" s="7"/>
      <c r="ARO26" s="7"/>
      <c r="ARP26" s="7"/>
      <c r="ARQ26" s="7"/>
      <c r="ARR26" s="7"/>
      <c r="ARS26" s="7"/>
      <c r="ART26" s="7"/>
      <c r="ARU26" s="7"/>
      <c r="ARV26" s="7"/>
      <c r="ARW26" s="7"/>
      <c r="ARX26" s="7"/>
      <c r="ARY26" s="7"/>
      <c r="ARZ26" s="7"/>
      <c r="ASA26" s="7"/>
      <c r="ASB26" s="7"/>
      <c r="ASC26" s="7"/>
      <c r="ASD26" s="7"/>
      <c r="ASE26" s="7"/>
      <c r="ASF26" s="7"/>
      <c r="ASG26" s="7"/>
      <c r="ASH26" s="7"/>
      <c r="ASI26" s="7"/>
      <c r="ASJ26" s="7"/>
      <c r="ASK26" s="7"/>
      <c r="ASL26" s="7"/>
      <c r="ASM26" s="7"/>
      <c r="ASN26" s="7"/>
      <c r="ASO26" s="7"/>
      <c r="ASP26" s="7"/>
      <c r="ASQ26" s="7"/>
      <c r="ASR26" s="7"/>
      <c r="ASS26" s="7"/>
      <c r="AST26" s="7"/>
      <c r="ASU26" s="7"/>
      <c r="ASV26" s="7"/>
      <c r="ASW26" s="7"/>
      <c r="ASX26" s="7"/>
      <c r="ASY26" s="7"/>
      <c r="ASZ26" s="7"/>
      <c r="ATA26" s="7"/>
      <c r="ATB26" s="7"/>
      <c r="ATC26" s="7"/>
      <c r="ATD26" s="7"/>
      <c r="ATE26" s="7"/>
      <c r="ATF26" s="7"/>
      <c r="ATG26" s="7"/>
      <c r="ATH26" s="7"/>
      <c r="ATI26" s="7"/>
      <c r="ATJ26" s="7"/>
      <c r="ATK26" s="7"/>
      <c r="ATL26" s="7"/>
      <c r="ATM26" s="7"/>
      <c r="ATN26" s="7"/>
      <c r="ATO26" s="7"/>
      <c r="ATP26" s="7"/>
      <c r="ATQ26" s="7"/>
      <c r="ATR26" s="7"/>
      <c r="ATS26" s="7"/>
      <c r="ATT26" s="7"/>
      <c r="ATU26" s="7"/>
      <c r="ATV26" s="7"/>
      <c r="ATW26" s="7"/>
      <c r="ATX26" s="7"/>
      <c r="ATY26" s="7"/>
      <c r="ATZ26" s="7"/>
      <c r="AUA26" s="7"/>
      <c r="AUB26" s="7"/>
      <c r="AUC26" s="7"/>
      <c r="AUD26" s="7"/>
      <c r="AUE26" s="7"/>
      <c r="AUF26" s="7"/>
      <c r="AUG26" s="7"/>
      <c r="AUH26" s="7"/>
      <c r="AUI26" s="7"/>
      <c r="AUJ26" s="7"/>
      <c r="AUK26" s="7"/>
      <c r="AUL26" s="7"/>
      <c r="AUM26" s="7"/>
      <c r="AUN26" s="7"/>
      <c r="AUO26" s="7"/>
      <c r="AUP26" s="7"/>
      <c r="AUQ26" s="7"/>
      <c r="AUR26" s="7"/>
      <c r="AUS26" s="7"/>
      <c r="AUT26" s="7"/>
      <c r="AUU26" s="7"/>
      <c r="AUV26" s="7"/>
      <c r="AUW26" s="7"/>
      <c r="AUX26" s="7"/>
      <c r="AUY26" s="7"/>
      <c r="AUZ26" s="7"/>
      <c r="AVA26" s="7"/>
      <c r="AVB26" s="7"/>
      <c r="AVC26" s="7"/>
      <c r="AVD26" s="7"/>
      <c r="AVE26" s="7"/>
      <c r="AVF26" s="7"/>
      <c r="AVG26" s="7"/>
      <c r="AVH26" s="7"/>
      <c r="AVI26" s="7"/>
      <c r="AVJ26" s="7"/>
      <c r="AVK26" s="7"/>
      <c r="AVL26" s="7"/>
      <c r="AVM26" s="7"/>
      <c r="AVN26" s="7"/>
      <c r="AVO26" s="7"/>
      <c r="AVP26" s="7"/>
      <c r="AVQ26" s="7"/>
      <c r="AVR26" s="7"/>
      <c r="AVS26" s="7"/>
      <c r="AVT26" s="7"/>
      <c r="AVU26" s="7"/>
      <c r="AVV26" s="7"/>
      <c r="AVW26" s="7"/>
      <c r="AVX26" s="7"/>
      <c r="AVY26" s="7"/>
      <c r="AVZ26" s="7"/>
      <c r="AWA26" s="7"/>
      <c r="AWB26" s="7"/>
      <c r="AWC26" s="7"/>
      <c r="AWD26" s="7"/>
      <c r="AWE26" s="7"/>
      <c r="AWF26" s="7"/>
      <c r="AWG26" s="7"/>
      <c r="AWH26" s="7"/>
      <c r="AWI26" s="7"/>
      <c r="AWJ26" s="7"/>
      <c r="AWK26" s="7"/>
      <c r="AWL26" s="7"/>
      <c r="AWM26" s="7"/>
      <c r="AWN26" s="7"/>
      <c r="AWO26" s="7"/>
      <c r="AWP26" s="7"/>
      <c r="AWQ26" s="7"/>
      <c r="AWR26" s="7"/>
      <c r="AWS26" s="7"/>
      <c r="AWT26" s="7"/>
      <c r="AWU26" s="7"/>
      <c r="AWV26" s="7"/>
      <c r="AWW26" s="7"/>
      <c r="AWX26" s="7"/>
      <c r="AWY26" s="7"/>
      <c r="AWZ26" s="7"/>
      <c r="AXA26" s="7"/>
      <c r="AXB26" s="7"/>
      <c r="AXC26" s="7"/>
      <c r="AXD26" s="7"/>
      <c r="AXE26" s="7"/>
      <c r="AXF26" s="7"/>
      <c r="AXG26" s="7"/>
      <c r="AXH26" s="7"/>
      <c r="AXI26" s="7"/>
      <c r="AXJ26" s="7"/>
      <c r="AXK26" s="7"/>
      <c r="AXL26" s="7"/>
      <c r="AXM26" s="7"/>
      <c r="AXN26" s="7"/>
      <c r="AXO26" s="7"/>
      <c r="AXP26" s="7"/>
      <c r="AXQ26" s="7"/>
      <c r="AXR26" s="7"/>
      <c r="AXS26" s="7"/>
      <c r="AXT26" s="7"/>
      <c r="AXU26" s="7"/>
      <c r="AXV26" s="7"/>
      <c r="AXW26" s="7"/>
      <c r="AXX26" s="7"/>
      <c r="AXY26" s="7"/>
      <c r="AXZ26" s="7"/>
      <c r="AYA26" s="7"/>
      <c r="AYB26" s="7"/>
      <c r="AYC26" s="7"/>
      <c r="AYD26" s="7"/>
      <c r="AYE26" s="7"/>
      <c r="AYF26" s="7"/>
      <c r="AYG26" s="7"/>
      <c r="AYH26" s="7"/>
      <c r="AYI26" s="7"/>
      <c r="AYJ26" s="7"/>
      <c r="AYK26" s="7"/>
      <c r="AYL26" s="7"/>
      <c r="AYM26" s="7"/>
      <c r="AYN26" s="7"/>
      <c r="AYO26" s="7"/>
      <c r="AYP26" s="7"/>
      <c r="AYQ26" s="7"/>
      <c r="AYR26" s="7"/>
      <c r="AYS26" s="7"/>
      <c r="AYT26" s="7"/>
      <c r="AYU26" s="7"/>
      <c r="AYV26" s="7"/>
      <c r="AYW26" s="7"/>
      <c r="AYX26" s="7"/>
      <c r="AYY26" s="7"/>
      <c r="AYZ26" s="7"/>
      <c r="AZA26" s="7"/>
      <c r="AZB26" s="7"/>
      <c r="AZC26" s="7"/>
      <c r="AZD26" s="7"/>
      <c r="AZE26" s="7"/>
      <c r="AZF26" s="7"/>
      <c r="AZG26" s="7"/>
      <c r="AZH26" s="7"/>
      <c r="AZI26" s="7"/>
      <c r="AZJ26" s="7"/>
      <c r="AZK26" s="7"/>
      <c r="AZL26" s="7"/>
      <c r="AZM26" s="7"/>
      <c r="AZN26" s="7"/>
      <c r="AZO26" s="7"/>
      <c r="AZP26" s="7"/>
      <c r="AZQ26" s="7"/>
      <c r="AZR26" s="7"/>
      <c r="AZS26" s="7"/>
      <c r="AZT26" s="7"/>
      <c r="AZU26" s="7"/>
      <c r="AZV26" s="7"/>
      <c r="AZW26" s="7"/>
      <c r="AZX26" s="7"/>
      <c r="AZY26" s="7"/>
      <c r="AZZ26" s="7"/>
      <c r="BAA26" s="7"/>
      <c r="BAB26" s="7"/>
      <c r="BAC26" s="7"/>
      <c r="BAD26" s="7"/>
      <c r="BAE26" s="7"/>
      <c r="BAF26" s="7"/>
      <c r="BAG26" s="7"/>
      <c r="BAH26" s="7"/>
      <c r="BAI26" s="7"/>
      <c r="BAJ26" s="7"/>
      <c r="BAK26" s="7"/>
      <c r="BAL26" s="7"/>
      <c r="BAM26" s="7"/>
      <c r="BAN26" s="7"/>
      <c r="BAO26" s="7"/>
      <c r="BAP26" s="7"/>
      <c r="BAQ26" s="7"/>
      <c r="BAR26" s="7"/>
      <c r="BAS26" s="7"/>
      <c r="BAT26" s="7"/>
      <c r="BAU26" s="7"/>
      <c r="BAV26" s="7"/>
      <c r="BAW26" s="7"/>
      <c r="BAX26" s="7"/>
      <c r="BAY26" s="7"/>
      <c r="BAZ26" s="7"/>
      <c r="BBA26" s="7"/>
      <c r="BBB26" s="7"/>
      <c r="BBC26" s="7"/>
      <c r="BBD26" s="7"/>
      <c r="BBE26" s="7"/>
      <c r="BBF26" s="7"/>
      <c r="BBG26" s="7"/>
      <c r="BBH26" s="7"/>
      <c r="BBI26" s="7"/>
      <c r="BBJ26" s="7"/>
      <c r="BBK26" s="7"/>
      <c r="BBL26" s="7"/>
      <c r="BBM26" s="7"/>
      <c r="BBN26" s="7"/>
      <c r="BBO26" s="7"/>
      <c r="BBP26" s="7"/>
      <c r="BBQ26" s="7"/>
      <c r="BBR26" s="7"/>
      <c r="BBS26" s="7"/>
      <c r="BBT26" s="7"/>
      <c r="BBU26" s="7"/>
      <c r="BBV26" s="7"/>
      <c r="BBW26" s="7"/>
      <c r="BBX26" s="7"/>
      <c r="BBY26" s="7"/>
      <c r="BBZ26" s="7"/>
      <c r="BCA26" s="7"/>
      <c r="BCB26" s="7"/>
      <c r="BCC26" s="7"/>
      <c r="BCD26" s="7"/>
      <c r="BCE26" s="7"/>
      <c r="BCF26" s="7"/>
      <c r="BCG26" s="7"/>
      <c r="BCH26" s="7"/>
      <c r="BCI26" s="7"/>
      <c r="BCJ26" s="7"/>
      <c r="BCK26" s="7"/>
      <c r="BCL26" s="7"/>
      <c r="BCM26" s="7"/>
      <c r="BCN26" s="7"/>
      <c r="BCO26" s="7"/>
      <c r="BCP26" s="7"/>
      <c r="BCQ26" s="7"/>
      <c r="BCR26" s="7"/>
      <c r="BCS26" s="7"/>
      <c r="BCT26" s="7"/>
      <c r="BCU26" s="7"/>
      <c r="BCV26" s="7"/>
      <c r="BCW26" s="7"/>
      <c r="BCX26" s="7"/>
      <c r="BCY26" s="7"/>
      <c r="BCZ26" s="7"/>
      <c r="BDA26" s="7"/>
      <c r="BDB26" s="7"/>
      <c r="BDC26" s="7"/>
      <c r="BDD26" s="7"/>
      <c r="BDE26" s="7"/>
      <c r="BDF26" s="7"/>
      <c r="BDG26" s="7"/>
      <c r="BDH26" s="7"/>
      <c r="BDI26" s="7"/>
      <c r="BDJ26" s="7"/>
      <c r="BDK26" s="7"/>
      <c r="BDL26" s="7"/>
      <c r="BDM26" s="7"/>
      <c r="BDN26" s="7"/>
      <c r="BDO26" s="7"/>
      <c r="BDP26" s="7"/>
      <c r="BDQ26" s="7"/>
      <c r="BDR26" s="7"/>
      <c r="BDS26" s="7"/>
      <c r="BDT26" s="7"/>
      <c r="BDU26" s="7"/>
      <c r="BDV26" s="7"/>
      <c r="BDW26" s="7"/>
      <c r="BDX26" s="7"/>
      <c r="BDY26" s="7"/>
      <c r="BDZ26" s="7"/>
      <c r="BEA26" s="7"/>
      <c r="BEB26" s="7"/>
      <c r="BEC26" s="7"/>
      <c r="BED26" s="7"/>
      <c r="BEE26" s="7"/>
      <c r="BEF26" s="7"/>
      <c r="BEG26" s="7"/>
      <c r="BEH26" s="7"/>
      <c r="BEI26" s="7"/>
      <c r="BEJ26" s="7"/>
      <c r="BEK26" s="7"/>
      <c r="BEL26" s="7"/>
      <c r="BEM26" s="7"/>
      <c r="BEN26" s="7"/>
      <c r="BEO26" s="7"/>
      <c r="BEP26" s="7"/>
      <c r="BEQ26" s="7"/>
      <c r="BER26" s="7"/>
      <c r="BES26" s="7"/>
      <c r="BET26" s="7"/>
      <c r="BEU26" s="7"/>
      <c r="BEV26" s="7"/>
      <c r="BEW26" s="7"/>
      <c r="BEX26" s="7"/>
      <c r="BEY26" s="7"/>
      <c r="BEZ26" s="7"/>
      <c r="BFA26" s="7"/>
      <c r="BFB26" s="7"/>
      <c r="BFC26" s="7"/>
      <c r="BFD26" s="7"/>
      <c r="BFE26" s="7"/>
      <c r="BFF26" s="7"/>
      <c r="BFG26" s="7"/>
      <c r="BFH26" s="7"/>
      <c r="BFI26" s="7"/>
      <c r="BFJ26" s="7"/>
      <c r="BFK26" s="7"/>
      <c r="BFL26" s="7"/>
      <c r="BFM26" s="7"/>
      <c r="BFN26" s="7"/>
      <c r="BFO26" s="7"/>
      <c r="BFP26" s="7"/>
      <c r="BFQ26" s="7"/>
      <c r="BFR26" s="7"/>
      <c r="BFS26" s="7"/>
      <c r="BFT26" s="7"/>
      <c r="BFU26" s="7"/>
      <c r="BFV26" s="7"/>
      <c r="BFW26" s="7"/>
      <c r="BFX26" s="7"/>
      <c r="BFY26" s="7"/>
      <c r="BFZ26" s="7"/>
      <c r="BGA26" s="7"/>
      <c r="BGB26" s="7"/>
      <c r="BGC26" s="7"/>
      <c r="BGD26" s="7"/>
      <c r="BGE26" s="7"/>
      <c r="BGF26" s="7"/>
      <c r="BGG26" s="7"/>
      <c r="BGH26" s="7"/>
      <c r="BGI26" s="7"/>
      <c r="BGJ26" s="7"/>
      <c r="BGK26" s="7"/>
      <c r="BGL26" s="7"/>
      <c r="BGM26" s="7"/>
      <c r="BGN26" s="7"/>
      <c r="BGO26" s="7"/>
      <c r="BGP26" s="7"/>
      <c r="BGQ26" s="7"/>
      <c r="BGR26" s="7"/>
      <c r="BGS26" s="7"/>
      <c r="BGT26" s="7"/>
      <c r="BGU26" s="7"/>
      <c r="BGV26" s="7"/>
      <c r="BGW26" s="7"/>
      <c r="BGX26" s="7"/>
      <c r="BGY26" s="7"/>
      <c r="BGZ26" s="7"/>
      <c r="BHA26" s="7"/>
      <c r="BHB26" s="7"/>
      <c r="BHC26" s="7"/>
      <c r="BHD26" s="7"/>
      <c r="BHE26" s="7"/>
      <c r="BHF26" s="7"/>
      <c r="BHG26" s="7"/>
      <c r="BHH26" s="7"/>
      <c r="BHI26" s="7"/>
      <c r="BHJ26" s="7"/>
      <c r="BHK26" s="7"/>
      <c r="BHL26" s="7"/>
      <c r="BHM26" s="7"/>
      <c r="BHN26" s="7"/>
      <c r="BHO26" s="7"/>
      <c r="BHP26" s="7"/>
      <c r="BHQ26" s="7"/>
      <c r="BHR26" s="7"/>
      <c r="BHS26" s="7"/>
      <c r="BHT26" s="7"/>
      <c r="BHU26" s="7"/>
      <c r="BHV26" s="7"/>
      <c r="BHW26" s="7"/>
      <c r="BHX26" s="7"/>
      <c r="BHY26" s="7"/>
      <c r="BHZ26" s="7"/>
      <c r="BIA26" s="7"/>
      <c r="BIB26" s="7"/>
      <c r="BIC26" s="7"/>
      <c r="BID26" s="7"/>
      <c r="BIE26" s="7"/>
      <c r="BIF26" s="7"/>
      <c r="BIG26" s="7"/>
      <c r="BIH26" s="7"/>
      <c r="BII26" s="7"/>
      <c r="BIJ26" s="7"/>
      <c r="BIK26" s="7"/>
      <c r="BIL26" s="7"/>
      <c r="BIM26" s="7"/>
      <c r="BIN26" s="7"/>
      <c r="BIO26" s="7"/>
      <c r="BIP26" s="7"/>
      <c r="BIQ26" s="7"/>
      <c r="BIR26" s="7"/>
      <c r="BIS26" s="7"/>
      <c r="BIT26" s="7"/>
      <c r="BIU26" s="7"/>
      <c r="BIV26" s="7"/>
      <c r="BIW26" s="7"/>
      <c r="BIX26" s="7"/>
      <c r="BIY26" s="7"/>
      <c r="BIZ26" s="7"/>
      <c r="BJA26" s="7"/>
      <c r="BJB26" s="7"/>
      <c r="BJC26" s="7"/>
      <c r="BJD26" s="7"/>
      <c r="BJE26" s="7"/>
      <c r="BJF26" s="7"/>
      <c r="BJG26" s="7"/>
      <c r="BJH26" s="7"/>
      <c r="BJI26" s="7"/>
      <c r="BJJ26" s="7"/>
      <c r="BJK26" s="7"/>
      <c r="BJL26" s="7"/>
      <c r="BJM26" s="7"/>
      <c r="BJN26" s="7"/>
      <c r="BJO26" s="7"/>
      <c r="BJP26" s="7"/>
      <c r="BJQ26" s="7"/>
      <c r="BJR26" s="7"/>
      <c r="BJS26" s="7"/>
      <c r="BJT26" s="7"/>
      <c r="BJU26" s="7"/>
      <c r="BJV26" s="7"/>
      <c r="BJW26" s="7"/>
      <c r="BJX26" s="7"/>
      <c r="BJY26" s="7"/>
      <c r="BJZ26" s="7"/>
      <c r="BKA26" s="7"/>
      <c r="BKB26" s="7"/>
      <c r="BKC26" s="7"/>
      <c r="BKD26" s="7"/>
      <c r="BKE26" s="7"/>
      <c r="BKF26" s="7"/>
      <c r="BKG26" s="7"/>
      <c r="BKH26" s="7"/>
      <c r="BKI26" s="7"/>
      <c r="BKJ26" s="7"/>
      <c r="BKK26" s="7"/>
      <c r="BKL26" s="7"/>
      <c r="BKM26" s="7"/>
      <c r="BKN26" s="7"/>
      <c r="BKO26" s="7"/>
      <c r="BKP26" s="7"/>
      <c r="BKQ26" s="7"/>
      <c r="BKR26" s="7"/>
      <c r="BKS26" s="7"/>
      <c r="BKT26" s="7"/>
      <c r="BKU26" s="7"/>
      <c r="BKV26" s="7"/>
      <c r="BKW26" s="7"/>
      <c r="BKX26" s="7"/>
      <c r="BKY26" s="7"/>
      <c r="BKZ26" s="7"/>
      <c r="BLA26" s="7"/>
      <c r="BLB26" s="7"/>
      <c r="BLC26" s="7"/>
      <c r="BLD26" s="7"/>
      <c r="BLE26" s="7"/>
      <c r="BLF26" s="7"/>
      <c r="BLG26" s="7"/>
      <c r="BLH26" s="7"/>
      <c r="BLI26" s="7"/>
      <c r="BLJ26" s="7"/>
      <c r="BLK26" s="7"/>
      <c r="BLL26" s="7"/>
      <c r="BLM26" s="7"/>
      <c r="BLN26" s="7"/>
      <c r="BLO26" s="7"/>
      <c r="BLP26" s="7"/>
      <c r="BLQ26" s="7"/>
      <c r="BLR26" s="7"/>
      <c r="BLS26" s="7"/>
      <c r="BLT26" s="7"/>
      <c r="BLU26" s="7"/>
      <c r="BLV26" s="7"/>
      <c r="BLW26" s="7"/>
      <c r="BLX26" s="7"/>
      <c r="BLY26" s="7"/>
      <c r="BLZ26" s="7"/>
      <c r="BMA26" s="7"/>
      <c r="BMB26" s="7"/>
      <c r="BMC26" s="7"/>
      <c r="BMD26" s="7"/>
      <c r="BME26" s="7"/>
      <c r="BMF26" s="7"/>
      <c r="BMG26" s="7"/>
      <c r="BMH26" s="7"/>
      <c r="BMI26" s="7"/>
      <c r="BMJ26" s="7"/>
      <c r="BMK26" s="7"/>
      <c r="BML26" s="7"/>
      <c r="BMM26" s="7"/>
      <c r="BMN26" s="7"/>
      <c r="BMO26" s="7"/>
      <c r="BMP26" s="7"/>
      <c r="BMQ26" s="7"/>
      <c r="BMR26" s="7"/>
      <c r="BMS26" s="7"/>
      <c r="BMT26" s="7"/>
      <c r="BMU26" s="7"/>
      <c r="BMV26" s="7"/>
      <c r="BMW26" s="7"/>
      <c r="BMX26" s="7"/>
      <c r="BMY26" s="7"/>
      <c r="BMZ26" s="7"/>
      <c r="BNA26" s="7"/>
      <c r="BNB26" s="7"/>
      <c r="BNC26" s="7"/>
      <c r="BND26" s="7"/>
      <c r="BNE26" s="7"/>
      <c r="BNF26" s="7"/>
      <c r="BNG26" s="7"/>
      <c r="BNH26" s="7"/>
      <c r="BNI26" s="7"/>
      <c r="BNJ26" s="7"/>
      <c r="BNK26" s="7"/>
      <c r="BNL26" s="7"/>
      <c r="BNM26" s="7"/>
      <c r="BNN26" s="7"/>
      <c r="BNO26" s="7"/>
      <c r="BNP26" s="7"/>
      <c r="BNQ26" s="7"/>
      <c r="BNR26" s="7"/>
      <c r="BNS26" s="7"/>
      <c r="BNT26" s="7"/>
      <c r="BNU26" s="7"/>
      <c r="BNV26" s="7"/>
      <c r="BNW26" s="7"/>
      <c r="BNX26" s="7"/>
      <c r="BNY26" s="7"/>
      <c r="BNZ26" s="7"/>
      <c r="BOA26" s="7"/>
      <c r="BOB26" s="7"/>
      <c r="BOC26" s="7"/>
      <c r="BOD26" s="7"/>
      <c r="BOE26" s="7"/>
      <c r="BOF26" s="7"/>
      <c r="BOG26" s="7"/>
      <c r="BOH26" s="7"/>
      <c r="BOI26" s="7"/>
      <c r="BOJ26" s="7"/>
      <c r="BOK26" s="7"/>
      <c r="BOL26" s="7"/>
      <c r="BOM26" s="7"/>
      <c r="BON26" s="7"/>
      <c r="BOO26" s="7"/>
      <c r="BOP26" s="7"/>
      <c r="BOQ26" s="7"/>
      <c r="BOR26" s="7"/>
      <c r="BOS26" s="7"/>
      <c r="BOT26" s="7"/>
      <c r="BOU26" s="7"/>
      <c r="BOV26" s="7"/>
      <c r="BOW26" s="7"/>
      <c r="BOX26" s="7"/>
      <c r="BOY26" s="7"/>
      <c r="BOZ26" s="7"/>
      <c r="BPA26" s="7"/>
      <c r="BPB26" s="7"/>
      <c r="BPC26" s="7"/>
      <c r="BPD26" s="7"/>
      <c r="BPE26" s="7"/>
      <c r="BPF26" s="7"/>
      <c r="BPG26" s="7"/>
      <c r="BPH26" s="7"/>
      <c r="BPI26" s="7"/>
      <c r="BPJ26" s="7"/>
      <c r="BPK26" s="7"/>
      <c r="BPL26" s="7"/>
      <c r="BPM26" s="7"/>
      <c r="BPN26" s="7"/>
      <c r="BPO26" s="7"/>
      <c r="BPP26" s="7"/>
      <c r="BPQ26" s="7"/>
      <c r="BPR26" s="7"/>
      <c r="BPS26" s="7"/>
      <c r="BPT26" s="7"/>
      <c r="BPU26" s="7"/>
      <c r="BPV26" s="7"/>
      <c r="BPW26" s="7"/>
      <c r="BPX26" s="7"/>
      <c r="BPY26" s="7"/>
      <c r="BPZ26" s="7"/>
      <c r="BQA26" s="7"/>
      <c r="BQB26" s="7"/>
      <c r="BQC26" s="7"/>
      <c r="BQD26" s="7"/>
      <c r="BQE26" s="7"/>
      <c r="BQF26" s="7"/>
      <c r="BQG26" s="7"/>
      <c r="BQH26" s="7"/>
      <c r="BQI26" s="7"/>
      <c r="BQJ26" s="7"/>
      <c r="BQK26" s="7"/>
      <c r="BQL26" s="7"/>
      <c r="BQM26" s="7"/>
      <c r="BQN26" s="7"/>
      <c r="BQO26" s="7"/>
      <c r="BQP26" s="7"/>
      <c r="BQQ26" s="7"/>
      <c r="BQR26" s="7"/>
      <c r="BQS26" s="7"/>
      <c r="BQT26" s="7"/>
      <c r="BQU26" s="7"/>
      <c r="BQV26" s="7"/>
      <c r="BQW26" s="7"/>
      <c r="BQX26" s="7"/>
      <c r="BQY26" s="7"/>
      <c r="BQZ26" s="7"/>
      <c r="BRA26" s="7"/>
      <c r="BRB26" s="7"/>
      <c r="BRC26" s="7"/>
      <c r="BRD26" s="7"/>
      <c r="BRE26" s="7"/>
      <c r="BRF26" s="7"/>
      <c r="BRG26" s="7"/>
      <c r="BRH26" s="7"/>
      <c r="BRI26" s="7"/>
      <c r="BRJ26" s="7"/>
      <c r="BRK26" s="7"/>
      <c r="BRL26" s="7"/>
      <c r="BRM26" s="7"/>
      <c r="BRN26" s="7"/>
      <c r="BRO26" s="7"/>
      <c r="BRP26" s="7"/>
      <c r="BRQ26" s="7"/>
      <c r="BRR26" s="7"/>
      <c r="BRS26" s="7"/>
      <c r="BRT26" s="7"/>
      <c r="BRU26" s="7"/>
      <c r="BRV26" s="7"/>
      <c r="BRW26" s="7"/>
      <c r="BRX26" s="7"/>
      <c r="BRY26" s="7"/>
      <c r="BRZ26" s="7"/>
      <c r="BSA26" s="7"/>
      <c r="BSB26" s="7"/>
      <c r="BSC26" s="7"/>
      <c r="BSD26" s="7"/>
      <c r="BSE26" s="7"/>
      <c r="BSF26" s="7"/>
      <c r="BSG26" s="7"/>
      <c r="BSH26" s="7"/>
      <c r="BSI26" s="7"/>
      <c r="BSJ26" s="7"/>
      <c r="BSK26" s="7"/>
      <c r="BSL26" s="7"/>
      <c r="BSM26" s="7"/>
      <c r="BSN26" s="7"/>
      <c r="BSO26" s="7"/>
      <c r="BSP26" s="7"/>
      <c r="BSQ26" s="7"/>
      <c r="BSR26" s="7"/>
      <c r="BSS26" s="7"/>
      <c r="BST26" s="7"/>
      <c r="BSU26" s="7"/>
      <c r="BSV26" s="7"/>
      <c r="BSW26" s="7"/>
      <c r="BSX26" s="7"/>
      <c r="BSY26" s="7"/>
      <c r="BSZ26" s="7"/>
      <c r="BTA26" s="7"/>
      <c r="BTB26" s="7"/>
      <c r="BTC26" s="7"/>
      <c r="BTD26" s="7"/>
      <c r="BTE26" s="7"/>
      <c r="BTF26" s="7"/>
      <c r="BTG26" s="7"/>
      <c r="BTH26" s="7"/>
      <c r="BTI26" s="7"/>
      <c r="BTJ26" s="7"/>
      <c r="BTK26" s="7"/>
      <c r="BTL26" s="7"/>
      <c r="BTM26" s="7"/>
      <c r="BTN26" s="7"/>
      <c r="BTO26" s="7"/>
      <c r="BTP26" s="7"/>
      <c r="BTQ26" s="7"/>
      <c r="BTR26" s="7"/>
      <c r="BTS26" s="7"/>
      <c r="BTT26" s="7"/>
      <c r="BTU26" s="7"/>
      <c r="BTV26" s="7"/>
      <c r="BTW26" s="7"/>
      <c r="BTX26" s="7"/>
      <c r="BTY26" s="7"/>
      <c r="BTZ26" s="7"/>
      <c r="BUA26" s="7"/>
      <c r="BUB26" s="7"/>
      <c r="BUC26" s="7"/>
      <c r="BUD26" s="7"/>
      <c r="BUE26" s="7"/>
      <c r="BUF26" s="7"/>
      <c r="BUG26" s="7"/>
      <c r="BUH26" s="7"/>
      <c r="BUI26" s="7"/>
      <c r="BUJ26" s="7"/>
      <c r="BUK26" s="7"/>
      <c r="BUL26" s="7"/>
      <c r="BUM26" s="7"/>
      <c r="BUN26" s="7"/>
      <c r="BUO26" s="7"/>
      <c r="BUP26" s="7"/>
      <c r="BUQ26" s="7"/>
      <c r="BUR26" s="7"/>
      <c r="BUS26" s="7"/>
      <c r="BUT26" s="7"/>
      <c r="BUU26" s="7"/>
      <c r="BUV26" s="7"/>
      <c r="BUW26" s="7"/>
      <c r="BUX26" s="7"/>
      <c r="BUY26" s="7"/>
      <c r="BUZ26" s="7"/>
      <c r="BVA26" s="7"/>
      <c r="BVB26" s="7"/>
      <c r="BVC26" s="7"/>
      <c r="BVD26" s="7"/>
      <c r="BVE26" s="7"/>
      <c r="BVF26" s="7"/>
      <c r="BVG26" s="7"/>
      <c r="BVH26" s="7"/>
      <c r="BVI26" s="7"/>
      <c r="BVJ26" s="7"/>
      <c r="BVK26" s="7"/>
      <c r="BVL26" s="7"/>
      <c r="BVM26" s="7"/>
      <c r="BVN26" s="7"/>
      <c r="BVO26" s="7"/>
      <c r="BVP26" s="7"/>
      <c r="BVQ26" s="7"/>
      <c r="BVR26" s="7"/>
      <c r="BVS26" s="7"/>
      <c r="BVT26" s="7"/>
      <c r="BVU26" s="7"/>
      <c r="BVV26" s="7"/>
      <c r="BVW26" s="7"/>
      <c r="BVX26" s="7"/>
      <c r="BVY26" s="7"/>
      <c r="BVZ26" s="7"/>
      <c r="BWA26" s="7"/>
      <c r="BWB26" s="7"/>
      <c r="BWC26" s="7"/>
      <c r="BWD26" s="7"/>
      <c r="BWE26" s="7"/>
      <c r="BWF26" s="7"/>
      <c r="BWG26" s="7"/>
      <c r="BWH26" s="7"/>
      <c r="BWI26" s="7"/>
      <c r="BWJ26" s="7"/>
      <c r="BWK26" s="7"/>
      <c r="BWL26" s="7"/>
      <c r="BWM26" s="7"/>
      <c r="BWN26" s="7"/>
      <c r="BWO26" s="7"/>
      <c r="BWP26" s="7"/>
      <c r="BWQ26" s="7"/>
      <c r="BWR26" s="7"/>
      <c r="BWS26" s="7"/>
      <c r="BWT26" s="7"/>
      <c r="BWU26" s="7"/>
      <c r="BWV26" s="7"/>
      <c r="BWW26" s="7"/>
      <c r="BWX26" s="7"/>
      <c r="BWY26" s="7"/>
      <c r="BWZ26" s="7"/>
      <c r="BXA26" s="7"/>
      <c r="BXB26" s="7"/>
      <c r="BXC26" s="7"/>
      <c r="BXD26" s="7"/>
      <c r="BXE26" s="7"/>
      <c r="BXF26" s="7"/>
      <c r="BXG26" s="7"/>
      <c r="BXH26" s="7"/>
      <c r="BXI26" s="7"/>
      <c r="BXJ26" s="7"/>
      <c r="BXK26" s="7"/>
      <c r="BXL26" s="7"/>
      <c r="BXM26" s="7"/>
      <c r="BXN26" s="7"/>
      <c r="BXO26" s="7"/>
      <c r="BXP26" s="7"/>
      <c r="BXQ26" s="7"/>
      <c r="BXR26" s="7"/>
      <c r="BXS26" s="7"/>
      <c r="BXT26" s="7"/>
      <c r="BXU26" s="7"/>
      <c r="BXV26" s="7"/>
      <c r="BXW26" s="7"/>
      <c r="BXX26" s="7"/>
      <c r="BXY26" s="7"/>
      <c r="BXZ26" s="7"/>
      <c r="BYA26" s="7"/>
      <c r="BYB26" s="7"/>
      <c r="BYC26" s="7"/>
      <c r="BYD26" s="7"/>
      <c r="BYE26" s="7"/>
      <c r="BYF26" s="7"/>
      <c r="BYG26" s="7"/>
      <c r="BYH26" s="7"/>
      <c r="BYI26" s="7"/>
      <c r="BYJ26" s="7"/>
      <c r="BYK26" s="7"/>
      <c r="BYL26" s="7"/>
      <c r="BYM26" s="7"/>
      <c r="BYN26" s="7"/>
      <c r="BYO26" s="7"/>
      <c r="BYP26" s="7"/>
      <c r="BYQ26" s="7"/>
      <c r="BYR26" s="7"/>
      <c r="BYS26" s="7"/>
      <c r="BYT26" s="7"/>
      <c r="BYU26" s="7"/>
      <c r="BYV26" s="7"/>
      <c r="BYW26" s="7"/>
      <c r="BYX26" s="7"/>
      <c r="BYY26" s="7"/>
      <c r="BYZ26" s="7"/>
      <c r="BZA26" s="7"/>
      <c r="BZB26" s="7"/>
      <c r="BZC26" s="7"/>
      <c r="BZD26" s="7"/>
      <c r="BZE26" s="7"/>
      <c r="BZF26" s="7"/>
      <c r="BZG26" s="7"/>
      <c r="BZH26" s="7"/>
      <c r="BZI26" s="7"/>
      <c r="BZJ26" s="7"/>
      <c r="BZK26" s="7"/>
      <c r="BZL26" s="7"/>
      <c r="BZM26" s="7"/>
      <c r="BZN26" s="7"/>
      <c r="BZO26" s="7"/>
      <c r="BZP26" s="7"/>
      <c r="BZQ26" s="7"/>
      <c r="BZR26" s="7"/>
      <c r="BZS26" s="7"/>
      <c r="BZT26" s="7"/>
      <c r="BZU26" s="7"/>
      <c r="BZV26" s="7"/>
      <c r="BZW26" s="7"/>
      <c r="BZX26" s="7"/>
      <c r="BZY26" s="7"/>
      <c r="BZZ26" s="7"/>
      <c r="CAA26" s="7"/>
      <c r="CAB26" s="7"/>
      <c r="CAC26" s="7"/>
      <c r="CAD26" s="7"/>
      <c r="CAE26" s="7"/>
      <c r="CAF26" s="7"/>
      <c r="CAG26" s="7"/>
      <c r="CAH26" s="7"/>
      <c r="CAI26" s="7"/>
      <c r="CAJ26" s="7"/>
      <c r="CAK26" s="7"/>
      <c r="CAL26" s="7"/>
      <c r="CAM26" s="7"/>
      <c r="CAN26" s="7"/>
      <c r="CAO26" s="7"/>
      <c r="CAP26" s="7"/>
      <c r="CAQ26" s="7"/>
      <c r="CAR26" s="7"/>
      <c r="CAS26" s="7"/>
      <c r="CAT26" s="7"/>
      <c r="CAU26" s="7"/>
      <c r="CAV26" s="7"/>
      <c r="CAW26" s="7"/>
      <c r="CAX26" s="7"/>
      <c r="CAY26" s="7"/>
      <c r="CAZ26" s="7"/>
      <c r="CBA26" s="7"/>
      <c r="CBB26" s="7"/>
      <c r="CBC26" s="7"/>
      <c r="CBD26" s="7"/>
      <c r="CBE26" s="7"/>
      <c r="CBF26" s="7"/>
      <c r="CBG26" s="7"/>
      <c r="CBH26" s="7"/>
      <c r="CBI26" s="7"/>
      <c r="CBJ26" s="7"/>
      <c r="CBK26" s="7"/>
      <c r="CBL26" s="7"/>
      <c r="CBM26" s="7"/>
      <c r="CBN26" s="7"/>
      <c r="CBO26" s="7"/>
      <c r="CBP26" s="7"/>
      <c r="CBQ26" s="7"/>
      <c r="CBR26" s="7"/>
      <c r="CBS26" s="7"/>
      <c r="CBT26" s="7"/>
      <c r="CBU26" s="7"/>
      <c r="CBV26" s="7"/>
      <c r="CBW26" s="7"/>
      <c r="CBX26" s="7"/>
      <c r="CBY26" s="7"/>
      <c r="CBZ26" s="7"/>
      <c r="CCA26" s="7"/>
      <c r="CCB26" s="7"/>
      <c r="CCC26" s="7"/>
      <c r="CCD26" s="7"/>
      <c r="CCE26" s="7"/>
      <c r="CCF26" s="7"/>
      <c r="CCG26" s="7"/>
      <c r="CCH26" s="7"/>
      <c r="CCI26" s="7"/>
      <c r="CCJ26" s="7"/>
      <c r="CCK26" s="7"/>
      <c r="CCL26" s="7"/>
      <c r="CCM26" s="7"/>
      <c r="CCN26" s="7"/>
      <c r="CCO26" s="7"/>
      <c r="CCP26" s="7"/>
      <c r="CCQ26" s="7"/>
      <c r="CCR26" s="7"/>
      <c r="CCS26" s="7"/>
      <c r="CCT26" s="7"/>
      <c r="CCU26" s="7"/>
      <c r="CCV26" s="7"/>
      <c r="CCW26" s="7"/>
      <c r="CCX26" s="7"/>
      <c r="CCY26" s="7"/>
      <c r="CCZ26" s="7"/>
      <c r="CDA26" s="7"/>
      <c r="CDB26" s="7"/>
      <c r="CDC26" s="7"/>
      <c r="CDD26" s="7"/>
      <c r="CDE26" s="7"/>
      <c r="CDF26" s="7"/>
      <c r="CDG26" s="7"/>
      <c r="CDH26" s="7"/>
      <c r="CDI26" s="7"/>
      <c r="CDJ26" s="7"/>
      <c r="CDK26" s="7"/>
      <c r="CDL26" s="7"/>
      <c r="CDM26" s="7"/>
      <c r="CDN26" s="7"/>
      <c r="CDO26" s="7"/>
      <c r="CDP26" s="7"/>
      <c r="CDQ26" s="7"/>
      <c r="CDR26" s="7"/>
      <c r="CDS26" s="7"/>
      <c r="CDT26" s="7"/>
      <c r="CDU26" s="7"/>
      <c r="CDV26" s="7"/>
      <c r="CDW26" s="7"/>
      <c r="CDX26" s="7"/>
      <c r="CDY26" s="7"/>
      <c r="CDZ26" s="7"/>
      <c r="CEA26" s="7"/>
      <c r="CEB26" s="7"/>
      <c r="CEC26" s="7"/>
      <c r="CED26" s="7"/>
      <c r="CEE26" s="7"/>
      <c r="CEF26" s="7"/>
      <c r="CEG26" s="7"/>
      <c r="CEH26" s="7"/>
      <c r="CEI26" s="7"/>
      <c r="CEJ26" s="7"/>
      <c r="CEK26" s="7"/>
      <c r="CEL26" s="7"/>
      <c r="CEM26" s="7"/>
      <c r="CEN26" s="7"/>
      <c r="CEO26" s="7"/>
      <c r="CEP26" s="7"/>
      <c r="CEQ26" s="7"/>
      <c r="CER26" s="7"/>
      <c r="CES26" s="7"/>
      <c r="CET26" s="7"/>
      <c r="CEU26" s="7"/>
      <c r="CEV26" s="7"/>
      <c r="CEW26" s="7"/>
      <c r="CEX26" s="7"/>
      <c r="CEY26" s="7"/>
      <c r="CEZ26" s="7"/>
      <c r="CFA26" s="7"/>
      <c r="CFB26" s="7"/>
      <c r="CFC26" s="7"/>
      <c r="CFD26" s="7"/>
      <c r="CFE26" s="7"/>
      <c r="CFF26" s="7"/>
      <c r="CFG26" s="7"/>
      <c r="CFH26" s="7"/>
      <c r="CFI26" s="7"/>
      <c r="CFJ26" s="7"/>
      <c r="CFK26" s="7"/>
      <c r="CFL26" s="7"/>
      <c r="CFM26" s="7"/>
      <c r="CFN26" s="7"/>
      <c r="CFO26" s="7"/>
      <c r="CFP26" s="7"/>
      <c r="CFQ26" s="7"/>
      <c r="CFR26" s="7"/>
      <c r="CFS26" s="7"/>
      <c r="CFT26" s="7"/>
      <c r="CFU26" s="7"/>
      <c r="CFV26" s="7"/>
      <c r="CFW26" s="7"/>
      <c r="CFX26" s="7"/>
      <c r="CFY26" s="7"/>
      <c r="CFZ26" s="7"/>
      <c r="CGA26" s="7"/>
      <c r="CGB26" s="7"/>
      <c r="CGC26" s="7"/>
      <c r="CGD26" s="7"/>
      <c r="CGE26" s="7"/>
      <c r="CGF26" s="7"/>
      <c r="CGG26" s="7"/>
      <c r="CGH26" s="7"/>
      <c r="CGI26" s="7"/>
      <c r="CGJ26" s="7"/>
      <c r="CGK26" s="7"/>
      <c r="CGL26" s="7"/>
      <c r="CGM26" s="7"/>
      <c r="CGN26" s="7"/>
      <c r="CGO26" s="7"/>
      <c r="CGP26" s="7"/>
      <c r="CGQ26" s="7"/>
      <c r="CGR26" s="7"/>
      <c r="CGS26" s="7"/>
      <c r="CGT26" s="7"/>
      <c r="CGU26" s="7"/>
      <c r="CGV26" s="7"/>
      <c r="CGW26" s="7"/>
      <c r="CGX26" s="7"/>
      <c r="CGY26" s="7"/>
      <c r="CGZ26" s="7"/>
      <c r="CHA26" s="7"/>
      <c r="CHB26" s="7"/>
      <c r="CHC26" s="7"/>
      <c r="CHD26" s="7"/>
      <c r="CHE26" s="7"/>
      <c r="CHF26" s="7"/>
      <c r="CHG26" s="7"/>
      <c r="CHH26" s="7"/>
      <c r="CHI26" s="7"/>
      <c r="CHJ26" s="7"/>
      <c r="CHK26" s="7"/>
      <c r="CHL26" s="7"/>
      <c r="CHM26" s="7"/>
      <c r="CHN26" s="7"/>
      <c r="CHO26" s="7"/>
      <c r="CHP26" s="7"/>
      <c r="CHQ26" s="7"/>
      <c r="CHR26" s="7"/>
      <c r="CHS26" s="7"/>
      <c r="CHT26" s="7"/>
      <c r="CHU26" s="7"/>
      <c r="CHV26" s="7"/>
      <c r="CHW26" s="7"/>
      <c r="CHX26" s="7"/>
      <c r="CHY26" s="7"/>
      <c r="CHZ26" s="7"/>
      <c r="CIA26" s="7"/>
      <c r="CIB26" s="7"/>
      <c r="CIC26" s="7"/>
      <c r="CID26" s="7"/>
      <c r="CIE26" s="7"/>
      <c r="CIF26" s="7"/>
      <c r="CIG26" s="7"/>
      <c r="CIH26" s="7"/>
      <c r="CII26" s="7"/>
      <c r="CIJ26" s="7"/>
      <c r="CIK26" s="7"/>
      <c r="CIL26" s="7"/>
      <c r="CIM26" s="7"/>
      <c r="CIN26" s="7"/>
      <c r="CIO26" s="7"/>
      <c r="CIP26" s="7"/>
      <c r="CIQ26" s="7"/>
      <c r="CIR26" s="7"/>
      <c r="CIS26" s="7"/>
      <c r="CIT26" s="7"/>
      <c r="CIU26" s="7"/>
      <c r="CIV26" s="7"/>
      <c r="CIW26" s="7"/>
      <c r="CIX26" s="7"/>
      <c r="CIY26" s="7"/>
      <c r="CIZ26" s="7"/>
      <c r="CJA26" s="7"/>
      <c r="CJB26" s="7"/>
      <c r="CJC26" s="7"/>
      <c r="CJD26" s="7"/>
      <c r="CJE26" s="7"/>
      <c r="CJF26" s="7"/>
      <c r="CJG26" s="7"/>
      <c r="CJH26" s="7"/>
      <c r="CJI26" s="7"/>
      <c r="CJJ26" s="7"/>
      <c r="CJK26" s="7"/>
      <c r="CJL26" s="7"/>
      <c r="CJM26" s="7"/>
      <c r="CJN26" s="7"/>
      <c r="CJO26" s="7"/>
      <c r="CJP26" s="7"/>
      <c r="CJQ26" s="7"/>
      <c r="CJR26" s="7"/>
      <c r="CJS26" s="7"/>
      <c r="CJT26" s="7"/>
      <c r="CJU26" s="7"/>
      <c r="CJV26" s="7"/>
      <c r="CJW26" s="7"/>
      <c r="CJX26" s="7"/>
      <c r="CJY26" s="7"/>
      <c r="CJZ26" s="7"/>
      <c r="CKA26" s="7"/>
      <c r="CKB26" s="7"/>
      <c r="CKC26" s="7"/>
      <c r="CKD26" s="7"/>
      <c r="CKE26" s="7"/>
      <c r="CKF26" s="7"/>
      <c r="CKG26" s="7"/>
      <c r="CKH26" s="7"/>
      <c r="CKI26" s="7"/>
      <c r="CKJ26" s="7"/>
      <c r="CKK26" s="7"/>
      <c r="CKL26" s="7"/>
      <c r="CKM26" s="7"/>
      <c r="CKN26" s="7"/>
      <c r="CKO26" s="7"/>
      <c r="CKP26" s="7"/>
      <c r="CKQ26" s="7"/>
      <c r="CKR26" s="7"/>
      <c r="CKS26" s="7"/>
      <c r="CKT26" s="7"/>
      <c r="CKU26" s="7"/>
      <c r="CKV26" s="7"/>
      <c r="CKW26" s="7"/>
      <c r="CKX26" s="7"/>
      <c r="CKY26" s="7"/>
      <c r="CKZ26" s="7"/>
      <c r="CLA26" s="7"/>
      <c r="CLB26" s="7"/>
      <c r="CLC26" s="7"/>
      <c r="CLD26" s="7"/>
      <c r="CLE26" s="7"/>
      <c r="CLF26" s="7"/>
      <c r="CLG26" s="7"/>
      <c r="CLH26" s="7"/>
      <c r="CLI26" s="7"/>
      <c r="CLJ26" s="7"/>
      <c r="CLK26" s="7"/>
      <c r="CLL26" s="7"/>
      <c r="CLM26" s="7"/>
      <c r="CLN26" s="7"/>
      <c r="CLO26" s="7"/>
      <c r="CLP26" s="7"/>
      <c r="CLQ26" s="7"/>
      <c r="CLR26" s="7"/>
      <c r="CLS26" s="7"/>
      <c r="CLT26" s="7"/>
      <c r="CLU26" s="7"/>
      <c r="CLV26" s="7"/>
      <c r="CLW26" s="7"/>
      <c r="CLX26" s="7"/>
      <c r="CLY26" s="7"/>
      <c r="CLZ26" s="7"/>
      <c r="CMA26" s="7"/>
      <c r="CMB26" s="7"/>
      <c r="CMC26" s="7"/>
      <c r="CMD26" s="7"/>
      <c r="CME26" s="7"/>
      <c r="CMF26" s="7"/>
      <c r="CMG26" s="7"/>
      <c r="CMH26" s="7"/>
      <c r="CMI26" s="7"/>
      <c r="CMJ26" s="7"/>
      <c r="CMK26" s="7"/>
      <c r="CML26" s="7"/>
      <c r="CMM26" s="7"/>
      <c r="CMN26" s="7"/>
      <c r="CMO26" s="7"/>
      <c r="CMP26" s="7"/>
      <c r="CMQ26" s="7"/>
      <c r="CMR26" s="7"/>
      <c r="CMS26" s="7"/>
      <c r="CMT26" s="7"/>
      <c r="CMU26" s="7"/>
      <c r="CMV26" s="7"/>
      <c r="CMW26" s="7"/>
      <c r="CMX26" s="7"/>
      <c r="CMY26" s="7"/>
      <c r="CMZ26" s="7"/>
      <c r="CNA26" s="7"/>
      <c r="CNB26" s="7"/>
      <c r="CNC26" s="7"/>
      <c r="CND26" s="7"/>
      <c r="CNE26" s="7"/>
      <c r="CNF26" s="7"/>
      <c r="CNG26" s="7"/>
      <c r="CNH26" s="7"/>
      <c r="CNI26" s="7"/>
      <c r="CNJ26" s="7"/>
      <c r="CNK26" s="7"/>
      <c r="CNL26" s="7"/>
      <c r="CNM26" s="7"/>
      <c r="CNN26" s="7"/>
      <c r="CNO26" s="7"/>
      <c r="CNP26" s="7"/>
      <c r="CNQ26" s="7"/>
      <c r="CNR26" s="7"/>
      <c r="CNS26" s="7"/>
      <c r="CNT26" s="7"/>
      <c r="CNU26" s="7"/>
      <c r="CNV26" s="7"/>
      <c r="CNW26" s="7"/>
      <c r="CNX26" s="7"/>
      <c r="CNY26" s="7"/>
      <c r="CNZ26" s="7"/>
      <c r="COA26" s="7"/>
      <c r="COB26" s="7"/>
      <c r="COC26" s="7"/>
      <c r="COD26" s="7"/>
      <c r="COE26" s="7"/>
      <c r="COF26" s="7"/>
      <c r="COG26" s="7"/>
      <c r="COH26" s="7"/>
      <c r="COI26" s="7"/>
      <c r="COJ26" s="7"/>
      <c r="COK26" s="7"/>
      <c r="COL26" s="7"/>
      <c r="COM26" s="7"/>
      <c r="CON26" s="7"/>
      <c r="COO26" s="7"/>
      <c r="COP26" s="7"/>
      <c r="COQ26" s="7"/>
      <c r="COR26" s="7"/>
      <c r="COS26" s="7"/>
      <c r="COT26" s="7"/>
      <c r="COU26" s="7"/>
      <c r="COV26" s="7"/>
      <c r="COW26" s="7"/>
      <c r="COX26" s="7"/>
      <c r="COY26" s="7"/>
      <c r="COZ26" s="7"/>
      <c r="CPA26" s="7"/>
      <c r="CPB26" s="7"/>
      <c r="CPC26" s="7"/>
      <c r="CPD26" s="7"/>
      <c r="CPE26" s="7"/>
      <c r="CPF26" s="7"/>
      <c r="CPG26" s="7"/>
      <c r="CPH26" s="7"/>
      <c r="CPI26" s="7"/>
      <c r="CPJ26" s="7"/>
      <c r="CPK26" s="7"/>
      <c r="CPL26" s="7"/>
      <c r="CPM26" s="7"/>
      <c r="CPN26" s="7"/>
      <c r="CPO26" s="7"/>
      <c r="CPP26" s="7"/>
      <c r="CPQ26" s="7"/>
      <c r="CPR26" s="7"/>
      <c r="CPS26" s="7"/>
      <c r="CPT26" s="7"/>
      <c r="CPU26" s="7"/>
      <c r="CPV26" s="7"/>
      <c r="CPW26" s="7"/>
      <c r="CPX26" s="7"/>
      <c r="CPY26" s="7"/>
      <c r="CPZ26" s="7"/>
      <c r="CQA26" s="7"/>
      <c r="CQB26" s="7"/>
      <c r="CQC26" s="7"/>
      <c r="CQD26" s="7"/>
      <c r="CQE26" s="7"/>
      <c r="CQF26" s="7"/>
      <c r="CQG26" s="7"/>
      <c r="CQH26" s="7"/>
      <c r="CQI26" s="7"/>
      <c r="CQJ26" s="7"/>
      <c r="CQK26" s="7"/>
      <c r="CQL26" s="7"/>
      <c r="CQM26" s="7"/>
      <c r="CQN26" s="7"/>
      <c r="CQO26" s="7"/>
      <c r="CQP26" s="7"/>
      <c r="CQQ26" s="7"/>
      <c r="CQR26" s="7"/>
      <c r="CQS26" s="7"/>
      <c r="CQT26" s="7"/>
      <c r="CQU26" s="7"/>
      <c r="CQV26" s="7"/>
      <c r="CQW26" s="7"/>
      <c r="CQX26" s="7"/>
      <c r="CQY26" s="7"/>
      <c r="CQZ26" s="7"/>
      <c r="CRA26" s="7"/>
      <c r="CRB26" s="7"/>
      <c r="CRC26" s="7"/>
      <c r="CRD26" s="7"/>
      <c r="CRE26" s="7"/>
      <c r="CRF26" s="7"/>
      <c r="CRG26" s="7"/>
      <c r="CRH26" s="7"/>
      <c r="CRI26" s="7"/>
      <c r="CRJ26" s="7"/>
      <c r="CRK26" s="7"/>
      <c r="CRL26" s="7"/>
      <c r="CRM26" s="7"/>
      <c r="CRN26" s="7"/>
      <c r="CRO26" s="7"/>
      <c r="CRP26" s="7"/>
      <c r="CRQ26" s="7"/>
      <c r="CRR26" s="7"/>
      <c r="CRS26" s="7"/>
      <c r="CRT26" s="7"/>
      <c r="CRU26" s="7"/>
      <c r="CRV26" s="7"/>
      <c r="CRW26" s="7"/>
      <c r="CRX26" s="7"/>
      <c r="CRY26" s="7"/>
      <c r="CRZ26" s="7"/>
      <c r="CSA26" s="7"/>
      <c r="CSB26" s="7"/>
      <c r="CSC26" s="7"/>
      <c r="CSD26" s="7"/>
      <c r="CSE26" s="7"/>
      <c r="CSF26" s="7"/>
      <c r="CSG26" s="7"/>
      <c r="CSH26" s="7"/>
      <c r="CSI26" s="7"/>
      <c r="CSJ26" s="7"/>
      <c r="CSK26" s="7"/>
      <c r="CSL26" s="7"/>
      <c r="CSM26" s="7"/>
      <c r="CSN26" s="7"/>
      <c r="CSO26" s="7"/>
      <c r="CSP26" s="7"/>
      <c r="CSQ26" s="7"/>
      <c r="CSR26" s="7"/>
      <c r="CSS26" s="7"/>
      <c r="CST26" s="7"/>
      <c r="CSU26" s="7"/>
      <c r="CSV26" s="7"/>
      <c r="CSW26" s="7"/>
      <c r="CSX26" s="7"/>
      <c r="CSY26" s="7"/>
      <c r="CSZ26" s="7"/>
      <c r="CTA26" s="7"/>
      <c r="CTB26" s="7"/>
      <c r="CTC26" s="7"/>
      <c r="CTD26" s="7"/>
      <c r="CTE26" s="7"/>
      <c r="CTF26" s="7"/>
      <c r="CTG26" s="7"/>
      <c r="CTH26" s="7"/>
      <c r="CTI26" s="7"/>
      <c r="CTJ26" s="7"/>
      <c r="CTK26" s="7"/>
      <c r="CTL26" s="7"/>
      <c r="CTM26" s="7"/>
      <c r="CTN26" s="7"/>
      <c r="CTO26" s="7"/>
      <c r="CTP26" s="7"/>
      <c r="CTQ26" s="7"/>
      <c r="CTR26" s="7"/>
      <c r="CTS26" s="7"/>
      <c r="CTT26" s="7"/>
      <c r="CTU26" s="7"/>
      <c r="CTV26" s="7"/>
      <c r="CTW26" s="7"/>
      <c r="CTX26" s="7"/>
      <c r="CTY26" s="7"/>
      <c r="CTZ26" s="7"/>
      <c r="CUA26" s="7"/>
      <c r="CUB26" s="7"/>
      <c r="CUC26" s="7"/>
      <c r="CUD26" s="7"/>
      <c r="CUE26" s="7"/>
      <c r="CUF26" s="7"/>
      <c r="CUG26" s="7"/>
      <c r="CUH26" s="7"/>
      <c r="CUI26" s="7"/>
      <c r="CUJ26" s="7"/>
      <c r="CUK26" s="7"/>
      <c r="CUL26" s="7"/>
      <c r="CUM26" s="7"/>
      <c r="CUN26" s="7"/>
      <c r="CUO26" s="7"/>
      <c r="CUP26" s="7"/>
      <c r="CUQ26" s="7"/>
      <c r="CUR26" s="7"/>
      <c r="CUS26" s="7"/>
      <c r="CUT26" s="7"/>
      <c r="CUU26" s="7"/>
      <c r="CUV26" s="7"/>
      <c r="CUW26" s="7"/>
      <c r="CUX26" s="7"/>
      <c r="CUY26" s="7"/>
      <c r="CUZ26" s="7"/>
      <c r="CVA26" s="7"/>
      <c r="CVB26" s="7"/>
      <c r="CVC26" s="7"/>
      <c r="CVD26" s="7"/>
      <c r="CVE26" s="7"/>
      <c r="CVF26" s="7"/>
      <c r="CVG26" s="7"/>
      <c r="CVH26" s="7"/>
      <c r="CVI26" s="7"/>
      <c r="CVJ26" s="7"/>
      <c r="CVK26" s="7"/>
      <c r="CVL26" s="7"/>
      <c r="CVM26" s="7"/>
      <c r="CVN26" s="7"/>
      <c r="CVO26" s="7"/>
      <c r="CVP26" s="7"/>
      <c r="CVQ26" s="7"/>
      <c r="CVR26" s="7"/>
      <c r="CVS26" s="7"/>
      <c r="CVT26" s="7"/>
      <c r="CVU26" s="7"/>
      <c r="CVV26" s="7"/>
      <c r="CVW26" s="7"/>
      <c r="CVX26" s="7"/>
      <c r="CVY26" s="7"/>
      <c r="CVZ26" s="7"/>
      <c r="CWA26" s="7"/>
      <c r="CWB26" s="7"/>
      <c r="CWC26" s="7"/>
      <c r="CWD26" s="7"/>
      <c r="CWE26" s="7"/>
      <c r="CWF26" s="7"/>
      <c r="CWG26" s="7"/>
      <c r="CWH26" s="7"/>
      <c r="CWI26" s="7"/>
      <c r="CWJ26" s="7"/>
      <c r="CWK26" s="7"/>
      <c r="CWL26" s="7"/>
      <c r="CWM26" s="7"/>
      <c r="CWN26" s="7"/>
      <c r="CWO26" s="7"/>
      <c r="CWP26" s="7"/>
      <c r="CWQ26" s="7"/>
      <c r="CWR26" s="7"/>
      <c r="CWS26" s="7"/>
      <c r="CWT26" s="7"/>
      <c r="CWU26" s="7"/>
      <c r="CWV26" s="7"/>
      <c r="CWW26" s="7"/>
      <c r="CWX26" s="7"/>
      <c r="CWY26" s="7"/>
      <c r="CWZ26" s="7"/>
      <c r="CXA26" s="7"/>
      <c r="CXB26" s="7"/>
      <c r="CXC26" s="7"/>
      <c r="CXD26" s="7"/>
      <c r="CXE26" s="7"/>
      <c r="CXF26" s="7"/>
      <c r="CXG26" s="7"/>
      <c r="CXH26" s="7"/>
      <c r="CXI26" s="7"/>
      <c r="CXJ26" s="7"/>
      <c r="CXK26" s="7"/>
      <c r="CXL26" s="7"/>
      <c r="CXM26" s="7"/>
      <c r="CXN26" s="7"/>
      <c r="CXO26" s="7"/>
      <c r="CXP26" s="7"/>
      <c r="CXQ26" s="7"/>
      <c r="CXR26" s="7"/>
      <c r="CXS26" s="7"/>
      <c r="CXT26" s="7"/>
      <c r="CXU26" s="7"/>
      <c r="CXV26" s="7"/>
      <c r="CXW26" s="7"/>
      <c r="CXX26" s="7"/>
      <c r="CXY26" s="7"/>
      <c r="CXZ26" s="7"/>
      <c r="CYA26" s="7"/>
      <c r="CYB26" s="7"/>
      <c r="CYC26" s="7"/>
      <c r="CYD26" s="7"/>
      <c r="CYE26" s="7"/>
      <c r="CYF26" s="7"/>
      <c r="CYG26" s="7"/>
      <c r="CYH26" s="7"/>
      <c r="CYI26" s="7"/>
      <c r="CYJ26" s="7"/>
      <c r="CYK26" s="7"/>
      <c r="CYL26" s="7"/>
      <c r="CYM26" s="7"/>
      <c r="CYN26" s="7"/>
      <c r="CYO26" s="7"/>
      <c r="CYP26" s="7"/>
      <c r="CYQ26" s="7"/>
      <c r="CYR26" s="7"/>
      <c r="CYS26" s="7"/>
      <c r="CYT26" s="7"/>
      <c r="CYU26" s="7"/>
      <c r="CYV26" s="7"/>
      <c r="CYW26" s="7"/>
      <c r="CYX26" s="7"/>
      <c r="CYY26" s="7"/>
      <c r="CYZ26" s="7"/>
      <c r="CZA26" s="7"/>
      <c r="CZB26" s="7"/>
      <c r="CZC26" s="7"/>
      <c r="CZD26" s="7"/>
      <c r="CZE26" s="7"/>
      <c r="CZF26" s="7"/>
      <c r="CZG26" s="7"/>
      <c r="CZH26" s="7"/>
      <c r="CZI26" s="7"/>
      <c r="CZJ26" s="7"/>
      <c r="CZK26" s="7"/>
      <c r="CZL26" s="7"/>
      <c r="CZM26" s="7"/>
      <c r="CZN26" s="7"/>
      <c r="CZO26" s="7"/>
      <c r="CZP26" s="7"/>
      <c r="CZQ26" s="7"/>
      <c r="CZR26" s="7"/>
      <c r="CZS26" s="7"/>
      <c r="CZT26" s="7"/>
      <c r="CZU26" s="7"/>
      <c r="CZV26" s="7"/>
      <c r="CZW26" s="7"/>
      <c r="CZX26" s="7"/>
      <c r="CZY26" s="7"/>
      <c r="CZZ26" s="7"/>
      <c r="DAA26" s="7"/>
      <c r="DAB26" s="7"/>
      <c r="DAC26" s="7"/>
      <c r="DAD26" s="7"/>
      <c r="DAE26" s="7"/>
      <c r="DAF26" s="7"/>
      <c r="DAG26" s="7"/>
      <c r="DAH26" s="7"/>
      <c r="DAI26" s="7"/>
      <c r="DAJ26" s="7"/>
      <c r="DAK26" s="7"/>
      <c r="DAL26" s="7"/>
      <c r="DAM26" s="7"/>
      <c r="DAN26" s="7"/>
      <c r="DAO26" s="7"/>
      <c r="DAP26" s="7"/>
      <c r="DAQ26" s="7"/>
      <c r="DAR26" s="7"/>
      <c r="DAS26" s="7"/>
      <c r="DAT26" s="7"/>
      <c r="DAU26" s="7"/>
      <c r="DAV26" s="7"/>
      <c r="DAW26" s="7"/>
      <c r="DAX26" s="7"/>
      <c r="DAY26" s="7"/>
      <c r="DAZ26" s="7"/>
      <c r="DBA26" s="7"/>
      <c r="DBB26" s="7"/>
      <c r="DBC26" s="7"/>
      <c r="DBD26" s="7"/>
      <c r="DBE26" s="7"/>
      <c r="DBF26" s="7"/>
      <c r="DBG26" s="7"/>
      <c r="DBH26" s="7"/>
      <c r="DBI26" s="7"/>
      <c r="DBJ26" s="7"/>
      <c r="DBK26" s="7"/>
      <c r="DBL26" s="7"/>
      <c r="DBM26" s="7"/>
      <c r="DBN26" s="7"/>
      <c r="DBO26" s="7"/>
      <c r="DBP26" s="7"/>
      <c r="DBQ26" s="7"/>
      <c r="DBR26" s="7"/>
      <c r="DBS26" s="7"/>
      <c r="DBT26" s="7"/>
      <c r="DBU26" s="7"/>
      <c r="DBV26" s="7"/>
      <c r="DBW26" s="7"/>
      <c r="DBX26" s="7"/>
      <c r="DBY26" s="7"/>
      <c r="DBZ26" s="7"/>
      <c r="DCA26" s="7"/>
      <c r="DCB26" s="7"/>
      <c r="DCC26" s="7"/>
      <c r="DCD26" s="7"/>
      <c r="DCE26" s="7"/>
      <c r="DCF26" s="7"/>
      <c r="DCG26" s="7"/>
      <c r="DCH26" s="7"/>
      <c r="DCI26" s="7"/>
      <c r="DCJ26" s="7"/>
      <c r="DCK26" s="7"/>
      <c r="DCL26" s="7"/>
      <c r="DCM26" s="7"/>
      <c r="DCN26" s="7"/>
      <c r="DCO26" s="7"/>
      <c r="DCP26" s="7"/>
      <c r="DCQ26" s="7"/>
      <c r="DCR26" s="7"/>
      <c r="DCS26" s="7"/>
      <c r="DCT26" s="7"/>
      <c r="DCU26" s="7"/>
      <c r="DCV26" s="7"/>
      <c r="DCW26" s="7"/>
      <c r="DCX26" s="7"/>
      <c r="DCY26" s="7"/>
      <c r="DCZ26" s="7"/>
      <c r="DDA26" s="7"/>
      <c r="DDB26" s="7"/>
      <c r="DDC26" s="7"/>
      <c r="DDD26" s="7"/>
      <c r="DDE26" s="7"/>
      <c r="DDF26" s="7"/>
      <c r="DDG26" s="7"/>
      <c r="DDH26" s="7"/>
      <c r="DDI26" s="7"/>
      <c r="DDJ26" s="7"/>
      <c r="DDK26" s="7"/>
      <c r="DDL26" s="7"/>
      <c r="DDM26" s="7"/>
      <c r="DDN26" s="7"/>
      <c r="DDO26" s="7"/>
      <c r="DDP26" s="7"/>
      <c r="DDQ26" s="7"/>
      <c r="DDR26" s="7"/>
      <c r="DDS26" s="7"/>
      <c r="DDT26" s="7"/>
      <c r="DDU26" s="7"/>
      <c r="DDV26" s="7"/>
      <c r="DDW26" s="7"/>
      <c r="DDX26" s="7"/>
      <c r="DDY26" s="7"/>
      <c r="DDZ26" s="7"/>
      <c r="DEA26" s="7"/>
      <c r="DEB26" s="7"/>
      <c r="DEC26" s="7"/>
      <c r="DED26" s="7"/>
      <c r="DEE26" s="7"/>
      <c r="DEF26" s="7"/>
      <c r="DEG26" s="7"/>
      <c r="DEH26" s="7"/>
      <c r="DEI26" s="7"/>
      <c r="DEJ26" s="7"/>
      <c r="DEK26" s="7"/>
      <c r="DEL26" s="7"/>
      <c r="DEM26" s="7"/>
      <c r="DEN26" s="7"/>
      <c r="DEO26" s="7"/>
      <c r="DEP26" s="7"/>
      <c r="DEQ26" s="7"/>
      <c r="DER26" s="7"/>
      <c r="DES26" s="7"/>
      <c r="DET26" s="7"/>
      <c r="DEU26" s="7"/>
      <c r="DEV26" s="7"/>
      <c r="DEW26" s="7"/>
      <c r="DEX26" s="7"/>
      <c r="DEY26" s="7"/>
      <c r="DEZ26" s="7"/>
      <c r="DFA26" s="7"/>
      <c r="DFB26" s="7"/>
      <c r="DFC26" s="7"/>
      <c r="DFD26" s="7"/>
      <c r="DFE26" s="7"/>
      <c r="DFF26" s="7"/>
      <c r="DFG26" s="7"/>
      <c r="DFH26" s="7"/>
      <c r="DFI26" s="7"/>
      <c r="DFJ26" s="7"/>
      <c r="DFK26" s="7"/>
      <c r="DFL26" s="7"/>
      <c r="DFM26" s="7"/>
      <c r="DFN26" s="7"/>
      <c r="DFO26" s="7"/>
      <c r="DFP26" s="7"/>
      <c r="DFQ26" s="7"/>
      <c r="DFR26" s="7"/>
      <c r="DFS26" s="7"/>
      <c r="DFT26" s="7"/>
      <c r="DFU26" s="7"/>
      <c r="DFV26" s="7"/>
      <c r="DFW26" s="7"/>
      <c r="DFX26" s="7"/>
      <c r="DFY26" s="7"/>
      <c r="DFZ26" s="7"/>
      <c r="DGA26" s="7"/>
      <c r="DGB26" s="7"/>
      <c r="DGC26" s="7"/>
      <c r="DGD26" s="7"/>
      <c r="DGE26" s="7"/>
      <c r="DGF26" s="7"/>
      <c r="DGG26" s="7"/>
      <c r="DGH26" s="7"/>
      <c r="DGI26" s="7"/>
      <c r="DGJ26" s="7"/>
      <c r="DGK26" s="7"/>
      <c r="DGL26" s="7"/>
      <c r="DGM26" s="7"/>
      <c r="DGN26" s="7"/>
      <c r="DGO26" s="7"/>
      <c r="DGP26" s="7"/>
      <c r="DGQ26" s="7"/>
      <c r="DGR26" s="7"/>
      <c r="DGS26" s="7"/>
      <c r="DGT26" s="7"/>
      <c r="DGU26" s="7"/>
      <c r="DGV26" s="7"/>
      <c r="DGW26" s="7"/>
      <c r="DGX26" s="7"/>
      <c r="DGY26" s="7"/>
      <c r="DGZ26" s="7"/>
      <c r="DHA26" s="7"/>
      <c r="DHB26" s="7"/>
      <c r="DHC26" s="7"/>
      <c r="DHD26" s="7"/>
      <c r="DHE26" s="7"/>
      <c r="DHF26" s="7"/>
      <c r="DHG26" s="7"/>
      <c r="DHH26" s="7"/>
      <c r="DHI26" s="7"/>
      <c r="DHJ26" s="7"/>
      <c r="DHK26" s="7"/>
      <c r="DHL26" s="7"/>
      <c r="DHM26" s="7"/>
      <c r="DHN26" s="7"/>
      <c r="DHO26" s="7"/>
      <c r="DHP26" s="7"/>
      <c r="DHQ26" s="7"/>
      <c r="DHR26" s="7"/>
      <c r="DHS26" s="7"/>
      <c r="DHT26" s="7"/>
      <c r="DHU26" s="7"/>
      <c r="DHV26" s="7"/>
      <c r="DHW26" s="7"/>
      <c r="DHX26" s="7"/>
      <c r="DHY26" s="7"/>
      <c r="DHZ26" s="7"/>
      <c r="DIA26" s="7"/>
      <c r="DIB26" s="7"/>
      <c r="DIC26" s="7"/>
      <c r="DID26" s="7"/>
      <c r="DIE26" s="7"/>
      <c r="DIF26" s="7"/>
      <c r="DIG26" s="7"/>
      <c r="DIH26" s="7"/>
      <c r="DII26" s="7"/>
      <c r="DIJ26" s="7"/>
      <c r="DIK26" s="7"/>
      <c r="DIL26" s="7"/>
      <c r="DIM26" s="7"/>
      <c r="DIN26" s="7"/>
      <c r="DIO26" s="7"/>
      <c r="DIP26" s="7"/>
      <c r="DIQ26" s="7"/>
      <c r="DIR26" s="7"/>
      <c r="DIS26" s="7"/>
      <c r="DIT26" s="7"/>
      <c r="DIU26" s="7"/>
      <c r="DIV26" s="7"/>
      <c r="DIW26" s="7"/>
      <c r="DIX26" s="7"/>
      <c r="DIY26" s="7"/>
      <c r="DIZ26" s="7"/>
      <c r="DJA26" s="7"/>
      <c r="DJB26" s="7"/>
      <c r="DJC26" s="7"/>
      <c r="DJD26" s="7"/>
      <c r="DJE26" s="7"/>
      <c r="DJF26" s="7"/>
      <c r="DJG26" s="7"/>
      <c r="DJH26" s="7"/>
      <c r="DJI26" s="7"/>
      <c r="DJJ26" s="7"/>
      <c r="DJK26" s="7"/>
      <c r="DJL26" s="7"/>
      <c r="DJM26" s="7"/>
      <c r="DJN26" s="7"/>
      <c r="DJO26" s="7"/>
      <c r="DJP26" s="7"/>
      <c r="DJQ26" s="7"/>
      <c r="DJR26" s="7"/>
      <c r="DJS26" s="7"/>
      <c r="DJT26" s="7"/>
      <c r="DJU26" s="7"/>
      <c r="DJV26" s="7"/>
      <c r="DJW26" s="7"/>
      <c r="DJX26" s="7"/>
      <c r="DJY26" s="7"/>
      <c r="DJZ26" s="7"/>
      <c r="DKA26" s="7"/>
      <c r="DKB26" s="7"/>
      <c r="DKC26" s="7"/>
      <c r="DKD26" s="7"/>
      <c r="DKE26" s="7"/>
      <c r="DKF26" s="7"/>
      <c r="DKG26" s="7"/>
      <c r="DKH26" s="7"/>
      <c r="DKI26" s="7"/>
      <c r="DKJ26" s="7"/>
      <c r="DKK26" s="7"/>
      <c r="DKL26" s="7"/>
      <c r="DKM26" s="7"/>
      <c r="DKN26" s="7"/>
      <c r="DKO26" s="7"/>
      <c r="DKP26" s="7"/>
      <c r="DKQ26" s="7"/>
      <c r="DKR26" s="7"/>
      <c r="DKS26" s="7"/>
      <c r="DKT26" s="7"/>
      <c r="DKU26" s="7"/>
      <c r="DKV26" s="7"/>
      <c r="DKW26" s="7"/>
      <c r="DKX26" s="7"/>
      <c r="DKY26" s="7"/>
      <c r="DKZ26" s="7"/>
      <c r="DLA26" s="7"/>
      <c r="DLB26" s="7"/>
      <c r="DLC26" s="7"/>
      <c r="DLD26" s="7"/>
      <c r="DLE26" s="7"/>
      <c r="DLF26" s="7"/>
      <c r="DLG26" s="7"/>
      <c r="DLH26" s="7"/>
      <c r="DLI26" s="7"/>
      <c r="DLJ26" s="7"/>
      <c r="DLK26" s="7"/>
      <c r="DLL26" s="7"/>
      <c r="DLM26" s="7"/>
      <c r="DLN26" s="7"/>
      <c r="DLO26" s="7"/>
      <c r="DLP26" s="7"/>
      <c r="DLQ26" s="7"/>
      <c r="DLR26" s="7"/>
      <c r="DLS26" s="7"/>
      <c r="DLT26" s="7"/>
      <c r="DLU26" s="7"/>
      <c r="DLV26" s="7"/>
      <c r="DLW26" s="7"/>
      <c r="DLX26" s="7"/>
      <c r="DLY26" s="7"/>
      <c r="DLZ26" s="7"/>
      <c r="DMA26" s="7"/>
      <c r="DMB26" s="7"/>
      <c r="DMC26" s="7"/>
      <c r="DMD26" s="7"/>
      <c r="DME26" s="7"/>
      <c r="DMF26" s="7"/>
      <c r="DMG26" s="7"/>
      <c r="DMH26" s="7"/>
      <c r="DMI26" s="7"/>
      <c r="DMJ26" s="7"/>
      <c r="DMK26" s="7"/>
      <c r="DML26" s="7"/>
      <c r="DMM26" s="7"/>
      <c r="DMN26" s="7"/>
      <c r="DMO26" s="7"/>
      <c r="DMP26" s="7"/>
      <c r="DMQ26" s="7"/>
      <c r="DMR26" s="7"/>
      <c r="DMS26" s="7"/>
      <c r="DMT26" s="7"/>
      <c r="DMU26" s="7"/>
      <c r="DMV26" s="7"/>
      <c r="DMW26" s="7"/>
      <c r="DMX26" s="7"/>
      <c r="DMY26" s="7"/>
      <c r="DMZ26" s="7"/>
      <c r="DNA26" s="7"/>
      <c r="DNB26" s="7"/>
      <c r="DNC26" s="7"/>
      <c r="DND26" s="7"/>
      <c r="DNE26" s="7"/>
      <c r="DNF26" s="7"/>
      <c r="DNG26" s="7"/>
      <c r="DNH26" s="7"/>
      <c r="DNI26" s="7"/>
      <c r="DNJ26" s="7"/>
      <c r="DNK26" s="7"/>
      <c r="DNL26" s="7"/>
      <c r="DNM26" s="7"/>
      <c r="DNN26" s="7"/>
      <c r="DNO26" s="7"/>
      <c r="DNP26" s="7"/>
      <c r="DNQ26" s="7"/>
      <c r="DNR26" s="7"/>
      <c r="DNS26" s="7"/>
      <c r="DNT26" s="7"/>
      <c r="DNU26" s="7"/>
      <c r="DNV26" s="7"/>
      <c r="DNW26" s="7"/>
      <c r="DNX26" s="7"/>
      <c r="DNY26" s="7"/>
      <c r="DNZ26" s="7"/>
      <c r="DOA26" s="7"/>
      <c r="DOB26" s="7"/>
      <c r="DOC26" s="7"/>
      <c r="DOD26" s="7"/>
      <c r="DOE26" s="7"/>
      <c r="DOF26" s="7"/>
      <c r="DOG26" s="7"/>
      <c r="DOH26" s="7"/>
      <c r="DOI26" s="7"/>
      <c r="DOJ26" s="7"/>
      <c r="DOK26" s="7"/>
      <c r="DOL26" s="7"/>
      <c r="DOM26" s="7"/>
      <c r="DON26" s="7"/>
      <c r="DOO26" s="7"/>
      <c r="DOP26" s="7"/>
      <c r="DOQ26" s="7"/>
      <c r="DOR26" s="7"/>
      <c r="DOS26" s="7"/>
      <c r="DOT26" s="7"/>
      <c r="DOU26" s="7"/>
      <c r="DOV26" s="7"/>
      <c r="DOW26" s="7"/>
      <c r="DOX26" s="7"/>
      <c r="DOY26" s="7"/>
      <c r="DOZ26" s="7"/>
      <c r="DPA26" s="7"/>
      <c r="DPB26" s="7"/>
      <c r="DPC26" s="7"/>
      <c r="DPD26" s="7"/>
      <c r="DPE26" s="7"/>
      <c r="DPF26" s="7"/>
      <c r="DPG26" s="7"/>
      <c r="DPH26" s="7"/>
      <c r="DPI26" s="7"/>
      <c r="DPJ26" s="7"/>
      <c r="DPK26" s="7"/>
      <c r="DPL26" s="7"/>
      <c r="DPM26" s="7"/>
      <c r="DPN26" s="7"/>
      <c r="DPO26" s="7"/>
      <c r="DPP26" s="7"/>
      <c r="DPQ26" s="7"/>
      <c r="DPR26" s="7"/>
      <c r="DPS26" s="7"/>
      <c r="DPT26" s="7"/>
      <c r="DPU26" s="7"/>
      <c r="DPV26" s="7"/>
      <c r="DPW26" s="7"/>
      <c r="DPX26" s="7"/>
      <c r="DPY26" s="7"/>
      <c r="DPZ26" s="7"/>
      <c r="DQA26" s="7"/>
      <c r="DQB26" s="7"/>
      <c r="DQC26" s="7"/>
      <c r="DQD26" s="7"/>
      <c r="DQE26" s="7"/>
      <c r="DQF26" s="7"/>
      <c r="DQG26" s="7"/>
      <c r="DQH26" s="7"/>
      <c r="DQI26" s="7"/>
      <c r="DQJ26" s="7"/>
      <c r="DQK26" s="7"/>
      <c r="DQL26" s="7"/>
      <c r="DQM26" s="7"/>
      <c r="DQN26" s="7"/>
      <c r="DQO26" s="7"/>
      <c r="DQP26" s="7"/>
      <c r="DQQ26" s="7"/>
      <c r="DQR26" s="7"/>
      <c r="DQS26" s="7"/>
      <c r="DQT26" s="7"/>
      <c r="DQU26" s="7"/>
      <c r="DQV26" s="7"/>
      <c r="DQW26" s="7"/>
      <c r="DQX26" s="7"/>
      <c r="DQY26" s="7"/>
      <c r="DQZ26" s="7"/>
      <c r="DRA26" s="7"/>
      <c r="DRB26" s="7"/>
      <c r="DRC26" s="7"/>
      <c r="DRD26" s="7"/>
      <c r="DRE26" s="7"/>
      <c r="DRF26" s="7"/>
      <c r="DRG26" s="7"/>
      <c r="DRH26" s="7"/>
      <c r="DRI26" s="7"/>
      <c r="DRJ26" s="7"/>
      <c r="DRK26" s="7"/>
      <c r="DRL26" s="7"/>
      <c r="DRM26" s="7"/>
      <c r="DRN26" s="7"/>
      <c r="DRO26" s="7"/>
      <c r="DRP26" s="7"/>
      <c r="DRQ26" s="7"/>
      <c r="DRR26" s="7"/>
      <c r="DRS26" s="7"/>
      <c r="DRT26" s="7"/>
      <c r="DRU26" s="7"/>
      <c r="DRV26" s="7"/>
      <c r="DRW26" s="7"/>
      <c r="DRX26" s="7"/>
      <c r="DRY26" s="7"/>
      <c r="DRZ26" s="7"/>
      <c r="DSA26" s="7"/>
      <c r="DSB26" s="7"/>
      <c r="DSC26" s="7"/>
      <c r="DSD26" s="7"/>
      <c r="DSE26" s="7"/>
      <c r="DSF26" s="7"/>
      <c r="DSG26" s="7"/>
      <c r="DSH26" s="7"/>
      <c r="DSI26" s="7"/>
      <c r="DSJ26" s="7"/>
      <c r="DSK26" s="7"/>
      <c r="DSL26" s="7"/>
      <c r="DSM26" s="7"/>
      <c r="DSN26" s="7"/>
      <c r="DSO26" s="7"/>
      <c r="DSP26" s="7"/>
      <c r="DSQ26" s="7"/>
      <c r="DSR26" s="7"/>
      <c r="DSS26" s="7"/>
      <c r="DST26" s="7"/>
      <c r="DSU26" s="7"/>
      <c r="DSV26" s="7"/>
      <c r="DSW26" s="7"/>
      <c r="DSX26" s="7"/>
      <c r="DSY26" s="7"/>
      <c r="DSZ26" s="7"/>
      <c r="DTA26" s="7"/>
      <c r="DTB26" s="7"/>
      <c r="DTC26" s="7"/>
      <c r="DTD26" s="7"/>
      <c r="DTE26" s="7"/>
      <c r="DTF26" s="7"/>
      <c r="DTG26" s="7"/>
      <c r="DTH26" s="7"/>
      <c r="DTI26" s="7"/>
      <c r="DTJ26" s="7"/>
      <c r="DTK26" s="7"/>
      <c r="DTL26" s="7"/>
      <c r="DTM26" s="7"/>
      <c r="DTN26" s="7"/>
      <c r="DTO26" s="7"/>
      <c r="DTP26" s="7"/>
      <c r="DTQ26" s="7"/>
      <c r="DTR26" s="7"/>
      <c r="DTS26" s="7"/>
      <c r="DTT26" s="7"/>
      <c r="DTU26" s="7"/>
      <c r="DTV26" s="7"/>
      <c r="DTW26" s="7"/>
      <c r="DTX26" s="7"/>
      <c r="DTY26" s="7"/>
      <c r="DTZ26" s="7"/>
      <c r="DUA26" s="7"/>
      <c r="DUB26" s="7"/>
      <c r="DUC26" s="7"/>
      <c r="DUD26" s="7"/>
      <c r="DUE26" s="7"/>
      <c r="DUF26" s="7"/>
      <c r="DUG26" s="7"/>
      <c r="DUH26" s="7"/>
      <c r="DUI26" s="7"/>
      <c r="DUJ26" s="7"/>
      <c r="DUK26" s="7"/>
      <c r="DUL26" s="7"/>
      <c r="DUM26" s="7"/>
      <c r="DUN26" s="7"/>
      <c r="DUO26" s="7"/>
      <c r="DUP26" s="7"/>
      <c r="DUQ26" s="7"/>
      <c r="DUR26" s="7"/>
      <c r="DUS26" s="7"/>
      <c r="DUT26" s="7"/>
      <c r="DUU26" s="7"/>
      <c r="DUV26" s="7"/>
      <c r="DUW26" s="7"/>
      <c r="DUX26" s="7"/>
      <c r="DUY26" s="7"/>
      <c r="DUZ26" s="7"/>
      <c r="DVA26" s="7"/>
      <c r="DVB26" s="7"/>
      <c r="DVC26" s="7"/>
      <c r="DVD26" s="7"/>
      <c r="DVE26" s="7"/>
      <c r="DVF26" s="7"/>
      <c r="DVG26" s="7"/>
      <c r="DVH26" s="7"/>
      <c r="DVI26" s="7"/>
      <c r="DVJ26" s="7"/>
      <c r="DVK26" s="7"/>
      <c r="DVL26" s="7"/>
      <c r="DVM26" s="7"/>
      <c r="DVN26" s="7"/>
      <c r="DVO26" s="7"/>
      <c r="DVP26" s="7"/>
      <c r="DVQ26" s="7"/>
      <c r="DVR26" s="7"/>
      <c r="DVS26" s="7"/>
      <c r="DVT26" s="7"/>
      <c r="DVU26" s="7"/>
      <c r="DVV26" s="7"/>
      <c r="DVW26" s="7"/>
      <c r="DVX26" s="7"/>
      <c r="DVY26" s="7"/>
      <c r="DVZ26" s="7"/>
      <c r="DWA26" s="7"/>
      <c r="DWB26" s="7"/>
      <c r="DWC26" s="7"/>
      <c r="DWD26" s="7"/>
      <c r="DWE26" s="7"/>
      <c r="DWF26" s="7"/>
      <c r="DWG26" s="7"/>
      <c r="DWH26" s="7"/>
      <c r="DWI26" s="7"/>
      <c r="DWJ26" s="7"/>
      <c r="DWK26" s="7"/>
      <c r="DWL26" s="7"/>
      <c r="DWM26" s="7"/>
      <c r="DWN26" s="7"/>
      <c r="DWO26" s="7"/>
      <c r="DWP26" s="7"/>
      <c r="DWQ26" s="7"/>
      <c r="DWR26" s="7"/>
      <c r="DWS26" s="7"/>
      <c r="DWT26" s="7"/>
      <c r="DWU26" s="7"/>
      <c r="DWV26" s="7"/>
      <c r="DWW26" s="7"/>
      <c r="DWX26" s="7"/>
      <c r="DWY26" s="7"/>
      <c r="DWZ26" s="7"/>
      <c r="DXA26" s="7"/>
      <c r="DXB26" s="7"/>
      <c r="DXC26" s="7"/>
      <c r="DXD26" s="7"/>
      <c r="DXE26" s="7"/>
      <c r="DXF26" s="7"/>
      <c r="DXG26" s="7"/>
      <c r="DXH26" s="7"/>
      <c r="DXI26" s="7"/>
      <c r="DXJ26" s="7"/>
      <c r="DXK26" s="7"/>
      <c r="DXL26" s="7"/>
      <c r="DXM26" s="7"/>
      <c r="DXN26" s="7"/>
      <c r="DXO26" s="7"/>
      <c r="DXP26" s="7"/>
      <c r="DXQ26" s="7"/>
      <c r="DXR26" s="7"/>
      <c r="DXS26" s="7"/>
      <c r="DXT26" s="7"/>
      <c r="DXU26" s="7"/>
      <c r="DXV26" s="7"/>
      <c r="DXW26" s="7"/>
      <c r="DXX26" s="7"/>
      <c r="DXY26" s="7"/>
      <c r="DXZ26" s="7"/>
      <c r="DYA26" s="7"/>
      <c r="DYB26" s="7"/>
      <c r="DYC26" s="7"/>
      <c r="DYD26" s="7"/>
      <c r="DYE26" s="7"/>
      <c r="DYF26" s="7"/>
      <c r="DYG26" s="7"/>
      <c r="DYH26" s="7"/>
      <c r="DYI26" s="7"/>
      <c r="DYJ26" s="7"/>
      <c r="DYK26" s="7"/>
      <c r="DYL26" s="7"/>
      <c r="DYM26" s="7"/>
      <c r="DYN26" s="7"/>
      <c r="DYO26" s="7"/>
      <c r="DYP26" s="7"/>
      <c r="DYQ26" s="7"/>
      <c r="DYR26" s="7"/>
      <c r="DYS26" s="7"/>
      <c r="DYT26" s="7"/>
      <c r="DYU26" s="7"/>
      <c r="DYV26" s="7"/>
      <c r="DYW26" s="7"/>
      <c r="DYX26" s="7"/>
      <c r="DYY26" s="7"/>
      <c r="DYZ26" s="7"/>
      <c r="DZA26" s="7"/>
      <c r="DZB26" s="7"/>
      <c r="DZC26" s="7"/>
      <c r="DZD26" s="7"/>
      <c r="DZE26" s="7"/>
      <c r="DZF26" s="7"/>
      <c r="DZG26" s="7"/>
      <c r="DZH26" s="7"/>
      <c r="DZI26" s="7"/>
      <c r="DZJ26" s="7"/>
      <c r="DZK26" s="7"/>
      <c r="DZL26" s="7"/>
      <c r="DZM26" s="7"/>
      <c r="DZN26" s="7"/>
      <c r="DZO26" s="7"/>
      <c r="DZP26" s="7"/>
      <c r="DZQ26" s="7"/>
      <c r="DZR26" s="7"/>
      <c r="DZS26" s="7"/>
      <c r="DZT26" s="7"/>
      <c r="DZU26" s="7"/>
      <c r="DZV26" s="7"/>
      <c r="DZW26" s="7"/>
      <c r="DZX26" s="7"/>
      <c r="DZY26" s="7"/>
      <c r="DZZ26" s="7"/>
      <c r="EAA26" s="7"/>
      <c r="EAB26" s="7"/>
      <c r="EAC26" s="7"/>
      <c r="EAD26" s="7"/>
      <c r="EAE26" s="7"/>
      <c r="EAF26" s="7"/>
      <c r="EAG26" s="7"/>
      <c r="EAH26" s="7"/>
      <c r="EAI26" s="7"/>
      <c r="EAJ26" s="7"/>
      <c r="EAK26" s="7"/>
      <c r="EAL26" s="7"/>
      <c r="EAM26" s="7"/>
      <c r="EAN26" s="7"/>
      <c r="EAO26" s="7"/>
      <c r="EAP26" s="7"/>
      <c r="EAQ26" s="7"/>
      <c r="EAR26" s="7"/>
      <c r="EAS26" s="7"/>
      <c r="EAT26" s="7"/>
      <c r="EAU26" s="7"/>
      <c r="EAV26" s="7"/>
      <c r="EAW26" s="7"/>
      <c r="EAX26" s="7"/>
      <c r="EAY26" s="7"/>
      <c r="EAZ26" s="7"/>
      <c r="EBA26" s="7"/>
      <c r="EBB26" s="7"/>
      <c r="EBC26" s="7"/>
      <c r="EBD26" s="7"/>
      <c r="EBE26" s="7"/>
      <c r="EBF26" s="7"/>
      <c r="EBG26" s="7"/>
      <c r="EBH26" s="7"/>
      <c r="EBI26" s="7"/>
      <c r="EBJ26" s="7"/>
      <c r="EBK26" s="7"/>
      <c r="EBL26" s="7"/>
      <c r="EBM26" s="7"/>
      <c r="EBN26" s="7"/>
      <c r="EBO26" s="7"/>
      <c r="EBP26" s="7"/>
      <c r="EBQ26" s="7"/>
      <c r="EBR26" s="7"/>
      <c r="EBS26" s="7"/>
      <c r="EBT26" s="7"/>
      <c r="EBU26" s="7"/>
      <c r="EBV26" s="7"/>
      <c r="EBW26" s="7"/>
      <c r="EBX26" s="7"/>
      <c r="EBY26" s="7"/>
      <c r="EBZ26" s="7"/>
      <c r="ECA26" s="7"/>
      <c r="ECB26" s="7"/>
      <c r="ECC26" s="7"/>
      <c r="ECD26" s="7"/>
      <c r="ECE26" s="7"/>
      <c r="ECF26" s="7"/>
      <c r="ECG26" s="7"/>
      <c r="ECH26" s="7"/>
      <c r="ECI26" s="7"/>
      <c r="ECJ26" s="7"/>
      <c r="ECK26" s="7"/>
      <c r="ECL26" s="7"/>
      <c r="ECM26" s="7"/>
      <c r="ECN26" s="7"/>
      <c r="ECO26" s="7"/>
      <c r="ECP26" s="7"/>
      <c r="ECQ26" s="7"/>
      <c r="ECR26" s="7"/>
      <c r="ECS26" s="7"/>
      <c r="ECT26" s="7"/>
      <c r="ECU26" s="7"/>
      <c r="ECV26" s="7"/>
      <c r="ECW26" s="7"/>
      <c r="ECX26" s="7"/>
      <c r="ECY26" s="7"/>
      <c r="ECZ26" s="7"/>
      <c r="EDA26" s="7"/>
      <c r="EDB26" s="7"/>
      <c r="EDC26" s="7"/>
      <c r="EDD26" s="7"/>
      <c r="EDE26" s="7"/>
      <c r="EDF26" s="7"/>
      <c r="EDG26" s="7"/>
      <c r="EDH26" s="7"/>
      <c r="EDI26" s="7"/>
      <c r="EDJ26" s="7"/>
      <c r="EDK26" s="7"/>
      <c r="EDL26" s="7"/>
      <c r="EDM26" s="7"/>
      <c r="EDN26" s="7"/>
      <c r="EDO26" s="7"/>
      <c r="EDP26" s="7"/>
      <c r="EDQ26" s="7"/>
      <c r="EDR26" s="7"/>
      <c r="EDS26" s="7"/>
      <c r="EDT26" s="7"/>
      <c r="EDU26" s="7"/>
      <c r="EDV26" s="7"/>
      <c r="EDW26" s="7"/>
      <c r="EDX26" s="7"/>
      <c r="EDY26" s="7"/>
      <c r="EDZ26" s="7"/>
      <c r="EEA26" s="7"/>
      <c r="EEB26" s="7"/>
      <c r="EEC26" s="7"/>
      <c r="EED26" s="7"/>
      <c r="EEE26" s="7"/>
      <c r="EEF26" s="7"/>
      <c r="EEG26" s="7"/>
      <c r="EEH26" s="7"/>
      <c r="EEI26" s="7"/>
      <c r="EEJ26" s="7"/>
      <c r="EEK26" s="7"/>
      <c r="EEL26" s="7"/>
      <c r="EEM26" s="7"/>
      <c r="EEN26" s="7"/>
      <c r="EEO26" s="7"/>
      <c r="EEP26" s="7"/>
      <c r="EEQ26" s="7"/>
      <c r="EER26" s="7"/>
      <c r="EES26" s="7"/>
      <c r="EET26" s="7"/>
      <c r="EEU26" s="7"/>
      <c r="EEV26" s="7"/>
      <c r="EEW26" s="7"/>
      <c r="EEX26" s="7"/>
      <c r="EEY26" s="7"/>
      <c r="EEZ26" s="7"/>
      <c r="EFA26" s="7"/>
      <c r="EFB26" s="7"/>
      <c r="EFC26" s="7"/>
      <c r="EFD26" s="7"/>
      <c r="EFE26" s="7"/>
      <c r="EFF26" s="7"/>
      <c r="EFG26" s="7"/>
      <c r="EFH26" s="7"/>
      <c r="EFI26" s="7"/>
      <c r="EFJ26" s="7"/>
      <c r="EFK26" s="7"/>
      <c r="EFL26" s="7"/>
      <c r="EFM26" s="7"/>
      <c r="EFN26" s="7"/>
      <c r="EFO26" s="7"/>
      <c r="EFP26" s="7"/>
      <c r="EFQ26" s="7"/>
      <c r="EFR26" s="7"/>
      <c r="EFS26" s="7"/>
      <c r="EFT26" s="7"/>
      <c r="EFU26" s="7"/>
      <c r="EFV26" s="7"/>
      <c r="EFW26" s="7"/>
      <c r="EFX26" s="7"/>
      <c r="EFY26" s="7"/>
      <c r="EFZ26" s="7"/>
      <c r="EGA26" s="7"/>
      <c r="EGB26" s="7"/>
      <c r="EGC26" s="7"/>
      <c r="EGD26" s="7"/>
      <c r="EGE26" s="7"/>
      <c r="EGF26" s="7"/>
      <c r="EGG26" s="7"/>
      <c r="EGH26" s="7"/>
      <c r="EGI26" s="7"/>
      <c r="EGJ26" s="7"/>
      <c r="EGK26" s="7"/>
      <c r="EGL26" s="7"/>
      <c r="EGM26" s="7"/>
      <c r="EGN26" s="7"/>
      <c r="EGO26" s="7"/>
      <c r="EGP26" s="7"/>
      <c r="EGQ26" s="7"/>
      <c r="EGR26" s="7"/>
      <c r="EGS26" s="7"/>
      <c r="EGT26" s="7"/>
      <c r="EGU26" s="7"/>
      <c r="EGV26" s="7"/>
      <c r="EGW26" s="7"/>
      <c r="EGX26" s="7"/>
      <c r="EGY26" s="7"/>
      <c r="EGZ26" s="7"/>
      <c r="EHA26" s="7"/>
      <c r="EHB26" s="7"/>
      <c r="EHC26" s="7"/>
      <c r="EHD26" s="7"/>
      <c r="EHE26" s="7"/>
      <c r="EHF26" s="7"/>
      <c r="EHG26" s="7"/>
      <c r="EHH26" s="7"/>
      <c r="EHI26" s="7"/>
      <c r="EHJ26" s="7"/>
      <c r="EHK26" s="7"/>
      <c r="EHL26" s="7"/>
      <c r="EHM26" s="7"/>
      <c r="EHN26" s="7"/>
      <c r="EHO26" s="7"/>
      <c r="EHP26" s="7"/>
      <c r="EHQ26" s="7"/>
      <c r="EHR26" s="7"/>
      <c r="EHS26" s="7"/>
      <c r="EHT26" s="7"/>
      <c r="EHU26" s="7"/>
      <c r="EHV26" s="7"/>
      <c r="EHW26" s="7"/>
      <c r="EHX26" s="7"/>
      <c r="EHY26" s="7"/>
      <c r="EHZ26" s="7"/>
      <c r="EIA26" s="7"/>
      <c r="EIB26" s="7"/>
      <c r="EIC26" s="7"/>
      <c r="EID26" s="7"/>
      <c r="EIE26" s="7"/>
      <c r="EIF26" s="7"/>
      <c r="EIG26" s="7"/>
      <c r="EIH26" s="7"/>
      <c r="EII26" s="7"/>
      <c r="EIJ26" s="7"/>
      <c r="EIK26" s="7"/>
      <c r="EIL26" s="7"/>
      <c r="EIM26" s="7"/>
      <c r="EIN26" s="7"/>
      <c r="EIO26" s="7"/>
      <c r="EIP26" s="7"/>
      <c r="EIQ26" s="7"/>
      <c r="EIR26" s="7"/>
      <c r="EIS26" s="7"/>
      <c r="EIT26" s="7"/>
      <c r="EIU26" s="7"/>
      <c r="EIV26" s="7"/>
      <c r="EIW26" s="7"/>
      <c r="EIX26" s="7"/>
      <c r="EIY26" s="7"/>
      <c r="EIZ26" s="7"/>
      <c r="EJA26" s="7"/>
      <c r="EJB26" s="7"/>
      <c r="EJC26" s="7"/>
      <c r="EJD26" s="7"/>
      <c r="EJE26" s="7"/>
      <c r="EJF26" s="7"/>
      <c r="EJG26" s="7"/>
      <c r="EJH26" s="7"/>
      <c r="EJI26" s="7"/>
      <c r="EJJ26" s="7"/>
      <c r="EJK26" s="7"/>
      <c r="EJL26" s="7"/>
      <c r="EJM26" s="7"/>
      <c r="EJN26" s="7"/>
      <c r="EJO26" s="7"/>
      <c r="EJP26" s="7"/>
      <c r="EJQ26" s="7"/>
      <c r="EJR26" s="7"/>
      <c r="EJS26" s="7"/>
      <c r="EJT26" s="7"/>
      <c r="EJU26" s="7"/>
      <c r="EJV26" s="7"/>
      <c r="EJW26" s="7"/>
      <c r="EJX26" s="7"/>
      <c r="EJY26" s="7"/>
      <c r="EJZ26" s="7"/>
      <c r="EKA26" s="7"/>
      <c r="EKB26" s="7"/>
      <c r="EKC26" s="7"/>
      <c r="EKD26" s="7"/>
      <c r="EKE26" s="7"/>
      <c r="EKF26" s="7"/>
      <c r="EKG26" s="7"/>
      <c r="EKH26" s="7"/>
      <c r="EKI26" s="7"/>
      <c r="EKJ26" s="7"/>
      <c r="EKK26" s="7"/>
      <c r="EKL26" s="7"/>
      <c r="EKM26" s="7"/>
      <c r="EKN26" s="7"/>
      <c r="EKO26" s="7"/>
      <c r="EKP26" s="7"/>
      <c r="EKQ26" s="7"/>
      <c r="EKR26" s="7"/>
      <c r="EKS26" s="7"/>
      <c r="EKT26" s="7"/>
      <c r="EKU26" s="7"/>
      <c r="EKV26" s="7"/>
      <c r="EKW26" s="7"/>
      <c r="EKX26" s="7"/>
      <c r="EKY26" s="7"/>
      <c r="EKZ26" s="7"/>
      <c r="ELA26" s="7"/>
      <c r="ELB26" s="7"/>
      <c r="ELC26" s="7"/>
      <c r="ELD26" s="7"/>
      <c r="ELE26" s="7"/>
      <c r="ELF26" s="7"/>
      <c r="ELG26" s="7"/>
      <c r="ELH26" s="7"/>
      <c r="ELI26" s="7"/>
      <c r="ELJ26" s="7"/>
      <c r="ELK26" s="7"/>
      <c r="ELL26" s="7"/>
      <c r="ELM26" s="7"/>
      <c r="ELN26" s="7"/>
      <c r="ELO26" s="7"/>
      <c r="ELP26" s="7"/>
      <c r="ELQ26" s="7"/>
      <c r="ELR26" s="7"/>
      <c r="ELS26" s="7"/>
      <c r="ELT26" s="7"/>
      <c r="ELU26" s="7"/>
      <c r="ELV26" s="7"/>
      <c r="ELW26" s="7"/>
      <c r="ELX26" s="7"/>
      <c r="ELY26" s="7"/>
      <c r="ELZ26" s="7"/>
      <c r="EMA26" s="7"/>
      <c r="EMB26" s="7"/>
      <c r="EMC26" s="7"/>
      <c r="EMD26" s="7"/>
      <c r="EME26" s="7"/>
      <c r="EMF26" s="7"/>
      <c r="EMG26" s="7"/>
      <c r="EMH26" s="7"/>
      <c r="EMI26" s="7"/>
      <c r="EMJ26" s="7"/>
      <c r="EMK26" s="7"/>
      <c r="EML26" s="7"/>
      <c r="EMM26" s="7"/>
      <c r="EMN26" s="7"/>
      <c r="EMO26" s="7"/>
      <c r="EMP26" s="7"/>
      <c r="EMQ26" s="7"/>
      <c r="EMR26" s="7"/>
      <c r="EMS26" s="7"/>
      <c r="EMT26" s="7"/>
      <c r="EMU26" s="7"/>
      <c r="EMV26" s="7"/>
      <c r="EMW26" s="7"/>
      <c r="EMX26" s="7"/>
      <c r="EMY26" s="7"/>
      <c r="EMZ26" s="7"/>
      <c r="ENA26" s="7"/>
      <c r="ENB26" s="7"/>
      <c r="ENC26" s="7"/>
      <c r="END26" s="7"/>
      <c r="ENE26" s="7"/>
      <c r="ENF26" s="7"/>
      <c r="ENG26" s="7"/>
      <c r="ENH26" s="7"/>
      <c r="ENI26" s="7"/>
      <c r="ENJ26" s="7"/>
      <c r="ENK26" s="7"/>
      <c r="ENL26" s="7"/>
      <c r="ENM26" s="7"/>
      <c r="ENN26" s="7"/>
      <c r="ENO26" s="7"/>
      <c r="ENP26" s="7"/>
      <c r="ENQ26" s="7"/>
      <c r="ENR26" s="7"/>
      <c r="ENS26" s="7"/>
      <c r="ENT26" s="7"/>
      <c r="ENU26" s="7"/>
      <c r="ENV26" s="7"/>
      <c r="ENW26" s="7"/>
      <c r="ENX26" s="7"/>
      <c r="ENY26" s="7"/>
      <c r="ENZ26" s="7"/>
      <c r="EOA26" s="7"/>
      <c r="EOB26" s="7"/>
      <c r="EOC26" s="7"/>
      <c r="EOD26" s="7"/>
      <c r="EOE26" s="7"/>
      <c r="EOF26" s="7"/>
      <c r="EOG26" s="7"/>
      <c r="EOH26" s="7"/>
      <c r="EOI26" s="7"/>
      <c r="EOJ26" s="7"/>
      <c r="EOK26" s="7"/>
      <c r="EOL26" s="7"/>
      <c r="EOM26" s="7"/>
      <c r="EON26" s="7"/>
      <c r="EOO26" s="7"/>
      <c r="EOP26" s="7"/>
      <c r="EOQ26" s="7"/>
      <c r="EOR26" s="7"/>
      <c r="EOS26" s="7"/>
      <c r="EOT26" s="7"/>
      <c r="EOU26" s="7"/>
      <c r="EOV26" s="7"/>
      <c r="EOW26" s="7"/>
      <c r="EOX26" s="7"/>
      <c r="EOY26" s="7"/>
      <c r="EOZ26" s="7"/>
      <c r="EPA26" s="7"/>
      <c r="EPB26" s="7"/>
      <c r="EPC26" s="7"/>
      <c r="EPD26" s="7"/>
      <c r="EPE26" s="7"/>
      <c r="EPF26" s="7"/>
      <c r="EPG26" s="7"/>
      <c r="EPH26" s="7"/>
      <c r="EPI26" s="7"/>
      <c r="EPJ26" s="7"/>
      <c r="EPK26" s="7"/>
      <c r="EPL26" s="7"/>
      <c r="EPM26" s="7"/>
      <c r="EPN26" s="7"/>
      <c r="EPO26" s="7"/>
      <c r="EPP26" s="7"/>
      <c r="EPQ26" s="7"/>
      <c r="EPR26" s="7"/>
      <c r="EPS26" s="7"/>
      <c r="EPT26" s="7"/>
      <c r="EPU26" s="7"/>
      <c r="EPV26" s="7"/>
      <c r="EPW26" s="7"/>
      <c r="EPX26" s="7"/>
      <c r="EPY26" s="7"/>
      <c r="EPZ26" s="7"/>
      <c r="EQA26" s="7"/>
      <c r="EQB26" s="7"/>
      <c r="EQC26" s="7"/>
      <c r="EQD26" s="7"/>
      <c r="EQE26" s="7"/>
      <c r="EQF26" s="7"/>
      <c r="EQG26" s="7"/>
      <c r="EQH26" s="7"/>
      <c r="EQI26" s="7"/>
      <c r="EQJ26" s="7"/>
      <c r="EQK26" s="7"/>
      <c r="EQL26" s="7"/>
      <c r="EQM26" s="7"/>
      <c r="EQN26" s="7"/>
      <c r="EQO26" s="7"/>
      <c r="EQP26" s="7"/>
      <c r="EQQ26" s="7"/>
      <c r="EQR26" s="7"/>
      <c r="EQS26" s="7"/>
      <c r="EQT26" s="7"/>
      <c r="EQU26" s="7"/>
      <c r="EQV26" s="7"/>
      <c r="EQW26" s="7"/>
      <c r="EQX26" s="7"/>
      <c r="EQY26" s="7"/>
      <c r="EQZ26" s="7"/>
      <c r="ERA26" s="7"/>
      <c r="ERB26" s="7"/>
      <c r="ERC26" s="7"/>
      <c r="ERD26" s="7"/>
      <c r="ERE26" s="7"/>
      <c r="ERF26" s="7"/>
      <c r="ERG26" s="7"/>
      <c r="ERH26" s="7"/>
      <c r="ERI26" s="7"/>
      <c r="ERJ26" s="7"/>
      <c r="ERK26" s="7"/>
      <c r="ERL26" s="7"/>
      <c r="ERM26" s="7"/>
      <c r="ERN26" s="7"/>
      <c r="ERO26" s="7"/>
      <c r="ERP26" s="7"/>
      <c r="ERQ26" s="7"/>
      <c r="ERR26" s="7"/>
      <c r="ERS26" s="7"/>
      <c r="ERT26" s="7"/>
      <c r="ERU26" s="7"/>
      <c r="ERV26" s="7"/>
      <c r="ERW26" s="7"/>
      <c r="ERX26" s="7"/>
      <c r="ERY26" s="7"/>
      <c r="ERZ26" s="7"/>
      <c r="ESA26" s="7"/>
      <c r="ESB26" s="7"/>
      <c r="ESC26" s="7"/>
      <c r="ESD26" s="7"/>
      <c r="ESE26" s="7"/>
      <c r="ESF26" s="7"/>
      <c r="ESG26" s="7"/>
      <c r="ESH26" s="7"/>
      <c r="ESI26" s="7"/>
      <c r="ESJ26" s="7"/>
      <c r="ESK26" s="7"/>
      <c r="ESL26" s="7"/>
      <c r="ESM26" s="7"/>
      <c r="ESN26" s="7"/>
      <c r="ESO26" s="7"/>
      <c r="ESP26" s="7"/>
      <c r="ESQ26" s="7"/>
      <c r="ESR26" s="7"/>
      <c r="ESS26" s="7"/>
      <c r="EST26" s="7"/>
      <c r="ESU26" s="7"/>
      <c r="ESV26" s="7"/>
      <c r="ESW26" s="7"/>
      <c r="ESX26" s="7"/>
      <c r="ESY26" s="7"/>
      <c r="ESZ26" s="7"/>
      <c r="ETA26" s="7"/>
      <c r="ETB26" s="7"/>
      <c r="ETC26" s="7"/>
      <c r="ETD26" s="7"/>
      <c r="ETE26" s="7"/>
      <c r="ETF26" s="7"/>
      <c r="ETG26" s="7"/>
      <c r="ETH26" s="7"/>
      <c r="ETI26" s="7"/>
      <c r="ETJ26" s="7"/>
      <c r="ETK26" s="7"/>
      <c r="ETL26" s="7"/>
      <c r="ETM26" s="7"/>
      <c r="ETN26" s="7"/>
      <c r="ETO26" s="7"/>
      <c r="ETP26" s="7"/>
      <c r="ETQ26" s="7"/>
      <c r="ETR26" s="7"/>
      <c r="ETS26" s="7"/>
      <c r="ETT26" s="7"/>
      <c r="ETU26" s="7"/>
      <c r="ETV26" s="7"/>
      <c r="ETW26" s="7"/>
      <c r="ETX26" s="7"/>
      <c r="ETY26" s="7"/>
      <c r="ETZ26" s="7"/>
      <c r="EUA26" s="7"/>
      <c r="EUB26" s="7"/>
      <c r="EUC26" s="7"/>
      <c r="EUD26" s="7"/>
      <c r="EUE26" s="7"/>
      <c r="EUF26" s="7"/>
      <c r="EUG26" s="7"/>
      <c r="EUH26" s="7"/>
      <c r="EUI26" s="7"/>
      <c r="EUJ26" s="7"/>
      <c r="EUK26" s="7"/>
      <c r="EUL26" s="7"/>
      <c r="EUM26" s="7"/>
      <c r="EUN26" s="7"/>
      <c r="EUO26" s="7"/>
      <c r="EUP26" s="7"/>
      <c r="EUQ26" s="7"/>
      <c r="EUR26" s="7"/>
      <c r="EUS26" s="7"/>
      <c r="EUT26" s="7"/>
      <c r="EUU26" s="7"/>
      <c r="EUV26" s="7"/>
      <c r="EUW26" s="7"/>
      <c r="EUX26" s="7"/>
      <c r="EUY26" s="7"/>
      <c r="EUZ26" s="7"/>
      <c r="EVA26" s="7"/>
      <c r="EVB26" s="7"/>
      <c r="EVC26" s="7"/>
      <c r="EVD26" s="7"/>
      <c r="EVE26" s="7"/>
      <c r="EVF26" s="7"/>
      <c r="EVG26" s="7"/>
      <c r="EVH26" s="7"/>
      <c r="EVI26" s="7"/>
      <c r="EVJ26" s="7"/>
      <c r="EVK26" s="7"/>
      <c r="EVL26" s="7"/>
      <c r="EVM26" s="7"/>
      <c r="EVN26" s="7"/>
      <c r="EVO26" s="7"/>
      <c r="EVP26" s="7"/>
      <c r="EVQ26" s="7"/>
      <c r="EVR26" s="7"/>
      <c r="EVS26" s="7"/>
      <c r="EVT26" s="7"/>
      <c r="EVU26" s="7"/>
      <c r="EVV26" s="7"/>
      <c r="EVW26" s="7"/>
      <c r="EVX26" s="7"/>
      <c r="EVY26" s="7"/>
      <c r="EVZ26" s="7"/>
      <c r="EWA26" s="7"/>
      <c r="EWB26" s="7"/>
      <c r="EWC26" s="7"/>
      <c r="EWD26" s="7"/>
      <c r="EWE26" s="7"/>
      <c r="EWF26" s="7"/>
      <c r="EWG26" s="7"/>
      <c r="EWH26" s="7"/>
      <c r="EWI26" s="7"/>
      <c r="EWJ26" s="7"/>
      <c r="EWK26" s="7"/>
      <c r="EWL26" s="7"/>
      <c r="EWM26" s="7"/>
      <c r="EWN26" s="7"/>
      <c r="EWO26" s="7"/>
      <c r="EWP26" s="7"/>
      <c r="EWQ26" s="7"/>
      <c r="EWR26" s="7"/>
      <c r="EWS26" s="7"/>
      <c r="EWT26" s="7"/>
      <c r="EWU26" s="7"/>
      <c r="EWV26" s="7"/>
      <c r="EWW26" s="7"/>
      <c r="EWX26" s="7"/>
      <c r="EWY26" s="7"/>
      <c r="EWZ26" s="7"/>
      <c r="EXA26" s="7"/>
      <c r="EXB26" s="7"/>
      <c r="EXC26" s="7"/>
      <c r="EXD26" s="7"/>
      <c r="EXE26" s="7"/>
      <c r="EXF26" s="7"/>
      <c r="EXG26" s="7"/>
      <c r="EXH26" s="7"/>
      <c r="EXI26" s="7"/>
      <c r="EXJ26" s="7"/>
      <c r="EXK26" s="7"/>
      <c r="EXL26" s="7"/>
      <c r="EXM26" s="7"/>
      <c r="EXN26" s="7"/>
      <c r="EXO26" s="7"/>
      <c r="EXP26" s="7"/>
      <c r="EXQ26" s="7"/>
      <c r="EXR26" s="7"/>
      <c r="EXS26" s="7"/>
      <c r="EXT26" s="7"/>
      <c r="EXU26" s="7"/>
      <c r="EXV26" s="7"/>
      <c r="EXW26" s="7"/>
      <c r="EXX26" s="7"/>
      <c r="EXY26" s="7"/>
      <c r="EXZ26" s="7"/>
      <c r="EYA26" s="7"/>
      <c r="EYB26" s="7"/>
      <c r="EYC26" s="7"/>
      <c r="EYD26" s="7"/>
      <c r="EYE26" s="7"/>
      <c r="EYF26" s="7"/>
      <c r="EYG26" s="7"/>
      <c r="EYH26" s="7"/>
      <c r="EYI26" s="7"/>
      <c r="EYJ26" s="7"/>
      <c r="EYK26" s="7"/>
      <c r="EYL26" s="7"/>
      <c r="EYM26" s="7"/>
      <c r="EYN26" s="7"/>
      <c r="EYO26" s="7"/>
      <c r="EYP26" s="7"/>
      <c r="EYQ26" s="7"/>
      <c r="EYR26" s="7"/>
      <c r="EYS26" s="7"/>
      <c r="EYT26" s="7"/>
      <c r="EYU26" s="7"/>
      <c r="EYV26" s="7"/>
      <c r="EYW26" s="7"/>
      <c r="EYX26" s="7"/>
      <c r="EYY26" s="7"/>
      <c r="EYZ26" s="7"/>
      <c r="EZA26" s="7"/>
      <c r="EZB26" s="7"/>
      <c r="EZC26" s="7"/>
      <c r="EZD26" s="7"/>
      <c r="EZE26" s="7"/>
      <c r="EZF26" s="7"/>
      <c r="EZG26" s="7"/>
      <c r="EZH26" s="7"/>
      <c r="EZI26" s="7"/>
      <c r="EZJ26" s="7"/>
      <c r="EZK26" s="7"/>
      <c r="EZL26" s="7"/>
      <c r="EZM26" s="7"/>
      <c r="EZN26" s="7"/>
      <c r="EZO26" s="7"/>
      <c r="EZP26" s="7"/>
      <c r="EZQ26" s="7"/>
      <c r="EZR26" s="7"/>
      <c r="EZS26" s="7"/>
      <c r="EZT26" s="7"/>
      <c r="EZU26" s="7"/>
      <c r="EZV26" s="7"/>
      <c r="EZW26" s="7"/>
      <c r="EZX26" s="7"/>
      <c r="EZY26" s="7"/>
      <c r="EZZ26" s="7"/>
      <c r="FAA26" s="7"/>
      <c r="FAB26" s="7"/>
      <c r="FAC26" s="7"/>
      <c r="FAD26" s="7"/>
      <c r="FAE26" s="7"/>
      <c r="FAF26" s="7"/>
      <c r="FAG26" s="7"/>
      <c r="FAH26" s="7"/>
      <c r="FAI26" s="7"/>
      <c r="FAJ26" s="7"/>
      <c r="FAK26" s="7"/>
      <c r="FAL26" s="7"/>
      <c r="FAM26" s="7"/>
      <c r="FAN26" s="7"/>
      <c r="FAO26" s="7"/>
      <c r="FAP26" s="7"/>
      <c r="FAQ26" s="7"/>
      <c r="FAR26" s="7"/>
      <c r="FAS26" s="7"/>
      <c r="FAT26" s="7"/>
      <c r="FAU26" s="7"/>
      <c r="FAV26" s="7"/>
      <c r="FAW26" s="7"/>
      <c r="FAX26" s="7"/>
      <c r="FAY26" s="7"/>
      <c r="FAZ26" s="7"/>
      <c r="FBA26" s="7"/>
      <c r="FBB26" s="7"/>
      <c r="FBC26" s="7"/>
      <c r="FBD26" s="7"/>
      <c r="FBE26" s="7"/>
      <c r="FBF26" s="7"/>
      <c r="FBG26" s="7"/>
      <c r="FBH26" s="7"/>
      <c r="FBI26" s="7"/>
      <c r="FBJ26" s="7"/>
      <c r="FBK26" s="7"/>
      <c r="FBL26" s="7"/>
      <c r="FBM26" s="7"/>
      <c r="FBN26" s="7"/>
      <c r="FBO26" s="7"/>
      <c r="FBP26" s="7"/>
      <c r="FBQ26" s="7"/>
      <c r="FBR26" s="7"/>
      <c r="FBS26" s="7"/>
      <c r="FBT26" s="7"/>
      <c r="FBU26" s="7"/>
      <c r="FBV26" s="7"/>
      <c r="FBW26" s="7"/>
      <c r="FBX26" s="7"/>
      <c r="FBY26" s="7"/>
      <c r="FBZ26" s="7"/>
      <c r="FCA26" s="7"/>
      <c r="FCB26" s="7"/>
      <c r="FCC26" s="7"/>
      <c r="FCD26" s="7"/>
      <c r="FCE26" s="7"/>
      <c r="FCF26" s="7"/>
      <c r="FCG26" s="7"/>
      <c r="FCH26" s="7"/>
      <c r="FCI26" s="7"/>
      <c r="FCJ26" s="7"/>
      <c r="FCK26" s="7"/>
      <c r="FCL26" s="7"/>
      <c r="FCM26" s="7"/>
      <c r="FCN26" s="7"/>
      <c r="FCO26" s="7"/>
      <c r="FCP26" s="7"/>
      <c r="FCQ26" s="7"/>
      <c r="FCR26" s="7"/>
      <c r="FCS26" s="7"/>
      <c r="FCT26" s="7"/>
      <c r="FCU26" s="7"/>
      <c r="FCV26" s="7"/>
      <c r="FCW26" s="7"/>
      <c r="FCX26" s="7"/>
      <c r="FCY26" s="7"/>
      <c r="FCZ26" s="7"/>
      <c r="FDA26" s="7"/>
      <c r="FDB26" s="7"/>
      <c r="FDC26" s="7"/>
      <c r="FDD26" s="7"/>
      <c r="FDE26" s="7"/>
      <c r="FDF26" s="7"/>
      <c r="FDG26" s="7"/>
      <c r="FDH26" s="7"/>
      <c r="FDI26" s="7"/>
      <c r="FDJ26" s="7"/>
      <c r="FDK26" s="7"/>
      <c r="FDL26" s="7"/>
      <c r="FDM26" s="7"/>
      <c r="FDN26" s="7"/>
      <c r="FDO26" s="7"/>
      <c r="FDP26" s="7"/>
      <c r="FDQ26" s="7"/>
      <c r="FDR26" s="7"/>
      <c r="FDS26" s="7"/>
      <c r="FDT26" s="7"/>
      <c r="FDU26" s="7"/>
      <c r="FDV26" s="7"/>
      <c r="FDW26" s="7"/>
      <c r="FDX26" s="7"/>
      <c r="FDY26" s="7"/>
      <c r="FDZ26" s="7"/>
      <c r="FEA26" s="7"/>
      <c r="FEB26" s="7"/>
      <c r="FEC26" s="7"/>
      <c r="FED26" s="7"/>
      <c r="FEE26" s="7"/>
      <c r="FEF26" s="7"/>
      <c r="FEG26" s="7"/>
      <c r="FEH26" s="7"/>
      <c r="FEI26" s="7"/>
      <c r="FEJ26" s="7"/>
      <c r="FEK26" s="7"/>
      <c r="FEL26" s="7"/>
      <c r="FEM26" s="7"/>
      <c r="FEN26" s="7"/>
      <c r="FEO26" s="7"/>
      <c r="FEP26" s="7"/>
      <c r="FEQ26" s="7"/>
      <c r="FER26" s="7"/>
      <c r="FES26" s="7"/>
      <c r="FET26" s="7"/>
      <c r="FEU26" s="7"/>
      <c r="FEV26" s="7"/>
      <c r="FEW26" s="7"/>
      <c r="FEX26" s="7"/>
      <c r="FEY26" s="7"/>
      <c r="FEZ26" s="7"/>
      <c r="FFA26" s="7"/>
      <c r="FFB26" s="7"/>
      <c r="FFC26" s="7"/>
      <c r="FFD26" s="7"/>
      <c r="FFE26" s="7"/>
      <c r="FFF26" s="7"/>
      <c r="FFG26" s="7"/>
      <c r="FFH26" s="7"/>
      <c r="FFI26" s="7"/>
      <c r="FFJ26" s="7"/>
      <c r="FFK26" s="7"/>
      <c r="FFL26" s="7"/>
      <c r="FFM26" s="7"/>
      <c r="FFN26" s="7"/>
      <c r="FFO26" s="7"/>
      <c r="FFP26" s="7"/>
      <c r="FFQ26" s="7"/>
      <c r="FFR26" s="7"/>
      <c r="FFS26" s="7"/>
      <c r="FFT26" s="7"/>
      <c r="FFU26" s="7"/>
      <c r="FFV26" s="7"/>
      <c r="FFW26" s="7"/>
      <c r="FFX26" s="7"/>
      <c r="FFY26" s="7"/>
      <c r="FFZ26" s="7"/>
      <c r="FGA26" s="7"/>
      <c r="FGB26" s="7"/>
      <c r="FGC26" s="7"/>
      <c r="FGD26" s="7"/>
      <c r="FGE26" s="7"/>
      <c r="FGF26" s="7"/>
      <c r="FGG26" s="7"/>
      <c r="FGH26" s="7"/>
      <c r="FGI26" s="7"/>
      <c r="FGJ26" s="7"/>
      <c r="FGK26" s="7"/>
      <c r="FGL26" s="7"/>
      <c r="FGM26" s="7"/>
      <c r="FGN26" s="7"/>
      <c r="FGO26" s="7"/>
      <c r="FGP26" s="7"/>
      <c r="FGQ26" s="7"/>
      <c r="FGR26" s="7"/>
      <c r="FGS26" s="7"/>
      <c r="FGT26" s="7"/>
      <c r="FGU26" s="7"/>
      <c r="FGV26" s="7"/>
      <c r="FGW26" s="7"/>
      <c r="FGX26" s="7"/>
      <c r="FGY26" s="7"/>
      <c r="FGZ26" s="7"/>
      <c r="FHA26" s="7"/>
      <c r="FHB26" s="7"/>
      <c r="FHC26" s="7"/>
      <c r="FHD26" s="7"/>
      <c r="FHE26" s="7"/>
      <c r="FHF26" s="7"/>
      <c r="FHG26" s="7"/>
      <c r="FHH26" s="7"/>
      <c r="FHI26" s="7"/>
      <c r="FHJ26" s="7"/>
      <c r="FHK26" s="7"/>
      <c r="FHL26" s="7"/>
      <c r="FHM26" s="7"/>
      <c r="FHN26" s="7"/>
      <c r="FHO26" s="7"/>
      <c r="FHP26" s="7"/>
      <c r="FHQ26" s="7"/>
      <c r="FHR26" s="7"/>
      <c r="FHS26" s="7"/>
      <c r="FHT26" s="7"/>
      <c r="FHU26" s="7"/>
      <c r="FHV26" s="7"/>
      <c r="FHW26" s="7"/>
      <c r="FHX26" s="7"/>
      <c r="FHY26" s="7"/>
      <c r="FHZ26" s="7"/>
      <c r="FIA26" s="7"/>
      <c r="FIB26" s="7"/>
      <c r="FIC26" s="7"/>
      <c r="FID26" s="7"/>
      <c r="FIE26" s="7"/>
      <c r="FIF26" s="7"/>
      <c r="FIG26" s="7"/>
      <c r="FIH26" s="7"/>
      <c r="FII26" s="7"/>
      <c r="FIJ26" s="7"/>
      <c r="FIK26" s="7"/>
      <c r="FIL26" s="7"/>
      <c r="FIM26" s="7"/>
      <c r="FIN26" s="7"/>
      <c r="FIO26" s="7"/>
      <c r="FIP26" s="7"/>
      <c r="FIQ26" s="7"/>
      <c r="FIR26" s="7"/>
      <c r="FIS26" s="7"/>
      <c r="FIT26" s="7"/>
      <c r="FIU26" s="7"/>
      <c r="FIV26" s="7"/>
      <c r="FIW26" s="7"/>
      <c r="FIX26" s="7"/>
      <c r="FIY26" s="7"/>
      <c r="FIZ26" s="7"/>
      <c r="FJA26" s="7"/>
      <c r="FJB26" s="7"/>
      <c r="FJC26" s="7"/>
      <c r="FJD26" s="7"/>
      <c r="FJE26" s="7"/>
      <c r="FJF26" s="7"/>
      <c r="FJG26" s="7"/>
      <c r="FJH26" s="7"/>
      <c r="FJI26" s="7"/>
      <c r="FJJ26" s="7"/>
      <c r="FJK26" s="7"/>
      <c r="FJL26" s="7"/>
      <c r="FJM26" s="7"/>
      <c r="FJN26" s="7"/>
      <c r="FJO26" s="7"/>
      <c r="FJP26" s="7"/>
      <c r="FJQ26" s="7"/>
      <c r="FJR26" s="7"/>
      <c r="FJS26" s="7"/>
      <c r="FJT26" s="7"/>
      <c r="FJU26" s="7"/>
      <c r="FJV26" s="7"/>
      <c r="FJW26" s="7"/>
      <c r="FJX26" s="7"/>
      <c r="FJY26" s="7"/>
      <c r="FJZ26" s="7"/>
      <c r="FKA26" s="7"/>
      <c r="FKB26" s="7"/>
      <c r="FKC26" s="7"/>
      <c r="FKD26" s="7"/>
      <c r="FKE26" s="7"/>
      <c r="FKF26" s="7"/>
      <c r="FKG26" s="7"/>
      <c r="FKH26" s="7"/>
      <c r="FKI26" s="7"/>
      <c r="FKJ26" s="7"/>
      <c r="FKK26" s="7"/>
      <c r="FKL26" s="7"/>
      <c r="FKM26" s="7"/>
      <c r="FKN26" s="7"/>
      <c r="FKO26" s="7"/>
      <c r="FKP26" s="7"/>
      <c r="FKQ26" s="7"/>
      <c r="FKR26" s="7"/>
      <c r="FKS26" s="7"/>
      <c r="FKT26" s="7"/>
      <c r="FKU26" s="7"/>
      <c r="FKV26" s="7"/>
      <c r="FKW26" s="7"/>
      <c r="FKX26" s="7"/>
      <c r="FKY26" s="7"/>
      <c r="FKZ26" s="7"/>
      <c r="FLA26" s="7"/>
      <c r="FLB26" s="7"/>
      <c r="FLC26" s="7"/>
      <c r="FLD26" s="7"/>
      <c r="FLE26" s="7"/>
      <c r="FLF26" s="7"/>
      <c r="FLG26" s="7"/>
      <c r="FLH26" s="7"/>
      <c r="FLI26" s="7"/>
      <c r="FLJ26" s="7"/>
      <c r="FLK26" s="7"/>
      <c r="FLL26" s="7"/>
      <c r="FLM26" s="7"/>
      <c r="FLN26" s="7"/>
      <c r="FLO26" s="7"/>
      <c r="FLP26" s="7"/>
      <c r="FLQ26" s="7"/>
      <c r="FLR26" s="7"/>
      <c r="FLS26" s="7"/>
      <c r="FLT26" s="7"/>
      <c r="FLU26" s="7"/>
      <c r="FLV26" s="7"/>
      <c r="FLW26" s="7"/>
      <c r="FLX26" s="7"/>
      <c r="FLY26" s="7"/>
      <c r="FLZ26" s="7"/>
      <c r="FMA26" s="7"/>
      <c r="FMB26" s="7"/>
      <c r="FMC26" s="7"/>
      <c r="FMD26" s="7"/>
      <c r="FME26" s="7"/>
      <c r="FMF26" s="7"/>
      <c r="FMG26" s="7"/>
      <c r="FMH26" s="7"/>
      <c r="FMI26" s="7"/>
      <c r="FMJ26" s="7"/>
      <c r="FMK26" s="7"/>
      <c r="FML26" s="7"/>
      <c r="FMM26" s="7"/>
      <c r="FMN26" s="7"/>
      <c r="FMO26" s="7"/>
      <c r="FMP26" s="7"/>
      <c r="FMQ26" s="7"/>
      <c r="FMR26" s="7"/>
      <c r="FMS26" s="7"/>
      <c r="FMT26" s="7"/>
      <c r="FMU26" s="7"/>
      <c r="FMV26" s="7"/>
      <c r="FMW26" s="7"/>
      <c r="FMX26" s="7"/>
      <c r="FMY26" s="7"/>
      <c r="FMZ26" s="7"/>
      <c r="FNA26" s="7"/>
      <c r="FNB26" s="7"/>
      <c r="FNC26" s="7"/>
      <c r="FND26" s="7"/>
      <c r="FNE26" s="7"/>
      <c r="FNF26" s="7"/>
      <c r="FNG26" s="7"/>
      <c r="FNH26" s="7"/>
      <c r="FNI26" s="7"/>
      <c r="FNJ26" s="7"/>
      <c r="FNK26" s="7"/>
      <c r="FNL26" s="7"/>
      <c r="FNM26" s="7"/>
      <c r="FNN26" s="7"/>
      <c r="FNO26" s="7"/>
      <c r="FNP26" s="7"/>
      <c r="FNQ26" s="7"/>
      <c r="FNR26" s="7"/>
      <c r="FNS26" s="7"/>
      <c r="FNT26" s="7"/>
      <c r="FNU26" s="7"/>
      <c r="FNV26" s="7"/>
      <c r="FNW26" s="7"/>
      <c r="FNX26" s="7"/>
      <c r="FNY26" s="7"/>
      <c r="FNZ26" s="7"/>
      <c r="FOA26" s="7"/>
      <c r="FOB26" s="7"/>
      <c r="FOC26" s="7"/>
      <c r="FOD26" s="7"/>
      <c r="FOE26" s="7"/>
      <c r="FOF26" s="7"/>
      <c r="FOG26" s="7"/>
      <c r="FOH26" s="7"/>
      <c r="FOI26" s="7"/>
      <c r="FOJ26" s="7"/>
      <c r="FOK26" s="7"/>
      <c r="FOL26" s="7"/>
      <c r="FOM26" s="7"/>
      <c r="FON26" s="7"/>
      <c r="FOO26" s="7"/>
      <c r="FOP26" s="7"/>
      <c r="FOQ26" s="7"/>
      <c r="FOR26" s="7"/>
      <c r="FOS26" s="7"/>
      <c r="FOT26" s="7"/>
      <c r="FOU26" s="7"/>
      <c r="FOV26" s="7"/>
      <c r="FOW26" s="7"/>
      <c r="FOX26" s="7"/>
      <c r="FOY26" s="7"/>
      <c r="FOZ26" s="7"/>
      <c r="FPA26" s="7"/>
      <c r="FPB26" s="7"/>
      <c r="FPC26" s="7"/>
      <c r="FPD26" s="7"/>
      <c r="FPE26" s="7"/>
      <c r="FPF26" s="7"/>
      <c r="FPG26" s="7"/>
      <c r="FPH26" s="7"/>
      <c r="FPI26" s="7"/>
      <c r="FPJ26" s="7"/>
      <c r="FPK26" s="7"/>
      <c r="FPL26" s="7"/>
      <c r="FPM26" s="7"/>
      <c r="FPN26" s="7"/>
      <c r="FPO26" s="7"/>
      <c r="FPP26" s="7"/>
      <c r="FPQ26" s="7"/>
      <c r="FPR26" s="7"/>
      <c r="FPS26" s="7"/>
      <c r="FPT26" s="7"/>
      <c r="FPU26" s="7"/>
      <c r="FPV26" s="7"/>
      <c r="FPW26" s="7"/>
      <c r="FPX26" s="7"/>
      <c r="FPY26" s="7"/>
      <c r="FPZ26" s="7"/>
      <c r="FQA26" s="7"/>
      <c r="FQB26" s="7"/>
      <c r="FQC26" s="7"/>
      <c r="FQD26" s="7"/>
      <c r="FQE26" s="7"/>
      <c r="FQF26" s="7"/>
      <c r="FQG26" s="7"/>
      <c r="FQH26" s="7"/>
      <c r="FQI26" s="7"/>
      <c r="FQJ26" s="7"/>
      <c r="FQK26" s="7"/>
      <c r="FQL26" s="7"/>
      <c r="FQM26" s="7"/>
      <c r="FQN26" s="7"/>
      <c r="FQO26" s="7"/>
      <c r="FQP26" s="7"/>
      <c r="FQQ26" s="7"/>
      <c r="FQR26" s="7"/>
      <c r="FQS26" s="7"/>
      <c r="FQT26" s="7"/>
      <c r="FQU26" s="7"/>
      <c r="FQV26" s="7"/>
      <c r="FQW26" s="7"/>
      <c r="FQX26" s="7"/>
      <c r="FQY26" s="7"/>
      <c r="FQZ26" s="7"/>
      <c r="FRA26" s="7"/>
      <c r="FRB26" s="7"/>
      <c r="FRC26" s="7"/>
      <c r="FRD26" s="7"/>
      <c r="FRE26" s="7"/>
      <c r="FRF26" s="7"/>
      <c r="FRG26" s="7"/>
      <c r="FRH26" s="7"/>
      <c r="FRI26" s="7"/>
      <c r="FRJ26" s="7"/>
      <c r="FRK26" s="7"/>
      <c r="FRL26" s="7"/>
      <c r="FRM26" s="7"/>
      <c r="FRN26" s="7"/>
      <c r="FRO26" s="7"/>
      <c r="FRP26" s="7"/>
      <c r="FRQ26" s="7"/>
      <c r="FRR26" s="7"/>
      <c r="FRS26" s="7"/>
      <c r="FRT26" s="7"/>
      <c r="FRU26" s="7"/>
      <c r="FRV26" s="7"/>
      <c r="FRW26" s="7"/>
      <c r="FRX26" s="7"/>
      <c r="FRY26" s="7"/>
      <c r="FRZ26" s="7"/>
      <c r="FSA26" s="7"/>
      <c r="FSB26" s="7"/>
      <c r="FSC26" s="7"/>
      <c r="FSD26" s="7"/>
      <c r="FSE26" s="7"/>
      <c r="FSF26" s="7"/>
      <c r="FSG26" s="7"/>
      <c r="FSH26" s="7"/>
      <c r="FSI26" s="7"/>
      <c r="FSJ26" s="7"/>
      <c r="FSK26" s="7"/>
      <c r="FSL26" s="7"/>
      <c r="FSM26" s="7"/>
      <c r="FSN26" s="7"/>
      <c r="FSO26" s="7"/>
      <c r="FSP26" s="7"/>
      <c r="FSQ26" s="7"/>
      <c r="FSR26" s="7"/>
      <c r="FSS26" s="7"/>
      <c r="FST26" s="7"/>
      <c r="FSU26" s="7"/>
      <c r="FSV26" s="7"/>
      <c r="FSW26" s="7"/>
      <c r="FSX26" s="7"/>
      <c r="FSY26" s="7"/>
      <c r="FSZ26" s="7"/>
      <c r="FTA26" s="7"/>
      <c r="FTB26" s="7"/>
      <c r="FTC26" s="7"/>
      <c r="FTD26" s="7"/>
      <c r="FTE26" s="7"/>
      <c r="FTF26" s="7"/>
      <c r="FTG26" s="7"/>
      <c r="FTH26" s="7"/>
      <c r="FTI26" s="7"/>
      <c r="FTJ26" s="7"/>
      <c r="FTK26" s="7"/>
      <c r="FTL26" s="7"/>
      <c r="FTM26" s="7"/>
      <c r="FTN26" s="7"/>
      <c r="FTO26" s="7"/>
      <c r="FTP26" s="7"/>
      <c r="FTQ26" s="7"/>
      <c r="FTR26" s="7"/>
      <c r="FTS26" s="7"/>
      <c r="FTT26" s="7"/>
      <c r="FTU26" s="7"/>
      <c r="FTV26" s="7"/>
      <c r="FTW26" s="7"/>
      <c r="FTX26" s="7"/>
      <c r="FTY26" s="7"/>
      <c r="FTZ26" s="7"/>
      <c r="FUA26" s="7"/>
      <c r="FUB26" s="7"/>
      <c r="FUC26" s="7"/>
      <c r="FUD26" s="7"/>
      <c r="FUE26" s="7"/>
      <c r="FUF26" s="7"/>
      <c r="FUG26" s="7"/>
      <c r="FUH26" s="7"/>
      <c r="FUI26" s="7"/>
      <c r="FUJ26" s="7"/>
      <c r="FUK26" s="7"/>
      <c r="FUL26" s="7"/>
      <c r="FUM26" s="7"/>
      <c r="FUN26" s="7"/>
      <c r="FUO26" s="7"/>
      <c r="FUP26" s="7"/>
      <c r="FUQ26" s="7"/>
      <c r="FUR26" s="7"/>
      <c r="FUS26" s="7"/>
      <c r="FUT26" s="7"/>
      <c r="FUU26" s="7"/>
      <c r="FUV26" s="7"/>
      <c r="FUW26" s="7"/>
      <c r="FUX26" s="7"/>
      <c r="FUY26" s="7"/>
      <c r="FUZ26" s="7"/>
      <c r="FVA26" s="7"/>
      <c r="FVB26" s="7"/>
      <c r="FVC26" s="7"/>
      <c r="FVD26" s="7"/>
      <c r="FVE26" s="7"/>
      <c r="FVF26" s="7"/>
      <c r="FVG26" s="7"/>
      <c r="FVH26" s="7"/>
      <c r="FVI26" s="7"/>
      <c r="FVJ26" s="7"/>
      <c r="FVK26" s="7"/>
      <c r="FVL26" s="7"/>
      <c r="FVM26" s="7"/>
      <c r="FVN26" s="7"/>
      <c r="FVO26" s="7"/>
      <c r="FVP26" s="7"/>
      <c r="FVQ26" s="7"/>
      <c r="FVR26" s="7"/>
      <c r="FVS26" s="7"/>
      <c r="FVT26" s="7"/>
      <c r="FVU26" s="7"/>
      <c r="FVV26" s="7"/>
      <c r="FVW26" s="7"/>
      <c r="FVX26" s="7"/>
      <c r="FVY26" s="7"/>
      <c r="FVZ26" s="7"/>
      <c r="FWA26" s="7"/>
      <c r="FWB26" s="7"/>
      <c r="FWC26" s="7"/>
      <c r="FWD26" s="7"/>
      <c r="FWE26" s="7"/>
      <c r="FWF26" s="7"/>
      <c r="FWG26" s="7"/>
      <c r="FWH26" s="7"/>
      <c r="FWI26" s="7"/>
      <c r="FWJ26" s="7"/>
      <c r="FWK26" s="7"/>
      <c r="FWL26" s="7"/>
      <c r="FWM26" s="7"/>
      <c r="FWN26" s="7"/>
      <c r="FWO26" s="7"/>
      <c r="FWP26" s="7"/>
      <c r="FWQ26" s="7"/>
      <c r="FWR26" s="7"/>
      <c r="FWS26" s="7"/>
      <c r="FWT26" s="7"/>
      <c r="FWU26" s="7"/>
      <c r="FWV26" s="7"/>
      <c r="FWW26" s="7"/>
      <c r="FWX26" s="7"/>
      <c r="FWY26" s="7"/>
      <c r="FWZ26" s="7"/>
      <c r="FXA26" s="7"/>
      <c r="FXB26" s="7"/>
      <c r="FXC26" s="7"/>
      <c r="FXD26" s="7"/>
      <c r="FXE26" s="7"/>
      <c r="FXF26" s="7"/>
      <c r="FXG26" s="7"/>
      <c r="FXH26" s="7"/>
      <c r="FXI26" s="7"/>
      <c r="FXJ26" s="7"/>
      <c r="FXK26" s="7"/>
      <c r="FXL26" s="7"/>
      <c r="FXM26" s="7"/>
      <c r="FXN26" s="7"/>
      <c r="FXO26" s="7"/>
      <c r="FXP26" s="7"/>
      <c r="FXQ26" s="7"/>
      <c r="FXR26" s="7"/>
      <c r="FXS26" s="7"/>
      <c r="FXT26" s="7"/>
      <c r="FXU26" s="7"/>
      <c r="FXV26" s="7"/>
      <c r="FXW26" s="7"/>
      <c r="FXX26" s="7"/>
      <c r="FXY26" s="7"/>
      <c r="FXZ26" s="7"/>
      <c r="FYA26" s="7"/>
      <c r="FYB26" s="7"/>
      <c r="FYC26" s="7"/>
      <c r="FYD26" s="7"/>
      <c r="FYE26" s="7"/>
      <c r="FYF26" s="7"/>
      <c r="FYG26" s="7"/>
      <c r="FYH26" s="7"/>
      <c r="FYI26" s="7"/>
      <c r="FYJ26" s="7"/>
      <c r="FYK26" s="7"/>
      <c r="FYL26" s="7"/>
      <c r="FYM26" s="7"/>
      <c r="FYN26" s="7"/>
      <c r="FYO26" s="7"/>
      <c r="FYP26" s="7"/>
      <c r="FYQ26" s="7"/>
      <c r="FYR26" s="7"/>
      <c r="FYS26" s="7"/>
      <c r="FYT26" s="7"/>
      <c r="FYU26" s="7"/>
      <c r="FYV26" s="7"/>
      <c r="FYW26" s="7"/>
      <c r="FYX26" s="7"/>
      <c r="FYY26" s="7"/>
      <c r="FYZ26" s="7"/>
      <c r="FZA26" s="7"/>
      <c r="FZB26" s="7"/>
      <c r="FZC26" s="7"/>
      <c r="FZD26" s="7"/>
      <c r="FZE26" s="7"/>
      <c r="FZF26" s="7"/>
      <c r="FZG26" s="7"/>
      <c r="FZH26" s="7"/>
      <c r="FZI26" s="7"/>
      <c r="FZJ26" s="7"/>
      <c r="FZK26" s="7"/>
      <c r="FZL26" s="7"/>
      <c r="FZM26" s="7"/>
      <c r="FZN26" s="7"/>
      <c r="FZO26" s="7"/>
      <c r="FZP26" s="7"/>
      <c r="FZQ26" s="7"/>
      <c r="FZR26" s="7"/>
      <c r="FZS26" s="7"/>
      <c r="FZT26" s="7"/>
      <c r="FZU26" s="7"/>
      <c r="FZV26" s="7"/>
      <c r="FZW26" s="7"/>
      <c r="FZX26" s="7"/>
      <c r="FZY26" s="7"/>
      <c r="FZZ26" s="7"/>
      <c r="GAA26" s="7"/>
      <c r="GAB26" s="7"/>
      <c r="GAC26" s="7"/>
      <c r="GAD26" s="7"/>
      <c r="GAE26" s="7"/>
      <c r="GAF26" s="7"/>
      <c r="GAG26" s="7"/>
      <c r="GAH26" s="7"/>
      <c r="GAI26" s="7"/>
      <c r="GAJ26" s="7"/>
      <c r="GAK26" s="7"/>
      <c r="GAL26" s="7"/>
      <c r="GAM26" s="7"/>
      <c r="GAN26" s="7"/>
      <c r="GAO26" s="7"/>
      <c r="GAP26" s="7"/>
      <c r="GAQ26" s="7"/>
      <c r="GAR26" s="7"/>
      <c r="GAS26" s="7"/>
      <c r="GAT26" s="7"/>
      <c r="GAU26" s="7"/>
      <c r="GAV26" s="7"/>
      <c r="GAW26" s="7"/>
      <c r="GAX26" s="7"/>
      <c r="GAY26" s="7"/>
      <c r="GAZ26" s="7"/>
      <c r="GBA26" s="7"/>
      <c r="GBB26" s="7"/>
      <c r="GBC26" s="7"/>
      <c r="GBD26" s="7"/>
      <c r="GBE26" s="7"/>
      <c r="GBF26" s="7"/>
      <c r="GBG26" s="7"/>
      <c r="GBH26" s="7"/>
      <c r="GBI26" s="7"/>
      <c r="GBJ26" s="7"/>
      <c r="GBK26" s="7"/>
      <c r="GBL26" s="7"/>
      <c r="GBM26" s="7"/>
      <c r="GBN26" s="7"/>
      <c r="GBO26" s="7"/>
      <c r="GBP26" s="7"/>
      <c r="GBQ26" s="7"/>
      <c r="GBR26" s="7"/>
      <c r="GBS26" s="7"/>
      <c r="GBT26" s="7"/>
      <c r="GBU26" s="7"/>
      <c r="GBV26" s="7"/>
      <c r="GBW26" s="7"/>
      <c r="GBX26" s="7"/>
      <c r="GBY26" s="7"/>
      <c r="GBZ26" s="7"/>
      <c r="GCA26" s="7"/>
      <c r="GCB26" s="7"/>
      <c r="GCC26" s="7"/>
      <c r="GCD26" s="7"/>
      <c r="GCE26" s="7"/>
      <c r="GCF26" s="7"/>
      <c r="GCG26" s="7"/>
      <c r="GCH26" s="7"/>
      <c r="GCI26" s="7"/>
      <c r="GCJ26" s="7"/>
      <c r="GCK26" s="7"/>
      <c r="GCL26" s="7"/>
      <c r="GCM26" s="7"/>
      <c r="GCN26" s="7"/>
      <c r="GCO26" s="7"/>
      <c r="GCP26" s="7"/>
      <c r="GCQ26" s="7"/>
      <c r="GCR26" s="7"/>
      <c r="GCS26" s="7"/>
      <c r="GCT26" s="7"/>
      <c r="GCU26" s="7"/>
      <c r="GCV26" s="7"/>
      <c r="GCW26" s="7"/>
      <c r="GCX26" s="7"/>
      <c r="GCY26" s="7"/>
      <c r="GCZ26" s="7"/>
      <c r="GDA26" s="7"/>
      <c r="GDB26" s="7"/>
      <c r="GDC26" s="7"/>
      <c r="GDD26" s="7"/>
      <c r="GDE26" s="7"/>
      <c r="GDF26" s="7"/>
      <c r="GDG26" s="7"/>
      <c r="GDH26" s="7"/>
      <c r="GDI26" s="7"/>
      <c r="GDJ26" s="7"/>
      <c r="GDK26" s="7"/>
      <c r="GDL26" s="7"/>
      <c r="GDM26" s="7"/>
      <c r="GDN26" s="7"/>
      <c r="GDO26" s="7"/>
      <c r="GDP26" s="7"/>
      <c r="GDQ26" s="7"/>
      <c r="GDR26" s="7"/>
      <c r="GDS26" s="7"/>
      <c r="GDT26" s="7"/>
      <c r="GDU26" s="7"/>
      <c r="GDV26" s="7"/>
      <c r="GDW26" s="7"/>
      <c r="GDX26" s="7"/>
      <c r="GDY26" s="7"/>
      <c r="GDZ26" s="7"/>
      <c r="GEA26" s="7"/>
      <c r="GEB26" s="7"/>
      <c r="GEC26" s="7"/>
      <c r="GED26" s="7"/>
      <c r="GEE26" s="7"/>
      <c r="GEF26" s="7"/>
      <c r="GEG26" s="7"/>
      <c r="GEH26" s="7"/>
      <c r="GEI26" s="7"/>
      <c r="GEJ26" s="7"/>
      <c r="GEK26" s="7"/>
      <c r="GEL26" s="7"/>
      <c r="GEM26" s="7"/>
      <c r="GEN26" s="7"/>
      <c r="GEO26" s="7"/>
      <c r="GEP26" s="7"/>
      <c r="GEQ26" s="7"/>
      <c r="GER26" s="7"/>
      <c r="GES26" s="7"/>
      <c r="GET26" s="7"/>
      <c r="GEU26" s="7"/>
      <c r="GEV26" s="7"/>
      <c r="GEW26" s="7"/>
      <c r="GEX26" s="7"/>
      <c r="GEY26" s="7"/>
      <c r="GEZ26" s="7"/>
      <c r="GFA26" s="7"/>
      <c r="GFB26" s="7"/>
      <c r="GFC26" s="7"/>
      <c r="GFD26" s="7"/>
      <c r="GFE26" s="7"/>
      <c r="GFF26" s="7"/>
      <c r="GFG26" s="7"/>
      <c r="GFH26" s="7"/>
      <c r="GFI26" s="7"/>
      <c r="GFJ26" s="7"/>
      <c r="GFK26" s="7"/>
      <c r="GFL26" s="7"/>
      <c r="GFM26" s="7"/>
      <c r="GFN26" s="7"/>
      <c r="GFO26" s="7"/>
      <c r="GFP26" s="7"/>
      <c r="GFQ26" s="7"/>
      <c r="GFR26" s="7"/>
      <c r="GFS26" s="7"/>
      <c r="GFT26" s="7"/>
      <c r="GFU26" s="7"/>
      <c r="GFV26" s="7"/>
      <c r="GFW26" s="7"/>
      <c r="GFX26" s="7"/>
      <c r="GFY26" s="7"/>
      <c r="GFZ26" s="7"/>
      <c r="GGA26" s="7"/>
      <c r="GGB26" s="7"/>
      <c r="GGC26" s="7"/>
      <c r="GGD26" s="7"/>
      <c r="GGE26" s="7"/>
      <c r="GGF26" s="7"/>
      <c r="GGG26" s="7"/>
      <c r="GGH26" s="7"/>
      <c r="GGI26" s="7"/>
      <c r="GGJ26" s="7"/>
      <c r="GGK26" s="7"/>
      <c r="GGL26" s="7"/>
      <c r="GGM26" s="7"/>
      <c r="GGN26" s="7"/>
      <c r="GGO26" s="7"/>
      <c r="GGP26" s="7"/>
      <c r="GGQ26" s="7"/>
      <c r="GGR26" s="7"/>
      <c r="GGS26" s="7"/>
      <c r="GGT26" s="7"/>
      <c r="GGU26" s="7"/>
      <c r="GGV26" s="7"/>
      <c r="GGW26" s="7"/>
      <c r="GGX26" s="7"/>
      <c r="GGY26" s="7"/>
      <c r="GGZ26" s="7"/>
      <c r="GHA26" s="7"/>
      <c r="GHB26" s="7"/>
      <c r="GHC26" s="7"/>
      <c r="GHD26" s="7"/>
      <c r="GHE26" s="7"/>
      <c r="GHF26" s="7"/>
      <c r="GHG26" s="7"/>
      <c r="GHH26" s="7"/>
      <c r="GHI26" s="7"/>
      <c r="GHJ26" s="7"/>
      <c r="GHK26" s="7"/>
      <c r="GHL26" s="7"/>
      <c r="GHM26" s="7"/>
      <c r="GHN26" s="7"/>
      <c r="GHO26" s="7"/>
      <c r="GHP26" s="7"/>
      <c r="GHQ26" s="7"/>
      <c r="GHR26" s="7"/>
      <c r="GHS26" s="7"/>
      <c r="GHT26" s="7"/>
      <c r="GHU26" s="7"/>
      <c r="GHV26" s="7"/>
      <c r="GHW26" s="7"/>
      <c r="GHX26" s="7"/>
      <c r="GHY26" s="7"/>
      <c r="GHZ26" s="7"/>
      <c r="GIA26" s="7"/>
      <c r="GIB26" s="7"/>
      <c r="GIC26" s="7"/>
      <c r="GID26" s="7"/>
      <c r="GIE26" s="7"/>
      <c r="GIF26" s="7"/>
      <c r="GIG26" s="7"/>
      <c r="GIH26" s="7"/>
      <c r="GII26" s="7"/>
      <c r="GIJ26" s="7"/>
      <c r="GIK26" s="7"/>
      <c r="GIL26" s="7"/>
      <c r="GIM26" s="7"/>
      <c r="GIN26" s="7"/>
      <c r="GIO26" s="7"/>
      <c r="GIP26" s="7"/>
      <c r="GIQ26" s="7"/>
      <c r="GIR26" s="7"/>
      <c r="GIS26" s="7"/>
      <c r="GIT26" s="7"/>
      <c r="GIU26" s="7"/>
      <c r="GIV26" s="7"/>
      <c r="GIW26" s="7"/>
      <c r="GIX26" s="7"/>
      <c r="GIY26" s="7"/>
      <c r="GIZ26" s="7"/>
      <c r="GJA26" s="7"/>
      <c r="GJB26" s="7"/>
      <c r="GJC26" s="7"/>
      <c r="GJD26" s="7"/>
      <c r="GJE26" s="7"/>
      <c r="GJF26" s="7"/>
      <c r="GJG26" s="7"/>
      <c r="GJH26" s="7"/>
      <c r="GJI26" s="7"/>
      <c r="GJJ26" s="7"/>
      <c r="GJK26" s="7"/>
      <c r="GJL26" s="7"/>
      <c r="GJM26" s="7"/>
      <c r="GJN26" s="7"/>
      <c r="GJO26" s="7"/>
      <c r="GJP26" s="7"/>
      <c r="GJQ26" s="7"/>
      <c r="GJR26" s="7"/>
      <c r="GJS26" s="7"/>
      <c r="GJT26" s="7"/>
      <c r="GJU26" s="7"/>
      <c r="GJV26" s="7"/>
      <c r="GJW26" s="7"/>
      <c r="GJX26" s="7"/>
      <c r="GJY26" s="7"/>
      <c r="GJZ26" s="7"/>
      <c r="GKA26" s="7"/>
      <c r="GKB26" s="7"/>
      <c r="GKC26" s="7"/>
      <c r="GKD26" s="7"/>
      <c r="GKE26" s="7"/>
      <c r="GKF26" s="7"/>
      <c r="GKG26" s="7"/>
      <c r="GKH26" s="7"/>
      <c r="GKI26" s="7"/>
      <c r="GKJ26" s="7"/>
      <c r="GKK26" s="7"/>
      <c r="GKL26" s="7"/>
      <c r="GKM26" s="7"/>
      <c r="GKN26" s="7"/>
      <c r="GKO26" s="7"/>
      <c r="GKP26" s="7"/>
      <c r="GKQ26" s="7"/>
      <c r="GKR26" s="7"/>
      <c r="GKS26" s="7"/>
      <c r="GKT26" s="7"/>
      <c r="GKU26" s="7"/>
      <c r="GKV26" s="7"/>
      <c r="GKW26" s="7"/>
      <c r="GKX26" s="7"/>
      <c r="GKY26" s="7"/>
      <c r="GKZ26" s="7"/>
      <c r="GLA26" s="7"/>
      <c r="GLB26" s="7"/>
      <c r="GLC26" s="7"/>
      <c r="GLD26" s="7"/>
      <c r="GLE26" s="7"/>
      <c r="GLF26" s="7"/>
      <c r="GLG26" s="7"/>
      <c r="GLH26" s="7"/>
      <c r="GLI26" s="7"/>
      <c r="GLJ26" s="7"/>
      <c r="GLK26" s="7"/>
      <c r="GLL26" s="7"/>
      <c r="GLM26" s="7"/>
      <c r="GLN26" s="7"/>
      <c r="GLO26" s="7"/>
      <c r="GLP26" s="7"/>
      <c r="GLQ26" s="7"/>
      <c r="GLR26" s="7"/>
      <c r="GLS26" s="7"/>
      <c r="GLT26" s="7"/>
      <c r="GLU26" s="7"/>
      <c r="GLV26" s="7"/>
      <c r="GLW26" s="7"/>
      <c r="GLX26" s="7"/>
      <c r="GLY26" s="7"/>
      <c r="GLZ26" s="7"/>
      <c r="GMA26" s="7"/>
      <c r="GMB26" s="7"/>
      <c r="GMC26" s="7"/>
      <c r="GMD26" s="7"/>
      <c r="GME26" s="7"/>
      <c r="GMF26" s="7"/>
      <c r="GMG26" s="7"/>
      <c r="GMH26" s="7"/>
      <c r="GMI26" s="7"/>
      <c r="GMJ26" s="7"/>
      <c r="GMK26" s="7"/>
      <c r="GML26" s="7"/>
      <c r="GMM26" s="7"/>
      <c r="GMN26" s="7"/>
      <c r="GMO26" s="7"/>
      <c r="GMP26" s="7"/>
      <c r="GMQ26" s="7"/>
      <c r="GMR26" s="7"/>
      <c r="GMS26" s="7"/>
      <c r="GMT26" s="7"/>
      <c r="GMU26" s="7"/>
      <c r="GMV26" s="7"/>
      <c r="GMW26" s="7"/>
      <c r="GMX26" s="7"/>
      <c r="GMY26" s="7"/>
      <c r="GMZ26" s="7"/>
      <c r="GNA26" s="7"/>
      <c r="GNB26" s="7"/>
      <c r="GNC26" s="7"/>
      <c r="GND26" s="7"/>
      <c r="GNE26" s="7"/>
      <c r="GNF26" s="7"/>
      <c r="GNG26" s="7"/>
      <c r="GNH26" s="7"/>
      <c r="GNI26" s="7"/>
      <c r="GNJ26" s="7"/>
      <c r="GNK26" s="7"/>
      <c r="GNL26" s="7"/>
      <c r="GNM26" s="7"/>
      <c r="GNN26" s="7"/>
      <c r="GNO26" s="7"/>
      <c r="GNP26" s="7"/>
      <c r="GNQ26" s="7"/>
      <c r="GNR26" s="7"/>
      <c r="GNS26" s="7"/>
      <c r="GNT26" s="7"/>
      <c r="GNU26" s="7"/>
      <c r="GNV26" s="7"/>
      <c r="GNW26" s="7"/>
      <c r="GNX26" s="7"/>
      <c r="GNY26" s="7"/>
      <c r="GNZ26" s="7"/>
      <c r="GOA26" s="7"/>
      <c r="GOB26" s="7"/>
      <c r="GOC26" s="7"/>
      <c r="GOD26" s="7"/>
      <c r="GOE26" s="7"/>
      <c r="GOF26" s="7"/>
      <c r="GOG26" s="7"/>
      <c r="GOH26" s="7"/>
      <c r="GOI26" s="7"/>
      <c r="GOJ26" s="7"/>
      <c r="GOK26" s="7"/>
      <c r="GOL26" s="7"/>
      <c r="GOM26" s="7"/>
      <c r="GON26" s="7"/>
      <c r="GOO26" s="7"/>
      <c r="GOP26" s="7"/>
      <c r="GOQ26" s="7"/>
      <c r="GOR26" s="7"/>
      <c r="GOS26" s="7"/>
      <c r="GOT26" s="7"/>
      <c r="GOU26" s="7"/>
      <c r="GOV26" s="7"/>
      <c r="GOW26" s="7"/>
      <c r="GOX26" s="7"/>
      <c r="GOY26" s="7"/>
      <c r="GOZ26" s="7"/>
      <c r="GPA26" s="7"/>
      <c r="GPB26" s="7"/>
      <c r="GPC26" s="7"/>
      <c r="GPD26" s="7"/>
      <c r="GPE26" s="7"/>
      <c r="GPF26" s="7"/>
      <c r="GPG26" s="7"/>
      <c r="GPH26" s="7"/>
      <c r="GPI26" s="7"/>
      <c r="GPJ26" s="7"/>
      <c r="GPK26" s="7"/>
      <c r="GPL26" s="7"/>
      <c r="GPM26" s="7"/>
      <c r="GPN26" s="7"/>
      <c r="GPO26" s="7"/>
      <c r="GPP26" s="7"/>
      <c r="GPQ26" s="7"/>
      <c r="GPR26" s="7"/>
      <c r="GPS26" s="7"/>
      <c r="GPT26" s="7"/>
      <c r="GPU26" s="7"/>
      <c r="GPV26" s="7"/>
      <c r="GPW26" s="7"/>
      <c r="GPX26" s="7"/>
      <c r="GPY26" s="7"/>
      <c r="GPZ26" s="7"/>
      <c r="GQA26" s="7"/>
      <c r="GQB26" s="7"/>
      <c r="GQC26" s="7"/>
      <c r="GQD26" s="7"/>
      <c r="GQE26" s="7"/>
      <c r="GQF26" s="7"/>
      <c r="GQG26" s="7"/>
      <c r="GQH26" s="7"/>
      <c r="GQI26" s="7"/>
      <c r="GQJ26" s="7"/>
      <c r="GQK26" s="7"/>
      <c r="GQL26" s="7"/>
      <c r="GQM26" s="7"/>
      <c r="GQN26" s="7"/>
      <c r="GQO26" s="7"/>
      <c r="GQP26" s="7"/>
      <c r="GQQ26" s="7"/>
      <c r="GQR26" s="7"/>
      <c r="GQS26" s="7"/>
      <c r="GQT26" s="7"/>
      <c r="GQU26" s="7"/>
      <c r="GQV26" s="7"/>
      <c r="GQW26" s="7"/>
      <c r="GQX26" s="7"/>
      <c r="GQY26" s="7"/>
      <c r="GQZ26" s="7"/>
      <c r="GRA26" s="7"/>
      <c r="GRB26" s="7"/>
      <c r="GRC26" s="7"/>
      <c r="GRD26" s="7"/>
      <c r="GRE26" s="7"/>
      <c r="GRF26" s="7"/>
      <c r="GRG26" s="7"/>
      <c r="GRH26" s="7"/>
      <c r="GRI26" s="7"/>
      <c r="GRJ26" s="7"/>
      <c r="GRK26" s="7"/>
      <c r="GRL26" s="7"/>
      <c r="GRM26" s="7"/>
      <c r="GRN26" s="7"/>
      <c r="GRO26" s="7"/>
      <c r="GRP26" s="7"/>
      <c r="GRQ26" s="7"/>
      <c r="GRR26" s="7"/>
      <c r="GRS26" s="7"/>
      <c r="GRT26" s="7"/>
      <c r="GRU26" s="7"/>
      <c r="GRV26" s="7"/>
      <c r="GRW26" s="7"/>
      <c r="GRX26" s="7"/>
      <c r="GRY26" s="7"/>
      <c r="GRZ26" s="7"/>
      <c r="GSA26" s="7"/>
      <c r="GSB26" s="7"/>
      <c r="GSC26" s="7"/>
      <c r="GSD26" s="7"/>
      <c r="GSE26" s="7"/>
      <c r="GSF26" s="7"/>
      <c r="GSG26" s="7"/>
      <c r="GSH26" s="7"/>
      <c r="GSI26" s="7"/>
      <c r="GSJ26" s="7"/>
      <c r="GSK26" s="7"/>
      <c r="GSL26" s="7"/>
      <c r="GSM26" s="7"/>
      <c r="GSN26" s="7"/>
      <c r="GSO26" s="7"/>
      <c r="GSP26" s="7"/>
      <c r="GSQ26" s="7"/>
      <c r="GSR26" s="7"/>
      <c r="GSS26" s="7"/>
      <c r="GST26" s="7"/>
      <c r="GSU26" s="7"/>
      <c r="GSV26" s="7"/>
      <c r="GSW26" s="7"/>
      <c r="GSX26" s="7"/>
      <c r="GSY26" s="7"/>
      <c r="GSZ26" s="7"/>
      <c r="GTA26" s="7"/>
      <c r="GTB26" s="7"/>
      <c r="GTC26" s="7"/>
      <c r="GTD26" s="7"/>
      <c r="GTE26" s="7"/>
      <c r="GTF26" s="7"/>
      <c r="GTG26" s="7"/>
      <c r="GTH26" s="7"/>
      <c r="GTI26" s="7"/>
      <c r="GTJ26" s="7"/>
      <c r="GTK26" s="7"/>
      <c r="GTL26" s="7"/>
      <c r="GTM26" s="7"/>
      <c r="GTN26" s="7"/>
      <c r="GTO26" s="7"/>
      <c r="GTP26" s="7"/>
      <c r="GTQ26" s="7"/>
      <c r="GTR26" s="7"/>
      <c r="GTS26" s="7"/>
      <c r="GTT26" s="7"/>
      <c r="GTU26" s="7"/>
      <c r="GTV26" s="7"/>
      <c r="GTW26" s="7"/>
      <c r="GTX26" s="7"/>
      <c r="GTY26" s="7"/>
      <c r="GTZ26" s="7"/>
      <c r="GUA26" s="7"/>
      <c r="GUB26" s="7"/>
      <c r="GUC26" s="7"/>
      <c r="GUD26" s="7"/>
      <c r="GUE26" s="7"/>
      <c r="GUF26" s="7"/>
      <c r="GUG26" s="7"/>
      <c r="GUH26" s="7"/>
      <c r="GUI26" s="7"/>
      <c r="GUJ26" s="7"/>
      <c r="GUK26" s="7"/>
      <c r="GUL26" s="7"/>
      <c r="GUM26" s="7"/>
      <c r="GUN26" s="7"/>
      <c r="GUO26" s="7"/>
      <c r="GUP26" s="7"/>
      <c r="GUQ26" s="7"/>
      <c r="GUR26" s="7"/>
      <c r="GUS26" s="7"/>
      <c r="GUT26" s="7"/>
      <c r="GUU26" s="7"/>
      <c r="GUV26" s="7"/>
      <c r="GUW26" s="7"/>
      <c r="GUX26" s="7"/>
      <c r="GUY26" s="7"/>
      <c r="GUZ26" s="7"/>
      <c r="GVA26" s="7"/>
      <c r="GVB26" s="7"/>
      <c r="GVC26" s="7"/>
      <c r="GVD26" s="7"/>
      <c r="GVE26" s="7"/>
      <c r="GVF26" s="7"/>
      <c r="GVG26" s="7"/>
      <c r="GVH26" s="7"/>
      <c r="GVI26" s="7"/>
      <c r="GVJ26" s="7"/>
      <c r="GVK26" s="7"/>
      <c r="GVL26" s="7"/>
      <c r="GVM26" s="7"/>
      <c r="GVN26" s="7"/>
      <c r="GVO26" s="7"/>
      <c r="GVP26" s="7"/>
      <c r="GVQ26" s="7"/>
      <c r="GVR26" s="7"/>
      <c r="GVS26" s="7"/>
      <c r="GVT26" s="7"/>
      <c r="GVU26" s="7"/>
      <c r="GVV26" s="7"/>
      <c r="GVW26" s="7"/>
      <c r="GVX26" s="7"/>
      <c r="GVY26" s="7"/>
      <c r="GVZ26" s="7"/>
      <c r="GWA26" s="7"/>
      <c r="GWB26" s="7"/>
      <c r="GWC26" s="7"/>
      <c r="GWD26" s="7"/>
      <c r="GWE26" s="7"/>
      <c r="GWF26" s="7"/>
      <c r="GWG26" s="7"/>
      <c r="GWH26" s="7"/>
      <c r="GWI26" s="7"/>
      <c r="GWJ26" s="7"/>
      <c r="GWK26" s="7"/>
      <c r="GWL26" s="7"/>
      <c r="GWM26" s="7"/>
      <c r="GWN26" s="7"/>
      <c r="GWO26" s="7"/>
      <c r="GWP26" s="7"/>
      <c r="GWQ26" s="7"/>
      <c r="GWR26" s="7"/>
      <c r="GWS26" s="7"/>
      <c r="GWT26" s="7"/>
      <c r="GWU26" s="7"/>
      <c r="GWV26" s="7"/>
      <c r="GWW26" s="7"/>
      <c r="GWX26" s="7"/>
      <c r="GWY26" s="7"/>
      <c r="GWZ26" s="7"/>
      <c r="GXA26" s="7"/>
      <c r="GXB26" s="7"/>
      <c r="GXC26" s="7"/>
      <c r="GXD26" s="7"/>
      <c r="GXE26" s="7"/>
      <c r="GXF26" s="7"/>
      <c r="GXG26" s="7"/>
      <c r="GXH26" s="7"/>
      <c r="GXI26" s="7"/>
      <c r="GXJ26" s="7"/>
      <c r="GXK26" s="7"/>
      <c r="GXL26" s="7"/>
      <c r="GXM26" s="7"/>
      <c r="GXN26" s="7"/>
      <c r="GXO26" s="7"/>
      <c r="GXP26" s="7"/>
      <c r="GXQ26" s="7"/>
      <c r="GXR26" s="7"/>
      <c r="GXS26" s="7"/>
      <c r="GXT26" s="7"/>
      <c r="GXU26" s="7"/>
      <c r="GXV26" s="7"/>
      <c r="GXW26" s="7"/>
      <c r="GXX26" s="7"/>
      <c r="GXY26" s="7"/>
      <c r="GXZ26" s="7"/>
      <c r="GYA26" s="7"/>
      <c r="GYB26" s="7"/>
      <c r="GYC26" s="7"/>
      <c r="GYD26" s="7"/>
      <c r="GYE26" s="7"/>
      <c r="GYF26" s="7"/>
      <c r="GYG26" s="7"/>
      <c r="GYH26" s="7"/>
      <c r="GYI26" s="7"/>
      <c r="GYJ26" s="7"/>
      <c r="GYK26" s="7"/>
      <c r="GYL26" s="7"/>
      <c r="GYM26" s="7"/>
      <c r="GYN26" s="7"/>
      <c r="GYO26" s="7"/>
      <c r="GYP26" s="7"/>
      <c r="GYQ26" s="7"/>
      <c r="GYR26" s="7"/>
      <c r="GYS26" s="7"/>
      <c r="GYT26" s="7"/>
      <c r="GYU26" s="7"/>
      <c r="GYV26" s="7"/>
      <c r="GYW26" s="7"/>
      <c r="GYX26" s="7"/>
      <c r="GYY26" s="7"/>
      <c r="GYZ26" s="7"/>
      <c r="GZA26" s="7"/>
      <c r="GZB26" s="7"/>
      <c r="GZC26" s="7"/>
      <c r="GZD26" s="7"/>
      <c r="GZE26" s="7"/>
      <c r="GZF26" s="7"/>
      <c r="GZG26" s="7"/>
      <c r="GZH26" s="7"/>
      <c r="GZI26" s="7"/>
      <c r="GZJ26" s="7"/>
      <c r="GZK26" s="7"/>
      <c r="GZL26" s="7"/>
      <c r="GZM26" s="7"/>
      <c r="GZN26" s="7"/>
      <c r="GZO26" s="7"/>
      <c r="GZP26" s="7"/>
      <c r="GZQ26" s="7"/>
      <c r="GZR26" s="7"/>
      <c r="GZS26" s="7"/>
      <c r="GZT26" s="7"/>
      <c r="GZU26" s="7"/>
      <c r="GZV26" s="7"/>
      <c r="GZW26" s="7"/>
      <c r="GZX26" s="7"/>
      <c r="GZY26" s="7"/>
      <c r="GZZ26" s="7"/>
      <c r="HAA26" s="7"/>
      <c r="HAB26" s="7"/>
      <c r="HAC26" s="7"/>
      <c r="HAD26" s="7"/>
      <c r="HAE26" s="7"/>
      <c r="HAF26" s="7"/>
      <c r="HAG26" s="7"/>
      <c r="HAH26" s="7"/>
      <c r="HAI26" s="7"/>
      <c r="HAJ26" s="7"/>
      <c r="HAK26" s="7"/>
      <c r="HAL26" s="7"/>
      <c r="HAM26" s="7"/>
      <c r="HAN26" s="7"/>
      <c r="HAO26" s="7"/>
      <c r="HAP26" s="7"/>
      <c r="HAQ26" s="7"/>
      <c r="HAR26" s="7"/>
      <c r="HAS26" s="7"/>
      <c r="HAT26" s="7"/>
      <c r="HAU26" s="7"/>
      <c r="HAV26" s="7"/>
      <c r="HAW26" s="7"/>
      <c r="HAX26" s="7"/>
      <c r="HAY26" s="7"/>
      <c r="HAZ26" s="7"/>
      <c r="HBA26" s="7"/>
      <c r="HBB26" s="7"/>
      <c r="HBC26" s="7"/>
      <c r="HBD26" s="7"/>
      <c r="HBE26" s="7"/>
      <c r="HBF26" s="7"/>
      <c r="HBG26" s="7"/>
      <c r="HBH26" s="7"/>
      <c r="HBI26" s="7"/>
      <c r="HBJ26" s="7"/>
      <c r="HBK26" s="7"/>
      <c r="HBL26" s="7"/>
      <c r="HBM26" s="7"/>
      <c r="HBN26" s="7"/>
      <c r="HBO26" s="7"/>
      <c r="HBP26" s="7"/>
      <c r="HBQ26" s="7"/>
      <c r="HBR26" s="7"/>
      <c r="HBS26" s="7"/>
      <c r="HBT26" s="7"/>
      <c r="HBU26" s="7"/>
      <c r="HBV26" s="7"/>
      <c r="HBW26" s="7"/>
      <c r="HBX26" s="7"/>
      <c r="HBY26" s="7"/>
      <c r="HBZ26" s="7"/>
      <c r="HCA26" s="7"/>
      <c r="HCB26" s="7"/>
      <c r="HCC26" s="7"/>
      <c r="HCD26" s="7"/>
      <c r="HCE26" s="7"/>
      <c r="HCF26" s="7"/>
      <c r="HCG26" s="7"/>
      <c r="HCH26" s="7"/>
      <c r="HCI26" s="7"/>
      <c r="HCJ26" s="7"/>
      <c r="HCK26" s="7"/>
      <c r="HCL26" s="7"/>
      <c r="HCM26" s="7"/>
      <c r="HCN26" s="7"/>
      <c r="HCO26" s="7"/>
      <c r="HCP26" s="7"/>
      <c r="HCQ26" s="7"/>
      <c r="HCR26" s="7"/>
      <c r="HCS26" s="7"/>
      <c r="HCT26" s="7"/>
      <c r="HCU26" s="7"/>
      <c r="HCV26" s="7"/>
      <c r="HCW26" s="7"/>
      <c r="HCX26" s="7"/>
      <c r="HCY26" s="7"/>
      <c r="HCZ26" s="7"/>
      <c r="HDA26" s="7"/>
      <c r="HDB26" s="7"/>
      <c r="HDC26" s="7"/>
      <c r="HDD26" s="7"/>
      <c r="HDE26" s="7"/>
      <c r="HDF26" s="7"/>
      <c r="HDG26" s="7"/>
      <c r="HDH26" s="7"/>
      <c r="HDI26" s="7"/>
      <c r="HDJ26" s="7"/>
      <c r="HDK26" s="7"/>
      <c r="HDL26" s="7"/>
      <c r="HDM26" s="7"/>
      <c r="HDN26" s="7"/>
      <c r="HDO26" s="7"/>
      <c r="HDP26" s="7"/>
      <c r="HDQ26" s="7"/>
      <c r="HDR26" s="7"/>
      <c r="HDS26" s="7"/>
      <c r="HDT26" s="7"/>
      <c r="HDU26" s="7"/>
      <c r="HDV26" s="7"/>
      <c r="HDW26" s="7"/>
      <c r="HDX26" s="7"/>
      <c r="HDY26" s="7"/>
      <c r="HDZ26" s="7"/>
      <c r="HEA26" s="7"/>
      <c r="HEB26" s="7"/>
      <c r="HEC26" s="7"/>
      <c r="HED26" s="7"/>
      <c r="HEE26" s="7"/>
      <c r="HEF26" s="7"/>
      <c r="HEG26" s="7"/>
      <c r="HEH26" s="7"/>
      <c r="HEI26" s="7"/>
      <c r="HEJ26" s="7"/>
      <c r="HEK26" s="7"/>
      <c r="HEL26" s="7"/>
      <c r="HEM26" s="7"/>
      <c r="HEN26" s="7"/>
      <c r="HEO26" s="7"/>
      <c r="HEP26" s="7"/>
      <c r="HEQ26" s="7"/>
      <c r="HER26" s="7"/>
      <c r="HES26" s="7"/>
      <c r="HET26" s="7"/>
      <c r="HEU26" s="7"/>
      <c r="HEV26" s="7"/>
      <c r="HEW26" s="7"/>
      <c r="HEX26" s="7"/>
      <c r="HEY26" s="7"/>
      <c r="HEZ26" s="7"/>
      <c r="HFA26" s="7"/>
      <c r="HFB26" s="7"/>
      <c r="HFC26" s="7"/>
      <c r="HFD26" s="7"/>
      <c r="HFE26" s="7"/>
      <c r="HFF26" s="7"/>
      <c r="HFG26" s="7"/>
      <c r="HFH26" s="7"/>
      <c r="HFI26" s="7"/>
      <c r="HFJ26" s="7"/>
      <c r="HFK26" s="7"/>
      <c r="HFL26" s="7"/>
      <c r="HFM26" s="7"/>
      <c r="HFN26" s="7"/>
      <c r="HFO26" s="7"/>
      <c r="HFP26" s="7"/>
      <c r="HFQ26" s="7"/>
      <c r="HFR26" s="7"/>
      <c r="HFS26" s="7"/>
      <c r="HFT26" s="7"/>
      <c r="HFU26" s="7"/>
      <c r="HFV26" s="7"/>
      <c r="HFW26" s="7"/>
      <c r="HFX26" s="7"/>
      <c r="HFY26" s="7"/>
      <c r="HFZ26" s="7"/>
      <c r="HGA26" s="7"/>
      <c r="HGB26" s="7"/>
      <c r="HGC26" s="7"/>
      <c r="HGD26" s="7"/>
      <c r="HGE26" s="7"/>
      <c r="HGF26" s="7"/>
      <c r="HGG26" s="7"/>
      <c r="HGH26" s="7"/>
      <c r="HGI26" s="7"/>
      <c r="HGJ26" s="7"/>
      <c r="HGK26" s="7"/>
      <c r="HGL26" s="7"/>
      <c r="HGM26" s="7"/>
      <c r="HGN26" s="7"/>
      <c r="HGO26" s="7"/>
      <c r="HGP26" s="7"/>
      <c r="HGQ26" s="7"/>
      <c r="HGR26" s="7"/>
      <c r="HGS26" s="7"/>
      <c r="HGT26" s="7"/>
      <c r="HGU26" s="7"/>
      <c r="HGV26" s="7"/>
      <c r="HGW26" s="7"/>
      <c r="HGX26" s="7"/>
      <c r="HGY26" s="7"/>
      <c r="HGZ26" s="7"/>
      <c r="HHA26" s="7"/>
      <c r="HHB26" s="7"/>
      <c r="HHC26" s="7"/>
      <c r="HHD26" s="7"/>
      <c r="HHE26" s="7"/>
      <c r="HHF26" s="7"/>
      <c r="HHG26" s="7"/>
      <c r="HHH26" s="7"/>
      <c r="HHI26" s="7"/>
      <c r="HHJ26" s="7"/>
      <c r="HHK26" s="7"/>
      <c r="HHL26" s="7"/>
      <c r="HHM26" s="7"/>
      <c r="HHN26" s="7"/>
      <c r="HHO26" s="7"/>
      <c r="HHP26" s="7"/>
      <c r="HHQ26" s="7"/>
      <c r="HHR26" s="7"/>
      <c r="HHS26" s="7"/>
      <c r="HHT26" s="7"/>
      <c r="HHU26" s="7"/>
      <c r="HHV26" s="7"/>
      <c r="HHW26" s="7"/>
      <c r="HHX26" s="7"/>
      <c r="HHY26" s="7"/>
      <c r="HHZ26" s="7"/>
      <c r="HIA26" s="7"/>
      <c r="HIB26" s="7"/>
      <c r="HIC26" s="7"/>
      <c r="HID26" s="7"/>
      <c r="HIE26" s="7"/>
      <c r="HIF26" s="7"/>
      <c r="HIG26" s="7"/>
      <c r="HIH26" s="7"/>
      <c r="HII26" s="7"/>
      <c r="HIJ26" s="7"/>
      <c r="HIK26" s="7"/>
      <c r="HIL26" s="7"/>
      <c r="HIM26" s="7"/>
      <c r="HIN26" s="7"/>
      <c r="HIO26" s="7"/>
      <c r="HIP26" s="7"/>
      <c r="HIQ26" s="7"/>
      <c r="HIR26" s="7"/>
      <c r="HIS26" s="7"/>
      <c r="HIT26" s="7"/>
      <c r="HIU26" s="7"/>
      <c r="HIV26" s="7"/>
      <c r="HIW26" s="7"/>
      <c r="HIX26" s="7"/>
      <c r="HIY26" s="7"/>
      <c r="HIZ26" s="7"/>
      <c r="HJA26" s="7"/>
      <c r="HJB26" s="7"/>
      <c r="HJC26" s="7"/>
      <c r="HJD26" s="7"/>
      <c r="HJE26" s="7"/>
      <c r="HJF26" s="7"/>
      <c r="HJG26" s="7"/>
      <c r="HJH26" s="7"/>
      <c r="HJI26" s="7"/>
      <c r="HJJ26" s="7"/>
      <c r="HJK26" s="7"/>
      <c r="HJL26" s="7"/>
      <c r="HJM26" s="7"/>
      <c r="HJN26" s="7"/>
      <c r="HJO26" s="7"/>
      <c r="HJP26" s="7"/>
      <c r="HJQ26" s="7"/>
      <c r="HJR26" s="7"/>
      <c r="HJS26" s="7"/>
      <c r="HJT26" s="7"/>
      <c r="HJU26" s="7"/>
      <c r="HJV26" s="7"/>
      <c r="HJW26" s="7"/>
      <c r="HJX26" s="7"/>
      <c r="HJY26" s="7"/>
      <c r="HJZ26" s="7"/>
      <c r="HKA26" s="7"/>
      <c r="HKB26" s="7"/>
      <c r="HKC26" s="7"/>
      <c r="HKD26" s="7"/>
      <c r="HKE26" s="7"/>
      <c r="HKF26" s="7"/>
      <c r="HKG26" s="7"/>
      <c r="HKH26" s="7"/>
      <c r="HKI26" s="7"/>
      <c r="HKJ26" s="7"/>
      <c r="HKK26" s="7"/>
      <c r="HKL26" s="7"/>
      <c r="HKM26" s="7"/>
      <c r="HKN26" s="7"/>
      <c r="HKO26" s="7"/>
      <c r="HKP26" s="7"/>
      <c r="HKQ26" s="7"/>
      <c r="HKR26" s="7"/>
      <c r="HKS26" s="7"/>
      <c r="HKT26" s="7"/>
      <c r="HKU26" s="7"/>
      <c r="HKV26" s="7"/>
      <c r="HKW26" s="7"/>
      <c r="HKX26" s="7"/>
      <c r="HKY26" s="7"/>
      <c r="HKZ26" s="7"/>
      <c r="HLA26" s="7"/>
      <c r="HLB26" s="7"/>
      <c r="HLC26" s="7"/>
      <c r="HLD26" s="7"/>
      <c r="HLE26" s="7"/>
      <c r="HLF26" s="7"/>
      <c r="HLG26" s="7"/>
      <c r="HLH26" s="7"/>
      <c r="HLI26" s="7"/>
      <c r="HLJ26" s="7"/>
      <c r="HLK26" s="7"/>
      <c r="HLL26" s="7"/>
      <c r="HLM26" s="7"/>
      <c r="HLN26" s="7"/>
      <c r="HLO26" s="7"/>
      <c r="HLP26" s="7"/>
      <c r="HLQ26" s="7"/>
      <c r="HLR26" s="7"/>
      <c r="HLS26" s="7"/>
      <c r="HLT26" s="7"/>
      <c r="HLU26" s="7"/>
      <c r="HLV26" s="7"/>
      <c r="HLW26" s="7"/>
      <c r="HLX26" s="7"/>
      <c r="HLY26" s="7"/>
      <c r="HLZ26" s="7"/>
      <c r="HMA26" s="7"/>
      <c r="HMB26" s="7"/>
      <c r="HMC26" s="7"/>
      <c r="HMD26" s="7"/>
      <c r="HME26" s="7"/>
      <c r="HMF26" s="7"/>
      <c r="HMG26" s="7"/>
      <c r="HMH26" s="7"/>
      <c r="HMI26" s="7"/>
      <c r="HMJ26" s="7"/>
      <c r="HMK26" s="7"/>
      <c r="HML26" s="7"/>
      <c r="HMM26" s="7"/>
      <c r="HMN26" s="7"/>
      <c r="HMO26" s="7"/>
      <c r="HMP26" s="7"/>
      <c r="HMQ26" s="7"/>
      <c r="HMR26" s="7"/>
      <c r="HMS26" s="7"/>
      <c r="HMT26" s="7"/>
      <c r="HMU26" s="7"/>
      <c r="HMV26" s="7"/>
      <c r="HMW26" s="7"/>
      <c r="HMX26" s="7"/>
      <c r="HMY26" s="7"/>
      <c r="HMZ26" s="7"/>
      <c r="HNA26" s="7"/>
      <c r="HNB26" s="7"/>
      <c r="HNC26" s="7"/>
      <c r="HND26" s="7"/>
      <c r="HNE26" s="7"/>
      <c r="HNF26" s="7"/>
      <c r="HNG26" s="7"/>
      <c r="HNH26" s="7"/>
      <c r="HNI26" s="7"/>
      <c r="HNJ26" s="7"/>
      <c r="HNK26" s="7"/>
      <c r="HNL26" s="7"/>
      <c r="HNM26" s="7"/>
      <c r="HNN26" s="7"/>
      <c r="HNO26" s="7"/>
      <c r="HNP26" s="7"/>
      <c r="HNQ26" s="7"/>
      <c r="HNR26" s="7"/>
      <c r="HNS26" s="7"/>
      <c r="HNT26" s="7"/>
      <c r="HNU26" s="7"/>
      <c r="HNV26" s="7"/>
      <c r="HNW26" s="7"/>
      <c r="HNX26" s="7"/>
      <c r="HNY26" s="7"/>
      <c r="HNZ26" s="7"/>
      <c r="HOA26" s="7"/>
      <c r="HOB26" s="7"/>
      <c r="HOC26" s="7"/>
      <c r="HOD26" s="7"/>
      <c r="HOE26" s="7"/>
      <c r="HOF26" s="7"/>
      <c r="HOG26" s="7"/>
      <c r="HOH26" s="7"/>
      <c r="HOI26" s="7"/>
      <c r="HOJ26" s="7"/>
      <c r="HOK26" s="7"/>
      <c r="HOL26" s="7"/>
      <c r="HOM26" s="7"/>
      <c r="HON26" s="7"/>
      <c r="HOO26" s="7"/>
      <c r="HOP26" s="7"/>
      <c r="HOQ26" s="7"/>
      <c r="HOR26" s="7"/>
      <c r="HOS26" s="7"/>
      <c r="HOT26" s="7"/>
      <c r="HOU26" s="7"/>
      <c r="HOV26" s="7"/>
      <c r="HOW26" s="7"/>
      <c r="HOX26" s="7"/>
      <c r="HOY26" s="7"/>
      <c r="HOZ26" s="7"/>
      <c r="HPA26" s="7"/>
      <c r="HPB26" s="7"/>
      <c r="HPC26" s="7"/>
      <c r="HPD26" s="7"/>
      <c r="HPE26" s="7"/>
      <c r="HPF26" s="7"/>
      <c r="HPG26" s="7"/>
      <c r="HPH26" s="7"/>
      <c r="HPI26" s="7"/>
      <c r="HPJ26" s="7"/>
      <c r="HPK26" s="7"/>
      <c r="HPL26" s="7"/>
      <c r="HPM26" s="7"/>
      <c r="HPN26" s="7"/>
      <c r="HPO26" s="7"/>
      <c r="HPP26" s="7"/>
      <c r="HPQ26" s="7"/>
      <c r="HPR26" s="7"/>
      <c r="HPS26" s="7"/>
      <c r="HPT26" s="7"/>
      <c r="HPU26" s="7"/>
      <c r="HPV26" s="7"/>
      <c r="HPW26" s="7"/>
      <c r="HPX26" s="7"/>
      <c r="HPY26" s="7"/>
      <c r="HPZ26" s="7"/>
      <c r="HQA26" s="7"/>
      <c r="HQB26" s="7"/>
      <c r="HQC26" s="7"/>
      <c r="HQD26" s="7"/>
      <c r="HQE26" s="7"/>
      <c r="HQF26" s="7"/>
      <c r="HQG26" s="7"/>
      <c r="HQH26" s="7"/>
      <c r="HQI26" s="7"/>
      <c r="HQJ26" s="7"/>
      <c r="HQK26" s="7"/>
      <c r="HQL26" s="7"/>
      <c r="HQM26" s="7"/>
      <c r="HQN26" s="7"/>
      <c r="HQO26" s="7"/>
      <c r="HQP26" s="7"/>
      <c r="HQQ26" s="7"/>
      <c r="HQR26" s="7"/>
      <c r="HQS26" s="7"/>
      <c r="HQT26" s="7"/>
      <c r="HQU26" s="7"/>
      <c r="HQV26" s="7"/>
      <c r="HQW26" s="7"/>
      <c r="HQX26" s="7"/>
      <c r="HQY26" s="7"/>
      <c r="HQZ26" s="7"/>
      <c r="HRA26" s="7"/>
      <c r="HRB26" s="7"/>
      <c r="HRC26" s="7"/>
      <c r="HRD26" s="7"/>
      <c r="HRE26" s="7"/>
      <c r="HRF26" s="7"/>
      <c r="HRG26" s="7"/>
      <c r="HRH26" s="7"/>
      <c r="HRI26" s="7"/>
      <c r="HRJ26" s="7"/>
      <c r="HRK26" s="7"/>
      <c r="HRL26" s="7"/>
      <c r="HRM26" s="7"/>
      <c r="HRN26" s="7"/>
      <c r="HRO26" s="7"/>
      <c r="HRP26" s="7"/>
      <c r="HRQ26" s="7"/>
      <c r="HRR26" s="7"/>
      <c r="HRS26" s="7"/>
      <c r="HRT26" s="7"/>
      <c r="HRU26" s="7"/>
      <c r="HRV26" s="7"/>
      <c r="HRW26" s="7"/>
      <c r="HRX26" s="7"/>
      <c r="HRY26" s="7"/>
      <c r="HRZ26" s="7"/>
      <c r="HSA26" s="7"/>
      <c r="HSB26" s="7"/>
      <c r="HSC26" s="7"/>
      <c r="HSD26" s="7"/>
      <c r="HSE26" s="7"/>
      <c r="HSF26" s="7"/>
      <c r="HSG26" s="7"/>
      <c r="HSH26" s="7"/>
      <c r="HSI26" s="7"/>
      <c r="HSJ26" s="7"/>
      <c r="HSK26" s="7"/>
      <c r="HSL26" s="7"/>
      <c r="HSM26" s="7"/>
      <c r="HSN26" s="7"/>
      <c r="HSO26" s="7"/>
      <c r="HSP26" s="7"/>
      <c r="HSQ26" s="7"/>
      <c r="HSR26" s="7"/>
      <c r="HSS26" s="7"/>
      <c r="HST26" s="7"/>
      <c r="HSU26" s="7"/>
      <c r="HSV26" s="7"/>
      <c r="HSW26" s="7"/>
      <c r="HSX26" s="7"/>
      <c r="HSY26" s="7"/>
      <c r="HSZ26" s="7"/>
      <c r="HTA26" s="7"/>
      <c r="HTB26" s="7"/>
      <c r="HTC26" s="7"/>
      <c r="HTD26" s="7"/>
      <c r="HTE26" s="7"/>
      <c r="HTF26" s="7"/>
      <c r="HTG26" s="7"/>
      <c r="HTH26" s="7"/>
      <c r="HTI26" s="7"/>
      <c r="HTJ26" s="7"/>
      <c r="HTK26" s="7"/>
      <c r="HTL26" s="7"/>
      <c r="HTM26" s="7"/>
      <c r="HTN26" s="7"/>
      <c r="HTO26" s="7"/>
      <c r="HTP26" s="7"/>
      <c r="HTQ26" s="7"/>
      <c r="HTR26" s="7"/>
      <c r="HTS26" s="7"/>
      <c r="HTT26" s="7"/>
      <c r="HTU26" s="7"/>
      <c r="HTV26" s="7"/>
      <c r="HTW26" s="7"/>
      <c r="HTX26" s="7"/>
      <c r="HTY26" s="7"/>
      <c r="HTZ26" s="7"/>
      <c r="HUA26" s="7"/>
      <c r="HUB26" s="7"/>
      <c r="HUC26" s="7"/>
      <c r="HUD26" s="7"/>
      <c r="HUE26" s="7"/>
      <c r="HUF26" s="7"/>
      <c r="HUG26" s="7"/>
      <c r="HUH26" s="7"/>
      <c r="HUI26" s="7"/>
      <c r="HUJ26" s="7"/>
      <c r="HUK26" s="7"/>
      <c r="HUL26" s="7"/>
      <c r="HUM26" s="7"/>
      <c r="HUN26" s="7"/>
      <c r="HUO26" s="7"/>
      <c r="HUP26" s="7"/>
      <c r="HUQ26" s="7"/>
      <c r="HUR26" s="7"/>
      <c r="HUS26" s="7"/>
      <c r="HUT26" s="7"/>
      <c r="HUU26" s="7"/>
      <c r="HUV26" s="7"/>
      <c r="HUW26" s="7"/>
      <c r="HUX26" s="7"/>
      <c r="HUY26" s="7"/>
      <c r="HUZ26" s="7"/>
      <c r="HVA26" s="7"/>
      <c r="HVB26" s="7"/>
      <c r="HVC26" s="7"/>
      <c r="HVD26" s="7"/>
      <c r="HVE26" s="7"/>
      <c r="HVF26" s="7"/>
      <c r="HVG26" s="7"/>
      <c r="HVH26" s="7"/>
      <c r="HVI26" s="7"/>
      <c r="HVJ26" s="7"/>
      <c r="HVK26" s="7"/>
      <c r="HVL26" s="7"/>
      <c r="HVM26" s="7"/>
      <c r="HVN26" s="7"/>
      <c r="HVO26" s="7"/>
      <c r="HVP26" s="7"/>
      <c r="HVQ26" s="7"/>
      <c r="HVR26" s="7"/>
      <c r="HVS26" s="7"/>
      <c r="HVT26" s="7"/>
      <c r="HVU26" s="7"/>
      <c r="HVV26" s="7"/>
      <c r="HVW26" s="7"/>
      <c r="HVX26" s="7"/>
      <c r="HVY26" s="7"/>
      <c r="HVZ26" s="7"/>
      <c r="HWA26" s="7"/>
      <c r="HWB26" s="7"/>
      <c r="HWC26" s="7"/>
      <c r="HWD26" s="7"/>
      <c r="HWE26" s="7"/>
      <c r="HWF26" s="7"/>
      <c r="HWG26" s="7"/>
      <c r="HWH26" s="7"/>
      <c r="HWI26" s="7"/>
      <c r="HWJ26" s="7"/>
      <c r="HWK26" s="7"/>
      <c r="HWL26" s="7"/>
      <c r="HWM26" s="7"/>
      <c r="HWN26" s="7"/>
      <c r="HWO26" s="7"/>
      <c r="HWP26" s="7"/>
      <c r="HWQ26" s="7"/>
      <c r="HWR26" s="7"/>
      <c r="HWS26" s="7"/>
      <c r="HWT26" s="7"/>
      <c r="HWU26" s="7"/>
      <c r="HWV26" s="7"/>
      <c r="HWW26" s="7"/>
      <c r="HWX26" s="7"/>
      <c r="HWY26" s="7"/>
      <c r="HWZ26" s="7"/>
      <c r="HXA26" s="7"/>
      <c r="HXB26" s="7"/>
      <c r="HXC26" s="7"/>
      <c r="HXD26" s="7"/>
      <c r="HXE26" s="7"/>
      <c r="HXF26" s="7"/>
      <c r="HXG26" s="7"/>
      <c r="HXH26" s="7"/>
      <c r="HXI26" s="7"/>
      <c r="HXJ26" s="7"/>
      <c r="HXK26" s="7"/>
      <c r="HXL26" s="7"/>
      <c r="HXM26" s="7"/>
      <c r="HXN26" s="7"/>
      <c r="HXO26" s="7"/>
      <c r="HXP26" s="7"/>
      <c r="HXQ26" s="7"/>
      <c r="HXR26" s="7"/>
      <c r="HXS26" s="7"/>
      <c r="HXT26" s="7"/>
      <c r="HXU26" s="7"/>
      <c r="HXV26" s="7"/>
      <c r="HXW26" s="7"/>
      <c r="HXX26" s="7"/>
      <c r="HXY26" s="7"/>
      <c r="HXZ26" s="7"/>
      <c r="HYA26" s="7"/>
      <c r="HYB26" s="7"/>
      <c r="HYC26" s="7"/>
      <c r="HYD26" s="7"/>
      <c r="HYE26" s="7"/>
      <c r="HYF26" s="7"/>
      <c r="HYG26" s="7"/>
      <c r="HYH26" s="7"/>
      <c r="HYI26" s="7"/>
      <c r="HYJ26" s="7"/>
      <c r="HYK26" s="7"/>
      <c r="HYL26" s="7"/>
      <c r="HYM26" s="7"/>
      <c r="HYN26" s="7"/>
      <c r="HYO26" s="7"/>
      <c r="HYP26" s="7"/>
      <c r="HYQ26" s="7"/>
      <c r="HYR26" s="7"/>
      <c r="HYS26" s="7"/>
      <c r="HYT26" s="7"/>
      <c r="HYU26" s="7"/>
      <c r="HYV26" s="7"/>
      <c r="HYW26" s="7"/>
      <c r="HYX26" s="7"/>
      <c r="HYY26" s="7"/>
      <c r="HYZ26" s="7"/>
      <c r="HZA26" s="7"/>
      <c r="HZB26" s="7"/>
      <c r="HZC26" s="7"/>
      <c r="HZD26" s="7"/>
      <c r="HZE26" s="7"/>
      <c r="HZF26" s="7"/>
      <c r="HZG26" s="7"/>
      <c r="HZH26" s="7"/>
      <c r="HZI26" s="7"/>
      <c r="HZJ26" s="7"/>
      <c r="HZK26" s="7"/>
      <c r="HZL26" s="7"/>
      <c r="HZM26" s="7"/>
      <c r="HZN26" s="7"/>
      <c r="HZO26" s="7"/>
      <c r="HZP26" s="7"/>
      <c r="HZQ26" s="7"/>
      <c r="HZR26" s="7"/>
      <c r="HZS26" s="7"/>
      <c r="HZT26" s="7"/>
      <c r="HZU26" s="7"/>
      <c r="HZV26" s="7"/>
      <c r="HZW26" s="7"/>
      <c r="HZX26" s="7"/>
      <c r="HZY26" s="7"/>
      <c r="HZZ26" s="7"/>
      <c r="IAA26" s="7"/>
      <c r="IAB26" s="7"/>
      <c r="IAC26" s="7"/>
      <c r="IAD26" s="7"/>
      <c r="IAE26" s="7"/>
      <c r="IAF26" s="7"/>
      <c r="IAG26" s="7"/>
      <c r="IAH26" s="7"/>
      <c r="IAI26" s="7"/>
      <c r="IAJ26" s="7"/>
      <c r="IAK26" s="7"/>
      <c r="IAL26" s="7"/>
      <c r="IAM26" s="7"/>
      <c r="IAN26" s="7"/>
      <c r="IAO26" s="7"/>
      <c r="IAP26" s="7"/>
      <c r="IAQ26" s="7"/>
      <c r="IAR26" s="7"/>
      <c r="IAS26" s="7"/>
      <c r="IAT26" s="7"/>
      <c r="IAU26" s="7"/>
      <c r="IAV26" s="7"/>
      <c r="IAW26" s="7"/>
      <c r="IAX26" s="7"/>
      <c r="IAY26" s="7"/>
      <c r="IAZ26" s="7"/>
      <c r="IBA26" s="7"/>
      <c r="IBB26" s="7"/>
      <c r="IBC26" s="7"/>
      <c r="IBD26" s="7"/>
      <c r="IBE26" s="7"/>
      <c r="IBF26" s="7"/>
      <c r="IBG26" s="7"/>
      <c r="IBH26" s="7"/>
      <c r="IBI26" s="7"/>
      <c r="IBJ26" s="7"/>
      <c r="IBK26" s="7"/>
      <c r="IBL26" s="7"/>
      <c r="IBM26" s="7"/>
      <c r="IBN26" s="7"/>
      <c r="IBO26" s="7"/>
      <c r="IBP26" s="7"/>
      <c r="IBQ26" s="7"/>
      <c r="IBR26" s="7"/>
      <c r="IBS26" s="7"/>
      <c r="IBT26" s="7"/>
      <c r="IBU26" s="7"/>
      <c r="IBV26" s="7"/>
      <c r="IBW26" s="7"/>
      <c r="IBX26" s="7"/>
      <c r="IBY26" s="7"/>
      <c r="IBZ26" s="7"/>
      <c r="ICA26" s="7"/>
      <c r="ICB26" s="7"/>
      <c r="ICC26" s="7"/>
      <c r="ICD26" s="7"/>
      <c r="ICE26" s="7"/>
      <c r="ICF26" s="7"/>
      <c r="ICG26" s="7"/>
      <c r="ICH26" s="7"/>
      <c r="ICI26" s="7"/>
      <c r="ICJ26" s="7"/>
      <c r="ICK26" s="7"/>
      <c r="ICL26" s="7"/>
      <c r="ICM26" s="7"/>
      <c r="ICN26" s="7"/>
      <c r="ICO26" s="7"/>
      <c r="ICP26" s="7"/>
      <c r="ICQ26" s="7"/>
      <c r="ICR26" s="7"/>
      <c r="ICS26" s="7"/>
      <c r="ICT26" s="7"/>
      <c r="ICU26" s="7"/>
      <c r="ICV26" s="7"/>
      <c r="ICW26" s="7"/>
      <c r="ICX26" s="7"/>
      <c r="ICY26" s="7"/>
      <c r="ICZ26" s="7"/>
      <c r="IDA26" s="7"/>
      <c r="IDB26" s="7"/>
      <c r="IDC26" s="7"/>
      <c r="IDD26" s="7"/>
      <c r="IDE26" s="7"/>
      <c r="IDF26" s="7"/>
      <c r="IDG26" s="7"/>
      <c r="IDH26" s="7"/>
      <c r="IDI26" s="7"/>
      <c r="IDJ26" s="7"/>
      <c r="IDK26" s="7"/>
      <c r="IDL26" s="7"/>
      <c r="IDM26" s="7"/>
      <c r="IDN26" s="7"/>
      <c r="IDO26" s="7"/>
      <c r="IDP26" s="7"/>
      <c r="IDQ26" s="7"/>
      <c r="IDR26" s="7"/>
      <c r="IDS26" s="7"/>
      <c r="IDT26" s="7"/>
      <c r="IDU26" s="7"/>
      <c r="IDV26" s="7"/>
      <c r="IDW26" s="7"/>
      <c r="IDX26" s="7"/>
      <c r="IDY26" s="7"/>
      <c r="IDZ26" s="7"/>
      <c r="IEA26" s="7"/>
      <c r="IEB26" s="7"/>
      <c r="IEC26" s="7"/>
      <c r="IED26" s="7"/>
      <c r="IEE26" s="7"/>
      <c r="IEF26" s="7"/>
      <c r="IEG26" s="7"/>
      <c r="IEH26" s="7"/>
      <c r="IEI26" s="7"/>
      <c r="IEJ26" s="7"/>
      <c r="IEK26" s="7"/>
      <c r="IEL26" s="7"/>
      <c r="IEM26" s="7"/>
      <c r="IEN26" s="7"/>
      <c r="IEO26" s="7"/>
      <c r="IEP26" s="7"/>
      <c r="IEQ26" s="7"/>
      <c r="IER26" s="7"/>
      <c r="IES26" s="7"/>
      <c r="IET26" s="7"/>
      <c r="IEU26" s="7"/>
      <c r="IEV26" s="7"/>
      <c r="IEW26" s="7"/>
      <c r="IEX26" s="7"/>
      <c r="IEY26" s="7"/>
      <c r="IEZ26" s="7"/>
      <c r="IFA26" s="7"/>
      <c r="IFB26" s="7"/>
      <c r="IFC26" s="7"/>
      <c r="IFD26" s="7"/>
      <c r="IFE26" s="7"/>
      <c r="IFF26" s="7"/>
      <c r="IFG26" s="7"/>
      <c r="IFH26" s="7"/>
      <c r="IFI26" s="7"/>
      <c r="IFJ26" s="7"/>
      <c r="IFK26" s="7"/>
      <c r="IFL26" s="7"/>
      <c r="IFM26" s="7"/>
      <c r="IFN26" s="7"/>
      <c r="IFO26" s="7"/>
      <c r="IFP26" s="7"/>
      <c r="IFQ26" s="7"/>
      <c r="IFR26" s="7"/>
      <c r="IFS26" s="7"/>
      <c r="IFT26" s="7"/>
      <c r="IFU26" s="7"/>
      <c r="IFV26" s="7"/>
      <c r="IFW26" s="7"/>
      <c r="IFX26" s="7"/>
      <c r="IFY26" s="7"/>
      <c r="IFZ26" s="7"/>
      <c r="IGA26" s="7"/>
      <c r="IGB26" s="7"/>
      <c r="IGC26" s="7"/>
      <c r="IGD26" s="7"/>
      <c r="IGE26" s="7"/>
      <c r="IGF26" s="7"/>
      <c r="IGG26" s="7"/>
      <c r="IGH26" s="7"/>
      <c r="IGI26" s="7"/>
      <c r="IGJ26" s="7"/>
      <c r="IGK26" s="7"/>
      <c r="IGL26" s="7"/>
      <c r="IGM26" s="7"/>
      <c r="IGN26" s="7"/>
      <c r="IGO26" s="7"/>
      <c r="IGP26" s="7"/>
      <c r="IGQ26" s="7"/>
      <c r="IGR26" s="7"/>
      <c r="IGS26" s="7"/>
      <c r="IGT26" s="7"/>
      <c r="IGU26" s="7"/>
      <c r="IGV26" s="7"/>
      <c r="IGW26" s="7"/>
      <c r="IGX26" s="7"/>
      <c r="IGY26" s="7"/>
      <c r="IGZ26" s="7"/>
      <c r="IHA26" s="7"/>
      <c r="IHB26" s="7"/>
      <c r="IHC26" s="7"/>
      <c r="IHD26" s="7"/>
      <c r="IHE26" s="7"/>
      <c r="IHF26" s="7"/>
      <c r="IHG26" s="7"/>
      <c r="IHH26" s="7"/>
      <c r="IHI26" s="7"/>
      <c r="IHJ26" s="7"/>
      <c r="IHK26" s="7"/>
      <c r="IHL26" s="7"/>
      <c r="IHM26" s="7"/>
      <c r="IHN26" s="7"/>
      <c r="IHO26" s="7"/>
      <c r="IHP26" s="7"/>
      <c r="IHQ26" s="7"/>
      <c r="IHR26" s="7"/>
      <c r="IHS26" s="7"/>
      <c r="IHT26" s="7"/>
      <c r="IHU26" s="7"/>
      <c r="IHV26" s="7"/>
      <c r="IHW26" s="7"/>
      <c r="IHX26" s="7"/>
      <c r="IHY26" s="7"/>
      <c r="IHZ26" s="7"/>
      <c r="IIA26" s="7"/>
      <c r="IIB26" s="7"/>
      <c r="IIC26" s="7"/>
      <c r="IID26" s="7"/>
      <c r="IIE26" s="7"/>
      <c r="IIF26" s="7"/>
      <c r="IIG26" s="7"/>
      <c r="IIH26" s="7"/>
      <c r="III26" s="7"/>
      <c r="IIJ26" s="7"/>
      <c r="IIK26" s="7"/>
      <c r="IIL26" s="7"/>
      <c r="IIM26" s="7"/>
      <c r="IIN26" s="7"/>
      <c r="IIO26" s="7"/>
      <c r="IIP26" s="7"/>
      <c r="IIQ26" s="7"/>
      <c r="IIR26" s="7"/>
      <c r="IIS26" s="7"/>
      <c r="IIT26" s="7"/>
      <c r="IIU26" s="7"/>
      <c r="IIV26" s="7"/>
      <c r="IIW26" s="7"/>
      <c r="IIX26" s="7"/>
      <c r="IIY26" s="7"/>
      <c r="IIZ26" s="7"/>
      <c r="IJA26" s="7"/>
      <c r="IJB26" s="7"/>
      <c r="IJC26" s="7"/>
      <c r="IJD26" s="7"/>
      <c r="IJE26" s="7"/>
      <c r="IJF26" s="7"/>
      <c r="IJG26" s="7"/>
      <c r="IJH26" s="7"/>
      <c r="IJI26" s="7"/>
      <c r="IJJ26" s="7"/>
      <c r="IJK26" s="7"/>
      <c r="IJL26" s="7"/>
      <c r="IJM26" s="7"/>
      <c r="IJN26" s="7"/>
      <c r="IJO26" s="7"/>
      <c r="IJP26" s="7"/>
      <c r="IJQ26" s="7"/>
      <c r="IJR26" s="7"/>
      <c r="IJS26" s="7"/>
      <c r="IJT26" s="7"/>
      <c r="IJU26" s="7"/>
      <c r="IJV26" s="7"/>
      <c r="IJW26" s="7"/>
      <c r="IJX26" s="7"/>
      <c r="IJY26" s="7"/>
      <c r="IJZ26" s="7"/>
      <c r="IKA26" s="7"/>
      <c r="IKB26" s="7"/>
      <c r="IKC26" s="7"/>
      <c r="IKD26" s="7"/>
      <c r="IKE26" s="7"/>
      <c r="IKF26" s="7"/>
      <c r="IKG26" s="7"/>
      <c r="IKH26" s="7"/>
      <c r="IKI26" s="7"/>
      <c r="IKJ26" s="7"/>
      <c r="IKK26" s="7"/>
      <c r="IKL26" s="7"/>
      <c r="IKM26" s="7"/>
      <c r="IKN26" s="7"/>
      <c r="IKO26" s="7"/>
      <c r="IKP26" s="7"/>
      <c r="IKQ26" s="7"/>
      <c r="IKR26" s="7"/>
      <c r="IKS26" s="7"/>
      <c r="IKT26" s="7"/>
      <c r="IKU26" s="7"/>
      <c r="IKV26" s="7"/>
      <c r="IKW26" s="7"/>
      <c r="IKX26" s="7"/>
      <c r="IKY26" s="7"/>
      <c r="IKZ26" s="7"/>
      <c r="ILA26" s="7"/>
      <c r="ILB26" s="7"/>
      <c r="ILC26" s="7"/>
      <c r="ILD26" s="7"/>
      <c r="ILE26" s="7"/>
      <c r="ILF26" s="7"/>
      <c r="ILG26" s="7"/>
      <c r="ILH26" s="7"/>
      <c r="ILI26" s="7"/>
      <c r="ILJ26" s="7"/>
      <c r="ILK26" s="7"/>
      <c r="ILL26" s="7"/>
      <c r="ILM26" s="7"/>
      <c r="ILN26" s="7"/>
      <c r="ILO26" s="7"/>
      <c r="ILP26" s="7"/>
      <c r="ILQ26" s="7"/>
      <c r="ILR26" s="7"/>
      <c r="ILS26" s="7"/>
      <c r="ILT26" s="7"/>
      <c r="ILU26" s="7"/>
      <c r="ILV26" s="7"/>
      <c r="ILW26" s="7"/>
      <c r="ILX26" s="7"/>
      <c r="ILY26" s="7"/>
      <c r="ILZ26" s="7"/>
      <c r="IMA26" s="7"/>
      <c r="IMB26" s="7"/>
      <c r="IMC26" s="7"/>
      <c r="IMD26" s="7"/>
      <c r="IME26" s="7"/>
      <c r="IMF26" s="7"/>
      <c r="IMG26" s="7"/>
      <c r="IMH26" s="7"/>
      <c r="IMI26" s="7"/>
      <c r="IMJ26" s="7"/>
      <c r="IMK26" s="7"/>
      <c r="IML26" s="7"/>
      <c r="IMM26" s="7"/>
      <c r="IMN26" s="7"/>
      <c r="IMO26" s="7"/>
      <c r="IMP26" s="7"/>
      <c r="IMQ26" s="7"/>
      <c r="IMR26" s="7"/>
      <c r="IMS26" s="7"/>
      <c r="IMT26" s="7"/>
      <c r="IMU26" s="7"/>
      <c r="IMV26" s="7"/>
      <c r="IMW26" s="7"/>
      <c r="IMX26" s="7"/>
      <c r="IMY26" s="7"/>
      <c r="IMZ26" s="7"/>
      <c r="INA26" s="7"/>
      <c r="INB26" s="7"/>
      <c r="INC26" s="7"/>
      <c r="IND26" s="7"/>
      <c r="INE26" s="7"/>
      <c r="INF26" s="7"/>
      <c r="ING26" s="7"/>
      <c r="INH26" s="7"/>
      <c r="INI26" s="7"/>
      <c r="INJ26" s="7"/>
      <c r="INK26" s="7"/>
      <c r="INL26" s="7"/>
      <c r="INM26" s="7"/>
      <c r="INN26" s="7"/>
      <c r="INO26" s="7"/>
      <c r="INP26" s="7"/>
      <c r="INQ26" s="7"/>
      <c r="INR26" s="7"/>
      <c r="INS26" s="7"/>
      <c r="INT26" s="7"/>
      <c r="INU26" s="7"/>
      <c r="INV26" s="7"/>
      <c r="INW26" s="7"/>
      <c r="INX26" s="7"/>
      <c r="INY26" s="7"/>
      <c r="INZ26" s="7"/>
      <c r="IOA26" s="7"/>
      <c r="IOB26" s="7"/>
      <c r="IOC26" s="7"/>
      <c r="IOD26" s="7"/>
      <c r="IOE26" s="7"/>
      <c r="IOF26" s="7"/>
      <c r="IOG26" s="7"/>
      <c r="IOH26" s="7"/>
      <c r="IOI26" s="7"/>
      <c r="IOJ26" s="7"/>
      <c r="IOK26" s="7"/>
      <c r="IOL26" s="7"/>
      <c r="IOM26" s="7"/>
      <c r="ION26" s="7"/>
      <c r="IOO26" s="7"/>
      <c r="IOP26" s="7"/>
      <c r="IOQ26" s="7"/>
      <c r="IOR26" s="7"/>
      <c r="IOS26" s="7"/>
      <c r="IOT26" s="7"/>
      <c r="IOU26" s="7"/>
      <c r="IOV26" s="7"/>
      <c r="IOW26" s="7"/>
      <c r="IOX26" s="7"/>
      <c r="IOY26" s="7"/>
      <c r="IOZ26" s="7"/>
      <c r="IPA26" s="7"/>
      <c r="IPB26" s="7"/>
      <c r="IPC26" s="7"/>
      <c r="IPD26" s="7"/>
      <c r="IPE26" s="7"/>
      <c r="IPF26" s="7"/>
      <c r="IPG26" s="7"/>
      <c r="IPH26" s="7"/>
      <c r="IPI26" s="7"/>
      <c r="IPJ26" s="7"/>
      <c r="IPK26" s="7"/>
      <c r="IPL26" s="7"/>
      <c r="IPM26" s="7"/>
      <c r="IPN26" s="7"/>
      <c r="IPO26" s="7"/>
      <c r="IPP26" s="7"/>
      <c r="IPQ26" s="7"/>
      <c r="IPR26" s="7"/>
      <c r="IPS26" s="7"/>
      <c r="IPT26" s="7"/>
      <c r="IPU26" s="7"/>
      <c r="IPV26" s="7"/>
      <c r="IPW26" s="7"/>
      <c r="IPX26" s="7"/>
      <c r="IPY26" s="7"/>
      <c r="IPZ26" s="7"/>
      <c r="IQA26" s="7"/>
      <c r="IQB26" s="7"/>
      <c r="IQC26" s="7"/>
      <c r="IQD26" s="7"/>
      <c r="IQE26" s="7"/>
      <c r="IQF26" s="7"/>
      <c r="IQG26" s="7"/>
      <c r="IQH26" s="7"/>
      <c r="IQI26" s="7"/>
      <c r="IQJ26" s="7"/>
      <c r="IQK26" s="7"/>
      <c r="IQL26" s="7"/>
      <c r="IQM26" s="7"/>
      <c r="IQN26" s="7"/>
      <c r="IQO26" s="7"/>
      <c r="IQP26" s="7"/>
      <c r="IQQ26" s="7"/>
      <c r="IQR26" s="7"/>
      <c r="IQS26" s="7"/>
      <c r="IQT26" s="7"/>
      <c r="IQU26" s="7"/>
      <c r="IQV26" s="7"/>
      <c r="IQW26" s="7"/>
      <c r="IQX26" s="7"/>
      <c r="IQY26" s="7"/>
      <c r="IQZ26" s="7"/>
      <c r="IRA26" s="7"/>
      <c r="IRB26" s="7"/>
      <c r="IRC26" s="7"/>
      <c r="IRD26" s="7"/>
      <c r="IRE26" s="7"/>
      <c r="IRF26" s="7"/>
      <c r="IRG26" s="7"/>
      <c r="IRH26" s="7"/>
      <c r="IRI26" s="7"/>
      <c r="IRJ26" s="7"/>
      <c r="IRK26" s="7"/>
      <c r="IRL26" s="7"/>
      <c r="IRM26" s="7"/>
      <c r="IRN26" s="7"/>
      <c r="IRO26" s="7"/>
      <c r="IRP26" s="7"/>
      <c r="IRQ26" s="7"/>
      <c r="IRR26" s="7"/>
      <c r="IRS26" s="7"/>
      <c r="IRT26" s="7"/>
      <c r="IRU26" s="7"/>
      <c r="IRV26" s="7"/>
      <c r="IRW26" s="7"/>
      <c r="IRX26" s="7"/>
      <c r="IRY26" s="7"/>
      <c r="IRZ26" s="7"/>
      <c r="ISA26" s="7"/>
      <c r="ISB26" s="7"/>
      <c r="ISC26" s="7"/>
      <c r="ISD26" s="7"/>
      <c r="ISE26" s="7"/>
      <c r="ISF26" s="7"/>
      <c r="ISG26" s="7"/>
      <c r="ISH26" s="7"/>
      <c r="ISI26" s="7"/>
      <c r="ISJ26" s="7"/>
      <c r="ISK26" s="7"/>
      <c r="ISL26" s="7"/>
      <c r="ISM26" s="7"/>
      <c r="ISN26" s="7"/>
      <c r="ISO26" s="7"/>
      <c r="ISP26" s="7"/>
      <c r="ISQ26" s="7"/>
      <c r="ISR26" s="7"/>
      <c r="ISS26" s="7"/>
      <c r="IST26" s="7"/>
      <c r="ISU26" s="7"/>
      <c r="ISV26" s="7"/>
      <c r="ISW26" s="7"/>
      <c r="ISX26" s="7"/>
      <c r="ISY26" s="7"/>
      <c r="ISZ26" s="7"/>
      <c r="ITA26" s="7"/>
      <c r="ITB26" s="7"/>
      <c r="ITC26" s="7"/>
      <c r="ITD26" s="7"/>
      <c r="ITE26" s="7"/>
      <c r="ITF26" s="7"/>
      <c r="ITG26" s="7"/>
      <c r="ITH26" s="7"/>
      <c r="ITI26" s="7"/>
      <c r="ITJ26" s="7"/>
      <c r="ITK26" s="7"/>
      <c r="ITL26" s="7"/>
      <c r="ITM26" s="7"/>
      <c r="ITN26" s="7"/>
      <c r="ITO26" s="7"/>
      <c r="ITP26" s="7"/>
      <c r="ITQ26" s="7"/>
      <c r="ITR26" s="7"/>
      <c r="ITS26" s="7"/>
      <c r="ITT26" s="7"/>
      <c r="ITU26" s="7"/>
      <c r="ITV26" s="7"/>
      <c r="ITW26" s="7"/>
      <c r="ITX26" s="7"/>
      <c r="ITY26" s="7"/>
      <c r="ITZ26" s="7"/>
      <c r="IUA26" s="7"/>
      <c r="IUB26" s="7"/>
      <c r="IUC26" s="7"/>
      <c r="IUD26" s="7"/>
      <c r="IUE26" s="7"/>
      <c r="IUF26" s="7"/>
      <c r="IUG26" s="7"/>
      <c r="IUH26" s="7"/>
      <c r="IUI26" s="7"/>
      <c r="IUJ26" s="7"/>
      <c r="IUK26" s="7"/>
      <c r="IUL26" s="7"/>
      <c r="IUM26" s="7"/>
      <c r="IUN26" s="7"/>
      <c r="IUO26" s="7"/>
      <c r="IUP26" s="7"/>
      <c r="IUQ26" s="7"/>
      <c r="IUR26" s="7"/>
      <c r="IUS26" s="7"/>
      <c r="IUT26" s="7"/>
      <c r="IUU26" s="7"/>
      <c r="IUV26" s="7"/>
      <c r="IUW26" s="7"/>
      <c r="IUX26" s="7"/>
      <c r="IUY26" s="7"/>
      <c r="IUZ26" s="7"/>
      <c r="IVA26" s="7"/>
      <c r="IVB26" s="7"/>
      <c r="IVC26" s="7"/>
      <c r="IVD26" s="7"/>
      <c r="IVE26" s="7"/>
      <c r="IVF26" s="7"/>
      <c r="IVG26" s="7"/>
      <c r="IVH26" s="7"/>
      <c r="IVI26" s="7"/>
      <c r="IVJ26" s="7"/>
      <c r="IVK26" s="7"/>
      <c r="IVL26" s="7"/>
      <c r="IVM26" s="7"/>
      <c r="IVN26" s="7"/>
      <c r="IVO26" s="7"/>
      <c r="IVP26" s="7"/>
      <c r="IVQ26" s="7"/>
      <c r="IVR26" s="7"/>
      <c r="IVS26" s="7"/>
      <c r="IVT26" s="7"/>
      <c r="IVU26" s="7"/>
      <c r="IVV26" s="7"/>
      <c r="IVW26" s="7"/>
      <c r="IVX26" s="7"/>
      <c r="IVY26" s="7"/>
      <c r="IVZ26" s="7"/>
      <c r="IWA26" s="7"/>
      <c r="IWB26" s="7"/>
      <c r="IWC26" s="7"/>
      <c r="IWD26" s="7"/>
      <c r="IWE26" s="7"/>
      <c r="IWF26" s="7"/>
      <c r="IWG26" s="7"/>
      <c r="IWH26" s="7"/>
      <c r="IWI26" s="7"/>
      <c r="IWJ26" s="7"/>
      <c r="IWK26" s="7"/>
      <c r="IWL26" s="7"/>
      <c r="IWM26" s="7"/>
      <c r="IWN26" s="7"/>
      <c r="IWO26" s="7"/>
      <c r="IWP26" s="7"/>
      <c r="IWQ26" s="7"/>
      <c r="IWR26" s="7"/>
      <c r="IWS26" s="7"/>
      <c r="IWT26" s="7"/>
      <c r="IWU26" s="7"/>
      <c r="IWV26" s="7"/>
      <c r="IWW26" s="7"/>
      <c r="IWX26" s="7"/>
      <c r="IWY26" s="7"/>
      <c r="IWZ26" s="7"/>
      <c r="IXA26" s="7"/>
      <c r="IXB26" s="7"/>
      <c r="IXC26" s="7"/>
      <c r="IXD26" s="7"/>
      <c r="IXE26" s="7"/>
      <c r="IXF26" s="7"/>
      <c r="IXG26" s="7"/>
      <c r="IXH26" s="7"/>
      <c r="IXI26" s="7"/>
      <c r="IXJ26" s="7"/>
      <c r="IXK26" s="7"/>
      <c r="IXL26" s="7"/>
      <c r="IXM26" s="7"/>
      <c r="IXN26" s="7"/>
      <c r="IXO26" s="7"/>
      <c r="IXP26" s="7"/>
      <c r="IXQ26" s="7"/>
      <c r="IXR26" s="7"/>
      <c r="IXS26" s="7"/>
      <c r="IXT26" s="7"/>
      <c r="IXU26" s="7"/>
      <c r="IXV26" s="7"/>
      <c r="IXW26" s="7"/>
      <c r="IXX26" s="7"/>
      <c r="IXY26" s="7"/>
      <c r="IXZ26" s="7"/>
      <c r="IYA26" s="7"/>
      <c r="IYB26" s="7"/>
      <c r="IYC26" s="7"/>
      <c r="IYD26" s="7"/>
      <c r="IYE26" s="7"/>
      <c r="IYF26" s="7"/>
      <c r="IYG26" s="7"/>
      <c r="IYH26" s="7"/>
      <c r="IYI26" s="7"/>
      <c r="IYJ26" s="7"/>
      <c r="IYK26" s="7"/>
      <c r="IYL26" s="7"/>
      <c r="IYM26" s="7"/>
      <c r="IYN26" s="7"/>
      <c r="IYO26" s="7"/>
      <c r="IYP26" s="7"/>
      <c r="IYQ26" s="7"/>
      <c r="IYR26" s="7"/>
      <c r="IYS26" s="7"/>
      <c r="IYT26" s="7"/>
      <c r="IYU26" s="7"/>
      <c r="IYV26" s="7"/>
      <c r="IYW26" s="7"/>
      <c r="IYX26" s="7"/>
      <c r="IYY26" s="7"/>
      <c r="IYZ26" s="7"/>
      <c r="IZA26" s="7"/>
      <c r="IZB26" s="7"/>
      <c r="IZC26" s="7"/>
      <c r="IZD26" s="7"/>
      <c r="IZE26" s="7"/>
      <c r="IZF26" s="7"/>
      <c r="IZG26" s="7"/>
      <c r="IZH26" s="7"/>
      <c r="IZI26" s="7"/>
      <c r="IZJ26" s="7"/>
      <c r="IZK26" s="7"/>
      <c r="IZL26" s="7"/>
      <c r="IZM26" s="7"/>
      <c r="IZN26" s="7"/>
      <c r="IZO26" s="7"/>
      <c r="IZP26" s="7"/>
      <c r="IZQ26" s="7"/>
      <c r="IZR26" s="7"/>
      <c r="IZS26" s="7"/>
      <c r="IZT26" s="7"/>
      <c r="IZU26" s="7"/>
      <c r="IZV26" s="7"/>
      <c r="IZW26" s="7"/>
      <c r="IZX26" s="7"/>
      <c r="IZY26" s="7"/>
      <c r="IZZ26" s="7"/>
      <c r="JAA26" s="7"/>
      <c r="JAB26" s="7"/>
      <c r="JAC26" s="7"/>
      <c r="JAD26" s="7"/>
      <c r="JAE26" s="7"/>
      <c r="JAF26" s="7"/>
      <c r="JAG26" s="7"/>
      <c r="JAH26" s="7"/>
      <c r="JAI26" s="7"/>
      <c r="JAJ26" s="7"/>
      <c r="JAK26" s="7"/>
      <c r="JAL26" s="7"/>
      <c r="JAM26" s="7"/>
      <c r="JAN26" s="7"/>
      <c r="JAO26" s="7"/>
      <c r="JAP26" s="7"/>
      <c r="JAQ26" s="7"/>
      <c r="JAR26" s="7"/>
      <c r="JAS26" s="7"/>
      <c r="JAT26" s="7"/>
      <c r="JAU26" s="7"/>
      <c r="JAV26" s="7"/>
      <c r="JAW26" s="7"/>
      <c r="JAX26" s="7"/>
      <c r="JAY26" s="7"/>
      <c r="JAZ26" s="7"/>
      <c r="JBA26" s="7"/>
      <c r="JBB26" s="7"/>
      <c r="JBC26" s="7"/>
      <c r="JBD26" s="7"/>
      <c r="JBE26" s="7"/>
      <c r="JBF26" s="7"/>
      <c r="JBG26" s="7"/>
      <c r="JBH26" s="7"/>
      <c r="JBI26" s="7"/>
      <c r="JBJ26" s="7"/>
      <c r="JBK26" s="7"/>
      <c r="JBL26" s="7"/>
      <c r="JBM26" s="7"/>
      <c r="JBN26" s="7"/>
      <c r="JBO26" s="7"/>
      <c r="JBP26" s="7"/>
      <c r="JBQ26" s="7"/>
      <c r="JBR26" s="7"/>
      <c r="JBS26" s="7"/>
      <c r="JBT26" s="7"/>
      <c r="JBU26" s="7"/>
      <c r="JBV26" s="7"/>
      <c r="JBW26" s="7"/>
      <c r="JBX26" s="7"/>
      <c r="JBY26" s="7"/>
      <c r="JBZ26" s="7"/>
      <c r="JCA26" s="7"/>
      <c r="JCB26" s="7"/>
      <c r="JCC26" s="7"/>
      <c r="JCD26" s="7"/>
      <c r="JCE26" s="7"/>
      <c r="JCF26" s="7"/>
      <c r="JCG26" s="7"/>
      <c r="JCH26" s="7"/>
      <c r="JCI26" s="7"/>
      <c r="JCJ26" s="7"/>
      <c r="JCK26" s="7"/>
      <c r="JCL26" s="7"/>
      <c r="JCM26" s="7"/>
      <c r="JCN26" s="7"/>
      <c r="JCO26" s="7"/>
      <c r="JCP26" s="7"/>
      <c r="JCQ26" s="7"/>
      <c r="JCR26" s="7"/>
      <c r="JCS26" s="7"/>
      <c r="JCT26" s="7"/>
      <c r="JCU26" s="7"/>
      <c r="JCV26" s="7"/>
      <c r="JCW26" s="7"/>
      <c r="JCX26" s="7"/>
      <c r="JCY26" s="7"/>
      <c r="JCZ26" s="7"/>
      <c r="JDA26" s="7"/>
      <c r="JDB26" s="7"/>
      <c r="JDC26" s="7"/>
      <c r="JDD26" s="7"/>
      <c r="JDE26" s="7"/>
      <c r="JDF26" s="7"/>
      <c r="JDG26" s="7"/>
      <c r="JDH26" s="7"/>
      <c r="JDI26" s="7"/>
      <c r="JDJ26" s="7"/>
      <c r="JDK26" s="7"/>
      <c r="JDL26" s="7"/>
      <c r="JDM26" s="7"/>
      <c r="JDN26" s="7"/>
      <c r="JDO26" s="7"/>
      <c r="JDP26" s="7"/>
      <c r="JDQ26" s="7"/>
      <c r="JDR26" s="7"/>
      <c r="JDS26" s="7"/>
      <c r="JDT26" s="7"/>
      <c r="JDU26" s="7"/>
      <c r="JDV26" s="7"/>
      <c r="JDW26" s="7"/>
      <c r="JDX26" s="7"/>
      <c r="JDY26" s="7"/>
      <c r="JDZ26" s="7"/>
      <c r="JEA26" s="7"/>
      <c r="JEB26" s="7"/>
      <c r="JEC26" s="7"/>
      <c r="JED26" s="7"/>
      <c r="JEE26" s="7"/>
      <c r="JEF26" s="7"/>
      <c r="JEG26" s="7"/>
      <c r="JEH26" s="7"/>
      <c r="JEI26" s="7"/>
      <c r="JEJ26" s="7"/>
      <c r="JEK26" s="7"/>
      <c r="JEL26" s="7"/>
      <c r="JEM26" s="7"/>
      <c r="JEN26" s="7"/>
      <c r="JEO26" s="7"/>
      <c r="JEP26" s="7"/>
      <c r="JEQ26" s="7"/>
      <c r="JER26" s="7"/>
      <c r="JES26" s="7"/>
      <c r="JET26" s="7"/>
      <c r="JEU26" s="7"/>
      <c r="JEV26" s="7"/>
      <c r="JEW26" s="7"/>
      <c r="JEX26" s="7"/>
      <c r="JEY26" s="7"/>
      <c r="JEZ26" s="7"/>
      <c r="JFA26" s="7"/>
      <c r="JFB26" s="7"/>
      <c r="JFC26" s="7"/>
      <c r="JFD26" s="7"/>
      <c r="JFE26" s="7"/>
      <c r="JFF26" s="7"/>
      <c r="JFG26" s="7"/>
      <c r="JFH26" s="7"/>
      <c r="JFI26" s="7"/>
      <c r="JFJ26" s="7"/>
      <c r="JFK26" s="7"/>
      <c r="JFL26" s="7"/>
      <c r="JFM26" s="7"/>
      <c r="JFN26" s="7"/>
      <c r="JFO26" s="7"/>
      <c r="JFP26" s="7"/>
      <c r="JFQ26" s="7"/>
      <c r="JFR26" s="7"/>
      <c r="JFS26" s="7"/>
      <c r="JFT26" s="7"/>
      <c r="JFU26" s="7"/>
      <c r="JFV26" s="7"/>
      <c r="JFW26" s="7"/>
      <c r="JFX26" s="7"/>
      <c r="JFY26" s="7"/>
      <c r="JFZ26" s="7"/>
      <c r="JGA26" s="7"/>
      <c r="JGB26" s="7"/>
      <c r="JGC26" s="7"/>
      <c r="JGD26" s="7"/>
      <c r="JGE26" s="7"/>
      <c r="JGF26" s="7"/>
      <c r="JGG26" s="7"/>
      <c r="JGH26" s="7"/>
      <c r="JGI26" s="7"/>
      <c r="JGJ26" s="7"/>
      <c r="JGK26" s="7"/>
      <c r="JGL26" s="7"/>
      <c r="JGM26" s="7"/>
      <c r="JGN26" s="7"/>
      <c r="JGO26" s="7"/>
      <c r="JGP26" s="7"/>
      <c r="JGQ26" s="7"/>
      <c r="JGR26" s="7"/>
      <c r="JGS26" s="7"/>
      <c r="JGT26" s="7"/>
      <c r="JGU26" s="7"/>
      <c r="JGV26" s="7"/>
      <c r="JGW26" s="7"/>
      <c r="JGX26" s="7"/>
      <c r="JGY26" s="7"/>
      <c r="JGZ26" s="7"/>
      <c r="JHA26" s="7"/>
      <c r="JHB26" s="7"/>
      <c r="JHC26" s="7"/>
      <c r="JHD26" s="7"/>
      <c r="JHE26" s="7"/>
      <c r="JHF26" s="7"/>
      <c r="JHG26" s="7"/>
      <c r="JHH26" s="7"/>
      <c r="JHI26" s="7"/>
      <c r="JHJ26" s="7"/>
      <c r="JHK26" s="7"/>
      <c r="JHL26" s="7"/>
      <c r="JHM26" s="7"/>
      <c r="JHN26" s="7"/>
      <c r="JHO26" s="7"/>
      <c r="JHP26" s="7"/>
      <c r="JHQ26" s="7"/>
      <c r="JHR26" s="7"/>
      <c r="JHS26" s="7"/>
      <c r="JHT26" s="7"/>
      <c r="JHU26" s="7"/>
      <c r="JHV26" s="7"/>
      <c r="JHW26" s="7"/>
      <c r="JHX26" s="7"/>
      <c r="JHY26" s="7"/>
      <c r="JHZ26" s="7"/>
      <c r="JIA26" s="7"/>
      <c r="JIB26" s="7"/>
      <c r="JIC26" s="7"/>
      <c r="JID26" s="7"/>
      <c r="JIE26" s="7"/>
      <c r="JIF26" s="7"/>
      <c r="JIG26" s="7"/>
      <c r="JIH26" s="7"/>
      <c r="JII26" s="7"/>
      <c r="JIJ26" s="7"/>
      <c r="JIK26" s="7"/>
      <c r="JIL26" s="7"/>
      <c r="JIM26" s="7"/>
      <c r="JIN26" s="7"/>
      <c r="JIO26" s="7"/>
      <c r="JIP26" s="7"/>
      <c r="JIQ26" s="7"/>
      <c r="JIR26" s="7"/>
      <c r="JIS26" s="7"/>
      <c r="JIT26" s="7"/>
      <c r="JIU26" s="7"/>
      <c r="JIV26" s="7"/>
      <c r="JIW26" s="7"/>
      <c r="JIX26" s="7"/>
      <c r="JIY26" s="7"/>
      <c r="JIZ26" s="7"/>
      <c r="JJA26" s="7"/>
      <c r="JJB26" s="7"/>
      <c r="JJC26" s="7"/>
      <c r="JJD26" s="7"/>
      <c r="JJE26" s="7"/>
      <c r="JJF26" s="7"/>
      <c r="JJG26" s="7"/>
      <c r="JJH26" s="7"/>
      <c r="JJI26" s="7"/>
      <c r="JJJ26" s="7"/>
      <c r="JJK26" s="7"/>
      <c r="JJL26" s="7"/>
      <c r="JJM26" s="7"/>
      <c r="JJN26" s="7"/>
      <c r="JJO26" s="7"/>
      <c r="JJP26" s="7"/>
      <c r="JJQ26" s="7"/>
      <c r="JJR26" s="7"/>
      <c r="JJS26" s="7"/>
      <c r="JJT26" s="7"/>
      <c r="JJU26" s="7"/>
      <c r="JJV26" s="7"/>
      <c r="JJW26" s="7"/>
      <c r="JJX26" s="7"/>
      <c r="JJY26" s="7"/>
      <c r="JJZ26" s="7"/>
      <c r="JKA26" s="7"/>
      <c r="JKB26" s="7"/>
      <c r="JKC26" s="7"/>
      <c r="JKD26" s="7"/>
      <c r="JKE26" s="7"/>
      <c r="JKF26" s="7"/>
      <c r="JKG26" s="7"/>
      <c r="JKH26" s="7"/>
      <c r="JKI26" s="7"/>
      <c r="JKJ26" s="7"/>
      <c r="JKK26" s="7"/>
      <c r="JKL26" s="7"/>
      <c r="JKM26" s="7"/>
      <c r="JKN26" s="7"/>
      <c r="JKO26" s="7"/>
      <c r="JKP26" s="7"/>
      <c r="JKQ26" s="7"/>
      <c r="JKR26" s="7"/>
      <c r="JKS26" s="7"/>
      <c r="JKT26" s="7"/>
      <c r="JKU26" s="7"/>
      <c r="JKV26" s="7"/>
      <c r="JKW26" s="7"/>
      <c r="JKX26" s="7"/>
      <c r="JKY26" s="7"/>
      <c r="JKZ26" s="7"/>
      <c r="JLA26" s="7"/>
      <c r="JLB26" s="7"/>
      <c r="JLC26" s="7"/>
      <c r="JLD26" s="7"/>
      <c r="JLE26" s="7"/>
      <c r="JLF26" s="7"/>
      <c r="JLG26" s="7"/>
      <c r="JLH26" s="7"/>
      <c r="JLI26" s="7"/>
      <c r="JLJ26" s="7"/>
      <c r="JLK26" s="7"/>
      <c r="JLL26" s="7"/>
      <c r="JLM26" s="7"/>
      <c r="JLN26" s="7"/>
      <c r="JLO26" s="7"/>
      <c r="JLP26" s="7"/>
      <c r="JLQ26" s="7"/>
      <c r="JLR26" s="7"/>
      <c r="JLS26" s="7"/>
      <c r="JLT26" s="7"/>
      <c r="JLU26" s="7"/>
      <c r="JLV26" s="7"/>
      <c r="JLW26" s="7"/>
      <c r="JLX26" s="7"/>
      <c r="JLY26" s="7"/>
      <c r="JLZ26" s="7"/>
      <c r="JMA26" s="7"/>
      <c r="JMB26" s="7"/>
      <c r="JMC26" s="7"/>
      <c r="JMD26" s="7"/>
      <c r="JME26" s="7"/>
      <c r="JMF26" s="7"/>
      <c r="JMG26" s="7"/>
      <c r="JMH26" s="7"/>
      <c r="JMI26" s="7"/>
      <c r="JMJ26" s="7"/>
      <c r="JMK26" s="7"/>
      <c r="JML26" s="7"/>
      <c r="JMM26" s="7"/>
      <c r="JMN26" s="7"/>
      <c r="JMO26" s="7"/>
      <c r="JMP26" s="7"/>
      <c r="JMQ26" s="7"/>
      <c r="JMR26" s="7"/>
      <c r="JMS26" s="7"/>
      <c r="JMT26" s="7"/>
      <c r="JMU26" s="7"/>
      <c r="JMV26" s="7"/>
      <c r="JMW26" s="7"/>
      <c r="JMX26" s="7"/>
      <c r="JMY26" s="7"/>
      <c r="JMZ26" s="7"/>
      <c r="JNA26" s="7"/>
      <c r="JNB26" s="7"/>
      <c r="JNC26" s="7"/>
      <c r="JND26" s="7"/>
      <c r="JNE26" s="7"/>
      <c r="JNF26" s="7"/>
      <c r="JNG26" s="7"/>
      <c r="JNH26" s="7"/>
      <c r="JNI26" s="7"/>
      <c r="JNJ26" s="7"/>
      <c r="JNK26" s="7"/>
      <c r="JNL26" s="7"/>
      <c r="JNM26" s="7"/>
      <c r="JNN26" s="7"/>
      <c r="JNO26" s="7"/>
      <c r="JNP26" s="7"/>
      <c r="JNQ26" s="7"/>
      <c r="JNR26" s="7"/>
      <c r="JNS26" s="7"/>
      <c r="JNT26" s="7"/>
      <c r="JNU26" s="7"/>
      <c r="JNV26" s="7"/>
      <c r="JNW26" s="7"/>
      <c r="JNX26" s="7"/>
      <c r="JNY26" s="7"/>
      <c r="JNZ26" s="7"/>
      <c r="JOA26" s="7"/>
      <c r="JOB26" s="7"/>
      <c r="JOC26" s="7"/>
      <c r="JOD26" s="7"/>
      <c r="JOE26" s="7"/>
      <c r="JOF26" s="7"/>
      <c r="JOG26" s="7"/>
      <c r="JOH26" s="7"/>
      <c r="JOI26" s="7"/>
      <c r="JOJ26" s="7"/>
      <c r="JOK26" s="7"/>
      <c r="JOL26" s="7"/>
      <c r="JOM26" s="7"/>
      <c r="JON26" s="7"/>
      <c r="JOO26" s="7"/>
      <c r="JOP26" s="7"/>
      <c r="JOQ26" s="7"/>
      <c r="JOR26" s="7"/>
      <c r="JOS26" s="7"/>
      <c r="JOT26" s="7"/>
      <c r="JOU26" s="7"/>
      <c r="JOV26" s="7"/>
      <c r="JOW26" s="7"/>
      <c r="JOX26" s="7"/>
      <c r="JOY26" s="7"/>
      <c r="JOZ26" s="7"/>
      <c r="JPA26" s="7"/>
      <c r="JPB26" s="7"/>
      <c r="JPC26" s="7"/>
      <c r="JPD26" s="7"/>
      <c r="JPE26" s="7"/>
      <c r="JPF26" s="7"/>
      <c r="JPG26" s="7"/>
      <c r="JPH26" s="7"/>
      <c r="JPI26" s="7"/>
      <c r="JPJ26" s="7"/>
      <c r="JPK26" s="7"/>
      <c r="JPL26" s="7"/>
      <c r="JPM26" s="7"/>
      <c r="JPN26" s="7"/>
      <c r="JPO26" s="7"/>
      <c r="JPP26" s="7"/>
      <c r="JPQ26" s="7"/>
      <c r="JPR26" s="7"/>
      <c r="JPS26" s="7"/>
      <c r="JPT26" s="7"/>
      <c r="JPU26" s="7"/>
      <c r="JPV26" s="7"/>
      <c r="JPW26" s="7"/>
      <c r="JPX26" s="7"/>
      <c r="JPY26" s="7"/>
      <c r="JPZ26" s="7"/>
      <c r="JQA26" s="7"/>
      <c r="JQB26" s="7"/>
      <c r="JQC26" s="7"/>
      <c r="JQD26" s="7"/>
      <c r="JQE26" s="7"/>
      <c r="JQF26" s="7"/>
      <c r="JQG26" s="7"/>
      <c r="JQH26" s="7"/>
      <c r="JQI26" s="7"/>
      <c r="JQJ26" s="7"/>
      <c r="JQK26" s="7"/>
      <c r="JQL26" s="7"/>
      <c r="JQM26" s="7"/>
      <c r="JQN26" s="7"/>
      <c r="JQO26" s="7"/>
      <c r="JQP26" s="7"/>
      <c r="JQQ26" s="7"/>
      <c r="JQR26" s="7"/>
      <c r="JQS26" s="7"/>
      <c r="JQT26" s="7"/>
      <c r="JQU26" s="7"/>
      <c r="JQV26" s="7"/>
      <c r="JQW26" s="7"/>
      <c r="JQX26" s="7"/>
      <c r="JQY26" s="7"/>
      <c r="JQZ26" s="7"/>
      <c r="JRA26" s="7"/>
      <c r="JRB26" s="7"/>
      <c r="JRC26" s="7"/>
      <c r="JRD26" s="7"/>
      <c r="JRE26" s="7"/>
      <c r="JRF26" s="7"/>
      <c r="JRG26" s="7"/>
      <c r="JRH26" s="7"/>
      <c r="JRI26" s="7"/>
      <c r="JRJ26" s="7"/>
      <c r="JRK26" s="7"/>
      <c r="JRL26" s="7"/>
      <c r="JRM26" s="7"/>
      <c r="JRN26" s="7"/>
      <c r="JRO26" s="7"/>
      <c r="JRP26" s="7"/>
      <c r="JRQ26" s="7"/>
      <c r="JRR26" s="7"/>
      <c r="JRS26" s="7"/>
      <c r="JRT26" s="7"/>
      <c r="JRU26" s="7"/>
      <c r="JRV26" s="7"/>
      <c r="JRW26" s="7"/>
      <c r="JRX26" s="7"/>
      <c r="JRY26" s="7"/>
      <c r="JRZ26" s="7"/>
      <c r="JSA26" s="7"/>
      <c r="JSB26" s="7"/>
      <c r="JSC26" s="7"/>
      <c r="JSD26" s="7"/>
      <c r="JSE26" s="7"/>
      <c r="JSF26" s="7"/>
      <c r="JSG26" s="7"/>
      <c r="JSH26" s="7"/>
      <c r="JSI26" s="7"/>
      <c r="JSJ26" s="7"/>
      <c r="JSK26" s="7"/>
      <c r="JSL26" s="7"/>
      <c r="JSM26" s="7"/>
      <c r="JSN26" s="7"/>
      <c r="JSO26" s="7"/>
      <c r="JSP26" s="7"/>
      <c r="JSQ26" s="7"/>
      <c r="JSR26" s="7"/>
      <c r="JSS26" s="7"/>
      <c r="JST26" s="7"/>
      <c r="JSU26" s="7"/>
      <c r="JSV26" s="7"/>
      <c r="JSW26" s="7"/>
      <c r="JSX26" s="7"/>
      <c r="JSY26" s="7"/>
      <c r="JSZ26" s="7"/>
      <c r="JTA26" s="7"/>
      <c r="JTB26" s="7"/>
      <c r="JTC26" s="7"/>
      <c r="JTD26" s="7"/>
      <c r="JTE26" s="7"/>
      <c r="JTF26" s="7"/>
      <c r="JTG26" s="7"/>
      <c r="JTH26" s="7"/>
      <c r="JTI26" s="7"/>
      <c r="JTJ26" s="7"/>
      <c r="JTK26" s="7"/>
      <c r="JTL26" s="7"/>
      <c r="JTM26" s="7"/>
      <c r="JTN26" s="7"/>
      <c r="JTO26" s="7"/>
      <c r="JTP26" s="7"/>
      <c r="JTQ26" s="7"/>
      <c r="JTR26" s="7"/>
      <c r="JTS26" s="7"/>
      <c r="JTT26" s="7"/>
      <c r="JTU26" s="7"/>
      <c r="JTV26" s="7"/>
      <c r="JTW26" s="7"/>
      <c r="JTX26" s="7"/>
      <c r="JTY26" s="7"/>
      <c r="JTZ26" s="7"/>
      <c r="JUA26" s="7"/>
      <c r="JUB26" s="7"/>
      <c r="JUC26" s="7"/>
      <c r="JUD26" s="7"/>
      <c r="JUE26" s="7"/>
      <c r="JUF26" s="7"/>
      <c r="JUG26" s="7"/>
      <c r="JUH26" s="7"/>
      <c r="JUI26" s="7"/>
      <c r="JUJ26" s="7"/>
      <c r="JUK26" s="7"/>
      <c r="JUL26" s="7"/>
      <c r="JUM26" s="7"/>
      <c r="JUN26" s="7"/>
      <c r="JUO26" s="7"/>
      <c r="JUP26" s="7"/>
      <c r="JUQ26" s="7"/>
      <c r="JUR26" s="7"/>
      <c r="JUS26" s="7"/>
      <c r="JUT26" s="7"/>
      <c r="JUU26" s="7"/>
      <c r="JUV26" s="7"/>
      <c r="JUW26" s="7"/>
      <c r="JUX26" s="7"/>
      <c r="JUY26" s="7"/>
      <c r="JUZ26" s="7"/>
      <c r="JVA26" s="7"/>
      <c r="JVB26" s="7"/>
      <c r="JVC26" s="7"/>
      <c r="JVD26" s="7"/>
      <c r="JVE26" s="7"/>
      <c r="JVF26" s="7"/>
      <c r="JVG26" s="7"/>
      <c r="JVH26" s="7"/>
      <c r="JVI26" s="7"/>
      <c r="JVJ26" s="7"/>
      <c r="JVK26" s="7"/>
      <c r="JVL26" s="7"/>
      <c r="JVM26" s="7"/>
      <c r="JVN26" s="7"/>
      <c r="JVO26" s="7"/>
      <c r="JVP26" s="7"/>
      <c r="JVQ26" s="7"/>
      <c r="JVR26" s="7"/>
      <c r="JVS26" s="7"/>
      <c r="JVT26" s="7"/>
      <c r="JVU26" s="7"/>
      <c r="JVV26" s="7"/>
      <c r="JVW26" s="7"/>
      <c r="JVX26" s="7"/>
      <c r="JVY26" s="7"/>
      <c r="JVZ26" s="7"/>
      <c r="JWA26" s="7"/>
      <c r="JWB26" s="7"/>
      <c r="JWC26" s="7"/>
      <c r="JWD26" s="7"/>
      <c r="JWE26" s="7"/>
      <c r="JWF26" s="7"/>
      <c r="JWG26" s="7"/>
      <c r="JWH26" s="7"/>
      <c r="JWI26" s="7"/>
      <c r="JWJ26" s="7"/>
      <c r="JWK26" s="7"/>
      <c r="JWL26" s="7"/>
      <c r="JWM26" s="7"/>
      <c r="JWN26" s="7"/>
      <c r="JWO26" s="7"/>
      <c r="JWP26" s="7"/>
      <c r="JWQ26" s="7"/>
      <c r="JWR26" s="7"/>
      <c r="JWS26" s="7"/>
      <c r="JWT26" s="7"/>
      <c r="JWU26" s="7"/>
      <c r="JWV26" s="7"/>
      <c r="JWW26" s="7"/>
      <c r="JWX26" s="7"/>
      <c r="JWY26" s="7"/>
      <c r="JWZ26" s="7"/>
      <c r="JXA26" s="7"/>
      <c r="JXB26" s="7"/>
      <c r="JXC26" s="7"/>
      <c r="JXD26" s="7"/>
      <c r="JXE26" s="7"/>
      <c r="JXF26" s="7"/>
      <c r="JXG26" s="7"/>
      <c r="JXH26" s="7"/>
      <c r="JXI26" s="7"/>
      <c r="JXJ26" s="7"/>
      <c r="JXK26" s="7"/>
      <c r="JXL26" s="7"/>
      <c r="JXM26" s="7"/>
      <c r="JXN26" s="7"/>
      <c r="JXO26" s="7"/>
      <c r="JXP26" s="7"/>
      <c r="JXQ26" s="7"/>
      <c r="JXR26" s="7"/>
      <c r="JXS26" s="7"/>
      <c r="JXT26" s="7"/>
      <c r="JXU26" s="7"/>
      <c r="JXV26" s="7"/>
      <c r="JXW26" s="7"/>
      <c r="JXX26" s="7"/>
      <c r="JXY26" s="7"/>
      <c r="JXZ26" s="7"/>
      <c r="JYA26" s="7"/>
      <c r="JYB26" s="7"/>
      <c r="JYC26" s="7"/>
      <c r="JYD26" s="7"/>
      <c r="JYE26" s="7"/>
      <c r="JYF26" s="7"/>
      <c r="JYG26" s="7"/>
      <c r="JYH26" s="7"/>
      <c r="JYI26" s="7"/>
      <c r="JYJ26" s="7"/>
      <c r="JYK26" s="7"/>
      <c r="JYL26" s="7"/>
      <c r="JYM26" s="7"/>
      <c r="JYN26" s="7"/>
      <c r="JYO26" s="7"/>
      <c r="JYP26" s="7"/>
      <c r="JYQ26" s="7"/>
      <c r="JYR26" s="7"/>
      <c r="JYS26" s="7"/>
      <c r="JYT26" s="7"/>
      <c r="JYU26" s="7"/>
      <c r="JYV26" s="7"/>
      <c r="JYW26" s="7"/>
      <c r="JYX26" s="7"/>
      <c r="JYY26" s="7"/>
      <c r="JYZ26" s="7"/>
      <c r="JZA26" s="7"/>
      <c r="JZB26" s="7"/>
      <c r="JZC26" s="7"/>
      <c r="JZD26" s="7"/>
      <c r="JZE26" s="7"/>
      <c r="JZF26" s="7"/>
      <c r="JZG26" s="7"/>
      <c r="JZH26" s="7"/>
      <c r="JZI26" s="7"/>
      <c r="JZJ26" s="7"/>
      <c r="JZK26" s="7"/>
      <c r="JZL26" s="7"/>
      <c r="JZM26" s="7"/>
      <c r="JZN26" s="7"/>
      <c r="JZO26" s="7"/>
      <c r="JZP26" s="7"/>
      <c r="JZQ26" s="7"/>
      <c r="JZR26" s="7"/>
      <c r="JZS26" s="7"/>
      <c r="JZT26" s="7"/>
      <c r="JZU26" s="7"/>
      <c r="JZV26" s="7"/>
      <c r="JZW26" s="7"/>
      <c r="JZX26" s="7"/>
      <c r="JZY26" s="7"/>
      <c r="JZZ26" s="7"/>
      <c r="KAA26" s="7"/>
      <c r="KAB26" s="7"/>
      <c r="KAC26" s="7"/>
      <c r="KAD26" s="7"/>
      <c r="KAE26" s="7"/>
      <c r="KAF26" s="7"/>
      <c r="KAG26" s="7"/>
      <c r="KAH26" s="7"/>
      <c r="KAI26" s="7"/>
      <c r="KAJ26" s="7"/>
      <c r="KAK26" s="7"/>
      <c r="KAL26" s="7"/>
      <c r="KAM26" s="7"/>
      <c r="KAN26" s="7"/>
      <c r="KAO26" s="7"/>
      <c r="KAP26" s="7"/>
      <c r="KAQ26" s="7"/>
      <c r="KAR26" s="7"/>
      <c r="KAS26" s="7"/>
      <c r="KAT26" s="7"/>
      <c r="KAU26" s="7"/>
      <c r="KAV26" s="7"/>
      <c r="KAW26" s="7"/>
      <c r="KAX26" s="7"/>
      <c r="KAY26" s="7"/>
      <c r="KAZ26" s="7"/>
      <c r="KBA26" s="7"/>
      <c r="KBB26" s="7"/>
      <c r="KBC26" s="7"/>
      <c r="KBD26" s="7"/>
      <c r="KBE26" s="7"/>
      <c r="KBF26" s="7"/>
      <c r="KBG26" s="7"/>
      <c r="KBH26" s="7"/>
      <c r="KBI26" s="7"/>
      <c r="KBJ26" s="7"/>
      <c r="KBK26" s="7"/>
      <c r="KBL26" s="7"/>
      <c r="KBM26" s="7"/>
      <c r="KBN26" s="7"/>
      <c r="KBO26" s="7"/>
      <c r="KBP26" s="7"/>
      <c r="KBQ26" s="7"/>
      <c r="KBR26" s="7"/>
      <c r="KBS26" s="7"/>
      <c r="KBT26" s="7"/>
      <c r="KBU26" s="7"/>
      <c r="KBV26" s="7"/>
      <c r="KBW26" s="7"/>
      <c r="KBX26" s="7"/>
      <c r="KBY26" s="7"/>
      <c r="KBZ26" s="7"/>
      <c r="KCA26" s="7"/>
      <c r="KCB26" s="7"/>
      <c r="KCC26" s="7"/>
      <c r="KCD26" s="7"/>
      <c r="KCE26" s="7"/>
      <c r="KCF26" s="7"/>
      <c r="KCG26" s="7"/>
      <c r="KCH26" s="7"/>
      <c r="KCI26" s="7"/>
      <c r="KCJ26" s="7"/>
      <c r="KCK26" s="7"/>
      <c r="KCL26" s="7"/>
      <c r="KCM26" s="7"/>
      <c r="KCN26" s="7"/>
      <c r="KCO26" s="7"/>
      <c r="KCP26" s="7"/>
      <c r="KCQ26" s="7"/>
      <c r="KCR26" s="7"/>
      <c r="KCS26" s="7"/>
      <c r="KCT26" s="7"/>
      <c r="KCU26" s="7"/>
      <c r="KCV26" s="7"/>
      <c r="KCW26" s="7"/>
      <c r="KCX26" s="7"/>
      <c r="KCY26" s="7"/>
      <c r="KCZ26" s="7"/>
      <c r="KDA26" s="7"/>
      <c r="KDB26" s="7"/>
      <c r="KDC26" s="7"/>
      <c r="KDD26" s="7"/>
      <c r="KDE26" s="7"/>
      <c r="KDF26" s="7"/>
      <c r="KDG26" s="7"/>
      <c r="KDH26" s="7"/>
      <c r="KDI26" s="7"/>
      <c r="KDJ26" s="7"/>
      <c r="KDK26" s="7"/>
      <c r="KDL26" s="7"/>
      <c r="KDM26" s="7"/>
      <c r="KDN26" s="7"/>
      <c r="KDO26" s="7"/>
      <c r="KDP26" s="7"/>
      <c r="KDQ26" s="7"/>
      <c r="KDR26" s="7"/>
      <c r="KDS26" s="7"/>
      <c r="KDT26" s="7"/>
      <c r="KDU26" s="7"/>
      <c r="KDV26" s="7"/>
      <c r="KDW26" s="7"/>
      <c r="KDX26" s="7"/>
      <c r="KDY26" s="7"/>
      <c r="KDZ26" s="7"/>
      <c r="KEA26" s="7"/>
      <c r="KEB26" s="7"/>
      <c r="KEC26" s="7"/>
      <c r="KED26" s="7"/>
      <c r="KEE26" s="7"/>
      <c r="KEF26" s="7"/>
      <c r="KEG26" s="7"/>
      <c r="KEH26" s="7"/>
      <c r="KEI26" s="7"/>
      <c r="KEJ26" s="7"/>
      <c r="KEK26" s="7"/>
      <c r="KEL26" s="7"/>
      <c r="KEM26" s="7"/>
      <c r="KEN26" s="7"/>
      <c r="KEO26" s="7"/>
      <c r="KEP26" s="7"/>
      <c r="KEQ26" s="7"/>
      <c r="KER26" s="7"/>
      <c r="KES26" s="7"/>
      <c r="KET26" s="7"/>
      <c r="KEU26" s="7"/>
      <c r="KEV26" s="7"/>
      <c r="KEW26" s="7"/>
      <c r="KEX26" s="7"/>
      <c r="KEY26" s="7"/>
      <c r="KEZ26" s="7"/>
      <c r="KFA26" s="7"/>
      <c r="KFB26" s="7"/>
      <c r="KFC26" s="7"/>
      <c r="KFD26" s="7"/>
      <c r="KFE26" s="7"/>
      <c r="KFF26" s="7"/>
      <c r="KFG26" s="7"/>
      <c r="KFH26" s="7"/>
      <c r="KFI26" s="7"/>
      <c r="KFJ26" s="7"/>
      <c r="KFK26" s="7"/>
      <c r="KFL26" s="7"/>
      <c r="KFM26" s="7"/>
      <c r="KFN26" s="7"/>
      <c r="KFO26" s="7"/>
      <c r="KFP26" s="7"/>
      <c r="KFQ26" s="7"/>
      <c r="KFR26" s="7"/>
      <c r="KFS26" s="7"/>
      <c r="KFT26" s="7"/>
      <c r="KFU26" s="7"/>
      <c r="KFV26" s="7"/>
      <c r="KFW26" s="7"/>
      <c r="KFX26" s="7"/>
      <c r="KFY26" s="7"/>
      <c r="KFZ26" s="7"/>
      <c r="KGA26" s="7"/>
      <c r="KGB26" s="7"/>
      <c r="KGC26" s="7"/>
      <c r="KGD26" s="7"/>
      <c r="KGE26" s="7"/>
      <c r="KGF26" s="7"/>
      <c r="KGG26" s="7"/>
      <c r="KGH26" s="7"/>
      <c r="KGI26" s="7"/>
      <c r="KGJ26" s="7"/>
      <c r="KGK26" s="7"/>
      <c r="KGL26" s="7"/>
      <c r="KGM26" s="7"/>
      <c r="KGN26" s="7"/>
      <c r="KGO26" s="7"/>
      <c r="KGP26" s="7"/>
      <c r="KGQ26" s="7"/>
      <c r="KGR26" s="7"/>
      <c r="KGS26" s="7"/>
      <c r="KGT26" s="7"/>
      <c r="KGU26" s="7"/>
      <c r="KGV26" s="7"/>
      <c r="KGW26" s="7"/>
      <c r="KGX26" s="7"/>
      <c r="KGY26" s="7"/>
      <c r="KGZ26" s="7"/>
      <c r="KHA26" s="7"/>
      <c r="KHB26" s="7"/>
      <c r="KHC26" s="7"/>
      <c r="KHD26" s="7"/>
      <c r="KHE26" s="7"/>
      <c r="KHF26" s="7"/>
      <c r="KHG26" s="7"/>
      <c r="KHH26" s="7"/>
      <c r="KHI26" s="7"/>
      <c r="KHJ26" s="7"/>
      <c r="KHK26" s="7"/>
      <c r="KHL26" s="7"/>
      <c r="KHM26" s="7"/>
      <c r="KHN26" s="7"/>
      <c r="KHO26" s="7"/>
      <c r="KHP26" s="7"/>
      <c r="KHQ26" s="7"/>
      <c r="KHR26" s="7"/>
      <c r="KHS26" s="7"/>
      <c r="KHT26" s="7"/>
      <c r="KHU26" s="7"/>
      <c r="KHV26" s="7"/>
      <c r="KHW26" s="7"/>
      <c r="KHX26" s="7"/>
      <c r="KHY26" s="7"/>
      <c r="KHZ26" s="7"/>
      <c r="KIA26" s="7"/>
      <c r="KIB26" s="7"/>
      <c r="KIC26" s="7"/>
      <c r="KID26" s="7"/>
      <c r="KIE26" s="7"/>
      <c r="KIF26" s="7"/>
      <c r="KIG26" s="7"/>
      <c r="KIH26" s="7"/>
      <c r="KII26" s="7"/>
      <c r="KIJ26" s="7"/>
      <c r="KIK26" s="7"/>
      <c r="KIL26" s="7"/>
      <c r="KIM26" s="7"/>
      <c r="KIN26" s="7"/>
      <c r="KIO26" s="7"/>
      <c r="KIP26" s="7"/>
      <c r="KIQ26" s="7"/>
      <c r="KIR26" s="7"/>
      <c r="KIS26" s="7"/>
      <c r="KIT26" s="7"/>
      <c r="KIU26" s="7"/>
      <c r="KIV26" s="7"/>
      <c r="KIW26" s="7"/>
      <c r="KIX26" s="7"/>
      <c r="KIY26" s="7"/>
      <c r="KIZ26" s="7"/>
      <c r="KJA26" s="7"/>
      <c r="KJB26" s="7"/>
      <c r="KJC26" s="7"/>
      <c r="KJD26" s="7"/>
      <c r="KJE26" s="7"/>
      <c r="KJF26" s="7"/>
      <c r="KJG26" s="7"/>
      <c r="KJH26" s="7"/>
      <c r="KJI26" s="7"/>
      <c r="KJJ26" s="7"/>
      <c r="KJK26" s="7"/>
      <c r="KJL26" s="7"/>
      <c r="KJM26" s="7"/>
      <c r="KJN26" s="7"/>
      <c r="KJO26" s="7"/>
      <c r="KJP26" s="7"/>
      <c r="KJQ26" s="7"/>
      <c r="KJR26" s="7"/>
      <c r="KJS26" s="7"/>
      <c r="KJT26" s="7"/>
      <c r="KJU26" s="7"/>
      <c r="KJV26" s="7"/>
      <c r="KJW26" s="7"/>
      <c r="KJX26" s="7"/>
      <c r="KJY26" s="7"/>
      <c r="KJZ26" s="7"/>
      <c r="KKA26" s="7"/>
      <c r="KKB26" s="7"/>
      <c r="KKC26" s="7"/>
      <c r="KKD26" s="7"/>
      <c r="KKE26" s="7"/>
      <c r="KKF26" s="7"/>
      <c r="KKG26" s="7"/>
      <c r="KKH26" s="7"/>
      <c r="KKI26" s="7"/>
      <c r="KKJ26" s="7"/>
      <c r="KKK26" s="7"/>
      <c r="KKL26" s="7"/>
      <c r="KKM26" s="7"/>
      <c r="KKN26" s="7"/>
      <c r="KKO26" s="7"/>
      <c r="KKP26" s="7"/>
      <c r="KKQ26" s="7"/>
      <c r="KKR26" s="7"/>
      <c r="KKS26" s="7"/>
      <c r="KKT26" s="7"/>
      <c r="KKU26" s="7"/>
      <c r="KKV26" s="7"/>
      <c r="KKW26" s="7"/>
      <c r="KKX26" s="7"/>
      <c r="KKY26" s="7"/>
      <c r="KKZ26" s="7"/>
      <c r="KLA26" s="7"/>
      <c r="KLB26" s="7"/>
      <c r="KLC26" s="7"/>
      <c r="KLD26" s="7"/>
      <c r="KLE26" s="7"/>
      <c r="KLF26" s="7"/>
      <c r="KLG26" s="7"/>
      <c r="KLH26" s="7"/>
      <c r="KLI26" s="7"/>
      <c r="KLJ26" s="7"/>
      <c r="KLK26" s="7"/>
      <c r="KLL26" s="7"/>
      <c r="KLM26" s="7"/>
      <c r="KLN26" s="7"/>
      <c r="KLO26" s="7"/>
      <c r="KLP26" s="7"/>
      <c r="KLQ26" s="7"/>
      <c r="KLR26" s="7"/>
      <c r="KLS26" s="7"/>
      <c r="KLT26" s="7"/>
      <c r="KLU26" s="7"/>
      <c r="KLV26" s="7"/>
      <c r="KLW26" s="7"/>
      <c r="KLX26" s="7"/>
      <c r="KLY26" s="7"/>
      <c r="KLZ26" s="7"/>
      <c r="KMA26" s="7"/>
      <c r="KMB26" s="7"/>
      <c r="KMC26" s="7"/>
      <c r="KMD26" s="7"/>
      <c r="KME26" s="7"/>
      <c r="KMF26" s="7"/>
      <c r="KMG26" s="7"/>
      <c r="KMH26" s="7"/>
      <c r="KMI26" s="7"/>
      <c r="KMJ26" s="7"/>
      <c r="KMK26" s="7"/>
      <c r="KML26" s="7"/>
      <c r="KMM26" s="7"/>
      <c r="KMN26" s="7"/>
      <c r="KMO26" s="7"/>
      <c r="KMP26" s="7"/>
      <c r="KMQ26" s="7"/>
      <c r="KMR26" s="7"/>
      <c r="KMS26" s="7"/>
      <c r="KMT26" s="7"/>
      <c r="KMU26" s="7"/>
      <c r="KMV26" s="7"/>
      <c r="KMW26" s="7"/>
      <c r="KMX26" s="7"/>
      <c r="KMY26" s="7"/>
      <c r="KMZ26" s="7"/>
      <c r="KNA26" s="7"/>
      <c r="KNB26" s="7"/>
      <c r="KNC26" s="7"/>
      <c r="KND26" s="7"/>
      <c r="KNE26" s="7"/>
      <c r="KNF26" s="7"/>
      <c r="KNG26" s="7"/>
      <c r="KNH26" s="7"/>
      <c r="KNI26" s="7"/>
      <c r="KNJ26" s="7"/>
      <c r="KNK26" s="7"/>
      <c r="KNL26" s="7"/>
      <c r="KNM26" s="7"/>
      <c r="KNN26" s="7"/>
      <c r="KNO26" s="7"/>
      <c r="KNP26" s="7"/>
      <c r="KNQ26" s="7"/>
      <c r="KNR26" s="7"/>
      <c r="KNS26" s="7"/>
      <c r="KNT26" s="7"/>
      <c r="KNU26" s="7"/>
      <c r="KNV26" s="7"/>
      <c r="KNW26" s="7"/>
      <c r="KNX26" s="7"/>
      <c r="KNY26" s="7"/>
      <c r="KNZ26" s="7"/>
      <c r="KOA26" s="7"/>
      <c r="KOB26" s="7"/>
      <c r="KOC26" s="7"/>
      <c r="KOD26" s="7"/>
      <c r="KOE26" s="7"/>
      <c r="KOF26" s="7"/>
      <c r="KOG26" s="7"/>
      <c r="KOH26" s="7"/>
      <c r="KOI26" s="7"/>
      <c r="KOJ26" s="7"/>
      <c r="KOK26" s="7"/>
      <c r="KOL26" s="7"/>
      <c r="KOM26" s="7"/>
      <c r="KON26" s="7"/>
      <c r="KOO26" s="7"/>
      <c r="KOP26" s="7"/>
      <c r="KOQ26" s="7"/>
      <c r="KOR26" s="7"/>
      <c r="KOS26" s="7"/>
      <c r="KOT26" s="7"/>
      <c r="KOU26" s="7"/>
      <c r="KOV26" s="7"/>
      <c r="KOW26" s="7"/>
      <c r="KOX26" s="7"/>
      <c r="KOY26" s="7"/>
      <c r="KOZ26" s="7"/>
      <c r="KPA26" s="7"/>
      <c r="KPB26" s="7"/>
      <c r="KPC26" s="7"/>
      <c r="KPD26" s="7"/>
      <c r="KPE26" s="7"/>
      <c r="KPF26" s="7"/>
      <c r="KPG26" s="7"/>
      <c r="KPH26" s="7"/>
      <c r="KPI26" s="7"/>
      <c r="KPJ26" s="7"/>
      <c r="KPK26" s="7"/>
      <c r="KPL26" s="7"/>
      <c r="KPM26" s="7"/>
      <c r="KPN26" s="7"/>
      <c r="KPO26" s="7"/>
      <c r="KPP26" s="7"/>
      <c r="KPQ26" s="7"/>
      <c r="KPR26" s="7"/>
      <c r="KPS26" s="7"/>
      <c r="KPT26" s="7"/>
      <c r="KPU26" s="7"/>
      <c r="KPV26" s="7"/>
      <c r="KPW26" s="7"/>
      <c r="KPX26" s="7"/>
      <c r="KPY26" s="7"/>
      <c r="KPZ26" s="7"/>
      <c r="KQA26" s="7"/>
      <c r="KQB26" s="7"/>
      <c r="KQC26" s="7"/>
      <c r="KQD26" s="7"/>
      <c r="KQE26" s="7"/>
      <c r="KQF26" s="7"/>
      <c r="KQG26" s="7"/>
      <c r="KQH26" s="7"/>
      <c r="KQI26" s="7"/>
      <c r="KQJ26" s="7"/>
      <c r="KQK26" s="7"/>
      <c r="KQL26" s="7"/>
      <c r="KQM26" s="7"/>
      <c r="KQN26" s="7"/>
      <c r="KQO26" s="7"/>
      <c r="KQP26" s="7"/>
      <c r="KQQ26" s="7"/>
      <c r="KQR26" s="7"/>
      <c r="KQS26" s="7"/>
      <c r="KQT26" s="7"/>
      <c r="KQU26" s="7"/>
      <c r="KQV26" s="7"/>
      <c r="KQW26" s="7"/>
      <c r="KQX26" s="7"/>
      <c r="KQY26" s="7"/>
      <c r="KQZ26" s="7"/>
      <c r="KRA26" s="7"/>
      <c r="KRB26" s="7"/>
      <c r="KRC26" s="7"/>
      <c r="KRD26" s="7"/>
      <c r="KRE26" s="7"/>
      <c r="KRF26" s="7"/>
      <c r="KRG26" s="7"/>
      <c r="KRH26" s="7"/>
      <c r="KRI26" s="7"/>
      <c r="KRJ26" s="7"/>
      <c r="KRK26" s="7"/>
      <c r="KRL26" s="7"/>
      <c r="KRM26" s="7"/>
      <c r="KRN26" s="7"/>
      <c r="KRO26" s="7"/>
      <c r="KRP26" s="7"/>
      <c r="KRQ26" s="7"/>
      <c r="KRR26" s="7"/>
      <c r="KRS26" s="7"/>
      <c r="KRT26" s="7"/>
      <c r="KRU26" s="7"/>
      <c r="KRV26" s="7"/>
      <c r="KRW26" s="7"/>
      <c r="KRX26" s="7"/>
      <c r="KRY26" s="7"/>
      <c r="KRZ26" s="7"/>
      <c r="KSA26" s="7"/>
      <c r="KSB26" s="7"/>
      <c r="KSC26" s="7"/>
      <c r="KSD26" s="7"/>
      <c r="KSE26" s="7"/>
      <c r="KSF26" s="7"/>
      <c r="KSG26" s="7"/>
      <c r="KSH26" s="7"/>
      <c r="KSI26" s="7"/>
      <c r="KSJ26" s="7"/>
      <c r="KSK26" s="7"/>
      <c r="KSL26" s="7"/>
      <c r="KSM26" s="7"/>
      <c r="KSN26" s="7"/>
      <c r="KSO26" s="7"/>
      <c r="KSP26" s="7"/>
      <c r="KSQ26" s="7"/>
      <c r="KSR26" s="7"/>
      <c r="KSS26" s="7"/>
      <c r="KST26" s="7"/>
      <c r="KSU26" s="7"/>
      <c r="KSV26" s="7"/>
      <c r="KSW26" s="7"/>
      <c r="KSX26" s="7"/>
      <c r="KSY26" s="7"/>
      <c r="KSZ26" s="7"/>
      <c r="KTA26" s="7"/>
      <c r="KTB26" s="7"/>
      <c r="KTC26" s="7"/>
      <c r="KTD26" s="7"/>
      <c r="KTE26" s="7"/>
      <c r="KTF26" s="7"/>
      <c r="KTG26" s="7"/>
      <c r="KTH26" s="7"/>
      <c r="KTI26" s="7"/>
      <c r="KTJ26" s="7"/>
      <c r="KTK26" s="7"/>
      <c r="KTL26" s="7"/>
      <c r="KTM26" s="7"/>
      <c r="KTN26" s="7"/>
      <c r="KTO26" s="7"/>
      <c r="KTP26" s="7"/>
      <c r="KTQ26" s="7"/>
      <c r="KTR26" s="7"/>
      <c r="KTS26" s="7"/>
      <c r="KTT26" s="7"/>
      <c r="KTU26" s="7"/>
      <c r="KTV26" s="7"/>
      <c r="KTW26" s="7"/>
      <c r="KTX26" s="7"/>
      <c r="KTY26" s="7"/>
      <c r="KTZ26" s="7"/>
      <c r="KUA26" s="7"/>
      <c r="KUB26" s="7"/>
      <c r="KUC26" s="7"/>
      <c r="KUD26" s="7"/>
      <c r="KUE26" s="7"/>
      <c r="KUF26" s="7"/>
      <c r="KUG26" s="7"/>
      <c r="KUH26" s="7"/>
      <c r="KUI26" s="7"/>
      <c r="KUJ26" s="7"/>
      <c r="KUK26" s="7"/>
      <c r="KUL26" s="7"/>
      <c r="KUM26" s="7"/>
      <c r="KUN26" s="7"/>
      <c r="KUO26" s="7"/>
      <c r="KUP26" s="7"/>
      <c r="KUQ26" s="7"/>
      <c r="KUR26" s="7"/>
      <c r="KUS26" s="7"/>
      <c r="KUT26" s="7"/>
      <c r="KUU26" s="7"/>
      <c r="KUV26" s="7"/>
      <c r="KUW26" s="7"/>
      <c r="KUX26" s="7"/>
      <c r="KUY26" s="7"/>
      <c r="KUZ26" s="7"/>
      <c r="KVA26" s="7"/>
      <c r="KVB26" s="7"/>
      <c r="KVC26" s="7"/>
      <c r="KVD26" s="7"/>
      <c r="KVE26" s="7"/>
      <c r="KVF26" s="7"/>
      <c r="KVG26" s="7"/>
      <c r="KVH26" s="7"/>
      <c r="KVI26" s="7"/>
      <c r="KVJ26" s="7"/>
      <c r="KVK26" s="7"/>
      <c r="KVL26" s="7"/>
      <c r="KVM26" s="7"/>
      <c r="KVN26" s="7"/>
      <c r="KVO26" s="7"/>
      <c r="KVP26" s="7"/>
      <c r="KVQ26" s="7"/>
      <c r="KVR26" s="7"/>
      <c r="KVS26" s="7"/>
      <c r="KVT26" s="7"/>
      <c r="KVU26" s="7"/>
      <c r="KVV26" s="7"/>
      <c r="KVW26" s="7"/>
      <c r="KVX26" s="7"/>
      <c r="KVY26" s="7"/>
      <c r="KVZ26" s="7"/>
      <c r="KWA26" s="7"/>
      <c r="KWB26" s="7"/>
      <c r="KWC26" s="7"/>
      <c r="KWD26" s="7"/>
      <c r="KWE26" s="7"/>
      <c r="KWF26" s="7"/>
      <c r="KWG26" s="7"/>
      <c r="KWH26" s="7"/>
      <c r="KWI26" s="7"/>
      <c r="KWJ26" s="7"/>
      <c r="KWK26" s="7"/>
      <c r="KWL26" s="7"/>
      <c r="KWM26" s="7"/>
      <c r="KWN26" s="7"/>
      <c r="KWO26" s="7"/>
      <c r="KWP26" s="7"/>
      <c r="KWQ26" s="7"/>
      <c r="KWR26" s="7"/>
      <c r="KWS26" s="7"/>
      <c r="KWT26" s="7"/>
      <c r="KWU26" s="7"/>
      <c r="KWV26" s="7"/>
      <c r="KWW26" s="7"/>
      <c r="KWX26" s="7"/>
      <c r="KWY26" s="7"/>
      <c r="KWZ26" s="7"/>
      <c r="KXA26" s="7"/>
      <c r="KXB26" s="7"/>
      <c r="KXC26" s="7"/>
      <c r="KXD26" s="7"/>
      <c r="KXE26" s="7"/>
      <c r="KXF26" s="7"/>
      <c r="KXG26" s="7"/>
      <c r="KXH26" s="7"/>
      <c r="KXI26" s="7"/>
      <c r="KXJ26" s="7"/>
      <c r="KXK26" s="7"/>
      <c r="KXL26" s="7"/>
      <c r="KXM26" s="7"/>
      <c r="KXN26" s="7"/>
      <c r="KXO26" s="7"/>
      <c r="KXP26" s="7"/>
      <c r="KXQ26" s="7"/>
      <c r="KXR26" s="7"/>
      <c r="KXS26" s="7"/>
      <c r="KXT26" s="7"/>
      <c r="KXU26" s="7"/>
      <c r="KXV26" s="7"/>
      <c r="KXW26" s="7"/>
      <c r="KXX26" s="7"/>
      <c r="KXY26" s="7"/>
      <c r="KXZ26" s="7"/>
      <c r="KYA26" s="7"/>
      <c r="KYB26" s="7"/>
      <c r="KYC26" s="7"/>
      <c r="KYD26" s="7"/>
      <c r="KYE26" s="7"/>
      <c r="KYF26" s="7"/>
      <c r="KYG26" s="7"/>
      <c r="KYH26" s="7"/>
      <c r="KYI26" s="7"/>
      <c r="KYJ26" s="7"/>
      <c r="KYK26" s="7"/>
      <c r="KYL26" s="7"/>
      <c r="KYM26" s="7"/>
      <c r="KYN26" s="7"/>
      <c r="KYO26" s="7"/>
      <c r="KYP26" s="7"/>
      <c r="KYQ26" s="7"/>
      <c r="KYR26" s="7"/>
      <c r="KYS26" s="7"/>
      <c r="KYT26" s="7"/>
      <c r="KYU26" s="7"/>
      <c r="KYV26" s="7"/>
      <c r="KYW26" s="7"/>
      <c r="KYX26" s="7"/>
      <c r="KYY26" s="7"/>
      <c r="KYZ26" s="7"/>
      <c r="KZA26" s="7"/>
      <c r="KZB26" s="7"/>
      <c r="KZC26" s="7"/>
      <c r="KZD26" s="7"/>
      <c r="KZE26" s="7"/>
      <c r="KZF26" s="7"/>
      <c r="KZG26" s="7"/>
      <c r="KZH26" s="7"/>
      <c r="KZI26" s="7"/>
      <c r="KZJ26" s="7"/>
      <c r="KZK26" s="7"/>
      <c r="KZL26" s="7"/>
      <c r="KZM26" s="7"/>
      <c r="KZN26" s="7"/>
      <c r="KZO26" s="7"/>
      <c r="KZP26" s="7"/>
      <c r="KZQ26" s="7"/>
      <c r="KZR26" s="7"/>
      <c r="KZS26" s="7"/>
      <c r="KZT26" s="7"/>
      <c r="KZU26" s="7"/>
      <c r="KZV26" s="7"/>
      <c r="KZW26" s="7"/>
      <c r="KZX26" s="7"/>
      <c r="KZY26" s="7"/>
      <c r="KZZ26" s="7"/>
      <c r="LAA26" s="7"/>
      <c r="LAB26" s="7"/>
      <c r="LAC26" s="7"/>
      <c r="LAD26" s="7"/>
      <c r="LAE26" s="7"/>
      <c r="LAF26" s="7"/>
      <c r="LAG26" s="7"/>
      <c r="LAH26" s="7"/>
      <c r="LAI26" s="7"/>
      <c r="LAJ26" s="7"/>
      <c r="LAK26" s="7"/>
      <c r="LAL26" s="7"/>
      <c r="LAM26" s="7"/>
      <c r="LAN26" s="7"/>
      <c r="LAO26" s="7"/>
      <c r="LAP26" s="7"/>
      <c r="LAQ26" s="7"/>
      <c r="LAR26" s="7"/>
      <c r="LAS26" s="7"/>
      <c r="LAT26" s="7"/>
      <c r="LAU26" s="7"/>
      <c r="LAV26" s="7"/>
      <c r="LAW26" s="7"/>
      <c r="LAX26" s="7"/>
      <c r="LAY26" s="7"/>
      <c r="LAZ26" s="7"/>
      <c r="LBA26" s="7"/>
      <c r="LBB26" s="7"/>
      <c r="LBC26" s="7"/>
      <c r="LBD26" s="7"/>
      <c r="LBE26" s="7"/>
      <c r="LBF26" s="7"/>
      <c r="LBG26" s="7"/>
      <c r="LBH26" s="7"/>
      <c r="LBI26" s="7"/>
      <c r="LBJ26" s="7"/>
      <c r="LBK26" s="7"/>
      <c r="LBL26" s="7"/>
      <c r="LBM26" s="7"/>
      <c r="LBN26" s="7"/>
      <c r="LBO26" s="7"/>
      <c r="LBP26" s="7"/>
      <c r="LBQ26" s="7"/>
      <c r="LBR26" s="7"/>
      <c r="LBS26" s="7"/>
      <c r="LBT26" s="7"/>
      <c r="LBU26" s="7"/>
      <c r="LBV26" s="7"/>
      <c r="LBW26" s="7"/>
      <c r="LBX26" s="7"/>
      <c r="LBY26" s="7"/>
      <c r="LBZ26" s="7"/>
      <c r="LCA26" s="7"/>
      <c r="LCB26" s="7"/>
      <c r="LCC26" s="7"/>
      <c r="LCD26" s="7"/>
      <c r="LCE26" s="7"/>
      <c r="LCF26" s="7"/>
      <c r="LCG26" s="7"/>
      <c r="LCH26" s="7"/>
      <c r="LCI26" s="7"/>
      <c r="LCJ26" s="7"/>
      <c r="LCK26" s="7"/>
      <c r="LCL26" s="7"/>
      <c r="LCM26" s="7"/>
      <c r="LCN26" s="7"/>
      <c r="LCO26" s="7"/>
      <c r="LCP26" s="7"/>
      <c r="LCQ26" s="7"/>
      <c r="LCR26" s="7"/>
      <c r="LCS26" s="7"/>
      <c r="LCT26" s="7"/>
      <c r="LCU26" s="7"/>
      <c r="LCV26" s="7"/>
      <c r="LCW26" s="7"/>
      <c r="LCX26" s="7"/>
      <c r="LCY26" s="7"/>
      <c r="LCZ26" s="7"/>
      <c r="LDA26" s="7"/>
      <c r="LDB26" s="7"/>
      <c r="LDC26" s="7"/>
      <c r="LDD26" s="7"/>
      <c r="LDE26" s="7"/>
      <c r="LDF26" s="7"/>
      <c r="LDG26" s="7"/>
      <c r="LDH26" s="7"/>
      <c r="LDI26" s="7"/>
      <c r="LDJ26" s="7"/>
      <c r="LDK26" s="7"/>
      <c r="LDL26" s="7"/>
      <c r="LDM26" s="7"/>
      <c r="LDN26" s="7"/>
      <c r="LDO26" s="7"/>
      <c r="LDP26" s="7"/>
      <c r="LDQ26" s="7"/>
      <c r="LDR26" s="7"/>
      <c r="LDS26" s="7"/>
      <c r="LDT26" s="7"/>
      <c r="LDU26" s="7"/>
      <c r="LDV26" s="7"/>
      <c r="LDW26" s="7"/>
      <c r="LDX26" s="7"/>
      <c r="LDY26" s="7"/>
      <c r="LDZ26" s="7"/>
      <c r="LEA26" s="7"/>
      <c r="LEB26" s="7"/>
      <c r="LEC26" s="7"/>
      <c r="LED26" s="7"/>
      <c r="LEE26" s="7"/>
      <c r="LEF26" s="7"/>
      <c r="LEG26" s="7"/>
      <c r="LEH26" s="7"/>
      <c r="LEI26" s="7"/>
      <c r="LEJ26" s="7"/>
      <c r="LEK26" s="7"/>
      <c r="LEL26" s="7"/>
      <c r="LEM26" s="7"/>
      <c r="LEN26" s="7"/>
      <c r="LEO26" s="7"/>
      <c r="LEP26" s="7"/>
      <c r="LEQ26" s="7"/>
      <c r="LER26" s="7"/>
      <c r="LES26" s="7"/>
      <c r="LET26" s="7"/>
      <c r="LEU26" s="7"/>
      <c r="LEV26" s="7"/>
      <c r="LEW26" s="7"/>
      <c r="LEX26" s="7"/>
      <c r="LEY26" s="7"/>
      <c r="LEZ26" s="7"/>
      <c r="LFA26" s="7"/>
      <c r="LFB26" s="7"/>
      <c r="LFC26" s="7"/>
      <c r="LFD26" s="7"/>
      <c r="LFE26" s="7"/>
      <c r="LFF26" s="7"/>
      <c r="LFG26" s="7"/>
      <c r="LFH26" s="7"/>
      <c r="LFI26" s="7"/>
      <c r="LFJ26" s="7"/>
      <c r="LFK26" s="7"/>
      <c r="LFL26" s="7"/>
      <c r="LFM26" s="7"/>
      <c r="LFN26" s="7"/>
      <c r="LFO26" s="7"/>
      <c r="LFP26" s="7"/>
      <c r="LFQ26" s="7"/>
      <c r="LFR26" s="7"/>
      <c r="LFS26" s="7"/>
      <c r="LFT26" s="7"/>
      <c r="LFU26" s="7"/>
      <c r="LFV26" s="7"/>
      <c r="LFW26" s="7"/>
      <c r="LFX26" s="7"/>
      <c r="LFY26" s="7"/>
      <c r="LFZ26" s="7"/>
      <c r="LGA26" s="7"/>
      <c r="LGB26" s="7"/>
      <c r="LGC26" s="7"/>
      <c r="LGD26" s="7"/>
      <c r="LGE26" s="7"/>
      <c r="LGF26" s="7"/>
      <c r="LGG26" s="7"/>
      <c r="LGH26" s="7"/>
      <c r="LGI26" s="7"/>
      <c r="LGJ26" s="7"/>
      <c r="LGK26" s="7"/>
      <c r="LGL26" s="7"/>
      <c r="LGM26" s="7"/>
      <c r="LGN26" s="7"/>
      <c r="LGO26" s="7"/>
      <c r="LGP26" s="7"/>
      <c r="LGQ26" s="7"/>
      <c r="LGR26" s="7"/>
      <c r="LGS26" s="7"/>
      <c r="LGT26" s="7"/>
      <c r="LGU26" s="7"/>
      <c r="LGV26" s="7"/>
      <c r="LGW26" s="7"/>
      <c r="LGX26" s="7"/>
      <c r="LGY26" s="7"/>
      <c r="LGZ26" s="7"/>
      <c r="LHA26" s="7"/>
      <c r="LHB26" s="7"/>
      <c r="LHC26" s="7"/>
      <c r="LHD26" s="7"/>
      <c r="LHE26" s="7"/>
      <c r="LHF26" s="7"/>
      <c r="LHG26" s="7"/>
      <c r="LHH26" s="7"/>
      <c r="LHI26" s="7"/>
      <c r="LHJ26" s="7"/>
      <c r="LHK26" s="7"/>
      <c r="LHL26" s="7"/>
      <c r="LHM26" s="7"/>
      <c r="LHN26" s="7"/>
      <c r="LHO26" s="7"/>
      <c r="LHP26" s="7"/>
      <c r="LHQ26" s="7"/>
      <c r="LHR26" s="7"/>
      <c r="LHS26" s="7"/>
      <c r="LHT26" s="7"/>
      <c r="LHU26" s="7"/>
      <c r="LHV26" s="7"/>
      <c r="LHW26" s="7"/>
      <c r="LHX26" s="7"/>
      <c r="LHY26" s="7"/>
      <c r="LHZ26" s="7"/>
      <c r="LIA26" s="7"/>
      <c r="LIB26" s="7"/>
      <c r="LIC26" s="7"/>
      <c r="LID26" s="7"/>
      <c r="LIE26" s="7"/>
      <c r="LIF26" s="7"/>
      <c r="LIG26" s="7"/>
      <c r="LIH26" s="7"/>
      <c r="LII26" s="7"/>
      <c r="LIJ26" s="7"/>
      <c r="LIK26" s="7"/>
      <c r="LIL26" s="7"/>
      <c r="LIM26" s="7"/>
      <c r="LIN26" s="7"/>
      <c r="LIO26" s="7"/>
      <c r="LIP26" s="7"/>
      <c r="LIQ26" s="7"/>
      <c r="LIR26" s="7"/>
      <c r="LIS26" s="7"/>
      <c r="LIT26" s="7"/>
      <c r="LIU26" s="7"/>
      <c r="LIV26" s="7"/>
      <c r="LIW26" s="7"/>
      <c r="LIX26" s="7"/>
      <c r="LIY26" s="7"/>
      <c r="LIZ26" s="7"/>
      <c r="LJA26" s="7"/>
      <c r="LJB26" s="7"/>
      <c r="LJC26" s="7"/>
      <c r="LJD26" s="7"/>
      <c r="LJE26" s="7"/>
      <c r="LJF26" s="7"/>
      <c r="LJG26" s="7"/>
      <c r="LJH26" s="7"/>
      <c r="LJI26" s="7"/>
      <c r="LJJ26" s="7"/>
      <c r="LJK26" s="7"/>
      <c r="LJL26" s="7"/>
      <c r="LJM26" s="7"/>
      <c r="LJN26" s="7"/>
      <c r="LJO26" s="7"/>
      <c r="LJP26" s="7"/>
      <c r="LJQ26" s="7"/>
      <c r="LJR26" s="7"/>
      <c r="LJS26" s="7"/>
      <c r="LJT26" s="7"/>
      <c r="LJU26" s="7"/>
      <c r="LJV26" s="7"/>
      <c r="LJW26" s="7"/>
      <c r="LJX26" s="7"/>
      <c r="LJY26" s="7"/>
      <c r="LJZ26" s="7"/>
      <c r="LKA26" s="7"/>
      <c r="LKB26" s="7"/>
      <c r="LKC26" s="7"/>
      <c r="LKD26" s="7"/>
      <c r="LKE26" s="7"/>
      <c r="LKF26" s="7"/>
      <c r="LKG26" s="7"/>
      <c r="LKH26" s="7"/>
      <c r="LKI26" s="7"/>
      <c r="LKJ26" s="7"/>
      <c r="LKK26" s="7"/>
      <c r="LKL26" s="7"/>
      <c r="LKM26" s="7"/>
      <c r="LKN26" s="7"/>
      <c r="LKO26" s="7"/>
      <c r="LKP26" s="7"/>
      <c r="LKQ26" s="7"/>
      <c r="LKR26" s="7"/>
      <c r="LKS26" s="7"/>
      <c r="LKT26" s="7"/>
      <c r="LKU26" s="7"/>
      <c r="LKV26" s="7"/>
      <c r="LKW26" s="7"/>
      <c r="LKX26" s="7"/>
      <c r="LKY26" s="7"/>
      <c r="LKZ26" s="7"/>
      <c r="LLA26" s="7"/>
      <c r="LLB26" s="7"/>
      <c r="LLC26" s="7"/>
      <c r="LLD26" s="7"/>
      <c r="LLE26" s="7"/>
      <c r="LLF26" s="7"/>
      <c r="LLG26" s="7"/>
      <c r="LLH26" s="7"/>
      <c r="LLI26" s="7"/>
      <c r="LLJ26" s="7"/>
      <c r="LLK26" s="7"/>
      <c r="LLL26" s="7"/>
      <c r="LLM26" s="7"/>
      <c r="LLN26" s="7"/>
      <c r="LLO26" s="7"/>
      <c r="LLP26" s="7"/>
      <c r="LLQ26" s="7"/>
      <c r="LLR26" s="7"/>
      <c r="LLS26" s="7"/>
      <c r="LLT26" s="7"/>
      <c r="LLU26" s="7"/>
      <c r="LLV26" s="7"/>
      <c r="LLW26" s="7"/>
      <c r="LLX26" s="7"/>
      <c r="LLY26" s="7"/>
      <c r="LLZ26" s="7"/>
      <c r="LMA26" s="7"/>
      <c r="LMB26" s="7"/>
      <c r="LMC26" s="7"/>
      <c r="LMD26" s="7"/>
      <c r="LME26" s="7"/>
      <c r="LMF26" s="7"/>
      <c r="LMG26" s="7"/>
      <c r="LMH26" s="7"/>
      <c r="LMI26" s="7"/>
      <c r="LMJ26" s="7"/>
      <c r="LMK26" s="7"/>
      <c r="LML26" s="7"/>
      <c r="LMM26" s="7"/>
      <c r="LMN26" s="7"/>
      <c r="LMO26" s="7"/>
      <c r="LMP26" s="7"/>
      <c r="LMQ26" s="7"/>
      <c r="LMR26" s="7"/>
      <c r="LMS26" s="7"/>
      <c r="LMT26" s="7"/>
      <c r="LMU26" s="7"/>
      <c r="LMV26" s="7"/>
      <c r="LMW26" s="7"/>
      <c r="LMX26" s="7"/>
      <c r="LMY26" s="7"/>
      <c r="LMZ26" s="7"/>
      <c r="LNA26" s="7"/>
      <c r="LNB26" s="7"/>
      <c r="LNC26" s="7"/>
      <c r="LND26" s="7"/>
      <c r="LNE26" s="7"/>
      <c r="LNF26" s="7"/>
      <c r="LNG26" s="7"/>
      <c r="LNH26" s="7"/>
      <c r="LNI26" s="7"/>
      <c r="LNJ26" s="7"/>
      <c r="LNK26" s="7"/>
      <c r="LNL26" s="7"/>
      <c r="LNM26" s="7"/>
      <c r="LNN26" s="7"/>
      <c r="LNO26" s="7"/>
      <c r="LNP26" s="7"/>
      <c r="LNQ26" s="7"/>
      <c r="LNR26" s="7"/>
      <c r="LNS26" s="7"/>
      <c r="LNT26" s="7"/>
      <c r="LNU26" s="7"/>
      <c r="LNV26" s="7"/>
      <c r="LNW26" s="7"/>
      <c r="LNX26" s="7"/>
      <c r="LNY26" s="7"/>
      <c r="LNZ26" s="7"/>
      <c r="LOA26" s="7"/>
      <c r="LOB26" s="7"/>
      <c r="LOC26" s="7"/>
      <c r="LOD26" s="7"/>
      <c r="LOE26" s="7"/>
      <c r="LOF26" s="7"/>
      <c r="LOG26" s="7"/>
      <c r="LOH26" s="7"/>
      <c r="LOI26" s="7"/>
      <c r="LOJ26" s="7"/>
      <c r="LOK26" s="7"/>
      <c r="LOL26" s="7"/>
      <c r="LOM26" s="7"/>
      <c r="LON26" s="7"/>
      <c r="LOO26" s="7"/>
      <c r="LOP26" s="7"/>
      <c r="LOQ26" s="7"/>
      <c r="LOR26" s="7"/>
      <c r="LOS26" s="7"/>
      <c r="LOT26" s="7"/>
      <c r="LOU26" s="7"/>
      <c r="LOV26" s="7"/>
      <c r="LOW26" s="7"/>
      <c r="LOX26" s="7"/>
      <c r="LOY26" s="7"/>
      <c r="LOZ26" s="7"/>
      <c r="LPA26" s="7"/>
      <c r="LPB26" s="7"/>
      <c r="LPC26" s="7"/>
      <c r="LPD26" s="7"/>
      <c r="LPE26" s="7"/>
      <c r="LPF26" s="7"/>
      <c r="LPG26" s="7"/>
      <c r="LPH26" s="7"/>
      <c r="LPI26" s="7"/>
      <c r="LPJ26" s="7"/>
      <c r="LPK26" s="7"/>
      <c r="LPL26" s="7"/>
      <c r="LPM26" s="7"/>
      <c r="LPN26" s="7"/>
      <c r="LPO26" s="7"/>
      <c r="LPP26" s="7"/>
      <c r="LPQ26" s="7"/>
      <c r="LPR26" s="7"/>
      <c r="LPS26" s="7"/>
      <c r="LPT26" s="7"/>
      <c r="LPU26" s="7"/>
      <c r="LPV26" s="7"/>
      <c r="LPW26" s="7"/>
      <c r="LPX26" s="7"/>
      <c r="LPY26" s="7"/>
      <c r="LPZ26" s="7"/>
      <c r="LQA26" s="7"/>
      <c r="LQB26" s="7"/>
      <c r="LQC26" s="7"/>
      <c r="LQD26" s="7"/>
      <c r="LQE26" s="7"/>
      <c r="LQF26" s="7"/>
      <c r="LQG26" s="7"/>
      <c r="LQH26" s="7"/>
      <c r="LQI26" s="7"/>
      <c r="LQJ26" s="7"/>
      <c r="LQK26" s="7"/>
      <c r="LQL26" s="7"/>
      <c r="LQM26" s="7"/>
      <c r="LQN26" s="7"/>
      <c r="LQO26" s="7"/>
      <c r="LQP26" s="7"/>
      <c r="LQQ26" s="7"/>
      <c r="LQR26" s="7"/>
      <c r="LQS26" s="7"/>
      <c r="LQT26" s="7"/>
      <c r="LQU26" s="7"/>
      <c r="LQV26" s="7"/>
      <c r="LQW26" s="7"/>
      <c r="LQX26" s="7"/>
      <c r="LQY26" s="7"/>
      <c r="LQZ26" s="7"/>
      <c r="LRA26" s="7"/>
      <c r="LRB26" s="7"/>
      <c r="LRC26" s="7"/>
      <c r="LRD26" s="7"/>
      <c r="LRE26" s="7"/>
      <c r="LRF26" s="7"/>
      <c r="LRG26" s="7"/>
      <c r="LRH26" s="7"/>
      <c r="LRI26" s="7"/>
      <c r="LRJ26" s="7"/>
      <c r="LRK26" s="7"/>
      <c r="LRL26" s="7"/>
      <c r="LRM26" s="7"/>
      <c r="LRN26" s="7"/>
      <c r="LRO26" s="7"/>
      <c r="LRP26" s="7"/>
      <c r="LRQ26" s="7"/>
      <c r="LRR26" s="7"/>
      <c r="LRS26" s="7"/>
      <c r="LRT26" s="7"/>
      <c r="LRU26" s="7"/>
      <c r="LRV26" s="7"/>
      <c r="LRW26" s="7"/>
      <c r="LRX26" s="7"/>
      <c r="LRY26" s="7"/>
      <c r="LRZ26" s="7"/>
      <c r="LSA26" s="7"/>
      <c r="LSB26" s="7"/>
      <c r="LSC26" s="7"/>
      <c r="LSD26" s="7"/>
      <c r="LSE26" s="7"/>
      <c r="LSF26" s="7"/>
      <c r="LSG26" s="7"/>
      <c r="LSH26" s="7"/>
      <c r="LSI26" s="7"/>
      <c r="LSJ26" s="7"/>
      <c r="LSK26" s="7"/>
      <c r="LSL26" s="7"/>
      <c r="LSM26" s="7"/>
      <c r="LSN26" s="7"/>
      <c r="LSO26" s="7"/>
      <c r="LSP26" s="7"/>
      <c r="LSQ26" s="7"/>
      <c r="LSR26" s="7"/>
      <c r="LSS26" s="7"/>
      <c r="LST26" s="7"/>
      <c r="LSU26" s="7"/>
      <c r="LSV26" s="7"/>
      <c r="LSW26" s="7"/>
      <c r="LSX26" s="7"/>
      <c r="LSY26" s="7"/>
      <c r="LSZ26" s="7"/>
      <c r="LTA26" s="7"/>
      <c r="LTB26" s="7"/>
      <c r="LTC26" s="7"/>
      <c r="LTD26" s="7"/>
      <c r="LTE26" s="7"/>
      <c r="LTF26" s="7"/>
      <c r="LTG26" s="7"/>
      <c r="LTH26" s="7"/>
      <c r="LTI26" s="7"/>
      <c r="LTJ26" s="7"/>
      <c r="LTK26" s="7"/>
      <c r="LTL26" s="7"/>
      <c r="LTM26" s="7"/>
      <c r="LTN26" s="7"/>
      <c r="LTO26" s="7"/>
      <c r="LTP26" s="7"/>
      <c r="LTQ26" s="7"/>
      <c r="LTR26" s="7"/>
      <c r="LTS26" s="7"/>
      <c r="LTT26" s="7"/>
      <c r="LTU26" s="7"/>
      <c r="LTV26" s="7"/>
      <c r="LTW26" s="7"/>
      <c r="LTX26" s="7"/>
      <c r="LTY26" s="7"/>
      <c r="LTZ26" s="7"/>
      <c r="LUA26" s="7"/>
      <c r="LUB26" s="7"/>
      <c r="LUC26" s="7"/>
      <c r="LUD26" s="7"/>
      <c r="LUE26" s="7"/>
      <c r="LUF26" s="7"/>
      <c r="LUG26" s="7"/>
      <c r="LUH26" s="7"/>
      <c r="LUI26" s="7"/>
      <c r="LUJ26" s="7"/>
      <c r="LUK26" s="7"/>
      <c r="LUL26" s="7"/>
      <c r="LUM26" s="7"/>
      <c r="LUN26" s="7"/>
      <c r="LUO26" s="7"/>
      <c r="LUP26" s="7"/>
      <c r="LUQ26" s="7"/>
      <c r="LUR26" s="7"/>
      <c r="LUS26" s="7"/>
      <c r="LUT26" s="7"/>
      <c r="LUU26" s="7"/>
      <c r="LUV26" s="7"/>
      <c r="LUW26" s="7"/>
      <c r="LUX26" s="7"/>
      <c r="LUY26" s="7"/>
      <c r="LUZ26" s="7"/>
      <c r="LVA26" s="7"/>
      <c r="LVB26" s="7"/>
      <c r="LVC26" s="7"/>
      <c r="LVD26" s="7"/>
      <c r="LVE26" s="7"/>
      <c r="LVF26" s="7"/>
      <c r="LVG26" s="7"/>
      <c r="LVH26" s="7"/>
      <c r="LVI26" s="7"/>
      <c r="LVJ26" s="7"/>
      <c r="LVK26" s="7"/>
      <c r="LVL26" s="7"/>
      <c r="LVM26" s="7"/>
      <c r="LVN26" s="7"/>
      <c r="LVO26" s="7"/>
      <c r="LVP26" s="7"/>
      <c r="LVQ26" s="7"/>
      <c r="LVR26" s="7"/>
      <c r="LVS26" s="7"/>
      <c r="LVT26" s="7"/>
      <c r="LVU26" s="7"/>
      <c r="LVV26" s="7"/>
      <c r="LVW26" s="7"/>
      <c r="LVX26" s="7"/>
      <c r="LVY26" s="7"/>
      <c r="LVZ26" s="7"/>
      <c r="LWA26" s="7"/>
      <c r="LWB26" s="7"/>
      <c r="LWC26" s="7"/>
      <c r="LWD26" s="7"/>
      <c r="LWE26" s="7"/>
      <c r="LWF26" s="7"/>
      <c r="LWG26" s="7"/>
      <c r="LWH26" s="7"/>
      <c r="LWI26" s="7"/>
      <c r="LWJ26" s="7"/>
      <c r="LWK26" s="7"/>
      <c r="LWL26" s="7"/>
      <c r="LWM26" s="7"/>
      <c r="LWN26" s="7"/>
      <c r="LWO26" s="7"/>
      <c r="LWP26" s="7"/>
      <c r="LWQ26" s="7"/>
      <c r="LWR26" s="7"/>
      <c r="LWS26" s="7"/>
      <c r="LWT26" s="7"/>
      <c r="LWU26" s="7"/>
      <c r="LWV26" s="7"/>
      <c r="LWW26" s="7"/>
      <c r="LWX26" s="7"/>
      <c r="LWY26" s="7"/>
      <c r="LWZ26" s="7"/>
      <c r="LXA26" s="7"/>
      <c r="LXB26" s="7"/>
      <c r="LXC26" s="7"/>
      <c r="LXD26" s="7"/>
      <c r="LXE26" s="7"/>
      <c r="LXF26" s="7"/>
      <c r="LXG26" s="7"/>
      <c r="LXH26" s="7"/>
      <c r="LXI26" s="7"/>
      <c r="LXJ26" s="7"/>
      <c r="LXK26" s="7"/>
      <c r="LXL26" s="7"/>
      <c r="LXM26" s="7"/>
      <c r="LXN26" s="7"/>
      <c r="LXO26" s="7"/>
      <c r="LXP26" s="7"/>
      <c r="LXQ26" s="7"/>
      <c r="LXR26" s="7"/>
      <c r="LXS26" s="7"/>
      <c r="LXT26" s="7"/>
      <c r="LXU26" s="7"/>
      <c r="LXV26" s="7"/>
      <c r="LXW26" s="7"/>
      <c r="LXX26" s="7"/>
      <c r="LXY26" s="7"/>
      <c r="LXZ26" s="7"/>
      <c r="LYA26" s="7"/>
      <c r="LYB26" s="7"/>
      <c r="LYC26" s="7"/>
      <c r="LYD26" s="7"/>
      <c r="LYE26" s="7"/>
      <c r="LYF26" s="7"/>
      <c r="LYG26" s="7"/>
      <c r="LYH26" s="7"/>
      <c r="LYI26" s="7"/>
      <c r="LYJ26" s="7"/>
      <c r="LYK26" s="7"/>
      <c r="LYL26" s="7"/>
      <c r="LYM26" s="7"/>
      <c r="LYN26" s="7"/>
      <c r="LYO26" s="7"/>
      <c r="LYP26" s="7"/>
      <c r="LYQ26" s="7"/>
      <c r="LYR26" s="7"/>
      <c r="LYS26" s="7"/>
      <c r="LYT26" s="7"/>
      <c r="LYU26" s="7"/>
      <c r="LYV26" s="7"/>
      <c r="LYW26" s="7"/>
      <c r="LYX26" s="7"/>
      <c r="LYY26" s="7"/>
      <c r="LYZ26" s="7"/>
      <c r="LZA26" s="7"/>
      <c r="LZB26" s="7"/>
      <c r="LZC26" s="7"/>
      <c r="LZD26" s="7"/>
      <c r="LZE26" s="7"/>
      <c r="LZF26" s="7"/>
      <c r="LZG26" s="7"/>
      <c r="LZH26" s="7"/>
      <c r="LZI26" s="7"/>
      <c r="LZJ26" s="7"/>
      <c r="LZK26" s="7"/>
      <c r="LZL26" s="7"/>
      <c r="LZM26" s="7"/>
      <c r="LZN26" s="7"/>
      <c r="LZO26" s="7"/>
      <c r="LZP26" s="7"/>
      <c r="LZQ26" s="7"/>
      <c r="LZR26" s="7"/>
      <c r="LZS26" s="7"/>
      <c r="LZT26" s="7"/>
      <c r="LZU26" s="7"/>
      <c r="LZV26" s="7"/>
      <c r="LZW26" s="7"/>
      <c r="LZX26" s="7"/>
      <c r="LZY26" s="7"/>
      <c r="LZZ26" s="7"/>
      <c r="MAA26" s="7"/>
      <c r="MAB26" s="7"/>
      <c r="MAC26" s="7"/>
      <c r="MAD26" s="7"/>
      <c r="MAE26" s="7"/>
      <c r="MAF26" s="7"/>
      <c r="MAG26" s="7"/>
      <c r="MAH26" s="7"/>
      <c r="MAI26" s="7"/>
      <c r="MAJ26" s="7"/>
      <c r="MAK26" s="7"/>
      <c r="MAL26" s="7"/>
      <c r="MAM26" s="7"/>
      <c r="MAN26" s="7"/>
      <c r="MAO26" s="7"/>
      <c r="MAP26" s="7"/>
      <c r="MAQ26" s="7"/>
      <c r="MAR26" s="7"/>
      <c r="MAS26" s="7"/>
      <c r="MAT26" s="7"/>
      <c r="MAU26" s="7"/>
      <c r="MAV26" s="7"/>
      <c r="MAW26" s="7"/>
      <c r="MAX26" s="7"/>
      <c r="MAY26" s="7"/>
      <c r="MAZ26" s="7"/>
      <c r="MBA26" s="7"/>
      <c r="MBB26" s="7"/>
      <c r="MBC26" s="7"/>
      <c r="MBD26" s="7"/>
      <c r="MBE26" s="7"/>
      <c r="MBF26" s="7"/>
      <c r="MBG26" s="7"/>
      <c r="MBH26" s="7"/>
      <c r="MBI26" s="7"/>
      <c r="MBJ26" s="7"/>
      <c r="MBK26" s="7"/>
      <c r="MBL26" s="7"/>
      <c r="MBM26" s="7"/>
      <c r="MBN26" s="7"/>
      <c r="MBO26" s="7"/>
      <c r="MBP26" s="7"/>
      <c r="MBQ26" s="7"/>
      <c r="MBR26" s="7"/>
      <c r="MBS26" s="7"/>
      <c r="MBT26" s="7"/>
      <c r="MBU26" s="7"/>
      <c r="MBV26" s="7"/>
      <c r="MBW26" s="7"/>
      <c r="MBX26" s="7"/>
      <c r="MBY26" s="7"/>
      <c r="MBZ26" s="7"/>
      <c r="MCA26" s="7"/>
      <c r="MCB26" s="7"/>
      <c r="MCC26" s="7"/>
      <c r="MCD26" s="7"/>
      <c r="MCE26" s="7"/>
      <c r="MCF26" s="7"/>
      <c r="MCG26" s="7"/>
      <c r="MCH26" s="7"/>
      <c r="MCI26" s="7"/>
      <c r="MCJ26" s="7"/>
      <c r="MCK26" s="7"/>
      <c r="MCL26" s="7"/>
      <c r="MCM26" s="7"/>
      <c r="MCN26" s="7"/>
      <c r="MCO26" s="7"/>
      <c r="MCP26" s="7"/>
      <c r="MCQ26" s="7"/>
      <c r="MCR26" s="7"/>
      <c r="MCS26" s="7"/>
      <c r="MCT26" s="7"/>
      <c r="MCU26" s="7"/>
      <c r="MCV26" s="7"/>
      <c r="MCW26" s="7"/>
      <c r="MCX26" s="7"/>
      <c r="MCY26" s="7"/>
      <c r="MCZ26" s="7"/>
      <c r="MDA26" s="7"/>
      <c r="MDB26" s="7"/>
      <c r="MDC26" s="7"/>
      <c r="MDD26" s="7"/>
      <c r="MDE26" s="7"/>
      <c r="MDF26" s="7"/>
      <c r="MDG26" s="7"/>
      <c r="MDH26" s="7"/>
      <c r="MDI26" s="7"/>
      <c r="MDJ26" s="7"/>
      <c r="MDK26" s="7"/>
      <c r="MDL26" s="7"/>
      <c r="MDM26" s="7"/>
      <c r="MDN26" s="7"/>
      <c r="MDO26" s="7"/>
      <c r="MDP26" s="7"/>
      <c r="MDQ26" s="7"/>
      <c r="MDR26" s="7"/>
      <c r="MDS26" s="7"/>
      <c r="MDT26" s="7"/>
      <c r="MDU26" s="7"/>
      <c r="MDV26" s="7"/>
      <c r="MDW26" s="7"/>
      <c r="MDX26" s="7"/>
      <c r="MDY26" s="7"/>
      <c r="MDZ26" s="7"/>
      <c r="MEA26" s="7"/>
      <c r="MEB26" s="7"/>
      <c r="MEC26" s="7"/>
      <c r="MED26" s="7"/>
      <c r="MEE26" s="7"/>
      <c r="MEF26" s="7"/>
      <c r="MEG26" s="7"/>
      <c r="MEH26" s="7"/>
      <c r="MEI26" s="7"/>
      <c r="MEJ26" s="7"/>
      <c r="MEK26" s="7"/>
      <c r="MEL26" s="7"/>
      <c r="MEM26" s="7"/>
      <c r="MEN26" s="7"/>
      <c r="MEO26" s="7"/>
      <c r="MEP26" s="7"/>
      <c r="MEQ26" s="7"/>
      <c r="MER26" s="7"/>
      <c r="MES26" s="7"/>
      <c r="MET26" s="7"/>
      <c r="MEU26" s="7"/>
      <c r="MEV26" s="7"/>
      <c r="MEW26" s="7"/>
      <c r="MEX26" s="7"/>
      <c r="MEY26" s="7"/>
      <c r="MEZ26" s="7"/>
      <c r="MFA26" s="7"/>
      <c r="MFB26" s="7"/>
      <c r="MFC26" s="7"/>
      <c r="MFD26" s="7"/>
      <c r="MFE26" s="7"/>
      <c r="MFF26" s="7"/>
      <c r="MFG26" s="7"/>
      <c r="MFH26" s="7"/>
      <c r="MFI26" s="7"/>
      <c r="MFJ26" s="7"/>
      <c r="MFK26" s="7"/>
      <c r="MFL26" s="7"/>
      <c r="MFM26" s="7"/>
      <c r="MFN26" s="7"/>
      <c r="MFO26" s="7"/>
      <c r="MFP26" s="7"/>
      <c r="MFQ26" s="7"/>
      <c r="MFR26" s="7"/>
      <c r="MFS26" s="7"/>
      <c r="MFT26" s="7"/>
      <c r="MFU26" s="7"/>
      <c r="MFV26" s="7"/>
      <c r="MFW26" s="7"/>
      <c r="MFX26" s="7"/>
      <c r="MFY26" s="7"/>
      <c r="MFZ26" s="7"/>
      <c r="MGA26" s="7"/>
      <c r="MGB26" s="7"/>
      <c r="MGC26" s="7"/>
      <c r="MGD26" s="7"/>
      <c r="MGE26" s="7"/>
      <c r="MGF26" s="7"/>
      <c r="MGG26" s="7"/>
      <c r="MGH26" s="7"/>
      <c r="MGI26" s="7"/>
      <c r="MGJ26" s="7"/>
      <c r="MGK26" s="7"/>
      <c r="MGL26" s="7"/>
      <c r="MGM26" s="7"/>
      <c r="MGN26" s="7"/>
      <c r="MGO26" s="7"/>
      <c r="MGP26" s="7"/>
      <c r="MGQ26" s="7"/>
      <c r="MGR26" s="7"/>
      <c r="MGS26" s="7"/>
      <c r="MGT26" s="7"/>
      <c r="MGU26" s="7"/>
      <c r="MGV26" s="7"/>
      <c r="MGW26" s="7"/>
      <c r="MGX26" s="7"/>
      <c r="MGY26" s="7"/>
      <c r="MGZ26" s="7"/>
      <c r="MHA26" s="7"/>
      <c r="MHB26" s="7"/>
      <c r="MHC26" s="7"/>
      <c r="MHD26" s="7"/>
      <c r="MHE26" s="7"/>
      <c r="MHF26" s="7"/>
      <c r="MHG26" s="7"/>
      <c r="MHH26" s="7"/>
      <c r="MHI26" s="7"/>
      <c r="MHJ26" s="7"/>
      <c r="MHK26" s="7"/>
      <c r="MHL26" s="7"/>
      <c r="MHM26" s="7"/>
      <c r="MHN26" s="7"/>
      <c r="MHO26" s="7"/>
      <c r="MHP26" s="7"/>
      <c r="MHQ26" s="7"/>
      <c r="MHR26" s="7"/>
      <c r="MHS26" s="7"/>
      <c r="MHT26" s="7"/>
      <c r="MHU26" s="7"/>
      <c r="MHV26" s="7"/>
      <c r="MHW26" s="7"/>
      <c r="MHX26" s="7"/>
      <c r="MHY26" s="7"/>
      <c r="MHZ26" s="7"/>
      <c r="MIA26" s="7"/>
      <c r="MIB26" s="7"/>
      <c r="MIC26" s="7"/>
      <c r="MID26" s="7"/>
      <c r="MIE26" s="7"/>
      <c r="MIF26" s="7"/>
      <c r="MIG26" s="7"/>
      <c r="MIH26" s="7"/>
      <c r="MII26" s="7"/>
      <c r="MIJ26" s="7"/>
      <c r="MIK26" s="7"/>
      <c r="MIL26" s="7"/>
      <c r="MIM26" s="7"/>
      <c r="MIN26" s="7"/>
      <c r="MIO26" s="7"/>
      <c r="MIP26" s="7"/>
      <c r="MIQ26" s="7"/>
      <c r="MIR26" s="7"/>
      <c r="MIS26" s="7"/>
      <c r="MIT26" s="7"/>
      <c r="MIU26" s="7"/>
      <c r="MIV26" s="7"/>
      <c r="MIW26" s="7"/>
      <c r="MIX26" s="7"/>
      <c r="MIY26" s="7"/>
      <c r="MIZ26" s="7"/>
      <c r="MJA26" s="7"/>
      <c r="MJB26" s="7"/>
      <c r="MJC26" s="7"/>
      <c r="MJD26" s="7"/>
      <c r="MJE26" s="7"/>
      <c r="MJF26" s="7"/>
      <c r="MJG26" s="7"/>
      <c r="MJH26" s="7"/>
      <c r="MJI26" s="7"/>
      <c r="MJJ26" s="7"/>
      <c r="MJK26" s="7"/>
      <c r="MJL26" s="7"/>
      <c r="MJM26" s="7"/>
      <c r="MJN26" s="7"/>
      <c r="MJO26" s="7"/>
      <c r="MJP26" s="7"/>
      <c r="MJQ26" s="7"/>
      <c r="MJR26" s="7"/>
      <c r="MJS26" s="7"/>
      <c r="MJT26" s="7"/>
      <c r="MJU26" s="7"/>
      <c r="MJV26" s="7"/>
      <c r="MJW26" s="7"/>
      <c r="MJX26" s="7"/>
      <c r="MJY26" s="7"/>
      <c r="MJZ26" s="7"/>
      <c r="MKA26" s="7"/>
      <c r="MKB26" s="7"/>
      <c r="MKC26" s="7"/>
      <c r="MKD26" s="7"/>
      <c r="MKE26" s="7"/>
      <c r="MKF26" s="7"/>
      <c r="MKG26" s="7"/>
      <c r="MKH26" s="7"/>
      <c r="MKI26" s="7"/>
      <c r="MKJ26" s="7"/>
      <c r="MKK26" s="7"/>
      <c r="MKL26" s="7"/>
      <c r="MKM26" s="7"/>
      <c r="MKN26" s="7"/>
      <c r="MKO26" s="7"/>
      <c r="MKP26" s="7"/>
      <c r="MKQ26" s="7"/>
      <c r="MKR26" s="7"/>
      <c r="MKS26" s="7"/>
      <c r="MKT26" s="7"/>
      <c r="MKU26" s="7"/>
      <c r="MKV26" s="7"/>
      <c r="MKW26" s="7"/>
      <c r="MKX26" s="7"/>
      <c r="MKY26" s="7"/>
      <c r="MKZ26" s="7"/>
      <c r="MLA26" s="7"/>
      <c r="MLB26" s="7"/>
      <c r="MLC26" s="7"/>
      <c r="MLD26" s="7"/>
      <c r="MLE26" s="7"/>
      <c r="MLF26" s="7"/>
      <c r="MLG26" s="7"/>
      <c r="MLH26" s="7"/>
      <c r="MLI26" s="7"/>
      <c r="MLJ26" s="7"/>
      <c r="MLK26" s="7"/>
      <c r="MLL26" s="7"/>
      <c r="MLM26" s="7"/>
      <c r="MLN26" s="7"/>
      <c r="MLO26" s="7"/>
      <c r="MLP26" s="7"/>
      <c r="MLQ26" s="7"/>
      <c r="MLR26" s="7"/>
      <c r="MLS26" s="7"/>
      <c r="MLT26" s="7"/>
      <c r="MLU26" s="7"/>
      <c r="MLV26" s="7"/>
      <c r="MLW26" s="7"/>
      <c r="MLX26" s="7"/>
      <c r="MLY26" s="7"/>
      <c r="MLZ26" s="7"/>
      <c r="MMA26" s="7"/>
      <c r="MMB26" s="7"/>
      <c r="MMC26" s="7"/>
      <c r="MMD26" s="7"/>
      <c r="MME26" s="7"/>
      <c r="MMF26" s="7"/>
      <c r="MMG26" s="7"/>
      <c r="MMH26" s="7"/>
      <c r="MMI26" s="7"/>
      <c r="MMJ26" s="7"/>
      <c r="MMK26" s="7"/>
      <c r="MML26" s="7"/>
      <c r="MMM26" s="7"/>
      <c r="MMN26" s="7"/>
      <c r="MMO26" s="7"/>
      <c r="MMP26" s="7"/>
      <c r="MMQ26" s="7"/>
      <c r="MMR26" s="7"/>
      <c r="MMS26" s="7"/>
      <c r="MMT26" s="7"/>
      <c r="MMU26" s="7"/>
      <c r="MMV26" s="7"/>
      <c r="MMW26" s="7"/>
      <c r="MMX26" s="7"/>
      <c r="MMY26" s="7"/>
      <c r="MMZ26" s="7"/>
      <c r="MNA26" s="7"/>
      <c r="MNB26" s="7"/>
      <c r="MNC26" s="7"/>
      <c r="MND26" s="7"/>
      <c r="MNE26" s="7"/>
      <c r="MNF26" s="7"/>
      <c r="MNG26" s="7"/>
      <c r="MNH26" s="7"/>
      <c r="MNI26" s="7"/>
      <c r="MNJ26" s="7"/>
      <c r="MNK26" s="7"/>
      <c r="MNL26" s="7"/>
      <c r="MNM26" s="7"/>
      <c r="MNN26" s="7"/>
      <c r="MNO26" s="7"/>
      <c r="MNP26" s="7"/>
      <c r="MNQ26" s="7"/>
      <c r="MNR26" s="7"/>
      <c r="MNS26" s="7"/>
      <c r="MNT26" s="7"/>
      <c r="MNU26" s="7"/>
      <c r="MNV26" s="7"/>
      <c r="MNW26" s="7"/>
      <c r="MNX26" s="7"/>
      <c r="MNY26" s="7"/>
      <c r="MNZ26" s="7"/>
      <c r="MOA26" s="7"/>
      <c r="MOB26" s="7"/>
      <c r="MOC26" s="7"/>
      <c r="MOD26" s="7"/>
      <c r="MOE26" s="7"/>
      <c r="MOF26" s="7"/>
      <c r="MOG26" s="7"/>
      <c r="MOH26" s="7"/>
      <c r="MOI26" s="7"/>
      <c r="MOJ26" s="7"/>
      <c r="MOK26" s="7"/>
      <c r="MOL26" s="7"/>
      <c r="MOM26" s="7"/>
      <c r="MON26" s="7"/>
      <c r="MOO26" s="7"/>
      <c r="MOP26" s="7"/>
      <c r="MOQ26" s="7"/>
      <c r="MOR26" s="7"/>
      <c r="MOS26" s="7"/>
      <c r="MOT26" s="7"/>
      <c r="MOU26" s="7"/>
      <c r="MOV26" s="7"/>
      <c r="MOW26" s="7"/>
      <c r="MOX26" s="7"/>
      <c r="MOY26" s="7"/>
      <c r="MOZ26" s="7"/>
      <c r="MPA26" s="7"/>
      <c r="MPB26" s="7"/>
      <c r="MPC26" s="7"/>
      <c r="MPD26" s="7"/>
      <c r="MPE26" s="7"/>
      <c r="MPF26" s="7"/>
      <c r="MPG26" s="7"/>
      <c r="MPH26" s="7"/>
      <c r="MPI26" s="7"/>
      <c r="MPJ26" s="7"/>
      <c r="MPK26" s="7"/>
      <c r="MPL26" s="7"/>
      <c r="MPM26" s="7"/>
      <c r="MPN26" s="7"/>
      <c r="MPO26" s="7"/>
      <c r="MPP26" s="7"/>
      <c r="MPQ26" s="7"/>
      <c r="MPR26" s="7"/>
      <c r="MPS26" s="7"/>
      <c r="MPT26" s="7"/>
      <c r="MPU26" s="7"/>
      <c r="MPV26" s="7"/>
      <c r="MPW26" s="7"/>
      <c r="MPX26" s="7"/>
      <c r="MPY26" s="7"/>
      <c r="MPZ26" s="7"/>
      <c r="MQA26" s="7"/>
      <c r="MQB26" s="7"/>
      <c r="MQC26" s="7"/>
      <c r="MQD26" s="7"/>
      <c r="MQE26" s="7"/>
      <c r="MQF26" s="7"/>
      <c r="MQG26" s="7"/>
      <c r="MQH26" s="7"/>
      <c r="MQI26" s="7"/>
      <c r="MQJ26" s="7"/>
      <c r="MQK26" s="7"/>
      <c r="MQL26" s="7"/>
      <c r="MQM26" s="7"/>
      <c r="MQN26" s="7"/>
      <c r="MQO26" s="7"/>
      <c r="MQP26" s="7"/>
      <c r="MQQ26" s="7"/>
      <c r="MQR26" s="7"/>
      <c r="MQS26" s="7"/>
      <c r="MQT26" s="7"/>
      <c r="MQU26" s="7"/>
      <c r="MQV26" s="7"/>
      <c r="MQW26" s="7"/>
      <c r="MQX26" s="7"/>
      <c r="MQY26" s="7"/>
      <c r="MQZ26" s="7"/>
      <c r="MRA26" s="7"/>
      <c r="MRB26" s="7"/>
      <c r="MRC26" s="7"/>
      <c r="MRD26" s="7"/>
      <c r="MRE26" s="7"/>
      <c r="MRF26" s="7"/>
      <c r="MRG26" s="7"/>
      <c r="MRH26" s="7"/>
      <c r="MRI26" s="7"/>
      <c r="MRJ26" s="7"/>
      <c r="MRK26" s="7"/>
      <c r="MRL26" s="7"/>
      <c r="MRM26" s="7"/>
      <c r="MRN26" s="7"/>
      <c r="MRO26" s="7"/>
      <c r="MRP26" s="7"/>
      <c r="MRQ26" s="7"/>
      <c r="MRR26" s="7"/>
      <c r="MRS26" s="7"/>
      <c r="MRT26" s="7"/>
      <c r="MRU26" s="7"/>
      <c r="MRV26" s="7"/>
      <c r="MRW26" s="7"/>
      <c r="MRX26" s="7"/>
      <c r="MRY26" s="7"/>
      <c r="MRZ26" s="7"/>
      <c r="MSA26" s="7"/>
      <c r="MSB26" s="7"/>
      <c r="MSC26" s="7"/>
      <c r="MSD26" s="7"/>
      <c r="MSE26" s="7"/>
      <c r="MSF26" s="7"/>
      <c r="MSG26" s="7"/>
      <c r="MSH26" s="7"/>
      <c r="MSI26" s="7"/>
      <c r="MSJ26" s="7"/>
      <c r="MSK26" s="7"/>
      <c r="MSL26" s="7"/>
      <c r="MSM26" s="7"/>
      <c r="MSN26" s="7"/>
      <c r="MSO26" s="7"/>
      <c r="MSP26" s="7"/>
      <c r="MSQ26" s="7"/>
      <c r="MSR26" s="7"/>
      <c r="MSS26" s="7"/>
      <c r="MST26" s="7"/>
      <c r="MSU26" s="7"/>
      <c r="MSV26" s="7"/>
      <c r="MSW26" s="7"/>
      <c r="MSX26" s="7"/>
      <c r="MSY26" s="7"/>
      <c r="MSZ26" s="7"/>
      <c r="MTA26" s="7"/>
      <c r="MTB26" s="7"/>
      <c r="MTC26" s="7"/>
      <c r="MTD26" s="7"/>
      <c r="MTE26" s="7"/>
      <c r="MTF26" s="7"/>
      <c r="MTG26" s="7"/>
      <c r="MTH26" s="7"/>
      <c r="MTI26" s="7"/>
      <c r="MTJ26" s="7"/>
      <c r="MTK26" s="7"/>
      <c r="MTL26" s="7"/>
      <c r="MTM26" s="7"/>
      <c r="MTN26" s="7"/>
      <c r="MTO26" s="7"/>
      <c r="MTP26" s="7"/>
      <c r="MTQ26" s="7"/>
      <c r="MTR26" s="7"/>
      <c r="MTS26" s="7"/>
      <c r="MTT26" s="7"/>
      <c r="MTU26" s="7"/>
      <c r="MTV26" s="7"/>
      <c r="MTW26" s="7"/>
      <c r="MTX26" s="7"/>
      <c r="MTY26" s="7"/>
      <c r="MTZ26" s="7"/>
      <c r="MUA26" s="7"/>
      <c r="MUB26" s="7"/>
      <c r="MUC26" s="7"/>
      <c r="MUD26" s="7"/>
      <c r="MUE26" s="7"/>
      <c r="MUF26" s="7"/>
      <c r="MUG26" s="7"/>
      <c r="MUH26" s="7"/>
      <c r="MUI26" s="7"/>
      <c r="MUJ26" s="7"/>
      <c r="MUK26" s="7"/>
      <c r="MUL26" s="7"/>
      <c r="MUM26" s="7"/>
      <c r="MUN26" s="7"/>
      <c r="MUO26" s="7"/>
      <c r="MUP26" s="7"/>
      <c r="MUQ26" s="7"/>
      <c r="MUR26" s="7"/>
      <c r="MUS26" s="7"/>
      <c r="MUT26" s="7"/>
      <c r="MUU26" s="7"/>
      <c r="MUV26" s="7"/>
      <c r="MUW26" s="7"/>
      <c r="MUX26" s="7"/>
      <c r="MUY26" s="7"/>
      <c r="MUZ26" s="7"/>
      <c r="MVA26" s="7"/>
      <c r="MVB26" s="7"/>
      <c r="MVC26" s="7"/>
      <c r="MVD26" s="7"/>
      <c r="MVE26" s="7"/>
      <c r="MVF26" s="7"/>
      <c r="MVG26" s="7"/>
      <c r="MVH26" s="7"/>
      <c r="MVI26" s="7"/>
      <c r="MVJ26" s="7"/>
      <c r="MVK26" s="7"/>
      <c r="MVL26" s="7"/>
      <c r="MVM26" s="7"/>
      <c r="MVN26" s="7"/>
      <c r="MVO26" s="7"/>
      <c r="MVP26" s="7"/>
      <c r="MVQ26" s="7"/>
      <c r="MVR26" s="7"/>
      <c r="MVS26" s="7"/>
      <c r="MVT26" s="7"/>
      <c r="MVU26" s="7"/>
      <c r="MVV26" s="7"/>
      <c r="MVW26" s="7"/>
      <c r="MVX26" s="7"/>
      <c r="MVY26" s="7"/>
      <c r="MVZ26" s="7"/>
      <c r="MWA26" s="7"/>
      <c r="MWB26" s="7"/>
      <c r="MWC26" s="7"/>
      <c r="MWD26" s="7"/>
      <c r="MWE26" s="7"/>
      <c r="MWF26" s="7"/>
      <c r="MWG26" s="7"/>
      <c r="MWH26" s="7"/>
      <c r="MWI26" s="7"/>
      <c r="MWJ26" s="7"/>
      <c r="MWK26" s="7"/>
      <c r="MWL26" s="7"/>
      <c r="MWM26" s="7"/>
      <c r="MWN26" s="7"/>
      <c r="MWO26" s="7"/>
      <c r="MWP26" s="7"/>
      <c r="MWQ26" s="7"/>
      <c r="MWR26" s="7"/>
      <c r="MWS26" s="7"/>
      <c r="MWT26" s="7"/>
      <c r="MWU26" s="7"/>
      <c r="MWV26" s="7"/>
      <c r="MWW26" s="7"/>
      <c r="MWX26" s="7"/>
      <c r="MWY26" s="7"/>
      <c r="MWZ26" s="7"/>
      <c r="MXA26" s="7"/>
      <c r="MXB26" s="7"/>
      <c r="MXC26" s="7"/>
      <c r="MXD26" s="7"/>
      <c r="MXE26" s="7"/>
      <c r="MXF26" s="7"/>
      <c r="MXG26" s="7"/>
      <c r="MXH26" s="7"/>
      <c r="MXI26" s="7"/>
      <c r="MXJ26" s="7"/>
      <c r="MXK26" s="7"/>
      <c r="MXL26" s="7"/>
      <c r="MXM26" s="7"/>
      <c r="MXN26" s="7"/>
      <c r="MXO26" s="7"/>
      <c r="MXP26" s="7"/>
      <c r="MXQ26" s="7"/>
      <c r="MXR26" s="7"/>
      <c r="MXS26" s="7"/>
      <c r="MXT26" s="7"/>
      <c r="MXU26" s="7"/>
      <c r="MXV26" s="7"/>
      <c r="MXW26" s="7"/>
      <c r="MXX26" s="7"/>
      <c r="MXY26" s="7"/>
      <c r="MXZ26" s="7"/>
      <c r="MYA26" s="7"/>
      <c r="MYB26" s="7"/>
      <c r="MYC26" s="7"/>
      <c r="MYD26" s="7"/>
      <c r="MYE26" s="7"/>
      <c r="MYF26" s="7"/>
      <c r="MYG26" s="7"/>
      <c r="MYH26" s="7"/>
      <c r="MYI26" s="7"/>
      <c r="MYJ26" s="7"/>
      <c r="MYK26" s="7"/>
      <c r="MYL26" s="7"/>
      <c r="MYM26" s="7"/>
      <c r="MYN26" s="7"/>
      <c r="MYO26" s="7"/>
      <c r="MYP26" s="7"/>
      <c r="MYQ26" s="7"/>
      <c r="MYR26" s="7"/>
      <c r="MYS26" s="7"/>
      <c r="MYT26" s="7"/>
      <c r="MYU26" s="7"/>
      <c r="MYV26" s="7"/>
      <c r="MYW26" s="7"/>
      <c r="MYX26" s="7"/>
      <c r="MYY26" s="7"/>
      <c r="MYZ26" s="7"/>
      <c r="MZA26" s="7"/>
      <c r="MZB26" s="7"/>
      <c r="MZC26" s="7"/>
      <c r="MZD26" s="7"/>
      <c r="MZE26" s="7"/>
      <c r="MZF26" s="7"/>
      <c r="MZG26" s="7"/>
      <c r="MZH26" s="7"/>
      <c r="MZI26" s="7"/>
      <c r="MZJ26" s="7"/>
      <c r="MZK26" s="7"/>
      <c r="MZL26" s="7"/>
      <c r="MZM26" s="7"/>
      <c r="MZN26" s="7"/>
      <c r="MZO26" s="7"/>
      <c r="MZP26" s="7"/>
      <c r="MZQ26" s="7"/>
      <c r="MZR26" s="7"/>
      <c r="MZS26" s="7"/>
      <c r="MZT26" s="7"/>
      <c r="MZU26" s="7"/>
      <c r="MZV26" s="7"/>
      <c r="MZW26" s="7"/>
      <c r="MZX26" s="7"/>
      <c r="MZY26" s="7"/>
      <c r="MZZ26" s="7"/>
      <c r="NAA26" s="7"/>
      <c r="NAB26" s="7"/>
      <c r="NAC26" s="7"/>
      <c r="NAD26" s="7"/>
      <c r="NAE26" s="7"/>
      <c r="NAF26" s="7"/>
      <c r="NAG26" s="7"/>
      <c r="NAH26" s="7"/>
      <c r="NAI26" s="7"/>
      <c r="NAJ26" s="7"/>
      <c r="NAK26" s="7"/>
      <c r="NAL26" s="7"/>
      <c r="NAM26" s="7"/>
      <c r="NAN26" s="7"/>
      <c r="NAO26" s="7"/>
      <c r="NAP26" s="7"/>
      <c r="NAQ26" s="7"/>
      <c r="NAR26" s="7"/>
      <c r="NAS26" s="7"/>
      <c r="NAT26" s="7"/>
      <c r="NAU26" s="7"/>
      <c r="NAV26" s="7"/>
      <c r="NAW26" s="7"/>
      <c r="NAX26" s="7"/>
      <c r="NAY26" s="7"/>
      <c r="NAZ26" s="7"/>
      <c r="NBA26" s="7"/>
      <c r="NBB26" s="7"/>
      <c r="NBC26" s="7"/>
      <c r="NBD26" s="7"/>
      <c r="NBE26" s="7"/>
      <c r="NBF26" s="7"/>
      <c r="NBG26" s="7"/>
      <c r="NBH26" s="7"/>
      <c r="NBI26" s="7"/>
      <c r="NBJ26" s="7"/>
      <c r="NBK26" s="7"/>
      <c r="NBL26" s="7"/>
      <c r="NBM26" s="7"/>
      <c r="NBN26" s="7"/>
      <c r="NBO26" s="7"/>
      <c r="NBP26" s="7"/>
      <c r="NBQ26" s="7"/>
      <c r="NBR26" s="7"/>
      <c r="NBS26" s="7"/>
      <c r="NBT26" s="7"/>
      <c r="NBU26" s="7"/>
      <c r="NBV26" s="7"/>
      <c r="NBW26" s="7"/>
      <c r="NBX26" s="7"/>
      <c r="NBY26" s="7"/>
      <c r="NBZ26" s="7"/>
      <c r="NCA26" s="7"/>
      <c r="NCB26" s="7"/>
      <c r="NCC26" s="7"/>
      <c r="NCD26" s="7"/>
      <c r="NCE26" s="7"/>
      <c r="NCF26" s="7"/>
      <c r="NCG26" s="7"/>
      <c r="NCH26" s="7"/>
      <c r="NCI26" s="7"/>
      <c r="NCJ26" s="7"/>
      <c r="NCK26" s="7"/>
      <c r="NCL26" s="7"/>
      <c r="NCM26" s="7"/>
      <c r="NCN26" s="7"/>
      <c r="NCO26" s="7"/>
      <c r="NCP26" s="7"/>
      <c r="NCQ26" s="7"/>
      <c r="NCR26" s="7"/>
      <c r="NCS26" s="7"/>
      <c r="NCT26" s="7"/>
      <c r="NCU26" s="7"/>
      <c r="NCV26" s="7"/>
      <c r="NCW26" s="7"/>
      <c r="NCX26" s="7"/>
      <c r="NCY26" s="7"/>
      <c r="NCZ26" s="7"/>
      <c r="NDA26" s="7"/>
      <c r="NDB26" s="7"/>
      <c r="NDC26" s="7"/>
      <c r="NDD26" s="7"/>
      <c r="NDE26" s="7"/>
      <c r="NDF26" s="7"/>
      <c r="NDG26" s="7"/>
      <c r="NDH26" s="7"/>
      <c r="NDI26" s="7"/>
      <c r="NDJ26" s="7"/>
      <c r="NDK26" s="7"/>
      <c r="NDL26" s="7"/>
      <c r="NDM26" s="7"/>
      <c r="NDN26" s="7"/>
      <c r="NDO26" s="7"/>
      <c r="NDP26" s="7"/>
      <c r="NDQ26" s="7"/>
      <c r="NDR26" s="7"/>
      <c r="NDS26" s="7"/>
      <c r="NDT26" s="7"/>
      <c r="NDU26" s="7"/>
      <c r="NDV26" s="7"/>
      <c r="NDW26" s="7"/>
      <c r="NDX26" s="7"/>
      <c r="NDY26" s="7"/>
      <c r="NDZ26" s="7"/>
      <c r="NEA26" s="7"/>
      <c r="NEB26" s="7"/>
      <c r="NEC26" s="7"/>
      <c r="NED26" s="7"/>
      <c r="NEE26" s="7"/>
      <c r="NEF26" s="7"/>
      <c r="NEG26" s="7"/>
      <c r="NEH26" s="7"/>
      <c r="NEI26" s="7"/>
      <c r="NEJ26" s="7"/>
      <c r="NEK26" s="7"/>
      <c r="NEL26" s="7"/>
      <c r="NEM26" s="7"/>
      <c r="NEN26" s="7"/>
      <c r="NEO26" s="7"/>
      <c r="NEP26" s="7"/>
      <c r="NEQ26" s="7"/>
      <c r="NER26" s="7"/>
      <c r="NES26" s="7"/>
      <c r="NET26" s="7"/>
      <c r="NEU26" s="7"/>
      <c r="NEV26" s="7"/>
      <c r="NEW26" s="7"/>
      <c r="NEX26" s="7"/>
      <c r="NEY26" s="7"/>
      <c r="NEZ26" s="7"/>
      <c r="NFA26" s="7"/>
      <c r="NFB26" s="7"/>
      <c r="NFC26" s="7"/>
      <c r="NFD26" s="7"/>
      <c r="NFE26" s="7"/>
      <c r="NFF26" s="7"/>
      <c r="NFG26" s="7"/>
      <c r="NFH26" s="7"/>
      <c r="NFI26" s="7"/>
      <c r="NFJ26" s="7"/>
      <c r="NFK26" s="7"/>
      <c r="NFL26" s="7"/>
      <c r="NFM26" s="7"/>
      <c r="NFN26" s="7"/>
      <c r="NFO26" s="7"/>
      <c r="NFP26" s="7"/>
      <c r="NFQ26" s="7"/>
      <c r="NFR26" s="7"/>
      <c r="NFS26" s="7"/>
      <c r="NFT26" s="7"/>
      <c r="NFU26" s="7"/>
      <c r="NFV26" s="7"/>
      <c r="NFW26" s="7"/>
      <c r="NFX26" s="7"/>
      <c r="NFY26" s="7"/>
      <c r="NFZ26" s="7"/>
      <c r="NGA26" s="7"/>
      <c r="NGB26" s="7"/>
      <c r="NGC26" s="7"/>
      <c r="NGD26" s="7"/>
      <c r="NGE26" s="7"/>
      <c r="NGF26" s="7"/>
      <c r="NGG26" s="7"/>
      <c r="NGH26" s="7"/>
      <c r="NGI26" s="7"/>
      <c r="NGJ26" s="7"/>
      <c r="NGK26" s="7"/>
      <c r="NGL26" s="7"/>
      <c r="NGM26" s="7"/>
      <c r="NGN26" s="7"/>
      <c r="NGO26" s="7"/>
      <c r="NGP26" s="7"/>
      <c r="NGQ26" s="7"/>
      <c r="NGR26" s="7"/>
      <c r="NGS26" s="7"/>
      <c r="NGT26" s="7"/>
      <c r="NGU26" s="7"/>
      <c r="NGV26" s="7"/>
      <c r="NGW26" s="7"/>
      <c r="NGX26" s="7"/>
      <c r="NGY26" s="7"/>
      <c r="NGZ26" s="7"/>
      <c r="NHA26" s="7"/>
      <c r="NHB26" s="7"/>
      <c r="NHC26" s="7"/>
      <c r="NHD26" s="7"/>
      <c r="NHE26" s="7"/>
      <c r="NHF26" s="7"/>
      <c r="NHG26" s="7"/>
      <c r="NHH26" s="7"/>
      <c r="NHI26" s="7"/>
      <c r="NHJ26" s="7"/>
      <c r="NHK26" s="7"/>
      <c r="NHL26" s="7"/>
      <c r="NHM26" s="7"/>
      <c r="NHN26" s="7"/>
      <c r="NHO26" s="7"/>
      <c r="NHP26" s="7"/>
      <c r="NHQ26" s="7"/>
      <c r="NHR26" s="7"/>
      <c r="NHS26" s="7"/>
      <c r="NHT26" s="7"/>
      <c r="NHU26" s="7"/>
      <c r="NHV26" s="7"/>
      <c r="NHW26" s="7"/>
      <c r="NHX26" s="7"/>
      <c r="NHY26" s="7"/>
      <c r="NHZ26" s="7"/>
      <c r="NIA26" s="7"/>
      <c r="NIB26" s="7"/>
      <c r="NIC26" s="7"/>
      <c r="NID26" s="7"/>
      <c r="NIE26" s="7"/>
      <c r="NIF26" s="7"/>
      <c r="NIG26" s="7"/>
      <c r="NIH26" s="7"/>
      <c r="NII26" s="7"/>
      <c r="NIJ26" s="7"/>
      <c r="NIK26" s="7"/>
      <c r="NIL26" s="7"/>
      <c r="NIM26" s="7"/>
      <c r="NIN26" s="7"/>
      <c r="NIO26" s="7"/>
      <c r="NIP26" s="7"/>
      <c r="NIQ26" s="7"/>
      <c r="NIR26" s="7"/>
      <c r="NIS26" s="7"/>
      <c r="NIT26" s="7"/>
      <c r="NIU26" s="7"/>
      <c r="NIV26" s="7"/>
      <c r="NIW26" s="7"/>
      <c r="NIX26" s="7"/>
      <c r="NIY26" s="7"/>
      <c r="NIZ26" s="7"/>
      <c r="NJA26" s="7"/>
      <c r="NJB26" s="7"/>
      <c r="NJC26" s="7"/>
      <c r="NJD26" s="7"/>
      <c r="NJE26" s="7"/>
      <c r="NJF26" s="7"/>
      <c r="NJG26" s="7"/>
      <c r="NJH26" s="7"/>
      <c r="NJI26" s="7"/>
      <c r="NJJ26" s="7"/>
      <c r="NJK26" s="7"/>
      <c r="NJL26" s="7"/>
      <c r="NJM26" s="7"/>
      <c r="NJN26" s="7"/>
      <c r="NJO26" s="7"/>
      <c r="NJP26" s="7"/>
      <c r="NJQ26" s="7"/>
      <c r="NJR26" s="7"/>
      <c r="NJS26" s="7"/>
      <c r="NJT26" s="7"/>
      <c r="NJU26" s="7"/>
      <c r="NJV26" s="7"/>
      <c r="NJW26" s="7"/>
      <c r="NJX26" s="7"/>
      <c r="NJY26" s="7"/>
      <c r="NJZ26" s="7"/>
      <c r="NKA26" s="7"/>
      <c r="NKB26" s="7"/>
      <c r="NKC26" s="7"/>
      <c r="NKD26" s="7"/>
      <c r="NKE26" s="7"/>
      <c r="NKF26" s="7"/>
      <c r="NKG26" s="7"/>
      <c r="NKH26" s="7"/>
      <c r="NKI26" s="7"/>
      <c r="NKJ26" s="7"/>
      <c r="NKK26" s="7"/>
      <c r="NKL26" s="7"/>
      <c r="NKM26" s="7"/>
      <c r="NKN26" s="7"/>
      <c r="NKO26" s="7"/>
      <c r="NKP26" s="7"/>
      <c r="NKQ26" s="7"/>
      <c r="NKR26" s="7"/>
      <c r="NKS26" s="7"/>
      <c r="NKT26" s="7"/>
      <c r="NKU26" s="7"/>
      <c r="NKV26" s="7"/>
      <c r="NKW26" s="7"/>
      <c r="NKX26" s="7"/>
      <c r="NKY26" s="7"/>
      <c r="NKZ26" s="7"/>
      <c r="NLA26" s="7"/>
      <c r="NLB26" s="7"/>
      <c r="NLC26" s="7"/>
      <c r="NLD26" s="7"/>
      <c r="NLE26" s="7"/>
      <c r="NLF26" s="7"/>
      <c r="NLG26" s="7"/>
      <c r="NLH26" s="7"/>
      <c r="NLI26" s="7"/>
      <c r="NLJ26" s="7"/>
      <c r="NLK26" s="7"/>
      <c r="NLL26" s="7"/>
      <c r="NLM26" s="7"/>
      <c r="NLN26" s="7"/>
      <c r="NLO26" s="7"/>
      <c r="NLP26" s="7"/>
      <c r="NLQ26" s="7"/>
      <c r="NLR26" s="7"/>
      <c r="NLS26" s="7"/>
      <c r="NLT26" s="7"/>
      <c r="NLU26" s="7"/>
      <c r="NLV26" s="7"/>
      <c r="NLW26" s="7"/>
      <c r="NLX26" s="7"/>
      <c r="NLY26" s="7"/>
      <c r="NLZ26" s="7"/>
      <c r="NMA26" s="7"/>
      <c r="NMB26" s="7"/>
      <c r="NMC26" s="7"/>
      <c r="NMD26" s="7"/>
      <c r="NME26" s="7"/>
      <c r="NMF26" s="7"/>
      <c r="NMG26" s="7"/>
      <c r="NMH26" s="7"/>
      <c r="NMI26" s="7"/>
      <c r="NMJ26" s="7"/>
      <c r="NMK26" s="7"/>
      <c r="NML26" s="7"/>
      <c r="NMM26" s="7"/>
      <c r="NMN26" s="7"/>
      <c r="NMO26" s="7"/>
      <c r="NMP26" s="7"/>
      <c r="NMQ26" s="7"/>
      <c r="NMR26" s="7"/>
      <c r="NMS26" s="7"/>
      <c r="NMT26" s="7"/>
      <c r="NMU26" s="7"/>
      <c r="NMV26" s="7"/>
      <c r="NMW26" s="7"/>
      <c r="NMX26" s="7"/>
      <c r="NMY26" s="7"/>
      <c r="NMZ26" s="7"/>
      <c r="NNA26" s="7"/>
      <c r="NNB26" s="7"/>
      <c r="NNC26" s="7"/>
      <c r="NND26" s="7"/>
      <c r="NNE26" s="7"/>
      <c r="NNF26" s="7"/>
      <c r="NNG26" s="7"/>
      <c r="NNH26" s="7"/>
      <c r="NNI26" s="7"/>
      <c r="NNJ26" s="7"/>
      <c r="NNK26" s="7"/>
      <c r="NNL26" s="7"/>
      <c r="NNM26" s="7"/>
      <c r="NNN26" s="7"/>
      <c r="NNO26" s="7"/>
      <c r="NNP26" s="7"/>
      <c r="NNQ26" s="7"/>
      <c r="NNR26" s="7"/>
      <c r="NNS26" s="7"/>
      <c r="NNT26" s="7"/>
      <c r="NNU26" s="7"/>
      <c r="NNV26" s="7"/>
      <c r="NNW26" s="7"/>
      <c r="NNX26" s="7"/>
      <c r="NNY26" s="7"/>
      <c r="NNZ26" s="7"/>
      <c r="NOA26" s="7"/>
      <c r="NOB26" s="7"/>
      <c r="NOC26" s="7"/>
      <c r="NOD26" s="7"/>
      <c r="NOE26" s="7"/>
      <c r="NOF26" s="7"/>
      <c r="NOG26" s="7"/>
      <c r="NOH26" s="7"/>
      <c r="NOI26" s="7"/>
      <c r="NOJ26" s="7"/>
      <c r="NOK26" s="7"/>
      <c r="NOL26" s="7"/>
      <c r="NOM26" s="7"/>
      <c r="NON26" s="7"/>
      <c r="NOO26" s="7"/>
      <c r="NOP26" s="7"/>
      <c r="NOQ26" s="7"/>
      <c r="NOR26" s="7"/>
      <c r="NOS26" s="7"/>
      <c r="NOT26" s="7"/>
      <c r="NOU26" s="7"/>
      <c r="NOV26" s="7"/>
      <c r="NOW26" s="7"/>
      <c r="NOX26" s="7"/>
      <c r="NOY26" s="7"/>
      <c r="NOZ26" s="7"/>
      <c r="NPA26" s="7"/>
      <c r="NPB26" s="7"/>
      <c r="NPC26" s="7"/>
      <c r="NPD26" s="7"/>
      <c r="NPE26" s="7"/>
      <c r="NPF26" s="7"/>
      <c r="NPG26" s="7"/>
      <c r="NPH26" s="7"/>
      <c r="NPI26" s="7"/>
      <c r="NPJ26" s="7"/>
      <c r="NPK26" s="7"/>
      <c r="NPL26" s="7"/>
      <c r="NPM26" s="7"/>
      <c r="NPN26" s="7"/>
      <c r="NPO26" s="7"/>
      <c r="NPP26" s="7"/>
      <c r="NPQ26" s="7"/>
      <c r="NPR26" s="7"/>
      <c r="NPS26" s="7"/>
      <c r="NPT26" s="7"/>
      <c r="NPU26" s="7"/>
      <c r="NPV26" s="7"/>
      <c r="NPW26" s="7"/>
      <c r="NPX26" s="7"/>
      <c r="NPY26" s="7"/>
      <c r="NPZ26" s="7"/>
      <c r="NQA26" s="7"/>
      <c r="NQB26" s="7"/>
      <c r="NQC26" s="7"/>
      <c r="NQD26" s="7"/>
      <c r="NQE26" s="7"/>
      <c r="NQF26" s="7"/>
      <c r="NQG26" s="7"/>
      <c r="NQH26" s="7"/>
      <c r="NQI26" s="7"/>
      <c r="NQJ26" s="7"/>
      <c r="NQK26" s="7"/>
      <c r="NQL26" s="7"/>
      <c r="NQM26" s="7"/>
      <c r="NQN26" s="7"/>
      <c r="NQO26" s="7"/>
      <c r="NQP26" s="7"/>
      <c r="NQQ26" s="7"/>
      <c r="NQR26" s="7"/>
      <c r="NQS26" s="7"/>
      <c r="NQT26" s="7"/>
      <c r="NQU26" s="7"/>
      <c r="NQV26" s="7"/>
      <c r="NQW26" s="7"/>
      <c r="NQX26" s="7"/>
      <c r="NQY26" s="7"/>
      <c r="NQZ26" s="7"/>
      <c r="NRA26" s="7"/>
      <c r="NRB26" s="7"/>
      <c r="NRC26" s="7"/>
      <c r="NRD26" s="7"/>
      <c r="NRE26" s="7"/>
      <c r="NRF26" s="7"/>
      <c r="NRG26" s="7"/>
      <c r="NRH26" s="7"/>
      <c r="NRI26" s="7"/>
      <c r="NRJ26" s="7"/>
      <c r="NRK26" s="7"/>
      <c r="NRL26" s="7"/>
      <c r="NRM26" s="7"/>
      <c r="NRN26" s="7"/>
      <c r="NRO26" s="7"/>
      <c r="NRP26" s="7"/>
      <c r="NRQ26" s="7"/>
      <c r="NRR26" s="7"/>
      <c r="NRS26" s="7"/>
      <c r="NRT26" s="7"/>
      <c r="NRU26" s="7"/>
      <c r="NRV26" s="7"/>
      <c r="NRW26" s="7"/>
      <c r="NRX26" s="7"/>
      <c r="NRY26" s="7"/>
      <c r="NRZ26" s="7"/>
      <c r="NSA26" s="7"/>
      <c r="NSB26" s="7"/>
      <c r="NSC26" s="7"/>
      <c r="NSD26" s="7"/>
      <c r="NSE26" s="7"/>
      <c r="NSF26" s="7"/>
      <c r="NSG26" s="7"/>
      <c r="NSH26" s="7"/>
      <c r="NSI26" s="7"/>
      <c r="NSJ26" s="7"/>
      <c r="NSK26" s="7"/>
      <c r="NSL26" s="7"/>
      <c r="NSM26" s="7"/>
      <c r="NSN26" s="7"/>
      <c r="NSO26" s="7"/>
      <c r="NSP26" s="7"/>
      <c r="NSQ26" s="7"/>
      <c r="NSR26" s="7"/>
      <c r="NSS26" s="7"/>
      <c r="NST26" s="7"/>
      <c r="NSU26" s="7"/>
      <c r="NSV26" s="7"/>
      <c r="NSW26" s="7"/>
      <c r="NSX26" s="7"/>
      <c r="NSY26" s="7"/>
      <c r="NSZ26" s="7"/>
      <c r="NTA26" s="7"/>
      <c r="NTB26" s="7"/>
      <c r="NTC26" s="7"/>
      <c r="NTD26" s="7"/>
      <c r="NTE26" s="7"/>
      <c r="NTF26" s="7"/>
      <c r="NTG26" s="7"/>
      <c r="NTH26" s="7"/>
      <c r="NTI26" s="7"/>
      <c r="NTJ26" s="7"/>
      <c r="NTK26" s="7"/>
      <c r="NTL26" s="7"/>
      <c r="NTM26" s="7"/>
      <c r="NTN26" s="7"/>
      <c r="NTO26" s="7"/>
      <c r="NTP26" s="7"/>
      <c r="NTQ26" s="7"/>
      <c r="NTR26" s="7"/>
      <c r="NTS26" s="7"/>
      <c r="NTT26" s="7"/>
      <c r="NTU26" s="7"/>
      <c r="NTV26" s="7"/>
      <c r="NTW26" s="7"/>
      <c r="NTX26" s="7"/>
      <c r="NTY26" s="7"/>
      <c r="NTZ26" s="7"/>
      <c r="NUA26" s="7"/>
      <c r="NUB26" s="7"/>
      <c r="NUC26" s="7"/>
      <c r="NUD26" s="7"/>
      <c r="NUE26" s="7"/>
      <c r="NUF26" s="7"/>
      <c r="NUG26" s="7"/>
      <c r="NUH26" s="7"/>
      <c r="NUI26" s="7"/>
      <c r="NUJ26" s="7"/>
      <c r="NUK26" s="7"/>
      <c r="NUL26" s="7"/>
      <c r="NUM26" s="7"/>
      <c r="NUN26" s="7"/>
      <c r="NUO26" s="7"/>
      <c r="NUP26" s="7"/>
      <c r="NUQ26" s="7"/>
      <c r="NUR26" s="7"/>
      <c r="NUS26" s="7"/>
      <c r="NUT26" s="7"/>
      <c r="NUU26" s="7"/>
      <c r="NUV26" s="7"/>
      <c r="NUW26" s="7"/>
      <c r="NUX26" s="7"/>
      <c r="NUY26" s="7"/>
      <c r="NUZ26" s="7"/>
      <c r="NVA26" s="7"/>
      <c r="NVB26" s="7"/>
      <c r="NVC26" s="7"/>
      <c r="NVD26" s="7"/>
      <c r="NVE26" s="7"/>
      <c r="NVF26" s="7"/>
      <c r="NVG26" s="7"/>
      <c r="NVH26" s="7"/>
      <c r="NVI26" s="7"/>
      <c r="NVJ26" s="7"/>
      <c r="NVK26" s="7"/>
      <c r="NVL26" s="7"/>
      <c r="NVM26" s="7"/>
      <c r="NVN26" s="7"/>
      <c r="NVO26" s="7"/>
      <c r="NVP26" s="7"/>
      <c r="NVQ26" s="7"/>
      <c r="NVR26" s="7"/>
      <c r="NVS26" s="7"/>
      <c r="NVT26" s="7"/>
      <c r="NVU26" s="7"/>
      <c r="NVV26" s="7"/>
      <c r="NVW26" s="7"/>
      <c r="NVX26" s="7"/>
      <c r="NVY26" s="7"/>
      <c r="NVZ26" s="7"/>
      <c r="NWA26" s="7"/>
      <c r="NWB26" s="7"/>
      <c r="NWC26" s="7"/>
      <c r="NWD26" s="7"/>
      <c r="NWE26" s="7"/>
      <c r="NWF26" s="7"/>
      <c r="NWG26" s="7"/>
      <c r="NWH26" s="7"/>
      <c r="NWI26" s="7"/>
      <c r="NWJ26" s="7"/>
      <c r="NWK26" s="7"/>
      <c r="NWL26" s="7"/>
      <c r="NWM26" s="7"/>
      <c r="NWN26" s="7"/>
      <c r="NWO26" s="7"/>
      <c r="NWP26" s="7"/>
      <c r="NWQ26" s="7"/>
      <c r="NWR26" s="7"/>
      <c r="NWS26" s="7"/>
      <c r="NWT26" s="7"/>
      <c r="NWU26" s="7"/>
      <c r="NWV26" s="7"/>
      <c r="NWW26" s="7"/>
      <c r="NWX26" s="7"/>
      <c r="NWY26" s="7"/>
      <c r="NWZ26" s="7"/>
      <c r="NXA26" s="7"/>
      <c r="NXB26" s="7"/>
      <c r="NXC26" s="7"/>
      <c r="NXD26" s="7"/>
      <c r="NXE26" s="7"/>
      <c r="NXF26" s="7"/>
      <c r="NXG26" s="7"/>
      <c r="NXH26" s="7"/>
      <c r="NXI26" s="7"/>
      <c r="NXJ26" s="7"/>
      <c r="NXK26" s="7"/>
      <c r="NXL26" s="7"/>
      <c r="NXM26" s="7"/>
      <c r="NXN26" s="7"/>
      <c r="NXO26" s="7"/>
      <c r="NXP26" s="7"/>
      <c r="NXQ26" s="7"/>
      <c r="NXR26" s="7"/>
      <c r="NXS26" s="7"/>
      <c r="NXT26" s="7"/>
      <c r="NXU26" s="7"/>
      <c r="NXV26" s="7"/>
      <c r="NXW26" s="7"/>
      <c r="NXX26" s="7"/>
      <c r="NXY26" s="7"/>
      <c r="NXZ26" s="7"/>
      <c r="NYA26" s="7"/>
      <c r="NYB26" s="7"/>
      <c r="NYC26" s="7"/>
      <c r="NYD26" s="7"/>
      <c r="NYE26" s="7"/>
      <c r="NYF26" s="7"/>
      <c r="NYG26" s="7"/>
      <c r="NYH26" s="7"/>
      <c r="NYI26" s="7"/>
      <c r="NYJ26" s="7"/>
      <c r="NYK26" s="7"/>
      <c r="NYL26" s="7"/>
      <c r="NYM26" s="7"/>
      <c r="NYN26" s="7"/>
      <c r="NYO26" s="7"/>
      <c r="NYP26" s="7"/>
      <c r="NYQ26" s="7"/>
      <c r="NYR26" s="7"/>
      <c r="NYS26" s="7"/>
      <c r="NYT26" s="7"/>
      <c r="NYU26" s="7"/>
      <c r="NYV26" s="7"/>
      <c r="NYW26" s="7"/>
      <c r="NYX26" s="7"/>
      <c r="NYY26" s="7"/>
      <c r="NYZ26" s="7"/>
      <c r="NZA26" s="7"/>
      <c r="NZB26" s="7"/>
      <c r="NZC26" s="7"/>
      <c r="NZD26" s="7"/>
      <c r="NZE26" s="7"/>
      <c r="NZF26" s="7"/>
      <c r="NZG26" s="7"/>
      <c r="NZH26" s="7"/>
      <c r="NZI26" s="7"/>
      <c r="NZJ26" s="7"/>
      <c r="NZK26" s="7"/>
      <c r="NZL26" s="7"/>
      <c r="NZM26" s="7"/>
      <c r="NZN26" s="7"/>
      <c r="NZO26" s="7"/>
      <c r="NZP26" s="7"/>
      <c r="NZQ26" s="7"/>
      <c r="NZR26" s="7"/>
      <c r="NZS26" s="7"/>
      <c r="NZT26" s="7"/>
      <c r="NZU26" s="7"/>
      <c r="NZV26" s="7"/>
      <c r="NZW26" s="7"/>
      <c r="NZX26" s="7"/>
      <c r="NZY26" s="7"/>
      <c r="NZZ26" s="7"/>
      <c r="OAA26" s="7"/>
      <c r="OAB26" s="7"/>
      <c r="OAC26" s="7"/>
      <c r="OAD26" s="7"/>
      <c r="OAE26" s="7"/>
      <c r="OAF26" s="7"/>
      <c r="OAG26" s="7"/>
      <c r="OAH26" s="7"/>
      <c r="OAI26" s="7"/>
      <c r="OAJ26" s="7"/>
      <c r="OAK26" s="7"/>
      <c r="OAL26" s="7"/>
      <c r="OAM26" s="7"/>
      <c r="OAN26" s="7"/>
      <c r="OAO26" s="7"/>
      <c r="OAP26" s="7"/>
      <c r="OAQ26" s="7"/>
      <c r="OAR26" s="7"/>
      <c r="OAS26" s="7"/>
      <c r="OAT26" s="7"/>
      <c r="OAU26" s="7"/>
      <c r="OAV26" s="7"/>
      <c r="OAW26" s="7"/>
      <c r="OAX26" s="7"/>
      <c r="OAY26" s="7"/>
      <c r="OAZ26" s="7"/>
      <c r="OBA26" s="7"/>
      <c r="OBB26" s="7"/>
      <c r="OBC26" s="7"/>
      <c r="OBD26" s="7"/>
      <c r="OBE26" s="7"/>
      <c r="OBF26" s="7"/>
      <c r="OBG26" s="7"/>
      <c r="OBH26" s="7"/>
      <c r="OBI26" s="7"/>
      <c r="OBJ26" s="7"/>
      <c r="OBK26" s="7"/>
      <c r="OBL26" s="7"/>
      <c r="OBM26" s="7"/>
      <c r="OBN26" s="7"/>
      <c r="OBO26" s="7"/>
      <c r="OBP26" s="7"/>
      <c r="OBQ26" s="7"/>
      <c r="OBR26" s="7"/>
      <c r="OBS26" s="7"/>
      <c r="OBT26" s="7"/>
      <c r="OBU26" s="7"/>
      <c r="OBV26" s="7"/>
      <c r="OBW26" s="7"/>
      <c r="OBX26" s="7"/>
      <c r="OBY26" s="7"/>
      <c r="OBZ26" s="7"/>
      <c r="OCA26" s="7"/>
      <c r="OCB26" s="7"/>
      <c r="OCC26" s="7"/>
      <c r="OCD26" s="7"/>
      <c r="OCE26" s="7"/>
      <c r="OCF26" s="7"/>
      <c r="OCG26" s="7"/>
      <c r="OCH26" s="7"/>
      <c r="OCI26" s="7"/>
      <c r="OCJ26" s="7"/>
      <c r="OCK26" s="7"/>
      <c r="OCL26" s="7"/>
      <c r="OCM26" s="7"/>
      <c r="OCN26" s="7"/>
      <c r="OCO26" s="7"/>
      <c r="OCP26" s="7"/>
      <c r="OCQ26" s="7"/>
      <c r="OCR26" s="7"/>
      <c r="OCS26" s="7"/>
      <c r="OCT26" s="7"/>
      <c r="OCU26" s="7"/>
      <c r="OCV26" s="7"/>
      <c r="OCW26" s="7"/>
      <c r="OCX26" s="7"/>
      <c r="OCY26" s="7"/>
      <c r="OCZ26" s="7"/>
      <c r="ODA26" s="7"/>
      <c r="ODB26" s="7"/>
      <c r="ODC26" s="7"/>
      <c r="ODD26" s="7"/>
      <c r="ODE26" s="7"/>
      <c r="ODF26" s="7"/>
      <c r="ODG26" s="7"/>
      <c r="ODH26" s="7"/>
      <c r="ODI26" s="7"/>
      <c r="ODJ26" s="7"/>
      <c r="ODK26" s="7"/>
      <c r="ODL26" s="7"/>
      <c r="ODM26" s="7"/>
      <c r="ODN26" s="7"/>
      <c r="ODO26" s="7"/>
      <c r="ODP26" s="7"/>
      <c r="ODQ26" s="7"/>
      <c r="ODR26" s="7"/>
      <c r="ODS26" s="7"/>
      <c r="ODT26" s="7"/>
      <c r="ODU26" s="7"/>
      <c r="ODV26" s="7"/>
      <c r="ODW26" s="7"/>
      <c r="ODX26" s="7"/>
      <c r="ODY26" s="7"/>
      <c r="ODZ26" s="7"/>
      <c r="OEA26" s="7"/>
      <c r="OEB26" s="7"/>
      <c r="OEC26" s="7"/>
      <c r="OED26" s="7"/>
      <c r="OEE26" s="7"/>
      <c r="OEF26" s="7"/>
      <c r="OEG26" s="7"/>
      <c r="OEH26" s="7"/>
      <c r="OEI26" s="7"/>
      <c r="OEJ26" s="7"/>
      <c r="OEK26" s="7"/>
      <c r="OEL26" s="7"/>
      <c r="OEM26" s="7"/>
      <c r="OEN26" s="7"/>
      <c r="OEO26" s="7"/>
      <c r="OEP26" s="7"/>
      <c r="OEQ26" s="7"/>
      <c r="OER26" s="7"/>
      <c r="OES26" s="7"/>
      <c r="OET26" s="7"/>
      <c r="OEU26" s="7"/>
      <c r="OEV26" s="7"/>
      <c r="OEW26" s="7"/>
      <c r="OEX26" s="7"/>
      <c r="OEY26" s="7"/>
      <c r="OEZ26" s="7"/>
      <c r="OFA26" s="7"/>
      <c r="OFB26" s="7"/>
      <c r="OFC26" s="7"/>
      <c r="OFD26" s="7"/>
      <c r="OFE26" s="7"/>
      <c r="OFF26" s="7"/>
      <c r="OFG26" s="7"/>
      <c r="OFH26" s="7"/>
      <c r="OFI26" s="7"/>
      <c r="OFJ26" s="7"/>
      <c r="OFK26" s="7"/>
      <c r="OFL26" s="7"/>
      <c r="OFM26" s="7"/>
      <c r="OFN26" s="7"/>
      <c r="OFO26" s="7"/>
      <c r="OFP26" s="7"/>
      <c r="OFQ26" s="7"/>
      <c r="OFR26" s="7"/>
      <c r="OFS26" s="7"/>
      <c r="OFT26" s="7"/>
      <c r="OFU26" s="7"/>
      <c r="OFV26" s="7"/>
      <c r="OFW26" s="7"/>
      <c r="OFX26" s="7"/>
      <c r="OFY26" s="7"/>
      <c r="OFZ26" s="7"/>
      <c r="OGA26" s="7"/>
      <c r="OGB26" s="7"/>
      <c r="OGC26" s="7"/>
      <c r="OGD26" s="7"/>
      <c r="OGE26" s="7"/>
      <c r="OGF26" s="7"/>
      <c r="OGG26" s="7"/>
      <c r="OGH26" s="7"/>
      <c r="OGI26" s="7"/>
      <c r="OGJ26" s="7"/>
      <c r="OGK26" s="7"/>
      <c r="OGL26" s="7"/>
      <c r="OGM26" s="7"/>
      <c r="OGN26" s="7"/>
      <c r="OGO26" s="7"/>
      <c r="OGP26" s="7"/>
      <c r="OGQ26" s="7"/>
      <c r="OGR26" s="7"/>
      <c r="OGS26" s="7"/>
      <c r="OGT26" s="7"/>
      <c r="OGU26" s="7"/>
      <c r="OGV26" s="7"/>
      <c r="OGW26" s="7"/>
      <c r="OGX26" s="7"/>
      <c r="OGY26" s="7"/>
      <c r="OGZ26" s="7"/>
      <c r="OHA26" s="7"/>
      <c r="OHB26" s="7"/>
      <c r="OHC26" s="7"/>
      <c r="OHD26" s="7"/>
      <c r="OHE26" s="7"/>
      <c r="OHF26" s="7"/>
      <c r="OHG26" s="7"/>
      <c r="OHH26" s="7"/>
      <c r="OHI26" s="7"/>
      <c r="OHJ26" s="7"/>
      <c r="OHK26" s="7"/>
      <c r="OHL26" s="7"/>
      <c r="OHM26" s="7"/>
      <c r="OHN26" s="7"/>
      <c r="OHO26" s="7"/>
      <c r="OHP26" s="7"/>
      <c r="OHQ26" s="7"/>
      <c r="OHR26" s="7"/>
      <c r="OHS26" s="7"/>
      <c r="OHT26" s="7"/>
      <c r="OHU26" s="7"/>
      <c r="OHV26" s="7"/>
      <c r="OHW26" s="7"/>
      <c r="OHX26" s="7"/>
      <c r="OHY26" s="7"/>
      <c r="OHZ26" s="7"/>
      <c r="OIA26" s="7"/>
      <c r="OIB26" s="7"/>
      <c r="OIC26" s="7"/>
      <c r="OID26" s="7"/>
      <c r="OIE26" s="7"/>
      <c r="OIF26" s="7"/>
      <c r="OIG26" s="7"/>
      <c r="OIH26" s="7"/>
      <c r="OII26" s="7"/>
      <c r="OIJ26" s="7"/>
      <c r="OIK26" s="7"/>
      <c r="OIL26" s="7"/>
      <c r="OIM26" s="7"/>
      <c r="OIN26" s="7"/>
      <c r="OIO26" s="7"/>
      <c r="OIP26" s="7"/>
      <c r="OIQ26" s="7"/>
      <c r="OIR26" s="7"/>
      <c r="OIS26" s="7"/>
      <c r="OIT26" s="7"/>
      <c r="OIU26" s="7"/>
      <c r="OIV26" s="7"/>
      <c r="OIW26" s="7"/>
      <c r="OIX26" s="7"/>
      <c r="OIY26" s="7"/>
      <c r="OIZ26" s="7"/>
      <c r="OJA26" s="7"/>
      <c r="OJB26" s="7"/>
      <c r="OJC26" s="7"/>
      <c r="OJD26" s="7"/>
      <c r="OJE26" s="7"/>
      <c r="OJF26" s="7"/>
      <c r="OJG26" s="7"/>
      <c r="OJH26" s="7"/>
      <c r="OJI26" s="7"/>
      <c r="OJJ26" s="7"/>
      <c r="OJK26" s="7"/>
      <c r="OJL26" s="7"/>
      <c r="OJM26" s="7"/>
      <c r="OJN26" s="7"/>
      <c r="OJO26" s="7"/>
      <c r="OJP26" s="7"/>
      <c r="OJQ26" s="7"/>
      <c r="OJR26" s="7"/>
      <c r="OJS26" s="7"/>
      <c r="OJT26" s="7"/>
      <c r="OJU26" s="7"/>
      <c r="OJV26" s="7"/>
      <c r="OJW26" s="7"/>
      <c r="OJX26" s="7"/>
      <c r="OJY26" s="7"/>
      <c r="OJZ26" s="7"/>
      <c r="OKA26" s="7"/>
      <c r="OKB26" s="7"/>
      <c r="OKC26" s="7"/>
      <c r="OKD26" s="7"/>
      <c r="OKE26" s="7"/>
      <c r="OKF26" s="7"/>
      <c r="OKG26" s="7"/>
      <c r="OKH26" s="7"/>
      <c r="OKI26" s="7"/>
      <c r="OKJ26" s="7"/>
      <c r="OKK26" s="7"/>
      <c r="OKL26" s="7"/>
      <c r="OKM26" s="7"/>
      <c r="OKN26" s="7"/>
      <c r="OKO26" s="7"/>
      <c r="OKP26" s="7"/>
      <c r="OKQ26" s="7"/>
      <c r="OKR26" s="7"/>
      <c r="OKS26" s="7"/>
      <c r="OKT26" s="7"/>
      <c r="OKU26" s="7"/>
      <c r="OKV26" s="7"/>
      <c r="OKW26" s="7"/>
      <c r="OKX26" s="7"/>
      <c r="OKY26" s="7"/>
      <c r="OKZ26" s="7"/>
      <c r="OLA26" s="7"/>
      <c r="OLB26" s="7"/>
      <c r="OLC26" s="7"/>
      <c r="OLD26" s="7"/>
      <c r="OLE26" s="7"/>
      <c r="OLF26" s="7"/>
      <c r="OLG26" s="7"/>
      <c r="OLH26" s="7"/>
      <c r="OLI26" s="7"/>
      <c r="OLJ26" s="7"/>
      <c r="OLK26" s="7"/>
      <c r="OLL26" s="7"/>
      <c r="OLM26" s="7"/>
      <c r="OLN26" s="7"/>
      <c r="OLO26" s="7"/>
      <c r="OLP26" s="7"/>
      <c r="OLQ26" s="7"/>
      <c r="OLR26" s="7"/>
      <c r="OLS26" s="7"/>
      <c r="OLT26" s="7"/>
      <c r="OLU26" s="7"/>
      <c r="OLV26" s="7"/>
      <c r="OLW26" s="7"/>
      <c r="OLX26" s="7"/>
      <c r="OLY26" s="7"/>
      <c r="OLZ26" s="7"/>
      <c r="OMA26" s="7"/>
      <c r="OMB26" s="7"/>
      <c r="OMC26" s="7"/>
      <c r="OMD26" s="7"/>
      <c r="OME26" s="7"/>
      <c r="OMF26" s="7"/>
      <c r="OMG26" s="7"/>
      <c r="OMH26" s="7"/>
      <c r="OMI26" s="7"/>
      <c r="OMJ26" s="7"/>
      <c r="OMK26" s="7"/>
      <c r="OML26" s="7"/>
      <c r="OMM26" s="7"/>
      <c r="OMN26" s="7"/>
      <c r="OMO26" s="7"/>
      <c r="OMP26" s="7"/>
      <c r="OMQ26" s="7"/>
      <c r="OMR26" s="7"/>
      <c r="OMS26" s="7"/>
      <c r="OMT26" s="7"/>
      <c r="OMU26" s="7"/>
      <c r="OMV26" s="7"/>
      <c r="OMW26" s="7"/>
      <c r="OMX26" s="7"/>
      <c r="OMY26" s="7"/>
      <c r="OMZ26" s="7"/>
      <c r="ONA26" s="7"/>
      <c r="ONB26" s="7"/>
      <c r="ONC26" s="7"/>
      <c r="OND26" s="7"/>
      <c r="ONE26" s="7"/>
      <c r="ONF26" s="7"/>
      <c r="ONG26" s="7"/>
      <c r="ONH26" s="7"/>
      <c r="ONI26" s="7"/>
      <c r="ONJ26" s="7"/>
      <c r="ONK26" s="7"/>
      <c r="ONL26" s="7"/>
      <c r="ONM26" s="7"/>
      <c r="ONN26" s="7"/>
      <c r="ONO26" s="7"/>
      <c r="ONP26" s="7"/>
      <c r="ONQ26" s="7"/>
      <c r="ONR26" s="7"/>
      <c r="ONS26" s="7"/>
      <c r="ONT26" s="7"/>
      <c r="ONU26" s="7"/>
      <c r="ONV26" s="7"/>
      <c r="ONW26" s="7"/>
      <c r="ONX26" s="7"/>
      <c r="ONY26" s="7"/>
      <c r="ONZ26" s="7"/>
      <c r="OOA26" s="7"/>
      <c r="OOB26" s="7"/>
      <c r="OOC26" s="7"/>
      <c r="OOD26" s="7"/>
      <c r="OOE26" s="7"/>
      <c r="OOF26" s="7"/>
      <c r="OOG26" s="7"/>
      <c r="OOH26" s="7"/>
      <c r="OOI26" s="7"/>
      <c r="OOJ26" s="7"/>
      <c r="OOK26" s="7"/>
      <c r="OOL26" s="7"/>
      <c r="OOM26" s="7"/>
      <c r="OON26" s="7"/>
      <c r="OOO26" s="7"/>
      <c r="OOP26" s="7"/>
      <c r="OOQ26" s="7"/>
      <c r="OOR26" s="7"/>
      <c r="OOS26" s="7"/>
      <c r="OOT26" s="7"/>
      <c r="OOU26" s="7"/>
      <c r="OOV26" s="7"/>
      <c r="OOW26" s="7"/>
      <c r="OOX26" s="7"/>
      <c r="OOY26" s="7"/>
      <c r="OOZ26" s="7"/>
      <c r="OPA26" s="7"/>
      <c r="OPB26" s="7"/>
      <c r="OPC26" s="7"/>
      <c r="OPD26" s="7"/>
      <c r="OPE26" s="7"/>
      <c r="OPF26" s="7"/>
      <c r="OPG26" s="7"/>
      <c r="OPH26" s="7"/>
      <c r="OPI26" s="7"/>
      <c r="OPJ26" s="7"/>
      <c r="OPK26" s="7"/>
      <c r="OPL26" s="7"/>
      <c r="OPM26" s="7"/>
      <c r="OPN26" s="7"/>
      <c r="OPO26" s="7"/>
      <c r="OPP26" s="7"/>
      <c r="OPQ26" s="7"/>
      <c r="OPR26" s="7"/>
      <c r="OPS26" s="7"/>
      <c r="OPT26" s="7"/>
      <c r="OPU26" s="7"/>
      <c r="OPV26" s="7"/>
      <c r="OPW26" s="7"/>
      <c r="OPX26" s="7"/>
      <c r="OPY26" s="7"/>
      <c r="OPZ26" s="7"/>
      <c r="OQA26" s="7"/>
      <c r="OQB26" s="7"/>
      <c r="OQC26" s="7"/>
      <c r="OQD26" s="7"/>
      <c r="OQE26" s="7"/>
      <c r="OQF26" s="7"/>
      <c r="OQG26" s="7"/>
      <c r="OQH26" s="7"/>
      <c r="OQI26" s="7"/>
      <c r="OQJ26" s="7"/>
      <c r="OQK26" s="7"/>
      <c r="OQL26" s="7"/>
      <c r="OQM26" s="7"/>
      <c r="OQN26" s="7"/>
      <c r="OQO26" s="7"/>
      <c r="OQP26" s="7"/>
      <c r="OQQ26" s="7"/>
      <c r="OQR26" s="7"/>
      <c r="OQS26" s="7"/>
      <c r="OQT26" s="7"/>
      <c r="OQU26" s="7"/>
      <c r="OQV26" s="7"/>
      <c r="OQW26" s="7"/>
      <c r="OQX26" s="7"/>
      <c r="OQY26" s="7"/>
      <c r="OQZ26" s="7"/>
      <c r="ORA26" s="7"/>
      <c r="ORB26" s="7"/>
      <c r="ORC26" s="7"/>
      <c r="ORD26" s="7"/>
      <c r="ORE26" s="7"/>
      <c r="ORF26" s="7"/>
      <c r="ORG26" s="7"/>
      <c r="ORH26" s="7"/>
      <c r="ORI26" s="7"/>
      <c r="ORJ26" s="7"/>
      <c r="ORK26" s="7"/>
      <c r="ORL26" s="7"/>
      <c r="ORM26" s="7"/>
      <c r="ORN26" s="7"/>
      <c r="ORO26" s="7"/>
      <c r="ORP26" s="7"/>
      <c r="ORQ26" s="7"/>
      <c r="ORR26" s="7"/>
      <c r="ORS26" s="7"/>
      <c r="ORT26" s="7"/>
      <c r="ORU26" s="7"/>
      <c r="ORV26" s="7"/>
      <c r="ORW26" s="7"/>
      <c r="ORX26" s="7"/>
      <c r="ORY26" s="7"/>
      <c r="ORZ26" s="7"/>
      <c r="OSA26" s="7"/>
      <c r="OSB26" s="7"/>
      <c r="OSC26" s="7"/>
      <c r="OSD26" s="7"/>
      <c r="OSE26" s="7"/>
      <c r="OSF26" s="7"/>
      <c r="OSG26" s="7"/>
      <c r="OSH26" s="7"/>
      <c r="OSI26" s="7"/>
      <c r="OSJ26" s="7"/>
      <c r="OSK26" s="7"/>
      <c r="OSL26" s="7"/>
      <c r="OSM26" s="7"/>
      <c r="OSN26" s="7"/>
      <c r="OSO26" s="7"/>
      <c r="OSP26" s="7"/>
      <c r="OSQ26" s="7"/>
      <c r="OSR26" s="7"/>
      <c r="OSS26" s="7"/>
      <c r="OST26" s="7"/>
      <c r="OSU26" s="7"/>
      <c r="OSV26" s="7"/>
      <c r="OSW26" s="7"/>
      <c r="OSX26" s="7"/>
      <c r="OSY26" s="7"/>
      <c r="OSZ26" s="7"/>
      <c r="OTA26" s="7"/>
      <c r="OTB26" s="7"/>
      <c r="OTC26" s="7"/>
      <c r="OTD26" s="7"/>
      <c r="OTE26" s="7"/>
      <c r="OTF26" s="7"/>
      <c r="OTG26" s="7"/>
      <c r="OTH26" s="7"/>
      <c r="OTI26" s="7"/>
      <c r="OTJ26" s="7"/>
      <c r="OTK26" s="7"/>
      <c r="OTL26" s="7"/>
      <c r="OTM26" s="7"/>
      <c r="OTN26" s="7"/>
      <c r="OTO26" s="7"/>
      <c r="OTP26" s="7"/>
      <c r="OTQ26" s="7"/>
      <c r="OTR26" s="7"/>
      <c r="OTS26" s="7"/>
      <c r="OTT26" s="7"/>
      <c r="OTU26" s="7"/>
      <c r="OTV26" s="7"/>
      <c r="OTW26" s="7"/>
      <c r="OTX26" s="7"/>
      <c r="OTY26" s="7"/>
      <c r="OTZ26" s="7"/>
      <c r="OUA26" s="7"/>
      <c r="OUB26" s="7"/>
      <c r="OUC26" s="7"/>
      <c r="OUD26" s="7"/>
      <c r="OUE26" s="7"/>
      <c r="OUF26" s="7"/>
      <c r="OUG26" s="7"/>
      <c r="OUH26" s="7"/>
      <c r="OUI26" s="7"/>
      <c r="OUJ26" s="7"/>
      <c r="OUK26" s="7"/>
      <c r="OUL26" s="7"/>
      <c r="OUM26" s="7"/>
      <c r="OUN26" s="7"/>
      <c r="OUO26" s="7"/>
      <c r="OUP26" s="7"/>
      <c r="OUQ26" s="7"/>
      <c r="OUR26" s="7"/>
      <c r="OUS26" s="7"/>
      <c r="OUT26" s="7"/>
      <c r="OUU26" s="7"/>
      <c r="OUV26" s="7"/>
      <c r="OUW26" s="7"/>
      <c r="OUX26" s="7"/>
      <c r="OUY26" s="7"/>
      <c r="OUZ26" s="7"/>
      <c r="OVA26" s="7"/>
      <c r="OVB26" s="7"/>
      <c r="OVC26" s="7"/>
      <c r="OVD26" s="7"/>
      <c r="OVE26" s="7"/>
      <c r="OVF26" s="7"/>
      <c r="OVG26" s="7"/>
      <c r="OVH26" s="7"/>
      <c r="OVI26" s="7"/>
      <c r="OVJ26" s="7"/>
      <c r="OVK26" s="7"/>
      <c r="OVL26" s="7"/>
      <c r="OVM26" s="7"/>
      <c r="OVN26" s="7"/>
      <c r="OVO26" s="7"/>
      <c r="OVP26" s="7"/>
      <c r="OVQ26" s="7"/>
      <c r="OVR26" s="7"/>
      <c r="OVS26" s="7"/>
      <c r="OVT26" s="7"/>
      <c r="OVU26" s="7"/>
      <c r="OVV26" s="7"/>
      <c r="OVW26" s="7"/>
      <c r="OVX26" s="7"/>
      <c r="OVY26" s="7"/>
      <c r="OVZ26" s="7"/>
      <c r="OWA26" s="7"/>
      <c r="OWB26" s="7"/>
      <c r="OWC26" s="7"/>
      <c r="OWD26" s="7"/>
      <c r="OWE26" s="7"/>
      <c r="OWF26" s="7"/>
      <c r="OWG26" s="7"/>
      <c r="OWH26" s="7"/>
      <c r="OWI26" s="7"/>
      <c r="OWJ26" s="7"/>
      <c r="OWK26" s="7"/>
      <c r="OWL26" s="7"/>
      <c r="OWM26" s="7"/>
      <c r="OWN26" s="7"/>
      <c r="OWO26" s="7"/>
      <c r="OWP26" s="7"/>
      <c r="OWQ26" s="7"/>
      <c r="OWR26" s="7"/>
      <c r="OWS26" s="7"/>
      <c r="OWT26" s="7"/>
      <c r="OWU26" s="7"/>
      <c r="OWV26" s="7"/>
      <c r="OWW26" s="7"/>
      <c r="OWX26" s="7"/>
      <c r="OWY26" s="7"/>
      <c r="OWZ26" s="7"/>
      <c r="OXA26" s="7"/>
      <c r="OXB26" s="7"/>
      <c r="OXC26" s="7"/>
      <c r="OXD26" s="7"/>
      <c r="OXE26" s="7"/>
      <c r="OXF26" s="7"/>
      <c r="OXG26" s="7"/>
      <c r="OXH26" s="7"/>
      <c r="OXI26" s="7"/>
      <c r="OXJ26" s="7"/>
      <c r="OXK26" s="7"/>
      <c r="OXL26" s="7"/>
      <c r="OXM26" s="7"/>
      <c r="OXN26" s="7"/>
      <c r="OXO26" s="7"/>
      <c r="OXP26" s="7"/>
      <c r="OXQ26" s="7"/>
      <c r="OXR26" s="7"/>
      <c r="OXS26" s="7"/>
      <c r="OXT26" s="7"/>
      <c r="OXU26" s="7"/>
      <c r="OXV26" s="7"/>
      <c r="OXW26" s="7"/>
      <c r="OXX26" s="7"/>
      <c r="OXY26" s="7"/>
      <c r="OXZ26" s="7"/>
      <c r="OYA26" s="7"/>
      <c r="OYB26" s="7"/>
      <c r="OYC26" s="7"/>
      <c r="OYD26" s="7"/>
      <c r="OYE26" s="7"/>
      <c r="OYF26" s="7"/>
      <c r="OYG26" s="7"/>
      <c r="OYH26" s="7"/>
      <c r="OYI26" s="7"/>
      <c r="OYJ26" s="7"/>
      <c r="OYK26" s="7"/>
      <c r="OYL26" s="7"/>
      <c r="OYM26" s="7"/>
      <c r="OYN26" s="7"/>
      <c r="OYO26" s="7"/>
      <c r="OYP26" s="7"/>
      <c r="OYQ26" s="7"/>
      <c r="OYR26" s="7"/>
      <c r="OYS26" s="7"/>
      <c r="OYT26" s="7"/>
      <c r="OYU26" s="7"/>
      <c r="OYV26" s="7"/>
      <c r="OYW26" s="7"/>
      <c r="OYX26" s="7"/>
      <c r="OYY26" s="7"/>
      <c r="OYZ26" s="7"/>
      <c r="OZA26" s="7"/>
      <c r="OZB26" s="7"/>
      <c r="OZC26" s="7"/>
      <c r="OZD26" s="7"/>
      <c r="OZE26" s="7"/>
      <c r="OZF26" s="7"/>
      <c r="OZG26" s="7"/>
      <c r="OZH26" s="7"/>
      <c r="OZI26" s="7"/>
      <c r="OZJ26" s="7"/>
      <c r="OZK26" s="7"/>
      <c r="OZL26" s="7"/>
      <c r="OZM26" s="7"/>
      <c r="OZN26" s="7"/>
      <c r="OZO26" s="7"/>
      <c r="OZP26" s="7"/>
      <c r="OZQ26" s="7"/>
      <c r="OZR26" s="7"/>
      <c r="OZS26" s="7"/>
      <c r="OZT26" s="7"/>
      <c r="OZU26" s="7"/>
      <c r="OZV26" s="7"/>
      <c r="OZW26" s="7"/>
      <c r="OZX26" s="7"/>
      <c r="OZY26" s="7"/>
      <c r="OZZ26" s="7"/>
      <c r="PAA26" s="7"/>
      <c r="PAB26" s="7"/>
      <c r="PAC26" s="7"/>
      <c r="PAD26" s="7"/>
      <c r="PAE26" s="7"/>
      <c r="PAF26" s="7"/>
      <c r="PAG26" s="7"/>
      <c r="PAH26" s="7"/>
      <c r="PAI26" s="7"/>
      <c r="PAJ26" s="7"/>
      <c r="PAK26" s="7"/>
      <c r="PAL26" s="7"/>
      <c r="PAM26" s="7"/>
      <c r="PAN26" s="7"/>
      <c r="PAO26" s="7"/>
      <c r="PAP26" s="7"/>
      <c r="PAQ26" s="7"/>
      <c r="PAR26" s="7"/>
      <c r="PAS26" s="7"/>
      <c r="PAT26" s="7"/>
      <c r="PAU26" s="7"/>
      <c r="PAV26" s="7"/>
      <c r="PAW26" s="7"/>
      <c r="PAX26" s="7"/>
      <c r="PAY26" s="7"/>
      <c r="PAZ26" s="7"/>
      <c r="PBA26" s="7"/>
      <c r="PBB26" s="7"/>
      <c r="PBC26" s="7"/>
      <c r="PBD26" s="7"/>
      <c r="PBE26" s="7"/>
      <c r="PBF26" s="7"/>
      <c r="PBG26" s="7"/>
      <c r="PBH26" s="7"/>
      <c r="PBI26" s="7"/>
      <c r="PBJ26" s="7"/>
      <c r="PBK26" s="7"/>
      <c r="PBL26" s="7"/>
      <c r="PBM26" s="7"/>
      <c r="PBN26" s="7"/>
      <c r="PBO26" s="7"/>
      <c r="PBP26" s="7"/>
      <c r="PBQ26" s="7"/>
      <c r="PBR26" s="7"/>
      <c r="PBS26" s="7"/>
      <c r="PBT26" s="7"/>
      <c r="PBU26" s="7"/>
      <c r="PBV26" s="7"/>
      <c r="PBW26" s="7"/>
      <c r="PBX26" s="7"/>
      <c r="PBY26" s="7"/>
      <c r="PBZ26" s="7"/>
      <c r="PCA26" s="7"/>
      <c r="PCB26" s="7"/>
      <c r="PCC26" s="7"/>
      <c r="PCD26" s="7"/>
      <c r="PCE26" s="7"/>
      <c r="PCF26" s="7"/>
      <c r="PCG26" s="7"/>
      <c r="PCH26" s="7"/>
      <c r="PCI26" s="7"/>
      <c r="PCJ26" s="7"/>
      <c r="PCK26" s="7"/>
      <c r="PCL26" s="7"/>
      <c r="PCM26" s="7"/>
      <c r="PCN26" s="7"/>
      <c r="PCO26" s="7"/>
      <c r="PCP26" s="7"/>
      <c r="PCQ26" s="7"/>
      <c r="PCR26" s="7"/>
      <c r="PCS26" s="7"/>
      <c r="PCT26" s="7"/>
      <c r="PCU26" s="7"/>
      <c r="PCV26" s="7"/>
      <c r="PCW26" s="7"/>
      <c r="PCX26" s="7"/>
      <c r="PCY26" s="7"/>
      <c r="PCZ26" s="7"/>
      <c r="PDA26" s="7"/>
      <c r="PDB26" s="7"/>
      <c r="PDC26" s="7"/>
      <c r="PDD26" s="7"/>
      <c r="PDE26" s="7"/>
      <c r="PDF26" s="7"/>
      <c r="PDG26" s="7"/>
      <c r="PDH26" s="7"/>
      <c r="PDI26" s="7"/>
      <c r="PDJ26" s="7"/>
      <c r="PDK26" s="7"/>
      <c r="PDL26" s="7"/>
      <c r="PDM26" s="7"/>
      <c r="PDN26" s="7"/>
      <c r="PDO26" s="7"/>
      <c r="PDP26" s="7"/>
      <c r="PDQ26" s="7"/>
      <c r="PDR26" s="7"/>
      <c r="PDS26" s="7"/>
      <c r="PDT26" s="7"/>
      <c r="PDU26" s="7"/>
      <c r="PDV26" s="7"/>
      <c r="PDW26" s="7"/>
      <c r="PDX26" s="7"/>
      <c r="PDY26" s="7"/>
      <c r="PDZ26" s="7"/>
      <c r="PEA26" s="7"/>
      <c r="PEB26" s="7"/>
      <c r="PEC26" s="7"/>
      <c r="PED26" s="7"/>
      <c r="PEE26" s="7"/>
      <c r="PEF26" s="7"/>
      <c r="PEG26" s="7"/>
      <c r="PEH26" s="7"/>
      <c r="PEI26" s="7"/>
      <c r="PEJ26" s="7"/>
      <c r="PEK26" s="7"/>
      <c r="PEL26" s="7"/>
      <c r="PEM26" s="7"/>
      <c r="PEN26" s="7"/>
      <c r="PEO26" s="7"/>
      <c r="PEP26" s="7"/>
      <c r="PEQ26" s="7"/>
      <c r="PER26" s="7"/>
      <c r="PES26" s="7"/>
      <c r="PET26" s="7"/>
      <c r="PEU26" s="7"/>
      <c r="PEV26" s="7"/>
      <c r="PEW26" s="7"/>
      <c r="PEX26" s="7"/>
      <c r="PEY26" s="7"/>
      <c r="PEZ26" s="7"/>
      <c r="PFA26" s="7"/>
      <c r="PFB26" s="7"/>
      <c r="PFC26" s="7"/>
      <c r="PFD26" s="7"/>
      <c r="PFE26" s="7"/>
      <c r="PFF26" s="7"/>
      <c r="PFG26" s="7"/>
      <c r="PFH26" s="7"/>
      <c r="PFI26" s="7"/>
      <c r="PFJ26" s="7"/>
      <c r="PFK26" s="7"/>
      <c r="PFL26" s="7"/>
      <c r="PFM26" s="7"/>
      <c r="PFN26" s="7"/>
      <c r="PFO26" s="7"/>
      <c r="PFP26" s="7"/>
      <c r="PFQ26" s="7"/>
      <c r="PFR26" s="7"/>
      <c r="PFS26" s="7"/>
      <c r="PFT26" s="7"/>
      <c r="PFU26" s="7"/>
      <c r="PFV26" s="7"/>
      <c r="PFW26" s="7"/>
      <c r="PFX26" s="7"/>
      <c r="PFY26" s="7"/>
      <c r="PFZ26" s="7"/>
      <c r="PGA26" s="7"/>
      <c r="PGB26" s="7"/>
      <c r="PGC26" s="7"/>
      <c r="PGD26" s="7"/>
      <c r="PGE26" s="7"/>
      <c r="PGF26" s="7"/>
      <c r="PGG26" s="7"/>
      <c r="PGH26" s="7"/>
      <c r="PGI26" s="7"/>
      <c r="PGJ26" s="7"/>
      <c r="PGK26" s="7"/>
      <c r="PGL26" s="7"/>
      <c r="PGM26" s="7"/>
      <c r="PGN26" s="7"/>
      <c r="PGO26" s="7"/>
      <c r="PGP26" s="7"/>
      <c r="PGQ26" s="7"/>
      <c r="PGR26" s="7"/>
      <c r="PGS26" s="7"/>
      <c r="PGT26" s="7"/>
      <c r="PGU26" s="7"/>
      <c r="PGV26" s="7"/>
      <c r="PGW26" s="7"/>
      <c r="PGX26" s="7"/>
      <c r="PGY26" s="7"/>
      <c r="PGZ26" s="7"/>
      <c r="PHA26" s="7"/>
      <c r="PHB26" s="7"/>
      <c r="PHC26" s="7"/>
      <c r="PHD26" s="7"/>
      <c r="PHE26" s="7"/>
      <c r="PHF26" s="7"/>
      <c r="PHG26" s="7"/>
      <c r="PHH26" s="7"/>
      <c r="PHI26" s="7"/>
      <c r="PHJ26" s="7"/>
      <c r="PHK26" s="7"/>
      <c r="PHL26" s="7"/>
      <c r="PHM26" s="7"/>
      <c r="PHN26" s="7"/>
      <c r="PHO26" s="7"/>
      <c r="PHP26" s="7"/>
      <c r="PHQ26" s="7"/>
      <c r="PHR26" s="7"/>
      <c r="PHS26" s="7"/>
      <c r="PHT26" s="7"/>
      <c r="PHU26" s="7"/>
      <c r="PHV26" s="7"/>
      <c r="PHW26" s="7"/>
      <c r="PHX26" s="7"/>
      <c r="PHY26" s="7"/>
      <c r="PHZ26" s="7"/>
      <c r="PIA26" s="7"/>
      <c r="PIB26" s="7"/>
      <c r="PIC26" s="7"/>
      <c r="PID26" s="7"/>
      <c r="PIE26" s="7"/>
      <c r="PIF26" s="7"/>
      <c r="PIG26" s="7"/>
      <c r="PIH26" s="7"/>
      <c r="PII26" s="7"/>
      <c r="PIJ26" s="7"/>
      <c r="PIK26" s="7"/>
      <c r="PIL26" s="7"/>
      <c r="PIM26" s="7"/>
      <c r="PIN26" s="7"/>
      <c r="PIO26" s="7"/>
      <c r="PIP26" s="7"/>
      <c r="PIQ26" s="7"/>
      <c r="PIR26" s="7"/>
      <c r="PIS26" s="7"/>
      <c r="PIT26" s="7"/>
      <c r="PIU26" s="7"/>
      <c r="PIV26" s="7"/>
      <c r="PIW26" s="7"/>
      <c r="PIX26" s="7"/>
      <c r="PIY26" s="7"/>
      <c r="PIZ26" s="7"/>
      <c r="PJA26" s="7"/>
      <c r="PJB26" s="7"/>
      <c r="PJC26" s="7"/>
      <c r="PJD26" s="7"/>
      <c r="PJE26" s="7"/>
      <c r="PJF26" s="7"/>
      <c r="PJG26" s="7"/>
      <c r="PJH26" s="7"/>
      <c r="PJI26" s="7"/>
      <c r="PJJ26" s="7"/>
      <c r="PJK26" s="7"/>
      <c r="PJL26" s="7"/>
      <c r="PJM26" s="7"/>
      <c r="PJN26" s="7"/>
      <c r="PJO26" s="7"/>
      <c r="PJP26" s="7"/>
      <c r="PJQ26" s="7"/>
      <c r="PJR26" s="7"/>
      <c r="PJS26" s="7"/>
      <c r="PJT26" s="7"/>
      <c r="PJU26" s="7"/>
      <c r="PJV26" s="7"/>
      <c r="PJW26" s="7"/>
      <c r="PJX26" s="7"/>
      <c r="PJY26" s="7"/>
      <c r="PJZ26" s="7"/>
      <c r="PKA26" s="7"/>
      <c r="PKB26" s="7"/>
      <c r="PKC26" s="7"/>
      <c r="PKD26" s="7"/>
      <c r="PKE26" s="7"/>
      <c r="PKF26" s="7"/>
      <c r="PKG26" s="7"/>
      <c r="PKH26" s="7"/>
      <c r="PKI26" s="7"/>
      <c r="PKJ26" s="7"/>
      <c r="PKK26" s="7"/>
      <c r="PKL26" s="7"/>
      <c r="PKM26" s="7"/>
      <c r="PKN26" s="7"/>
      <c r="PKO26" s="7"/>
      <c r="PKP26" s="7"/>
      <c r="PKQ26" s="7"/>
      <c r="PKR26" s="7"/>
      <c r="PKS26" s="7"/>
      <c r="PKT26" s="7"/>
      <c r="PKU26" s="7"/>
      <c r="PKV26" s="7"/>
      <c r="PKW26" s="7"/>
      <c r="PKX26" s="7"/>
      <c r="PKY26" s="7"/>
      <c r="PKZ26" s="7"/>
      <c r="PLA26" s="7"/>
      <c r="PLB26" s="7"/>
      <c r="PLC26" s="7"/>
      <c r="PLD26" s="7"/>
      <c r="PLE26" s="7"/>
      <c r="PLF26" s="7"/>
      <c r="PLG26" s="7"/>
      <c r="PLH26" s="7"/>
      <c r="PLI26" s="7"/>
      <c r="PLJ26" s="7"/>
      <c r="PLK26" s="7"/>
      <c r="PLL26" s="7"/>
      <c r="PLM26" s="7"/>
      <c r="PLN26" s="7"/>
      <c r="PLO26" s="7"/>
      <c r="PLP26" s="7"/>
      <c r="PLQ26" s="7"/>
      <c r="PLR26" s="7"/>
      <c r="PLS26" s="7"/>
      <c r="PLT26" s="7"/>
      <c r="PLU26" s="7"/>
      <c r="PLV26" s="7"/>
      <c r="PLW26" s="7"/>
      <c r="PLX26" s="7"/>
      <c r="PLY26" s="7"/>
      <c r="PLZ26" s="7"/>
      <c r="PMA26" s="7"/>
      <c r="PMB26" s="7"/>
      <c r="PMC26" s="7"/>
      <c r="PMD26" s="7"/>
      <c r="PME26" s="7"/>
      <c r="PMF26" s="7"/>
      <c r="PMG26" s="7"/>
      <c r="PMH26" s="7"/>
      <c r="PMI26" s="7"/>
      <c r="PMJ26" s="7"/>
      <c r="PMK26" s="7"/>
      <c r="PML26" s="7"/>
      <c r="PMM26" s="7"/>
      <c r="PMN26" s="7"/>
      <c r="PMO26" s="7"/>
      <c r="PMP26" s="7"/>
      <c r="PMQ26" s="7"/>
      <c r="PMR26" s="7"/>
      <c r="PMS26" s="7"/>
      <c r="PMT26" s="7"/>
      <c r="PMU26" s="7"/>
      <c r="PMV26" s="7"/>
      <c r="PMW26" s="7"/>
      <c r="PMX26" s="7"/>
      <c r="PMY26" s="7"/>
      <c r="PMZ26" s="7"/>
      <c r="PNA26" s="7"/>
      <c r="PNB26" s="7"/>
      <c r="PNC26" s="7"/>
      <c r="PND26" s="7"/>
      <c r="PNE26" s="7"/>
      <c r="PNF26" s="7"/>
      <c r="PNG26" s="7"/>
      <c r="PNH26" s="7"/>
      <c r="PNI26" s="7"/>
      <c r="PNJ26" s="7"/>
      <c r="PNK26" s="7"/>
      <c r="PNL26" s="7"/>
      <c r="PNM26" s="7"/>
      <c r="PNN26" s="7"/>
      <c r="PNO26" s="7"/>
      <c r="PNP26" s="7"/>
      <c r="PNQ26" s="7"/>
      <c r="PNR26" s="7"/>
      <c r="PNS26" s="7"/>
      <c r="PNT26" s="7"/>
      <c r="PNU26" s="7"/>
      <c r="PNV26" s="7"/>
      <c r="PNW26" s="7"/>
      <c r="PNX26" s="7"/>
      <c r="PNY26" s="7"/>
      <c r="PNZ26" s="7"/>
      <c r="POA26" s="7"/>
      <c r="POB26" s="7"/>
      <c r="POC26" s="7"/>
      <c r="POD26" s="7"/>
      <c r="POE26" s="7"/>
      <c r="POF26" s="7"/>
      <c r="POG26" s="7"/>
      <c r="POH26" s="7"/>
      <c r="POI26" s="7"/>
      <c r="POJ26" s="7"/>
      <c r="POK26" s="7"/>
      <c r="POL26" s="7"/>
      <c r="POM26" s="7"/>
      <c r="PON26" s="7"/>
      <c r="POO26" s="7"/>
      <c r="POP26" s="7"/>
      <c r="POQ26" s="7"/>
      <c r="POR26" s="7"/>
      <c r="POS26" s="7"/>
      <c r="POT26" s="7"/>
      <c r="POU26" s="7"/>
      <c r="POV26" s="7"/>
      <c r="POW26" s="7"/>
      <c r="POX26" s="7"/>
      <c r="POY26" s="7"/>
      <c r="POZ26" s="7"/>
      <c r="PPA26" s="7"/>
      <c r="PPB26" s="7"/>
      <c r="PPC26" s="7"/>
      <c r="PPD26" s="7"/>
      <c r="PPE26" s="7"/>
      <c r="PPF26" s="7"/>
      <c r="PPG26" s="7"/>
      <c r="PPH26" s="7"/>
      <c r="PPI26" s="7"/>
      <c r="PPJ26" s="7"/>
      <c r="PPK26" s="7"/>
      <c r="PPL26" s="7"/>
      <c r="PPM26" s="7"/>
      <c r="PPN26" s="7"/>
      <c r="PPO26" s="7"/>
      <c r="PPP26" s="7"/>
      <c r="PPQ26" s="7"/>
      <c r="PPR26" s="7"/>
      <c r="PPS26" s="7"/>
      <c r="PPT26" s="7"/>
      <c r="PPU26" s="7"/>
      <c r="PPV26" s="7"/>
      <c r="PPW26" s="7"/>
      <c r="PPX26" s="7"/>
      <c r="PPY26" s="7"/>
      <c r="PPZ26" s="7"/>
      <c r="PQA26" s="7"/>
      <c r="PQB26" s="7"/>
      <c r="PQC26" s="7"/>
      <c r="PQD26" s="7"/>
      <c r="PQE26" s="7"/>
      <c r="PQF26" s="7"/>
      <c r="PQG26" s="7"/>
      <c r="PQH26" s="7"/>
      <c r="PQI26" s="7"/>
      <c r="PQJ26" s="7"/>
      <c r="PQK26" s="7"/>
      <c r="PQL26" s="7"/>
      <c r="PQM26" s="7"/>
      <c r="PQN26" s="7"/>
      <c r="PQO26" s="7"/>
      <c r="PQP26" s="7"/>
      <c r="PQQ26" s="7"/>
      <c r="PQR26" s="7"/>
      <c r="PQS26" s="7"/>
      <c r="PQT26" s="7"/>
      <c r="PQU26" s="7"/>
      <c r="PQV26" s="7"/>
      <c r="PQW26" s="7"/>
      <c r="PQX26" s="7"/>
      <c r="PQY26" s="7"/>
      <c r="PQZ26" s="7"/>
      <c r="PRA26" s="7"/>
      <c r="PRB26" s="7"/>
      <c r="PRC26" s="7"/>
      <c r="PRD26" s="7"/>
      <c r="PRE26" s="7"/>
      <c r="PRF26" s="7"/>
      <c r="PRG26" s="7"/>
      <c r="PRH26" s="7"/>
      <c r="PRI26" s="7"/>
      <c r="PRJ26" s="7"/>
      <c r="PRK26" s="7"/>
      <c r="PRL26" s="7"/>
      <c r="PRM26" s="7"/>
      <c r="PRN26" s="7"/>
      <c r="PRO26" s="7"/>
      <c r="PRP26" s="7"/>
      <c r="PRQ26" s="7"/>
      <c r="PRR26" s="7"/>
      <c r="PRS26" s="7"/>
      <c r="PRT26" s="7"/>
      <c r="PRU26" s="7"/>
      <c r="PRV26" s="7"/>
      <c r="PRW26" s="7"/>
      <c r="PRX26" s="7"/>
      <c r="PRY26" s="7"/>
      <c r="PRZ26" s="7"/>
      <c r="PSA26" s="7"/>
      <c r="PSB26" s="7"/>
      <c r="PSC26" s="7"/>
      <c r="PSD26" s="7"/>
      <c r="PSE26" s="7"/>
      <c r="PSF26" s="7"/>
      <c r="PSG26" s="7"/>
      <c r="PSH26" s="7"/>
      <c r="PSI26" s="7"/>
      <c r="PSJ26" s="7"/>
      <c r="PSK26" s="7"/>
      <c r="PSL26" s="7"/>
      <c r="PSM26" s="7"/>
      <c r="PSN26" s="7"/>
      <c r="PSO26" s="7"/>
      <c r="PSP26" s="7"/>
      <c r="PSQ26" s="7"/>
      <c r="PSR26" s="7"/>
      <c r="PSS26" s="7"/>
      <c r="PST26" s="7"/>
      <c r="PSU26" s="7"/>
      <c r="PSV26" s="7"/>
      <c r="PSW26" s="7"/>
      <c r="PSX26" s="7"/>
      <c r="PSY26" s="7"/>
      <c r="PSZ26" s="7"/>
      <c r="PTA26" s="7"/>
      <c r="PTB26" s="7"/>
      <c r="PTC26" s="7"/>
      <c r="PTD26" s="7"/>
      <c r="PTE26" s="7"/>
      <c r="PTF26" s="7"/>
      <c r="PTG26" s="7"/>
      <c r="PTH26" s="7"/>
      <c r="PTI26" s="7"/>
      <c r="PTJ26" s="7"/>
      <c r="PTK26" s="7"/>
      <c r="PTL26" s="7"/>
      <c r="PTM26" s="7"/>
      <c r="PTN26" s="7"/>
      <c r="PTO26" s="7"/>
      <c r="PTP26" s="7"/>
      <c r="PTQ26" s="7"/>
      <c r="PTR26" s="7"/>
      <c r="PTS26" s="7"/>
      <c r="PTT26" s="7"/>
      <c r="PTU26" s="7"/>
      <c r="PTV26" s="7"/>
      <c r="PTW26" s="7"/>
      <c r="PTX26" s="7"/>
      <c r="PTY26" s="7"/>
      <c r="PTZ26" s="7"/>
      <c r="PUA26" s="7"/>
      <c r="PUB26" s="7"/>
      <c r="PUC26" s="7"/>
      <c r="PUD26" s="7"/>
      <c r="PUE26" s="7"/>
      <c r="PUF26" s="7"/>
      <c r="PUG26" s="7"/>
      <c r="PUH26" s="7"/>
      <c r="PUI26" s="7"/>
      <c r="PUJ26" s="7"/>
      <c r="PUK26" s="7"/>
      <c r="PUL26" s="7"/>
      <c r="PUM26" s="7"/>
      <c r="PUN26" s="7"/>
      <c r="PUO26" s="7"/>
      <c r="PUP26" s="7"/>
      <c r="PUQ26" s="7"/>
      <c r="PUR26" s="7"/>
      <c r="PUS26" s="7"/>
      <c r="PUT26" s="7"/>
      <c r="PUU26" s="7"/>
      <c r="PUV26" s="7"/>
      <c r="PUW26" s="7"/>
      <c r="PUX26" s="7"/>
      <c r="PUY26" s="7"/>
      <c r="PUZ26" s="7"/>
      <c r="PVA26" s="7"/>
      <c r="PVB26" s="7"/>
      <c r="PVC26" s="7"/>
      <c r="PVD26" s="7"/>
      <c r="PVE26" s="7"/>
      <c r="PVF26" s="7"/>
      <c r="PVG26" s="7"/>
      <c r="PVH26" s="7"/>
      <c r="PVI26" s="7"/>
      <c r="PVJ26" s="7"/>
      <c r="PVK26" s="7"/>
      <c r="PVL26" s="7"/>
      <c r="PVM26" s="7"/>
      <c r="PVN26" s="7"/>
      <c r="PVO26" s="7"/>
      <c r="PVP26" s="7"/>
      <c r="PVQ26" s="7"/>
      <c r="PVR26" s="7"/>
      <c r="PVS26" s="7"/>
      <c r="PVT26" s="7"/>
      <c r="PVU26" s="7"/>
      <c r="PVV26" s="7"/>
      <c r="PVW26" s="7"/>
      <c r="PVX26" s="7"/>
      <c r="PVY26" s="7"/>
      <c r="PVZ26" s="7"/>
      <c r="PWA26" s="7"/>
      <c r="PWB26" s="7"/>
      <c r="PWC26" s="7"/>
      <c r="PWD26" s="7"/>
      <c r="PWE26" s="7"/>
      <c r="PWF26" s="7"/>
      <c r="PWG26" s="7"/>
      <c r="PWH26" s="7"/>
      <c r="PWI26" s="7"/>
      <c r="PWJ26" s="7"/>
      <c r="PWK26" s="7"/>
      <c r="PWL26" s="7"/>
      <c r="PWM26" s="7"/>
      <c r="PWN26" s="7"/>
      <c r="PWO26" s="7"/>
      <c r="PWP26" s="7"/>
      <c r="PWQ26" s="7"/>
      <c r="PWR26" s="7"/>
      <c r="PWS26" s="7"/>
      <c r="PWT26" s="7"/>
      <c r="PWU26" s="7"/>
      <c r="PWV26" s="7"/>
      <c r="PWW26" s="7"/>
      <c r="PWX26" s="7"/>
      <c r="PWY26" s="7"/>
      <c r="PWZ26" s="7"/>
      <c r="PXA26" s="7"/>
      <c r="PXB26" s="7"/>
      <c r="PXC26" s="7"/>
      <c r="PXD26" s="7"/>
      <c r="PXE26" s="7"/>
      <c r="PXF26" s="7"/>
      <c r="PXG26" s="7"/>
      <c r="PXH26" s="7"/>
      <c r="PXI26" s="7"/>
      <c r="PXJ26" s="7"/>
      <c r="PXK26" s="7"/>
      <c r="PXL26" s="7"/>
      <c r="PXM26" s="7"/>
      <c r="PXN26" s="7"/>
      <c r="PXO26" s="7"/>
      <c r="PXP26" s="7"/>
      <c r="PXQ26" s="7"/>
      <c r="PXR26" s="7"/>
      <c r="PXS26" s="7"/>
      <c r="PXT26" s="7"/>
      <c r="PXU26" s="7"/>
      <c r="PXV26" s="7"/>
      <c r="PXW26" s="7"/>
      <c r="PXX26" s="7"/>
      <c r="PXY26" s="7"/>
      <c r="PXZ26" s="7"/>
      <c r="PYA26" s="7"/>
      <c r="PYB26" s="7"/>
      <c r="PYC26" s="7"/>
      <c r="PYD26" s="7"/>
      <c r="PYE26" s="7"/>
      <c r="PYF26" s="7"/>
      <c r="PYG26" s="7"/>
      <c r="PYH26" s="7"/>
      <c r="PYI26" s="7"/>
      <c r="PYJ26" s="7"/>
      <c r="PYK26" s="7"/>
      <c r="PYL26" s="7"/>
      <c r="PYM26" s="7"/>
      <c r="PYN26" s="7"/>
      <c r="PYO26" s="7"/>
      <c r="PYP26" s="7"/>
      <c r="PYQ26" s="7"/>
      <c r="PYR26" s="7"/>
      <c r="PYS26" s="7"/>
      <c r="PYT26" s="7"/>
      <c r="PYU26" s="7"/>
      <c r="PYV26" s="7"/>
      <c r="PYW26" s="7"/>
      <c r="PYX26" s="7"/>
      <c r="PYY26" s="7"/>
      <c r="PYZ26" s="7"/>
      <c r="PZA26" s="7"/>
      <c r="PZB26" s="7"/>
      <c r="PZC26" s="7"/>
      <c r="PZD26" s="7"/>
      <c r="PZE26" s="7"/>
      <c r="PZF26" s="7"/>
      <c r="PZG26" s="7"/>
      <c r="PZH26" s="7"/>
      <c r="PZI26" s="7"/>
      <c r="PZJ26" s="7"/>
      <c r="PZK26" s="7"/>
      <c r="PZL26" s="7"/>
      <c r="PZM26" s="7"/>
      <c r="PZN26" s="7"/>
      <c r="PZO26" s="7"/>
      <c r="PZP26" s="7"/>
      <c r="PZQ26" s="7"/>
      <c r="PZR26" s="7"/>
      <c r="PZS26" s="7"/>
      <c r="PZT26" s="7"/>
      <c r="PZU26" s="7"/>
      <c r="PZV26" s="7"/>
      <c r="PZW26" s="7"/>
      <c r="PZX26" s="7"/>
      <c r="PZY26" s="7"/>
      <c r="PZZ26" s="7"/>
      <c r="QAA26" s="7"/>
      <c r="QAB26" s="7"/>
      <c r="QAC26" s="7"/>
      <c r="QAD26" s="7"/>
      <c r="QAE26" s="7"/>
      <c r="QAF26" s="7"/>
      <c r="QAG26" s="7"/>
      <c r="QAH26" s="7"/>
      <c r="QAI26" s="7"/>
      <c r="QAJ26" s="7"/>
      <c r="QAK26" s="7"/>
      <c r="QAL26" s="7"/>
      <c r="QAM26" s="7"/>
      <c r="QAN26" s="7"/>
      <c r="QAO26" s="7"/>
      <c r="QAP26" s="7"/>
      <c r="QAQ26" s="7"/>
      <c r="QAR26" s="7"/>
      <c r="QAS26" s="7"/>
      <c r="QAT26" s="7"/>
      <c r="QAU26" s="7"/>
      <c r="QAV26" s="7"/>
      <c r="QAW26" s="7"/>
      <c r="QAX26" s="7"/>
      <c r="QAY26" s="7"/>
      <c r="QAZ26" s="7"/>
      <c r="QBA26" s="7"/>
      <c r="QBB26" s="7"/>
      <c r="QBC26" s="7"/>
      <c r="QBD26" s="7"/>
      <c r="QBE26" s="7"/>
      <c r="QBF26" s="7"/>
      <c r="QBG26" s="7"/>
      <c r="QBH26" s="7"/>
      <c r="QBI26" s="7"/>
      <c r="QBJ26" s="7"/>
      <c r="QBK26" s="7"/>
      <c r="QBL26" s="7"/>
      <c r="QBM26" s="7"/>
      <c r="QBN26" s="7"/>
      <c r="QBO26" s="7"/>
      <c r="QBP26" s="7"/>
      <c r="QBQ26" s="7"/>
      <c r="QBR26" s="7"/>
      <c r="QBS26" s="7"/>
      <c r="QBT26" s="7"/>
      <c r="QBU26" s="7"/>
      <c r="QBV26" s="7"/>
      <c r="QBW26" s="7"/>
      <c r="QBX26" s="7"/>
      <c r="QBY26" s="7"/>
      <c r="QBZ26" s="7"/>
      <c r="QCA26" s="7"/>
      <c r="QCB26" s="7"/>
      <c r="QCC26" s="7"/>
      <c r="QCD26" s="7"/>
      <c r="QCE26" s="7"/>
      <c r="QCF26" s="7"/>
      <c r="QCG26" s="7"/>
      <c r="QCH26" s="7"/>
      <c r="QCI26" s="7"/>
      <c r="QCJ26" s="7"/>
      <c r="QCK26" s="7"/>
      <c r="QCL26" s="7"/>
      <c r="QCM26" s="7"/>
      <c r="QCN26" s="7"/>
      <c r="QCO26" s="7"/>
      <c r="QCP26" s="7"/>
      <c r="QCQ26" s="7"/>
      <c r="QCR26" s="7"/>
      <c r="QCS26" s="7"/>
      <c r="QCT26" s="7"/>
      <c r="QCU26" s="7"/>
      <c r="QCV26" s="7"/>
      <c r="QCW26" s="7"/>
      <c r="QCX26" s="7"/>
      <c r="QCY26" s="7"/>
      <c r="QCZ26" s="7"/>
      <c r="QDA26" s="7"/>
      <c r="QDB26" s="7"/>
      <c r="QDC26" s="7"/>
      <c r="QDD26" s="7"/>
      <c r="QDE26" s="7"/>
      <c r="QDF26" s="7"/>
      <c r="QDG26" s="7"/>
      <c r="QDH26" s="7"/>
      <c r="QDI26" s="7"/>
      <c r="QDJ26" s="7"/>
      <c r="QDK26" s="7"/>
      <c r="QDL26" s="7"/>
      <c r="QDM26" s="7"/>
      <c r="QDN26" s="7"/>
      <c r="QDO26" s="7"/>
      <c r="QDP26" s="7"/>
      <c r="QDQ26" s="7"/>
      <c r="QDR26" s="7"/>
      <c r="QDS26" s="7"/>
      <c r="QDT26" s="7"/>
      <c r="QDU26" s="7"/>
      <c r="QDV26" s="7"/>
      <c r="QDW26" s="7"/>
      <c r="QDX26" s="7"/>
      <c r="QDY26" s="7"/>
      <c r="QDZ26" s="7"/>
      <c r="QEA26" s="7"/>
      <c r="QEB26" s="7"/>
      <c r="QEC26" s="7"/>
      <c r="QED26" s="7"/>
      <c r="QEE26" s="7"/>
      <c r="QEF26" s="7"/>
      <c r="QEG26" s="7"/>
      <c r="QEH26" s="7"/>
      <c r="QEI26" s="7"/>
      <c r="QEJ26" s="7"/>
      <c r="QEK26" s="7"/>
      <c r="QEL26" s="7"/>
      <c r="QEM26" s="7"/>
      <c r="QEN26" s="7"/>
      <c r="QEO26" s="7"/>
      <c r="QEP26" s="7"/>
      <c r="QEQ26" s="7"/>
      <c r="QER26" s="7"/>
      <c r="QES26" s="7"/>
      <c r="QET26" s="7"/>
      <c r="QEU26" s="7"/>
      <c r="QEV26" s="7"/>
      <c r="QEW26" s="7"/>
      <c r="QEX26" s="7"/>
      <c r="QEY26" s="7"/>
      <c r="QEZ26" s="7"/>
      <c r="QFA26" s="7"/>
      <c r="QFB26" s="7"/>
      <c r="QFC26" s="7"/>
      <c r="QFD26" s="7"/>
      <c r="QFE26" s="7"/>
      <c r="QFF26" s="7"/>
      <c r="QFG26" s="7"/>
      <c r="QFH26" s="7"/>
      <c r="QFI26" s="7"/>
      <c r="QFJ26" s="7"/>
      <c r="QFK26" s="7"/>
      <c r="QFL26" s="7"/>
      <c r="QFM26" s="7"/>
      <c r="QFN26" s="7"/>
      <c r="QFO26" s="7"/>
      <c r="QFP26" s="7"/>
      <c r="QFQ26" s="7"/>
      <c r="QFR26" s="7"/>
      <c r="QFS26" s="7"/>
      <c r="QFT26" s="7"/>
      <c r="QFU26" s="7"/>
      <c r="QFV26" s="7"/>
      <c r="QFW26" s="7"/>
      <c r="QFX26" s="7"/>
      <c r="QFY26" s="7"/>
      <c r="QFZ26" s="7"/>
      <c r="QGA26" s="7"/>
      <c r="QGB26" s="7"/>
      <c r="QGC26" s="7"/>
      <c r="QGD26" s="7"/>
      <c r="QGE26" s="7"/>
      <c r="QGF26" s="7"/>
      <c r="QGG26" s="7"/>
      <c r="QGH26" s="7"/>
      <c r="QGI26" s="7"/>
      <c r="QGJ26" s="7"/>
      <c r="QGK26" s="7"/>
      <c r="QGL26" s="7"/>
      <c r="QGM26" s="7"/>
      <c r="QGN26" s="7"/>
      <c r="QGO26" s="7"/>
      <c r="QGP26" s="7"/>
      <c r="QGQ26" s="7"/>
      <c r="QGR26" s="7"/>
      <c r="QGS26" s="7"/>
      <c r="QGT26" s="7"/>
      <c r="QGU26" s="7"/>
      <c r="QGV26" s="7"/>
      <c r="QGW26" s="7"/>
      <c r="QGX26" s="7"/>
      <c r="QGY26" s="7"/>
      <c r="QGZ26" s="7"/>
      <c r="QHA26" s="7"/>
      <c r="QHB26" s="7"/>
      <c r="QHC26" s="7"/>
      <c r="QHD26" s="7"/>
      <c r="QHE26" s="7"/>
      <c r="QHF26" s="7"/>
      <c r="QHG26" s="7"/>
      <c r="QHH26" s="7"/>
      <c r="QHI26" s="7"/>
      <c r="QHJ26" s="7"/>
      <c r="QHK26" s="7"/>
      <c r="QHL26" s="7"/>
      <c r="QHM26" s="7"/>
      <c r="QHN26" s="7"/>
      <c r="QHO26" s="7"/>
      <c r="QHP26" s="7"/>
      <c r="QHQ26" s="7"/>
      <c r="QHR26" s="7"/>
      <c r="QHS26" s="7"/>
      <c r="QHT26" s="7"/>
      <c r="QHU26" s="7"/>
      <c r="QHV26" s="7"/>
      <c r="QHW26" s="7"/>
      <c r="QHX26" s="7"/>
      <c r="QHY26" s="7"/>
      <c r="QHZ26" s="7"/>
      <c r="QIA26" s="7"/>
      <c r="QIB26" s="7"/>
      <c r="QIC26" s="7"/>
      <c r="QID26" s="7"/>
      <c r="QIE26" s="7"/>
      <c r="QIF26" s="7"/>
      <c r="QIG26" s="7"/>
      <c r="QIH26" s="7"/>
      <c r="QII26" s="7"/>
      <c r="QIJ26" s="7"/>
      <c r="QIK26" s="7"/>
      <c r="QIL26" s="7"/>
      <c r="QIM26" s="7"/>
      <c r="QIN26" s="7"/>
      <c r="QIO26" s="7"/>
      <c r="QIP26" s="7"/>
      <c r="QIQ26" s="7"/>
      <c r="QIR26" s="7"/>
      <c r="QIS26" s="7"/>
      <c r="QIT26" s="7"/>
      <c r="QIU26" s="7"/>
      <c r="QIV26" s="7"/>
      <c r="QIW26" s="7"/>
      <c r="QIX26" s="7"/>
      <c r="QIY26" s="7"/>
      <c r="QIZ26" s="7"/>
      <c r="QJA26" s="7"/>
      <c r="QJB26" s="7"/>
      <c r="QJC26" s="7"/>
      <c r="QJD26" s="7"/>
      <c r="QJE26" s="7"/>
      <c r="QJF26" s="7"/>
      <c r="QJG26" s="7"/>
      <c r="QJH26" s="7"/>
      <c r="QJI26" s="7"/>
      <c r="QJJ26" s="7"/>
      <c r="QJK26" s="7"/>
      <c r="QJL26" s="7"/>
      <c r="QJM26" s="7"/>
      <c r="QJN26" s="7"/>
      <c r="QJO26" s="7"/>
      <c r="QJP26" s="7"/>
      <c r="QJQ26" s="7"/>
      <c r="QJR26" s="7"/>
      <c r="QJS26" s="7"/>
      <c r="QJT26" s="7"/>
      <c r="QJU26" s="7"/>
      <c r="QJV26" s="7"/>
      <c r="QJW26" s="7"/>
      <c r="QJX26" s="7"/>
      <c r="QJY26" s="7"/>
      <c r="QJZ26" s="7"/>
      <c r="QKA26" s="7"/>
      <c r="QKB26" s="7"/>
      <c r="QKC26" s="7"/>
      <c r="QKD26" s="7"/>
      <c r="QKE26" s="7"/>
      <c r="QKF26" s="7"/>
      <c r="QKG26" s="7"/>
      <c r="QKH26" s="7"/>
      <c r="QKI26" s="7"/>
      <c r="QKJ26" s="7"/>
      <c r="QKK26" s="7"/>
      <c r="QKL26" s="7"/>
      <c r="QKM26" s="7"/>
      <c r="QKN26" s="7"/>
      <c r="QKO26" s="7"/>
      <c r="QKP26" s="7"/>
      <c r="QKQ26" s="7"/>
      <c r="QKR26" s="7"/>
      <c r="QKS26" s="7"/>
      <c r="QKT26" s="7"/>
      <c r="QKU26" s="7"/>
      <c r="QKV26" s="7"/>
      <c r="QKW26" s="7"/>
      <c r="QKX26" s="7"/>
      <c r="QKY26" s="7"/>
      <c r="QKZ26" s="7"/>
      <c r="QLA26" s="7"/>
      <c r="QLB26" s="7"/>
      <c r="QLC26" s="7"/>
      <c r="QLD26" s="7"/>
      <c r="QLE26" s="7"/>
      <c r="QLF26" s="7"/>
      <c r="QLG26" s="7"/>
      <c r="QLH26" s="7"/>
      <c r="QLI26" s="7"/>
      <c r="QLJ26" s="7"/>
      <c r="QLK26" s="7"/>
      <c r="QLL26" s="7"/>
      <c r="QLM26" s="7"/>
      <c r="QLN26" s="7"/>
      <c r="QLO26" s="7"/>
      <c r="QLP26" s="7"/>
      <c r="QLQ26" s="7"/>
      <c r="QLR26" s="7"/>
      <c r="QLS26" s="7"/>
      <c r="QLT26" s="7"/>
      <c r="QLU26" s="7"/>
      <c r="QLV26" s="7"/>
      <c r="QLW26" s="7"/>
      <c r="QLX26" s="7"/>
      <c r="QLY26" s="7"/>
      <c r="QLZ26" s="7"/>
      <c r="QMA26" s="7"/>
      <c r="QMB26" s="7"/>
      <c r="QMC26" s="7"/>
      <c r="QMD26" s="7"/>
      <c r="QME26" s="7"/>
      <c r="QMF26" s="7"/>
      <c r="QMG26" s="7"/>
      <c r="QMH26" s="7"/>
      <c r="QMI26" s="7"/>
      <c r="QMJ26" s="7"/>
      <c r="QMK26" s="7"/>
      <c r="QML26" s="7"/>
      <c r="QMM26" s="7"/>
      <c r="QMN26" s="7"/>
      <c r="QMO26" s="7"/>
      <c r="QMP26" s="7"/>
      <c r="QMQ26" s="7"/>
      <c r="QMR26" s="7"/>
      <c r="QMS26" s="7"/>
      <c r="QMT26" s="7"/>
      <c r="QMU26" s="7"/>
      <c r="QMV26" s="7"/>
      <c r="QMW26" s="7"/>
      <c r="QMX26" s="7"/>
      <c r="QMY26" s="7"/>
      <c r="QMZ26" s="7"/>
      <c r="QNA26" s="7"/>
      <c r="QNB26" s="7"/>
      <c r="QNC26" s="7"/>
      <c r="QND26" s="7"/>
      <c r="QNE26" s="7"/>
      <c r="QNF26" s="7"/>
      <c r="QNG26" s="7"/>
      <c r="QNH26" s="7"/>
      <c r="QNI26" s="7"/>
      <c r="QNJ26" s="7"/>
      <c r="QNK26" s="7"/>
      <c r="QNL26" s="7"/>
      <c r="QNM26" s="7"/>
      <c r="QNN26" s="7"/>
      <c r="QNO26" s="7"/>
      <c r="QNP26" s="7"/>
      <c r="QNQ26" s="7"/>
      <c r="QNR26" s="7"/>
      <c r="QNS26" s="7"/>
      <c r="QNT26" s="7"/>
      <c r="QNU26" s="7"/>
      <c r="QNV26" s="7"/>
      <c r="QNW26" s="7"/>
      <c r="QNX26" s="7"/>
      <c r="QNY26" s="7"/>
      <c r="QNZ26" s="7"/>
      <c r="QOA26" s="7"/>
      <c r="QOB26" s="7"/>
      <c r="QOC26" s="7"/>
      <c r="QOD26" s="7"/>
      <c r="QOE26" s="7"/>
      <c r="QOF26" s="7"/>
      <c r="QOG26" s="7"/>
      <c r="QOH26" s="7"/>
      <c r="QOI26" s="7"/>
      <c r="QOJ26" s="7"/>
      <c r="QOK26" s="7"/>
      <c r="QOL26" s="7"/>
      <c r="QOM26" s="7"/>
      <c r="QON26" s="7"/>
      <c r="QOO26" s="7"/>
      <c r="QOP26" s="7"/>
      <c r="QOQ26" s="7"/>
      <c r="QOR26" s="7"/>
      <c r="QOS26" s="7"/>
      <c r="QOT26" s="7"/>
      <c r="QOU26" s="7"/>
      <c r="QOV26" s="7"/>
      <c r="QOW26" s="7"/>
      <c r="QOX26" s="7"/>
      <c r="QOY26" s="7"/>
      <c r="QOZ26" s="7"/>
      <c r="QPA26" s="7"/>
      <c r="QPB26" s="7"/>
      <c r="QPC26" s="7"/>
      <c r="QPD26" s="7"/>
      <c r="QPE26" s="7"/>
      <c r="QPF26" s="7"/>
      <c r="QPG26" s="7"/>
      <c r="QPH26" s="7"/>
      <c r="QPI26" s="7"/>
      <c r="QPJ26" s="7"/>
      <c r="QPK26" s="7"/>
      <c r="QPL26" s="7"/>
      <c r="QPM26" s="7"/>
      <c r="QPN26" s="7"/>
      <c r="QPO26" s="7"/>
      <c r="QPP26" s="7"/>
      <c r="QPQ26" s="7"/>
      <c r="QPR26" s="7"/>
      <c r="QPS26" s="7"/>
      <c r="QPT26" s="7"/>
      <c r="QPU26" s="7"/>
      <c r="QPV26" s="7"/>
      <c r="QPW26" s="7"/>
      <c r="QPX26" s="7"/>
      <c r="QPY26" s="7"/>
      <c r="QPZ26" s="7"/>
      <c r="QQA26" s="7"/>
      <c r="QQB26" s="7"/>
      <c r="QQC26" s="7"/>
      <c r="QQD26" s="7"/>
      <c r="QQE26" s="7"/>
      <c r="QQF26" s="7"/>
      <c r="QQG26" s="7"/>
      <c r="QQH26" s="7"/>
      <c r="QQI26" s="7"/>
      <c r="QQJ26" s="7"/>
      <c r="QQK26" s="7"/>
      <c r="QQL26" s="7"/>
      <c r="QQM26" s="7"/>
      <c r="QQN26" s="7"/>
      <c r="QQO26" s="7"/>
      <c r="QQP26" s="7"/>
      <c r="QQQ26" s="7"/>
      <c r="QQR26" s="7"/>
      <c r="QQS26" s="7"/>
      <c r="QQT26" s="7"/>
      <c r="QQU26" s="7"/>
      <c r="QQV26" s="7"/>
      <c r="QQW26" s="7"/>
      <c r="QQX26" s="7"/>
      <c r="QQY26" s="7"/>
      <c r="QQZ26" s="7"/>
      <c r="QRA26" s="7"/>
      <c r="QRB26" s="7"/>
      <c r="QRC26" s="7"/>
      <c r="QRD26" s="7"/>
      <c r="QRE26" s="7"/>
      <c r="QRF26" s="7"/>
      <c r="QRG26" s="7"/>
      <c r="QRH26" s="7"/>
      <c r="QRI26" s="7"/>
      <c r="QRJ26" s="7"/>
      <c r="QRK26" s="7"/>
      <c r="QRL26" s="7"/>
      <c r="QRM26" s="7"/>
      <c r="QRN26" s="7"/>
      <c r="QRO26" s="7"/>
      <c r="QRP26" s="7"/>
      <c r="QRQ26" s="7"/>
      <c r="QRR26" s="7"/>
      <c r="QRS26" s="7"/>
      <c r="QRT26" s="7"/>
      <c r="QRU26" s="7"/>
      <c r="QRV26" s="7"/>
      <c r="QRW26" s="7"/>
      <c r="QRX26" s="7"/>
      <c r="QRY26" s="7"/>
      <c r="QRZ26" s="7"/>
      <c r="QSA26" s="7"/>
      <c r="QSB26" s="7"/>
      <c r="QSC26" s="7"/>
      <c r="QSD26" s="7"/>
      <c r="QSE26" s="7"/>
      <c r="QSF26" s="7"/>
      <c r="QSG26" s="7"/>
      <c r="QSH26" s="7"/>
      <c r="QSI26" s="7"/>
      <c r="QSJ26" s="7"/>
      <c r="QSK26" s="7"/>
      <c r="QSL26" s="7"/>
      <c r="QSM26" s="7"/>
      <c r="QSN26" s="7"/>
      <c r="QSO26" s="7"/>
      <c r="QSP26" s="7"/>
      <c r="QSQ26" s="7"/>
      <c r="QSR26" s="7"/>
      <c r="QSS26" s="7"/>
      <c r="QST26" s="7"/>
      <c r="QSU26" s="7"/>
      <c r="QSV26" s="7"/>
      <c r="QSW26" s="7"/>
      <c r="QSX26" s="7"/>
      <c r="QSY26" s="7"/>
      <c r="QSZ26" s="7"/>
      <c r="QTA26" s="7"/>
      <c r="QTB26" s="7"/>
      <c r="QTC26" s="7"/>
      <c r="QTD26" s="7"/>
      <c r="QTE26" s="7"/>
      <c r="QTF26" s="7"/>
      <c r="QTG26" s="7"/>
      <c r="QTH26" s="7"/>
      <c r="QTI26" s="7"/>
      <c r="QTJ26" s="7"/>
      <c r="QTK26" s="7"/>
      <c r="QTL26" s="7"/>
      <c r="QTM26" s="7"/>
      <c r="QTN26" s="7"/>
      <c r="QTO26" s="7"/>
      <c r="QTP26" s="7"/>
      <c r="QTQ26" s="7"/>
      <c r="QTR26" s="7"/>
      <c r="QTS26" s="7"/>
      <c r="QTT26" s="7"/>
      <c r="QTU26" s="7"/>
      <c r="QTV26" s="7"/>
      <c r="QTW26" s="7"/>
      <c r="QTX26" s="7"/>
      <c r="QTY26" s="7"/>
      <c r="QTZ26" s="7"/>
      <c r="QUA26" s="7"/>
      <c r="QUB26" s="7"/>
      <c r="QUC26" s="7"/>
      <c r="QUD26" s="7"/>
      <c r="QUE26" s="7"/>
      <c r="QUF26" s="7"/>
      <c r="QUG26" s="7"/>
      <c r="QUH26" s="7"/>
      <c r="QUI26" s="7"/>
      <c r="QUJ26" s="7"/>
      <c r="QUK26" s="7"/>
      <c r="QUL26" s="7"/>
      <c r="QUM26" s="7"/>
      <c r="QUN26" s="7"/>
      <c r="QUO26" s="7"/>
      <c r="QUP26" s="7"/>
      <c r="QUQ26" s="7"/>
      <c r="QUR26" s="7"/>
      <c r="QUS26" s="7"/>
      <c r="QUT26" s="7"/>
      <c r="QUU26" s="7"/>
      <c r="QUV26" s="7"/>
      <c r="QUW26" s="7"/>
      <c r="QUX26" s="7"/>
      <c r="QUY26" s="7"/>
      <c r="QUZ26" s="7"/>
      <c r="QVA26" s="7"/>
      <c r="QVB26" s="7"/>
      <c r="QVC26" s="7"/>
      <c r="QVD26" s="7"/>
      <c r="QVE26" s="7"/>
      <c r="QVF26" s="7"/>
      <c r="QVG26" s="7"/>
      <c r="QVH26" s="7"/>
      <c r="QVI26" s="7"/>
      <c r="QVJ26" s="7"/>
      <c r="QVK26" s="7"/>
      <c r="QVL26" s="7"/>
      <c r="QVM26" s="7"/>
      <c r="QVN26" s="7"/>
      <c r="QVO26" s="7"/>
      <c r="QVP26" s="7"/>
      <c r="QVQ26" s="7"/>
      <c r="QVR26" s="7"/>
      <c r="QVS26" s="7"/>
      <c r="QVT26" s="7"/>
      <c r="QVU26" s="7"/>
      <c r="QVV26" s="7"/>
      <c r="QVW26" s="7"/>
      <c r="QVX26" s="7"/>
      <c r="QVY26" s="7"/>
      <c r="QVZ26" s="7"/>
      <c r="QWA26" s="7"/>
      <c r="QWB26" s="7"/>
      <c r="QWC26" s="7"/>
      <c r="QWD26" s="7"/>
      <c r="QWE26" s="7"/>
      <c r="QWF26" s="7"/>
      <c r="QWG26" s="7"/>
      <c r="QWH26" s="7"/>
      <c r="QWI26" s="7"/>
      <c r="QWJ26" s="7"/>
      <c r="QWK26" s="7"/>
      <c r="QWL26" s="7"/>
      <c r="QWM26" s="7"/>
      <c r="QWN26" s="7"/>
      <c r="QWO26" s="7"/>
      <c r="QWP26" s="7"/>
      <c r="QWQ26" s="7"/>
      <c r="QWR26" s="7"/>
      <c r="QWS26" s="7"/>
      <c r="QWT26" s="7"/>
      <c r="QWU26" s="7"/>
      <c r="QWV26" s="7"/>
      <c r="QWW26" s="7"/>
      <c r="QWX26" s="7"/>
      <c r="QWY26" s="7"/>
      <c r="QWZ26" s="7"/>
      <c r="QXA26" s="7"/>
      <c r="QXB26" s="7"/>
      <c r="QXC26" s="7"/>
      <c r="QXD26" s="7"/>
      <c r="QXE26" s="7"/>
      <c r="QXF26" s="7"/>
      <c r="QXG26" s="7"/>
      <c r="QXH26" s="7"/>
      <c r="QXI26" s="7"/>
      <c r="QXJ26" s="7"/>
      <c r="QXK26" s="7"/>
      <c r="QXL26" s="7"/>
      <c r="QXM26" s="7"/>
      <c r="QXN26" s="7"/>
      <c r="QXO26" s="7"/>
      <c r="QXP26" s="7"/>
      <c r="QXQ26" s="7"/>
      <c r="QXR26" s="7"/>
      <c r="QXS26" s="7"/>
      <c r="QXT26" s="7"/>
      <c r="QXU26" s="7"/>
      <c r="QXV26" s="7"/>
      <c r="QXW26" s="7"/>
      <c r="QXX26" s="7"/>
      <c r="QXY26" s="7"/>
      <c r="QXZ26" s="7"/>
      <c r="QYA26" s="7"/>
      <c r="QYB26" s="7"/>
      <c r="QYC26" s="7"/>
      <c r="QYD26" s="7"/>
      <c r="QYE26" s="7"/>
      <c r="QYF26" s="7"/>
      <c r="QYG26" s="7"/>
      <c r="QYH26" s="7"/>
      <c r="QYI26" s="7"/>
      <c r="QYJ26" s="7"/>
      <c r="QYK26" s="7"/>
      <c r="QYL26" s="7"/>
      <c r="QYM26" s="7"/>
      <c r="QYN26" s="7"/>
      <c r="QYO26" s="7"/>
      <c r="QYP26" s="7"/>
      <c r="QYQ26" s="7"/>
      <c r="QYR26" s="7"/>
      <c r="QYS26" s="7"/>
      <c r="QYT26" s="7"/>
      <c r="QYU26" s="7"/>
      <c r="QYV26" s="7"/>
      <c r="QYW26" s="7"/>
      <c r="QYX26" s="7"/>
      <c r="QYY26" s="7"/>
      <c r="QYZ26" s="7"/>
      <c r="QZA26" s="7"/>
      <c r="QZB26" s="7"/>
      <c r="QZC26" s="7"/>
      <c r="QZD26" s="7"/>
      <c r="QZE26" s="7"/>
      <c r="QZF26" s="7"/>
      <c r="QZG26" s="7"/>
      <c r="QZH26" s="7"/>
      <c r="QZI26" s="7"/>
      <c r="QZJ26" s="7"/>
      <c r="QZK26" s="7"/>
      <c r="QZL26" s="7"/>
      <c r="QZM26" s="7"/>
      <c r="QZN26" s="7"/>
      <c r="QZO26" s="7"/>
      <c r="QZP26" s="7"/>
      <c r="QZQ26" s="7"/>
      <c r="QZR26" s="7"/>
      <c r="QZS26" s="7"/>
      <c r="QZT26" s="7"/>
      <c r="QZU26" s="7"/>
      <c r="QZV26" s="7"/>
      <c r="QZW26" s="7"/>
      <c r="QZX26" s="7"/>
      <c r="QZY26" s="7"/>
      <c r="QZZ26" s="7"/>
      <c r="RAA26" s="7"/>
      <c r="RAB26" s="7"/>
      <c r="RAC26" s="7"/>
      <c r="RAD26" s="7"/>
      <c r="RAE26" s="7"/>
      <c r="RAF26" s="7"/>
      <c r="RAG26" s="7"/>
      <c r="RAH26" s="7"/>
      <c r="RAI26" s="7"/>
      <c r="RAJ26" s="7"/>
      <c r="RAK26" s="7"/>
      <c r="RAL26" s="7"/>
      <c r="RAM26" s="7"/>
      <c r="RAN26" s="7"/>
      <c r="RAO26" s="7"/>
      <c r="RAP26" s="7"/>
      <c r="RAQ26" s="7"/>
      <c r="RAR26" s="7"/>
      <c r="RAS26" s="7"/>
      <c r="RAT26" s="7"/>
      <c r="RAU26" s="7"/>
      <c r="RAV26" s="7"/>
      <c r="RAW26" s="7"/>
      <c r="RAX26" s="7"/>
      <c r="RAY26" s="7"/>
      <c r="RAZ26" s="7"/>
      <c r="RBA26" s="7"/>
      <c r="RBB26" s="7"/>
      <c r="RBC26" s="7"/>
      <c r="RBD26" s="7"/>
      <c r="RBE26" s="7"/>
      <c r="RBF26" s="7"/>
      <c r="RBG26" s="7"/>
      <c r="RBH26" s="7"/>
      <c r="RBI26" s="7"/>
      <c r="RBJ26" s="7"/>
      <c r="RBK26" s="7"/>
      <c r="RBL26" s="7"/>
      <c r="RBM26" s="7"/>
      <c r="RBN26" s="7"/>
      <c r="RBO26" s="7"/>
      <c r="RBP26" s="7"/>
      <c r="RBQ26" s="7"/>
      <c r="RBR26" s="7"/>
      <c r="RBS26" s="7"/>
      <c r="RBT26" s="7"/>
      <c r="RBU26" s="7"/>
      <c r="RBV26" s="7"/>
      <c r="RBW26" s="7"/>
      <c r="RBX26" s="7"/>
      <c r="RBY26" s="7"/>
      <c r="RBZ26" s="7"/>
      <c r="RCA26" s="7"/>
      <c r="RCB26" s="7"/>
      <c r="RCC26" s="7"/>
      <c r="RCD26" s="7"/>
      <c r="RCE26" s="7"/>
      <c r="RCF26" s="7"/>
      <c r="RCG26" s="7"/>
      <c r="RCH26" s="7"/>
      <c r="RCI26" s="7"/>
      <c r="RCJ26" s="7"/>
      <c r="RCK26" s="7"/>
      <c r="RCL26" s="7"/>
      <c r="RCM26" s="7"/>
      <c r="RCN26" s="7"/>
      <c r="RCO26" s="7"/>
      <c r="RCP26" s="7"/>
      <c r="RCQ26" s="7"/>
      <c r="RCR26" s="7"/>
      <c r="RCS26" s="7"/>
      <c r="RCT26" s="7"/>
      <c r="RCU26" s="7"/>
      <c r="RCV26" s="7"/>
      <c r="RCW26" s="7"/>
      <c r="RCX26" s="7"/>
      <c r="RCY26" s="7"/>
      <c r="RCZ26" s="7"/>
      <c r="RDA26" s="7"/>
      <c r="RDB26" s="7"/>
      <c r="RDC26" s="7"/>
      <c r="RDD26" s="7"/>
      <c r="RDE26" s="7"/>
      <c r="RDF26" s="7"/>
      <c r="RDG26" s="7"/>
      <c r="RDH26" s="7"/>
      <c r="RDI26" s="7"/>
      <c r="RDJ26" s="7"/>
      <c r="RDK26" s="7"/>
      <c r="RDL26" s="7"/>
      <c r="RDM26" s="7"/>
      <c r="RDN26" s="7"/>
      <c r="RDO26" s="7"/>
      <c r="RDP26" s="7"/>
      <c r="RDQ26" s="7"/>
      <c r="RDR26" s="7"/>
      <c r="RDS26" s="7"/>
      <c r="RDT26" s="7"/>
      <c r="RDU26" s="7"/>
      <c r="RDV26" s="7"/>
      <c r="RDW26" s="7"/>
      <c r="RDX26" s="7"/>
      <c r="RDY26" s="7"/>
      <c r="RDZ26" s="7"/>
      <c r="REA26" s="7"/>
      <c r="REB26" s="7"/>
      <c r="REC26" s="7"/>
      <c r="RED26" s="7"/>
      <c r="REE26" s="7"/>
      <c r="REF26" s="7"/>
      <c r="REG26" s="7"/>
      <c r="REH26" s="7"/>
      <c r="REI26" s="7"/>
      <c r="REJ26" s="7"/>
      <c r="REK26" s="7"/>
      <c r="REL26" s="7"/>
      <c r="REM26" s="7"/>
      <c r="REN26" s="7"/>
      <c r="REO26" s="7"/>
      <c r="REP26" s="7"/>
      <c r="REQ26" s="7"/>
      <c r="RER26" s="7"/>
      <c r="RES26" s="7"/>
      <c r="RET26" s="7"/>
      <c r="REU26" s="7"/>
      <c r="REV26" s="7"/>
      <c r="REW26" s="7"/>
      <c r="REX26" s="7"/>
      <c r="REY26" s="7"/>
      <c r="REZ26" s="7"/>
      <c r="RFA26" s="7"/>
      <c r="RFB26" s="7"/>
      <c r="RFC26" s="7"/>
      <c r="RFD26" s="7"/>
      <c r="RFE26" s="7"/>
      <c r="RFF26" s="7"/>
      <c r="RFG26" s="7"/>
      <c r="RFH26" s="7"/>
      <c r="RFI26" s="7"/>
      <c r="RFJ26" s="7"/>
      <c r="RFK26" s="7"/>
      <c r="RFL26" s="7"/>
      <c r="RFM26" s="7"/>
      <c r="RFN26" s="7"/>
      <c r="RFO26" s="7"/>
      <c r="RFP26" s="7"/>
      <c r="RFQ26" s="7"/>
      <c r="RFR26" s="7"/>
      <c r="RFS26" s="7"/>
      <c r="RFT26" s="7"/>
      <c r="RFU26" s="7"/>
      <c r="RFV26" s="7"/>
      <c r="RFW26" s="7"/>
      <c r="RFX26" s="7"/>
      <c r="RFY26" s="7"/>
      <c r="RFZ26" s="7"/>
      <c r="RGA26" s="7"/>
      <c r="RGB26" s="7"/>
      <c r="RGC26" s="7"/>
      <c r="RGD26" s="7"/>
      <c r="RGE26" s="7"/>
      <c r="RGF26" s="7"/>
      <c r="RGG26" s="7"/>
      <c r="RGH26" s="7"/>
      <c r="RGI26" s="7"/>
      <c r="RGJ26" s="7"/>
      <c r="RGK26" s="7"/>
      <c r="RGL26" s="7"/>
      <c r="RGM26" s="7"/>
      <c r="RGN26" s="7"/>
      <c r="RGO26" s="7"/>
      <c r="RGP26" s="7"/>
      <c r="RGQ26" s="7"/>
      <c r="RGR26" s="7"/>
      <c r="RGS26" s="7"/>
      <c r="RGT26" s="7"/>
      <c r="RGU26" s="7"/>
      <c r="RGV26" s="7"/>
      <c r="RGW26" s="7"/>
      <c r="RGX26" s="7"/>
      <c r="RGY26" s="7"/>
      <c r="RGZ26" s="7"/>
      <c r="RHA26" s="7"/>
      <c r="RHB26" s="7"/>
      <c r="RHC26" s="7"/>
      <c r="RHD26" s="7"/>
      <c r="RHE26" s="7"/>
      <c r="RHF26" s="7"/>
      <c r="RHG26" s="7"/>
      <c r="RHH26" s="7"/>
      <c r="RHI26" s="7"/>
      <c r="RHJ26" s="7"/>
      <c r="RHK26" s="7"/>
      <c r="RHL26" s="7"/>
      <c r="RHM26" s="7"/>
      <c r="RHN26" s="7"/>
      <c r="RHO26" s="7"/>
      <c r="RHP26" s="7"/>
      <c r="RHQ26" s="7"/>
      <c r="RHR26" s="7"/>
      <c r="RHS26" s="7"/>
      <c r="RHT26" s="7"/>
      <c r="RHU26" s="7"/>
      <c r="RHV26" s="7"/>
      <c r="RHW26" s="7"/>
      <c r="RHX26" s="7"/>
      <c r="RHY26" s="7"/>
      <c r="RHZ26" s="7"/>
      <c r="RIA26" s="7"/>
      <c r="RIB26" s="7"/>
      <c r="RIC26" s="7"/>
      <c r="RID26" s="7"/>
      <c r="RIE26" s="7"/>
      <c r="RIF26" s="7"/>
      <c r="RIG26" s="7"/>
      <c r="RIH26" s="7"/>
      <c r="RII26" s="7"/>
      <c r="RIJ26" s="7"/>
      <c r="RIK26" s="7"/>
      <c r="RIL26" s="7"/>
      <c r="RIM26" s="7"/>
      <c r="RIN26" s="7"/>
      <c r="RIO26" s="7"/>
      <c r="RIP26" s="7"/>
      <c r="RIQ26" s="7"/>
      <c r="RIR26" s="7"/>
      <c r="RIS26" s="7"/>
      <c r="RIT26" s="7"/>
      <c r="RIU26" s="7"/>
      <c r="RIV26" s="7"/>
      <c r="RIW26" s="7"/>
      <c r="RIX26" s="7"/>
      <c r="RIY26" s="7"/>
      <c r="RIZ26" s="7"/>
      <c r="RJA26" s="7"/>
      <c r="RJB26" s="7"/>
      <c r="RJC26" s="7"/>
      <c r="RJD26" s="7"/>
      <c r="RJE26" s="7"/>
      <c r="RJF26" s="7"/>
      <c r="RJG26" s="7"/>
      <c r="RJH26" s="7"/>
      <c r="RJI26" s="7"/>
      <c r="RJJ26" s="7"/>
      <c r="RJK26" s="7"/>
      <c r="RJL26" s="7"/>
      <c r="RJM26" s="7"/>
      <c r="RJN26" s="7"/>
      <c r="RJO26" s="7"/>
      <c r="RJP26" s="7"/>
      <c r="RJQ26" s="7"/>
      <c r="RJR26" s="7"/>
      <c r="RJS26" s="7"/>
      <c r="RJT26" s="7"/>
      <c r="RJU26" s="7"/>
      <c r="RJV26" s="7"/>
      <c r="RJW26" s="7"/>
      <c r="RJX26" s="7"/>
      <c r="RJY26" s="7"/>
      <c r="RJZ26" s="7"/>
      <c r="RKA26" s="7"/>
      <c r="RKB26" s="7"/>
      <c r="RKC26" s="7"/>
      <c r="RKD26" s="7"/>
      <c r="RKE26" s="7"/>
      <c r="RKF26" s="7"/>
      <c r="RKG26" s="7"/>
      <c r="RKH26" s="7"/>
      <c r="RKI26" s="7"/>
      <c r="RKJ26" s="7"/>
      <c r="RKK26" s="7"/>
      <c r="RKL26" s="7"/>
      <c r="RKM26" s="7"/>
      <c r="RKN26" s="7"/>
      <c r="RKO26" s="7"/>
      <c r="RKP26" s="7"/>
      <c r="RKQ26" s="7"/>
      <c r="RKR26" s="7"/>
      <c r="RKS26" s="7"/>
      <c r="RKT26" s="7"/>
      <c r="RKU26" s="7"/>
      <c r="RKV26" s="7"/>
      <c r="RKW26" s="7"/>
      <c r="RKX26" s="7"/>
      <c r="RKY26" s="7"/>
      <c r="RKZ26" s="7"/>
      <c r="RLA26" s="7"/>
      <c r="RLB26" s="7"/>
      <c r="RLC26" s="7"/>
      <c r="RLD26" s="7"/>
      <c r="RLE26" s="7"/>
      <c r="RLF26" s="7"/>
      <c r="RLG26" s="7"/>
      <c r="RLH26" s="7"/>
      <c r="RLI26" s="7"/>
      <c r="RLJ26" s="7"/>
      <c r="RLK26" s="7"/>
      <c r="RLL26" s="7"/>
      <c r="RLM26" s="7"/>
      <c r="RLN26" s="7"/>
      <c r="RLO26" s="7"/>
      <c r="RLP26" s="7"/>
      <c r="RLQ26" s="7"/>
      <c r="RLR26" s="7"/>
      <c r="RLS26" s="7"/>
      <c r="RLT26" s="7"/>
      <c r="RLU26" s="7"/>
      <c r="RLV26" s="7"/>
      <c r="RLW26" s="7"/>
      <c r="RLX26" s="7"/>
      <c r="RLY26" s="7"/>
      <c r="RLZ26" s="7"/>
      <c r="RMA26" s="7"/>
      <c r="RMB26" s="7"/>
      <c r="RMC26" s="7"/>
      <c r="RMD26" s="7"/>
      <c r="RME26" s="7"/>
      <c r="RMF26" s="7"/>
      <c r="RMG26" s="7"/>
      <c r="RMH26" s="7"/>
      <c r="RMI26" s="7"/>
      <c r="RMJ26" s="7"/>
      <c r="RMK26" s="7"/>
      <c r="RML26" s="7"/>
      <c r="RMM26" s="7"/>
      <c r="RMN26" s="7"/>
      <c r="RMO26" s="7"/>
      <c r="RMP26" s="7"/>
      <c r="RMQ26" s="7"/>
      <c r="RMR26" s="7"/>
      <c r="RMS26" s="7"/>
      <c r="RMT26" s="7"/>
      <c r="RMU26" s="7"/>
      <c r="RMV26" s="7"/>
      <c r="RMW26" s="7"/>
      <c r="RMX26" s="7"/>
      <c r="RMY26" s="7"/>
      <c r="RMZ26" s="7"/>
      <c r="RNA26" s="7"/>
      <c r="RNB26" s="7"/>
      <c r="RNC26" s="7"/>
      <c r="RND26" s="7"/>
      <c r="RNE26" s="7"/>
      <c r="RNF26" s="7"/>
      <c r="RNG26" s="7"/>
      <c r="RNH26" s="7"/>
      <c r="RNI26" s="7"/>
      <c r="RNJ26" s="7"/>
      <c r="RNK26" s="7"/>
      <c r="RNL26" s="7"/>
      <c r="RNM26" s="7"/>
      <c r="RNN26" s="7"/>
      <c r="RNO26" s="7"/>
      <c r="RNP26" s="7"/>
      <c r="RNQ26" s="7"/>
      <c r="RNR26" s="7"/>
      <c r="RNS26" s="7"/>
      <c r="RNT26" s="7"/>
      <c r="RNU26" s="7"/>
      <c r="RNV26" s="7"/>
      <c r="RNW26" s="7"/>
      <c r="RNX26" s="7"/>
      <c r="RNY26" s="7"/>
      <c r="RNZ26" s="7"/>
      <c r="ROA26" s="7"/>
      <c r="ROB26" s="7"/>
      <c r="ROC26" s="7"/>
      <c r="ROD26" s="7"/>
      <c r="ROE26" s="7"/>
      <c r="ROF26" s="7"/>
      <c r="ROG26" s="7"/>
      <c r="ROH26" s="7"/>
      <c r="ROI26" s="7"/>
      <c r="ROJ26" s="7"/>
      <c r="ROK26" s="7"/>
      <c r="ROL26" s="7"/>
      <c r="ROM26" s="7"/>
      <c r="RON26" s="7"/>
      <c r="ROO26" s="7"/>
      <c r="ROP26" s="7"/>
      <c r="ROQ26" s="7"/>
      <c r="ROR26" s="7"/>
      <c r="ROS26" s="7"/>
      <c r="ROT26" s="7"/>
      <c r="ROU26" s="7"/>
      <c r="ROV26" s="7"/>
      <c r="ROW26" s="7"/>
      <c r="ROX26" s="7"/>
      <c r="ROY26" s="7"/>
      <c r="ROZ26" s="7"/>
      <c r="RPA26" s="7"/>
      <c r="RPB26" s="7"/>
      <c r="RPC26" s="7"/>
      <c r="RPD26" s="7"/>
      <c r="RPE26" s="7"/>
      <c r="RPF26" s="7"/>
      <c r="RPG26" s="7"/>
      <c r="RPH26" s="7"/>
      <c r="RPI26" s="7"/>
      <c r="RPJ26" s="7"/>
      <c r="RPK26" s="7"/>
      <c r="RPL26" s="7"/>
      <c r="RPM26" s="7"/>
      <c r="RPN26" s="7"/>
      <c r="RPO26" s="7"/>
      <c r="RPP26" s="7"/>
      <c r="RPQ26" s="7"/>
      <c r="RPR26" s="7"/>
      <c r="RPS26" s="7"/>
      <c r="RPT26" s="7"/>
      <c r="RPU26" s="7"/>
      <c r="RPV26" s="7"/>
      <c r="RPW26" s="7"/>
      <c r="RPX26" s="7"/>
      <c r="RPY26" s="7"/>
      <c r="RPZ26" s="7"/>
      <c r="RQA26" s="7"/>
      <c r="RQB26" s="7"/>
      <c r="RQC26" s="7"/>
      <c r="RQD26" s="7"/>
      <c r="RQE26" s="7"/>
      <c r="RQF26" s="7"/>
      <c r="RQG26" s="7"/>
      <c r="RQH26" s="7"/>
      <c r="RQI26" s="7"/>
      <c r="RQJ26" s="7"/>
      <c r="RQK26" s="7"/>
      <c r="RQL26" s="7"/>
      <c r="RQM26" s="7"/>
      <c r="RQN26" s="7"/>
      <c r="RQO26" s="7"/>
      <c r="RQP26" s="7"/>
      <c r="RQQ26" s="7"/>
      <c r="RQR26" s="7"/>
      <c r="RQS26" s="7"/>
      <c r="RQT26" s="7"/>
      <c r="RQU26" s="7"/>
      <c r="RQV26" s="7"/>
      <c r="RQW26" s="7"/>
      <c r="RQX26" s="7"/>
      <c r="RQY26" s="7"/>
      <c r="RQZ26" s="7"/>
      <c r="RRA26" s="7"/>
      <c r="RRB26" s="7"/>
      <c r="RRC26" s="7"/>
      <c r="RRD26" s="7"/>
      <c r="RRE26" s="7"/>
      <c r="RRF26" s="7"/>
      <c r="RRG26" s="7"/>
      <c r="RRH26" s="7"/>
      <c r="RRI26" s="7"/>
      <c r="RRJ26" s="7"/>
      <c r="RRK26" s="7"/>
      <c r="RRL26" s="7"/>
      <c r="RRM26" s="7"/>
      <c r="RRN26" s="7"/>
      <c r="RRO26" s="7"/>
      <c r="RRP26" s="7"/>
      <c r="RRQ26" s="7"/>
      <c r="RRR26" s="7"/>
      <c r="RRS26" s="7"/>
      <c r="RRT26" s="7"/>
      <c r="RRU26" s="7"/>
      <c r="RRV26" s="7"/>
      <c r="RRW26" s="7"/>
      <c r="RRX26" s="7"/>
      <c r="RRY26" s="7"/>
      <c r="RRZ26" s="7"/>
      <c r="RSA26" s="7"/>
      <c r="RSB26" s="7"/>
      <c r="RSC26" s="7"/>
      <c r="RSD26" s="7"/>
      <c r="RSE26" s="7"/>
      <c r="RSF26" s="7"/>
      <c r="RSG26" s="7"/>
      <c r="RSH26" s="7"/>
      <c r="RSI26" s="7"/>
      <c r="RSJ26" s="7"/>
      <c r="RSK26" s="7"/>
      <c r="RSL26" s="7"/>
      <c r="RSM26" s="7"/>
      <c r="RSN26" s="7"/>
      <c r="RSO26" s="7"/>
      <c r="RSP26" s="7"/>
      <c r="RSQ26" s="7"/>
      <c r="RSR26" s="7"/>
      <c r="RSS26" s="7"/>
      <c r="RST26" s="7"/>
      <c r="RSU26" s="7"/>
      <c r="RSV26" s="7"/>
      <c r="RSW26" s="7"/>
      <c r="RSX26" s="7"/>
      <c r="RSY26" s="7"/>
      <c r="RSZ26" s="7"/>
      <c r="RTA26" s="7"/>
      <c r="RTB26" s="7"/>
      <c r="RTC26" s="7"/>
      <c r="RTD26" s="7"/>
      <c r="RTE26" s="7"/>
      <c r="RTF26" s="7"/>
      <c r="RTG26" s="7"/>
      <c r="RTH26" s="7"/>
      <c r="RTI26" s="7"/>
      <c r="RTJ26" s="7"/>
      <c r="RTK26" s="7"/>
      <c r="RTL26" s="7"/>
      <c r="RTM26" s="7"/>
      <c r="RTN26" s="7"/>
      <c r="RTO26" s="7"/>
      <c r="RTP26" s="7"/>
      <c r="RTQ26" s="7"/>
      <c r="RTR26" s="7"/>
      <c r="RTS26" s="7"/>
      <c r="RTT26" s="7"/>
      <c r="RTU26" s="7"/>
      <c r="RTV26" s="7"/>
      <c r="RTW26" s="7"/>
      <c r="RTX26" s="7"/>
      <c r="RTY26" s="7"/>
      <c r="RTZ26" s="7"/>
      <c r="RUA26" s="7"/>
      <c r="RUB26" s="7"/>
      <c r="RUC26" s="7"/>
      <c r="RUD26" s="7"/>
      <c r="RUE26" s="7"/>
      <c r="RUF26" s="7"/>
      <c r="RUG26" s="7"/>
      <c r="RUH26" s="7"/>
      <c r="RUI26" s="7"/>
      <c r="RUJ26" s="7"/>
      <c r="RUK26" s="7"/>
      <c r="RUL26" s="7"/>
      <c r="RUM26" s="7"/>
      <c r="RUN26" s="7"/>
      <c r="RUO26" s="7"/>
      <c r="RUP26" s="7"/>
      <c r="RUQ26" s="7"/>
      <c r="RUR26" s="7"/>
      <c r="RUS26" s="7"/>
      <c r="RUT26" s="7"/>
      <c r="RUU26" s="7"/>
      <c r="RUV26" s="7"/>
      <c r="RUW26" s="7"/>
      <c r="RUX26" s="7"/>
      <c r="RUY26" s="7"/>
      <c r="RUZ26" s="7"/>
      <c r="RVA26" s="7"/>
      <c r="RVB26" s="7"/>
      <c r="RVC26" s="7"/>
      <c r="RVD26" s="7"/>
      <c r="RVE26" s="7"/>
      <c r="RVF26" s="7"/>
      <c r="RVG26" s="7"/>
      <c r="RVH26" s="7"/>
      <c r="RVI26" s="7"/>
      <c r="RVJ26" s="7"/>
      <c r="RVK26" s="7"/>
      <c r="RVL26" s="7"/>
      <c r="RVM26" s="7"/>
      <c r="RVN26" s="7"/>
      <c r="RVO26" s="7"/>
      <c r="RVP26" s="7"/>
      <c r="RVQ26" s="7"/>
      <c r="RVR26" s="7"/>
      <c r="RVS26" s="7"/>
      <c r="RVT26" s="7"/>
      <c r="RVU26" s="7"/>
      <c r="RVV26" s="7"/>
      <c r="RVW26" s="7"/>
      <c r="RVX26" s="7"/>
      <c r="RVY26" s="7"/>
      <c r="RVZ26" s="7"/>
      <c r="RWA26" s="7"/>
      <c r="RWB26" s="7"/>
      <c r="RWC26" s="7"/>
      <c r="RWD26" s="7"/>
      <c r="RWE26" s="7"/>
      <c r="RWF26" s="7"/>
      <c r="RWG26" s="7"/>
      <c r="RWH26" s="7"/>
      <c r="RWI26" s="7"/>
      <c r="RWJ26" s="7"/>
      <c r="RWK26" s="7"/>
      <c r="RWL26" s="7"/>
      <c r="RWM26" s="7"/>
      <c r="RWN26" s="7"/>
      <c r="RWO26" s="7"/>
      <c r="RWP26" s="7"/>
      <c r="RWQ26" s="7"/>
      <c r="RWR26" s="7"/>
      <c r="RWS26" s="7"/>
      <c r="RWT26" s="7"/>
      <c r="RWU26" s="7"/>
      <c r="RWV26" s="7"/>
      <c r="RWW26" s="7"/>
      <c r="RWX26" s="7"/>
      <c r="RWY26" s="7"/>
      <c r="RWZ26" s="7"/>
      <c r="RXA26" s="7"/>
      <c r="RXB26" s="7"/>
      <c r="RXC26" s="7"/>
      <c r="RXD26" s="7"/>
      <c r="RXE26" s="7"/>
      <c r="RXF26" s="7"/>
      <c r="RXG26" s="7"/>
      <c r="RXH26" s="7"/>
      <c r="RXI26" s="7"/>
      <c r="RXJ26" s="7"/>
      <c r="RXK26" s="7"/>
      <c r="RXL26" s="7"/>
      <c r="RXM26" s="7"/>
      <c r="RXN26" s="7"/>
      <c r="RXO26" s="7"/>
      <c r="RXP26" s="7"/>
      <c r="RXQ26" s="7"/>
      <c r="RXR26" s="7"/>
      <c r="RXS26" s="7"/>
      <c r="RXT26" s="7"/>
      <c r="RXU26" s="7"/>
      <c r="RXV26" s="7"/>
      <c r="RXW26" s="7"/>
      <c r="RXX26" s="7"/>
      <c r="RXY26" s="7"/>
      <c r="RXZ26" s="7"/>
      <c r="RYA26" s="7"/>
      <c r="RYB26" s="7"/>
      <c r="RYC26" s="7"/>
      <c r="RYD26" s="7"/>
      <c r="RYE26" s="7"/>
      <c r="RYF26" s="7"/>
      <c r="RYG26" s="7"/>
      <c r="RYH26" s="7"/>
      <c r="RYI26" s="7"/>
      <c r="RYJ26" s="7"/>
      <c r="RYK26" s="7"/>
      <c r="RYL26" s="7"/>
      <c r="RYM26" s="7"/>
      <c r="RYN26" s="7"/>
      <c r="RYO26" s="7"/>
      <c r="RYP26" s="7"/>
      <c r="RYQ26" s="7"/>
      <c r="RYR26" s="7"/>
      <c r="RYS26" s="7"/>
      <c r="RYT26" s="7"/>
      <c r="RYU26" s="7"/>
      <c r="RYV26" s="7"/>
      <c r="RYW26" s="7"/>
      <c r="RYX26" s="7"/>
      <c r="RYY26" s="7"/>
      <c r="RYZ26" s="7"/>
      <c r="RZA26" s="7"/>
      <c r="RZB26" s="7"/>
      <c r="RZC26" s="7"/>
      <c r="RZD26" s="7"/>
      <c r="RZE26" s="7"/>
      <c r="RZF26" s="7"/>
      <c r="RZG26" s="7"/>
      <c r="RZH26" s="7"/>
      <c r="RZI26" s="7"/>
      <c r="RZJ26" s="7"/>
      <c r="RZK26" s="7"/>
      <c r="RZL26" s="7"/>
      <c r="RZM26" s="7"/>
      <c r="RZN26" s="7"/>
      <c r="RZO26" s="7"/>
      <c r="RZP26" s="7"/>
      <c r="RZQ26" s="7"/>
      <c r="RZR26" s="7"/>
      <c r="RZS26" s="7"/>
      <c r="RZT26" s="7"/>
      <c r="RZU26" s="7"/>
      <c r="RZV26" s="7"/>
      <c r="RZW26" s="7"/>
      <c r="RZX26" s="7"/>
      <c r="RZY26" s="7"/>
      <c r="RZZ26" s="7"/>
      <c r="SAA26" s="7"/>
      <c r="SAB26" s="7"/>
      <c r="SAC26" s="7"/>
      <c r="SAD26" s="7"/>
      <c r="SAE26" s="7"/>
      <c r="SAF26" s="7"/>
      <c r="SAG26" s="7"/>
      <c r="SAH26" s="7"/>
      <c r="SAI26" s="7"/>
      <c r="SAJ26" s="7"/>
      <c r="SAK26" s="7"/>
      <c r="SAL26" s="7"/>
      <c r="SAM26" s="7"/>
      <c r="SAN26" s="7"/>
      <c r="SAO26" s="7"/>
      <c r="SAP26" s="7"/>
      <c r="SAQ26" s="7"/>
      <c r="SAR26" s="7"/>
      <c r="SAS26" s="7"/>
      <c r="SAT26" s="7"/>
      <c r="SAU26" s="7"/>
      <c r="SAV26" s="7"/>
      <c r="SAW26" s="7"/>
      <c r="SAX26" s="7"/>
      <c r="SAY26" s="7"/>
      <c r="SAZ26" s="7"/>
      <c r="SBA26" s="7"/>
      <c r="SBB26" s="7"/>
      <c r="SBC26" s="7"/>
      <c r="SBD26" s="7"/>
      <c r="SBE26" s="7"/>
      <c r="SBF26" s="7"/>
      <c r="SBG26" s="7"/>
      <c r="SBH26" s="7"/>
      <c r="SBI26" s="7"/>
      <c r="SBJ26" s="7"/>
      <c r="SBK26" s="7"/>
      <c r="SBL26" s="7"/>
      <c r="SBM26" s="7"/>
      <c r="SBN26" s="7"/>
      <c r="SBO26" s="7"/>
      <c r="SBP26" s="7"/>
      <c r="SBQ26" s="7"/>
      <c r="SBR26" s="7"/>
      <c r="SBS26" s="7"/>
      <c r="SBT26" s="7"/>
      <c r="SBU26" s="7"/>
      <c r="SBV26" s="7"/>
      <c r="SBW26" s="7"/>
      <c r="SBX26" s="7"/>
      <c r="SBY26" s="7"/>
      <c r="SBZ26" s="7"/>
      <c r="SCA26" s="7"/>
      <c r="SCB26" s="7"/>
      <c r="SCC26" s="7"/>
      <c r="SCD26" s="7"/>
      <c r="SCE26" s="7"/>
      <c r="SCF26" s="7"/>
      <c r="SCG26" s="7"/>
      <c r="SCH26" s="7"/>
      <c r="SCI26" s="7"/>
      <c r="SCJ26" s="7"/>
      <c r="SCK26" s="7"/>
      <c r="SCL26" s="7"/>
      <c r="SCM26" s="7"/>
      <c r="SCN26" s="7"/>
      <c r="SCO26" s="7"/>
      <c r="SCP26" s="7"/>
      <c r="SCQ26" s="7"/>
      <c r="SCR26" s="7"/>
      <c r="SCS26" s="7"/>
      <c r="SCT26" s="7"/>
      <c r="SCU26" s="7"/>
      <c r="SCV26" s="7"/>
      <c r="SCW26" s="7"/>
      <c r="SCX26" s="7"/>
      <c r="SCY26" s="7"/>
      <c r="SCZ26" s="7"/>
      <c r="SDA26" s="7"/>
      <c r="SDB26" s="7"/>
      <c r="SDC26" s="7"/>
      <c r="SDD26" s="7"/>
      <c r="SDE26" s="7"/>
      <c r="SDF26" s="7"/>
      <c r="SDG26" s="7"/>
      <c r="SDH26" s="7"/>
      <c r="SDI26" s="7"/>
      <c r="SDJ26" s="7"/>
      <c r="SDK26" s="7"/>
      <c r="SDL26" s="7"/>
      <c r="SDM26" s="7"/>
      <c r="SDN26" s="7"/>
      <c r="SDO26" s="7"/>
      <c r="SDP26" s="7"/>
      <c r="SDQ26" s="7"/>
      <c r="SDR26" s="7"/>
      <c r="SDS26" s="7"/>
      <c r="SDT26" s="7"/>
      <c r="SDU26" s="7"/>
      <c r="SDV26" s="7"/>
      <c r="SDW26" s="7"/>
      <c r="SDX26" s="7"/>
      <c r="SDY26" s="7"/>
      <c r="SDZ26" s="7"/>
      <c r="SEA26" s="7"/>
      <c r="SEB26" s="7"/>
      <c r="SEC26" s="7"/>
      <c r="SED26" s="7"/>
      <c r="SEE26" s="7"/>
      <c r="SEF26" s="7"/>
      <c r="SEG26" s="7"/>
      <c r="SEH26" s="7"/>
      <c r="SEI26" s="7"/>
      <c r="SEJ26" s="7"/>
      <c r="SEK26" s="7"/>
      <c r="SEL26" s="7"/>
      <c r="SEM26" s="7"/>
      <c r="SEN26" s="7"/>
      <c r="SEO26" s="7"/>
      <c r="SEP26" s="7"/>
      <c r="SEQ26" s="7"/>
      <c r="SER26" s="7"/>
      <c r="SES26" s="7"/>
      <c r="SET26" s="7"/>
      <c r="SEU26" s="7"/>
      <c r="SEV26" s="7"/>
      <c r="SEW26" s="7"/>
      <c r="SEX26" s="7"/>
      <c r="SEY26" s="7"/>
      <c r="SEZ26" s="7"/>
      <c r="SFA26" s="7"/>
      <c r="SFB26" s="7"/>
      <c r="SFC26" s="7"/>
      <c r="SFD26" s="7"/>
      <c r="SFE26" s="7"/>
      <c r="SFF26" s="7"/>
      <c r="SFG26" s="7"/>
      <c r="SFH26" s="7"/>
      <c r="SFI26" s="7"/>
      <c r="SFJ26" s="7"/>
      <c r="SFK26" s="7"/>
      <c r="SFL26" s="7"/>
      <c r="SFM26" s="7"/>
      <c r="SFN26" s="7"/>
      <c r="SFO26" s="7"/>
      <c r="SFP26" s="7"/>
      <c r="SFQ26" s="7"/>
      <c r="SFR26" s="7"/>
      <c r="SFS26" s="7"/>
      <c r="SFT26" s="7"/>
      <c r="SFU26" s="7"/>
      <c r="SFV26" s="7"/>
      <c r="SFW26" s="7"/>
      <c r="SFX26" s="7"/>
      <c r="SFY26" s="7"/>
      <c r="SFZ26" s="7"/>
      <c r="SGA26" s="7"/>
      <c r="SGB26" s="7"/>
      <c r="SGC26" s="7"/>
      <c r="SGD26" s="7"/>
      <c r="SGE26" s="7"/>
      <c r="SGF26" s="7"/>
      <c r="SGG26" s="7"/>
      <c r="SGH26" s="7"/>
      <c r="SGI26" s="7"/>
      <c r="SGJ26" s="7"/>
      <c r="SGK26" s="7"/>
      <c r="SGL26" s="7"/>
      <c r="SGM26" s="7"/>
      <c r="SGN26" s="7"/>
      <c r="SGO26" s="7"/>
      <c r="SGP26" s="7"/>
      <c r="SGQ26" s="7"/>
      <c r="SGR26" s="7"/>
      <c r="SGS26" s="7"/>
      <c r="SGT26" s="7"/>
      <c r="SGU26" s="7"/>
      <c r="SGV26" s="7"/>
      <c r="SGW26" s="7"/>
      <c r="SGX26" s="7"/>
      <c r="SGY26" s="7"/>
      <c r="SGZ26" s="7"/>
      <c r="SHA26" s="7"/>
      <c r="SHB26" s="7"/>
      <c r="SHC26" s="7"/>
      <c r="SHD26" s="7"/>
      <c r="SHE26" s="7"/>
      <c r="SHF26" s="7"/>
      <c r="SHG26" s="7"/>
      <c r="SHH26" s="7"/>
      <c r="SHI26" s="7"/>
      <c r="SHJ26" s="7"/>
      <c r="SHK26" s="7"/>
      <c r="SHL26" s="7"/>
      <c r="SHM26" s="7"/>
      <c r="SHN26" s="7"/>
      <c r="SHO26" s="7"/>
      <c r="SHP26" s="7"/>
      <c r="SHQ26" s="7"/>
      <c r="SHR26" s="7"/>
      <c r="SHS26" s="7"/>
      <c r="SHT26" s="7"/>
      <c r="SHU26" s="7"/>
      <c r="SHV26" s="7"/>
      <c r="SHW26" s="7"/>
      <c r="SHX26" s="7"/>
      <c r="SHY26" s="7"/>
      <c r="SHZ26" s="7"/>
      <c r="SIA26" s="7"/>
      <c r="SIB26" s="7"/>
      <c r="SIC26" s="7"/>
      <c r="SID26" s="7"/>
      <c r="SIE26" s="7"/>
      <c r="SIF26" s="7"/>
      <c r="SIG26" s="7"/>
      <c r="SIH26" s="7"/>
      <c r="SII26" s="7"/>
      <c r="SIJ26" s="7"/>
      <c r="SIK26" s="7"/>
      <c r="SIL26" s="7"/>
      <c r="SIM26" s="7"/>
      <c r="SIN26" s="7"/>
      <c r="SIO26" s="7"/>
      <c r="SIP26" s="7"/>
      <c r="SIQ26" s="7"/>
      <c r="SIR26" s="7"/>
      <c r="SIS26" s="7"/>
      <c r="SIT26" s="7"/>
      <c r="SIU26" s="7"/>
      <c r="SIV26" s="7"/>
      <c r="SIW26" s="7"/>
      <c r="SIX26" s="7"/>
      <c r="SIY26" s="7"/>
      <c r="SIZ26" s="7"/>
      <c r="SJA26" s="7"/>
      <c r="SJB26" s="7"/>
      <c r="SJC26" s="7"/>
      <c r="SJD26" s="7"/>
      <c r="SJE26" s="7"/>
      <c r="SJF26" s="7"/>
      <c r="SJG26" s="7"/>
      <c r="SJH26" s="7"/>
      <c r="SJI26" s="7"/>
      <c r="SJJ26" s="7"/>
      <c r="SJK26" s="7"/>
      <c r="SJL26" s="7"/>
      <c r="SJM26" s="7"/>
      <c r="SJN26" s="7"/>
      <c r="SJO26" s="7"/>
      <c r="SJP26" s="7"/>
      <c r="SJQ26" s="7"/>
      <c r="SJR26" s="7"/>
      <c r="SJS26" s="7"/>
      <c r="SJT26" s="7"/>
      <c r="SJU26" s="7"/>
      <c r="SJV26" s="7"/>
      <c r="SJW26" s="7"/>
      <c r="SJX26" s="7"/>
      <c r="SJY26" s="7"/>
      <c r="SJZ26" s="7"/>
      <c r="SKA26" s="7"/>
      <c r="SKB26" s="7"/>
      <c r="SKC26" s="7"/>
      <c r="SKD26" s="7"/>
      <c r="SKE26" s="7"/>
      <c r="SKF26" s="7"/>
      <c r="SKG26" s="7"/>
      <c r="SKH26" s="7"/>
      <c r="SKI26" s="7"/>
      <c r="SKJ26" s="7"/>
      <c r="SKK26" s="7"/>
      <c r="SKL26" s="7"/>
      <c r="SKM26" s="7"/>
      <c r="SKN26" s="7"/>
      <c r="SKO26" s="7"/>
      <c r="SKP26" s="7"/>
      <c r="SKQ26" s="7"/>
      <c r="SKR26" s="7"/>
      <c r="SKS26" s="7"/>
      <c r="SKT26" s="7"/>
      <c r="SKU26" s="7"/>
      <c r="SKV26" s="7"/>
      <c r="SKW26" s="7"/>
      <c r="SKX26" s="7"/>
      <c r="SKY26" s="7"/>
      <c r="SKZ26" s="7"/>
      <c r="SLA26" s="7"/>
      <c r="SLB26" s="7"/>
      <c r="SLC26" s="7"/>
      <c r="SLD26" s="7"/>
      <c r="SLE26" s="7"/>
      <c r="SLF26" s="7"/>
      <c r="SLG26" s="7"/>
      <c r="SLH26" s="7"/>
      <c r="SLI26" s="7"/>
      <c r="SLJ26" s="7"/>
      <c r="SLK26" s="7"/>
      <c r="SLL26" s="7"/>
      <c r="SLM26" s="7"/>
      <c r="SLN26" s="7"/>
      <c r="SLO26" s="7"/>
      <c r="SLP26" s="7"/>
      <c r="SLQ26" s="7"/>
      <c r="SLR26" s="7"/>
      <c r="SLS26" s="7"/>
      <c r="SLT26" s="7"/>
      <c r="SLU26" s="7"/>
      <c r="SLV26" s="7"/>
      <c r="SLW26" s="7"/>
      <c r="SLX26" s="7"/>
      <c r="SLY26" s="7"/>
      <c r="SLZ26" s="7"/>
      <c r="SMA26" s="7"/>
      <c r="SMB26" s="7"/>
      <c r="SMC26" s="7"/>
      <c r="SMD26" s="7"/>
      <c r="SME26" s="7"/>
      <c r="SMF26" s="7"/>
      <c r="SMG26" s="7"/>
      <c r="SMH26" s="7"/>
      <c r="SMI26" s="7"/>
      <c r="SMJ26" s="7"/>
      <c r="SMK26" s="7"/>
      <c r="SML26" s="7"/>
      <c r="SMM26" s="7"/>
      <c r="SMN26" s="7"/>
      <c r="SMO26" s="7"/>
      <c r="SMP26" s="7"/>
      <c r="SMQ26" s="7"/>
      <c r="SMR26" s="7"/>
      <c r="SMS26" s="7"/>
      <c r="SMT26" s="7"/>
      <c r="SMU26" s="7"/>
      <c r="SMV26" s="7"/>
      <c r="SMW26" s="7"/>
      <c r="SMX26" s="7"/>
      <c r="SMY26" s="7"/>
      <c r="SMZ26" s="7"/>
      <c r="SNA26" s="7"/>
      <c r="SNB26" s="7"/>
      <c r="SNC26" s="7"/>
      <c r="SND26" s="7"/>
      <c r="SNE26" s="7"/>
      <c r="SNF26" s="7"/>
      <c r="SNG26" s="7"/>
      <c r="SNH26" s="7"/>
      <c r="SNI26" s="7"/>
      <c r="SNJ26" s="7"/>
      <c r="SNK26" s="7"/>
      <c r="SNL26" s="7"/>
      <c r="SNM26" s="7"/>
      <c r="SNN26" s="7"/>
      <c r="SNO26" s="7"/>
      <c r="SNP26" s="7"/>
      <c r="SNQ26" s="7"/>
      <c r="SNR26" s="7"/>
      <c r="SNS26" s="7"/>
      <c r="SNT26" s="7"/>
      <c r="SNU26" s="7"/>
      <c r="SNV26" s="7"/>
      <c r="SNW26" s="7"/>
      <c r="SNX26" s="7"/>
      <c r="SNY26" s="7"/>
      <c r="SNZ26" s="7"/>
      <c r="SOA26" s="7"/>
      <c r="SOB26" s="7"/>
      <c r="SOC26" s="7"/>
      <c r="SOD26" s="7"/>
      <c r="SOE26" s="7"/>
      <c r="SOF26" s="7"/>
      <c r="SOG26" s="7"/>
      <c r="SOH26" s="7"/>
      <c r="SOI26" s="7"/>
      <c r="SOJ26" s="7"/>
      <c r="SOK26" s="7"/>
      <c r="SOL26" s="7"/>
      <c r="SOM26" s="7"/>
      <c r="SON26" s="7"/>
      <c r="SOO26" s="7"/>
      <c r="SOP26" s="7"/>
      <c r="SOQ26" s="7"/>
      <c r="SOR26" s="7"/>
      <c r="SOS26" s="7"/>
      <c r="SOT26" s="7"/>
      <c r="SOU26" s="7"/>
      <c r="SOV26" s="7"/>
      <c r="SOW26" s="7"/>
      <c r="SOX26" s="7"/>
      <c r="SOY26" s="7"/>
      <c r="SOZ26" s="7"/>
      <c r="SPA26" s="7"/>
      <c r="SPB26" s="7"/>
      <c r="SPC26" s="7"/>
      <c r="SPD26" s="7"/>
      <c r="SPE26" s="7"/>
      <c r="SPF26" s="7"/>
      <c r="SPG26" s="7"/>
      <c r="SPH26" s="7"/>
      <c r="SPI26" s="7"/>
      <c r="SPJ26" s="7"/>
      <c r="SPK26" s="7"/>
      <c r="SPL26" s="7"/>
      <c r="SPM26" s="7"/>
      <c r="SPN26" s="7"/>
      <c r="SPO26" s="7"/>
      <c r="SPP26" s="7"/>
      <c r="SPQ26" s="7"/>
      <c r="SPR26" s="7"/>
      <c r="SPS26" s="7"/>
      <c r="SPT26" s="7"/>
      <c r="SPU26" s="7"/>
      <c r="SPV26" s="7"/>
      <c r="SPW26" s="7"/>
      <c r="SPX26" s="7"/>
      <c r="SPY26" s="7"/>
      <c r="SPZ26" s="7"/>
      <c r="SQA26" s="7"/>
      <c r="SQB26" s="7"/>
      <c r="SQC26" s="7"/>
      <c r="SQD26" s="7"/>
      <c r="SQE26" s="7"/>
      <c r="SQF26" s="7"/>
      <c r="SQG26" s="7"/>
      <c r="SQH26" s="7"/>
      <c r="SQI26" s="7"/>
      <c r="SQJ26" s="7"/>
      <c r="SQK26" s="7"/>
      <c r="SQL26" s="7"/>
      <c r="SQM26" s="7"/>
      <c r="SQN26" s="7"/>
      <c r="SQO26" s="7"/>
      <c r="SQP26" s="7"/>
      <c r="SQQ26" s="7"/>
      <c r="SQR26" s="7"/>
      <c r="SQS26" s="7"/>
      <c r="SQT26" s="7"/>
      <c r="SQU26" s="7"/>
      <c r="SQV26" s="7"/>
      <c r="SQW26" s="7"/>
      <c r="SQX26" s="7"/>
      <c r="SQY26" s="7"/>
      <c r="SQZ26" s="7"/>
      <c r="SRA26" s="7"/>
      <c r="SRB26" s="7"/>
      <c r="SRC26" s="7"/>
      <c r="SRD26" s="7"/>
      <c r="SRE26" s="7"/>
      <c r="SRF26" s="7"/>
      <c r="SRG26" s="7"/>
      <c r="SRH26" s="7"/>
      <c r="SRI26" s="7"/>
      <c r="SRJ26" s="7"/>
      <c r="SRK26" s="7"/>
      <c r="SRL26" s="7"/>
      <c r="SRM26" s="7"/>
      <c r="SRN26" s="7"/>
      <c r="SRO26" s="7"/>
      <c r="SRP26" s="7"/>
      <c r="SRQ26" s="7"/>
      <c r="SRR26" s="7"/>
      <c r="SRS26" s="7"/>
      <c r="SRT26" s="7"/>
      <c r="SRU26" s="7"/>
      <c r="SRV26" s="7"/>
      <c r="SRW26" s="7"/>
      <c r="SRX26" s="7"/>
      <c r="SRY26" s="7"/>
      <c r="SRZ26" s="7"/>
      <c r="SSA26" s="7"/>
      <c r="SSB26" s="7"/>
      <c r="SSC26" s="7"/>
      <c r="SSD26" s="7"/>
      <c r="SSE26" s="7"/>
      <c r="SSF26" s="7"/>
      <c r="SSG26" s="7"/>
      <c r="SSH26" s="7"/>
      <c r="SSI26" s="7"/>
      <c r="SSJ26" s="7"/>
      <c r="SSK26" s="7"/>
      <c r="SSL26" s="7"/>
      <c r="SSM26" s="7"/>
      <c r="SSN26" s="7"/>
      <c r="SSO26" s="7"/>
      <c r="SSP26" s="7"/>
      <c r="SSQ26" s="7"/>
      <c r="SSR26" s="7"/>
      <c r="SSS26" s="7"/>
      <c r="SST26" s="7"/>
      <c r="SSU26" s="7"/>
      <c r="SSV26" s="7"/>
      <c r="SSW26" s="7"/>
      <c r="SSX26" s="7"/>
      <c r="SSY26" s="7"/>
      <c r="SSZ26" s="7"/>
      <c r="STA26" s="7"/>
      <c r="STB26" s="7"/>
      <c r="STC26" s="7"/>
      <c r="STD26" s="7"/>
      <c r="STE26" s="7"/>
      <c r="STF26" s="7"/>
      <c r="STG26" s="7"/>
      <c r="STH26" s="7"/>
      <c r="STI26" s="7"/>
      <c r="STJ26" s="7"/>
      <c r="STK26" s="7"/>
      <c r="STL26" s="7"/>
      <c r="STM26" s="7"/>
      <c r="STN26" s="7"/>
      <c r="STO26" s="7"/>
      <c r="STP26" s="7"/>
      <c r="STQ26" s="7"/>
      <c r="STR26" s="7"/>
      <c r="STS26" s="7"/>
      <c r="STT26" s="7"/>
      <c r="STU26" s="7"/>
      <c r="STV26" s="7"/>
      <c r="STW26" s="7"/>
      <c r="STX26" s="7"/>
      <c r="STY26" s="7"/>
      <c r="STZ26" s="7"/>
      <c r="SUA26" s="7"/>
      <c r="SUB26" s="7"/>
      <c r="SUC26" s="7"/>
      <c r="SUD26" s="7"/>
      <c r="SUE26" s="7"/>
      <c r="SUF26" s="7"/>
      <c r="SUG26" s="7"/>
      <c r="SUH26" s="7"/>
      <c r="SUI26" s="7"/>
      <c r="SUJ26" s="7"/>
      <c r="SUK26" s="7"/>
      <c r="SUL26" s="7"/>
      <c r="SUM26" s="7"/>
      <c r="SUN26" s="7"/>
      <c r="SUO26" s="7"/>
      <c r="SUP26" s="7"/>
      <c r="SUQ26" s="7"/>
      <c r="SUR26" s="7"/>
      <c r="SUS26" s="7"/>
      <c r="SUT26" s="7"/>
      <c r="SUU26" s="7"/>
      <c r="SUV26" s="7"/>
      <c r="SUW26" s="7"/>
      <c r="SUX26" s="7"/>
      <c r="SUY26" s="7"/>
      <c r="SUZ26" s="7"/>
      <c r="SVA26" s="7"/>
      <c r="SVB26" s="7"/>
      <c r="SVC26" s="7"/>
      <c r="SVD26" s="7"/>
      <c r="SVE26" s="7"/>
      <c r="SVF26" s="7"/>
      <c r="SVG26" s="7"/>
      <c r="SVH26" s="7"/>
      <c r="SVI26" s="7"/>
      <c r="SVJ26" s="7"/>
      <c r="SVK26" s="7"/>
      <c r="SVL26" s="7"/>
      <c r="SVM26" s="7"/>
      <c r="SVN26" s="7"/>
      <c r="SVO26" s="7"/>
      <c r="SVP26" s="7"/>
      <c r="SVQ26" s="7"/>
      <c r="SVR26" s="7"/>
      <c r="SVS26" s="7"/>
      <c r="SVT26" s="7"/>
      <c r="SVU26" s="7"/>
      <c r="SVV26" s="7"/>
      <c r="SVW26" s="7"/>
      <c r="SVX26" s="7"/>
      <c r="SVY26" s="7"/>
      <c r="SVZ26" s="7"/>
      <c r="SWA26" s="7"/>
      <c r="SWB26" s="7"/>
      <c r="SWC26" s="7"/>
      <c r="SWD26" s="7"/>
      <c r="SWE26" s="7"/>
      <c r="SWF26" s="7"/>
      <c r="SWG26" s="7"/>
      <c r="SWH26" s="7"/>
      <c r="SWI26" s="7"/>
      <c r="SWJ26" s="7"/>
      <c r="SWK26" s="7"/>
      <c r="SWL26" s="7"/>
      <c r="SWM26" s="7"/>
      <c r="SWN26" s="7"/>
      <c r="SWO26" s="7"/>
      <c r="SWP26" s="7"/>
      <c r="SWQ26" s="7"/>
      <c r="SWR26" s="7"/>
      <c r="SWS26" s="7"/>
      <c r="SWT26" s="7"/>
      <c r="SWU26" s="7"/>
      <c r="SWV26" s="7"/>
      <c r="SWW26" s="7"/>
      <c r="SWX26" s="7"/>
      <c r="SWY26" s="7"/>
      <c r="SWZ26" s="7"/>
      <c r="SXA26" s="7"/>
      <c r="SXB26" s="7"/>
      <c r="SXC26" s="7"/>
      <c r="SXD26" s="7"/>
      <c r="SXE26" s="7"/>
      <c r="SXF26" s="7"/>
      <c r="SXG26" s="7"/>
      <c r="SXH26" s="7"/>
      <c r="SXI26" s="7"/>
      <c r="SXJ26" s="7"/>
      <c r="SXK26" s="7"/>
      <c r="SXL26" s="7"/>
      <c r="SXM26" s="7"/>
      <c r="SXN26" s="7"/>
      <c r="SXO26" s="7"/>
      <c r="SXP26" s="7"/>
      <c r="SXQ26" s="7"/>
      <c r="SXR26" s="7"/>
      <c r="SXS26" s="7"/>
      <c r="SXT26" s="7"/>
      <c r="SXU26" s="7"/>
      <c r="SXV26" s="7"/>
      <c r="SXW26" s="7"/>
      <c r="SXX26" s="7"/>
      <c r="SXY26" s="7"/>
      <c r="SXZ26" s="7"/>
      <c r="SYA26" s="7"/>
      <c r="SYB26" s="7"/>
      <c r="SYC26" s="7"/>
      <c r="SYD26" s="7"/>
      <c r="SYE26" s="7"/>
      <c r="SYF26" s="7"/>
      <c r="SYG26" s="7"/>
      <c r="SYH26" s="7"/>
      <c r="SYI26" s="7"/>
      <c r="SYJ26" s="7"/>
      <c r="SYK26" s="7"/>
      <c r="SYL26" s="7"/>
      <c r="SYM26" s="7"/>
      <c r="SYN26" s="7"/>
      <c r="SYO26" s="7"/>
      <c r="SYP26" s="7"/>
      <c r="SYQ26" s="7"/>
      <c r="SYR26" s="7"/>
      <c r="SYS26" s="7"/>
      <c r="SYT26" s="7"/>
      <c r="SYU26" s="7"/>
      <c r="SYV26" s="7"/>
      <c r="SYW26" s="7"/>
      <c r="SYX26" s="7"/>
      <c r="SYY26" s="7"/>
      <c r="SYZ26" s="7"/>
      <c r="SZA26" s="7"/>
      <c r="SZB26" s="7"/>
      <c r="SZC26" s="7"/>
      <c r="SZD26" s="7"/>
      <c r="SZE26" s="7"/>
      <c r="SZF26" s="7"/>
      <c r="SZG26" s="7"/>
      <c r="SZH26" s="7"/>
      <c r="SZI26" s="7"/>
      <c r="SZJ26" s="7"/>
      <c r="SZK26" s="7"/>
      <c r="SZL26" s="7"/>
      <c r="SZM26" s="7"/>
      <c r="SZN26" s="7"/>
      <c r="SZO26" s="7"/>
      <c r="SZP26" s="7"/>
      <c r="SZQ26" s="7"/>
      <c r="SZR26" s="7"/>
      <c r="SZS26" s="7"/>
      <c r="SZT26" s="7"/>
      <c r="SZU26" s="7"/>
      <c r="SZV26" s="7"/>
      <c r="SZW26" s="7"/>
      <c r="SZX26" s="7"/>
      <c r="SZY26" s="7"/>
      <c r="SZZ26" s="7"/>
      <c r="TAA26" s="7"/>
      <c r="TAB26" s="7"/>
      <c r="TAC26" s="7"/>
      <c r="TAD26" s="7"/>
      <c r="TAE26" s="7"/>
      <c r="TAF26" s="7"/>
      <c r="TAG26" s="7"/>
      <c r="TAH26" s="7"/>
      <c r="TAI26" s="7"/>
      <c r="TAJ26" s="7"/>
      <c r="TAK26" s="7"/>
      <c r="TAL26" s="7"/>
      <c r="TAM26" s="7"/>
      <c r="TAN26" s="7"/>
      <c r="TAO26" s="7"/>
      <c r="TAP26" s="7"/>
      <c r="TAQ26" s="7"/>
      <c r="TAR26" s="7"/>
      <c r="TAS26" s="7"/>
      <c r="TAT26" s="7"/>
      <c r="TAU26" s="7"/>
      <c r="TAV26" s="7"/>
      <c r="TAW26" s="7"/>
      <c r="TAX26" s="7"/>
      <c r="TAY26" s="7"/>
      <c r="TAZ26" s="7"/>
      <c r="TBA26" s="7"/>
      <c r="TBB26" s="7"/>
      <c r="TBC26" s="7"/>
      <c r="TBD26" s="7"/>
      <c r="TBE26" s="7"/>
      <c r="TBF26" s="7"/>
      <c r="TBG26" s="7"/>
      <c r="TBH26" s="7"/>
      <c r="TBI26" s="7"/>
      <c r="TBJ26" s="7"/>
      <c r="TBK26" s="7"/>
      <c r="TBL26" s="7"/>
      <c r="TBM26" s="7"/>
      <c r="TBN26" s="7"/>
      <c r="TBO26" s="7"/>
      <c r="TBP26" s="7"/>
      <c r="TBQ26" s="7"/>
      <c r="TBR26" s="7"/>
      <c r="TBS26" s="7"/>
      <c r="TBT26" s="7"/>
      <c r="TBU26" s="7"/>
      <c r="TBV26" s="7"/>
      <c r="TBW26" s="7"/>
      <c r="TBX26" s="7"/>
      <c r="TBY26" s="7"/>
      <c r="TBZ26" s="7"/>
      <c r="TCA26" s="7"/>
      <c r="TCB26" s="7"/>
      <c r="TCC26" s="7"/>
      <c r="TCD26" s="7"/>
      <c r="TCE26" s="7"/>
      <c r="TCF26" s="7"/>
      <c r="TCG26" s="7"/>
      <c r="TCH26" s="7"/>
      <c r="TCI26" s="7"/>
      <c r="TCJ26" s="7"/>
      <c r="TCK26" s="7"/>
      <c r="TCL26" s="7"/>
      <c r="TCM26" s="7"/>
      <c r="TCN26" s="7"/>
      <c r="TCO26" s="7"/>
      <c r="TCP26" s="7"/>
      <c r="TCQ26" s="7"/>
      <c r="TCR26" s="7"/>
      <c r="TCS26" s="7"/>
      <c r="TCT26" s="7"/>
      <c r="TCU26" s="7"/>
      <c r="TCV26" s="7"/>
      <c r="TCW26" s="7"/>
      <c r="TCX26" s="7"/>
      <c r="TCY26" s="7"/>
      <c r="TCZ26" s="7"/>
      <c r="TDA26" s="7"/>
      <c r="TDB26" s="7"/>
      <c r="TDC26" s="7"/>
      <c r="TDD26" s="7"/>
      <c r="TDE26" s="7"/>
      <c r="TDF26" s="7"/>
      <c r="TDG26" s="7"/>
      <c r="TDH26" s="7"/>
      <c r="TDI26" s="7"/>
      <c r="TDJ26" s="7"/>
      <c r="TDK26" s="7"/>
      <c r="TDL26" s="7"/>
      <c r="TDM26" s="7"/>
      <c r="TDN26" s="7"/>
      <c r="TDO26" s="7"/>
      <c r="TDP26" s="7"/>
      <c r="TDQ26" s="7"/>
      <c r="TDR26" s="7"/>
      <c r="TDS26" s="7"/>
      <c r="TDT26" s="7"/>
      <c r="TDU26" s="7"/>
      <c r="TDV26" s="7"/>
      <c r="TDW26" s="7"/>
      <c r="TDX26" s="7"/>
      <c r="TDY26" s="7"/>
      <c r="TDZ26" s="7"/>
      <c r="TEA26" s="7"/>
      <c r="TEB26" s="7"/>
      <c r="TEC26" s="7"/>
      <c r="TED26" s="7"/>
      <c r="TEE26" s="7"/>
      <c r="TEF26" s="7"/>
      <c r="TEG26" s="7"/>
      <c r="TEH26" s="7"/>
      <c r="TEI26" s="7"/>
      <c r="TEJ26" s="7"/>
      <c r="TEK26" s="7"/>
      <c r="TEL26" s="7"/>
      <c r="TEM26" s="7"/>
      <c r="TEN26" s="7"/>
      <c r="TEO26" s="7"/>
      <c r="TEP26" s="7"/>
      <c r="TEQ26" s="7"/>
      <c r="TER26" s="7"/>
      <c r="TES26" s="7"/>
      <c r="TET26" s="7"/>
      <c r="TEU26" s="7"/>
      <c r="TEV26" s="7"/>
      <c r="TEW26" s="7"/>
      <c r="TEX26" s="7"/>
      <c r="TEY26" s="7"/>
      <c r="TEZ26" s="7"/>
      <c r="TFA26" s="7"/>
      <c r="TFB26" s="7"/>
      <c r="TFC26" s="7"/>
      <c r="TFD26" s="7"/>
      <c r="TFE26" s="7"/>
      <c r="TFF26" s="7"/>
      <c r="TFG26" s="7"/>
      <c r="TFH26" s="7"/>
      <c r="TFI26" s="7"/>
      <c r="TFJ26" s="7"/>
      <c r="TFK26" s="7"/>
      <c r="TFL26" s="7"/>
      <c r="TFM26" s="7"/>
      <c r="TFN26" s="7"/>
      <c r="TFO26" s="7"/>
      <c r="TFP26" s="7"/>
      <c r="TFQ26" s="7"/>
      <c r="TFR26" s="7"/>
      <c r="TFS26" s="7"/>
      <c r="TFT26" s="7"/>
      <c r="TFU26" s="7"/>
      <c r="TFV26" s="7"/>
      <c r="TFW26" s="7"/>
      <c r="TFX26" s="7"/>
      <c r="TFY26" s="7"/>
      <c r="TFZ26" s="7"/>
      <c r="TGA26" s="7"/>
      <c r="TGB26" s="7"/>
      <c r="TGC26" s="7"/>
      <c r="TGD26" s="7"/>
      <c r="TGE26" s="7"/>
      <c r="TGF26" s="7"/>
      <c r="TGG26" s="7"/>
      <c r="TGH26" s="7"/>
      <c r="TGI26" s="7"/>
      <c r="TGJ26" s="7"/>
      <c r="TGK26" s="7"/>
      <c r="TGL26" s="7"/>
      <c r="TGM26" s="7"/>
      <c r="TGN26" s="7"/>
      <c r="TGO26" s="7"/>
      <c r="TGP26" s="7"/>
      <c r="TGQ26" s="7"/>
      <c r="TGR26" s="7"/>
      <c r="TGS26" s="7"/>
      <c r="TGT26" s="7"/>
      <c r="TGU26" s="7"/>
      <c r="TGV26" s="7"/>
      <c r="TGW26" s="7"/>
      <c r="TGX26" s="7"/>
      <c r="TGY26" s="7"/>
      <c r="TGZ26" s="7"/>
      <c r="THA26" s="7"/>
      <c r="THB26" s="7"/>
      <c r="THC26" s="7"/>
      <c r="THD26" s="7"/>
      <c r="THE26" s="7"/>
      <c r="THF26" s="7"/>
      <c r="THG26" s="7"/>
      <c r="THH26" s="7"/>
      <c r="THI26" s="7"/>
      <c r="THJ26" s="7"/>
      <c r="THK26" s="7"/>
      <c r="THL26" s="7"/>
      <c r="THM26" s="7"/>
      <c r="THN26" s="7"/>
      <c r="THO26" s="7"/>
      <c r="THP26" s="7"/>
      <c r="THQ26" s="7"/>
      <c r="THR26" s="7"/>
      <c r="THS26" s="7"/>
      <c r="THT26" s="7"/>
      <c r="THU26" s="7"/>
      <c r="THV26" s="7"/>
      <c r="THW26" s="7"/>
      <c r="THX26" s="7"/>
      <c r="THY26" s="7"/>
      <c r="THZ26" s="7"/>
      <c r="TIA26" s="7"/>
      <c r="TIB26" s="7"/>
      <c r="TIC26" s="7"/>
      <c r="TID26" s="7"/>
      <c r="TIE26" s="7"/>
      <c r="TIF26" s="7"/>
      <c r="TIG26" s="7"/>
      <c r="TIH26" s="7"/>
      <c r="TII26" s="7"/>
      <c r="TIJ26" s="7"/>
      <c r="TIK26" s="7"/>
      <c r="TIL26" s="7"/>
      <c r="TIM26" s="7"/>
      <c r="TIN26" s="7"/>
      <c r="TIO26" s="7"/>
      <c r="TIP26" s="7"/>
      <c r="TIQ26" s="7"/>
      <c r="TIR26" s="7"/>
      <c r="TIS26" s="7"/>
      <c r="TIT26" s="7"/>
      <c r="TIU26" s="7"/>
      <c r="TIV26" s="7"/>
      <c r="TIW26" s="7"/>
      <c r="TIX26" s="7"/>
      <c r="TIY26" s="7"/>
      <c r="TIZ26" s="7"/>
      <c r="TJA26" s="7"/>
      <c r="TJB26" s="7"/>
      <c r="TJC26" s="7"/>
      <c r="TJD26" s="7"/>
      <c r="TJE26" s="7"/>
      <c r="TJF26" s="7"/>
      <c r="TJG26" s="7"/>
      <c r="TJH26" s="7"/>
      <c r="TJI26" s="7"/>
      <c r="TJJ26" s="7"/>
      <c r="TJK26" s="7"/>
      <c r="TJL26" s="7"/>
      <c r="TJM26" s="7"/>
      <c r="TJN26" s="7"/>
      <c r="TJO26" s="7"/>
      <c r="TJP26" s="7"/>
      <c r="TJQ26" s="7"/>
      <c r="TJR26" s="7"/>
      <c r="TJS26" s="7"/>
      <c r="TJT26" s="7"/>
      <c r="TJU26" s="7"/>
      <c r="TJV26" s="7"/>
      <c r="TJW26" s="7"/>
      <c r="TJX26" s="7"/>
      <c r="TJY26" s="7"/>
      <c r="TJZ26" s="7"/>
      <c r="TKA26" s="7"/>
      <c r="TKB26" s="7"/>
      <c r="TKC26" s="7"/>
      <c r="TKD26" s="7"/>
      <c r="TKE26" s="7"/>
      <c r="TKF26" s="7"/>
      <c r="TKG26" s="7"/>
      <c r="TKH26" s="7"/>
      <c r="TKI26" s="7"/>
      <c r="TKJ26" s="7"/>
      <c r="TKK26" s="7"/>
      <c r="TKL26" s="7"/>
      <c r="TKM26" s="7"/>
      <c r="TKN26" s="7"/>
      <c r="TKO26" s="7"/>
      <c r="TKP26" s="7"/>
      <c r="TKQ26" s="7"/>
      <c r="TKR26" s="7"/>
      <c r="TKS26" s="7"/>
      <c r="TKT26" s="7"/>
      <c r="TKU26" s="7"/>
      <c r="TKV26" s="7"/>
      <c r="TKW26" s="7"/>
      <c r="TKX26" s="7"/>
      <c r="TKY26" s="7"/>
      <c r="TKZ26" s="7"/>
      <c r="TLA26" s="7"/>
      <c r="TLB26" s="7"/>
      <c r="TLC26" s="7"/>
      <c r="TLD26" s="7"/>
      <c r="TLE26" s="7"/>
      <c r="TLF26" s="7"/>
      <c r="TLG26" s="7"/>
      <c r="TLH26" s="7"/>
      <c r="TLI26" s="7"/>
      <c r="TLJ26" s="7"/>
      <c r="TLK26" s="7"/>
      <c r="TLL26" s="7"/>
      <c r="TLM26" s="7"/>
      <c r="TLN26" s="7"/>
      <c r="TLO26" s="7"/>
      <c r="TLP26" s="7"/>
      <c r="TLQ26" s="7"/>
      <c r="TLR26" s="7"/>
      <c r="TLS26" s="7"/>
      <c r="TLT26" s="7"/>
      <c r="TLU26" s="7"/>
      <c r="TLV26" s="7"/>
      <c r="TLW26" s="7"/>
      <c r="TLX26" s="7"/>
      <c r="TLY26" s="7"/>
      <c r="TLZ26" s="7"/>
      <c r="TMA26" s="7"/>
      <c r="TMB26" s="7"/>
      <c r="TMC26" s="7"/>
      <c r="TMD26" s="7"/>
      <c r="TME26" s="7"/>
      <c r="TMF26" s="7"/>
      <c r="TMG26" s="7"/>
      <c r="TMH26" s="7"/>
      <c r="TMI26" s="7"/>
      <c r="TMJ26" s="7"/>
      <c r="TMK26" s="7"/>
      <c r="TML26" s="7"/>
      <c r="TMM26" s="7"/>
      <c r="TMN26" s="7"/>
      <c r="TMO26" s="7"/>
      <c r="TMP26" s="7"/>
      <c r="TMQ26" s="7"/>
      <c r="TMR26" s="7"/>
      <c r="TMS26" s="7"/>
      <c r="TMT26" s="7"/>
      <c r="TMU26" s="7"/>
      <c r="TMV26" s="7"/>
      <c r="TMW26" s="7"/>
      <c r="TMX26" s="7"/>
      <c r="TMY26" s="7"/>
      <c r="TMZ26" s="7"/>
      <c r="TNA26" s="7"/>
      <c r="TNB26" s="7"/>
      <c r="TNC26" s="7"/>
      <c r="TND26" s="7"/>
      <c r="TNE26" s="7"/>
      <c r="TNF26" s="7"/>
      <c r="TNG26" s="7"/>
      <c r="TNH26" s="7"/>
      <c r="TNI26" s="7"/>
      <c r="TNJ26" s="7"/>
      <c r="TNK26" s="7"/>
      <c r="TNL26" s="7"/>
      <c r="TNM26" s="7"/>
      <c r="TNN26" s="7"/>
      <c r="TNO26" s="7"/>
      <c r="TNP26" s="7"/>
      <c r="TNQ26" s="7"/>
      <c r="TNR26" s="7"/>
      <c r="TNS26" s="7"/>
      <c r="TNT26" s="7"/>
      <c r="TNU26" s="7"/>
      <c r="TNV26" s="7"/>
      <c r="TNW26" s="7"/>
      <c r="TNX26" s="7"/>
      <c r="TNY26" s="7"/>
      <c r="TNZ26" s="7"/>
      <c r="TOA26" s="7"/>
      <c r="TOB26" s="7"/>
      <c r="TOC26" s="7"/>
      <c r="TOD26" s="7"/>
      <c r="TOE26" s="7"/>
      <c r="TOF26" s="7"/>
      <c r="TOG26" s="7"/>
      <c r="TOH26" s="7"/>
      <c r="TOI26" s="7"/>
      <c r="TOJ26" s="7"/>
      <c r="TOK26" s="7"/>
      <c r="TOL26" s="7"/>
      <c r="TOM26" s="7"/>
      <c r="TON26" s="7"/>
      <c r="TOO26" s="7"/>
      <c r="TOP26" s="7"/>
      <c r="TOQ26" s="7"/>
      <c r="TOR26" s="7"/>
      <c r="TOS26" s="7"/>
      <c r="TOT26" s="7"/>
      <c r="TOU26" s="7"/>
      <c r="TOV26" s="7"/>
      <c r="TOW26" s="7"/>
      <c r="TOX26" s="7"/>
      <c r="TOY26" s="7"/>
      <c r="TOZ26" s="7"/>
      <c r="TPA26" s="7"/>
      <c r="TPB26" s="7"/>
      <c r="TPC26" s="7"/>
      <c r="TPD26" s="7"/>
      <c r="TPE26" s="7"/>
      <c r="TPF26" s="7"/>
      <c r="TPG26" s="7"/>
      <c r="TPH26" s="7"/>
      <c r="TPI26" s="7"/>
      <c r="TPJ26" s="7"/>
      <c r="TPK26" s="7"/>
      <c r="TPL26" s="7"/>
      <c r="TPM26" s="7"/>
      <c r="TPN26" s="7"/>
      <c r="TPO26" s="7"/>
      <c r="TPP26" s="7"/>
      <c r="TPQ26" s="7"/>
      <c r="TPR26" s="7"/>
      <c r="TPS26" s="7"/>
      <c r="TPT26" s="7"/>
      <c r="TPU26" s="7"/>
      <c r="TPV26" s="7"/>
      <c r="TPW26" s="7"/>
      <c r="TPX26" s="7"/>
      <c r="TPY26" s="7"/>
      <c r="TPZ26" s="7"/>
      <c r="TQA26" s="7"/>
      <c r="TQB26" s="7"/>
      <c r="TQC26" s="7"/>
      <c r="TQD26" s="7"/>
      <c r="TQE26" s="7"/>
      <c r="TQF26" s="7"/>
      <c r="TQG26" s="7"/>
      <c r="TQH26" s="7"/>
      <c r="TQI26" s="7"/>
      <c r="TQJ26" s="7"/>
      <c r="TQK26" s="7"/>
      <c r="TQL26" s="7"/>
      <c r="TQM26" s="7"/>
      <c r="TQN26" s="7"/>
      <c r="TQO26" s="7"/>
      <c r="TQP26" s="7"/>
      <c r="TQQ26" s="7"/>
      <c r="TQR26" s="7"/>
      <c r="TQS26" s="7"/>
      <c r="TQT26" s="7"/>
      <c r="TQU26" s="7"/>
      <c r="TQV26" s="7"/>
      <c r="TQW26" s="7"/>
      <c r="TQX26" s="7"/>
      <c r="TQY26" s="7"/>
      <c r="TQZ26" s="7"/>
      <c r="TRA26" s="7"/>
      <c r="TRB26" s="7"/>
      <c r="TRC26" s="7"/>
      <c r="TRD26" s="7"/>
      <c r="TRE26" s="7"/>
      <c r="TRF26" s="7"/>
      <c r="TRG26" s="7"/>
      <c r="TRH26" s="7"/>
      <c r="TRI26" s="7"/>
      <c r="TRJ26" s="7"/>
      <c r="TRK26" s="7"/>
      <c r="TRL26" s="7"/>
      <c r="TRM26" s="7"/>
      <c r="TRN26" s="7"/>
      <c r="TRO26" s="7"/>
      <c r="TRP26" s="7"/>
      <c r="TRQ26" s="7"/>
      <c r="TRR26" s="7"/>
      <c r="TRS26" s="7"/>
      <c r="TRT26" s="7"/>
      <c r="TRU26" s="7"/>
      <c r="TRV26" s="7"/>
      <c r="TRW26" s="7"/>
      <c r="TRX26" s="7"/>
      <c r="TRY26" s="7"/>
      <c r="TRZ26" s="7"/>
      <c r="TSA26" s="7"/>
      <c r="TSB26" s="7"/>
      <c r="TSC26" s="7"/>
      <c r="TSD26" s="7"/>
      <c r="TSE26" s="7"/>
      <c r="TSF26" s="7"/>
      <c r="TSG26" s="7"/>
      <c r="TSH26" s="7"/>
      <c r="TSI26" s="7"/>
      <c r="TSJ26" s="7"/>
      <c r="TSK26" s="7"/>
      <c r="TSL26" s="7"/>
      <c r="TSM26" s="7"/>
      <c r="TSN26" s="7"/>
      <c r="TSO26" s="7"/>
      <c r="TSP26" s="7"/>
      <c r="TSQ26" s="7"/>
      <c r="TSR26" s="7"/>
      <c r="TSS26" s="7"/>
      <c r="TST26" s="7"/>
      <c r="TSU26" s="7"/>
      <c r="TSV26" s="7"/>
      <c r="TSW26" s="7"/>
      <c r="TSX26" s="7"/>
      <c r="TSY26" s="7"/>
      <c r="TSZ26" s="7"/>
      <c r="TTA26" s="7"/>
      <c r="TTB26" s="7"/>
      <c r="TTC26" s="7"/>
      <c r="TTD26" s="7"/>
      <c r="TTE26" s="7"/>
      <c r="TTF26" s="7"/>
      <c r="TTG26" s="7"/>
      <c r="TTH26" s="7"/>
      <c r="TTI26" s="7"/>
      <c r="TTJ26" s="7"/>
      <c r="TTK26" s="7"/>
      <c r="TTL26" s="7"/>
      <c r="TTM26" s="7"/>
      <c r="TTN26" s="7"/>
      <c r="TTO26" s="7"/>
      <c r="TTP26" s="7"/>
      <c r="TTQ26" s="7"/>
      <c r="TTR26" s="7"/>
      <c r="TTS26" s="7"/>
      <c r="TTT26" s="7"/>
      <c r="TTU26" s="7"/>
      <c r="TTV26" s="7"/>
      <c r="TTW26" s="7"/>
      <c r="TTX26" s="7"/>
      <c r="TTY26" s="7"/>
      <c r="TTZ26" s="7"/>
      <c r="TUA26" s="7"/>
      <c r="TUB26" s="7"/>
      <c r="TUC26" s="7"/>
      <c r="TUD26" s="7"/>
      <c r="TUE26" s="7"/>
      <c r="TUF26" s="7"/>
      <c r="TUG26" s="7"/>
      <c r="TUH26" s="7"/>
      <c r="TUI26" s="7"/>
      <c r="TUJ26" s="7"/>
      <c r="TUK26" s="7"/>
      <c r="TUL26" s="7"/>
      <c r="TUM26" s="7"/>
      <c r="TUN26" s="7"/>
      <c r="TUO26" s="7"/>
      <c r="TUP26" s="7"/>
      <c r="TUQ26" s="7"/>
      <c r="TUR26" s="7"/>
      <c r="TUS26" s="7"/>
      <c r="TUT26" s="7"/>
      <c r="TUU26" s="7"/>
      <c r="TUV26" s="7"/>
      <c r="TUW26" s="7"/>
      <c r="TUX26" s="7"/>
      <c r="TUY26" s="7"/>
      <c r="TUZ26" s="7"/>
      <c r="TVA26" s="7"/>
      <c r="TVB26" s="7"/>
      <c r="TVC26" s="7"/>
      <c r="TVD26" s="7"/>
      <c r="TVE26" s="7"/>
      <c r="TVF26" s="7"/>
      <c r="TVG26" s="7"/>
      <c r="TVH26" s="7"/>
      <c r="TVI26" s="7"/>
      <c r="TVJ26" s="7"/>
      <c r="TVK26" s="7"/>
      <c r="TVL26" s="7"/>
      <c r="TVM26" s="7"/>
      <c r="TVN26" s="7"/>
      <c r="TVO26" s="7"/>
      <c r="TVP26" s="7"/>
      <c r="TVQ26" s="7"/>
      <c r="TVR26" s="7"/>
      <c r="TVS26" s="7"/>
      <c r="TVT26" s="7"/>
      <c r="TVU26" s="7"/>
      <c r="TVV26" s="7"/>
      <c r="TVW26" s="7"/>
      <c r="TVX26" s="7"/>
      <c r="TVY26" s="7"/>
      <c r="TVZ26" s="7"/>
      <c r="TWA26" s="7"/>
      <c r="TWB26" s="7"/>
      <c r="TWC26" s="7"/>
      <c r="TWD26" s="7"/>
      <c r="TWE26" s="7"/>
      <c r="TWF26" s="7"/>
      <c r="TWG26" s="7"/>
      <c r="TWH26" s="7"/>
      <c r="TWI26" s="7"/>
      <c r="TWJ26" s="7"/>
      <c r="TWK26" s="7"/>
      <c r="TWL26" s="7"/>
      <c r="TWM26" s="7"/>
      <c r="TWN26" s="7"/>
      <c r="TWO26" s="7"/>
      <c r="TWP26" s="7"/>
      <c r="TWQ26" s="7"/>
      <c r="TWR26" s="7"/>
      <c r="TWS26" s="7"/>
      <c r="TWT26" s="7"/>
      <c r="TWU26" s="7"/>
      <c r="TWV26" s="7"/>
      <c r="TWW26" s="7"/>
      <c r="TWX26" s="7"/>
      <c r="TWY26" s="7"/>
      <c r="TWZ26" s="7"/>
      <c r="TXA26" s="7"/>
      <c r="TXB26" s="7"/>
      <c r="TXC26" s="7"/>
      <c r="TXD26" s="7"/>
      <c r="TXE26" s="7"/>
      <c r="TXF26" s="7"/>
      <c r="TXG26" s="7"/>
      <c r="TXH26" s="7"/>
      <c r="TXI26" s="7"/>
      <c r="TXJ26" s="7"/>
      <c r="TXK26" s="7"/>
      <c r="TXL26" s="7"/>
      <c r="TXM26" s="7"/>
      <c r="TXN26" s="7"/>
      <c r="TXO26" s="7"/>
      <c r="TXP26" s="7"/>
      <c r="TXQ26" s="7"/>
      <c r="TXR26" s="7"/>
      <c r="TXS26" s="7"/>
      <c r="TXT26" s="7"/>
      <c r="TXU26" s="7"/>
      <c r="TXV26" s="7"/>
      <c r="TXW26" s="7"/>
      <c r="TXX26" s="7"/>
      <c r="TXY26" s="7"/>
      <c r="TXZ26" s="7"/>
      <c r="TYA26" s="7"/>
      <c r="TYB26" s="7"/>
      <c r="TYC26" s="7"/>
      <c r="TYD26" s="7"/>
      <c r="TYE26" s="7"/>
      <c r="TYF26" s="7"/>
      <c r="TYG26" s="7"/>
      <c r="TYH26" s="7"/>
      <c r="TYI26" s="7"/>
      <c r="TYJ26" s="7"/>
      <c r="TYK26" s="7"/>
      <c r="TYL26" s="7"/>
      <c r="TYM26" s="7"/>
      <c r="TYN26" s="7"/>
      <c r="TYO26" s="7"/>
      <c r="TYP26" s="7"/>
      <c r="TYQ26" s="7"/>
      <c r="TYR26" s="7"/>
      <c r="TYS26" s="7"/>
      <c r="TYT26" s="7"/>
      <c r="TYU26" s="7"/>
      <c r="TYV26" s="7"/>
      <c r="TYW26" s="7"/>
      <c r="TYX26" s="7"/>
      <c r="TYY26" s="7"/>
      <c r="TYZ26" s="7"/>
      <c r="TZA26" s="7"/>
      <c r="TZB26" s="7"/>
      <c r="TZC26" s="7"/>
      <c r="TZD26" s="7"/>
      <c r="TZE26" s="7"/>
      <c r="TZF26" s="7"/>
      <c r="TZG26" s="7"/>
      <c r="TZH26" s="7"/>
      <c r="TZI26" s="7"/>
      <c r="TZJ26" s="7"/>
      <c r="TZK26" s="7"/>
      <c r="TZL26" s="7"/>
      <c r="TZM26" s="7"/>
      <c r="TZN26" s="7"/>
      <c r="TZO26" s="7"/>
      <c r="TZP26" s="7"/>
      <c r="TZQ26" s="7"/>
      <c r="TZR26" s="7"/>
      <c r="TZS26" s="7"/>
      <c r="TZT26" s="7"/>
      <c r="TZU26" s="7"/>
      <c r="TZV26" s="7"/>
      <c r="TZW26" s="7"/>
      <c r="TZX26" s="7"/>
      <c r="TZY26" s="7"/>
      <c r="TZZ26" s="7"/>
      <c r="UAA26" s="7"/>
      <c r="UAB26" s="7"/>
      <c r="UAC26" s="7"/>
      <c r="UAD26" s="7"/>
      <c r="UAE26" s="7"/>
      <c r="UAF26" s="7"/>
      <c r="UAG26" s="7"/>
      <c r="UAH26" s="7"/>
      <c r="UAI26" s="7"/>
      <c r="UAJ26" s="7"/>
      <c r="UAK26" s="7"/>
      <c r="UAL26" s="7"/>
      <c r="UAM26" s="7"/>
      <c r="UAN26" s="7"/>
      <c r="UAO26" s="7"/>
      <c r="UAP26" s="7"/>
      <c r="UAQ26" s="7"/>
      <c r="UAR26" s="7"/>
      <c r="UAS26" s="7"/>
      <c r="UAT26" s="7"/>
      <c r="UAU26" s="7"/>
      <c r="UAV26" s="7"/>
      <c r="UAW26" s="7"/>
      <c r="UAX26" s="7"/>
      <c r="UAY26" s="7"/>
      <c r="UAZ26" s="7"/>
      <c r="UBA26" s="7"/>
      <c r="UBB26" s="7"/>
      <c r="UBC26" s="7"/>
      <c r="UBD26" s="7"/>
      <c r="UBE26" s="7"/>
      <c r="UBF26" s="7"/>
      <c r="UBG26" s="7"/>
      <c r="UBH26" s="7"/>
      <c r="UBI26" s="7"/>
      <c r="UBJ26" s="7"/>
      <c r="UBK26" s="7"/>
      <c r="UBL26" s="7"/>
      <c r="UBM26" s="7"/>
      <c r="UBN26" s="7"/>
      <c r="UBO26" s="7"/>
      <c r="UBP26" s="7"/>
      <c r="UBQ26" s="7"/>
      <c r="UBR26" s="7"/>
      <c r="UBS26" s="7"/>
      <c r="UBT26" s="7"/>
      <c r="UBU26" s="7"/>
      <c r="UBV26" s="7"/>
      <c r="UBW26" s="7"/>
      <c r="UBX26" s="7"/>
      <c r="UBY26" s="7"/>
      <c r="UBZ26" s="7"/>
      <c r="UCA26" s="7"/>
      <c r="UCB26" s="7"/>
      <c r="UCC26" s="7"/>
      <c r="UCD26" s="7"/>
      <c r="UCE26" s="7"/>
      <c r="UCF26" s="7"/>
      <c r="UCG26" s="7"/>
      <c r="UCH26" s="7"/>
      <c r="UCI26" s="7"/>
      <c r="UCJ26" s="7"/>
      <c r="UCK26" s="7"/>
      <c r="UCL26" s="7"/>
      <c r="UCM26" s="7"/>
      <c r="UCN26" s="7"/>
      <c r="UCO26" s="7"/>
      <c r="UCP26" s="7"/>
      <c r="UCQ26" s="7"/>
      <c r="UCR26" s="7"/>
      <c r="UCS26" s="7"/>
      <c r="UCT26" s="7"/>
      <c r="UCU26" s="7"/>
      <c r="UCV26" s="7"/>
      <c r="UCW26" s="7"/>
      <c r="UCX26" s="7"/>
      <c r="UCY26" s="7"/>
      <c r="UCZ26" s="7"/>
      <c r="UDA26" s="7"/>
      <c r="UDB26" s="7"/>
      <c r="UDC26" s="7"/>
      <c r="UDD26" s="7"/>
      <c r="UDE26" s="7"/>
      <c r="UDF26" s="7"/>
      <c r="UDG26" s="7"/>
      <c r="UDH26" s="7"/>
      <c r="UDI26" s="7"/>
      <c r="UDJ26" s="7"/>
      <c r="UDK26" s="7"/>
      <c r="UDL26" s="7"/>
      <c r="UDM26" s="7"/>
      <c r="UDN26" s="7"/>
      <c r="UDO26" s="7"/>
      <c r="UDP26" s="7"/>
      <c r="UDQ26" s="7"/>
      <c r="UDR26" s="7"/>
      <c r="UDS26" s="7"/>
      <c r="UDT26" s="7"/>
      <c r="UDU26" s="7"/>
      <c r="UDV26" s="7"/>
      <c r="UDW26" s="7"/>
      <c r="UDX26" s="7"/>
      <c r="UDY26" s="7"/>
      <c r="UDZ26" s="7"/>
      <c r="UEA26" s="7"/>
      <c r="UEB26" s="7"/>
      <c r="UEC26" s="7"/>
      <c r="UED26" s="7"/>
      <c r="UEE26" s="7"/>
      <c r="UEF26" s="7"/>
      <c r="UEG26" s="7"/>
      <c r="UEH26" s="7"/>
      <c r="UEI26" s="7"/>
      <c r="UEJ26" s="7"/>
      <c r="UEK26" s="7"/>
      <c r="UEL26" s="7"/>
      <c r="UEM26" s="7"/>
      <c r="UEN26" s="7"/>
      <c r="UEO26" s="7"/>
      <c r="UEP26" s="7"/>
      <c r="UEQ26" s="7"/>
      <c r="UER26" s="7"/>
      <c r="UES26" s="7"/>
      <c r="UET26" s="7"/>
      <c r="UEU26" s="7"/>
      <c r="UEV26" s="7"/>
      <c r="UEW26" s="7"/>
      <c r="UEX26" s="7"/>
      <c r="UEY26" s="7"/>
      <c r="UEZ26" s="7"/>
      <c r="UFA26" s="7"/>
      <c r="UFB26" s="7"/>
      <c r="UFC26" s="7"/>
      <c r="UFD26" s="7"/>
      <c r="UFE26" s="7"/>
      <c r="UFF26" s="7"/>
      <c r="UFG26" s="7"/>
      <c r="UFH26" s="7"/>
      <c r="UFI26" s="7"/>
      <c r="UFJ26" s="7"/>
      <c r="UFK26" s="7"/>
      <c r="UFL26" s="7"/>
      <c r="UFM26" s="7"/>
      <c r="UFN26" s="7"/>
      <c r="UFO26" s="7"/>
      <c r="UFP26" s="7"/>
      <c r="UFQ26" s="7"/>
      <c r="UFR26" s="7"/>
      <c r="UFS26" s="7"/>
      <c r="UFT26" s="7"/>
      <c r="UFU26" s="7"/>
      <c r="UFV26" s="7"/>
      <c r="UFW26" s="7"/>
      <c r="UFX26" s="7"/>
      <c r="UFY26" s="7"/>
      <c r="UFZ26" s="7"/>
      <c r="UGA26" s="7"/>
      <c r="UGB26" s="7"/>
      <c r="UGC26" s="7"/>
      <c r="UGD26" s="7"/>
      <c r="UGE26" s="7"/>
      <c r="UGF26" s="7"/>
      <c r="UGG26" s="7"/>
      <c r="UGH26" s="7"/>
      <c r="UGI26" s="7"/>
      <c r="UGJ26" s="7"/>
      <c r="UGK26" s="7"/>
      <c r="UGL26" s="7"/>
      <c r="UGM26" s="7"/>
      <c r="UGN26" s="7"/>
      <c r="UGO26" s="7"/>
      <c r="UGP26" s="7"/>
      <c r="UGQ26" s="7"/>
      <c r="UGR26" s="7"/>
      <c r="UGS26" s="7"/>
      <c r="UGT26" s="7"/>
      <c r="UGU26" s="7"/>
      <c r="UGV26" s="7"/>
      <c r="UGW26" s="7"/>
      <c r="UGX26" s="7"/>
      <c r="UGY26" s="7"/>
      <c r="UGZ26" s="7"/>
      <c r="UHA26" s="7"/>
      <c r="UHB26" s="7"/>
      <c r="UHC26" s="7"/>
      <c r="UHD26" s="7"/>
      <c r="UHE26" s="7"/>
      <c r="UHF26" s="7"/>
      <c r="UHG26" s="7"/>
      <c r="UHH26" s="7"/>
      <c r="UHI26" s="7"/>
      <c r="UHJ26" s="7"/>
      <c r="UHK26" s="7"/>
      <c r="UHL26" s="7"/>
      <c r="UHM26" s="7"/>
      <c r="UHN26" s="7"/>
      <c r="UHO26" s="7"/>
      <c r="UHP26" s="7"/>
      <c r="UHQ26" s="7"/>
      <c r="UHR26" s="7"/>
      <c r="UHS26" s="7"/>
      <c r="UHT26" s="7"/>
      <c r="UHU26" s="7"/>
      <c r="UHV26" s="7"/>
      <c r="UHW26" s="7"/>
      <c r="UHX26" s="7"/>
      <c r="UHY26" s="7"/>
      <c r="UHZ26" s="7"/>
      <c r="UIA26" s="7"/>
      <c r="UIB26" s="7"/>
      <c r="UIC26" s="7"/>
      <c r="UID26" s="7"/>
      <c r="UIE26" s="7"/>
      <c r="UIF26" s="7"/>
      <c r="UIG26" s="7"/>
      <c r="UIH26" s="7"/>
      <c r="UII26" s="7"/>
      <c r="UIJ26" s="7"/>
      <c r="UIK26" s="7"/>
      <c r="UIL26" s="7"/>
      <c r="UIM26" s="7"/>
      <c r="UIN26" s="7"/>
      <c r="UIO26" s="7"/>
      <c r="UIP26" s="7"/>
      <c r="UIQ26" s="7"/>
      <c r="UIR26" s="7"/>
      <c r="UIS26" s="7"/>
      <c r="UIT26" s="7"/>
      <c r="UIU26" s="7"/>
      <c r="UIV26" s="7"/>
      <c r="UIW26" s="7"/>
      <c r="UIX26" s="7"/>
      <c r="UIY26" s="7"/>
      <c r="UIZ26" s="7"/>
      <c r="UJA26" s="7"/>
      <c r="UJB26" s="7"/>
      <c r="UJC26" s="7"/>
      <c r="UJD26" s="7"/>
      <c r="UJE26" s="7"/>
      <c r="UJF26" s="7"/>
      <c r="UJG26" s="7"/>
      <c r="UJH26" s="7"/>
      <c r="UJI26" s="7"/>
      <c r="UJJ26" s="7"/>
      <c r="UJK26" s="7"/>
      <c r="UJL26" s="7"/>
      <c r="UJM26" s="7"/>
      <c r="UJN26" s="7"/>
      <c r="UJO26" s="7"/>
      <c r="UJP26" s="7"/>
      <c r="UJQ26" s="7"/>
      <c r="UJR26" s="7"/>
      <c r="UJS26" s="7"/>
      <c r="UJT26" s="7"/>
      <c r="UJU26" s="7"/>
      <c r="UJV26" s="7"/>
      <c r="UJW26" s="7"/>
      <c r="UJX26" s="7"/>
      <c r="UJY26" s="7"/>
      <c r="UJZ26" s="7"/>
      <c r="UKA26" s="7"/>
      <c r="UKB26" s="7"/>
      <c r="UKC26" s="7"/>
      <c r="UKD26" s="7"/>
      <c r="UKE26" s="7"/>
      <c r="UKF26" s="7"/>
      <c r="UKG26" s="7"/>
      <c r="UKH26" s="7"/>
      <c r="UKI26" s="7"/>
      <c r="UKJ26" s="7"/>
      <c r="UKK26" s="7"/>
      <c r="UKL26" s="7"/>
      <c r="UKM26" s="7"/>
      <c r="UKN26" s="7"/>
      <c r="UKO26" s="7"/>
      <c r="UKP26" s="7"/>
      <c r="UKQ26" s="7"/>
      <c r="UKR26" s="7"/>
      <c r="UKS26" s="7"/>
      <c r="UKT26" s="7"/>
      <c r="UKU26" s="7"/>
      <c r="UKV26" s="7"/>
      <c r="UKW26" s="7"/>
      <c r="UKX26" s="7"/>
      <c r="UKY26" s="7"/>
      <c r="UKZ26" s="7"/>
      <c r="ULA26" s="7"/>
      <c r="ULB26" s="7"/>
      <c r="ULC26" s="7"/>
      <c r="ULD26" s="7"/>
      <c r="ULE26" s="7"/>
      <c r="ULF26" s="7"/>
      <c r="ULG26" s="7"/>
      <c r="ULH26" s="7"/>
      <c r="ULI26" s="7"/>
      <c r="ULJ26" s="7"/>
      <c r="ULK26" s="7"/>
      <c r="ULL26" s="7"/>
      <c r="ULM26" s="7"/>
      <c r="ULN26" s="7"/>
      <c r="ULO26" s="7"/>
      <c r="ULP26" s="7"/>
      <c r="ULQ26" s="7"/>
      <c r="ULR26" s="7"/>
      <c r="ULS26" s="7"/>
      <c r="ULT26" s="7"/>
      <c r="ULU26" s="7"/>
      <c r="ULV26" s="7"/>
      <c r="ULW26" s="7"/>
      <c r="ULX26" s="7"/>
      <c r="ULY26" s="7"/>
      <c r="ULZ26" s="7"/>
      <c r="UMA26" s="7"/>
      <c r="UMB26" s="7"/>
      <c r="UMC26" s="7"/>
      <c r="UMD26" s="7"/>
      <c r="UME26" s="7"/>
      <c r="UMF26" s="7"/>
      <c r="UMG26" s="7"/>
      <c r="UMH26" s="7"/>
      <c r="UMI26" s="7"/>
      <c r="UMJ26" s="7"/>
      <c r="UMK26" s="7"/>
      <c r="UML26" s="7"/>
      <c r="UMM26" s="7"/>
      <c r="UMN26" s="7"/>
      <c r="UMO26" s="7"/>
      <c r="UMP26" s="7"/>
      <c r="UMQ26" s="7"/>
      <c r="UMR26" s="7"/>
      <c r="UMS26" s="7"/>
      <c r="UMT26" s="7"/>
      <c r="UMU26" s="7"/>
      <c r="UMV26" s="7"/>
      <c r="UMW26" s="7"/>
      <c r="UMX26" s="7"/>
      <c r="UMY26" s="7"/>
      <c r="UMZ26" s="7"/>
      <c r="UNA26" s="7"/>
      <c r="UNB26" s="7"/>
      <c r="UNC26" s="7"/>
      <c r="UND26" s="7"/>
      <c r="UNE26" s="7"/>
      <c r="UNF26" s="7"/>
      <c r="UNG26" s="7"/>
      <c r="UNH26" s="7"/>
      <c r="UNI26" s="7"/>
      <c r="UNJ26" s="7"/>
      <c r="UNK26" s="7"/>
      <c r="UNL26" s="7"/>
      <c r="UNM26" s="7"/>
      <c r="UNN26" s="7"/>
      <c r="UNO26" s="7"/>
      <c r="UNP26" s="7"/>
      <c r="UNQ26" s="7"/>
      <c r="UNR26" s="7"/>
      <c r="UNS26" s="7"/>
      <c r="UNT26" s="7"/>
      <c r="UNU26" s="7"/>
      <c r="UNV26" s="7"/>
      <c r="UNW26" s="7"/>
      <c r="UNX26" s="7"/>
      <c r="UNY26" s="7"/>
      <c r="UNZ26" s="7"/>
      <c r="UOA26" s="7"/>
      <c r="UOB26" s="7"/>
      <c r="UOC26" s="7"/>
      <c r="UOD26" s="7"/>
      <c r="UOE26" s="7"/>
      <c r="UOF26" s="7"/>
      <c r="UOG26" s="7"/>
      <c r="UOH26" s="7"/>
      <c r="UOI26" s="7"/>
      <c r="UOJ26" s="7"/>
      <c r="UOK26" s="7"/>
      <c r="UOL26" s="7"/>
      <c r="UOM26" s="7"/>
      <c r="UON26" s="7"/>
      <c r="UOO26" s="7"/>
      <c r="UOP26" s="7"/>
      <c r="UOQ26" s="7"/>
      <c r="UOR26" s="7"/>
      <c r="UOS26" s="7"/>
      <c r="UOT26" s="7"/>
      <c r="UOU26" s="7"/>
      <c r="UOV26" s="7"/>
      <c r="UOW26" s="7"/>
      <c r="UOX26" s="7"/>
      <c r="UOY26" s="7"/>
      <c r="UOZ26" s="7"/>
      <c r="UPA26" s="7"/>
      <c r="UPB26" s="7"/>
      <c r="UPC26" s="7"/>
      <c r="UPD26" s="7"/>
      <c r="UPE26" s="7"/>
      <c r="UPF26" s="7"/>
      <c r="UPG26" s="7"/>
      <c r="UPH26" s="7"/>
      <c r="UPI26" s="7"/>
      <c r="UPJ26" s="7"/>
      <c r="UPK26" s="7"/>
      <c r="UPL26" s="7"/>
      <c r="UPM26" s="7"/>
      <c r="UPN26" s="7"/>
      <c r="UPO26" s="7"/>
      <c r="UPP26" s="7"/>
      <c r="UPQ26" s="7"/>
      <c r="UPR26" s="7"/>
      <c r="UPS26" s="7"/>
      <c r="UPT26" s="7"/>
      <c r="UPU26" s="7"/>
      <c r="UPV26" s="7"/>
      <c r="UPW26" s="7"/>
      <c r="UPX26" s="7"/>
      <c r="UPY26" s="7"/>
      <c r="UPZ26" s="7"/>
      <c r="UQA26" s="7"/>
      <c r="UQB26" s="7"/>
      <c r="UQC26" s="7"/>
      <c r="UQD26" s="7"/>
      <c r="UQE26" s="7"/>
      <c r="UQF26" s="7"/>
      <c r="UQG26" s="7"/>
      <c r="UQH26" s="7"/>
      <c r="UQI26" s="7"/>
      <c r="UQJ26" s="7"/>
      <c r="UQK26" s="7"/>
      <c r="UQL26" s="7"/>
      <c r="UQM26" s="7"/>
      <c r="UQN26" s="7"/>
      <c r="UQO26" s="7"/>
      <c r="UQP26" s="7"/>
      <c r="UQQ26" s="7"/>
      <c r="UQR26" s="7"/>
      <c r="UQS26" s="7"/>
      <c r="UQT26" s="7"/>
      <c r="UQU26" s="7"/>
      <c r="UQV26" s="7"/>
      <c r="UQW26" s="7"/>
      <c r="UQX26" s="7"/>
      <c r="UQY26" s="7"/>
      <c r="UQZ26" s="7"/>
      <c r="URA26" s="7"/>
      <c r="URB26" s="7"/>
      <c r="URC26" s="7"/>
      <c r="URD26" s="7"/>
      <c r="URE26" s="7"/>
      <c r="URF26" s="7"/>
      <c r="URG26" s="7"/>
      <c r="URH26" s="7"/>
      <c r="URI26" s="7"/>
      <c r="URJ26" s="7"/>
      <c r="URK26" s="7"/>
      <c r="URL26" s="7"/>
      <c r="URM26" s="7"/>
      <c r="URN26" s="7"/>
      <c r="URO26" s="7"/>
      <c r="URP26" s="7"/>
      <c r="URQ26" s="7"/>
      <c r="URR26" s="7"/>
      <c r="URS26" s="7"/>
      <c r="URT26" s="7"/>
      <c r="URU26" s="7"/>
      <c r="URV26" s="7"/>
      <c r="URW26" s="7"/>
      <c r="URX26" s="7"/>
      <c r="URY26" s="7"/>
      <c r="URZ26" s="7"/>
      <c r="USA26" s="7"/>
      <c r="USB26" s="7"/>
      <c r="USC26" s="7"/>
      <c r="USD26" s="7"/>
      <c r="USE26" s="7"/>
      <c r="USF26" s="7"/>
      <c r="USG26" s="7"/>
      <c r="USH26" s="7"/>
      <c r="USI26" s="7"/>
      <c r="USJ26" s="7"/>
      <c r="USK26" s="7"/>
      <c r="USL26" s="7"/>
      <c r="USM26" s="7"/>
      <c r="USN26" s="7"/>
      <c r="USO26" s="7"/>
      <c r="USP26" s="7"/>
      <c r="USQ26" s="7"/>
      <c r="USR26" s="7"/>
      <c r="USS26" s="7"/>
      <c r="UST26" s="7"/>
      <c r="USU26" s="7"/>
      <c r="USV26" s="7"/>
      <c r="USW26" s="7"/>
      <c r="USX26" s="7"/>
      <c r="USY26" s="7"/>
      <c r="USZ26" s="7"/>
      <c r="UTA26" s="7"/>
      <c r="UTB26" s="7"/>
      <c r="UTC26" s="7"/>
      <c r="UTD26" s="7"/>
      <c r="UTE26" s="7"/>
      <c r="UTF26" s="7"/>
      <c r="UTG26" s="7"/>
      <c r="UTH26" s="7"/>
      <c r="UTI26" s="7"/>
      <c r="UTJ26" s="7"/>
      <c r="UTK26" s="7"/>
      <c r="UTL26" s="7"/>
      <c r="UTM26" s="7"/>
      <c r="UTN26" s="7"/>
      <c r="UTO26" s="7"/>
      <c r="UTP26" s="7"/>
      <c r="UTQ26" s="7"/>
      <c r="UTR26" s="7"/>
      <c r="UTS26" s="7"/>
      <c r="UTT26" s="7"/>
      <c r="UTU26" s="7"/>
      <c r="UTV26" s="7"/>
      <c r="UTW26" s="7"/>
      <c r="UTX26" s="7"/>
      <c r="UTY26" s="7"/>
      <c r="UTZ26" s="7"/>
      <c r="UUA26" s="7"/>
      <c r="UUB26" s="7"/>
      <c r="UUC26" s="7"/>
      <c r="UUD26" s="7"/>
      <c r="UUE26" s="7"/>
      <c r="UUF26" s="7"/>
      <c r="UUG26" s="7"/>
      <c r="UUH26" s="7"/>
      <c r="UUI26" s="7"/>
      <c r="UUJ26" s="7"/>
      <c r="UUK26" s="7"/>
      <c r="UUL26" s="7"/>
      <c r="UUM26" s="7"/>
      <c r="UUN26" s="7"/>
      <c r="UUO26" s="7"/>
      <c r="UUP26" s="7"/>
      <c r="UUQ26" s="7"/>
      <c r="UUR26" s="7"/>
      <c r="UUS26" s="7"/>
      <c r="UUT26" s="7"/>
      <c r="UUU26" s="7"/>
      <c r="UUV26" s="7"/>
      <c r="UUW26" s="7"/>
      <c r="UUX26" s="7"/>
      <c r="UUY26" s="7"/>
      <c r="UUZ26" s="7"/>
      <c r="UVA26" s="7"/>
      <c r="UVB26" s="7"/>
      <c r="UVC26" s="7"/>
      <c r="UVD26" s="7"/>
      <c r="UVE26" s="7"/>
      <c r="UVF26" s="7"/>
      <c r="UVG26" s="7"/>
      <c r="UVH26" s="7"/>
      <c r="UVI26" s="7"/>
      <c r="UVJ26" s="7"/>
      <c r="UVK26" s="7"/>
      <c r="UVL26" s="7"/>
      <c r="UVM26" s="7"/>
      <c r="UVN26" s="7"/>
      <c r="UVO26" s="7"/>
      <c r="UVP26" s="7"/>
      <c r="UVQ26" s="7"/>
      <c r="UVR26" s="7"/>
      <c r="UVS26" s="7"/>
      <c r="UVT26" s="7"/>
      <c r="UVU26" s="7"/>
      <c r="UVV26" s="7"/>
      <c r="UVW26" s="7"/>
      <c r="UVX26" s="7"/>
      <c r="UVY26" s="7"/>
      <c r="UVZ26" s="7"/>
      <c r="UWA26" s="7"/>
      <c r="UWB26" s="7"/>
      <c r="UWC26" s="7"/>
      <c r="UWD26" s="7"/>
      <c r="UWE26" s="7"/>
      <c r="UWF26" s="7"/>
      <c r="UWG26" s="7"/>
      <c r="UWH26" s="7"/>
      <c r="UWI26" s="7"/>
      <c r="UWJ26" s="7"/>
      <c r="UWK26" s="7"/>
      <c r="UWL26" s="7"/>
      <c r="UWM26" s="7"/>
      <c r="UWN26" s="7"/>
      <c r="UWO26" s="7"/>
      <c r="UWP26" s="7"/>
      <c r="UWQ26" s="7"/>
      <c r="UWR26" s="7"/>
      <c r="UWS26" s="7"/>
      <c r="UWT26" s="7"/>
      <c r="UWU26" s="7"/>
      <c r="UWV26" s="7"/>
      <c r="UWW26" s="7"/>
      <c r="UWX26" s="7"/>
      <c r="UWY26" s="7"/>
      <c r="UWZ26" s="7"/>
      <c r="UXA26" s="7"/>
      <c r="UXB26" s="7"/>
      <c r="UXC26" s="7"/>
      <c r="UXD26" s="7"/>
      <c r="UXE26" s="7"/>
      <c r="UXF26" s="7"/>
      <c r="UXG26" s="7"/>
      <c r="UXH26" s="7"/>
      <c r="UXI26" s="7"/>
      <c r="UXJ26" s="7"/>
      <c r="UXK26" s="7"/>
      <c r="UXL26" s="7"/>
      <c r="UXM26" s="7"/>
      <c r="UXN26" s="7"/>
      <c r="UXO26" s="7"/>
      <c r="UXP26" s="7"/>
      <c r="UXQ26" s="7"/>
      <c r="UXR26" s="7"/>
      <c r="UXS26" s="7"/>
      <c r="UXT26" s="7"/>
      <c r="UXU26" s="7"/>
      <c r="UXV26" s="7"/>
      <c r="UXW26" s="7"/>
      <c r="UXX26" s="7"/>
      <c r="UXY26" s="7"/>
      <c r="UXZ26" s="7"/>
      <c r="UYA26" s="7"/>
      <c r="UYB26" s="7"/>
      <c r="UYC26" s="7"/>
      <c r="UYD26" s="7"/>
      <c r="UYE26" s="7"/>
      <c r="UYF26" s="7"/>
      <c r="UYG26" s="7"/>
      <c r="UYH26" s="7"/>
      <c r="UYI26" s="7"/>
      <c r="UYJ26" s="7"/>
      <c r="UYK26" s="7"/>
      <c r="UYL26" s="7"/>
      <c r="UYM26" s="7"/>
      <c r="UYN26" s="7"/>
      <c r="UYO26" s="7"/>
      <c r="UYP26" s="7"/>
      <c r="UYQ26" s="7"/>
      <c r="UYR26" s="7"/>
      <c r="UYS26" s="7"/>
      <c r="UYT26" s="7"/>
      <c r="UYU26" s="7"/>
      <c r="UYV26" s="7"/>
      <c r="UYW26" s="7"/>
      <c r="UYX26" s="7"/>
      <c r="UYY26" s="7"/>
      <c r="UYZ26" s="7"/>
      <c r="UZA26" s="7"/>
      <c r="UZB26" s="7"/>
      <c r="UZC26" s="7"/>
      <c r="UZD26" s="7"/>
      <c r="UZE26" s="7"/>
      <c r="UZF26" s="7"/>
      <c r="UZG26" s="7"/>
      <c r="UZH26" s="7"/>
      <c r="UZI26" s="7"/>
      <c r="UZJ26" s="7"/>
      <c r="UZK26" s="7"/>
      <c r="UZL26" s="7"/>
      <c r="UZM26" s="7"/>
      <c r="UZN26" s="7"/>
      <c r="UZO26" s="7"/>
      <c r="UZP26" s="7"/>
      <c r="UZQ26" s="7"/>
      <c r="UZR26" s="7"/>
      <c r="UZS26" s="7"/>
      <c r="UZT26" s="7"/>
      <c r="UZU26" s="7"/>
      <c r="UZV26" s="7"/>
      <c r="UZW26" s="7"/>
      <c r="UZX26" s="7"/>
      <c r="UZY26" s="7"/>
      <c r="UZZ26" s="7"/>
      <c r="VAA26" s="7"/>
      <c r="VAB26" s="7"/>
      <c r="VAC26" s="7"/>
      <c r="VAD26" s="7"/>
      <c r="VAE26" s="7"/>
      <c r="VAF26" s="7"/>
      <c r="VAG26" s="7"/>
      <c r="VAH26" s="7"/>
      <c r="VAI26" s="7"/>
      <c r="VAJ26" s="7"/>
      <c r="VAK26" s="7"/>
      <c r="VAL26" s="7"/>
      <c r="VAM26" s="7"/>
      <c r="VAN26" s="7"/>
      <c r="VAO26" s="7"/>
      <c r="VAP26" s="7"/>
      <c r="VAQ26" s="7"/>
      <c r="VAR26" s="7"/>
      <c r="VAS26" s="7"/>
      <c r="VAT26" s="7"/>
      <c r="VAU26" s="7"/>
      <c r="VAV26" s="7"/>
      <c r="VAW26" s="7"/>
      <c r="VAX26" s="7"/>
      <c r="VAY26" s="7"/>
      <c r="VAZ26" s="7"/>
      <c r="VBA26" s="7"/>
      <c r="VBB26" s="7"/>
      <c r="VBC26" s="7"/>
      <c r="VBD26" s="7"/>
      <c r="VBE26" s="7"/>
      <c r="VBF26" s="7"/>
      <c r="VBG26" s="7"/>
      <c r="VBH26" s="7"/>
      <c r="VBI26" s="7"/>
      <c r="VBJ26" s="7"/>
      <c r="VBK26" s="7"/>
      <c r="VBL26" s="7"/>
      <c r="VBM26" s="7"/>
      <c r="VBN26" s="7"/>
      <c r="VBO26" s="7"/>
      <c r="VBP26" s="7"/>
      <c r="VBQ26" s="7"/>
      <c r="VBR26" s="7"/>
      <c r="VBS26" s="7"/>
      <c r="VBT26" s="7"/>
      <c r="VBU26" s="7"/>
      <c r="VBV26" s="7"/>
      <c r="VBW26" s="7"/>
      <c r="VBX26" s="7"/>
      <c r="VBY26" s="7"/>
      <c r="VBZ26" s="7"/>
      <c r="VCA26" s="7"/>
      <c r="VCB26" s="7"/>
      <c r="VCC26" s="7"/>
      <c r="VCD26" s="7"/>
      <c r="VCE26" s="7"/>
      <c r="VCF26" s="7"/>
      <c r="VCG26" s="7"/>
      <c r="VCH26" s="7"/>
      <c r="VCI26" s="7"/>
      <c r="VCJ26" s="7"/>
      <c r="VCK26" s="7"/>
      <c r="VCL26" s="7"/>
      <c r="VCM26" s="7"/>
      <c r="VCN26" s="7"/>
      <c r="VCO26" s="7"/>
      <c r="VCP26" s="7"/>
      <c r="VCQ26" s="7"/>
      <c r="VCR26" s="7"/>
      <c r="VCS26" s="7"/>
      <c r="VCT26" s="7"/>
      <c r="VCU26" s="7"/>
      <c r="VCV26" s="7"/>
      <c r="VCW26" s="7"/>
      <c r="VCX26" s="7"/>
      <c r="VCY26" s="7"/>
      <c r="VCZ26" s="7"/>
      <c r="VDA26" s="7"/>
      <c r="VDB26" s="7"/>
      <c r="VDC26" s="7"/>
      <c r="VDD26" s="7"/>
      <c r="VDE26" s="7"/>
      <c r="VDF26" s="7"/>
      <c r="VDG26" s="7"/>
      <c r="VDH26" s="7"/>
      <c r="VDI26" s="7"/>
      <c r="VDJ26" s="7"/>
      <c r="VDK26" s="7"/>
      <c r="VDL26" s="7"/>
      <c r="VDM26" s="7"/>
      <c r="VDN26" s="7"/>
      <c r="VDO26" s="7"/>
      <c r="VDP26" s="7"/>
      <c r="VDQ26" s="7"/>
      <c r="VDR26" s="7"/>
      <c r="VDS26" s="7"/>
      <c r="VDT26" s="7"/>
      <c r="VDU26" s="7"/>
      <c r="VDV26" s="7"/>
      <c r="VDW26" s="7"/>
      <c r="VDX26" s="7"/>
      <c r="VDY26" s="7"/>
      <c r="VDZ26" s="7"/>
      <c r="VEA26" s="7"/>
      <c r="VEB26" s="7"/>
      <c r="VEC26" s="7"/>
      <c r="VED26" s="7"/>
      <c r="VEE26" s="7"/>
      <c r="VEF26" s="7"/>
      <c r="VEG26" s="7"/>
      <c r="VEH26" s="7"/>
      <c r="VEI26" s="7"/>
      <c r="VEJ26" s="7"/>
      <c r="VEK26" s="7"/>
      <c r="VEL26" s="7"/>
      <c r="VEM26" s="7"/>
      <c r="VEN26" s="7"/>
      <c r="VEO26" s="7"/>
      <c r="VEP26" s="7"/>
      <c r="VEQ26" s="7"/>
      <c r="VER26" s="7"/>
      <c r="VES26" s="7"/>
      <c r="VET26" s="7"/>
      <c r="VEU26" s="7"/>
      <c r="VEV26" s="7"/>
      <c r="VEW26" s="7"/>
      <c r="VEX26" s="7"/>
      <c r="VEY26" s="7"/>
      <c r="VEZ26" s="7"/>
      <c r="VFA26" s="7"/>
      <c r="VFB26" s="7"/>
      <c r="VFC26" s="7"/>
      <c r="VFD26" s="7"/>
      <c r="VFE26" s="7"/>
      <c r="VFF26" s="7"/>
      <c r="VFG26" s="7"/>
      <c r="VFH26" s="7"/>
      <c r="VFI26" s="7"/>
      <c r="VFJ26" s="7"/>
      <c r="VFK26" s="7"/>
      <c r="VFL26" s="7"/>
      <c r="VFM26" s="7"/>
      <c r="VFN26" s="7"/>
      <c r="VFO26" s="7"/>
      <c r="VFP26" s="7"/>
      <c r="VFQ26" s="7"/>
      <c r="VFR26" s="7"/>
      <c r="VFS26" s="7"/>
      <c r="VFT26" s="7"/>
      <c r="VFU26" s="7"/>
      <c r="VFV26" s="7"/>
      <c r="VFW26" s="7"/>
      <c r="VFX26" s="7"/>
      <c r="VFY26" s="7"/>
      <c r="VFZ26" s="7"/>
      <c r="VGA26" s="7"/>
      <c r="VGB26" s="7"/>
      <c r="VGC26" s="7"/>
      <c r="VGD26" s="7"/>
      <c r="VGE26" s="7"/>
      <c r="VGF26" s="7"/>
      <c r="VGG26" s="7"/>
      <c r="VGH26" s="7"/>
      <c r="VGI26" s="7"/>
      <c r="VGJ26" s="7"/>
      <c r="VGK26" s="7"/>
      <c r="VGL26" s="7"/>
      <c r="VGM26" s="7"/>
      <c r="VGN26" s="7"/>
      <c r="VGO26" s="7"/>
      <c r="VGP26" s="7"/>
      <c r="VGQ26" s="7"/>
      <c r="VGR26" s="7"/>
      <c r="VGS26" s="7"/>
      <c r="VGT26" s="7"/>
      <c r="VGU26" s="7"/>
      <c r="VGV26" s="7"/>
      <c r="VGW26" s="7"/>
      <c r="VGX26" s="7"/>
      <c r="VGY26" s="7"/>
      <c r="VGZ26" s="7"/>
      <c r="VHA26" s="7"/>
      <c r="VHB26" s="7"/>
      <c r="VHC26" s="7"/>
      <c r="VHD26" s="7"/>
      <c r="VHE26" s="7"/>
      <c r="VHF26" s="7"/>
      <c r="VHG26" s="7"/>
      <c r="VHH26" s="7"/>
      <c r="VHI26" s="7"/>
      <c r="VHJ26" s="7"/>
      <c r="VHK26" s="7"/>
      <c r="VHL26" s="7"/>
      <c r="VHM26" s="7"/>
      <c r="VHN26" s="7"/>
      <c r="VHO26" s="7"/>
      <c r="VHP26" s="7"/>
      <c r="VHQ26" s="7"/>
      <c r="VHR26" s="7"/>
      <c r="VHS26" s="7"/>
      <c r="VHT26" s="7"/>
      <c r="VHU26" s="7"/>
      <c r="VHV26" s="7"/>
      <c r="VHW26" s="7"/>
      <c r="VHX26" s="7"/>
      <c r="VHY26" s="7"/>
      <c r="VHZ26" s="7"/>
      <c r="VIA26" s="7"/>
      <c r="VIB26" s="7"/>
      <c r="VIC26" s="7"/>
      <c r="VID26" s="7"/>
      <c r="VIE26" s="7"/>
      <c r="VIF26" s="7"/>
      <c r="VIG26" s="7"/>
      <c r="VIH26" s="7"/>
      <c r="VII26" s="7"/>
      <c r="VIJ26" s="7"/>
      <c r="VIK26" s="7"/>
      <c r="VIL26" s="7"/>
      <c r="VIM26" s="7"/>
      <c r="VIN26" s="7"/>
      <c r="VIO26" s="7"/>
      <c r="VIP26" s="7"/>
      <c r="VIQ26" s="7"/>
      <c r="VIR26" s="7"/>
      <c r="VIS26" s="7"/>
      <c r="VIT26" s="7"/>
      <c r="VIU26" s="7"/>
      <c r="VIV26" s="7"/>
      <c r="VIW26" s="7"/>
      <c r="VIX26" s="7"/>
      <c r="VIY26" s="7"/>
      <c r="VIZ26" s="7"/>
      <c r="VJA26" s="7"/>
      <c r="VJB26" s="7"/>
      <c r="VJC26" s="7"/>
      <c r="VJD26" s="7"/>
      <c r="VJE26" s="7"/>
      <c r="VJF26" s="7"/>
      <c r="VJG26" s="7"/>
      <c r="VJH26" s="7"/>
      <c r="VJI26" s="7"/>
      <c r="VJJ26" s="7"/>
      <c r="VJK26" s="7"/>
      <c r="VJL26" s="7"/>
      <c r="VJM26" s="7"/>
      <c r="VJN26" s="7"/>
      <c r="VJO26" s="7"/>
      <c r="VJP26" s="7"/>
      <c r="VJQ26" s="7"/>
      <c r="VJR26" s="7"/>
      <c r="VJS26" s="7"/>
      <c r="VJT26" s="7"/>
      <c r="VJU26" s="7"/>
      <c r="VJV26" s="7"/>
      <c r="VJW26" s="7"/>
      <c r="VJX26" s="7"/>
      <c r="VJY26" s="7"/>
      <c r="VJZ26" s="7"/>
      <c r="VKA26" s="7"/>
      <c r="VKB26" s="7"/>
      <c r="VKC26" s="7"/>
      <c r="VKD26" s="7"/>
      <c r="VKE26" s="7"/>
      <c r="VKF26" s="7"/>
      <c r="VKG26" s="7"/>
      <c r="VKH26" s="7"/>
      <c r="VKI26" s="7"/>
      <c r="VKJ26" s="7"/>
      <c r="VKK26" s="7"/>
      <c r="VKL26" s="7"/>
      <c r="VKM26" s="7"/>
      <c r="VKN26" s="7"/>
      <c r="VKO26" s="7"/>
      <c r="VKP26" s="7"/>
      <c r="VKQ26" s="7"/>
      <c r="VKR26" s="7"/>
      <c r="VKS26" s="7"/>
      <c r="VKT26" s="7"/>
      <c r="VKU26" s="7"/>
      <c r="VKV26" s="7"/>
      <c r="VKW26" s="7"/>
      <c r="VKX26" s="7"/>
      <c r="VKY26" s="7"/>
      <c r="VKZ26" s="7"/>
      <c r="VLA26" s="7"/>
      <c r="VLB26" s="7"/>
      <c r="VLC26" s="7"/>
      <c r="VLD26" s="7"/>
      <c r="VLE26" s="7"/>
      <c r="VLF26" s="7"/>
      <c r="VLG26" s="7"/>
      <c r="VLH26" s="7"/>
      <c r="VLI26" s="7"/>
      <c r="VLJ26" s="7"/>
      <c r="VLK26" s="7"/>
      <c r="VLL26" s="7"/>
      <c r="VLM26" s="7"/>
      <c r="VLN26" s="7"/>
      <c r="VLO26" s="7"/>
      <c r="VLP26" s="7"/>
      <c r="VLQ26" s="7"/>
      <c r="VLR26" s="7"/>
      <c r="VLS26" s="7"/>
      <c r="VLT26" s="7"/>
      <c r="VLU26" s="7"/>
      <c r="VLV26" s="7"/>
      <c r="VLW26" s="7"/>
      <c r="VLX26" s="7"/>
      <c r="VLY26" s="7"/>
      <c r="VLZ26" s="7"/>
      <c r="VMA26" s="7"/>
      <c r="VMB26" s="7"/>
      <c r="VMC26" s="7"/>
      <c r="VMD26" s="7"/>
      <c r="VME26" s="7"/>
      <c r="VMF26" s="7"/>
      <c r="VMG26" s="7"/>
      <c r="VMH26" s="7"/>
      <c r="VMI26" s="7"/>
      <c r="VMJ26" s="7"/>
      <c r="VMK26" s="7"/>
      <c r="VML26" s="7"/>
      <c r="VMM26" s="7"/>
      <c r="VMN26" s="7"/>
      <c r="VMO26" s="7"/>
      <c r="VMP26" s="7"/>
      <c r="VMQ26" s="7"/>
      <c r="VMR26" s="7"/>
      <c r="VMS26" s="7"/>
      <c r="VMT26" s="7"/>
      <c r="VMU26" s="7"/>
      <c r="VMV26" s="7"/>
      <c r="VMW26" s="7"/>
      <c r="VMX26" s="7"/>
      <c r="VMY26" s="7"/>
      <c r="VMZ26" s="7"/>
      <c r="VNA26" s="7"/>
      <c r="VNB26" s="7"/>
      <c r="VNC26" s="7"/>
      <c r="VND26" s="7"/>
      <c r="VNE26" s="7"/>
      <c r="VNF26" s="7"/>
      <c r="VNG26" s="7"/>
      <c r="VNH26" s="7"/>
      <c r="VNI26" s="7"/>
      <c r="VNJ26" s="7"/>
      <c r="VNK26" s="7"/>
      <c r="VNL26" s="7"/>
      <c r="VNM26" s="7"/>
      <c r="VNN26" s="7"/>
      <c r="VNO26" s="7"/>
      <c r="VNP26" s="7"/>
      <c r="VNQ26" s="7"/>
      <c r="VNR26" s="7"/>
      <c r="VNS26" s="7"/>
      <c r="VNT26" s="7"/>
      <c r="VNU26" s="7"/>
      <c r="VNV26" s="7"/>
      <c r="VNW26" s="7"/>
      <c r="VNX26" s="7"/>
      <c r="VNY26" s="7"/>
      <c r="VNZ26" s="7"/>
      <c r="VOA26" s="7"/>
      <c r="VOB26" s="7"/>
      <c r="VOC26" s="7"/>
      <c r="VOD26" s="7"/>
      <c r="VOE26" s="7"/>
      <c r="VOF26" s="7"/>
      <c r="VOG26" s="7"/>
      <c r="VOH26" s="7"/>
      <c r="VOI26" s="7"/>
      <c r="VOJ26" s="7"/>
      <c r="VOK26" s="7"/>
      <c r="VOL26" s="7"/>
      <c r="VOM26" s="7"/>
      <c r="VON26" s="7"/>
      <c r="VOO26" s="7"/>
      <c r="VOP26" s="7"/>
      <c r="VOQ26" s="7"/>
      <c r="VOR26" s="7"/>
      <c r="VOS26" s="7"/>
      <c r="VOT26" s="7"/>
      <c r="VOU26" s="7"/>
      <c r="VOV26" s="7"/>
      <c r="VOW26" s="7"/>
      <c r="VOX26" s="7"/>
      <c r="VOY26" s="7"/>
      <c r="VOZ26" s="7"/>
      <c r="VPA26" s="7"/>
      <c r="VPB26" s="7"/>
      <c r="VPC26" s="7"/>
      <c r="VPD26" s="7"/>
      <c r="VPE26" s="7"/>
      <c r="VPF26" s="7"/>
      <c r="VPG26" s="7"/>
      <c r="VPH26" s="7"/>
      <c r="VPI26" s="7"/>
      <c r="VPJ26" s="7"/>
      <c r="VPK26" s="7"/>
      <c r="VPL26" s="7"/>
      <c r="VPM26" s="7"/>
      <c r="VPN26" s="7"/>
      <c r="VPO26" s="7"/>
      <c r="VPP26" s="7"/>
      <c r="VPQ26" s="7"/>
      <c r="VPR26" s="7"/>
      <c r="VPS26" s="7"/>
      <c r="VPT26" s="7"/>
      <c r="VPU26" s="7"/>
      <c r="VPV26" s="7"/>
      <c r="VPW26" s="7"/>
      <c r="VPX26" s="7"/>
      <c r="VPY26" s="7"/>
      <c r="VPZ26" s="7"/>
      <c r="VQA26" s="7"/>
      <c r="VQB26" s="7"/>
      <c r="VQC26" s="7"/>
      <c r="VQD26" s="7"/>
      <c r="VQE26" s="7"/>
      <c r="VQF26" s="7"/>
      <c r="VQG26" s="7"/>
      <c r="VQH26" s="7"/>
      <c r="VQI26" s="7"/>
      <c r="VQJ26" s="7"/>
      <c r="VQK26" s="7"/>
      <c r="VQL26" s="7"/>
      <c r="VQM26" s="7"/>
      <c r="VQN26" s="7"/>
      <c r="VQO26" s="7"/>
      <c r="VQP26" s="7"/>
      <c r="VQQ26" s="7"/>
      <c r="VQR26" s="7"/>
      <c r="VQS26" s="7"/>
      <c r="VQT26" s="7"/>
      <c r="VQU26" s="7"/>
      <c r="VQV26" s="7"/>
      <c r="VQW26" s="7"/>
      <c r="VQX26" s="7"/>
      <c r="VQY26" s="7"/>
      <c r="VQZ26" s="7"/>
      <c r="VRA26" s="7"/>
      <c r="VRB26" s="7"/>
      <c r="VRC26" s="7"/>
      <c r="VRD26" s="7"/>
      <c r="VRE26" s="7"/>
      <c r="VRF26" s="7"/>
      <c r="VRG26" s="7"/>
      <c r="VRH26" s="7"/>
      <c r="VRI26" s="7"/>
      <c r="VRJ26" s="7"/>
      <c r="VRK26" s="7"/>
      <c r="VRL26" s="7"/>
      <c r="VRM26" s="7"/>
      <c r="VRN26" s="7"/>
      <c r="VRO26" s="7"/>
      <c r="VRP26" s="7"/>
      <c r="VRQ26" s="7"/>
      <c r="VRR26" s="7"/>
      <c r="VRS26" s="7"/>
      <c r="VRT26" s="7"/>
      <c r="VRU26" s="7"/>
      <c r="VRV26" s="7"/>
      <c r="VRW26" s="7"/>
      <c r="VRX26" s="7"/>
      <c r="VRY26" s="7"/>
      <c r="VRZ26" s="7"/>
      <c r="VSA26" s="7"/>
      <c r="VSB26" s="7"/>
      <c r="VSC26" s="7"/>
      <c r="VSD26" s="7"/>
      <c r="VSE26" s="7"/>
      <c r="VSF26" s="7"/>
      <c r="VSG26" s="7"/>
      <c r="VSH26" s="7"/>
      <c r="VSI26" s="7"/>
      <c r="VSJ26" s="7"/>
      <c r="VSK26" s="7"/>
      <c r="VSL26" s="7"/>
      <c r="VSM26" s="7"/>
      <c r="VSN26" s="7"/>
      <c r="VSO26" s="7"/>
      <c r="VSP26" s="7"/>
      <c r="VSQ26" s="7"/>
      <c r="VSR26" s="7"/>
      <c r="VSS26" s="7"/>
      <c r="VST26" s="7"/>
      <c r="VSU26" s="7"/>
      <c r="VSV26" s="7"/>
      <c r="VSW26" s="7"/>
      <c r="VSX26" s="7"/>
      <c r="VSY26" s="7"/>
      <c r="VSZ26" s="7"/>
      <c r="VTA26" s="7"/>
      <c r="VTB26" s="7"/>
      <c r="VTC26" s="7"/>
      <c r="VTD26" s="7"/>
      <c r="VTE26" s="7"/>
      <c r="VTF26" s="7"/>
      <c r="VTG26" s="7"/>
      <c r="VTH26" s="7"/>
      <c r="VTI26" s="7"/>
      <c r="VTJ26" s="7"/>
      <c r="VTK26" s="7"/>
      <c r="VTL26" s="7"/>
      <c r="VTM26" s="7"/>
      <c r="VTN26" s="7"/>
      <c r="VTO26" s="7"/>
      <c r="VTP26" s="7"/>
      <c r="VTQ26" s="7"/>
      <c r="VTR26" s="7"/>
      <c r="VTS26" s="7"/>
      <c r="VTT26" s="7"/>
      <c r="VTU26" s="7"/>
      <c r="VTV26" s="7"/>
      <c r="VTW26" s="7"/>
      <c r="VTX26" s="7"/>
      <c r="VTY26" s="7"/>
      <c r="VTZ26" s="7"/>
      <c r="VUA26" s="7"/>
      <c r="VUB26" s="7"/>
      <c r="VUC26" s="7"/>
      <c r="VUD26" s="7"/>
      <c r="VUE26" s="7"/>
      <c r="VUF26" s="7"/>
      <c r="VUG26" s="7"/>
      <c r="VUH26" s="7"/>
      <c r="VUI26" s="7"/>
      <c r="VUJ26" s="7"/>
      <c r="VUK26" s="7"/>
      <c r="VUL26" s="7"/>
      <c r="VUM26" s="7"/>
      <c r="VUN26" s="7"/>
      <c r="VUO26" s="7"/>
      <c r="VUP26" s="7"/>
      <c r="VUQ26" s="7"/>
      <c r="VUR26" s="7"/>
      <c r="VUS26" s="7"/>
      <c r="VUT26" s="7"/>
      <c r="VUU26" s="7"/>
      <c r="VUV26" s="7"/>
      <c r="VUW26" s="7"/>
      <c r="VUX26" s="7"/>
      <c r="VUY26" s="7"/>
      <c r="VUZ26" s="7"/>
      <c r="VVA26" s="7"/>
      <c r="VVB26" s="7"/>
      <c r="VVC26" s="7"/>
      <c r="VVD26" s="7"/>
      <c r="VVE26" s="7"/>
      <c r="VVF26" s="7"/>
      <c r="VVG26" s="7"/>
      <c r="VVH26" s="7"/>
      <c r="VVI26" s="7"/>
      <c r="VVJ26" s="7"/>
      <c r="VVK26" s="7"/>
      <c r="VVL26" s="7"/>
      <c r="VVM26" s="7"/>
      <c r="VVN26" s="7"/>
      <c r="VVO26" s="7"/>
      <c r="VVP26" s="7"/>
      <c r="VVQ26" s="7"/>
      <c r="VVR26" s="7"/>
      <c r="VVS26" s="7"/>
      <c r="VVT26" s="7"/>
      <c r="VVU26" s="7"/>
      <c r="VVV26" s="7"/>
      <c r="VVW26" s="7"/>
      <c r="VVX26" s="7"/>
      <c r="VVY26" s="7"/>
      <c r="VVZ26" s="7"/>
      <c r="VWA26" s="7"/>
      <c r="VWB26" s="7"/>
      <c r="VWC26" s="7"/>
      <c r="VWD26" s="7"/>
      <c r="VWE26" s="7"/>
      <c r="VWF26" s="7"/>
      <c r="VWG26" s="7"/>
      <c r="VWH26" s="7"/>
      <c r="VWI26" s="7"/>
      <c r="VWJ26" s="7"/>
      <c r="VWK26" s="7"/>
      <c r="VWL26" s="7"/>
      <c r="VWM26" s="7"/>
      <c r="VWN26" s="7"/>
      <c r="VWO26" s="7"/>
      <c r="VWP26" s="7"/>
      <c r="VWQ26" s="7"/>
      <c r="VWR26" s="7"/>
      <c r="VWS26" s="7"/>
      <c r="VWT26" s="7"/>
      <c r="VWU26" s="7"/>
      <c r="VWV26" s="7"/>
      <c r="VWW26" s="7"/>
      <c r="VWX26" s="7"/>
      <c r="VWY26" s="7"/>
      <c r="VWZ26" s="7"/>
      <c r="VXA26" s="7"/>
      <c r="VXB26" s="7"/>
      <c r="VXC26" s="7"/>
      <c r="VXD26" s="7"/>
      <c r="VXE26" s="7"/>
      <c r="VXF26" s="7"/>
      <c r="VXG26" s="7"/>
      <c r="VXH26" s="7"/>
      <c r="VXI26" s="7"/>
      <c r="VXJ26" s="7"/>
      <c r="VXK26" s="7"/>
      <c r="VXL26" s="7"/>
      <c r="VXM26" s="7"/>
      <c r="VXN26" s="7"/>
      <c r="VXO26" s="7"/>
      <c r="VXP26" s="7"/>
      <c r="VXQ26" s="7"/>
      <c r="VXR26" s="7"/>
      <c r="VXS26" s="7"/>
      <c r="VXT26" s="7"/>
      <c r="VXU26" s="7"/>
      <c r="VXV26" s="7"/>
      <c r="VXW26" s="7"/>
      <c r="VXX26" s="7"/>
      <c r="VXY26" s="7"/>
      <c r="VXZ26" s="7"/>
      <c r="VYA26" s="7"/>
      <c r="VYB26" s="7"/>
      <c r="VYC26" s="7"/>
      <c r="VYD26" s="7"/>
      <c r="VYE26" s="7"/>
      <c r="VYF26" s="7"/>
      <c r="VYG26" s="7"/>
      <c r="VYH26" s="7"/>
      <c r="VYI26" s="7"/>
      <c r="VYJ26" s="7"/>
      <c r="VYK26" s="7"/>
      <c r="VYL26" s="7"/>
      <c r="VYM26" s="7"/>
      <c r="VYN26" s="7"/>
      <c r="VYO26" s="7"/>
      <c r="VYP26" s="7"/>
      <c r="VYQ26" s="7"/>
      <c r="VYR26" s="7"/>
      <c r="VYS26" s="7"/>
      <c r="VYT26" s="7"/>
      <c r="VYU26" s="7"/>
      <c r="VYV26" s="7"/>
      <c r="VYW26" s="7"/>
      <c r="VYX26" s="7"/>
      <c r="VYY26" s="7"/>
      <c r="VYZ26" s="7"/>
      <c r="VZA26" s="7"/>
      <c r="VZB26" s="7"/>
      <c r="VZC26" s="7"/>
      <c r="VZD26" s="7"/>
      <c r="VZE26" s="7"/>
      <c r="VZF26" s="7"/>
      <c r="VZG26" s="7"/>
      <c r="VZH26" s="7"/>
      <c r="VZI26" s="7"/>
      <c r="VZJ26" s="7"/>
      <c r="VZK26" s="7"/>
      <c r="VZL26" s="7"/>
      <c r="VZM26" s="7"/>
      <c r="VZN26" s="7"/>
      <c r="VZO26" s="7"/>
      <c r="VZP26" s="7"/>
      <c r="VZQ26" s="7"/>
      <c r="VZR26" s="7"/>
      <c r="VZS26" s="7"/>
      <c r="VZT26" s="7"/>
      <c r="VZU26" s="7"/>
      <c r="VZV26" s="7"/>
      <c r="VZW26" s="7"/>
      <c r="VZX26" s="7"/>
      <c r="VZY26" s="7"/>
      <c r="VZZ26" s="7"/>
      <c r="WAA26" s="7"/>
      <c r="WAB26" s="7"/>
      <c r="WAC26" s="7"/>
      <c r="WAD26" s="7"/>
      <c r="WAE26" s="7"/>
      <c r="WAF26" s="7"/>
      <c r="WAG26" s="7"/>
      <c r="WAH26" s="7"/>
      <c r="WAI26" s="7"/>
      <c r="WAJ26" s="7"/>
      <c r="WAK26" s="7"/>
      <c r="WAL26" s="7"/>
      <c r="WAM26" s="7"/>
      <c r="WAN26" s="7"/>
      <c r="WAO26" s="7"/>
      <c r="WAP26" s="7"/>
      <c r="WAQ26" s="7"/>
      <c r="WAR26" s="7"/>
      <c r="WAS26" s="7"/>
      <c r="WAT26" s="7"/>
      <c r="WAU26" s="7"/>
      <c r="WAV26" s="7"/>
      <c r="WAW26" s="7"/>
      <c r="WAX26" s="7"/>
      <c r="WAY26" s="7"/>
      <c r="WAZ26" s="7"/>
      <c r="WBA26" s="7"/>
      <c r="WBB26" s="7"/>
      <c r="WBC26" s="7"/>
      <c r="WBD26" s="7"/>
      <c r="WBE26" s="7"/>
      <c r="WBF26" s="7"/>
      <c r="WBG26" s="7"/>
      <c r="WBH26" s="7"/>
      <c r="WBI26" s="7"/>
      <c r="WBJ26" s="7"/>
      <c r="WBK26" s="7"/>
      <c r="WBL26" s="7"/>
      <c r="WBM26" s="7"/>
      <c r="WBN26" s="7"/>
      <c r="WBO26" s="7"/>
      <c r="WBP26" s="7"/>
      <c r="WBQ26" s="7"/>
      <c r="WBR26" s="7"/>
      <c r="WBS26" s="7"/>
      <c r="WBT26" s="7"/>
      <c r="WBU26" s="7"/>
      <c r="WBV26" s="7"/>
      <c r="WBW26" s="7"/>
      <c r="WBX26" s="7"/>
      <c r="WBY26" s="7"/>
      <c r="WBZ26" s="7"/>
      <c r="WCA26" s="7"/>
      <c r="WCB26" s="7"/>
      <c r="WCC26" s="7"/>
      <c r="WCD26" s="7"/>
      <c r="WCE26" s="7"/>
      <c r="WCF26" s="7"/>
      <c r="WCG26" s="7"/>
      <c r="WCH26" s="7"/>
      <c r="WCI26" s="7"/>
      <c r="WCJ26" s="7"/>
      <c r="WCK26" s="7"/>
      <c r="WCL26" s="7"/>
      <c r="WCM26" s="7"/>
      <c r="WCN26" s="7"/>
      <c r="WCO26" s="7"/>
      <c r="WCP26" s="7"/>
      <c r="WCQ26" s="7"/>
      <c r="WCR26" s="7"/>
      <c r="WCS26" s="7"/>
      <c r="WCT26" s="7"/>
      <c r="WCU26" s="7"/>
      <c r="WCV26" s="7"/>
      <c r="WCW26" s="7"/>
      <c r="WCX26" s="7"/>
      <c r="WCY26" s="7"/>
      <c r="WCZ26" s="7"/>
      <c r="WDA26" s="7"/>
      <c r="WDB26" s="7"/>
      <c r="WDC26" s="7"/>
      <c r="WDD26" s="7"/>
      <c r="WDE26" s="7"/>
      <c r="WDF26" s="7"/>
      <c r="WDG26" s="7"/>
      <c r="WDH26" s="7"/>
      <c r="WDI26" s="7"/>
      <c r="WDJ26" s="7"/>
      <c r="WDK26" s="7"/>
      <c r="WDL26" s="7"/>
      <c r="WDM26" s="7"/>
      <c r="WDN26" s="7"/>
      <c r="WDO26" s="7"/>
      <c r="WDP26" s="7"/>
      <c r="WDQ26" s="7"/>
      <c r="WDR26" s="7"/>
      <c r="WDS26" s="7"/>
      <c r="WDT26" s="7"/>
      <c r="WDU26" s="7"/>
      <c r="WDV26" s="7"/>
      <c r="WDW26" s="7"/>
      <c r="WDX26" s="7"/>
      <c r="WDY26" s="7"/>
      <c r="WDZ26" s="7"/>
      <c r="WEA26" s="7"/>
      <c r="WEB26" s="7"/>
      <c r="WEC26" s="7"/>
      <c r="WED26" s="7"/>
      <c r="WEE26" s="7"/>
      <c r="WEF26" s="7"/>
      <c r="WEG26" s="7"/>
      <c r="WEH26" s="7"/>
      <c r="WEI26" s="7"/>
      <c r="WEJ26" s="7"/>
      <c r="WEK26" s="7"/>
      <c r="WEL26" s="7"/>
      <c r="WEM26" s="7"/>
      <c r="WEN26" s="7"/>
      <c r="WEO26" s="7"/>
      <c r="WEP26" s="7"/>
      <c r="WEQ26" s="7"/>
      <c r="WER26" s="7"/>
      <c r="WES26" s="7"/>
      <c r="WET26" s="7"/>
      <c r="WEU26" s="7"/>
      <c r="WEV26" s="7"/>
      <c r="WEW26" s="7"/>
      <c r="WEX26" s="7"/>
      <c r="WEY26" s="7"/>
      <c r="WEZ26" s="7"/>
      <c r="WFA26" s="7"/>
      <c r="WFB26" s="7"/>
      <c r="WFC26" s="7"/>
      <c r="WFD26" s="7"/>
      <c r="WFE26" s="7"/>
      <c r="WFF26" s="7"/>
      <c r="WFG26" s="7"/>
      <c r="WFH26" s="7"/>
      <c r="WFI26" s="7"/>
      <c r="WFJ26" s="7"/>
      <c r="WFK26" s="7"/>
      <c r="WFL26" s="7"/>
      <c r="WFM26" s="7"/>
      <c r="WFN26" s="7"/>
      <c r="WFO26" s="7"/>
      <c r="WFP26" s="7"/>
      <c r="WFQ26" s="7"/>
      <c r="WFR26" s="7"/>
      <c r="WFS26" s="7"/>
      <c r="WFT26" s="7"/>
      <c r="WFU26" s="7"/>
      <c r="WFV26" s="7"/>
      <c r="WFW26" s="7"/>
      <c r="WFX26" s="7"/>
      <c r="WFY26" s="7"/>
      <c r="WFZ26" s="7"/>
      <c r="WGA26" s="7"/>
      <c r="WGB26" s="7"/>
      <c r="WGC26" s="7"/>
      <c r="WGD26" s="7"/>
      <c r="WGE26" s="7"/>
      <c r="WGF26" s="7"/>
      <c r="WGG26" s="7"/>
      <c r="WGH26" s="7"/>
      <c r="WGI26" s="7"/>
      <c r="WGJ26" s="7"/>
      <c r="WGK26" s="7"/>
      <c r="WGL26" s="7"/>
      <c r="WGM26" s="7"/>
      <c r="WGN26" s="7"/>
      <c r="WGO26" s="7"/>
      <c r="WGP26" s="7"/>
      <c r="WGQ26" s="7"/>
      <c r="WGR26" s="7"/>
      <c r="WGS26" s="7"/>
      <c r="WGT26" s="7"/>
      <c r="WGU26" s="7"/>
      <c r="WGV26" s="7"/>
      <c r="WGW26" s="7"/>
      <c r="WGX26" s="7"/>
      <c r="WGY26" s="7"/>
      <c r="WGZ26" s="7"/>
      <c r="WHA26" s="7"/>
      <c r="WHB26" s="7"/>
      <c r="WHC26" s="7"/>
      <c r="WHD26" s="7"/>
      <c r="WHE26" s="7"/>
      <c r="WHF26" s="7"/>
      <c r="WHG26" s="7"/>
      <c r="WHH26" s="7"/>
      <c r="WHI26" s="7"/>
      <c r="WHJ26" s="7"/>
      <c r="WHK26" s="7"/>
      <c r="WHL26" s="7"/>
      <c r="WHM26" s="7"/>
      <c r="WHN26" s="7"/>
      <c r="WHO26" s="7"/>
      <c r="WHP26" s="7"/>
      <c r="WHQ26" s="7"/>
      <c r="WHR26" s="7"/>
      <c r="WHS26" s="7"/>
      <c r="WHT26" s="7"/>
      <c r="WHU26" s="7"/>
      <c r="WHV26" s="7"/>
      <c r="WHW26" s="7"/>
      <c r="WHX26" s="7"/>
      <c r="WHY26" s="7"/>
      <c r="WHZ26" s="7"/>
      <c r="WIA26" s="7"/>
      <c r="WIB26" s="7"/>
      <c r="WIC26" s="7"/>
      <c r="WID26" s="7"/>
      <c r="WIE26" s="7"/>
      <c r="WIF26" s="7"/>
      <c r="WIG26" s="7"/>
      <c r="WIH26" s="7"/>
      <c r="WII26" s="7"/>
      <c r="WIJ26" s="7"/>
      <c r="WIK26" s="7"/>
      <c r="WIL26" s="7"/>
      <c r="WIM26" s="7"/>
      <c r="WIN26" s="7"/>
      <c r="WIO26" s="7"/>
      <c r="WIP26" s="7"/>
      <c r="WIQ26" s="7"/>
      <c r="WIR26" s="7"/>
      <c r="WIS26" s="7"/>
      <c r="WIT26" s="7"/>
      <c r="WIU26" s="7"/>
      <c r="WIV26" s="7"/>
      <c r="WIW26" s="7"/>
      <c r="WIX26" s="7"/>
      <c r="WIY26" s="7"/>
      <c r="WIZ26" s="7"/>
      <c r="WJA26" s="7"/>
      <c r="WJB26" s="7"/>
      <c r="WJC26" s="7"/>
      <c r="WJD26" s="7"/>
      <c r="WJE26" s="7"/>
      <c r="WJF26" s="7"/>
      <c r="WJG26" s="7"/>
      <c r="WJH26" s="7"/>
      <c r="WJI26" s="7"/>
      <c r="WJJ26" s="7"/>
      <c r="WJK26" s="7"/>
      <c r="WJL26" s="7"/>
      <c r="WJM26" s="7"/>
      <c r="WJN26" s="7"/>
      <c r="WJO26" s="7"/>
      <c r="WJP26" s="7"/>
      <c r="WJQ26" s="7"/>
      <c r="WJR26" s="7"/>
      <c r="WJS26" s="7"/>
      <c r="WJT26" s="7"/>
      <c r="WJU26" s="7"/>
      <c r="WJV26" s="7"/>
      <c r="WJW26" s="7"/>
      <c r="WJX26" s="7"/>
      <c r="WJY26" s="7"/>
      <c r="WJZ26" s="7"/>
      <c r="WKA26" s="7"/>
      <c r="WKB26" s="7"/>
      <c r="WKC26" s="7"/>
      <c r="WKD26" s="7"/>
      <c r="WKE26" s="7"/>
      <c r="WKF26" s="7"/>
      <c r="WKG26" s="7"/>
      <c r="WKH26" s="7"/>
      <c r="WKI26" s="7"/>
      <c r="WKJ26" s="7"/>
      <c r="WKK26" s="7"/>
      <c r="WKL26" s="7"/>
      <c r="WKM26" s="7"/>
      <c r="WKN26" s="7"/>
      <c r="WKO26" s="7"/>
      <c r="WKP26" s="7"/>
      <c r="WKQ26" s="7"/>
      <c r="WKR26" s="7"/>
      <c r="WKS26" s="7"/>
      <c r="WKT26" s="7"/>
      <c r="WKU26" s="7"/>
      <c r="WKV26" s="7"/>
      <c r="WKW26" s="7"/>
      <c r="WKX26" s="7"/>
      <c r="WKY26" s="7"/>
      <c r="WKZ26" s="7"/>
      <c r="WLA26" s="7"/>
      <c r="WLB26" s="7"/>
      <c r="WLC26" s="7"/>
      <c r="WLD26" s="7"/>
      <c r="WLE26" s="7"/>
      <c r="WLF26" s="7"/>
      <c r="WLG26" s="7"/>
      <c r="WLH26" s="7"/>
      <c r="WLI26" s="7"/>
      <c r="WLJ26" s="7"/>
      <c r="WLK26" s="7"/>
      <c r="WLL26" s="7"/>
      <c r="WLM26" s="7"/>
      <c r="WLN26" s="7"/>
      <c r="WLO26" s="7"/>
      <c r="WLP26" s="7"/>
      <c r="WLQ26" s="7"/>
      <c r="WLR26" s="7"/>
      <c r="WLS26" s="7"/>
      <c r="WLT26" s="7"/>
      <c r="WLU26" s="7"/>
      <c r="WLV26" s="7"/>
      <c r="WLW26" s="7"/>
      <c r="WLX26" s="7"/>
      <c r="WLY26" s="7"/>
      <c r="WLZ26" s="7"/>
      <c r="WMA26" s="7"/>
      <c r="WMB26" s="7"/>
      <c r="WMC26" s="7"/>
      <c r="WMD26" s="7"/>
      <c r="WME26" s="7"/>
      <c r="WMF26" s="7"/>
      <c r="WMG26" s="7"/>
      <c r="WMH26" s="7"/>
      <c r="WMI26" s="7"/>
      <c r="WMJ26" s="7"/>
      <c r="WMK26" s="7"/>
      <c r="WML26" s="7"/>
      <c r="WMM26" s="7"/>
      <c r="WMN26" s="7"/>
      <c r="WMO26" s="7"/>
      <c r="WMP26" s="7"/>
      <c r="WMQ26" s="7"/>
      <c r="WMR26" s="7"/>
      <c r="WMS26" s="7"/>
      <c r="WMT26" s="7"/>
      <c r="WMU26" s="7"/>
      <c r="WMV26" s="7"/>
      <c r="WMW26" s="7"/>
      <c r="WMX26" s="7"/>
      <c r="WMY26" s="7"/>
      <c r="WMZ26" s="7"/>
      <c r="WNA26" s="7"/>
      <c r="WNB26" s="7"/>
      <c r="WNC26" s="7"/>
      <c r="WND26" s="7"/>
      <c r="WNE26" s="7"/>
      <c r="WNF26" s="7"/>
      <c r="WNG26" s="7"/>
      <c r="WNH26" s="7"/>
      <c r="WNI26" s="7"/>
      <c r="WNJ26" s="7"/>
      <c r="WNK26" s="7"/>
      <c r="WNL26" s="7"/>
      <c r="WNM26" s="7"/>
      <c r="WNN26" s="7"/>
      <c r="WNO26" s="7"/>
      <c r="WNP26" s="7"/>
      <c r="WNQ26" s="7"/>
      <c r="WNR26" s="7"/>
      <c r="WNS26" s="7"/>
      <c r="WNT26" s="7"/>
      <c r="WNU26" s="7"/>
      <c r="WNV26" s="7"/>
      <c r="WNW26" s="7"/>
      <c r="WNX26" s="7"/>
      <c r="WNY26" s="7"/>
      <c r="WNZ26" s="7"/>
      <c r="WOA26" s="7"/>
      <c r="WOB26" s="7"/>
      <c r="WOC26" s="7"/>
      <c r="WOD26" s="7"/>
      <c r="WOE26" s="7"/>
      <c r="WOF26" s="7"/>
      <c r="WOG26" s="7"/>
      <c r="WOH26" s="7"/>
      <c r="WOI26" s="7"/>
      <c r="WOJ26" s="7"/>
      <c r="WOK26" s="7"/>
      <c r="WOL26" s="7"/>
      <c r="WOM26" s="7"/>
      <c r="WON26" s="7"/>
      <c r="WOO26" s="7"/>
      <c r="WOP26" s="7"/>
      <c r="WOQ26" s="7"/>
      <c r="WOR26" s="7"/>
      <c r="WOS26" s="7"/>
      <c r="WOT26" s="7"/>
      <c r="WOU26" s="7"/>
      <c r="WOV26" s="7"/>
      <c r="WOW26" s="7"/>
      <c r="WOX26" s="7"/>
      <c r="WOY26" s="7"/>
      <c r="WOZ26" s="7"/>
      <c r="WPA26" s="7"/>
      <c r="WPB26" s="7"/>
      <c r="WPC26" s="7"/>
      <c r="WPD26" s="7"/>
      <c r="WPE26" s="7"/>
      <c r="WPF26" s="7"/>
      <c r="WPG26" s="7"/>
      <c r="WPH26" s="7"/>
      <c r="WPI26" s="7"/>
      <c r="WPJ26" s="7"/>
      <c r="WPK26" s="7"/>
      <c r="WPL26" s="7"/>
      <c r="WPM26" s="7"/>
      <c r="WPN26" s="7"/>
      <c r="WPO26" s="7"/>
      <c r="WPP26" s="7"/>
      <c r="WPQ26" s="7"/>
      <c r="WPR26" s="7"/>
      <c r="WPS26" s="7"/>
      <c r="WPT26" s="7"/>
      <c r="WPU26" s="7"/>
      <c r="WPV26" s="7"/>
      <c r="WPW26" s="7"/>
      <c r="WPX26" s="7"/>
      <c r="WPY26" s="7"/>
      <c r="WPZ26" s="7"/>
      <c r="WQA26" s="7"/>
      <c r="WQB26" s="7"/>
      <c r="WQC26" s="7"/>
      <c r="WQD26" s="7"/>
      <c r="WQE26" s="7"/>
      <c r="WQF26" s="7"/>
      <c r="WQG26" s="7"/>
      <c r="WQH26" s="7"/>
      <c r="WQI26" s="7"/>
      <c r="WQJ26" s="7"/>
      <c r="WQK26" s="7"/>
      <c r="WQL26" s="7"/>
      <c r="WQM26" s="7"/>
      <c r="WQN26" s="7"/>
      <c r="WQO26" s="7"/>
      <c r="WQP26" s="7"/>
      <c r="WQQ26" s="7"/>
      <c r="WQR26" s="7"/>
      <c r="WQS26" s="7"/>
      <c r="WQT26" s="7"/>
      <c r="WQU26" s="7"/>
      <c r="WQV26" s="7"/>
      <c r="WQW26" s="7"/>
      <c r="WQX26" s="7"/>
      <c r="WQY26" s="7"/>
      <c r="WQZ26" s="7"/>
      <c r="WRA26" s="7"/>
      <c r="WRB26" s="7"/>
      <c r="WRC26" s="7"/>
      <c r="WRD26" s="7"/>
      <c r="WRE26" s="7"/>
      <c r="WRF26" s="7"/>
      <c r="WRG26" s="7"/>
      <c r="WRH26" s="7"/>
      <c r="WRI26" s="7"/>
      <c r="WRJ26" s="7"/>
      <c r="WRK26" s="7"/>
      <c r="WRL26" s="7"/>
      <c r="WRM26" s="7"/>
      <c r="WRN26" s="7"/>
      <c r="WRO26" s="7"/>
      <c r="WRP26" s="7"/>
      <c r="WRQ26" s="7"/>
      <c r="WRR26" s="7"/>
      <c r="WRS26" s="7"/>
      <c r="WRT26" s="7"/>
      <c r="WRU26" s="7"/>
      <c r="WRV26" s="7"/>
      <c r="WRW26" s="7"/>
      <c r="WRX26" s="7"/>
      <c r="WRY26" s="7"/>
      <c r="WRZ26" s="7"/>
      <c r="WSA26" s="7"/>
      <c r="WSB26" s="7"/>
      <c r="WSC26" s="7"/>
      <c r="WSD26" s="7"/>
      <c r="WSE26" s="7"/>
      <c r="WSF26" s="7"/>
      <c r="WSG26" s="7"/>
      <c r="WSH26" s="7"/>
      <c r="WSI26" s="7"/>
      <c r="WSJ26" s="7"/>
      <c r="WSK26" s="7"/>
      <c r="WSL26" s="7"/>
      <c r="WSM26" s="7"/>
      <c r="WSN26" s="7"/>
      <c r="WSO26" s="7"/>
      <c r="WSP26" s="7"/>
      <c r="WSQ26" s="7"/>
      <c r="WSR26" s="7"/>
      <c r="WSS26" s="7"/>
      <c r="WST26" s="7"/>
      <c r="WSU26" s="7"/>
      <c r="WSV26" s="7"/>
      <c r="WSW26" s="7"/>
      <c r="WSX26" s="7"/>
      <c r="WSY26" s="7"/>
      <c r="WSZ26" s="7"/>
      <c r="WTA26" s="7"/>
      <c r="WTB26" s="7"/>
      <c r="WTC26" s="7"/>
      <c r="WTD26" s="7"/>
      <c r="WTE26" s="7"/>
      <c r="WTF26" s="7"/>
      <c r="WTG26" s="7"/>
      <c r="WTH26" s="7"/>
      <c r="WTI26" s="7"/>
      <c r="WTJ26" s="7"/>
      <c r="WTK26" s="7"/>
      <c r="WTL26" s="7"/>
      <c r="WTM26" s="7"/>
      <c r="WTN26" s="7"/>
      <c r="WTO26" s="7"/>
      <c r="WTP26" s="7"/>
      <c r="WTQ26" s="7"/>
      <c r="WTR26" s="7"/>
      <c r="WTS26" s="7"/>
      <c r="WTT26" s="7"/>
      <c r="WTU26" s="7"/>
      <c r="WTV26" s="7"/>
      <c r="WTW26" s="7"/>
      <c r="WTX26" s="7"/>
      <c r="WTY26" s="7"/>
      <c r="WTZ26" s="7"/>
      <c r="WUA26" s="7"/>
      <c r="WUB26" s="7"/>
      <c r="WUC26" s="7"/>
      <c r="WUD26" s="7"/>
      <c r="WUE26" s="7"/>
      <c r="WUF26" s="7"/>
      <c r="WUG26" s="7"/>
      <c r="WUH26" s="7"/>
      <c r="WUI26" s="7"/>
      <c r="WUJ26" s="7"/>
      <c r="WUK26" s="7"/>
      <c r="WUL26" s="7"/>
      <c r="WUM26" s="7"/>
      <c r="WUN26" s="7"/>
      <c r="WUO26" s="7"/>
      <c r="WUP26" s="7"/>
      <c r="WUQ26" s="7"/>
      <c r="WUR26" s="7"/>
      <c r="WUS26" s="7"/>
      <c r="WUT26" s="7"/>
      <c r="WUU26" s="7"/>
      <c r="WUV26" s="7"/>
      <c r="WUW26" s="7"/>
      <c r="WUX26" s="7"/>
      <c r="WUY26" s="7"/>
      <c r="WUZ26" s="7"/>
      <c r="WVA26" s="7"/>
      <c r="WVB26" s="7"/>
      <c r="WVC26" s="7"/>
      <c r="WVD26" s="7"/>
      <c r="WVE26" s="7"/>
      <c r="WVF26" s="7"/>
      <c r="WVG26" s="7"/>
      <c r="WVH26" s="7"/>
      <c r="WVI26" s="7"/>
      <c r="WVJ26" s="7"/>
      <c r="WVK26" s="7"/>
      <c r="WVL26" s="7"/>
      <c r="WVM26" s="7"/>
      <c r="WVN26" s="7"/>
      <c r="WVO26" s="7"/>
      <c r="WVP26" s="7"/>
      <c r="WVQ26" s="7"/>
      <c r="WVR26" s="7"/>
      <c r="WVS26" s="7"/>
      <c r="WVT26" s="7"/>
      <c r="WVU26" s="7"/>
      <c r="WVV26" s="7"/>
      <c r="WVW26" s="7"/>
      <c r="WVX26" s="7"/>
      <c r="WVY26" s="7"/>
      <c r="WVZ26" s="7"/>
      <c r="WWA26" s="7"/>
      <c r="WWB26" s="7"/>
      <c r="WWC26" s="7"/>
      <c r="WWD26" s="7"/>
      <c r="WWE26" s="7"/>
      <c r="WWF26" s="7"/>
      <c r="WWG26" s="7"/>
      <c r="WWH26" s="7"/>
      <c r="WWI26" s="7"/>
      <c r="WWJ26" s="7"/>
      <c r="WWK26" s="7"/>
      <c r="WWL26" s="7"/>
      <c r="WWM26" s="7"/>
      <c r="WWN26" s="7"/>
      <c r="WWO26" s="7"/>
      <c r="WWP26" s="7"/>
      <c r="WWQ26" s="7"/>
      <c r="WWR26" s="7"/>
      <c r="WWS26" s="7"/>
      <c r="WWT26" s="7"/>
      <c r="WWU26" s="7"/>
      <c r="WWV26" s="7"/>
      <c r="WWW26" s="7"/>
      <c r="WWX26" s="7"/>
      <c r="WWY26" s="7"/>
      <c r="WWZ26" s="7"/>
      <c r="WXA26" s="7"/>
      <c r="WXB26" s="7"/>
      <c r="WXC26" s="7"/>
      <c r="WXD26" s="7"/>
      <c r="WXE26" s="7"/>
      <c r="WXF26" s="7"/>
      <c r="WXG26" s="7"/>
      <c r="WXH26" s="7"/>
      <c r="WXI26" s="7"/>
      <c r="WXJ26" s="7"/>
      <c r="WXK26" s="7"/>
      <c r="WXL26" s="7"/>
      <c r="WXM26" s="7"/>
      <c r="WXN26" s="7"/>
      <c r="WXO26" s="7"/>
      <c r="WXP26" s="7"/>
      <c r="WXQ26" s="7"/>
      <c r="WXR26" s="7"/>
      <c r="WXS26" s="7"/>
      <c r="WXT26" s="7"/>
      <c r="WXU26" s="7"/>
      <c r="WXV26" s="7"/>
      <c r="WXW26" s="7"/>
      <c r="WXX26" s="7"/>
      <c r="WXY26" s="7"/>
      <c r="WXZ26" s="7"/>
      <c r="WYA26" s="7"/>
      <c r="WYB26" s="7"/>
      <c r="WYC26" s="7"/>
      <c r="WYD26" s="7"/>
      <c r="WYE26" s="7"/>
      <c r="WYF26" s="7"/>
      <c r="WYG26" s="7"/>
      <c r="WYH26" s="7"/>
      <c r="WYI26" s="7"/>
      <c r="WYJ26" s="7"/>
      <c r="WYK26" s="7"/>
      <c r="WYL26" s="7"/>
      <c r="WYM26" s="7"/>
      <c r="WYN26" s="7"/>
      <c r="WYO26" s="7"/>
      <c r="WYP26" s="7"/>
      <c r="WYQ26" s="7"/>
      <c r="WYR26" s="7"/>
      <c r="WYS26" s="7"/>
      <c r="WYT26" s="7"/>
      <c r="WYU26" s="7"/>
      <c r="WYV26" s="7"/>
      <c r="WYW26" s="7"/>
      <c r="WYX26" s="7"/>
      <c r="WYY26" s="7"/>
      <c r="WYZ26" s="7"/>
      <c r="WZA26" s="7"/>
      <c r="WZB26" s="7"/>
      <c r="WZC26" s="7"/>
      <c r="WZD26" s="7"/>
      <c r="WZE26" s="7"/>
      <c r="WZF26" s="7"/>
      <c r="WZG26" s="7"/>
      <c r="WZH26" s="7"/>
      <c r="WZI26" s="7"/>
      <c r="WZJ26" s="7"/>
      <c r="WZK26" s="7"/>
      <c r="WZL26" s="7"/>
      <c r="WZM26" s="7"/>
      <c r="WZN26" s="7"/>
      <c r="WZO26" s="7"/>
      <c r="WZP26" s="7"/>
      <c r="WZQ26" s="7"/>
      <c r="WZR26" s="7"/>
      <c r="WZS26" s="7"/>
      <c r="WZT26" s="7"/>
      <c r="WZU26" s="7"/>
      <c r="WZV26" s="7"/>
      <c r="WZW26" s="7"/>
      <c r="WZX26" s="7"/>
      <c r="WZY26" s="7"/>
      <c r="WZZ26" s="7"/>
      <c r="XAA26" s="7"/>
      <c r="XAB26" s="7"/>
      <c r="XAC26" s="7"/>
      <c r="XAD26" s="7"/>
      <c r="XAE26" s="7"/>
      <c r="XAF26" s="7"/>
      <c r="XAG26" s="7"/>
      <c r="XAH26" s="7"/>
      <c r="XAI26" s="7"/>
      <c r="XAJ26" s="7"/>
      <c r="XAK26" s="7"/>
      <c r="XAL26" s="7"/>
      <c r="XAM26" s="7"/>
      <c r="XAN26" s="7"/>
      <c r="XAO26" s="7"/>
      <c r="XAP26" s="7"/>
      <c r="XAQ26" s="7"/>
      <c r="XAR26" s="7"/>
      <c r="XAS26" s="7"/>
      <c r="XAT26" s="7"/>
      <c r="XAU26" s="7"/>
      <c r="XAV26" s="7"/>
      <c r="XAW26" s="7"/>
      <c r="XAX26" s="7"/>
      <c r="XAY26" s="7"/>
      <c r="XAZ26" s="7"/>
      <c r="XBA26" s="7"/>
      <c r="XBB26" s="7"/>
      <c r="XBC26" s="7"/>
      <c r="XBD26" s="7"/>
      <c r="XBE26" s="7"/>
      <c r="XBF26" s="7"/>
      <c r="XBG26" s="7"/>
      <c r="XBH26" s="7"/>
      <c r="XBI26" s="7"/>
      <c r="XBJ26" s="7"/>
      <c r="XBK26" s="7"/>
      <c r="XBL26" s="7"/>
      <c r="XBM26" s="7"/>
      <c r="XBN26" s="7"/>
      <c r="XBO26" s="7"/>
      <c r="XBP26" s="7"/>
      <c r="XBQ26" s="7"/>
      <c r="XBR26" s="7"/>
      <c r="XBS26" s="7"/>
      <c r="XBT26" s="7"/>
      <c r="XBU26" s="7"/>
      <c r="XBV26" s="7"/>
      <c r="XBW26" s="7"/>
      <c r="XBX26" s="7"/>
      <c r="XBY26" s="7"/>
      <c r="XBZ26" s="7"/>
      <c r="XCA26" s="7"/>
      <c r="XCB26" s="7"/>
      <c r="XCC26" s="7"/>
      <c r="XCD26" s="7"/>
      <c r="XCE26" s="7"/>
      <c r="XCF26" s="7"/>
      <c r="XCG26" s="7"/>
      <c r="XCH26" s="7"/>
      <c r="XCI26" s="7"/>
      <c r="XCJ26" s="7"/>
      <c r="XCK26" s="7"/>
      <c r="XCL26" s="7"/>
      <c r="XCM26" s="7"/>
      <c r="XCN26" s="7"/>
      <c r="XCO26" s="7"/>
      <c r="XCP26" s="7"/>
      <c r="XCQ26" s="7"/>
      <c r="XCR26" s="7"/>
      <c r="XCS26" s="7"/>
      <c r="XCT26" s="7"/>
      <c r="XCU26" s="7"/>
      <c r="XCV26" s="7"/>
      <c r="XCW26" s="7"/>
      <c r="XCX26" s="7"/>
      <c r="XCY26" s="7"/>
      <c r="XCZ26" s="7"/>
      <c r="XDA26" s="7"/>
      <c r="XDB26" s="7"/>
      <c r="XDC26" s="7"/>
      <c r="XDD26" s="7"/>
      <c r="XDE26" s="7"/>
      <c r="XDF26" s="7"/>
      <c r="XDG26" s="7"/>
      <c r="XDH26" s="7"/>
      <c r="XDI26" s="7"/>
      <c r="XDJ26" s="7"/>
      <c r="XDK26" s="7"/>
      <c r="XDL26" s="7"/>
      <c r="XDM26" s="7"/>
      <c r="XDN26" s="7"/>
      <c r="XDO26" s="7"/>
      <c r="XDP26" s="7"/>
      <c r="XDQ26" s="7"/>
      <c r="XDR26" s="7"/>
      <c r="XDS26" s="7"/>
      <c r="XDT26" s="7"/>
      <c r="XDU26" s="7"/>
      <c r="XDV26" s="7"/>
      <c r="XDW26" s="7"/>
      <c r="XDX26" s="7"/>
      <c r="XDY26" s="7"/>
      <c r="XDZ26" s="7"/>
      <c r="XEA26" s="7"/>
      <c r="XEB26" s="7"/>
      <c r="XEC26" s="7"/>
      <c r="XED26" s="7"/>
      <c r="XEE26" s="7"/>
      <c r="XEF26" s="7"/>
      <c r="XEG26" s="7"/>
      <c r="XEH26" s="7"/>
      <c r="XEI26" s="7"/>
      <c r="XEJ26" s="7"/>
      <c r="XEK26" s="7"/>
      <c r="XEL26" s="7"/>
      <c r="XEM26" s="7"/>
      <c r="XEN26" s="7"/>
      <c r="XEO26" s="7"/>
      <c r="XEP26" s="7"/>
      <c r="XEQ26" s="7"/>
      <c r="XER26" s="7"/>
      <c r="XES26" s="7"/>
      <c r="XET26" s="7"/>
      <c r="XEU26" s="7"/>
      <c r="XEV26" s="7"/>
      <c r="XEW26" s="7"/>
      <c r="XEX26" s="7"/>
      <c r="XEY26" s="7"/>
      <c r="XEZ26" s="7"/>
      <c r="XFA26" s="7"/>
      <c r="XFB26" s="7"/>
      <c r="XFC26" s="7"/>
      <c r="XFD26" s="7"/>
    </row>
    <row r="27" spans="2:16384">
      <c r="B27" t="s">
        <v>497</v>
      </c>
      <c r="C27" s="7">
        <f t="shared" ref="C27:BK27" si="10">(C8*C$20)+(C13*C$21)</f>
        <v>0</v>
      </c>
      <c r="D27" s="7">
        <f t="shared" ca="1" si="10"/>
        <v>4.9274729707899176</v>
      </c>
      <c r="E27" s="7">
        <f t="shared" ca="1" si="10"/>
        <v>4.2561577882905377</v>
      </c>
      <c r="F27" s="7">
        <f t="shared" ca="1" si="10"/>
        <v>3.8261241587067829</v>
      </c>
      <c r="G27" s="7">
        <f t="shared" ca="1" si="10"/>
        <v>3.0370400341567239</v>
      </c>
      <c r="H27" s="7">
        <f t="shared" ca="1" si="10"/>
        <v>2.4442791106411978</v>
      </c>
      <c r="I27" s="7">
        <f t="shared" ca="1" si="10"/>
        <v>1.7488013143761305</v>
      </c>
      <c r="J27" s="7">
        <f t="shared" ca="1" si="10"/>
        <v>1.3116547236100662</v>
      </c>
      <c r="K27" s="7">
        <f t="shared" ca="1" si="10"/>
        <v>0.96896646568869327</v>
      </c>
      <c r="L27" s="7">
        <f t="shared" ca="1" si="10"/>
        <v>0.67486791744582975</v>
      </c>
      <c r="M27" s="7">
        <f t="shared" ca="1" si="10"/>
        <v>0.62652442243513884</v>
      </c>
      <c r="N27" s="7">
        <f t="shared" ca="1" si="10"/>
        <v>0.56592024585381118</v>
      </c>
      <c r="O27" s="7">
        <f t="shared" ca="1" si="10"/>
        <v>0.53782528744622493</v>
      </c>
      <c r="P27" s="7">
        <f t="shared" ca="1" si="10"/>
        <v>0.51398500330990549</v>
      </c>
      <c r="Q27" s="7">
        <f t="shared" ca="1" si="10"/>
        <v>0.4676541822460672</v>
      </c>
      <c r="R27" s="7">
        <f t="shared" ca="1" si="10"/>
        <v>0.30753455219163528</v>
      </c>
      <c r="S27" s="7">
        <f t="shared" ca="1" si="10"/>
        <v>0.27605619592820058</v>
      </c>
      <c r="T27" s="7">
        <f t="shared" ca="1" si="10"/>
        <v>0.26727529912481562</v>
      </c>
      <c r="U27" s="7">
        <f t="shared" ca="1" si="10"/>
        <v>0.25551651793672203</v>
      </c>
      <c r="V27" s="7">
        <f t="shared" ca="1" si="10"/>
        <v>0.16720571358878014</v>
      </c>
      <c r="W27" s="7">
        <f t="shared" ca="1" si="10"/>
        <v>0.14990026645117668</v>
      </c>
      <c r="X27" s="7">
        <f t="shared" ca="1" si="10"/>
        <v>0.11630208466293467</v>
      </c>
      <c r="Y27" s="7">
        <f t="shared" ca="1" si="10"/>
        <v>0.1149136711706145</v>
      </c>
      <c r="Z27" s="7">
        <f t="shared" ca="1" si="10"/>
        <v>0.10988670740710046</v>
      </c>
      <c r="AA27" s="7">
        <f t="shared" ca="1" si="10"/>
        <v>0.10811754433341096</v>
      </c>
      <c r="AB27" s="7">
        <f t="shared" ca="1" si="10"/>
        <v>0.10811754433341096</v>
      </c>
      <c r="AC27" s="7">
        <f t="shared" ca="1" si="10"/>
        <v>0.10811754433341096</v>
      </c>
      <c r="AD27" s="7">
        <f t="shared" ca="1" si="10"/>
        <v>0.10811754433341096</v>
      </c>
      <c r="AE27" s="7">
        <f t="shared" ca="1" si="10"/>
        <v>0.10811754433341096</v>
      </c>
      <c r="AF27" s="7">
        <f t="shared" ca="1" si="10"/>
        <v>0.10811754433341096</v>
      </c>
      <c r="AG27" s="7">
        <f t="shared" ca="1" si="10"/>
        <v>0.10811754433341096</v>
      </c>
      <c r="AH27" s="7">
        <f t="shared" ca="1" si="10"/>
        <v>0.10811754433341096</v>
      </c>
      <c r="AI27" s="7">
        <f t="shared" ca="1" si="10"/>
        <v>0.10811754433341096</v>
      </c>
      <c r="AJ27" s="7">
        <f t="shared" ca="1" si="10"/>
        <v>0.10811754433341096</v>
      </c>
      <c r="AK27" s="7">
        <f t="shared" ca="1" si="10"/>
        <v>0.10811754433341096</v>
      </c>
      <c r="AL27" s="7">
        <f t="shared" ca="1" si="10"/>
        <v>0.10811754433341096</v>
      </c>
      <c r="AM27" s="7">
        <f t="shared" ca="1" si="10"/>
        <v>0.10811754433341096</v>
      </c>
      <c r="AN27" s="7">
        <f t="shared" ca="1" si="10"/>
        <v>0.10811754433341096</v>
      </c>
      <c r="AO27" s="7">
        <f t="shared" ca="1" si="10"/>
        <v>0.10811754433341096</v>
      </c>
      <c r="AP27" s="7">
        <f t="shared" ca="1" si="10"/>
        <v>0.10811754433341096</v>
      </c>
      <c r="AQ27" s="7">
        <f t="shared" ca="1" si="10"/>
        <v>0.10811754433341096</v>
      </c>
      <c r="AR27" s="7">
        <f t="shared" ca="1" si="10"/>
        <v>0.10811754433341096</v>
      </c>
      <c r="AS27" s="7">
        <f t="shared" ca="1" si="10"/>
        <v>0.10811754433341096</v>
      </c>
      <c r="AT27" s="7">
        <f t="shared" ca="1" si="10"/>
        <v>0.10811754433341096</v>
      </c>
      <c r="AU27" s="7">
        <f t="shared" ca="1" si="10"/>
        <v>0.10811754433341096</v>
      </c>
      <c r="AV27" s="7">
        <f t="shared" ca="1" si="10"/>
        <v>0.10811754433341096</v>
      </c>
      <c r="AW27" s="7">
        <f t="shared" ca="1" si="10"/>
        <v>0.10811754433341096</v>
      </c>
      <c r="AX27" s="7">
        <f t="shared" ca="1" si="10"/>
        <v>0.10811754433341096</v>
      </c>
      <c r="AY27" s="7">
        <f t="shared" ca="1" si="10"/>
        <v>0.10811754433341096</v>
      </c>
      <c r="AZ27" s="7">
        <f t="shared" ca="1" si="10"/>
        <v>0.10811754433341096</v>
      </c>
      <c r="BA27" s="7">
        <f t="shared" ca="1" si="10"/>
        <v>0.10811754433341096</v>
      </c>
      <c r="BB27" s="7">
        <f t="shared" ca="1" si="10"/>
        <v>0.10811754433341096</v>
      </c>
      <c r="BC27" s="7">
        <f t="shared" ca="1" si="10"/>
        <v>0.10811754433341096</v>
      </c>
      <c r="BD27" s="7">
        <f t="shared" ca="1" si="10"/>
        <v>0.10811754433341096</v>
      </c>
      <c r="BE27" s="7">
        <f t="shared" ca="1" si="10"/>
        <v>0.10811754433341096</v>
      </c>
      <c r="BF27" s="7">
        <f t="shared" ca="1" si="10"/>
        <v>0.10811754433341096</v>
      </c>
      <c r="BG27" s="7">
        <f t="shared" ca="1" si="10"/>
        <v>0.10811754433341096</v>
      </c>
      <c r="BH27" s="7">
        <f t="shared" ca="1" si="10"/>
        <v>0.10811754433341096</v>
      </c>
      <c r="BI27" s="7">
        <f t="shared" ca="1" si="10"/>
        <v>0.10811754433341096</v>
      </c>
      <c r="BJ27" s="7">
        <f t="shared" ca="1" si="10"/>
        <v>0.10811754433341096</v>
      </c>
      <c r="BK27" s="7">
        <f t="shared" ca="1" si="10"/>
        <v>0.10811754433341096</v>
      </c>
      <c r="BL27" s="7">
        <f ca="1">SUM(C27:BK27)</f>
        <v>31.672213773795196</v>
      </c>
      <c r="BM27" s="172">
        <f ca="1">BL27/$BL$45</f>
        <v>3.0433561461759605E-4</v>
      </c>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c r="BAL27" s="7"/>
      <c r="BAM27" s="7"/>
      <c r="BAN27" s="7"/>
      <c r="BAO27" s="7"/>
      <c r="BAP27" s="7"/>
      <c r="BAQ27" s="7"/>
      <c r="BAR27" s="7"/>
      <c r="BAS27" s="7"/>
      <c r="BAT27" s="7"/>
      <c r="BAU27" s="7"/>
      <c r="BAV27" s="7"/>
      <c r="BAW27" s="7"/>
      <c r="BAX27" s="7"/>
      <c r="BAY27" s="7"/>
      <c r="BAZ27" s="7"/>
      <c r="BBA27" s="7"/>
      <c r="BBB27" s="7"/>
      <c r="BBC27" s="7"/>
      <c r="BBD27" s="7"/>
      <c r="BBE27" s="7"/>
      <c r="BBF27" s="7"/>
      <c r="BBG27" s="7"/>
      <c r="BBH27" s="7"/>
      <c r="BBI27" s="7"/>
      <c r="BBJ27" s="7"/>
      <c r="BBK27" s="7"/>
      <c r="BBL27" s="7"/>
      <c r="BBM27" s="7"/>
      <c r="BBN27" s="7"/>
      <c r="BBO27" s="7"/>
      <c r="BBP27" s="7"/>
      <c r="BBQ27" s="7"/>
      <c r="BBR27" s="7"/>
      <c r="BBS27" s="7"/>
      <c r="BBT27" s="7"/>
      <c r="BBU27" s="7"/>
      <c r="BBV27" s="7"/>
      <c r="BBW27" s="7"/>
      <c r="BBX27" s="7"/>
      <c r="BBY27" s="7"/>
      <c r="BBZ27" s="7"/>
      <c r="BCA27" s="7"/>
      <c r="BCB27" s="7"/>
      <c r="BCC27" s="7"/>
      <c r="BCD27" s="7"/>
      <c r="BCE27" s="7"/>
      <c r="BCF27" s="7"/>
      <c r="BCG27" s="7"/>
      <c r="BCH27" s="7"/>
      <c r="BCI27" s="7"/>
      <c r="BCJ27" s="7"/>
      <c r="BCK27" s="7"/>
      <c r="BCL27" s="7"/>
      <c r="BCM27" s="7"/>
      <c r="BCN27" s="7"/>
      <c r="BCO27" s="7"/>
      <c r="BCP27" s="7"/>
      <c r="BCQ27" s="7"/>
      <c r="BCR27" s="7"/>
      <c r="BCS27" s="7"/>
      <c r="BCT27" s="7"/>
      <c r="BCU27" s="7"/>
      <c r="BCV27" s="7"/>
      <c r="BCW27" s="7"/>
      <c r="BCX27" s="7"/>
      <c r="BCY27" s="7"/>
      <c r="BCZ27" s="7"/>
      <c r="BDA27" s="7"/>
      <c r="BDB27" s="7"/>
      <c r="BDC27" s="7"/>
      <c r="BDD27" s="7"/>
      <c r="BDE27" s="7"/>
      <c r="BDF27" s="7"/>
      <c r="BDG27" s="7"/>
      <c r="BDH27" s="7"/>
      <c r="BDI27" s="7"/>
      <c r="BDJ27" s="7"/>
      <c r="BDK27" s="7"/>
      <c r="BDL27" s="7"/>
      <c r="BDM27" s="7"/>
      <c r="BDN27" s="7"/>
      <c r="BDO27" s="7"/>
      <c r="BDP27" s="7"/>
      <c r="BDQ27" s="7"/>
      <c r="BDR27" s="7"/>
      <c r="BDS27" s="7"/>
      <c r="BDT27" s="7"/>
      <c r="BDU27" s="7"/>
      <c r="BDV27" s="7"/>
      <c r="BDW27" s="7"/>
      <c r="BDX27" s="7"/>
      <c r="BDY27" s="7"/>
      <c r="BDZ27" s="7"/>
      <c r="BEA27" s="7"/>
      <c r="BEB27" s="7"/>
      <c r="BEC27" s="7"/>
      <c r="BED27" s="7"/>
      <c r="BEE27" s="7"/>
      <c r="BEF27" s="7"/>
      <c r="BEG27" s="7"/>
      <c r="BEH27" s="7"/>
      <c r="BEI27" s="7"/>
      <c r="BEJ27" s="7"/>
      <c r="BEK27" s="7"/>
      <c r="BEL27" s="7"/>
      <c r="BEM27" s="7"/>
      <c r="BEN27" s="7"/>
      <c r="BEO27" s="7"/>
      <c r="BEP27" s="7"/>
      <c r="BEQ27" s="7"/>
      <c r="BER27" s="7"/>
      <c r="BES27" s="7"/>
      <c r="BET27" s="7"/>
      <c r="BEU27" s="7"/>
      <c r="BEV27" s="7"/>
      <c r="BEW27" s="7"/>
      <c r="BEX27" s="7"/>
      <c r="BEY27" s="7"/>
      <c r="BEZ27" s="7"/>
      <c r="BFA27" s="7"/>
      <c r="BFB27" s="7"/>
      <c r="BFC27" s="7"/>
      <c r="BFD27" s="7"/>
      <c r="BFE27" s="7"/>
      <c r="BFF27" s="7"/>
      <c r="BFG27" s="7"/>
      <c r="BFH27" s="7"/>
      <c r="BFI27" s="7"/>
      <c r="BFJ27" s="7"/>
      <c r="BFK27" s="7"/>
      <c r="BFL27" s="7"/>
      <c r="BFM27" s="7"/>
      <c r="BFN27" s="7"/>
      <c r="BFO27" s="7"/>
      <c r="BFP27" s="7"/>
      <c r="BFQ27" s="7"/>
      <c r="BFR27" s="7"/>
      <c r="BFS27" s="7"/>
      <c r="BFT27" s="7"/>
      <c r="BFU27" s="7"/>
      <c r="BFV27" s="7"/>
      <c r="BFW27" s="7"/>
      <c r="BFX27" s="7"/>
      <c r="BFY27" s="7"/>
      <c r="BFZ27" s="7"/>
      <c r="BGA27" s="7"/>
      <c r="BGB27" s="7"/>
      <c r="BGC27" s="7"/>
      <c r="BGD27" s="7"/>
      <c r="BGE27" s="7"/>
      <c r="BGF27" s="7"/>
      <c r="BGG27" s="7"/>
      <c r="BGH27" s="7"/>
      <c r="BGI27" s="7"/>
      <c r="BGJ27" s="7"/>
      <c r="BGK27" s="7"/>
      <c r="BGL27" s="7"/>
      <c r="BGM27" s="7"/>
      <c r="BGN27" s="7"/>
      <c r="BGO27" s="7"/>
      <c r="BGP27" s="7"/>
      <c r="BGQ27" s="7"/>
      <c r="BGR27" s="7"/>
      <c r="BGS27" s="7"/>
      <c r="BGT27" s="7"/>
      <c r="BGU27" s="7"/>
      <c r="BGV27" s="7"/>
      <c r="BGW27" s="7"/>
      <c r="BGX27" s="7"/>
      <c r="BGY27" s="7"/>
      <c r="BGZ27" s="7"/>
      <c r="BHA27" s="7"/>
      <c r="BHB27" s="7"/>
      <c r="BHC27" s="7"/>
      <c r="BHD27" s="7"/>
      <c r="BHE27" s="7"/>
      <c r="BHF27" s="7"/>
      <c r="BHG27" s="7"/>
      <c r="BHH27" s="7"/>
      <c r="BHI27" s="7"/>
      <c r="BHJ27" s="7"/>
      <c r="BHK27" s="7"/>
      <c r="BHL27" s="7"/>
      <c r="BHM27" s="7"/>
      <c r="BHN27" s="7"/>
      <c r="BHO27" s="7"/>
      <c r="BHP27" s="7"/>
      <c r="BHQ27" s="7"/>
      <c r="BHR27" s="7"/>
      <c r="BHS27" s="7"/>
      <c r="BHT27" s="7"/>
      <c r="BHU27" s="7"/>
      <c r="BHV27" s="7"/>
      <c r="BHW27" s="7"/>
      <c r="BHX27" s="7"/>
      <c r="BHY27" s="7"/>
      <c r="BHZ27" s="7"/>
      <c r="BIA27" s="7"/>
      <c r="BIB27" s="7"/>
      <c r="BIC27" s="7"/>
      <c r="BID27" s="7"/>
      <c r="BIE27" s="7"/>
      <c r="BIF27" s="7"/>
      <c r="BIG27" s="7"/>
      <c r="BIH27" s="7"/>
      <c r="BII27" s="7"/>
      <c r="BIJ27" s="7"/>
      <c r="BIK27" s="7"/>
      <c r="BIL27" s="7"/>
      <c r="BIM27" s="7"/>
      <c r="BIN27" s="7"/>
      <c r="BIO27" s="7"/>
      <c r="BIP27" s="7"/>
      <c r="BIQ27" s="7"/>
      <c r="BIR27" s="7"/>
      <c r="BIS27" s="7"/>
      <c r="BIT27" s="7"/>
      <c r="BIU27" s="7"/>
      <c r="BIV27" s="7"/>
      <c r="BIW27" s="7"/>
      <c r="BIX27" s="7"/>
      <c r="BIY27" s="7"/>
      <c r="BIZ27" s="7"/>
      <c r="BJA27" s="7"/>
      <c r="BJB27" s="7"/>
      <c r="BJC27" s="7"/>
      <c r="BJD27" s="7"/>
      <c r="BJE27" s="7"/>
      <c r="BJF27" s="7"/>
      <c r="BJG27" s="7"/>
      <c r="BJH27" s="7"/>
      <c r="BJI27" s="7"/>
      <c r="BJJ27" s="7"/>
      <c r="BJK27" s="7"/>
      <c r="BJL27" s="7"/>
      <c r="BJM27" s="7"/>
      <c r="BJN27" s="7"/>
      <c r="BJO27" s="7"/>
      <c r="BJP27" s="7"/>
      <c r="BJQ27" s="7"/>
      <c r="BJR27" s="7"/>
      <c r="BJS27" s="7"/>
      <c r="BJT27" s="7"/>
      <c r="BJU27" s="7"/>
      <c r="BJV27" s="7"/>
      <c r="BJW27" s="7"/>
      <c r="BJX27" s="7"/>
      <c r="BJY27" s="7"/>
      <c r="BJZ27" s="7"/>
      <c r="BKA27" s="7"/>
      <c r="BKB27" s="7"/>
      <c r="BKC27" s="7"/>
      <c r="BKD27" s="7"/>
      <c r="BKE27" s="7"/>
      <c r="BKF27" s="7"/>
      <c r="BKG27" s="7"/>
      <c r="BKH27" s="7"/>
      <c r="BKI27" s="7"/>
      <c r="BKJ27" s="7"/>
      <c r="BKK27" s="7"/>
      <c r="BKL27" s="7"/>
      <c r="BKM27" s="7"/>
      <c r="BKN27" s="7"/>
      <c r="BKO27" s="7"/>
      <c r="BKP27" s="7"/>
      <c r="BKQ27" s="7"/>
      <c r="BKR27" s="7"/>
      <c r="BKS27" s="7"/>
      <c r="BKT27" s="7"/>
      <c r="BKU27" s="7"/>
      <c r="BKV27" s="7"/>
      <c r="BKW27" s="7"/>
      <c r="BKX27" s="7"/>
      <c r="BKY27" s="7"/>
      <c r="BKZ27" s="7"/>
      <c r="BLA27" s="7"/>
      <c r="BLB27" s="7"/>
      <c r="BLC27" s="7"/>
      <c r="BLD27" s="7"/>
      <c r="BLE27" s="7"/>
      <c r="BLF27" s="7"/>
      <c r="BLG27" s="7"/>
      <c r="BLH27" s="7"/>
      <c r="BLI27" s="7"/>
      <c r="BLJ27" s="7"/>
      <c r="BLK27" s="7"/>
      <c r="BLL27" s="7"/>
      <c r="BLM27" s="7"/>
      <c r="BLN27" s="7"/>
      <c r="BLO27" s="7"/>
      <c r="BLP27" s="7"/>
      <c r="BLQ27" s="7"/>
      <c r="BLR27" s="7"/>
      <c r="BLS27" s="7"/>
      <c r="BLT27" s="7"/>
      <c r="BLU27" s="7"/>
      <c r="BLV27" s="7"/>
      <c r="BLW27" s="7"/>
      <c r="BLX27" s="7"/>
      <c r="BLY27" s="7"/>
      <c r="BLZ27" s="7"/>
      <c r="BMA27" s="7"/>
      <c r="BMB27" s="7"/>
      <c r="BMC27" s="7"/>
      <c r="BMD27" s="7"/>
      <c r="BME27" s="7"/>
      <c r="BMF27" s="7"/>
      <c r="BMG27" s="7"/>
      <c r="BMH27" s="7"/>
      <c r="BMI27" s="7"/>
      <c r="BMJ27" s="7"/>
      <c r="BMK27" s="7"/>
      <c r="BML27" s="7"/>
      <c r="BMM27" s="7"/>
      <c r="BMN27" s="7"/>
      <c r="BMO27" s="7"/>
      <c r="BMP27" s="7"/>
      <c r="BMQ27" s="7"/>
      <c r="BMR27" s="7"/>
      <c r="BMS27" s="7"/>
      <c r="BMT27" s="7"/>
      <c r="BMU27" s="7"/>
      <c r="BMV27" s="7"/>
      <c r="BMW27" s="7"/>
      <c r="BMX27" s="7"/>
      <c r="BMY27" s="7"/>
      <c r="BMZ27" s="7"/>
      <c r="BNA27" s="7"/>
      <c r="BNB27" s="7"/>
      <c r="BNC27" s="7"/>
      <c r="BND27" s="7"/>
      <c r="BNE27" s="7"/>
      <c r="BNF27" s="7"/>
      <c r="BNG27" s="7"/>
      <c r="BNH27" s="7"/>
      <c r="BNI27" s="7"/>
      <c r="BNJ27" s="7"/>
      <c r="BNK27" s="7"/>
      <c r="BNL27" s="7"/>
      <c r="BNM27" s="7"/>
      <c r="BNN27" s="7"/>
      <c r="BNO27" s="7"/>
      <c r="BNP27" s="7"/>
      <c r="BNQ27" s="7"/>
      <c r="BNR27" s="7"/>
      <c r="BNS27" s="7"/>
      <c r="BNT27" s="7"/>
      <c r="BNU27" s="7"/>
      <c r="BNV27" s="7"/>
      <c r="BNW27" s="7"/>
      <c r="BNX27" s="7"/>
      <c r="BNY27" s="7"/>
      <c r="BNZ27" s="7"/>
      <c r="BOA27" s="7"/>
      <c r="BOB27" s="7"/>
      <c r="BOC27" s="7"/>
      <c r="BOD27" s="7"/>
      <c r="BOE27" s="7"/>
      <c r="BOF27" s="7"/>
      <c r="BOG27" s="7"/>
      <c r="BOH27" s="7"/>
      <c r="BOI27" s="7"/>
      <c r="BOJ27" s="7"/>
      <c r="BOK27" s="7"/>
      <c r="BOL27" s="7"/>
      <c r="BOM27" s="7"/>
      <c r="BON27" s="7"/>
      <c r="BOO27" s="7"/>
      <c r="BOP27" s="7"/>
      <c r="BOQ27" s="7"/>
      <c r="BOR27" s="7"/>
      <c r="BOS27" s="7"/>
      <c r="BOT27" s="7"/>
      <c r="BOU27" s="7"/>
      <c r="BOV27" s="7"/>
      <c r="BOW27" s="7"/>
      <c r="BOX27" s="7"/>
      <c r="BOY27" s="7"/>
      <c r="BOZ27" s="7"/>
      <c r="BPA27" s="7"/>
      <c r="BPB27" s="7"/>
      <c r="BPC27" s="7"/>
      <c r="BPD27" s="7"/>
      <c r="BPE27" s="7"/>
      <c r="BPF27" s="7"/>
      <c r="BPG27" s="7"/>
      <c r="BPH27" s="7"/>
      <c r="BPI27" s="7"/>
      <c r="BPJ27" s="7"/>
      <c r="BPK27" s="7"/>
      <c r="BPL27" s="7"/>
      <c r="BPM27" s="7"/>
      <c r="BPN27" s="7"/>
      <c r="BPO27" s="7"/>
      <c r="BPP27" s="7"/>
      <c r="BPQ27" s="7"/>
      <c r="BPR27" s="7"/>
      <c r="BPS27" s="7"/>
      <c r="BPT27" s="7"/>
      <c r="BPU27" s="7"/>
      <c r="BPV27" s="7"/>
      <c r="BPW27" s="7"/>
      <c r="BPX27" s="7"/>
      <c r="BPY27" s="7"/>
      <c r="BPZ27" s="7"/>
      <c r="BQA27" s="7"/>
      <c r="BQB27" s="7"/>
      <c r="BQC27" s="7"/>
      <c r="BQD27" s="7"/>
      <c r="BQE27" s="7"/>
      <c r="BQF27" s="7"/>
      <c r="BQG27" s="7"/>
      <c r="BQH27" s="7"/>
      <c r="BQI27" s="7"/>
      <c r="BQJ27" s="7"/>
      <c r="BQK27" s="7"/>
      <c r="BQL27" s="7"/>
      <c r="BQM27" s="7"/>
      <c r="BQN27" s="7"/>
      <c r="BQO27" s="7"/>
      <c r="BQP27" s="7"/>
      <c r="BQQ27" s="7"/>
      <c r="BQR27" s="7"/>
      <c r="BQS27" s="7"/>
      <c r="BQT27" s="7"/>
      <c r="BQU27" s="7"/>
      <c r="BQV27" s="7"/>
      <c r="BQW27" s="7"/>
      <c r="BQX27" s="7"/>
      <c r="BQY27" s="7"/>
      <c r="BQZ27" s="7"/>
      <c r="BRA27" s="7"/>
      <c r="BRB27" s="7"/>
      <c r="BRC27" s="7"/>
      <c r="BRD27" s="7"/>
      <c r="BRE27" s="7"/>
      <c r="BRF27" s="7"/>
      <c r="BRG27" s="7"/>
      <c r="BRH27" s="7"/>
      <c r="BRI27" s="7"/>
      <c r="BRJ27" s="7"/>
      <c r="BRK27" s="7"/>
      <c r="BRL27" s="7"/>
      <c r="BRM27" s="7"/>
      <c r="BRN27" s="7"/>
      <c r="BRO27" s="7"/>
      <c r="BRP27" s="7"/>
      <c r="BRQ27" s="7"/>
      <c r="BRR27" s="7"/>
      <c r="BRS27" s="7"/>
      <c r="BRT27" s="7"/>
      <c r="BRU27" s="7"/>
      <c r="BRV27" s="7"/>
      <c r="BRW27" s="7"/>
      <c r="BRX27" s="7"/>
      <c r="BRY27" s="7"/>
      <c r="BRZ27" s="7"/>
      <c r="BSA27" s="7"/>
      <c r="BSB27" s="7"/>
      <c r="BSC27" s="7"/>
      <c r="BSD27" s="7"/>
      <c r="BSE27" s="7"/>
      <c r="BSF27" s="7"/>
      <c r="BSG27" s="7"/>
      <c r="BSH27" s="7"/>
      <c r="BSI27" s="7"/>
      <c r="BSJ27" s="7"/>
      <c r="BSK27" s="7"/>
      <c r="BSL27" s="7"/>
      <c r="BSM27" s="7"/>
      <c r="BSN27" s="7"/>
      <c r="BSO27" s="7"/>
      <c r="BSP27" s="7"/>
      <c r="BSQ27" s="7"/>
      <c r="BSR27" s="7"/>
      <c r="BSS27" s="7"/>
      <c r="BST27" s="7"/>
      <c r="BSU27" s="7"/>
      <c r="BSV27" s="7"/>
      <c r="BSW27" s="7"/>
      <c r="BSX27" s="7"/>
      <c r="BSY27" s="7"/>
      <c r="BSZ27" s="7"/>
      <c r="BTA27" s="7"/>
      <c r="BTB27" s="7"/>
      <c r="BTC27" s="7"/>
      <c r="BTD27" s="7"/>
      <c r="BTE27" s="7"/>
      <c r="BTF27" s="7"/>
      <c r="BTG27" s="7"/>
      <c r="BTH27" s="7"/>
      <c r="BTI27" s="7"/>
      <c r="BTJ27" s="7"/>
      <c r="BTK27" s="7"/>
      <c r="BTL27" s="7"/>
      <c r="BTM27" s="7"/>
      <c r="BTN27" s="7"/>
      <c r="BTO27" s="7"/>
      <c r="BTP27" s="7"/>
      <c r="BTQ27" s="7"/>
      <c r="BTR27" s="7"/>
      <c r="BTS27" s="7"/>
      <c r="BTT27" s="7"/>
      <c r="BTU27" s="7"/>
      <c r="BTV27" s="7"/>
      <c r="BTW27" s="7"/>
      <c r="BTX27" s="7"/>
      <c r="BTY27" s="7"/>
      <c r="BTZ27" s="7"/>
      <c r="BUA27" s="7"/>
      <c r="BUB27" s="7"/>
      <c r="BUC27" s="7"/>
      <c r="BUD27" s="7"/>
      <c r="BUE27" s="7"/>
      <c r="BUF27" s="7"/>
      <c r="BUG27" s="7"/>
      <c r="BUH27" s="7"/>
      <c r="BUI27" s="7"/>
      <c r="BUJ27" s="7"/>
      <c r="BUK27" s="7"/>
      <c r="BUL27" s="7"/>
      <c r="BUM27" s="7"/>
      <c r="BUN27" s="7"/>
      <c r="BUO27" s="7"/>
      <c r="BUP27" s="7"/>
      <c r="BUQ27" s="7"/>
      <c r="BUR27" s="7"/>
      <c r="BUS27" s="7"/>
      <c r="BUT27" s="7"/>
      <c r="BUU27" s="7"/>
      <c r="BUV27" s="7"/>
      <c r="BUW27" s="7"/>
      <c r="BUX27" s="7"/>
      <c r="BUY27" s="7"/>
      <c r="BUZ27" s="7"/>
      <c r="BVA27" s="7"/>
      <c r="BVB27" s="7"/>
      <c r="BVC27" s="7"/>
      <c r="BVD27" s="7"/>
      <c r="BVE27" s="7"/>
      <c r="BVF27" s="7"/>
      <c r="BVG27" s="7"/>
      <c r="BVH27" s="7"/>
      <c r="BVI27" s="7"/>
      <c r="BVJ27" s="7"/>
      <c r="BVK27" s="7"/>
      <c r="BVL27" s="7"/>
      <c r="BVM27" s="7"/>
      <c r="BVN27" s="7"/>
      <c r="BVO27" s="7"/>
      <c r="BVP27" s="7"/>
      <c r="BVQ27" s="7"/>
      <c r="BVR27" s="7"/>
      <c r="BVS27" s="7"/>
      <c r="BVT27" s="7"/>
      <c r="BVU27" s="7"/>
      <c r="BVV27" s="7"/>
      <c r="BVW27" s="7"/>
      <c r="BVX27" s="7"/>
      <c r="BVY27" s="7"/>
      <c r="BVZ27" s="7"/>
      <c r="BWA27" s="7"/>
      <c r="BWB27" s="7"/>
      <c r="BWC27" s="7"/>
      <c r="BWD27" s="7"/>
      <c r="BWE27" s="7"/>
      <c r="BWF27" s="7"/>
      <c r="BWG27" s="7"/>
      <c r="BWH27" s="7"/>
      <c r="BWI27" s="7"/>
      <c r="BWJ27" s="7"/>
      <c r="BWK27" s="7"/>
      <c r="BWL27" s="7"/>
      <c r="BWM27" s="7"/>
      <c r="BWN27" s="7"/>
      <c r="BWO27" s="7"/>
      <c r="BWP27" s="7"/>
      <c r="BWQ27" s="7"/>
      <c r="BWR27" s="7"/>
      <c r="BWS27" s="7"/>
      <c r="BWT27" s="7"/>
      <c r="BWU27" s="7"/>
      <c r="BWV27" s="7"/>
      <c r="BWW27" s="7"/>
      <c r="BWX27" s="7"/>
      <c r="BWY27" s="7"/>
      <c r="BWZ27" s="7"/>
      <c r="BXA27" s="7"/>
      <c r="BXB27" s="7"/>
      <c r="BXC27" s="7"/>
      <c r="BXD27" s="7"/>
      <c r="BXE27" s="7"/>
      <c r="BXF27" s="7"/>
      <c r="BXG27" s="7"/>
      <c r="BXH27" s="7"/>
      <c r="BXI27" s="7"/>
      <c r="BXJ27" s="7"/>
      <c r="BXK27" s="7"/>
      <c r="BXL27" s="7"/>
      <c r="BXM27" s="7"/>
      <c r="BXN27" s="7"/>
      <c r="BXO27" s="7"/>
      <c r="BXP27" s="7"/>
      <c r="BXQ27" s="7"/>
      <c r="BXR27" s="7"/>
      <c r="BXS27" s="7"/>
      <c r="BXT27" s="7"/>
      <c r="BXU27" s="7"/>
      <c r="BXV27" s="7"/>
      <c r="BXW27" s="7"/>
      <c r="BXX27" s="7"/>
      <c r="BXY27" s="7"/>
      <c r="BXZ27" s="7"/>
      <c r="BYA27" s="7"/>
      <c r="BYB27" s="7"/>
      <c r="BYC27" s="7"/>
      <c r="BYD27" s="7"/>
      <c r="BYE27" s="7"/>
      <c r="BYF27" s="7"/>
      <c r="BYG27" s="7"/>
      <c r="BYH27" s="7"/>
      <c r="BYI27" s="7"/>
      <c r="BYJ27" s="7"/>
      <c r="BYK27" s="7"/>
      <c r="BYL27" s="7"/>
      <c r="BYM27" s="7"/>
      <c r="BYN27" s="7"/>
      <c r="BYO27" s="7"/>
      <c r="BYP27" s="7"/>
      <c r="BYQ27" s="7"/>
      <c r="BYR27" s="7"/>
      <c r="BYS27" s="7"/>
      <c r="BYT27" s="7"/>
      <c r="BYU27" s="7"/>
      <c r="BYV27" s="7"/>
      <c r="BYW27" s="7"/>
      <c r="BYX27" s="7"/>
      <c r="BYY27" s="7"/>
      <c r="BYZ27" s="7"/>
      <c r="BZA27" s="7"/>
      <c r="BZB27" s="7"/>
      <c r="BZC27" s="7"/>
      <c r="BZD27" s="7"/>
      <c r="BZE27" s="7"/>
      <c r="BZF27" s="7"/>
      <c r="BZG27" s="7"/>
      <c r="BZH27" s="7"/>
      <c r="BZI27" s="7"/>
      <c r="BZJ27" s="7"/>
      <c r="BZK27" s="7"/>
      <c r="BZL27" s="7"/>
      <c r="BZM27" s="7"/>
      <c r="BZN27" s="7"/>
      <c r="BZO27" s="7"/>
      <c r="BZP27" s="7"/>
      <c r="BZQ27" s="7"/>
      <c r="BZR27" s="7"/>
      <c r="BZS27" s="7"/>
      <c r="BZT27" s="7"/>
      <c r="BZU27" s="7"/>
      <c r="BZV27" s="7"/>
      <c r="BZW27" s="7"/>
      <c r="BZX27" s="7"/>
      <c r="BZY27" s="7"/>
      <c r="BZZ27" s="7"/>
      <c r="CAA27" s="7"/>
      <c r="CAB27" s="7"/>
      <c r="CAC27" s="7"/>
      <c r="CAD27" s="7"/>
      <c r="CAE27" s="7"/>
      <c r="CAF27" s="7"/>
      <c r="CAG27" s="7"/>
      <c r="CAH27" s="7"/>
      <c r="CAI27" s="7"/>
      <c r="CAJ27" s="7"/>
      <c r="CAK27" s="7"/>
      <c r="CAL27" s="7"/>
      <c r="CAM27" s="7"/>
      <c r="CAN27" s="7"/>
      <c r="CAO27" s="7"/>
      <c r="CAP27" s="7"/>
      <c r="CAQ27" s="7"/>
      <c r="CAR27" s="7"/>
      <c r="CAS27" s="7"/>
      <c r="CAT27" s="7"/>
      <c r="CAU27" s="7"/>
      <c r="CAV27" s="7"/>
      <c r="CAW27" s="7"/>
      <c r="CAX27" s="7"/>
      <c r="CAY27" s="7"/>
      <c r="CAZ27" s="7"/>
      <c r="CBA27" s="7"/>
      <c r="CBB27" s="7"/>
      <c r="CBC27" s="7"/>
      <c r="CBD27" s="7"/>
      <c r="CBE27" s="7"/>
      <c r="CBF27" s="7"/>
      <c r="CBG27" s="7"/>
      <c r="CBH27" s="7"/>
      <c r="CBI27" s="7"/>
      <c r="CBJ27" s="7"/>
      <c r="CBK27" s="7"/>
      <c r="CBL27" s="7"/>
      <c r="CBM27" s="7"/>
      <c r="CBN27" s="7"/>
      <c r="CBO27" s="7"/>
      <c r="CBP27" s="7"/>
      <c r="CBQ27" s="7"/>
      <c r="CBR27" s="7"/>
      <c r="CBS27" s="7"/>
      <c r="CBT27" s="7"/>
      <c r="CBU27" s="7"/>
      <c r="CBV27" s="7"/>
      <c r="CBW27" s="7"/>
      <c r="CBX27" s="7"/>
      <c r="CBY27" s="7"/>
      <c r="CBZ27" s="7"/>
      <c r="CCA27" s="7"/>
      <c r="CCB27" s="7"/>
      <c r="CCC27" s="7"/>
      <c r="CCD27" s="7"/>
      <c r="CCE27" s="7"/>
      <c r="CCF27" s="7"/>
      <c r="CCG27" s="7"/>
      <c r="CCH27" s="7"/>
      <c r="CCI27" s="7"/>
      <c r="CCJ27" s="7"/>
      <c r="CCK27" s="7"/>
      <c r="CCL27" s="7"/>
      <c r="CCM27" s="7"/>
      <c r="CCN27" s="7"/>
      <c r="CCO27" s="7"/>
      <c r="CCP27" s="7"/>
      <c r="CCQ27" s="7"/>
      <c r="CCR27" s="7"/>
      <c r="CCS27" s="7"/>
      <c r="CCT27" s="7"/>
      <c r="CCU27" s="7"/>
      <c r="CCV27" s="7"/>
      <c r="CCW27" s="7"/>
      <c r="CCX27" s="7"/>
      <c r="CCY27" s="7"/>
      <c r="CCZ27" s="7"/>
      <c r="CDA27" s="7"/>
      <c r="CDB27" s="7"/>
      <c r="CDC27" s="7"/>
      <c r="CDD27" s="7"/>
      <c r="CDE27" s="7"/>
      <c r="CDF27" s="7"/>
      <c r="CDG27" s="7"/>
      <c r="CDH27" s="7"/>
      <c r="CDI27" s="7"/>
      <c r="CDJ27" s="7"/>
      <c r="CDK27" s="7"/>
      <c r="CDL27" s="7"/>
      <c r="CDM27" s="7"/>
      <c r="CDN27" s="7"/>
      <c r="CDO27" s="7"/>
      <c r="CDP27" s="7"/>
      <c r="CDQ27" s="7"/>
      <c r="CDR27" s="7"/>
      <c r="CDS27" s="7"/>
      <c r="CDT27" s="7"/>
      <c r="CDU27" s="7"/>
      <c r="CDV27" s="7"/>
      <c r="CDW27" s="7"/>
      <c r="CDX27" s="7"/>
      <c r="CDY27" s="7"/>
      <c r="CDZ27" s="7"/>
      <c r="CEA27" s="7"/>
      <c r="CEB27" s="7"/>
      <c r="CEC27" s="7"/>
      <c r="CED27" s="7"/>
      <c r="CEE27" s="7"/>
      <c r="CEF27" s="7"/>
      <c r="CEG27" s="7"/>
      <c r="CEH27" s="7"/>
      <c r="CEI27" s="7"/>
      <c r="CEJ27" s="7"/>
      <c r="CEK27" s="7"/>
      <c r="CEL27" s="7"/>
      <c r="CEM27" s="7"/>
      <c r="CEN27" s="7"/>
      <c r="CEO27" s="7"/>
      <c r="CEP27" s="7"/>
      <c r="CEQ27" s="7"/>
      <c r="CER27" s="7"/>
      <c r="CES27" s="7"/>
      <c r="CET27" s="7"/>
      <c r="CEU27" s="7"/>
      <c r="CEV27" s="7"/>
      <c r="CEW27" s="7"/>
      <c r="CEX27" s="7"/>
      <c r="CEY27" s="7"/>
      <c r="CEZ27" s="7"/>
      <c r="CFA27" s="7"/>
      <c r="CFB27" s="7"/>
      <c r="CFC27" s="7"/>
      <c r="CFD27" s="7"/>
      <c r="CFE27" s="7"/>
      <c r="CFF27" s="7"/>
      <c r="CFG27" s="7"/>
      <c r="CFH27" s="7"/>
      <c r="CFI27" s="7"/>
      <c r="CFJ27" s="7"/>
      <c r="CFK27" s="7"/>
      <c r="CFL27" s="7"/>
      <c r="CFM27" s="7"/>
      <c r="CFN27" s="7"/>
      <c r="CFO27" s="7"/>
      <c r="CFP27" s="7"/>
      <c r="CFQ27" s="7"/>
      <c r="CFR27" s="7"/>
      <c r="CFS27" s="7"/>
      <c r="CFT27" s="7"/>
      <c r="CFU27" s="7"/>
      <c r="CFV27" s="7"/>
      <c r="CFW27" s="7"/>
      <c r="CFX27" s="7"/>
      <c r="CFY27" s="7"/>
      <c r="CFZ27" s="7"/>
      <c r="CGA27" s="7"/>
      <c r="CGB27" s="7"/>
      <c r="CGC27" s="7"/>
      <c r="CGD27" s="7"/>
      <c r="CGE27" s="7"/>
      <c r="CGF27" s="7"/>
      <c r="CGG27" s="7"/>
      <c r="CGH27" s="7"/>
      <c r="CGI27" s="7"/>
      <c r="CGJ27" s="7"/>
      <c r="CGK27" s="7"/>
      <c r="CGL27" s="7"/>
      <c r="CGM27" s="7"/>
      <c r="CGN27" s="7"/>
      <c r="CGO27" s="7"/>
      <c r="CGP27" s="7"/>
      <c r="CGQ27" s="7"/>
      <c r="CGR27" s="7"/>
      <c r="CGS27" s="7"/>
      <c r="CGT27" s="7"/>
      <c r="CGU27" s="7"/>
      <c r="CGV27" s="7"/>
      <c r="CGW27" s="7"/>
      <c r="CGX27" s="7"/>
      <c r="CGY27" s="7"/>
      <c r="CGZ27" s="7"/>
      <c r="CHA27" s="7"/>
      <c r="CHB27" s="7"/>
      <c r="CHC27" s="7"/>
      <c r="CHD27" s="7"/>
      <c r="CHE27" s="7"/>
      <c r="CHF27" s="7"/>
      <c r="CHG27" s="7"/>
      <c r="CHH27" s="7"/>
      <c r="CHI27" s="7"/>
      <c r="CHJ27" s="7"/>
      <c r="CHK27" s="7"/>
      <c r="CHL27" s="7"/>
      <c r="CHM27" s="7"/>
      <c r="CHN27" s="7"/>
      <c r="CHO27" s="7"/>
      <c r="CHP27" s="7"/>
      <c r="CHQ27" s="7"/>
      <c r="CHR27" s="7"/>
      <c r="CHS27" s="7"/>
      <c r="CHT27" s="7"/>
      <c r="CHU27" s="7"/>
      <c r="CHV27" s="7"/>
      <c r="CHW27" s="7"/>
      <c r="CHX27" s="7"/>
      <c r="CHY27" s="7"/>
      <c r="CHZ27" s="7"/>
      <c r="CIA27" s="7"/>
      <c r="CIB27" s="7"/>
      <c r="CIC27" s="7"/>
      <c r="CID27" s="7"/>
      <c r="CIE27" s="7"/>
      <c r="CIF27" s="7"/>
      <c r="CIG27" s="7"/>
      <c r="CIH27" s="7"/>
      <c r="CII27" s="7"/>
      <c r="CIJ27" s="7"/>
      <c r="CIK27" s="7"/>
      <c r="CIL27" s="7"/>
      <c r="CIM27" s="7"/>
      <c r="CIN27" s="7"/>
      <c r="CIO27" s="7"/>
      <c r="CIP27" s="7"/>
      <c r="CIQ27" s="7"/>
      <c r="CIR27" s="7"/>
      <c r="CIS27" s="7"/>
      <c r="CIT27" s="7"/>
      <c r="CIU27" s="7"/>
      <c r="CIV27" s="7"/>
      <c r="CIW27" s="7"/>
      <c r="CIX27" s="7"/>
      <c r="CIY27" s="7"/>
      <c r="CIZ27" s="7"/>
      <c r="CJA27" s="7"/>
      <c r="CJB27" s="7"/>
      <c r="CJC27" s="7"/>
      <c r="CJD27" s="7"/>
      <c r="CJE27" s="7"/>
      <c r="CJF27" s="7"/>
      <c r="CJG27" s="7"/>
      <c r="CJH27" s="7"/>
      <c r="CJI27" s="7"/>
      <c r="CJJ27" s="7"/>
      <c r="CJK27" s="7"/>
      <c r="CJL27" s="7"/>
      <c r="CJM27" s="7"/>
      <c r="CJN27" s="7"/>
      <c r="CJO27" s="7"/>
      <c r="CJP27" s="7"/>
      <c r="CJQ27" s="7"/>
      <c r="CJR27" s="7"/>
      <c r="CJS27" s="7"/>
      <c r="CJT27" s="7"/>
      <c r="CJU27" s="7"/>
      <c r="CJV27" s="7"/>
      <c r="CJW27" s="7"/>
      <c r="CJX27" s="7"/>
      <c r="CJY27" s="7"/>
      <c r="CJZ27" s="7"/>
      <c r="CKA27" s="7"/>
      <c r="CKB27" s="7"/>
      <c r="CKC27" s="7"/>
      <c r="CKD27" s="7"/>
      <c r="CKE27" s="7"/>
      <c r="CKF27" s="7"/>
      <c r="CKG27" s="7"/>
      <c r="CKH27" s="7"/>
      <c r="CKI27" s="7"/>
      <c r="CKJ27" s="7"/>
      <c r="CKK27" s="7"/>
      <c r="CKL27" s="7"/>
      <c r="CKM27" s="7"/>
      <c r="CKN27" s="7"/>
      <c r="CKO27" s="7"/>
      <c r="CKP27" s="7"/>
      <c r="CKQ27" s="7"/>
      <c r="CKR27" s="7"/>
      <c r="CKS27" s="7"/>
      <c r="CKT27" s="7"/>
      <c r="CKU27" s="7"/>
      <c r="CKV27" s="7"/>
      <c r="CKW27" s="7"/>
      <c r="CKX27" s="7"/>
      <c r="CKY27" s="7"/>
      <c r="CKZ27" s="7"/>
      <c r="CLA27" s="7"/>
      <c r="CLB27" s="7"/>
      <c r="CLC27" s="7"/>
      <c r="CLD27" s="7"/>
      <c r="CLE27" s="7"/>
      <c r="CLF27" s="7"/>
      <c r="CLG27" s="7"/>
      <c r="CLH27" s="7"/>
      <c r="CLI27" s="7"/>
      <c r="CLJ27" s="7"/>
      <c r="CLK27" s="7"/>
      <c r="CLL27" s="7"/>
      <c r="CLM27" s="7"/>
      <c r="CLN27" s="7"/>
      <c r="CLO27" s="7"/>
      <c r="CLP27" s="7"/>
      <c r="CLQ27" s="7"/>
      <c r="CLR27" s="7"/>
      <c r="CLS27" s="7"/>
      <c r="CLT27" s="7"/>
      <c r="CLU27" s="7"/>
      <c r="CLV27" s="7"/>
      <c r="CLW27" s="7"/>
      <c r="CLX27" s="7"/>
      <c r="CLY27" s="7"/>
      <c r="CLZ27" s="7"/>
      <c r="CMA27" s="7"/>
      <c r="CMB27" s="7"/>
      <c r="CMC27" s="7"/>
      <c r="CMD27" s="7"/>
      <c r="CME27" s="7"/>
      <c r="CMF27" s="7"/>
      <c r="CMG27" s="7"/>
      <c r="CMH27" s="7"/>
      <c r="CMI27" s="7"/>
      <c r="CMJ27" s="7"/>
      <c r="CMK27" s="7"/>
      <c r="CML27" s="7"/>
      <c r="CMM27" s="7"/>
      <c r="CMN27" s="7"/>
      <c r="CMO27" s="7"/>
      <c r="CMP27" s="7"/>
      <c r="CMQ27" s="7"/>
      <c r="CMR27" s="7"/>
      <c r="CMS27" s="7"/>
      <c r="CMT27" s="7"/>
      <c r="CMU27" s="7"/>
      <c r="CMV27" s="7"/>
      <c r="CMW27" s="7"/>
      <c r="CMX27" s="7"/>
      <c r="CMY27" s="7"/>
      <c r="CMZ27" s="7"/>
      <c r="CNA27" s="7"/>
      <c r="CNB27" s="7"/>
      <c r="CNC27" s="7"/>
      <c r="CND27" s="7"/>
      <c r="CNE27" s="7"/>
      <c r="CNF27" s="7"/>
      <c r="CNG27" s="7"/>
      <c r="CNH27" s="7"/>
      <c r="CNI27" s="7"/>
      <c r="CNJ27" s="7"/>
      <c r="CNK27" s="7"/>
      <c r="CNL27" s="7"/>
      <c r="CNM27" s="7"/>
      <c r="CNN27" s="7"/>
      <c r="CNO27" s="7"/>
      <c r="CNP27" s="7"/>
      <c r="CNQ27" s="7"/>
      <c r="CNR27" s="7"/>
      <c r="CNS27" s="7"/>
      <c r="CNT27" s="7"/>
      <c r="CNU27" s="7"/>
      <c r="CNV27" s="7"/>
      <c r="CNW27" s="7"/>
      <c r="CNX27" s="7"/>
      <c r="CNY27" s="7"/>
      <c r="CNZ27" s="7"/>
      <c r="COA27" s="7"/>
      <c r="COB27" s="7"/>
      <c r="COC27" s="7"/>
      <c r="COD27" s="7"/>
      <c r="COE27" s="7"/>
      <c r="COF27" s="7"/>
      <c r="COG27" s="7"/>
      <c r="COH27" s="7"/>
      <c r="COI27" s="7"/>
      <c r="COJ27" s="7"/>
      <c r="COK27" s="7"/>
      <c r="COL27" s="7"/>
      <c r="COM27" s="7"/>
      <c r="CON27" s="7"/>
      <c r="COO27" s="7"/>
      <c r="COP27" s="7"/>
      <c r="COQ27" s="7"/>
      <c r="COR27" s="7"/>
      <c r="COS27" s="7"/>
      <c r="COT27" s="7"/>
      <c r="COU27" s="7"/>
      <c r="COV27" s="7"/>
      <c r="COW27" s="7"/>
      <c r="COX27" s="7"/>
      <c r="COY27" s="7"/>
      <c r="COZ27" s="7"/>
      <c r="CPA27" s="7"/>
      <c r="CPB27" s="7"/>
      <c r="CPC27" s="7"/>
      <c r="CPD27" s="7"/>
      <c r="CPE27" s="7"/>
      <c r="CPF27" s="7"/>
      <c r="CPG27" s="7"/>
      <c r="CPH27" s="7"/>
      <c r="CPI27" s="7"/>
      <c r="CPJ27" s="7"/>
      <c r="CPK27" s="7"/>
      <c r="CPL27" s="7"/>
      <c r="CPM27" s="7"/>
      <c r="CPN27" s="7"/>
      <c r="CPO27" s="7"/>
      <c r="CPP27" s="7"/>
      <c r="CPQ27" s="7"/>
      <c r="CPR27" s="7"/>
      <c r="CPS27" s="7"/>
      <c r="CPT27" s="7"/>
      <c r="CPU27" s="7"/>
      <c r="CPV27" s="7"/>
      <c r="CPW27" s="7"/>
      <c r="CPX27" s="7"/>
      <c r="CPY27" s="7"/>
      <c r="CPZ27" s="7"/>
      <c r="CQA27" s="7"/>
      <c r="CQB27" s="7"/>
      <c r="CQC27" s="7"/>
      <c r="CQD27" s="7"/>
      <c r="CQE27" s="7"/>
      <c r="CQF27" s="7"/>
      <c r="CQG27" s="7"/>
      <c r="CQH27" s="7"/>
      <c r="CQI27" s="7"/>
      <c r="CQJ27" s="7"/>
      <c r="CQK27" s="7"/>
      <c r="CQL27" s="7"/>
      <c r="CQM27" s="7"/>
      <c r="CQN27" s="7"/>
      <c r="CQO27" s="7"/>
      <c r="CQP27" s="7"/>
      <c r="CQQ27" s="7"/>
      <c r="CQR27" s="7"/>
      <c r="CQS27" s="7"/>
      <c r="CQT27" s="7"/>
      <c r="CQU27" s="7"/>
      <c r="CQV27" s="7"/>
      <c r="CQW27" s="7"/>
      <c r="CQX27" s="7"/>
      <c r="CQY27" s="7"/>
      <c r="CQZ27" s="7"/>
      <c r="CRA27" s="7"/>
      <c r="CRB27" s="7"/>
      <c r="CRC27" s="7"/>
      <c r="CRD27" s="7"/>
      <c r="CRE27" s="7"/>
      <c r="CRF27" s="7"/>
      <c r="CRG27" s="7"/>
      <c r="CRH27" s="7"/>
      <c r="CRI27" s="7"/>
      <c r="CRJ27" s="7"/>
      <c r="CRK27" s="7"/>
      <c r="CRL27" s="7"/>
      <c r="CRM27" s="7"/>
      <c r="CRN27" s="7"/>
      <c r="CRO27" s="7"/>
      <c r="CRP27" s="7"/>
      <c r="CRQ27" s="7"/>
      <c r="CRR27" s="7"/>
      <c r="CRS27" s="7"/>
      <c r="CRT27" s="7"/>
      <c r="CRU27" s="7"/>
      <c r="CRV27" s="7"/>
      <c r="CRW27" s="7"/>
      <c r="CRX27" s="7"/>
      <c r="CRY27" s="7"/>
      <c r="CRZ27" s="7"/>
      <c r="CSA27" s="7"/>
      <c r="CSB27" s="7"/>
      <c r="CSC27" s="7"/>
      <c r="CSD27" s="7"/>
      <c r="CSE27" s="7"/>
      <c r="CSF27" s="7"/>
      <c r="CSG27" s="7"/>
      <c r="CSH27" s="7"/>
      <c r="CSI27" s="7"/>
      <c r="CSJ27" s="7"/>
      <c r="CSK27" s="7"/>
      <c r="CSL27" s="7"/>
      <c r="CSM27" s="7"/>
      <c r="CSN27" s="7"/>
      <c r="CSO27" s="7"/>
      <c r="CSP27" s="7"/>
      <c r="CSQ27" s="7"/>
      <c r="CSR27" s="7"/>
      <c r="CSS27" s="7"/>
      <c r="CST27" s="7"/>
      <c r="CSU27" s="7"/>
      <c r="CSV27" s="7"/>
      <c r="CSW27" s="7"/>
      <c r="CSX27" s="7"/>
      <c r="CSY27" s="7"/>
      <c r="CSZ27" s="7"/>
      <c r="CTA27" s="7"/>
      <c r="CTB27" s="7"/>
      <c r="CTC27" s="7"/>
      <c r="CTD27" s="7"/>
      <c r="CTE27" s="7"/>
      <c r="CTF27" s="7"/>
      <c r="CTG27" s="7"/>
      <c r="CTH27" s="7"/>
      <c r="CTI27" s="7"/>
      <c r="CTJ27" s="7"/>
      <c r="CTK27" s="7"/>
      <c r="CTL27" s="7"/>
      <c r="CTM27" s="7"/>
      <c r="CTN27" s="7"/>
      <c r="CTO27" s="7"/>
      <c r="CTP27" s="7"/>
      <c r="CTQ27" s="7"/>
      <c r="CTR27" s="7"/>
      <c r="CTS27" s="7"/>
      <c r="CTT27" s="7"/>
      <c r="CTU27" s="7"/>
      <c r="CTV27" s="7"/>
      <c r="CTW27" s="7"/>
      <c r="CTX27" s="7"/>
      <c r="CTY27" s="7"/>
      <c r="CTZ27" s="7"/>
      <c r="CUA27" s="7"/>
      <c r="CUB27" s="7"/>
      <c r="CUC27" s="7"/>
      <c r="CUD27" s="7"/>
      <c r="CUE27" s="7"/>
      <c r="CUF27" s="7"/>
      <c r="CUG27" s="7"/>
      <c r="CUH27" s="7"/>
      <c r="CUI27" s="7"/>
      <c r="CUJ27" s="7"/>
      <c r="CUK27" s="7"/>
      <c r="CUL27" s="7"/>
      <c r="CUM27" s="7"/>
      <c r="CUN27" s="7"/>
      <c r="CUO27" s="7"/>
      <c r="CUP27" s="7"/>
      <c r="CUQ27" s="7"/>
      <c r="CUR27" s="7"/>
      <c r="CUS27" s="7"/>
      <c r="CUT27" s="7"/>
      <c r="CUU27" s="7"/>
      <c r="CUV27" s="7"/>
      <c r="CUW27" s="7"/>
      <c r="CUX27" s="7"/>
      <c r="CUY27" s="7"/>
      <c r="CUZ27" s="7"/>
      <c r="CVA27" s="7"/>
      <c r="CVB27" s="7"/>
      <c r="CVC27" s="7"/>
      <c r="CVD27" s="7"/>
      <c r="CVE27" s="7"/>
      <c r="CVF27" s="7"/>
      <c r="CVG27" s="7"/>
      <c r="CVH27" s="7"/>
      <c r="CVI27" s="7"/>
      <c r="CVJ27" s="7"/>
      <c r="CVK27" s="7"/>
      <c r="CVL27" s="7"/>
      <c r="CVM27" s="7"/>
      <c r="CVN27" s="7"/>
      <c r="CVO27" s="7"/>
      <c r="CVP27" s="7"/>
      <c r="CVQ27" s="7"/>
      <c r="CVR27" s="7"/>
      <c r="CVS27" s="7"/>
      <c r="CVT27" s="7"/>
      <c r="CVU27" s="7"/>
      <c r="CVV27" s="7"/>
      <c r="CVW27" s="7"/>
      <c r="CVX27" s="7"/>
      <c r="CVY27" s="7"/>
      <c r="CVZ27" s="7"/>
      <c r="CWA27" s="7"/>
      <c r="CWB27" s="7"/>
      <c r="CWC27" s="7"/>
      <c r="CWD27" s="7"/>
      <c r="CWE27" s="7"/>
      <c r="CWF27" s="7"/>
      <c r="CWG27" s="7"/>
      <c r="CWH27" s="7"/>
      <c r="CWI27" s="7"/>
      <c r="CWJ27" s="7"/>
      <c r="CWK27" s="7"/>
      <c r="CWL27" s="7"/>
      <c r="CWM27" s="7"/>
      <c r="CWN27" s="7"/>
      <c r="CWO27" s="7"/>
      <c r="CWP27" s="7"/>
      <c r="CWQ27" s="7"/>
      <c r="CWR27" s="7"/>
      <c r="CWS27" s="7"/>
      <c r="CWT27" s="7"/>
      <c r="CWU27" s="7"/>
      <c r="CWV27" s="7"/>
      <c r="CWW27" s="7"/>
      <c r="CWX27" s="7"/>
      <c r="CWY27" s="7"/>
      <c r="CWZ27" s="7"/>
      <c r="CXA27" s="7"/>
      <c r="CXB27" s="7"/>
      <c r="CXC27" s="7"/>
      <c r="CXD27" s="7"/>
      <c r="CXE27" s="7"/>
      <c r="CXF27" s="7"/>
      <c r="CXG27" s="7"/>
      <c r="CXH27" s="7"/>
      <c r="CXI27" s="7"/>
      <c r="CXJ27" s="7"/>
      <c r="CXK27" s="7"/>
      <c r="CXL27" s="7"/>
      <c r="CXM27" s="7"/>
      <c r="CXN27" s="7"/>
      <c r="CXO27" s="7"/>
      <c r="CXP27" s="7"/>
      <c r="CXQ27" s="7"/>
      <c r="CXR27" s="7"/>
      <c r="CXS27" s="7"/>
      <c r="CXT27" s="7"/>
      <c r="CXU27" s="7"/>
      <c r="CXV27" s="7"/>
      <c r="CXW27" s="7"/>
      <c r="CXX27" s="7"/>
      <c r="CXY27" s="7"/>
      <c r="CXZ27" s="7"/>
      <c r="CYA27" s="7"/>
      <c r="CYB27" s="7"/>
      <c r="CYC27" s="7"/>
      <c r="CYD27" s="7"/>
      <c r="CYE27" s="7"/>
      <c r="CYF27" s="7"/>
      <c r="CYG27" s="7"/>
      <c r="CYH27" s="7"/>
      <c r="CYI27" s="7"/>
      <c r="CYJ27" s="7"/>
      <c r="CYK27" s="7"/>
      <c r="CYL27" s="7"/>
      <c r="CYM27" s="7"/>
      <c r="CYN27" s="7"/>
      <c r="CYO27" s="7"/>
      <c r="CYP27" s="7"/>
      <c r="CYQ27" s="7"/>
      <c r="CYR27" s="7"/>
      <c r="CYS27" s="7"/>
      <c r="CYT27" s="7"/>
      <c r="CYU27" s="7"/>
      <c r="CYV27" s="7"/>
      <c r="CYW27" s="7"/>
      <c r="CYX27" s="7"/>
      <c r="CYY27" s="7"/>
      <c r="CYZ27" s="7"/>
      <c r="CZA27" s="7"/>
      <c r="CZB27" s="7"/>
      <c r="CZC27" s="7"/>
      <c r="CZD27" s="7"/>
      <c r="CZE27" s="7"/>
      <c r="CZF27" s="7"/>
      <c r="CZG27" s="7"/>
      <c r="CZH27" s="7"/>
      <c r="CZI27" s="7"/>
      <c r="CZJ27" s="7"/>
      <c r="CZK27" s="7"/>
      <c r="CZL27" s="7"/>
      <c r="CZM27" s="7"/>
      <c r="CZN27" s="7"/>
      <c r="CZO27" s="7"/>
      <c r="CZP27" s="7"/>
      <c r="CZQ27" s="7"/>
      <c r="CZR27" s="7"/>
      <c r="CZS27" s="7"/>
      <c r="CZT27" s="7"/>
      <c r="CZU27" s="7"/>
      <c r="CZV27" s="7"/>
      <c r="CZW27" s="7"/>
      <c r="CZX27" s="7"/>
      <c r="CZY27" s="7"/>
      <c r="CZZ27" s="7"/>
      <c r="DAA27" s="7"/>
      <c r="DAB27" s="7"/>
      <c r="DAC27" s="7"/>
      <c r="DAD27" s="7"/>
      <c r="DAE27" s="7"/>
      <c r="DAF27" s="7"/>
      <c r="DAG27" s="7"/>
      <c r="DAH27" s="7"/>
      <c r="DAI27" s="7"/>
      <c r="DAJ27" s="7"/>
      <c r="DAK27" s="7"/>
      <c r="DAL27" s="7"/>
      <c r="DAM27" s="7"/>
      <c r="DAN27" s="7"/>
      <c r="DAO27" s="7"/>
      <c r="DAP27" s="7"/>
      <c r="DAQ27" s="7"/>
      <c r="DAR27" s="7"/>
      <c r="DAS27" s="7"/>
      <c r="DAT27" s="7"/>
      <c r="DAU27" s="7"/>
      <c r="DAV27" s="7"/>
      <c r="DAW27" s="7"/>
      <c r="DAX27" s="7"/>
      <c r="DAY27" s="7"/>
      <c r="DAZ27" s="7"/>
      <c r="DBA27" s="7"/>
      <c r="DBB27" s="7"/>
      <c r="DBC27" s="7"/>
      <c r="DBD27" s="7"/>
      <c r="DBE27" s="7"/>
      <c r="DBF27" s="7"/>
      <c r="DBG27" s="7"/>
      <c r="DBH27" s="7"/>
      <c r="DBI27" s="7"/>
      <c r="DBJ27" s="7"/>
      <c r="DBK27" s="7"/>
      <c r="DBL27" s="7"/>
      <c r="DBM27" s="7"/>
      <c r="DBN27" s="7"/>
      <c r="DBO27" s="7"/>
      <c r="DBP27" s="7"/>
      <c r="DBQ27" s="7"/>
      <c r="DBR27" s="7"/>
      <c r="DBS27" s="7"/>
      <c r="DBT27" s="7"/>
      <c r="DBU27" s="7"/>
      <c r="DBV27" s="7"/>
      <c r="DBW27" s="7"/>
      <c r="DBX27" s="7"/>
      <c r="DBY27" s="7"/>
      <c r="DBZ27" s="7"/>
      <c r="DCA27" s="7"/>
      <c r="DCB27" s="7"/>
      <c r="DCC27" s="7"/>
      <c r="DCD27" s="7"/>
      <c r="DCE27" s="7"/>
      <c r="DCF27" s="7"/>
      <c r="DCG27" s="7"/>
      <c r="DCH27" s="7"/>
      <c r="DCI27" s="7"/>
      <c r="DCJ27" s="7"/>
      <c r="DCK27" s="7"/>
      <c r="DCL27" s="7"/>
      <c r="DCM27" s="7"/>
      <c r="DCN27" s="7"/>
      <c r="DCO27" s="7"/>
      <c r="DCP27" s="7"/>
      <c r="DCQ27" s="7"/>
      <c r="DCR27" s="7"/>
      <c r="DCS27" s="7"/>
      <c r="DCT27" s="7"/>
      <c r="DCU27" s="7"/>
      <c r="DCV27" s="7"/>
      <c r="DCW27" s="7"/>
      <c r="DCX27" s="7"/>
      <c r="DCY27" s="7"/>
      <c r="DCZ27" s="7"/>
      <c r="DDA27" s="7"/>
      <c r="DDB27" s="7"/>
      <c r="DDC27" s="7"/>
      <c r="DDD27" s="7"/>
      <c r="DDE27" s="7"/>
      <c r="DDF27" s="7"/>
      <c r="DDG27" s="7"/>
      <c r="DDH27" s="7"/>
      <c r="DDI27" s="7"/>
      <c r="DDJ27" s="7"/>
      <c r="DDK27" s="7"/>
      <c r="DDL27" s="7"/>
      <c r="DDM27" s="7"/>
      <c r="DDN27" s="7"/>
      <c r="DDO27" s="7"/>
      <c r="DDP27" s="7"/>
      <c r="DDQ27" s="7"/>
      <c r="DDR27" s="7"/>
      <c r="DDS27" s="7"/>
      <c r="DDT27" s="7"/>
      <c r="DDU27" s="7"/>
      <c r="DDV27" s="7"/>
      <c r="DDW27" s="7"/>
      <c r="DDX27" s="7"/>
      <c r="DDY27" s="7"/>
      <c r="DDZ27" s="7"/>
      <c r="DEA27" s="7"/>
      <c r="DEB27" s="7"/>
      <c r="DEC27" s="7"/>
      <c r="DED27" s="7"/>
      <c r="DEE27" s="7"/>
      <c r="DEF27" s="7"/>
      <c r="DEG27" s="7"/>
      <c r="DEH27" s="7"/>
      <c r="DEI27" s="7"/>
      <c r="DEJ27" s="7"/>
      <c r="DEK27" s="7"/>
      <c r="DEL27" s="7"/>
      <c r="DEM27" s="7"/>
      <c r="DEN27" s="7"/>
      <c r="DEO27" s="7"/>
      <c r="DEP27" s="7"/>
      <c r="DEQ27" s="7"/>
      <c r="DER27" s="7"/>
      <c r="DES27" s="7"/>
      <c r="DET27" s="7"/>
      <c r="DEU27" s="7"/>
      <c r="DEV27" s="7"/>
      <c r="DEW27" s="7"/>
      <c r="DEX27" s="7"/>
      <c r="DEY27" s="7"/>
      <c r="DEZ27" s="7"/>
      <c r="DFA27" s="7"/>
      <c r="DFB27" s="7"/>
      <c r="DFC27" s="7"/>
      <c r="DFD27" s="7"/>
      <c r="DFE27" s="7"/>
      <c r="DFF27" s="7"/>
      <c r="DFG27" s="7"/>
      <c r="DFH27" s="7"/>
      <c r="DFI27" s="7"/>
      <c r="DFJ27" s="7"/>
      <c r="DFK27" s="7"/>
      <c r="DFL27" s="7"/>
      <c r="DFM27" s="7"/>
      <c r="DFN27" s="7"/>
      <c r="DFO27" s="7"/>
      <c r="DFP27" s="7"/>
      <c r="DFQ27" s="7"/>
      <c r="DFR27" s="7"/>
      <c r="DFS27" s="7"/>
      <c r="DFT27" s="7"/>
      <c r="DFU27" s="7"/>
      <c r="DFV27" s="7"/>
      <c r="DFW27" s="7"/>
      <c r="DFX27" s="7"/>
      <c r="DFY27" s="7"/>
      <c r="DFZ27" s="7"/>
      <c r="DGA27" s="7"/>
      <c r="DGB27" s="7"/>
      <c r="DGC27" s="7"/>
      <c r="DGD27" s="7"/>
      <c r="DGE27" s="7"/>
      <c r="DGF27" s="7"/>
      <c r="DGG27" s="7"/>
      <c r="DGH27" s="7"/>
      <c r="DGI27" s="7"/>
      <c r="DGJ27" s="7"/>
      <c r="DGK27" s="7"/>
      <c r="DGL27" s="7"/>
      <c r="DGM27" s="7"/>
      <c r="DGN27" s="7"/>
      <c r="DGO27" s="7"/>
      <c r="DGP27" s="7"/>
      <c r="DGQ27" s="7"/>
      <c r="DGR27" s="7"/>
      <c r="DGS27" s="7"/>
      <c r="DGT27" s="7"/>
      <c r="DGU27" s="7"/>
      <c r="DGV27" s="7"/>
      <c r="DGW27" s="7"/>
      <c r="DGX27" s="7"/>
      <c r="DGY27" s="7"/>
      <c r="DGZ27" s="7"/>
      <c r="DHA27" s="7"/>
      <c r="DHB27" s="7"/>
      <c r="DHC27" s="7"/>
      <c r="DHD27" s="7"/>
      <c r="DHE27" s="7"/>
      <c r="DHF27" s="7"/>
      <c r="DHG27" s="7"/>
      <c r="DHH27" s="7"/>
      <c r="DHI27" s="7"/>
      <c r="DHJ27" s="7"/>
      <c r="DHK27" s="7"/>
      <c r="DHL27" s="7"/>
      <c r="DHM27" s="7"/>
      <c r="DHN27" s="7"/>
      <c r="DHO27" s="7"/>
      <c r="DHP27" s="7"/>
      <c r="DHQ27" s="7"/>
      <c r="DHR27" s="7"/>
      <c r="DHS27" s="7"/>
      <c r="DHT27" s="7"/>
      <c r="DHU27" s="7"/>
      <c r="DHV27" s="7"/>
      <c r="DHW27" s="7"/>
      <c r="DHX27" s="7"/>
      <c r="DHY27" s="7"/>
      <c r="DHZ27" s="7"/>
      <c r="DIA27" s="7"/>
      <c r="DIB27" s="7"/>
      <c r="DIC27" s="7"/>
      <c r="DID27" s="7"/>
      <c r="DIE27" s="7"/>
      <c r="DIF27" s="7"/>
      <c r="DIG27" s="7"/>
      <c r="DIH27" s="7"/>
      <c r="DII27" s="7"/>
      <c r="DIJ27" s="7"/>
      <c r="DIK27" s="7"/>
      <c r="DIL27" s="7"/>
      <c r="DIM27" s="7"/>
      <c r="DIN27" s="7"/>
      <c r="DIO27" s="7"/>
      <c r="DIP27" s="7"/>
      <c r="DIQ27" s="7"/>
      <c r="DIR27" s="7"/>
      <c r="DIS27" s="7"/>
      <c r="DIT27" s="7"/>
      <c r="DIU27" s="7"/>
      <c r="DIV27" s="7"/>
      <c r="DIW27" s="7"/>
      <c r="DIX27" s="7"/>
      <c r="DIY27" s="7"/>
      <c r="DIZ27" s="7"/>
      <c r="DJA27" s="7"/>
      <c r="DJB27" s="7"/>
      <c r="DJC27" s="7"/>
      <c r="DJD27" s="7"/>
      <c r="DJE27" s="7"/>
      <c r="DJF27" s="7"/>
      <c r="DJG27" s="7"/>
      <c r="DJH27" s="7"/>
      <c r="DJI27" s="7"/>
      <c r="DJJ27" s="7"/>
      <c r="DJK27" s="7"/>
      <c r="DJL27" s="7"/>
      <c r="DJM27" s="7"/>
      <c r="DJN27" s="7"/>
      <c r="DJO27" s="7"/>
      <c r="DJP27" s="7"/>
      <c r="DJQ27" s="7"/>
      <c r="DJR27" s="7"/>
      <c r="DJS27" s="7"/>
      <c r="DJT27" s="7"/>
      <c r="DJU27" s="7"/>
      <c r="DJV27" s="7"/>
      <c r="DJW27" s="7"/>
      <c r="DJX27" s="7"/>
      <c r="DJY27" s="7"/>
      <c r="DJZ27" s="7"/>
      <c r="DKA27" s="7"/>
      <c r="DKB27" s="7"/>
      <c r="DKC27" s="7"/>
      <c r="DKD27" s="7"/>
      <c r="DKE27" s="7"/>
      <c r="DKF27" s="7"/>
      <c r="DKG27" s="7"/>
      <c r="DKH27" s="7"/>
      <c r="DKI27" s="7"/>
      <c r="DKJ27" s="7"/>
      <c r="DKK27" s="7"/>
      <c r="DKL27" s="7"/>
      <c r="DKM27" s="7"/>
      <c r="DKN27" s="7"/>
      <c r="DKO27" s="7"/>
      <c r="DKP27" s="7"/>
      <c r="DKQ27" s="7"/>
      <c r="DKR27" s="7"/>
      <c r="DKS27" s="7"/>
      <c r="DKT27" s="7"/>
      <c r="DKU27" s="7"/>
      <c r="DKV27" s="7"/>
      <c r="DKW27" s="7"/>
      <c r="DKX27" s="7"/>
      <c r="DKY27" s="7"/>
      <c r="DKZ27" s="7"/>
      <c r="DLA27" s="7"/>
      <c r="DLB27" s="7"/>
      <c r="DLC27" s="7"/>
      <c r="DLD27" s="7"/>
      <c r="DLE27" s="7"/>
      <c r="DLF27" s="7"/>
      <c r="DLG27" s="7"/>
      <c r="DLH27" s="7"/>
      <c r="DLI27" s="7"/>
      <c r="DLJ27" s="7"/>
      <c r="DLK27" s="7"/>
      <c r="DLL27" s="7"/>
      <c r="DLM27" s="7"/>
      <c r="DLN27" s="7"/>
      <c r="DLO27" s="7"/>
      <c r="DLP27" s="7"/>
      <c r="DLQ27" s="7"/>
      <c r="DLR27" s="7"/>
      <c r="DLS27" s="7"/>
      <c r="DLT27" s="7"/>
      <c r="DLU27" s="7"/>
      <c r="DLV27" s="7"/>
      <c r="DLW27" s="7"/>
      <c r="DLX27" s="7"/>
      <c r="DLY27" s="7"/>
      <c r="DLZ27" s="7"/>
      <c r="DMA27" s="7"/>
      <c r="DMB27" s="7"/>
      <c r="DMC27" s="7"/>
      <c r="DMD27" s="7"/>
      <c r="DME27" s="7"/>
      <c r="DMF27" s="7"/>
      <c r="DMG27" s="7"/>
      <c r="DMH27" s="7"/>
      <c r="DMI27" s="7"/>
      <c r="DMJ27" s="7"/>
      <c r="DMK27" s="7"/>
      <c r="DML27" s="7"/>
      <c r="DMM27" s="7"/>
      <c r="DMN27" s="7"/>
      <c r="DMO27" s="7"/>
      <c r="DMP27" s="7"/>
      <c r="DMQ27" s="7"/>
      <c r="DMR27" s="7"/>
      <c r="DMS27" s="7"/>
      <c r="DMT27" s="7"/>
      <c r="DMU27" s="7"/>
      <c r="DMV27" s="7"/>
      <c r="DMW27" s="7"/>
      <c r="DMX27" s="7"/>
      <c r="DMY27" s="7"/>
      <c r="DMZ27" s="7"/>
      <c r="DNA27" s="7"/>
      <c r="DNB27" s="7"/>
      <c r="DNC27" s="7"/>
      <c r="DND27" s="7"/>
      <c r="DNE27" s="7"/>
      <c r="DNF27" s="7"/>
      <c r="DNG27" s="7"/>
      <c r="DNH27" s="7"/>
      <c r="DNI27" s="7"/>
      <c r="DNJ27" s="7"/>
      <c r="DNK27" s="7"/>
      <c r="DNL27" s="7"/>
      <c r="DNM27" s="7"/>
      <c r="DNN27" s="7"/>
      <c r="DNO27" s="7"/>
      <c r="DNP27" s="7"/>
      <c r="DNQ27" s="7"/>
      <c r="DNR27" s="7"/>
      <c r="DNS27" s="7"/>
      <c r="DNT27" s="7"/>
      <c r="DNU27" s="7"/>
      <c r="DNV27" s="7"/>
      <c r="DNW27" s="7"/>
      <c r="DNX27" s="7"/>
      <c r="DNY27" s="7"/>
      <c r="DNZ27" s="7"/>
      <c r="DOA27" s="7"/>
      <c r="DOB27" s="7"/>
      <c r="DOC27" s="7"/>
      <c r="DOD27" s="7"/>
      <c r="DOE27" s="7"/>
      <c r="DOF27" s="7"/>
      <c r="DOG27" s="7"/>
      <c r="DOH27" s="7"/>
      <c r="DOI27" s="7"/>
      <c r="DOJ27" s="7"/>
      <c r="DOK27" s="7"/>
      <c r="DOL27" s="7"/>
      <c r="DOM27" s="7"/>
      <c r="DON27" s="7"/>
      <c r="DOO27" s="7"/>
      <c r="DOP27" s="7"/>
      <c r="DOQ27" s="7"/>
      <c r="DOR27" s="7"/>
      <c r="DOS27" s="7"/>
      <c r="DOT27" s="7"/>
      <c r="DOU27" s="7"/>
      <c r="DOV27" s="7"/>
      <c r="DOW27" s="7"/>
      <c r="DOX27" s="7"/>
      <c r="DOY27" s="7"/>
      <c r="DOZ27" s="7"/>
      <c r="DPA27" s="7"/>
      <c r="DPB27" s="7"/>
      <c r="DPC27" s="7"/>
      <c r="DPD27" s="7"/>
      <c r="DPE27" s="7"/>
      <c r="DPF27" s="7"/>
      <c r="DPG27" s="7"/>
      <c r="DPH27" s="7"/>
      <c r="DPI27" s="7"/>
      <c r="DPJ27" s="7"/>
      <c r="DPK27" s="7"/>
      <c r="DPL27" s="7"/>
      <c r="DPM27" s="7"/>
      <c r="DPN27" s="7"/>
      <c r="DPO27" s="7"/>
      <c r="DPP27" s="7"/>
      <c r="DPQ27" s="7"/>
      <c r="DPR27" s="7"/>
      <c r="DPS27" s="7"/>
      <c r="DPT27" s="7"/>
      <c r="DPU27" s="7"/>
      <c r="DPV27" s="7"/>
      <c r="DPW27" s="7"/>
      <c r="DPX27" s="7"/>
      <c r="DPY27" s="7"/>
      <c r="DPZ27" s="7"/>
      <c r="DQA27" s="7"/>
      <c r="DQB27" s="7"/>
      <c r="DQC27" s="7"/>
      <c r="DQD27" s="7"/>
      <c r="DQE27" s="7"/>
      <c r="DQF27" s="7"/>
      <c r="DQG27" s="7"/>
      <c r="DQH27" s="7"/>
      <c r="DQI27" s="7"/>
      <c r="DQJ27" s="7"/>
      <c r="DQK27" s="7"/>
      <c r="DQL27" s="7"/>
      <c r="DQM27" s="7"/>
      <c r="DQN27" s="7"/>
      <c r="DQO27" s="7"/>
      <c r="DQP27" s="7"/>
      <c r="DQQ27" s="7"/>
      <c r="DQR27" s="7"/>
      <c r="DQS27" s="7"/>
      <c r="DQT27" s="7"/>
      <c r="DQU27" s="7"/>
      <c r="DQV27" s="7"/>
      <c r="DQW27" s="7"/>
      <c r="DQX27" s="7"/>
      <c r="DQY27" s="7"/>
      <c r="DQZ27" s="7"/>
      <c r="DRA27" s="7"/>
      <c r="DRB27" s="7"/>
      <c r="DRC27" s="7"/>
      <c r="DRD27" s="7"/>
      <c r="DRE27" s="7"/>
      <c r="DRF27" s="7"/>
      <c r="DRG27" s="7"/>
      <c r="DRH27" s="7"/>
      <c r="DRI27" s="7"/>
      <c r="DRJ27" s="7"/>
      <c r="DRK27" s="7"/>
      <c r="DRL27" s="7"/>
      <c r="DRM27" s="7"/>
      <c r="DRN27" s="7"/>
      <c r="DRO27" s="7"/>
      <c r="DRP27" s="7"/>
      <c r="DRQ27" s="7"/>
      <c r="DRR27" s="7"/>
      <c r="DRS27" s="7"/>
      <c r="DRT27" s="7"/>
      <c r="DRU27" s="7"/>
      <c r="DRV27" s="7"/>
      <c r="DRW27" s="7"/>
      <c r="DRX27" s="7"/>
      <c r="DRY27" s="7"/>
      <c r="DRZ27" s="7"/>
      <c r="DSA27" s="7"/>
      <c r="DSB27" s="7"/>
      <c r="DSC27" s="7"/>
      <c r="DSD27" s="7"/>
      <c r="DSE27" s="7"/>
      <c r="DSF27" s="7"/>
      <c r="DSG27" s="7"/>
      <c r="DSH27" s="7"/>
      <c r="DSI27" s="7"/>
      <c r="DSJ27" s="7"/>
      <c r="DSK27" s="7"/>
      <c r="DSL27" s="7"/>
      <c r="DSM27" s="7"/>
      <c r="DSN27" s="7"/>
      <c r="DSO27" s="7"/>
      <c r="DSP27" s="7"/>
      <c r="DSQ27" s="7"/>
      <c r="DSR27" s="7"/>
      <c r="DSS27" s="7"/>
      <c r="DST27" s="7"/>
      <c r="DSU27" s="7"/>
      <c r="DSV27" s="7"/>
      <c r="DSW27" s="7"/>
      <c r="DSX27" s="7"/>
      <c r="DSY27" s="7"/>
      <c r="DSZ27" s="7"/>
      <c r="DTA27" s="7"/>
      <c r="DTB27" s="7"/>
      <c r="DTC27" s="7"/>
      <c r="DTD27" s="7"/>
      <c r="DTE27" s="7"/>
      <c r="DTF27" s="7"/>
      <c r="DTG27" s="7"/>
      <c r="DTH27" s="7"/>
      <c r="DTI27" s="7"/>
      <c r="DTJ27" s="7"/>
      <c r="DTK27" s="7"/>
      <c r="DTL27" s="7"/>
      <c r="DTM27" s="7"/>
      <c r="DTN27" s="7"/>
      <c r="DTO27" s="7"/>
      <c r="DTP27" s="7"/>
      <c r="DTQ27" s="7"/>
      <c r="DTR27" s="7"/>
      <c r="DTS27" s="7"/>
      <c r="DTT27" s="7"/>
      <c r="DTU27" s="7"/>
      <c r="DTV27" s="7"/>
      <c r="DTW27" s="7"/>
      <c r="DTX27" s="7"/>
      <c r="DTY27" s="7"/>
      <c r="DTZ27" s="7"/>
      <c r="DUA27" s="7"/>
      <c r="DUB27" s="7"/>
      <c r="DUC27" s="7"/>
      <c r="DUD27" s="7"/>
      <c r="DUE27" s="7"/>
      <c r="DUF27" s="7"/>
      <c r="DUG27" s="7"/>
      <c r="DUH27" s="7"/>
      <c r="DUI27" s="7"/>
      <c r="DUJ27" s="7"/>
      <c r="DUK27" s="7"/>
      <c r="DUL27" s="7"/>
      <c r="DUM27" s="7"/>
      <c r="DUN27" s="7"/>
      <c r="DUO27" s="7"/>
      <c r="DUP27" s="7"/>
      <c r="DUQ27" s="7"/>
      <c r="DUR27" s="7"/>
      <c r="DUS27" s="7"/>
      <c r="DUT27" s="7"/>
      <c r="DUU27" s="7"/>
      <c r="DUV27" s="7"/>
      <c r="DUW27" s="7"/>
      <c r="DUX27" s="7"/>
      <c r="DUY27" s="7"/>
      <c r="DUZ27" s="7"/>
      <c r="DVA27" s="7"/>
      <c r="DVB27" s="7"/>
      <c r="DVC27" s="7"/>
      <c r="DVD27" s="7"/>
      <c r="DVE27" s="7"/>
      <c r="DVF27" s="7"/>
      <c r="DVG27" s="7"/>
      <c r="DVH27" s="7"/>
      <c r="DVI27" s="7"/>
      <c r="DVJ27" s="7"/>
      <c r="DVK27" s="7"/>
      <c r="DVL27" s="7"/>
      <c r="DVM27" s="7"/>
      <c r="DVN27" s="7"/>
      <c r="DVO27" s="7"/>
      <c r="DVP27" s="7"/>
      <c r="DVQ27" s="7"/>
      <c r="DVR27" s="7"/>
      <c r="DVS27" s="7"/>
      <c r="DVT27" s="7"/>
      <c r="DVU27" s="7"/>
      <c r="DVV27" s="7"/>
      <c r="DVW27" s="7"/>
      <c r="DVX27" s="7"/>
      <c r="DVY27" s="7"/>
      <c r="DVZ27" s="7"/>
      <c r="DWA27" s="7"/>
      <c r="DWB27" s="7"/>
      <c r="DWC27" s="7"/>
      <c r="DWD27" s="7"/>
      <c r="DWE27" s="7"/>
      <c r="DWF27" s="7"/>
      <c r="DWG27" s="7"/>
      <c r="DWH27" s="7"/>
      <c r="DWI27" s="7"/>
      <c r="DWJ27" s="7"/>
      <c r="DWK27" s="7"/>
      <c r="DWL27" s="7"/>
      <c r="DWM27" s="7"/>
      <c r="DWN27" s="7"/>
      <c r="DWO27" s="7"/>
      <c r="DWP27" s="7"/>
      <c r="DWQ27" s="7"/>
      <c r="DWR27" s="7"/>
      <c r="DWS27" s="7"/>
      <c r="DWT27" s="7"/>
      <c r="DWU27" s="7"/>
      <c r="DWV27" s="7"/>
      <c r="DWW27" s="7"/>
      <c r="DWX27" s="7"/>
      <c r="DWY27" s="7"/>
      <c r="DWZ27" s="7"/>
      <c r="DXA27" s="7"/>
      <c r="DXB27" s="7"/>
      <c r="DXC27" s="7"/>
      <c r="DXD27" s="7"/>
      <c r="DXE27" s="7"/>
      <c r="DXF27" s="7"/>
      <c r="DXG27" s="7"/>
      <c r="DXH27" s="7"/>
      <c r="DXI27" s="7"/>
      <c r="DXJ27" s="7"/>
      <c r="DXK27" s="7"/>
      <c r="DXL27" s="7"/>
      <c r="DXM27" s="7"/>
      <c r="DXN27" s="7"/>
      <c r="DXO27" s="7"/>
      <c r="DXP27" s="7"/>
      <c r="DXQ27" s="7"/>
      <c r="DXR27" s="7"/>
      <c r="DXS27" s="7"/>
      <c r="DXT27" s="7"/>
      <c r="DXU27" s="7"/>
      <c r="DXV27" s="7"/>
      <c r="DXW27" s="7"/>
      <c r="DXX27" s="7"/>
      <c r="DXY27" s="7"/>
      <c r="DXZ27" s="7"/>
      <c r="DYA27" s="7"/>
      <c r="DYB27" s="7"/>
      <c r="DYC27" s="7"/>
      <c r="DYD27" s="7"/>
      <c r="DYE27" s="7"/>
      <c r="DYF27" s="7"/>
      <c r="DYG27" s="7"/>
      <c r="DYH27" s="7"/>
      <c r="DYI27" s="7"/>
      <c r="DYJ27" s="7"/>
      <c r="DYK27" s="7"/>
      <c r="DYL27" s="7"/>
      <c r="DYM27" s="7"/>
      <c r="DYN27" s="7"/>
      <c r="DYO27" s="7"/>
      <c r="DYP27" s="7"/>
      <c r="DYQ27" s="7"/>
      <c r="DYR27" s="7"/>
      <c r="DYS27" s="7"/>
      <c r="DYT27" s="7"/>
      <c r="DYU27" s="7"/>
      <c r="DYV27" s="7"/>
      <c r="DYW27" s="7"/>
      <c r="DYX27" s="7"/>
      <c r="DYY27" s="7"/>
      <c r="DYZ27" s="7"/>
      <c r="DZA27" s="7"/>
      <c r="DZB27" s="7"/>
      <c r="DZC27" s="7"/>
      <c r="DZD27" s="7"/>
      <c r="DZE27" s="7"/>
      <c r="DZF27" s="7"/>
      <c r="DZG27" s="7"/>
      <c r="DZH27" s="7"/>
      <c r="DZI27" s="7"/>
      <c r="DZJ27" s="7"/>
      <c r="DZK27" s="7"/>
      <c r="DZL27" s="7"/>
      <c r="DZM27" s="7"/>
      <c r="DZN27" s="7"/>
      <c r="DZO27" s="7"/>
      <c r="DZP27" s="7"/>
      <c r="DZQ27" s="7"/>
      <c r="DZR27" s="7"/>
      <c r="DZS27" s="7"/>
      <c r="DZT27" s="7"/>
      <c r="DZU27" s="7"/>
      <c r="DZV27" s="7"/>
      <c r="DZW27" s="7"/>
      <c r="DZX27" s="7"/>
      <c r="DZY27" s="7"/>
      <c r="DZZ27" s="7"/>
      <c r="EAA27" s="7"/>
      <c r="EAB27" s="7"/>
      <c r="EAC27" s="7"/>
      <c r="EAD27" s="7"/>
      <c r="EAE27" s="7"/>
      <c r="EAF27" s="7"/>
      <c r="EAG27" s="7"/>
      <c r="EAH27" s="7"/>
      <c r="EAI27" s="7"/>
      <c r="EAJ27" s="7"/>
      <c r="EAK27" s="7"/>
      <c r="EAL27" s="7"/>
      <c r="EAM27" s="7"/>
      <c r="EAN27" s="7"/>
      <c r="EAO27" s="7"/>
      <c r="EAP27" s="7"/>
      <c r="EAQ27" s="7"/>
      <c r="EAR27" s="7"/>
      <c r="EAS27" s="7"/>
      <c r="EAT27" s="7"/>
      <c r="EAU27" s="7"/>
      <c r="EAV27" s="7"/>
      <c r="EAW27" s="7"/>
      <c r="EAX27" s="7"/>
      <c r="EAY27" s="7"/>
      <c r="EAZ27" s="7"/>
      <c r="EBA27" s="7"/>
      <c r="EBB27" s="7"/>
      <c r="EBC27" s="7"/>
      <c r="EBD27" s="7"/>
      <c r="EBE27" s="7"/>
      <c r="EBF27" s="7"/>
      <c r="EBG27" s="7"/>
      <c r="EBH27" s="7"/>
      <c r="EBI27" s="7"/>
      <c r="EBJ27" s="7"/>
      <c r="EBK27" s="7"/>
      <c r="EBL27" s="7"/>
      <c r="EBM27" s="7"/>
      <c r="EBN27" s="7"/>
      <c r="EBO27" s="7"/>
      <c r="EBP27" s="7"/>
      <c r="EBQ27" s="7"/>
      <c r="EBR27" s="7"/>
      <c r="EBS27" s="7"/>
      <c r="EBT27" s="7"/>
      <c r="EBU27" s="7"/>
      <c r="EBV27" s="7"/>
      <c r="EBW27" s="7"/>
      <c r="EBX27" s="7"/>
      <c r="EBY27" s="7"/>
      <c r="EBZ27" s="7"/>
      <c r="ECA27" s="7"/>
      <c r="ECB27" s="7"/>
      <c r="ECC27" s="7"/>
      <c r="ECD27" s="7"/>
      <c r="ECE27" s="7"/>
      <c r="ECF27" s="7"/>
      <c r="ECG27" s="7"/>
      <c r="ECH27" s="7"/>
      <c r="ECI27" s="7"/>
      <c r="ECJ27" s="7"/>
      <c r="ECK27" s="7"/>
      <c r="ECL27" s="7"/>
      <c r="ECM27" s="7"/>
      <c r="ECN27" s="7"/>
      <c r="ECO27" s="7"/>
      <c r="ECP27" s="7"/>
      <c r="ECQ27" s="7"/>
      <c r="ECR27" s="7"/>
      <c r="ECS27" s="7"/>
      <c r="ECT27" s="7"/>
      <c r="ECU27" s="7"/>
      <c r="ECV27" s="7"/>
      <c r="ECW27" s="7"/>
      <c r="ECX27" s="7"/>
      <c r="ECY27" s="7"/>
      <c r="ECZ27" s="7"/>
      <c r="EDA27" s="7"/>
      <c r="EDB27" s="7"/>
      <c r="EDC27" s="7"/>
      <c r="EDD27" s="7"/>
      <c r="EDE27" s="7"/>
      <c r="EDF27" s="7"/>
      <c r="EDG27" s="7"/>
      <c r="EDH27" s="7"/>
      <c r="EDI27" s="7"/>
      <c r="EDJ27" s="7"/>
      <c r="EDK27" s="7"/>
      <c r="EDL27" s="7"/>
      <c r="EDM27" s="7"/>
      <c r="EDN27" s="7"/>
      <c r="EDO27" s="7"/>
      <c r="EDP27" s="7"/>
      <c r="EDQ27" s="7"/>
      <c r="EDR27" s="7"/>
      <c r="EDS27" s="7"/>
      <c r="EDT27" s="7"/>
      <c r="EDU27" s="7"/>
      <c r="EDV27" s="7"/>
      <c r="EDW27" s="7"/>
      <c r="EDX27" s="7"/>
      <c r="EDY27" s="7"/>
      <c r="EDZ27" s="7"/>
      <c r="EEA27" s="7"/>
      <c r="EEB27" s="7"/>
      <c r="EEC27" s="7"/>
      <c r="EED27" s="7"/>
      <c r="EEE27" s="7"/>
      <c r="EEF27" s="7"/>
      <c r="EEG27" s="7"/>
      <c r="EEH27" s="7"/>
      <c r="EEI27" s="7"/>
      <c r="EEJ27" s="7"/>
      <c r="EEK27" s="7"/>
      <c r="EEL27" s="7"/>
      <c r="EEM27" s="7"/>
      <c r="EEN27" s="7"/>
      <c r="EEO27" s="7"/>
      <c r="EEP27" s="7"/>
      <c r="EEQ27" s="7"/>
      <c r="EER27" s="7"/>
      <c r="EES27" s="7"/>
      <c r="EET27" s="7"/>
      <c r="EEU27" s="7"/>
      <c r="EEV27" s="7"/>
      <c r="EEW27" s="7"/>
      <c r="EEX27" s="7"/>
      <c r="EEY27" s="7"/>
      <c r="EEZ27" s="7"/>
      <c r="EFA27" s="7"/>
      <c r="EFB27" s="7"/>
      <c r="EFC27" s="7"/>
      <c r="EFD27" s="7"/>
      <c r="EFE27" s="7"/>
      <c r="EFF27" s="7"/>
      <c r="EFG27" s="7"/>
      <c r="EFH27" s="7"/>
      <c r="EFI27" s="7"/>
      <c r="EFJ27" s="7"/>
      <c r="EFK27" s="7"/>
      <c r="EFL27" s="7"/>
      <c r="EFM27" s="7"/>
      <c r="EFN27" s="7"/>
      <c r="EFO27" s="7"/>
      <c r="EFP27" s="7"/>
      <c r="EFQ27" s="7"/>
      <c r="EFR27" s="7"/>
      <c r="EFS27" s="7"/>
      <c r="EFT27" s="7"/>
      <c r="EFU27" s="7"/>
      <c r="EFV27" s="7"/>
      <c r="EFW27" s="7"/>
      <c r="EFX27" s="7"/>
      <c r="EFY27" s="7"/>
      <c r="EFZ27" s="7"/>
      <c r="EGA27" s="7"/>
      <c r="EGB27" s="7"/>
      <c r="EGC27" s="7"/>
      <c r="EGD27" s="7"/>
      <c r="EGE27" s="7"/>
      <c r="EGF27" s="7"/>
      <c r="EGG27" s="7"/>
      <c r="EGH27" s="7"/>
      <c r="EGI27" s="7"/>
      <c r="EGJ27" s="7"/>
      <c r="EGK27" s="7"/>
      <c r="EGL27" s="7"/>
      <c r="EGM27" s="7"/>
      <c r="EGN27" s="7"/>
      <c r="EGO27" s="7"/>
      <c r="EGP27" s="7"/>
      <c r="EGQ27" s="7"/>
      <c r="EGR27" s="7"/>
      <c r="EGS27" s="7"/>
      <c r="EGT27" s="7"/>
      <c r="EGU27" s="7"/>
      <c r="EGV27" s="7"/>
      <c r="EGW27" s="7"/>
      <c r="EGX27" s="7"/>
      <c r="EGY27" s="7"/>
      <c r="EGZ27" s="7"/>
      <c r="EHA27" s="7"/>
      <c r="EHB27" s="7"/>
      <c r="EHC27" s="7"/>
      <c r="EHD27" s="7"/>
      <c r="EHE27" s="7"/>
      <c r="EHF27" s="7"/>
      <c r="EHG27" s="7"/>
      <c r="EHH27" s="7"/>
      <c r="EHI27" s="7"/>
      <c r="EHJ27" s="7"/>
      <c r="EHK27" s="7"/>
      <c r="EHL27" s="7"/>
      <c r="EHM27" s="7"/>
      <c r="EHN27" s="7"/>
      <c r="EHO27" s="7"/>
      <c r="EHP27" s="7"/>
      <c r="EHQ27" s="7"/>
      <c r="EHR27" s="7"/>
      <c r="EHS27" s="7"/>
      <c r="EHT27" s="7"/>
      <c r="EHU27" s="7"/>
      <c r="EHV27" s="7"/>
      <c r="EHW27" s="7"/>
      <c r="EHX27" s="7"/>
      <c r="EHY27" s="7"/>
      <c r="EHZ27" s="7"/>
      <c r="EIA27" s="7"/>
      <c r="EIB27" s="7"/>
      <c r="EIC27" s="7"/>
      <c r="EID27" s="7"/>
      <c r="EIE27" s="7"/>
      <c r="EIF27" s="7"/>
      <c r="EIG27" s="7"/>
      <c r="EIH27" s="7"/>
      <c r="EII27" s="7"/>
      <c r="EIJ27" s="7"/>
      <c r="EIK27" s="7"/>
      <c r="EIL27" s="7"/>
      <c r="EIM27" s="7"/>
      <c r="EIN27" s="7"/>
      <c r="EIO27" s="7"/>
      <c r="EIP27" s="7"/>
      <c r="EIQ27" s="7"/>
      <c r="EIR27" s="7"/>
      <c r="EIS27" s="7"/>
      <c r="EIT27" s="7"/>
      <c r="EIU27" s="7"/>
      <c r="EIV27" s="7"/>
      <c r="EIW27" s="7"/>
      <c r="EIX27" s="7"/>
      <c r="EIY27" s="7"/>
      <c r="EIZ27" s="7"/>
      <c r="EJA27" s="7"/>
      <c r="EJB27" s="7"/>
      <c r="EJC27" s="7"/>
      <c r="EJD27" s="7"/>
      <c r="EJE27" s="7"/>
      <c r="EJF27" s="7"/>
      <c r="EJG27" s="7"/>
      <c r="EJH27" s="7"/>
      <c r="EJI27" s="7"/>
      <c r="EJJ27" s="7"/>
      <c r="EJK27" s="7"/>
      <c r="EJL27" s="7"/>
      <c r="EJM27" s="7"/>
      <c r="EJN27" s="7"/>
      <c r="EJO27" s="7"/>
      <c r="EJP27" s="7"/>
      <c r="EJQ27" s="7"/>
      <c r="EJR27" s="7"/>
      <c r="EJS27" s="7"/>
      <c r="EJT27" s="7"/>
      <c r="EJU27" s="7"/>
      <c r="EJV27" s="7"/>
      <c r="EJW27" s="7"/>
      <c r="EJX27" s="7"/>
      <c r="EJY27" s="7"/>
      <c r="EJZ27" s="7"/>
      <c r="EKA27" s="7"/>
      <c r="EKB27" s="7"/>
      <c r="EKC27" s="7"/>
      <c r="EKD27" s="7"/>
      <c r="EKE27" s="7"/>
      <c r="EKF27" s="7"/>
      <c r="EKG27" s="7"/>
      <c r="EKH27" s="7"/>
      <c r="EKI27" s="7"/>
      <c r="EKJ27" s="7"/>
      <c r="EKK27" s="7"/>
      <c r="EKL27" s="7"/>
      <c r="EKM27" s="7"/>
      <c r="EKN27" s="7"/>
      <c r="EKO27" s="7"/>
      <c r="EKP27" s="7"/>
      <c r="EKQ27" s="7"/>
      <c r="EKR27" s="7"/>
      <c r="EKS27" s="7"/>
      <c r="EKT27" s="7"/>
      <c r="EKU27" s="7"/>
      <c r="EKV27" s="7"/>
      <c r="EKW27" s="7"/>
      <c r="EKX27" s="7"/>
      <c r="EKY27" s="7"/>
      <c r="EKZ27" s="7"/>
      <c r="ELA27" s="7"/>
      <c r="ELB27" s="7"/>
      <c r="ELC27" s="7"/>
      <c r="ELD27" s="7"/>
      <c r="ELE27" s="7"/>
      <c r="ELF27" s="7"/>
      <c r="ELG27" s="7"/>
      <c r="ELH27" s="7"/>
      <c r="ELI27" s="7"/>
      <c r="ELJ27" s="7"/>
      <c r="ELK27" s="7"/>
      <c r="ELL27" s="7"/>
      <c r="ELM27" s="7"/>
      <c r="ELN27" s="7"/>
      <c r="ELO27" s="7"/>
      <c r="ELP27" s="7"/>
      <c r="ELQ27" s="7"/>
      <c r="ELR27" s="7"/>
      <c r="ELS27" s="7"/>
      <c r="ELT27" s="7"/>
      <c r="ELU27" s="7"/>
      <c r="ELV27" s="7"/>
      <c r="ELW27" s="7"/>
      <c r="ELX27" s="7"/>
      <c r="ELY27" s="7"/>
      <c r="ELZ27" s="7"/>
      <c r="EMA27" s="7"/>
      <c r="EMB27" s="7"/>
      <c r="EMC27" s="7"/>
      <c r="EMD27" s="7"/>
      <c r="EME27" s="7"/>
      <c r="EMF27" s="7"/>
      <c r="EMG27" s="7"/>
      <c r="EMH27" s="7"/>
      <c r="EMI27" s="7"/>
      <c r="EMJ27" s="7"/>
      <c r="EMK27" s="7"/>
      <c r="EML27" s="7"/>
      <c r="EMM27" s="7"/>
      <c r="EMN27" s="7"/>
      <c r="EMO27" s="7"/>
      <c r="EMP27" s="7"/>
      <c r="EMQ27" s="7"/>
      <c r="EMR27" s="7"/>
      <c r="EMS27" s="7"/>
      <c r="EMT27" s="7"/>
      <c r="EMU27" s="7"/>
      <c r="EMV27" s="7"/>
      <c r="EMW27" s="7"/>
      <c r="EMX27" s="7"/>
      <c r="EMY27" s="7"/>
      <c r="EMZ27" s="7"/>
      <c r="ENA27" s="7"/>
      <c r="ENB27" s="7"/>
      <c r="ENC27" s="7"/>
      <c r="END27" s="7"/>
      <c r="ENE27" s="7"/>
      <c r="ENF27" s="7"/>
      <c r="ENG27" s="7"/>
      <c r="ENH27" s="7"/>
      <c r="ENI27" s="7"/>
      <c r="ENJ27" s="7"/>
      <c r="ENK27" s="7"/>
      <c r="ENL27" s="7"/>
      <c r="ENM27" s="7"/>
      <c r="ENN27" s="7"/>
      <c r="ENO27" s="7"/>
      <c r="ENP27" s="7"/>
      <c r="ENQ27" s="7"/>
      <c r="ENR27" s="7"/>
      <c r="ENS27" s="7"/>
      <c r="ENT27" s="7"/>
      <c r="ENU27" s="7"/>
      <c r="ENV27" s="7"/>
      <c r="ENW27" s="7"/>
      <c r="ENX27" s="7"/>
      <c r="ENY27" s="7"/>
      <c r="ENZ27" s="7"/>
      <c r="EOA27" s="7"/>
      <c r="EOB27" s="7"/>
      <c r="EOC27" s="7"/>
      <c r="EOD27" s="7"/>
      <c r="EOE27" s="7"/>
      <c r="EOF27" s="7"/>
      <c r="EOG27" s="7"/>
      <c r="EOH27" s="7"/>
      <c r="EOI27" s="7"/>
      <c r="EOJ27" s="7"/>
      <c r="EOK27" s="7"/>
      <c r="EOL27" s="7"/>
      <c r="EOM27" s="7"/>
      <c r="EON27" s="7"/>
      <c r="EOO27" s="7"/>
      <c r="EOP27" s="7"/>
      <c r="EOQ27" s="7"/>
      <c r="EOR27" s="7"/>
      <c r="EOS27" s="7"/>
      <c r="EOT27" s="7"/>
      <c r="EOU27" s="7"/>
      <c r="EOV27" s="7"/>
      <c r="EOW27" s="7"/>
      <c r="EOX27" s="7"/>
      <c r="EOY27" s="7"/>
      <c r="EOZ27" s="7"/>
      <c r="EPA27" s="7"/>
      <c r="EPB27" s="7"/>
      <c r="EPC27" s="7"/>
      <c r="EPD27" s="7"/>
      <c r="EPE27" s="7"/>
      <c r="EPF27" s="7"/>
      <c r="EPG27" s="7"/>
      <c r="EPH27" s="7"/>
      <c r="EPI27" s="7"/>
      <c r="EPJ27" s="7"/>
      <c r="EPK27" s="7"/>
      <c r="EPL27" s="7"/>
      <c r="EPM27" s="7"/>
      <c r="EPN27" s="7"/>
      <c r="EPO27" s="7"/>
      <c r="EPP27" s="7"/>
      <c r="EPQ27" s="7"/>
      <c r="EPR27" s="7"/>
      <c r="EPS27" s="7"/>
      <c r="EPT27" s="7"/>
      <c r="EPU27" s="7"/>
      <c r="EPV27" s="7"/>
      <c r="EPW27" s="7"/>
      <c r="EPX27" s="7"/>
      <c r="EPY27" s="7"/>
      <c r="EPZ27" s="7"/>
      <c r="EQA27" s="7"/>
      <c r="EQB27" s="7"/>
      <c r="EQC27" s="7"/>
      <c r="EQD27" s="7"/>
      <c r="EQE27" s="7"/>
      <c r="EQF27" s="7"/>
      <c r="EQG27" s="7"/>
      <c r="EQH27" s="7"/>
      <c r="EQI27" s="7"/>
      <c r="EQJ27" s="7"/>
      <c r="EQK27" s="7"/>
      <c r="EQL27" s="7"/>
      <c r="EQM27" s="7"/>
      <c r="EQN27" s="7"/>
      <c r="EQO27" s="7"/>
      <c r="EQP27" s="7"/>
      <c r="EQQ27" s="7"/>
      <c r="EQR27" s="7"/>
      <c r="EQS27" s="7"/>
      <c r="EQT27" s="7"/>
      <c r="EQU27" s="7"/>
      <c r="EQV27" s="7"/>
      <c r="EQW27" s="7"/>
      <c r="EQX27" s="7"/>
      <c r="EQY27" s="7"/>
      <c r="EQZ27" s="7"/>
      <c r="ERA27" s="7"/>
      <c r="ERB27" s="7"/>
      <c r="ERC27" s="7"/>
      <c r="ERD27" s="7"/>
      <c r="ERE27" s="7"/>
      <c r="ERF27" s="7"/>
      <c r="ERG27" s="7"/>
      <c r="ERH27" s="7"/>
      <c r="ERI27" s="7"/>
      <c r="ERJ27" s="7"/>
      <c r="ERK27" s="7"/>
      <c r="ERL27" s="7"/>
      <c r="ERM27" s="7"/>
      <c r="ERN27" s="7"/>
      <c r="ERO27" s="7"/>
      <c r="ERP27" s="7"/>
      <c r="ERQ27" s="7"/>
      <c r="ERR27" s="7"/>
      <c r="ERS27" s="7"/>
      <c r="ERT27" s="7"/>
      <c r="ERU27" s="7"/>
      <c r="ERV27" s="7"/>
      <c r="ERW27" s="7"/>
      <c r="ERX27" s="7"/>
      <c r="ERY27" s="7"/>
      <c r="ERZ27" s="7"/>
      <c r="ESA27" s="7"/>
      <c r="ESB27" s="7"/>
      <c r="ESC27" s="7"/>
      <c r="ESD27" s="7"/>
      <c r="ESE27" s="7"/>
      <c r="ESF27" s="7"/>
      <c r="ESG27" s="7"/>
      <c r="ESH27" s="7"/>
      <c r="ESI27" s="7"/>
      <c r="ESJ27" s="7"/>
      <c r="ESK27" s="7"/>
      <c r="ESL27" s="7"/>
      <c r="ESM27" s="7"/>
      <c r="ESN27" s="7"/>
      <c r="ESO27" s="7"/>
      <c r="ESP27" s="7"/>
      <c r="ESQ27" s="7"/>
      <c r="ESR27" s="7"/>
      <c r="ESS27" s="7"/>
      <c r="EST27" s="7"/>
      <c r="ESU27" s="7"/>
      <c r="ESV27" s="7"/>
      <c r="ESW27" s="7"/>
      <c r="ESX27" s="7"/>
      <c r="ESY27" s="7"/>
      <c r="ESZ27" s="7"/>
      <c r="ETA27" s="7"/>
      <c r="ETB27" s="7"/>
      <c r="ETC27" s="7"/>
      <c r="ETD27" s="7"/>
      <c r="ETE27" s="7"/>
      <c r="ETF27" s="7"/>
      <c r="ETG27" s="7"/>
      <c r="ETH27" s="7"/>
      <c r="ETI27" s="7"/>
      <c r="ETJ27" s="7"/>
      <c r="ETK27" s="7"/>
      <c r="ETL27" s="7"/>
      <c r="ETM27" s="7"/>
      <c r="ETN27" s="7"/>
      <c r="ETO27" s="7"/>
      <c r="ETP27" s="7"/>
      <c r="ETQ27" s="7"/>
      <c r="ETR27" s="7"/>
      <c r="ETS27" s="7"/>
      <c r="ETT27" s="7"/>
      <c r="ETU27" s="7"/>
      <c r="ETV27" s="7"/>
      <c r="ETW27" s="7"/>
      <c r="ETX27" s="7"/>
      <c r="ETY27" s="7"/>
      <c r="ETZ27" s="7"/>
      <c r="EUA27" s="7"/>
      <c r="EUB27" s="7"/>
      <c r="EUC27" s="7"/>
      <c r="EUD27" s="7"/>
      <c r="EUE27" s="7"/>
      <c r="EUF27" s="7"/>
      <c r="EUG27" s="7"/>
      <c r="EUH27" s="7"/>
      <c r="EUI27" s="7"/>
      <c r="EUJ27" s="7"/>
      <c r="EUK27" s="7"/>
      <c r="EUL27" s="7"/>
      <c r="EUM27" s="7"/>
      <c r="EUN27" s="7"/>
      <c r="EUO27" s="7"/>
      <c r="EUP27" s="7"/>
      <c r="EUQ27" s="7"/>
      <c r="EUR27" s="7"/>
      <c r="EUS27" s="7"/>
      <c r="EUT27" s="7"/>
      <c r="EUU27" s="7"/>
      <c r="EUV27" s="7"/>
      <c r="EUW27" s="7"/>
      <c r="EUX27" s="7"/>
      <c r="EUY27" s="7"/>
      <c r="EUZ27" s="7"/>
      <c r="EVA27" s="7"/>
      <c r="EVB27" s="7"/>
      <c r="EVC27" s="7"/>
      <c r="EVD27" s="7"/>
      <c r="EVE27" s="7"/>
      <c r="EVF27" s="7"/>
      <c r="EVG27" s="7"/>
      <c r="EVH27" s="7"/>
      <c r="EVI27" s="7"/>
      <c r="EVJ27" s="7"/>
      <c r="EVK27" s="7"/>
      <c r="EVL27" s="7"/>
      <c r="EVM27" s="7"/>
      <c r="EVN27" s="7"/>
      <c r="EVO27" s="7"/>
      <c r="EVP27" s="7"/>
      <c r="EVQ27" s="7"/>
      <c r="EVR27" s="7"/>
      <c r="EVS27" s="7"/>
      <c r="EVT27" s="7"/>
      <c r="EVU27" s="7"/>
      <c r="EVV27" s="7"/>
      <c r="EVW27" s="7"/>
      <c r="EVX27" s="7"/>
      <c r="EVY27" s="7"/>
      <c r="EVZ27" s="7"/>
      <c r="EWA27" s="7"/>
      <c r="EWB27" s="7"/>
      <c r="EWC27" s="7"/>
      <c r="EWD27" s="7"/>
      <c r="EWE27" s="7"/>
      <c r="EWF27" s="7"/>
      <c r="EWG27" s="7"/>
      <c r="EWH27" s="7"/>
      <c r="EWI27" s="7"/>
      <c r="EWJ27" s="7"/>
      <c r="EWK27" s="7"/>
      <c r="EWL27" s="7"/>
      <c r="EWM27" s="7"/>
      <c r="EWN27" s="7"/>
      <c r="EWO27" s="7"/>
      <c r="EWP27" s="7"/>
      <c r="EWQ27" s="7"/>
      <c r="EWR27" s="7"/>
      <c r="EWS27" s="7"/>
      <c r="EWT27" s="7"/>
      <c r="EWU27" s="7"/>
      <c r="EWV27" s="7"/>
      <c r="EWW27" s="7"/>
      <c r="EWX27" s="7"/>
      <c r="EWY27" s="7"/>
      <c r="EWZ27" s="7"/>
      <c r="EXA27" s="7"/>
      <c r="EXB27" s="7"/>
      <c r="EXC27" s="7"/>
      <c r="EXD27" s="7"/>
      <c r="EXE27" s="7"/>
      <c r="EXF27" s="7"/>
      <c r="EXG27" s="7"/>
      <c r="EXH27" s="7"/>
      <c r="EXI27" s="7"/>
      <c r="EXJ27" s="7"/>
      <c r="EXK27" s="7"/>
      <c r="EXL27" s="7"/>
      <c r="EXM27" s="7"/>
      <c r="EXN27" s="7"/>
      <c r="EXO27" s="7"/>
      <c r="EXP27" s="7"/>
      <c r="EXQ27" s="7"/>
      <c r="EXR27" s="7"/>
      <c r="EXS27" s="7"/>
      <c r="EXT27" s="7"/>
      <c r="EXU27" s="7"/>
      <c r="EXV27" s="7"/>
      <c r="EXW27" s="7"/>
      <c r="EXX27" s="7"/>
      <c r="EXY27" s="7"/>
      <c r="EXZ27" s="7"/>
      <c r="EYA27" s="7"/>
      <c r="EYB27" s="7"/>
      <c r="EYC27" s="7"/>
      <c r="EYD27" s="7"/>
      <c r="EYE27" s="7"/>
      <c r="EYF27" s="7"/>
      <c r="EYG27" s="7"/>
      <c r="EYH27" s="7"/>
      <c r="EYI27" s="7"/>
      <c r="EYJ27" s="7"/>
      <c r="EYK27" s="7"/>
      <c r="EYL27" s="7"/>
      <c r="EYM27" s="7"/>
      <c r="EYN27" s="7"/>
      <c r="EYO27" s="7"/>
      <c r="EYP27" s="7"/>
      <c r="EYQ27" s="7"/>
      <c r="EYR27" s="7"/>
      <c r="EYS27" s="7"/>
      <c r="EYT27" s="7"/>
      <c r="EYU27" s="7"/>
      <c r="EYV27" s="7"/>
      <c r="EYW27" s="7"/>
      <c r="EYX27" s="7"/>
      <c r="EYY27" s="7"/>
      <c r="EYZ27" s="7"/>
      <c r="EZA27" s="7"/>
      <c r="EZB27" s="7"/>
      <c r="EZC27" s="7"/>
      <c r="EZD27" s="7"/>
      <c r="EZE27" s="7"/>
      <c r="EZF27" s="7"/>
      <c r="EZG27" s="7"/>
      <c r="EZH27" s="7"/>
      <c r="EZI27" s="7"/>
      <c r="EZJ27" s="7"/>
      <c r="EZK27" s="7"/>
      <c r="EZL27" s="7"/>
      <c r="EZM27" s="7"/>
      <c r="EZN27" s="7"/>
      <c r="EZO27" s="7"/>
      <c r="EZP27" s="7"/>
      <c r="EZQ27" s="7"/>
      <c r="EZR27" s="7"/>
      <c r="EZS27" s="7"/>
      <c r="EZT27" s="7"/>
      <c r="EZU27" s="7"/>
      <c r="EZV27" s="7"/>
      <c r="EZW27" s="7"/>
      <c r="EZX27" s="7"/>
      <c r="EZY27" s="7"/>
      <c r="EZZ27" s="7"/>
      <c r="FAA27" s="7"/>
      <c r="FAB27" s="7"/>
      <c r="FAC27" s="7"/>
      <c r="FAD27" s="7"/>
      <c r="FAE27" s="7"/>
      <c r="FAF27" s="7"/>
      <c r="FAG27" s="7"/>
      <c r="FAH27" s="7"/>
      <c r="FAI27" s="7"/>
      <c r="FAJ27" s="7"/>
      <c r="FAK27" s="7"/>
      <c r="FAL27" s="7"/>
      <c r="FAM27" s="7"/>
      <c r="FAN27" s="7"/>
      <c r="FAO27" s="7"/>
      <c r="FAP27" s="7"/>
      <c r="FAQ27" s="7"/>
      <c r="FAR27" s="7"/>
      <c r="FAS27" s="7"/>
      <c r="FAT27" s="7"/>
      <c r="FAU27" s="7"/>
      <c r="FAV27" s="7"/>
      <c r="FAW27" s="7"/>
      <c r="FAX27" s="7"/>
      <c r="FAY27" s="7"/>
      <c r="FAZ27" s="7"/>
      <c r="FBA27" s="7"/>
      <c r="FBB27" s="7"/>
      <c r="FBC27" s="7"/>
      <c r="FBD27" s="7"/>
      <c r="FBE27" s="7"/>
      <c r="FBF27" s="7"/>
      <c r="FBG27" s="7"/>
      <c r="FBH27" s="7"/>
      <c r="FBI27" s="7"/>
      <c r="FBJ27" s="7"/>
      <c r="FBK27" s="7"/>
      <c r="FBL27" s="7"/>
      <c r="FBM27" s="7"/>
      <c r="FBN27" s="7"/>
      <c r="FBO27" s="7"/>
      <c r="FBP27" s="7"/>
      <c r="FBQ27" s="7"/>
      <c r="FBR27" s="7"/>
      <c r="FBS27" s="7"/>
      <c r="FBT27" s="7"/>
      <c r="FBU27" s="7"/>
      <c r="FBV27" s="7"/>
      <c r="FBW27" s="7"/>
      <c r="FBX27" s="7"/>
      <c r="FBY27" s="7"/>
      <c r="FBZ27" s="7"/>
      <c r="FCA27" s="7"/>
      <c r="FCB27" s="7"/>
      <c r="FCC27" s="7"/>
      <c r="FCD27" s="7"/>
      <c r="FCE27" s="7"/>
      <c r="FCF27" s="7"/>
      <c r="FCG27" s="7"/>
      <c r="FCH27" s="7"/>
      <c r="FCI27" s="7"/>
      <c r="FCJ27" s="7"/>
      <c r="FCK27" s="7"/>
      <c r="FCL27" s="7"/>
      <c r="FCM27" s="7"/>
      <c r="FCN27" s="7"/>
      <c r="FCO27" s="7"/>
      <c r="FCP27" s="7"/>
      <c r="FCQ27" s="7"/>
      <c r="FCR27" s="7"/>
      <c r="FCS27" s="7"/>
      <c r="FCT27" s="7"/>
      <c r="FCU27" s="7"/>
      <c r="FCV27" s="7"/>
      <c r="FCW27" s="7"/>
      <c r="FCX27" s="7"/>
      <c r="FCY27" s="7"/>
      <c r="FCZ27" s="7"/>
      <c r="FDA27" s="7"/>
      <c r="FDB27" s="7"/>
      <c r="FDC27" s="7"/>
      <c r="FDD27" s="7"/>
      <c r="FDE27" s="7"/>
      <c r="FDF27" s="7"/>
      <c r="FDG27" s="7"/>
      <c r="FDH27" s="7"/>
      <c r="FDI27" s="7"/>
      <c r="FDJ27" s="7"/>
      <c r="FDK27" s="7"/>
      <c r="FDL27" s="7"/>
      <c r="FDM27" s="7"/>
      <c r="FDN27" s="7"/>
      <c r="FDO27" s="7"/>
      <c r="FDP27" s="7"/>
      <c r="FDQ27" s="7"/>
      <c r="FDR27" s="7"/>
      <c r="FDS27" s="7"/>
      <c r="FDT27" s="7"/>
      <c r="FDU27" s="7"/>
      <c r="FDV27" s="7"/>
      <c r="FDW27" s="7"/>
      <c r="FDX27" s="7"/>
      <c r="FDY27" s="7"/>
      <c r="FDZ27" s="7"/>
      <c r="FEA27" s="7"/>
      <c r="FEB27" s="7"/>
      <c r="FEC27" s="7"/>
      <c r="FED27" s="7"/>
      <c r="FEE27" s="7"/>
      <c r="FEF27" s="7"/>
      <c r="FEG27" s="7"/>
      <c r="FEH27" s="7"/>
      <c r="FEI27" s="7"/>
      <c r="FEJ27" s="7"/>
      <c r="FEK27" s="7"/>
      <c r="FEL27" s="7"/>
      <c r="FEM27" s="7"/>
      <c r="FEN27" s="7"/>
      <c r="FEO27" s="7"/>
      <c r="FEP27" s="7"/>
      <c r="FEQ27" s="7"/>
      <c r="FER27" s="7"/>
      <c r="FES27" s="7"/>
      <c r="FET27" s="7"/>
      <c r="FEU27" s="7"/>
      <c r="FEV27" s="7"/>
      <c r="FEW27" s="7"/>
      <c r="FEX27" s="7"/>
      <c r="FEY27" s="7"/>
      <c r="FEZ27" s="7"/>
      <c r="FFA27" s="7"/>
      <c r="FFB27" s="7"/>
      <c r="FFC27" s="7"/>
      <c r="FFD27" s="7"/>
      <c r="FFE27" s="7"/>
      <c r="FFF27" s="7"/>
      <c r="FFG27" s="7"/>
      <c r="FFH27" s="7"/>
      <c r="FFI27" s="7"/>
      <c r="FFJ27" s="7"/>
      <c r="FFK27" s="7"/>
      <c r="FFL27" s="7"/>
      <c r="FFM27" s="7"/>
      <c r="FFN27" s="7"/>
      <c r="FFO27" s="7"/>
      <c r="FFP27" s="7"/>
      <c r="FFQ27" s="7"/>
      <c r="FFR27" s="7"/>
      <c r="FFS27" s="7"/>
      <c r="FFT27" s="7"/>
      <c r="FFU27" s="7"/>
      <c r="FFV27" s="7"/>
      <c r="FFW27" s="7"/>
      <c r="FFX27" s="7"/>
      <c r="FFY27" s="7"/>
      <c r="FFZ27" s="7"/>
      <c r="FGA27" s="7"/>
      <c r="FGB27" s="7"/>
      <c r="FGC27" s="7"/>
      <c r="FGD27" s="7"/>
      <c r="FGE27" s="7"/>
      <c r="FGF27" s="7"/>
      <c r="FGG27" s="7"/>
      <c r="FGH27" s="7"/>
      <c r="FGI27" s="7"/>
      <c r="FGJ27" s="7"/>
      <c r="FGK27" s="7"/>
      <c r="FGL27" s="7"/>
      <c r="FGM27" s="7"/>
      <c r="FGN27" s="7"/>
      <c r="FGO27" s="7"/>
      <c r="FGP27" s="7"/>
      <c r="FGQ27" s="7"/>
      <c r="FGR27" s="7"/>
      <c r="FGS27" s="7"/>
      <c r="FGT27" s="7"/>
      <c r="FGU27" s="7"/>
      <c r="FGV27" s="7"/>
      <c r="FGW27" s="7"/>
      <c r="FGX27" s="7"/>
      <c r="FGY27" s="7"/>
      <c r="FGZ27" s="7"/>
      <c r="FHA27" s="7"/>
      <c r="FHB27" s="7"/>
      <c r="FHC27" s="7"/>
      <c r="FHD27" s="7"/>
      <c r="FHE27" s="7"/>
      <c r="FHF27" s="7"/>
      <c r="FHG27" s="7"/>
      <c r="FHH27" s="7"/>
      <c r="FHI27" s="7"/>
      <c r="FHJ27" s="7"/>
      <c r="FHK27" s="7"/>
      <c r="FHL27" s="7"/>
      <c r="FHM27" s="7"/>
      <c r="FHN27" s="7"/>
      <c r="FHO27" s="7"/>
      <c r="FHP27" s="7"/>
      <c r="FHQ27" s="7"/>
      <c r="FHR27" s="7"/>
      <c r="FHS27" s="7"/>
      <c r="FHT27" s="7"/>
      <c r="FHU27" s="7"/>
      <c r="FHV27" s="7"/>
      <c r="FHW27" s="7"/>
      <c r="FHX27" s="7"/>
      <c r="FHY27" s="7"/>
      <c r="FHZ27" s="7"/>
      <c r="FIA27" s="7"/>
      <c r="FIB27" s="7"/>
      <c r="FIC27" s="7"/>
      <c r="FID27" s="7"/>
      <c r="FIE27" s="7"/>
      <c r="FIF27" s="7"/>
      <c r="FIG27" s="7"/>
      <c r="FIH27" s="7"/>
      <c r="FII27" s="7"/>
      <c r="FIJ27" s="7"/>
      <c r="FIK27" s="7"/>
      <c r="FIL27" s="7"/>
      <c r="FIM27" s="7"/>
      <c r="FIN27" s="7"/>
      <c r="FIO27" s="7"/>
      <c r="FIP27" s="7"/>
      <c r="FIQ27" s="7"/>
      <c r="FIR27" s="7"/>
      <c r="FIS27" s="7"/>
      <c r="FIT27" s="7"/>
      <c r="FIU27" s="7"/>
      <c r="FIV27" s="7"/>
      <c r="FIW27" s="7"/>
      <c r="FIX27" s="7"/>
      <c r="FIY27" s="7"/>
      <c r="FIZ27" s="7"/>
      <c r="FJA27" s="7"/>
      <c r="FJB27" s="7"/>
      <c r="FJC27" s="7"/>
      <c r="FJD27" s="7"/>
      <c r="FJE27" s="7"/>
      <c r="FJF27" s="7"/>
      <c r="FJG27" s="7"/>
      <c r="FJH27" s="7"/>
      <c r="FJI27" s="7"/>
      <c r="FJJ27" s="7"/>
      <c r="FJK27" s="7"/>
      <c r="FJL27" s="7"/>
      <c r="FJM27" s="7"/>
      <c r="FJN27" s="7"/>
      <c r="FJO27" s="7"/>
      <c r="FJP27" s="7"/>
      <c r="FJQ27" s="7"/>
      <c r="FJR27" s="7"/>
      <c r="FJS27" s="7"/>
      <c r="FJT27" s="7"/>
      <c r="FJU27" s="7"/>
      <c r="FJV27" s="7"/>
      <c r="FJW27" s="7"/>
      <c r="FJX27" s="7"/>
      <c r="FJY27" s="7"/>
      <c r="FJZ27" s="7"/>
      <c r="FKA27" s="7"/>
      <c r="FKB27" s="7"/>
      <c r="FKC27" s="7"/>
      <c r="FKD27" s="7"/>
      <c r="FKE27" s="7"/>
      <c r="FKF27" s="7"/>
      <c r="FKG27" s="7"/>
      <c r="FKH27" s="7"/>
      <c r="FKI27" s="7"/>
      <c r="FKJ27" s="7"/>
      <c r="FKK27" s="7"/>
      <c r="FKL27" s="7"/>
      <c r="FKM27" s="7"/>
      <c r="FKN27" s="7"/>
      <c r="FKO27" s="7"/>
      <c r="FKP27" s="7"/>
      <c r="FKQ27" s="7"/>
      <c r="FKR27" s="7"/>
      <c r="FKS27" s="7"/>
      <c r="FKT27" s="7"/>
      <c r="FKU27" s="7"/>
      <c r="FKV27" s="7"/>
      <c r="FKW27" s="7"/>
      <c r="FKX27" s="7"/>
      <c r="FKY27" s="7"/>
      <c r="FKZ27" s="7"/>
      <c r="FLA27" s="7"/>
      <c r="FLB27" s="7"/>
      <c r="FLC27" s="7"/>
      <c r="FLD27" s="7"/>
      <c r="FLE27" s="7"/>
      <c r="FLF27" s="7"/>
      <c r="FLG27" s="7"/>
      <c r="FLH27" s="7"/>
      <c r="FLI27" s="7"/>
      <c r="FLJ27" s="7"/>
      <c r="FLK27" s="7"/>
      <c r="FLL27" s="7"/>
      <c r="FLM27" s="7"/>
      <c r="FLN27" s="7"/>
      <c r="FLO27" s="7"/>
      <c r="FLP27" s="7"/>
      <c r="FLQ27" s="7"/>
      <c r="FLR27" s="7"/>
      <c r="FLS27" s="7"/>
      <c r="FLT27" s="7"/>
      <c r="FLU27" s="7"/>
      <c r="FLV27" s="7"/>
      <c r="FLW27" s="7"/>
      <c r="FLX27" s="7"/>
      <c r="FLY27" s="7"/>
      <c r="FLZ27" s="7"/>
      <c r="FMA27" s="7"/>
      <c r="FMB27" s="7"/>
      <c r="FMC27" s="7"/>
      <c r="FMD27" s="7"/>
      <c r="FME27" s="7"/>
      <c r="FMF27" s="7"/>
      <c r="FMG27" s="7"/>
      <c r="FMH27" s="7"/>
      <c r="FMI27" s="7"/>
      <c r="FMJ27" s="7"/>
      <c r="FMK27" s="7"/>
      <c r="FML27" s="7"/>
      <c r="FMM27" s="7"/>
      <c r="FMN27" s="7"/>
      <c r="FMO27" s="7"/>
      <c r="FMP27" s="7"/>
      <c r="FMQ27" s="7"/>
      <c r="FMR27" s="7"/>
      <c r="FMS27" s="7"/>
      <c r="FMT27" s="7"/>
      <c r="FMU27" s="7"/>
      <c r="FMV27" s="7"/>
      <c r="FMW27" s="7"/>
      <c r="FMX27" s="7"/>
      <c r="FMY27" s="7"/>
      <c r="FMZ27" s="7"/>
      <c r="FNA27" s="7"/>
      <c r="FNB27" s="7"/>
      <c r="FNC27" s="7"/>
      <c r="FND27" s="7"/>
      <c r="FNE27" s="7"/>
      <c r="FNF27" s="7"/>
      <c r="FNG27" s="7"/>
      <c r="FNH27" s="7"/>
      <c r="FNI27" s="7"/>
      <c r="FNJ27" s="7"/>
      <c r="FNK27" s="7"/>
      <c r="FNL27" s="7"/>
      <c r="FNM27" s="7"/>
      <c r="FNN27" s="7"/>
      <c r="FNO27" s="7"/>
      <c r="FNP27" s="7"/>
      <c r="FNQ27" s="7"/>
      <c r="FNR27" s="7"/>
      <c r="FNS27" s="7"/>
      <c r="FNT27" s="7"/>
      <c r="FNU27" s="7"/>
      <c r="FNV27" s="7"/>
      <c r="FNW27" s="7"/>
      <c r="FNX27" s="7"/>
      <c r="FNY27" s="7"/>
      <c r="FNZ27" s="7"/>
      <c r="FOA27" s="7"/>
      <c r="FOB27" s="7"/>
      <c r="FOC27" s="7"/>
      <c r="FOD27" s="7"/>
      <c r="FOE27" s="7"/>
      <c r="FOF27" s="7"/>
      <c r="FOG27" s="7"/>
      <c r="FOH27" s="7"/>
      <c r="FOI27" s="7"/>
      <c r="FOJ27" s="7"/>
      <c r="FOK27" s="7"/>
      <c r="FOL27" s="7"/>
      <c r="FOM27" s="7"/>
      <c r="FON27" s="7"/>
      <c r="FOO27" s="7"/>
      <c r="FOP27" s="7"/>
      <c r="FOQ27" s="7"/>
      <c r="FOR27" s="7"/>
      <c r="FOS27" s="7"/>
      <c r="FOT27" s="7"/>
      <c r="FOU27" s="7"/>
      <c r="FOV27" s="7"/>
      <c r="FOW27" s="7"/>
      <c r="FOX27" s="7"/>
      <c r="FOY27" s="7"/>
      <c r="FOZ27" s="7"/>
      <c r="FPA27" s="7"/>
      <c r="FPB27" s="7"/>
      <c r="FPC27" s="7"/>
      <c r="FPD27" s="7"/>
      <c r="FPE27" s="7"/>
      <c r="FPF27" s="7"/>
      <c r="FPG27" s="7"/>
      <c r="FPH27" s="7"/>
      <c r="FPI27" s="7"/>
      <c r="FPJ27" s="7"/>
      <c r="FPK27" s="7"/>
      <c r="FPL27" s="7"/>
      <c r="FPM27" s="7"/>
      <c r="FPN27" s="7"/>
      <c r="FPO27" s="7"/>
      <c r="FPP27" s="7"/>
      <c r="FPQ27" s="7"/>
      <c r="FPR27" s="7"/>
      <c r="FPS27" s="7"/>
      <c r="FPT27" s="7"/>
      <c r="FPU27" s="7"/>
      <c r="FPV27" s="7"/>
      <c r="FPW27" s="7"/>
      <c r="FPX27" s="7"/>
      <c r="FPY27" s="7"/>
      <c r="FPZ27" s="7"/>
      <c r="FQA27" s="7"/>
      <c r="FQB27" s="7"/>
      <c r="FQC27" s="7"/>
      <c r="FQD27" s="7"/>
      <c r="FQE27" s="7"/>
      <c r="FQF27" s="7"/>
      <c r="FQG27" s="7"/>
      <c r="FQH27" s="7"/>
      <c r="FQI27" s="7"/>
      <c r="FQJ27" s="7"/>
      <c r="FQK27" s="7"/>
      <c r="FQL27" s="7"/>
      <c r="FQM27" s="7"/>
      <c r="FQN27" s="7"/>
      <c r="FQO27" s="7"/>
      <c r="FQP27" s="7"/>
      <c r="FQQ27" s="7"/>
      <c r="FQR27" s="7"/>
      <c r="FQS27" s="7"/>
      <c r="FQT27" s="7"/>
      <c r="FQU27" s="7"/>
      <c r="FQV27" s="7"/>
      <c r="FQW27" s="7"/>
      <c r="FQX27" s="7"/>
      <c r="FQY27" s="7"/>
      <c r="FQZ27" s="7"/>
      <c r="FRA27" s="7"/>
      <c r="FRB27" s="7"/>
      <c r="FRC27" s="7"/>
      <c r="FRD27" s="7"/>
      <c r="FRE27" s="7"/>
      <c r="FRF27" s="7"/>
      <c r="FRG27" s="7"/>
      <c r="FRH27" s="7"/>
      <c r="FRI27" s="7"/>
      <c r="FRJ27" s="7"/>
      <c r="FRK27" s="7"/>
      <c r="FRL27" s="7"/>
      <c r="FRM27" s="7"/>
      <c r="FRN27" s="7"/>
      <c r="FRO27" s="7"/>
      <c r="FRP27" s="7"/>
      <c r="FRQ27" s="7"/>
      <c r="FRR27" s="7"/>
      <c r="FRS27" s="7"/>
      <c r="FRT27" s="7"/>
      <c r="FRU27" s="7"/>
      <c r="FRV27" s="7"/>
      <c r="FRW27" s="7"/>
      <c r="FRX27" s="7"/>
      <c r="FRY27" s="7"/>
      <c r="FRZ27" s="7"/>
      <c r="FSA27" s="7"/>
      <c r="FSB27" s="7"/>
      <c r="FSC27" s="7"/>
      <c r="FSD27" s="7"/>
      <c r="FSE27" s="7"/>
      <c r="FSF27" s="7"/>
      <c r="FSG27" s="7"/>
      <c r="FSH27" s="7"/>
      <c r="FSI27" s="7"/>
      <c r="FSJ27" s="7"/>
      <c r="FSK27" s="7"/>
      <c r="FSL27" s="7"/>
      <c r="FSM27" s="7"/>
      <c r="FSN27" s="7"/>
      <c r="FSO27" s="7"/>
      <c r="FSP27" s="7"/>
      <c r="FSQ27" s="7"/>
      <c r="FSR27" s="7"/>
      <c r="FSS27" s="7"/>
      <c r="FST27" s="7"/>
      <c r="FSU27" s="7"/>
      <c r="FSV27" s="7"/>
      <c r="FSW27" s="7"/>
      <c r="FSX27" s="7"/>
      <c r="FSY27" s="7"/>
      <c r="FSZ27" s="7"/>
      <c r="FTA27" s="7"/>
      <c r="FTB27" s="7"/>
      <c r="FTC27" s="7"/>
      <c r="FTD27" s="7"/>
      <c r="FTE27" s="7"/>
      <c r="FTF27" s="7"/>
      <c r="FTG27" s="7"/>
      <c r="FTH27" s="7"/>
      <c r="FTI27" s="7"/>
      <c r="FTJ27" s="7"/>
      <c r="FTK27" s="7"/>
      <c r="FTL27" s="7"/>
      <c r="FTM27" s="7"/>
      <c r="FTN27" s="7"/>
      <c r="FTO27" s="7"/>
      <c r="FTP27" s="7"/>
      <c r="FTQ27" s="7"/>
      <c r="FTR27" s="7"/>
      <c r="FTS27" s="7"/>
      <c r="FTT27" s="7"/>
      <c r="FTU27" s="7"/>
      <c r="FTV27" s="7"/>
      <c r="FTW27" s="7"/>
      <c r="FTX27" s="7"/>
      <c r="FTY27" s="7"/>
      <c r="FTZ27" s="7"/>
      <c r="FUA27" s="7"/>
      <c r="FUB27" s="7"/>
      <c r="FUC27" s="7"/>
      <c r="FUD27" s="7"/>
      <c r="FUE27" s="7"/>
      <c r="FUF27" s="7"/>
      <c r="FUG27" s="7"/>
      <c r="FUH27" s="7"/>
      <c r="FUI27" s="7"/>
      <c r="FUJ27" s="7"/>
      <c r="FUK27" s="7"/>
      <c r="FUL27" s="7"/>
      <c r="FUM27" s="7"/>
      <c r="FUN27" s="7"/>
      <c r="FUO27" s="7"/>
      <c r="FUP27" s="7"/>
      <c r="FUQ27" s="7"/>
      <c r="FUR27" s="7"/>
      <c r="FUS27" s="7"/>
      <c r="FUT27" s="7"/>
      <c r="FUU27" s="7"/>
      <c r="FUV27" s="7"/>
      <c r="FUW27" s="7"/>
      <c r="FUX27" s="7"/>
      <c r="FUY27" s="7"/>
      <c r="FUZ27" s="7"/>
      <c r="FVA27" s="7"/>
      <c r="FVB27" s="7"/>
      <c r="FVC27" s="7"/>
      <c r="FVD27" s="7"/>
      <c r="FVE27" s="7"/>
      <c r="FVF27" s="7"/>
      <c r="FVG27" s="7"/>
      <c r="FVH27" s="7"/>
      <c r="FVI27" s="7"/>
      <c r="FVJ27" s="7"/>
      <c r="FVK27" s="7"/>
      <c r="FVL27" s="7"/>
      <c r="FVM27" s="7"/>
      <c r="FVN27" s="7"/>
      <c r="FVO27" s="7"/>
      <c r="FVP27" s="7"/>
      <c r="FVQ27" s="7"/>
      <c r="FVR27" s="7"/>
      <c r="FVS27" s="7"/>
      <c r="FVT27" s="7"/>
      <c r="FVU27" s="7"/>
      <c r="FVV27" s="7"/>
      <c r="FVW27" s="7"/>
      <c r="FVX27" s="7"/>
      <c r="FVY27" s="7"/>
      <c r="FVZ27" s="7"/>
      <c r="FWA27" s="7"/>
      <c r="FWB27" s="7"/>
      <c r="FWC27" s="7"/>
      <c r="FWD27" s="7"/>
      <c r="FWE27" s="7"/>
      <c r="FWF27" s="7"/>
      <c r="FWG27" s="7"/>
      <c r="FWH27" s="7"/>
      <c r="FWI27" s="7"/>
      <c r="FWJ27" s="7"/>
      <c r="FWK27" s="7"/>
      <c r="FWL27" s="7"/>
      <c r="FWM27" s="7"/>
      <c r="FWN27" s="7"/>
      <c r="FWO27" s="7"/>
      <c r="FWP27" s="7"/>
      <c r="FWQ27" s="7"/>
      <c r="FWR27" s="7"/>
      <c r="FWS27" s="7"/>
      <c r="FWT27" s="7"/>
      <c r="FWU27" s="7"/>
      <c r="FWV27" s="7"/>
      <c r="FWW27" s="7"/>
      <c r="FWX27" s="7"/>
      <c r="FWY27" s="7"/>
      <c r="FWZ27" s="7"/>
      <c r="FXA27" s="7"/>
      <c r="FXB27" s="7"/>
      <c r="FXC27" s="7"/>
      <c r="FXD27" s="7"/>
      <c r="FXE27" s="7"/>
      <c r="FXF27" s="7"/>
      <c r="FXG27" s="7"/>
      <c r="FXH27" s="7"/>
      <c r="FXI27" s="7"/>
      <c r="FXJ27" s="7"/>
      <c r="FXK27" s="7"/>
      <c r="FXL27" s="7"/>
      <c r="FXM27" s="7"/>
      <c r="FXN27" s="7"/>
      <c r="FXO27" s="7"/>
      <c r="FXP27" s="7"/>
      <c r="FXQ27" s="7"/>
      <c r="FXR27" s="7"/>
      <c r="FXS27" s="7"/>
      <c r="FXT27" s="7"/>
      <c r="FXU27" s="7"/>
      <c r="FXV27" s="7"/>
      <c r="FXW27" s="7"/>
      <c r="FXX27" s="7"/>
      <c r="FXY27" s="7"/>
      <c r="FXZ27" s="7"/>
      <c r="FYA27" s="7"/>
      <c r="FYB27" s="7"/>
      <c r="FYC27" s="7"/>
      <c r="FYD27" s="7"/>
      <c r="FYE27" s="7"/>
      <c r="FYF27" s="7"/>
      <c r="FYG27" s="7"/>
      <c r="FYH27" s="7"/>
      <c r="FYI27" s="7"/>
      <c r="FYJ27" s="7"/>
      <c r="FYK27" s="7"/>
      <c r="FYL27" s="7"/>
      <c r="FYM27" s="7"/>
      <c r="FYN27" s="7"/>
      <c r="FYO27" s="7"/>
      <c r="FYP27" s="7"/>
      <c r="FYQ27" s="7"/>
      <c r="FYR27" s="7"/>
      <c r="FYS27" s="7"/>
      <c r="FYT27" s="7"/>
      <c r="FYU27" s="7"/>
      <c r="FYV27" s="7"/>
      <c r="FYW27" s="7"/>
      <c r="FYX27" s="7"/>
      <c r="FYY27" s="7"/>
      <c r="FYZ27" s="7"/>
      <c r="FZA27" s="7"/>
      <c r="FZB27" s="7"/>
      <c r="FZC27" s="7"/>
      <c r="FZD27" s="7"/>
      <c r="FZE27" s="7"/>
      <c r="FZF27" s="7"/>
      <c r="FZG27" s="7"/>
      <c r="FZH27" s="7"/>
      <c r="FZI27" s="7"/>
      <c r="FZJ27" s="7"/>
      <c r="FZK27" s="7"/>
      <c r="FZL27" s="7"/>
      <c r="FZM27" s="7"/>
      <c r="FZN27" s="7"/>
      <c r="FZO27" s="7"/>
      <c r="FZP27" s="7"/>
      <c r="FZQ27" s="7"/>
      <c r="FZR27" s="7"/>
      <c r="FZS27" s="7"/>
      <c r="FZT27" s="7"/>
      <c r="FZU27" s="7"/>
      <c r="FZV27" s="7"/>
      <c r="FZW27" s="7"/>
      <c r="FZX27" s="7"/>
      <c r="FZY27" s="7"/>
      <c r="FZZ27" s="7"/>
      <c r="GAA27" s="7"/>
      <c r="GAB27" s="7"/>
      <c r="GAC27" s="7"/>
      <c r="GAD27" s="7"/>
      <c r="GAE27" s="7"/>
      <c r="GAF27" s="7"/>
      <c r="GAG27" s="7"/>
      <c r="GAH27" s="7"/>
      <c r="GAI27" s="7"/>
      <c r="GAJ27" s="7"/>
      <c r="GAK27" s="7"/>
      <c r="GAL27" s="7"/>
      <c r="GAM27" s="7"/>
      <c r="GAN27" s="7"/>
      <c r="GAO27" s="7"/>
      <c r="GAP27" s="7"/>
      <c r="GAQ27" s="7"/>
      <c r="GAR27" s="7"/>
      <c r="GAS27" s="7"/>
      <c r="GAT27" s="7"/>
      <c r="GAU27" s="7"/>
      <c r="GAV27" s="7"/>
      <c r="GAW27" s="7"/>
      <c r="GAX27" s="7"/>
      <c r="GAY27" s="7"/>
      <c r="GAZ27" s="7"/>
      <c r="GBA27" s="7"/>
      <c r="GBB27" s="7"/>
      <c r="GBC27" s="7"/>
      <c r="GBD27" s="7"/>
      <c r="GBE27" s="7"/>
      <c r="GBF27" s="7"/>
      <c r="GBG27" s="7"/>
      <c r="GBH27" s="7"/>
      <c r="GBI27" s="7"/>
      <c r="GBJ27" s="7"/>
      <c r="GBK27" s="7"/>
      <c r="GBL27" s="7"/>
      <c r="GBM27" s="7"/>
      <c r="GBN27" s="7"/>
      <c r="GBO27" s="7"/>
      <c r="GBP27" s="7"/>
      <c r="GBQ27" s="7"/>
      <c r="GBR27" s="7"/>
      <c r="GBS27" s="7"/>
      <c r="GBT27" s="7"/>
      <c r="GBU27" s="7"/>
      <c r="GBV27" s="7"/>
      <c r="GBW27" s="7"/>
      <c r="GBX27" s="7"/>
      <c r="GBY27" s="7"/>
      <c r="GBZ27" s="7"/>
      <c r="GCA27" s="7"/>
      <c r="GCB27" s="7"/>
      <c r="GCC27" s="7"/>
      <c r="GCD27" s="7"/>
      <c r="GCE27" s="7"/>
      <c r="GCF27" s="7"/>
      <c r="GCG27" s="7"/>
      <c r="GCH27" s="7"/>
      <c r="GCI27" s="7"/>
      <c r="GCJ27" s="7"/>
      <c r="GCK27" s="7"/>
      <c r="GCL27" s="7"/>
      <c r="GCM27" s="7"/>
      <c r="GCN27" s="7"/>
      <c r="GCO27" s="7"/>
      <c r="GCP27" s="7"/>
      <c r="GCQ27" s="7"/>
      <c r="GCR27" s="7"/>
      <c r="GCS27" s="7"/>
      <c r="GCT27" s="7"/>
      <c r="GCU27" s="7"/>
      <c r="GCV27" s="7"/>
      <c r="GCW27" s="7"/>
      <c r="GCX27" s="7"/>
      <c r="GCY27" s="7"/>
      <c r="GCZ27" s="7"/>
      <c r="GDA27" s="7"/>
      <c r="GDB27" s="7"/>
      <c r="GDC27" s="7"/>
      <c r="GDD27" s="7"/>
      <c r="GDE27" s="7"/>
      <c r="GDF27" s="7"/>
      <c r="GDG27" s="7"/>
      <c r="GDH27" s="7"/>
      <c r="GDI27" s="7"/>
      <c r="GDJ27" s="7"/>
      <c r="GDK27" s="7"/>
      <c r="GDL27" s="7"/>
      <c r="GDM27" s="7"/>
      <c r="GDN27" s="7"/>
      <c r="GDO27" s="7"/>
      <c r="GDP27" s="7"/>
      <c r="GDQ27" s="7"/>
      <c r="GDR27" s="7"/>
      <c r="GDS27" s="7"/>
      <c r="GDT27" s="7"/>
      <c r="GDU27" s="7"/>
      <c r="GDV27" s="7"/>
      <c r="GDW27" s="7"/>
      <c r="GDX27" s="7"/>
      <c r="GDY27" s="7"/>
      <c r="GDZ27" s="7"/>
      <c r="GEA27" s="7"/>
      <c r="GEB27" s="7"/>
      <c r="GEC27" s="7"/>
      <c r="GED27" s="7"/>
      <c r="GEE27" s="7"/>
      <c r="GEF27" s="7"/>
      <c r="GEG27" s="7"/>
      <c r="GEH27" s="7"/>
      <c r="GEI27" s="7"/>
      <c r="GEJ27" s="7"/>
      <c r="GEK27" s="7"/>
      <c r="GEL27" s="7"/>
      <c r="GEM27" s="7"/>
      <c r="GEN27" s="7"/>
      <c r="GEO27" s="7"/>
      <c r="GEP27" s="7"/>
      <c r="GEQ27" s="7"/>
      <c r="GER27" s="7"/>
      <c r="GES27" s="7"/>
      <c r="GET27" s="7"/>
      <c r="GEU27" s="7"/>
      <c r="GEV27" s="7"/>
      <c r="GEW27" s="7"/>
      <c r="GEX27" s="7"/>
      <c r="GEY27" s="7"/>
      <c r="GEZ27" s="7"/>
      <c r="GFA27" s="7"/>
      <c r="GFB27" s="7"/>
      <c r="GFC27" s="7"/>
      <c r="GFD27" s="7"/>
      <c r="GFE27" s="7"/>
      <c r="GFF27" s="7"/>
      <c r="GFG27" s="7"/>
      <c r="GFH27" s="7"/>
      <c r="GFI27" s="7"/>
      <c r="GFJ27" s="7"/>
      <c r="GFK27" s="7"/>
      <c r="GFL27" s="7"/>
      <c r="GFM27" s="7"/>
      <c r="GFN27" s="7"/>
      <c r="GFO27" s="7"/>
      <c r="GFP27" s="7"/>
      <c r="GFQ27" s="7"/>
      <c r="GFR27" s="7"/>
      <c r="GFS27" s="7"/>
      <c r="GFT27" s="7"/>
      <c r="GFU27" s="7"/>
      <c r="GFV27" s="7"/>
      <c r="GFW27" s="7"/>
      <c r="GFX27" s="7"/>
      <c r="GFY27" s="7"/>
      <c r="GFZ27" s="7"/>
      <c r="GGA27" s="7"/>
      <c r="GGB27" s="7"/>
      <c r="GGC27" s="7"/>
      <c r="GGD27" s="7"/>
      <c r="GGE27" s="7"/>
      <c r="GGF27" s="7"/>
      <c r="GGG27" s="7"/>
      <c r="GGH27" s="7"/>
      <c r="GGI27" s="7"/>
      <c r="GGJ27" s="7"/>
      <c r="GGK27" s="7"/>
      <c r="GGL27" s="7"/>
      <c r="GGM27" s="7"/>
      <c r="GGN27" s="7"/>
      <c r="GGO27" s="7"/>
      <c r="GGP27" s="7"/>
      <c r="GGQ27" s="7"/>
      <c r="GGR27" s="7"/>
      <c r="GGS27" s="7"/>
      <c r="GGT27" s="7"/>
      <c r="GGU27" s="7"/>
      <c r="GGV27" s="7"/>
      <c r="GGW27" s="7"/>
      <c r="GGX27" s="7"/>
      <c r="GGY27" s="7"/>
      <c r="GGZ27" s="7"/>
      <c r="GHA27" s="7"/>
      <c r="GHB27" s="7"/>
      <c r="GHC27" s="7"/>
      <c r="GHD27" s="7"/>
      <c r="GHE27" s="7"/>
      <c r="GHF27" s="7"/>
      <c r="GHG27" s="7"/>
      <c r="GHH27" s="7"/>
      <c r="GHI27" s="7"/>
      <c r="GHJ27" s="7"/>
      <c r="GHK27" s="7"/>
      <c r="GHL27" s="7"/>
      <c r="GHM27" s="7"/>
      <c r="GHN27" s="7"/>
      <c r="GHO27" s="7"/>
      <c r="GHP27" s="7"/>
      <c r="GHQ27" s="7"/>
      <c r="GHR27" s="7"/>
      <c r="GHS27" s="7"/>
      <c r="GHT27" s="7"/>
      <c r="GHU27" s="7"/>
      <c r="GHV27" s="7"/>
      <c r="GHW27" s="7"/>
      <c r="GHX27" s="7"/>
      <c r="GHY27" s="7"/>
      <c r="GHZ27" s="7"/>
      <c r="GIA27" s="7"/>
      <c r="GIB27" s="7"/>
      <c r="GIC27" s="7"/>
      <c r="GID27" s="7"/>
      <c r="GIE27" s="7"/>
      <c r="GIF27" s="7"/>
      <c r="GIG27" s="7"/>
      <c r="GIH27" s="7"/>
      <c r="GII27" s="7"/>
      <c r="GIJ27" s="7"/>
      <c r="GIK27" s="7"/>
      <c r="GIL27" s="7"/>
      <c r="GIM27" s="7"/>
      <c r="GIN27" s="7"/>
      <c r="GIO27" s="7"/>
      <c r="GIP27" s="7"/>
      <c r="GIQ27" s="7"/>
      <c r="GIR27" s="7"/>
      <c r="GIS27" s="7"/>
      <c r="GIT27" s="7"/>
      <c r="GIU27" s="7"/>
      <c r="GIV27" s="7"/>
      <c r="GIW27" s="7"/>
      <c r="GIX27" s="7"/>
      <c r="GIY27" s="7"/>
      <c r="GIZ27" s="7"/>
      <c r="GJA27" s="7"/>
      <c r="GJB27" s="7"/>
      <c r="GJC27" s="7"/>
      <c r="GJD27" s="7"/>
      <c r="GJE27" s="7"/>
      <c r="GJF27" s="7"/>
      <c r="GJG27" s="7"/>
      <c r="GJH27" s="7"/>
      <c r="GJI27" s="7"/>
      <c r="GJJ27" s="7"/>
      <c r="GJK27" s="7"/>
      <c r="GJL27" s="7"/>
      <c r="GJM27" s="7"/>
      <c r="GJN27" s="7"/>
      <c r="GJO27" s="7"/>
      <c r="GJP27" s="7"/>
      <c r="GJQ27" s="7"/>
      <c r="GJR27" s="7"/>
      <c r="GJS27" s="7"/>
      <c r="GJT27" s="7"/>
      <c r="GJU27" s="7"/>
      <c r="GJV27" s="7"/>
      <c r="GJW27" s="7"/>
      <c r="GJX27" s="7"/>
      <c r="GJY27" s="7"/>
      <c r="GJZ27" s="7"/>
      <c r="GKA27" s="7"/>
      <c r="GKB27" s="7"/>
      <c r="GKC27" s="7"/>
      <c r="GKD27" s="7"/>
      <c r="GKE27" s="7"/>
      <c r="GKF27" s="7"/>
      <c r="GKG27" s="7"/>
      <c r="GKH27" s="7"/>
      <c r="GKI27" s="7"/>
      <c r="GKJ27" s="7"/>
      <c r="GKK27" s="7"/>
      <c r="GKL27" s="7"/>
      <c r="GKM27" s="7"/>
      <c r="GKN27" s="7"/>
      <c r="GKO27" s="7"/>
      <c r="GKP27" s="7"/>
      <c r="GKQ27" s="7"/>
      <c r="GKR27" s="7"/>
      <c r="GKS27" s="7"/>
      <c r="GKT27" s="7"/>
      <c r="GKU27" s="7"/>
      <c r="GKV27" s="7"/>
      <c r="GKW27" s="7"/>
      <c r="GKX27" s="7"/>
      <c r="GKY27" s="7"/>
      <c r="GKZ27" s="7"/>
      <c r="GLA27" s="7"/>
      <c r="GLB27" s="7"/>
      <c r="GLC27" s="7"/>
      <c r="GLD27" s="7"/>
      <c r="GLE27" s="7"/>
      <c r="GLF27" s="7"/>
      <c r="GLG27" s="7"/>
      <c r="GLH27" s="7"/>
      <c r="GLI27" s="7"/>
      <c r="GLJ27" s="7"/>
      <c r="GLK27" s="7"/>
      <c r="GLL27" s="7"/>
      <c r="GLM27" s="7"/>
      <c r="GLN27" s="7"/>
      <c r="GLO27" s="7"/>
      <c r="GLP27" s="7"/>
      <c r="GLQ27" s="7"/>
      <c r="GLR27" s="7"/>
      <c r="GLS27" s="7"/>
      <c r="GLT27" s="7"/>
      <c r="GLU27" s="7"/>
      <c r="GLV27" s="7"/>
      <c r="GLW27" s="7"/>
      <c r="GLX27" s="7"/>
      <c r="GLY27" s="7"/>
      <c r="GLZ27" s="7"/>
      <c r="GMA27" s="7"/>
      <c r="GMB27" s="7"/>
      <c r="GMC27" s="7"/>
      <c r="GMD27" s="7"/>
      <c r="GME27" s="7"/>
      <c r="GMF27" s="7"/>
      <c r="GMG27" s="7"/>
      <c r="GMH27" s="7"/>
      <c r="GMI27" s="7"/>
      <c r="GMJ27" s="7"/>
      <c r="GMK27" s="7"/>
      <c r="GML27" s="7"/>
      <c r="GMM27" s="7"/>
      <c r="GMN27" s="7"/>
      <c r="GMO27" s="7"/>
      <c r="GMP27" s="7"/>
      <c r="GMQ27" s="7"/>
      <c r="GMR27" s="7"/>
      <c r="GMS27" s="7"/>
      <c r="GMT27" s="7"/>
      <c r="GMU27" s="7"/>
      <c r="GMV27" s="7"/>
      <c r="GMW27" s="7"/>
      <c r="GMX27" s="7"/>
      <c r="GMY27" s="7"/>
      <c r="GMZ27" s="7"/>
      <c r="GNA27" s="7"/>
      <c r="GNB27" s="7"/>
      <c r="GNC27" s="7"/>
      <c r="GND27" s="7"/>
      <c r="GNE27" s="7"/>
      <c r="GNF27" s="7"/>
      <c r="GNG27" s="7"/>
      <c r="GNH27" s="7"/>
      <c r="GNI27" s="7"/>
      <c r="GNJ27" s="7"/>
      <c r="GNK27" s="7"/>
      <c r="GNL27" s="7"/>
      <c r="GNM27" s="7"/>
      <c r="GNN27" s="7"/>
      <c r="GNO27" s="7"/>
      <c r="GNP27" s="7"/>
      <c r="GNQ27" s="7"/>
      <c r="GNR27" s="7"/>
      <c r="GNS27" s="7"/>
      <c r="GNT27" s="7"/>
      <c r="GNU27" s="7"/>
      <c r="GNV27" s="7"/>
      <c r="GNW27" s="7"/>
      <c r="GNX27" s="7"/>
      <c r="GNY27" s="7"/>
      <c r="GNZ27" s="7"/>
      <c r="GOA27" s="7"/>
      <c r="GOB27" s="7"/>
      <c r="GOC27" s="7"/>
      <c r="GOD27" s="7"/>
      <c r="GOE27" s="7"/>
      <c r="GOF27" s="7"/>
      <c r="GOG27" s="7"/>
      <c r="GOH27" s="7"/>
      <c r="GOI27" s="7"/>
      <c r="GOJ27" s="7"/>
      <c r="GOK27" s="7"/>
      <c r="GOL27" s="7"/>
      <c r="GOM27" s="7"/>
      <c r="GON27" s="7"/>
      <c r="GOO27" s="7"/>
      <c r="GOP27" s="7"/>
      <c r="GOQ27" s="7"/>
      <c r="GOR27" s="7"/>
      <c r="GOS27" s="7"/>
      <c r="GOT27" s="7"/>
      <c r="GOU27" s="7"/>
      <c r="GOV27" s="7"/>
      <c r="GOW27" s="7"/>
      <c r="GOX27" s="7"/>
      <c r="GOY27" s="7"/>
      <c r="GOZ27" s="7"/>
      <c r="GPA27" s="7"/>
      <c r="GPB27" s="7"/>
      <c r="GPC27" s="7"/>
      <c r="GPD27" s="7"/>
      <c r="GPE27" s="7"/>
      <c r="GPF27" s="7"/>
      <c r="GPG27" s="7"/>
      <c r="GPH27" s="7"/>
      <c r="GPI27" s="7"/>
      <c r="GPJ27" s="7"/>
      <c r="GPK27" s="7"/>
      <c r="GPL27" s="7"/>
      <c r="GPM27" s="7"/>
      <c r="GPN27" s="7"/>
      <c r="GPO27" s="7"/>
      <c r="GPP27" s="7"/>
      <c r="GPQ27" s="7"/>
      <c r="GPR27" s="7"/>
      <c r="GPS27" s="7"/>
      <c r="GPT27" s="7"/>
      <c r="GPU27" s="7"/>
      <c r="GPV27" s="7"/>
      <c r="GPW27" s="7"/>
      <c r="GPX27" s="7"/>
      <c r="GPY27" s="7"/>
      <c r="GPZ27" s="7"/>
      <c r="GQA27" s="7"/>
      <c r="GQB27" s="7"/>
      <c r="GQC27" s="7"/>
      <c r="GQD27" s="7"/>
      <c r="GQE27" s="7"/>
      <c r="GQF27" s="7"/>
      <c r="GQG27" s="7"/>
      <c r="GQH27" s="7"/>
      <c r="GQI27" s="7"/>
      <c r="GQJ27" s="7"/>
      <c r="GQK27" s="7"/>
      <c r="GQL27" s="7"/>
      <c r="GQM27" s="7"/>
      <c r="GQN27" s="7"/>
      <c r="GQO27" s="7"/>
      <c r="GQP27" s="7"/>
      <c r="GQQ27" s="7"/>
      <c r="GQR27" s="7"/>
      <c r="GQS27" s="7"/>
      <c r="GQT27" s="7"/>
      <c r="GQU27" s="7"/>
      <c r="GQV27" s="7"/>
      <c r="GQW27" s="7"/>
      <c r="GQX27" s="7"/>
      <c r="GQY27" s="7"/>
      <c r="GQZ27" s="7"/>
      <c r="GRA27" s="7"/>
      <c r="GRB27" s="7"/>
      <c r="GRC27" s="7"/>
      <c r="GRD27" s="7"/>
      <c r="GRE27" s="7"/>
      <c r="GRF27" s="7"/>
      <c r="GRG27" s="7"/>
      <c r="GRH27" s="7"/>
      <c r="GRI27" s="7"/>
      <c r="GRJ27" s="7"/>
      <c r="GRK27" s="7"/>
      <c r="GRL27" s="7"/>
      <c r="GRM27" s="7"/>
      <c r="GRN27" s="7"/>
      <c r="GRO27" s="7"/>
      <c r="GRP27" s="7"/>
      <c r="GRQ27" s="7"/>
      <c r="GRR27" s="7"/>
      <c r="GRS27" s="7"/>
      <c r="GRT27" s="7"/>
      <c r="GRU27" s="7"/>
      <c r="GRV27" s="7"/>
      <c r="GRW27" s="7"/>
      <c r="GRX27" s="7"/>
      <c r="GRY27" s="7"/>
      <c r="GRZ27" s="7"/>
      <c r="GSA27" s="7"/>
      <c r="GSB27" s="7"/>
      <c r="GSC27" s="7"/>
      <c r="GSD27" s="7"/>
      <c r="GSE27" s="7"/>
      <c r="GSF27" s="7"/>
      <c r="GSG27" s="7"/>
      <c r="GSH27" s="7"/>
      <c r="GSI27" s="7"/>
      <c r="GSJ27" s="7"/>
      <c r="GSK27" s="7"/>
      <c r="GSL27" s="7"/>
      <c r="GSM27" s="7"/>
      <c r="GSN27" s="7"/>
      <c r="GSO27" s="7"/>
      <c r="GSP27" s="7"/>
      <c r="GSQ27" s="7"/>
      <c r="GSR27" s="7"/>
      <c r="GSS27" s="7"/>
      <c r="GST27" s="7"/>
      <c r="GSU27" s="7"/>
      <c r="GSV27" s="7"/>
      <c r="GSW27" s="7"/>
      <c r="GSX27" s="7"/>
      <c r="GSY27" s="7"/>
      <c r="GSZ27" s="7"/>
      <c r="GTA27" s="7"/>
      <c r="GTB27" s="7"/>
      <c r="GTC27" s="7"/>
      <c r="GTD27" s="7"/>
      <c r="GTE27" s="7"/>
      <c r="GTF27" s="7"/>
      <c r="GTG27" s="7"/>
      <c r="GTH27" s="7"/>
      <c r="GTI27" s="7"/>
      <c r="GTJ27" s="7"/>
      <c r="GTK27" s="7"/>
      <c r="GTL27" s="7"/>
      <c r="GTM27" s="7"/>
      <c r="GTN27" s="7"/>
      <c r="GTO27" s="7"/>
      <c r="GTP27" s="7"/>
      <c r="GTQ27" s="7"/>
      <c r="GTR27" s="7"/>
      <c r="GTS27" s="7"/>
      <c r="GTT27" s="7"/>
      <c r="GTU27" s="7"/>
      <c r="GTV27" s="7"/>
      <c r="GTW27" s="7"/>
      <c r="GTX27" s="7"/>
      <c r="GTY27" s="7"/>
      <c r="GTZ27" s="7"/>
      <c r="GUA27" s="7"/>
      <c r="GUB27" s="7"/>
      <c r="GUC27" s="7"/>
      <c r="GUD27" s="7"/>
      <c r="GUE27" s="7"/>
      <c r="GUF27" s="7"/>
      <c r="GUG27" s="7"/>
      <c r="GUH27" s="7"/>
      <c r="GUI27" s="7"/>
      <c r="GUJ27" s="7"/>
      <c r="GUK27" s="7"/>
      <c r="GUL27" s="7"/>
      <c r="GUM27" s="7"/>
      <c r="GUN27" s="7"/>
      <c r="GUO27" s="7"/>
      <c r="GUP27" s="7"/>
      <c r="GUQ27" s="7"/>
      <c r="GUR27" s="7"/>
      <c r="GUS27" s="7"/>
      <c r="GUT27" s="7"/>
      <c r="GUU27" s="7"/>
      <c r="GUV27" s="7"/>
      <c r="GUW27" s="7"/>
      <c r="GUX27" s="7"/>
      <c r="GUY27" s="7"/>
      <c r="GUZ27" s="7"/>
      <c r="GVA27" s="7"/>
      <c r="GVB27" s="7"/>
      <c r="GVC27" s="7"/>
      <c r="GVD27" s="7"/>
      <c r="GVE27" s="7"/>
      <c r="GVF27" s="7"/>
      <c r="GVG27" s="7"/>
      <c r="GVH27" s="7"/>
      <c r="GVI27" s="7"/>
      <c r="GVJ27" s="7"/>
      <c r="GVK27" s="7"/>
      <c r="GVL27" s="7"/>
      <c r="GVM27" s="7"/>
      <c r="GVN27" s="7"/>
      <c r="GVO27" s="7"/>
      <c r="GVP27" s="7"/>
      <c r="GVQ27" s="7"/>
      <c r="GVR27" s="7"/>
      <c r="GVS27" s="7"/>
      <c r="GVT27" s="7"/>
      <c r="GVU27" s="7"/>
      <c r="GVV27" s="7"/>
      <c r="GVW27" s="7"/>
      <c r="GVX27" s="7"/>
      <c r="GVY27" s="7"/>
      <c r="GVZ27" s="7"/>
      <c r="GWA27" s="7"/>
      <c r="GWB27" s="7"/>
      <c r="GWC27" s="7"/>
      <c r="GWD27" s="7"/>
      <c r="GWE27" s="7"/>
      <c r="GWF27" s="7"/>
      <c r="GWG27" s="7"/>
      <c r="GWH27" s="7"/>
      <c r="GWI27" s="7"/>
      <c r="GWJ27" s="7"/>
      <c r="GWK27" s="7"/>
      <c r="GWL27" s="7"/>
      <c r="GWM27" s="7"/>
      <c r="GWN27" s="7"/>
      <c r="GWO27" s="7"/>
      <c r="GWP27" s="7"/>
      <c r="GWQ27" s="7"/>
      <c r="GWR27" s="7"/>
      <c r="GWS27" s="7"/>
      <c r="GWT27" s="7"/>
      <c r="GWU27" s="7"/>
      <c r="GWV27" s="7"/>
      <c r="GWW27" s="7"/>
      <c r="GWX27" s="7"/>
      <c r="GWY27" s="7"/>
      <c r="GWZ27" s="7"/>
      <c r="GXA27" s="7"/>
      <c r="GXB27" s="7"/>
      <c r="GXC27" s="7"/>
      <c r="GXD27" s="7"/>
      <c r="GXE27" s="7"/>
      <c r="GXF27" s="7"/>
      <c r="GXG27" s="7"/>
      <c r="GXH27" s="7"/>
      <c r="GXI27" s="7"/>
      <c r="GXJ27" s="7"/>
      <c r="GXK27" s="7"/>
      <c r="GXL27" s="7"/>
      <c r="GXM27" s="7"/>
      <c r="GXN27" s="7"/>
      <c r="GXO27" s="7"/>
      <c r="GXP27" s="7"/>
      <c r="GXQ27" s="7"/>
      <c r="GXR27" s="7"/>
      <c r="GXS27" s="7"/>
      <c r="GXT27" s="7"/>
      <c r="GXU27" s="7"/>
      <c r="GXV27" s="7"/>
      <c r="GXW27" s="7"/>
      <c r="GXX27" s="7"/>
      <c r="GXY27" s="7"/>
      <c r="GXZ27" s="7"/>
      <c r="GYA27" s="7"/>
      <c r="GYB27" s="7"/>
      <c r="GYC27" s="7"/>
      <c r="GYD27" s="7"/>
      <c r="GYE27" s="7"/>
      <c r="GYF27" s="7"/>
      <c r="GYG27" s="7"/>
      <c r="GYH27" s="7"/>
      <c r="GYI27" s="7"/>
      <c r="GYJ27" s="7"/>
      <c r="GYK27" s="7"/>
      <c r="GYL27" s="7"/>
      <c r="GYM27" s="7"/>
      <c r="GYN27" s="7"/>
      <c r="GYO27" s="7"/>
      <c r="GYP27" s="7"/>
      <c r="GYQ27" s="7"/>
      <c r="GYR27" s="7"/>
      <c r="GYS27" s="7"/>
      <c r="GYT27" s="7"/>
      <c r="GYU27" s="7"/>
      <c r="GYV27" s="7"/>
      <c r="GYW27" s="7"/>
      <c r="GYX27" s="7"/>
      <c r="GYY27" s="7"/>
      <c r="GYZ27" s="7"/>
      <c r="GZA27" s="7"/>
      <c r="GZB27" s="7"/>
      <c r="GZC27" s="7"/>
      <c r="GZD27" s="7"/>
      <c r="GZE27" s="7"/>
      <c r="GZF27" s="7"/>
      <c r="GZG27" s="7"/>
      <c r="GZH27" s="7"/>
      <c r="GZI27" s="7"/>
      <c r="GZJ27" s="7"/>
      <c r="GZK27" s="7"/>
      <c r="GZL27" s="7"/>
      <c r="GZM27" s="7"/>
      <c r="GZN27" s="7"/>
      <c r="GZO27" s="7"/>
      <c r="GZP27" s="7"/>
      <c r="GZQ27" s="7"/>
      <c r="GZR27" s="7"/>
      <c r="GZS27" s="7"/>
      <c r="GZT27" s="7"/>
      <c r="GZU27" s="7"/>
      <c r="GZV27" s="7"/>
      <c r="GZW27" s="7"/>
      <c r="GZX27" s="7"/>
      <c r="GZY27" s="7"/>
      <c r="GZZ27" s="7"/>
      <c r="HAA27" s="7"/>
      <c r="HAB27" s="7"/>
      <c r="HAC27" s="7"/>
      <c r="HAD27" s="7"/>
      <c r="HAE27" s="7"/>
      <c r="HAF27" s="7"/>
      <c r="HAG27" s="7"/>
      <c r="HAH27" s="7"/>
      <c r="HAI27" s="7"/>
      <c r="HAJ27" s="7"/>
      <c r="HAK27" s="7"/>
      <c r="HAL27" s="7"/>
      <c r="HAM27" s="7"/>
      <c r="HAN27" s="7"/>
      <c r="HAO27" s="7"/>
      <c r="HAP27" s="7"/>
      <c r="HAQ27" s="7"/>
      <c r="HAR27" s="7"/>
      <c r="HAS27" s="7"/>
      <c r="HAT27" s="7"/>
      <c r="HAU27" s="7"/>
      <c r="HAV27" s="7"/>
      <c r="HAW27" s="7"/>
      <c r="HAX27" s="7"/>
      <c r="HAY27" s="7"/>
      <c r="HAZ27" s="7"/>
      <c r="HBA27" s="7"/>
      <c r="HBB27" s="7"/>
      <c r="HBC27" s="7"/>
      <c r="HBD27" s="7"/>
      <c r="HBE27" s="7"/>
      <c r="HBF27" s="7"/>
      <c r="HBG27" s="7"/>
      <c r="HBH27" s="7"/>
      <c r="HBI27" s="7"/>
      <c r="HBJ27" s="7"/>
      <c r="HBK27" s="7"/>
      <c r="HBL27" s="7"/>
      <c r="HBM27" s="7"/>
      <c r="HBN27" s="7"/>
      <c r="HBO27" s="7"/>
      <c r="HBP27" s="7"/>
      <c r="HBQ27" s="7"/>
      <c r="HBR27" s="7"/>
      <c r="HBS27" s="7"/>
      <c r="HBT27" s="7"/>
      <c r="HBU27" s="7"/>
      <c r="HBV27" s="7"/>
      <c r="HBW27" s="7"/>
      <c r="HBX27" s="7"/>
      <c r="HBY27" s="7"/>
      <c r="HBZ27" s="7"/>
      <c r="HCA27" s="7"/>
      <c r="HCB27" s="7"/>
      <c r="HCC27" s="7"/>
      <c r="HCD27" s="7"/>
      <c r="HCE27" s="7"/>
      <c r="HCF27" s="7"/>
      <c r="HCG27" s="7"/>
      <c r="HCH27" s="7"/>
      <c r="HCI27" s="7"/>
      <c r="HCJ27" s="7"/>
      <c r="HCK27" s="7"/>
      <c r="HCL27" s="7"/>
      <c r="HCM27" s="7"/>
      <c r="HCN27" s="7"/>
      <c r="HCO27" s="7"/>
      <c r="HCP27" s="7"/>
      <c r="HCQ27" s="7"/>
      <c r="HCR27" s="7"/>
      <c r="HCS27" s="7"/>
      <c r="HCT27" s="7"/>
      <c r="HCU27" s="7"/>
      <c r="HCV27" s="7"/>
      <c r="HCW27" s="7"/>
      <c r="HCX27" s="7"/>
      <c r="HCY27" s="7"/>
      <c r="HCZ27" s="7"/>
      <c r="HDA27" s="7"/>
      <c r="HDB27" s="7"/>
      <c r="HDC27" s="7"/>
      <c r="HDD27" s="7"/>
      <c r="HDE27" s="7"/>
      <c r="HDF27" s="7"/>
      <c r="HDG27" s="7"/>
      <c r="HDH27" s="7"/>
      <c r="HDI27" s="7"/>
      <c r="HDJ27" s="7"/>
      <c r="HDK27" s="7"/>
      <c r="HDL27" s="7"/>
      <c r="HDM27" s="7"/>
      <c r="HDN27" s="7"/>
      <c r="HDO27" s="7"/>
      <c r="HDP27" s="7"/>
      <c r="HDQ27" s="7"/>
      <c r="HDR27" s="7"/>
      <c r="HDS27" s="7"/>
      <c r="HDT27" s="7"/>
      <c r="HDU27" s="7"/>
      <c r="HDV27" s="7"/>
      <c r="HDW27" s="7"/>
      <c r="HDX27" s="7"/>
      <c r="HDY27" s="7"/>
      <c r="HDZ27" s="7"/>
      <c r="HEA27" s="7"/>
      <c r="HEB27" s="7"/>
      <c r="HEC27" s="7"/>
      <c r="HED27" s="7"/>
      <c r="HEE27" s="7"/>
      <c r="HEF27" s="7"/>
      <c r="HEG27" s="7"/>
      <c r="HEH27" s="7"/>
      <c r="HEI27" s="7"/>
      <c r="HEJ27" s="7"/>
      <c r="HEK27" s="7"/>
      <c r="HEL27" s="7"/>
      <c r="HEM27" s="7"/>
      <c r="HEN27" s="7"/>
      <c r="HEO27" s="7"/>
      <c r="HEP27" s="7"/>
      <c r="HEQ27" s="7"/>
      <c r="HER27" s="7"/>
      <c r="HES27" s="7"/>
      <c r="HET27" s="7"/>
      <c r="HEU27" s="7"/>
      <c r="HEV27" s="7"/>
      <c r="HEW27" s="7"/>
      <c r="HEX27" s="7"/>
      <c r="HEY27" s="7"/>
      <c r="HEZ27" s="7"/>
      <c r="HFA27" s="7"/>
      <c r="HFB27" s="7"/>
      <c r="HFC27" s="7"/>
      <c r="HFD27" s="7"/>
      <c r="HFE27" s="7"/>
      <c r="HFF27" s="7"/>
      <c r="HFG27" s="7"/>
      <c r="HFH27" s="7"/>
      <c r="HFI27" s="7"/>
      <c r="HFJ27" s="7"/>
      <c r="HFK27" s="7"/>
      <c r="HFL27" s="7"/>
      <c r="HFM27" s="7"/>
      <c r="HFN27" s="7"/>
      <c r="HFO27" s="7"/>
      <c r="HFP27" s="7"/>
      <c r="HFQ27" s="7"/>
      <c r="HFR27" s="7"/>
      <c r="HFS27" s="7"/>
      <c r="HFT27" s="7"/>
      <c r="HFU27" s="7"/>
      <c r="HFV27" s="7"/>
      <c r="HFW27" s="7"/>
      <c r="HFX27" s="7"/>
      <c r="HFY27" s="7"/>
      <c r="HFZ27" s="7"/>
      <c r="HGA27" s="7"/>
      <c r="HGB27" s="7"/>
      <c r="HGC27" s="7"/>
      <c r="HGD27" s="7"/>
      <c r="HGE27" s="7"/>
      <c r="HGF27" s="7"/>
      <c r="HGG27" s="7"/>
      <c r="HGH27" s="7"/>
      <c r="HGI27" s="7"/>
      <c r="HGJ27" s="7"/>
      <c r="HGK27" s="7"/>
      <c r="HGL27" s="7"/>
      <c r="HGM27" s="7"/>
      <c r="HGN27" s="7"/>
      <c r="HGO27" s="7"/>
      <c r="HGP27" s="7"/>
      <c r="HGQ27" s="7"/>
      <c r="HGR27" s="7"/>
      <c r="HGS27" s="7"/>
      <c r="HGT27" s="7"/>
      <c r="HGU27" s="7"/>
      <c r="HGV27" s="7"/>
      <c r="HGW27" s="7"/>
      <c r="HGX27" s="7"/>
      <c r="HGY27" s="7"/>
      <c r="HGZ27" s="7"/>
      <c r="HHA27" s="7"/>
      <c r="HHB27" s="7"/>
      <c r="HHC27" s="7"/>
      <c r="HHD27" s="7"/>
      <c r="HHE27" s="7"/>
      <c r="HHF27" s="7"/>
      <c r="HHG27" s="7"/>
      <c r="HHH27" s="7"/>
      <c r="HHI27" s="7"/>
      <c r="HHJ27" s="7"/>
      <c r="HHK27" s="7"/>
      <c r="HHL27" s="7"/>
      <c r="HHM27" s="7"/>
      <c r="HHN27" s="7"/>
      <c r="HHO27" s="7"/>
      <c r="HHP27" s="7"/>
      <c r="HHQ27" s="7"/>
      <c r="HHR27" s="7"/>
      <c r="HHS27" s="7"/>
      <c r="HHT27" s="7"/>
      <c r="HHU27" s="7"/>
      <c r="HHV27" s="7"/>
      <c r="HHW27" s="7"/>
      <c r="HHX27" s="7"/>
      <c r="HHY27" s="7"/>
      <c r="HHZ27" s="7"/>
      <c r="HIA27" s="7"/>
      <c r="HIB27" s="7"/>
      <c r="HIC27" s="7"/>
      <c r="HID27" s="7"/>
      <c r="HIE27" s="7"/>
      <c r="HIF27" s="7"/>
      <c r="HIG27" s="7"/>
      <c r="HIH27" s="7"/>
      <c r="HII27" s="7"/>
      <c r="HIJ27" s="7"/>
      <c r="HIK27" s="7"/>
      <c r="HIL27" s="7"/>
      <c r="HIM27" s="7"/>
      <c r="HIN27" s="7"/>
      <c r="HIO27" s="7"/>
      <c r="HIP27" s="7"/>
      <c r="HIQ27" s="7"/>
      <c r="HIR27" s="7"/>
      <c r="HIS27" s="7"/>
      <c r="HIT27" s="7"/>
      <c r="HIU27" s="7"/>
      <c r="HIV27" s="7"/>
      <c r="HIW27" s="7"/>
      <c r="HIX27" s="7"/>
      <c r="HIY27" s="7"/>
      <c r="HIZ27" s="7"/>
      <c r="HJA27" s="7"/>
      <c r="HJB27" s="7"/>
      <c r="HJC27" s="7"/>
      <c r="HJD27" s="7"/>
      <c r="HJE27" s="7"/>
      <c r="HJF27" s="7"/>
      <c r="HJG27" s="7"/>
      <c r="HJH27" s="7"/>
      <c r="HJI27" s="7"/>
      <c r="HJJ27" s="7"/>
      <c r="HJK27" s="7"/>
      <c r="HJL27" s="7"/>
      <c r="HJM27" s="7"/>
      <c r="HJN27" s="7"/>
      <c r="HJO27" s="7"/>
      <c r="HJP27" s="7"/>
      <c r="HJQ27" s="7"/>
      <c r="HJR27" s="7"/>
      <c r="HJS27" s="7"/>
      <c r="HJT27" s="7"/>
      <c r="HJU27" s="7"/>
      <c r="HJV27" s="7"/>
      <c r="HJW27" s="7"/>
      <c r="HJX27" s="7"/>
      <c r="HJY27" s="7"/>
      <c r="HJZ27" s="7"/>
      <c r="HKA27" s="7"/>
      <c r="HKB27" s="7"/>
      <c r="HKC27" s="7"/>
      <c r="HKD27" s="7"/>
      <c r="HKE27" s="7"/>
      <c r="HKF27" s="7"/>
      <c r="HKG27" s="7"/>
      <c r="HKH27" s="7"/>
      <c r="HKI27" s="7"/>
      <c r="HKJ27" s="7"/>
      <c r="HKK27" s="7"/>
      <c r="HKL27" s="7"/>
      <c r="HKM27" s="7"/>
      <c r="HKN27" s="7"/>
      <c r="HKO27" s="7"/>
      <c r="HKP27" s="7"/>
      <c r="HKQ27" s="7"/>
      <c r="HKR27" s="7"/>
      <c r="HKS27" s="7"/>
      <c r="HKT27" s="7"/>
      <c r="HKU27" s="7"/>
      <c r="HKV27" s="7"/>
      <c r="HKW27" s="7"/>
      <c r="HKX27" s="7"/>
      <c r="HKY27" s="7"/>
      <c r="HKZ27" s="7"/>
      <c r="HLA27" s="7"/>
      <c r="HLB27" s="7"/>
      <c r="HLC27" s="7"/>
      <c r="HLD27" s="7"/>
      <c r="HLE27" s="7"/>
      <c r="HLF27" s="7"/>
      <c r="HLG27" s="7"/>
      <c r="HLH27" s="7"/>
      <c r="HLI27" s="7"/>
      <c r="HLJ27" s="7"/>
      <c r="HLK27" s="7"/>
      <c r="HLL27" s="7"/>
      <c r="HLM27" s="7"/>
      <c r="HLN27" s="7"/>
      <c r="HLO27" s="7"/>
      <c r="HLP27" s="7"/>
      <c r="HLQ27" s="7"/>
      <c r="HLR27" s="7"/>
      <c r="HLS27" s="7"/>
      <c r="HLT27" s="7"/>
      <c r="HLU27" s="7"/>
      <c r="HLV27" s="7"/>
      <c r="HLW27" s="7"/>
      <c r="HLX27" s="7"/>
      <c r="HLY27" s="7"/>
      <c r="HLZ27" s="7"/>
      <c r="HMA27" s="7"/>
      <c r="HMB27" s="7"/>
      <c r="HMC27" s="7"/>
      <c r="HMD27" s="7"/>
      <c r="HME27" s="7"/>
      <c r="HMF27" s="7"/>
      <c r="HMG27" s="7"/>
      <c r="HMH27" s="7"/>
      <c r="HMI27" s="7"/>
      <c r="HMJ27" s="7"/>
      <c r="HMK27" s="7"/>
      <c r="HML27" s="7"/>
      <c r="HMM27" s="7"/>
      <c r="HMN27" s="7"/>
      <c r="HMO27" s="7"/>
      <c r="HMP27" s="7"/>
      <c r="HMQ27" s="7"/>
      <c r="HMR27" s="7"/>
      <c r="HMS27" s="7"/>
      <c r="HMT27" s="7"/>
      <c r="HMU27" s="7"/>
      <c r="HMV27" s="7"/>
      <c r="HMW27" s="7"/>
      <c r="HMX27" s="7"/>
      <c r="HMY27" s="7"/>
      <c r="HMZ27" s="7"/>
      <c r="HNA27" s="7"/>
      <c r="HNB27" s="7"/>
      <c r="HNC27" s="7"/>
      <c r="HND27" s="7"/>
      <c r="HNE27" s="7"/>
      <c r="HNF27" s="7"/>
      <c r="HNG27" s="7"/>
      <c r="HNH27" s="7"/>
      <c r="HNI27" s="7"/>
      <c r="HNJ27" s="7"/>
      <c r="HNK27" s="7"/>
      <c r="HNL27" s="7"/>
      <c r="HNM27" s="7"/>
      <c r="HNN27" s="7"/>
      <c r="HNO27" s="7"/>
      <c r="HNP27" s="7"/>
      <c r="HNQ27" s="7"/>
      <c r="HNR27" s="7"/>
      <c r="HNS27" s="7"/>
      <c r="HNT27" s="7"/>
      <c r="HNU27" s="7"/>
      <c r="HNV27" s="7"/>
      <c r="HNW27" s="7"/>
      <c r="HNX27" s="7"/>
      <c r="HNY27" s="7"/>
      <c r="HNZ27" s="7"/>
      <c r="HOA27" s="7"/>
      <c r="HOB27" s="7"/>
      <c r="HOC27" s="7"/>
      <c r="HOD27" s="7"/>
      <c r="HOE27" s="7"/>
      <c r="HOF27" s="7"/>
      <c r="HOG27" s="7"/>
      <c r="HOH27" s="7"/>
      <c r="HOI27" s="7"/>
      <c r="HOJ27" s="7"/>
      <c r="HOK27" s="7"/>
      <c r="HOL27" s="7"/>
      <c r="HOM27" s="7"/>
      <c r="HON27" s="7"/>
      <c r="HOO27" s="7"/>
      <c r="HOP27" s="7"/>
      <c r="HOQ27" s="7"/>
      <c r="HOR27" s="7"/>
      <c r="HOS27" s="7"/>
      <c r="HOT27" s="7"/>
      <c r="HOU27" s="7"/>
      <c r="HOV27" s="7"/>
      <c r="HOW27" s="7"/>
      <c r="HOX27" s="7"/>
      <c r="HOY27" s="7"/>
      <c r="HOZ27" s="7"/>
      <c r="HPA27" s="7"/>
      <c r="HPB27" s="7"/>
      <c r="HPC27" s="7"/>
      <c r="HPD27" s="7"/>
      <c r="HPE27" s="7"/>
      <c r="HPF27" s="7"/>
      <c r="HPG27" s="7"/>
      <c r="HPH27" s="7"/>
      <c r="HPI27" s="7"/>
      <c r="HPJ27" s="7"/>
      <c r="HPK27" s="7"/>
      <c r="HPL27" s="7"/>
      <c r="HPM27" s="7"/>
      <c r="HPN27" s="7"/>
      <c r="HPO27" s="7"/>
      <c r="HPP27" s="7"/>
      <c r="HPQ27" s="7"/>
      <c r="HPR27" s="7"/>
      <c r="HPS27" s="7"/>
      <c r="HPT27" s="7"/>
      <c r="HPU27" s="7"/>
      <c r="HPV27" s="7"/>
      <c r="HPW27" s="7"/>
      <c r="HPX27" s="7"/>
      <c r="HPY27" s="7"/>
      <c r="HPZ27" s="7"/>
      <c r="HQA27" s="7"/>
      <c r="HQB27" s="7"/>
      <c r="HQC27" s="7"/>
      <c r="HQD27" s="7"/>
      <c r="HQE27" s="7"/>
      <c r="HQF27" s="7"/>
      <c r="HQG27" s="7"/>
      <c r="HQH27" s="7"/>
      <c r="HQI27" s="7"/>
      <c r="HQJ27" s="7"/>
      <c r="HQK27" s="7"/>
      <c r="HQL27" s="7"/>
      <c r="HQM27" s="7"/>
      <c r="HQN27" s="7"/>
      <c r="HQO27" s="7"/>
      <c r="HQP27" s="7"/>
      <c r="HQQ27" s="7"/>
      <c r="HQR27" s="7"/>
      <c r="HQS27" s="7"/>
      <c r="HQT27" s="7"/>
      <c r="HQU27" s="7"/>
      <c r="HQV27" s="7"/>
      <c r="HQW27" s="7"/>
      <c r="HQX27" s="7"/>
      <c r="HQY27" s="7"/>
      <c r="HQZ27" s="7"/>
      <c r="HRA27" s="7"/>
      <c r="HRB27" s="7"/>
      <c r="HRC27" s="7"/>
      <c r="HRD27" s="7"/>
      <c r="HRE27" s="7"/>
      <c r="HRF27" s="7"/>
      <c r="HRG27" s="7"/>
      <c r="HRH27" s="7"/>
      <c r="HRI27" s="7"/>
      <c r="HRJ27" s="7"/>
      <c r="HRK27" s="7"/>
      <c r="HRL27" s="7"/>
      <c r="HRM27" s="7"/>
      <c r="HRN27" s="7"/>
      <c r="HRO27" s="7"/>
      <c r="HRP27" s="7"/>
      <c r="HRQ27" s="7"/>
      <c r="HRR27" s="7"/>
      <c r="HRS27" s="7"/>
      <c r="HRT27" s="7"/>
      <c r="HRU27" s="7"/>
      <c r="HRV27" s="7"/>
      <c r="HRW27" s="7"/>
      <c r="HRX27" s="7"/>
      <c r="HRY27" s="7"/>
      <c r="HRZ27" s="7"/>
      <c r="HSA27" s="7"/>
      <c r="HSB27" s="7"/>
      <c r="HSC27" s="7"/>
      <c r="HSD27" s="7"/>
      <c r="HSE27" s="7"/>
      <c r="HSF27" s="7"/>
      <c r="HSG27" s="7"/>
      <c r="HSH27" s="7"/>
      <c r="HSI27" s="7"/>
      <c r="HSJ27" s="7"/>
      <c r="HSK27" s="7"/>
      <c r="HSL27" s="7"/>
      <c r="HSM27" s="7"/>
      <c r="HSN27" s="7"/>
      <c r="HSO27" s="7"/>
      <c r="HSP27" s="7"/>
      <c r="HSQ27" s="7"/>
      <c r="HSR27" s="7"/>
      <c r="HSS27" s="7"/>
      <c r="HST27" s="7"/>
      <c r="HSU27" s="7"/>
      <c r="HSV27" s="7"/>
      <c r="HSW27" s="7"/>
      <c r="HSX27" s="7"/>
      <c r="HSY27" s="7"/>
      <c r="HSZ27" s="7"/>
      <c r="HTA27" s="7"/>
      <c r="HTB27" s="7"/>
      <c r="HTC27" s="7"/>
      <c r="HTD27" s="7"/>
      <c r="HTE27" s="7"/>
      <c r="HTF27" s="7"/>
      <c r="HTG27" s="7"/>
      <c r="HTH27" s="7"/>
      <c r="HTI27" s="7"/>
      <c r="HTJ27" s="7"/>
      <c r="HTK27" s="7"/>
      <c r="HTL27" s="7"/>
      <c r="HTM27" s="7"/>
      <c r="HTN27" s="7"/>
      <c r="HTO27" s="7"/>
      <c r="HTP27" s="7"/>
      <c r="HTQ27" s="7"/>
      <c r="HTR27" s="7"/>
      <c r="HTS27" s="7"/>
      <c r="HTT27" s="7"/>
      <c r="HTU27" s="7"/>
      <c r="HTV27" s="7"/>
      <c r="HTW27" s="7"/>
      <c r="HTX27" s="7"/>
      <c r="HTY27" s="7"/>
      <c r="HTZ27" s="7"/>
      <c r="HUA27" s="7"/>
      <c r="HUB27" s="7"/>
      <c r="HUC27" s="7"/>
      <c r="HUD27" s="7"/>
      <c r="HUE27" s="7"/>
      <c r="HUF27" s="7"/>
      <c r="HUG27" s="7"/>
      <c r="HUH27" s="7"/>
      <c r="HUI27" s="7"/>
      <c r="HUJ27" s="7"/>
      <c r="HUK27" s="7"/>
      <c r="HUL27" s="7"/>
      <c r="HUM27" s="7"/>
      <c r="HUN27" s="7"/>
      <c r="HUO27" s="7"/>
      <c r="HUP27" s="7"/>
      <c r="HUQ27" s="7"/>
      <c r="HUR27" s="7"/>
      <c r="HUS27" s="7"/>
      <c r="HUT27" s="7"/>
      <c r="HUU27" s="7"/>
      <c r="HUV27" s="7"/>
      <c r="HUW27" s="7"/>
      <c r="HUX27" s="7"/>
      <c r="HUY27" s="7"/>
      <c r="HUZ27" s="7"/>
      <c r="HVA27" s="7"/>
      <c r="HVB27" s="7"/>
      <c r="HVC27" s="7"/>
      <c r="HVD27" s="7"/>
      <c r="HVE27" s="7"/>
      <c r="HVF27" s="7"/>
      <c r="HVG27" s="7"/>
      <c r="HVH27" s="7"/>
      <c r="HVI27" s="7"/>
      <c r="HVJ27" s="7"/>
      <c r="HVK27" s="7"/>
      <c r="HVL27" s="7"/>
      <c r="HVM27" s="7"/>
      <c r="HVN27" s="7"/>
      <c r="HVO27" s="7"/>
      <c r="HVP27" s="7"/>
      <c r="HVQ27" s="7"/>
      <c r="HVR27" s="7"/>
      <c r="HVS27" s="7"/>
      <c r="HVT27" s="7"/>
      <c r="HVU27" s="7"/>
      <c r="HVV27" s="7"/>
      <c r="HVW27" s="7"/>
      <c r="HVX27" s="7"/>
      <c r="HVY27" s="7"/>
      <c r="HVZ27" s="7"/>
      <c r="HWA27" s="7"/>
      <c r="HWB27" s="7"/>
      <c r="HWC27" s="7"/>
      <c r="HWD27" s="7"/>
      <c r="HWE27" s="7"/>
      <c r="HWF27" s="7"/>
      <c r="HWG27" s="7"/>
      <c r="HWH27" s="7"/>
      <c r="HWI27" s="7"/>
      <c r="HWJ27" s="7"/>
      <c r="HWK27" s="7"/>
      <c r="HWL27" s="7"/>
      <c r="HWM27" s="7"/>
      <c r="HWN27" s="7"/>
      <c r="HWO27" s="7"/>
      <c r="HWP27" s="7"/>
      <c r="HWQ27" s="7"/>
      <c r="HWR27" s="7"/>
      <c r="HWS27" s="7"/>
      <c r="HWT27" s="7"/>
      <c r="HWU27" s="7"/>
      <c r="HWV27" s="7"/>
      <c r="HWW27" s="7"/>
      <c r="HWX27" s="7"/>
      <c r="HWY27" s="7"/>
      <c r="HWZ27" s="7"/>
      <c r="HXA27" s="7"/>
      <c r="HXB27" s="7"/>
      <c r="HXC27" s="7"/>
      <c r="HXD27" s="7"/>
      <c r="HXE27" s="7"/>
      <c r="HXF27" s="7"/>
      <c r="HXG27" s="7"/>
      <c r="HXH27" s="7"/>
      <c r="HXI27" s="7"/>
      <c r="HXJ27" s="7"/>
      <c r="HXK27" s="7"/>
      <c r="HXL27" s="7"/>
      <c r="HXM27" s="7"/>
      <c r="HXN27" s="7"/>
      <c r="HXO27" s="7"/>
      <c r="HXP27" s="7"/>
      <c r="HXQ27" s="7"/>
      <c r="HXR27" s="7"/>
      <c r="HXS27" s="7"/>
      <c r="HXT27" s="7"/>
      <c r="HXU27" s="7"/>
      <c r="HXV27" s="7"/>
      <c r="HXW27" s="7"/>
      <c r="HXX27" s="7"/>
      <c r="HXY27" s="7"/>
      <c r="HXZ27" s="7"/>
      <c r="HYA27" s="7"/>
      <c r="HYB27" s="7"/>
      <c r="HYC27" s="7"/>
      <c r="HYD27" s="7"/>
      <c r="HYE27" s="7"/>
      <c r="HYF27" s="7"/>
      <c r="HYG27" s="7"/>
      <c r="HYH27" s="7"/>
      <c r="HYI27" s="7"/>
      <c r="HYJ27" s="7"/>
      <c r="HYK27" s="7"/>
      <c r="HYL27" s="7"/>
      <c r="HYM27" s="7"/>
      <c r="HYN27" s="7"/>
      <c r="HYO27" s="7"/>
      <c r="HYP27" s="7"/>
      <c r="HYQ27" s="7"/>
      <c r="HYR27" s="7"/>
      <c r="HYS27" s="7"/>
      <c r="HYT27" s="7"/>
      <c r="HYU27" s="7"/>
      <c r="HYV27" s="7"/>
      <c r="HYW27" s="7"/>
      <c r="HYX27" s="7"/>
      <c r="HYY27" s="7"/>
      <c r="HYZ27" s="7"/>
      <c r="HZA27" s="7"/>
      <c r="HZB27" s="7"/>
      <c r="HZC27" s="7"/>
      <c r="HZD27" s="7"/>
      <c r="HZE27" s="7"/>
      <c r="HZF27" s="7"/>
      <c r="HZG27" s="7"/>
      <c r="HZH27" s="7"/>
      <c r="HZI27" s="7"/>
      <c r="HZJ27" s="7"/>
      <c r="HZK27" s="7"/>
      <c r="HZL27" s="7"/>
      <c r="HZM27" s="7"/>
      <c r="HZN27" s="7"/>
      <c r="HZO27" s="7"/>
      <c r="HZP27" s="7"/>
      <c r="HZQ27" s="7"/>
      <c r="HZR27" s="7"/>
      <c r="HZS27" s="7"/>
      <c r="HZT27" s="7"/>
      <c r="HZU27" s="7"/>
      <c r="HZV27" s="7"/>
      <c r="HZW27" s="7"/>
      <c r="HZX27" s="7"/>
      <c r="HZY27" s="7"/>
      <c r="HZZ27" s="7"/>
      <c r="IAA27" s="7"/>
      <c r="IAB27" s="7"/>
      <c r="IAC27" s="7"/>
      <c r="IAD27" s="7"/>
      <c r="IAE27" s="7"/>
      <c r="IAF27" s="7"/>
      <c r="IAG27" s="7"/>
      <c r="IAH27" s="7"/>
      <c r="IAI27" s="7"/>
      <c r="IAJ27" s="7"/>
      <c r="IAK27" s="7"/>
      <c r="IAL27" s="7"/>
      <c r="IAM27" s="7"/>
      <c r="IAN27" s="7"/>
      <c r="IAO27" s="7"/>
      <c r="IAP27" s="7"/>
      <c r="IAQ27" s="7"/>
      <c r="IAR27" s="7"/>
      <c r="IAS27" s="7"/>
      <c r="IAT27" s="7"/>
      <c r="IAU27" s="7"/>
      <c r="IAV27" s="7"/>
      <c r="IAW27" s="7"/>
      <c r="IAX27" s="7"/>
      <c r="IAY27" s="7"/>
      <c r="IAZ27" s="7"/>
      <c r="IBA27" s="7"/>
      <c r="IBB27" s="7"/>
      <c r="IBC27" s="7"/>
      <c r="IBD27" s="7"/>
      <c r="IBE27" s="7"/>
      <c r="IBF27" s="7"/>
      <c r="IBG27" s="7"/>
      <c r="IBH27" s="7"/>
      <c r="IBI27" s="7"/>
      <c r="IBJ27" s="7"/>
      <c r="IBK27" s="7"/>
      <c r="IBL27" s="7"/>
      <c r="IBM27" s="7"/>
      <c r="IBN27" s="7"/>
      <c r="IBO27" s="7"/>
      <c r="IBP27" s="7"/>
      <c r="IBQ27" s="7"/>
      <c r="IBR27" s="7"/>
      <c r="IBS27" s="7"/>
      <c r="IBT27" s="7"/>
      <c r="IBU27" s="7"/>
      <c r="IBV27" s="7"/>
      <c r="IBW27" s="7"/>
      <c r="IBX27" s="7"/>
      <c r="IBY27" s="7"/>
      <c r="IBZ27" s="7"/>
      <c r="ICA27" s="7"/>
      <c r="ICB27" s="7"/>
      <c r="ICC27" s="7"/>
      <c r="ICD27" s="7"/>
      <c r="ICE27" s="7"/>
      <c r="ICF27" s="7"/>
      <c r="ICG27" s="7"/>
      <c r="ICH27" s="7"/>
      <c r="ICI27" s="7"/>
      <c r="ICJ27" s="7"/>
      <c r="ICK27" s="7"/>
      <c r="ICL27" s="7"/>
      <c r="ICM27" s="7"/>
      <c r="ICN27" s="7"/>
      <c r="ICO27" s="7"/>
      <c r="ICP27" s="7"/>
      <c r="ICQ27" s="7"/>
      <c r="ICR27" s="7"/>
      <c r="ICS27" s="7"/>
      <c r="ICT27" s="7"/>
      <c r="ICU27" s="7"/>
      <c r="ICV27" s="7"/>
      <c r="ICW27" s="7"/>
      <c r="ICX27" s="7"/>
      <c r="ICY27" s="7"/>
      <c r="ICZ27" s="7"/>
      <c r="IDA27" s="7"/>
      <c r="IDB27" s="7"/>
      <c r="IDC27" s="7"/>
      <c r="IDD27" s="7"/>
      <c r="IDE27" s="7"/>
      <c r="IDF27" s="7"/>
      <c r="IDG27" s="7"/>
      <c r="IDH27" s="7"/>
      <c r="IDI27" s="7"/>
      <c r="IDJ27" s="7"/>
      <c r="IDK27" s="7"/>
      <c r="IDL27" s="7"/>
      <c r="IDM27" s="7"/>
      <c r="IDN27" s="7"/>
      <c r="IDO27" s="7"/>
      <c r="IDP27" s="7"/>
      <c r="IDQ27" s="7"/>
      <c r="IDR27" s="7"/>
      <c r="IDS27" s="7"/>
      <c r="IDT27" s="7"/>
      <c r="IDU27" s="7"/>
      <c r="IDV27" s="7"/>
      <c r="IDW27" s="7"/>
      <c r="IDX27" s="7"/>
      <c r="IDY27" s="7"/>
      <c r="IDZ27" s="7"/>
      <c r="IEA27" s="7"/>
      <c r="IEB27" s="7"/>
      <c r="IEC27" s="7"/>
      <c r="IED27" s="7"/>
      <c r="IEE27" s="7"/>
      <c r="IEF27" s="7"/>
      <c r="IEG27" s="7"/>
      <c r="IEH27" s="7"/>
      <c r="IEI27" s="7"/>
      <c r="IEJ27" s="7"/>
      <c r="IEK27" s="7"/>
      <c r="IEL27" s="7"/>
      <c r="IEM27" s="7"/>
      <c r="IEN27" s="7"/>
      <c r="IEO27" s="7"/>
      <c r="IEP27" s="7"/>
      <c r="IEQ27" s="7"/>
      <c r="IER27" s="7"/>
      <c r="IES27" s="7"/>
      <c r="IET27" s="7"/>
      <c r="IEU27" s="7"/>
      <c r="IEV27" s="7"/>
      <c r="IEW27" s="7"/>
      <c r="IEX27" s="7"/>
      <c r="IEY27" s="7"/>
      <c r="IEZ27" s="7"/>
      <c r="IFA27" s="7"/>
      <c r="IFB27" s="7"/>
      <c r="IFC27" s="7"/>
      <c r="IFD27" s="7"/>
      <c r="IFE27" s="7"/>
      <c r="IFF27" s="7"/>
      <c r="IFG27" s="7"/>
      <c r="IFH27" s="7"/>
      <c r="IFI27" s="7"/>
      <c r="IFJ27" s="7"/>
      <c r="IFK27" s="7"/>
      <c r="IFL27" s="7"/>
      <c r="IFM27" s="7"/>
      <c r="IFN27" s="7"/>
      <c r="IFO27" s="7"/>
      <c r="IFP27" s="7"/>
      <c r="IFQ27" s="7"/>
      <c r="IFR27" s="7"/>
      <c r="IFS27" s="7"/>
      <c r="IFT27" s="7"/>
      <c r="IFU27" s="7"/>
      <c r="IFV27" s="7"/>
      <c r="IFW27" s="7"/>
      <c r="IFX27" s="7"/>
      <c r="IFY27" s="7"/>
      <c r="IFZ27" s="7"/>
      <c r="IGA27" s="7"/>
      <c r="IGB27" s="7"/>
      <c r="IGC27" s="7"/>
      <c r="IGD27" s="7"/>
      <c r="IGE27" s="7"/>
      <c r="IGF27" s="7"/>
      <c r="IGG27" s="7"/>
      <c r="IGH27" s="7"/>
      <c r="IGI27" s="7"/>
      <c r="IGJ27" s="7"/>
      <c r="IGK27" s="7"/>
      <c r="IGL27" s="7"/>
      <c r="IGM27" s="7"/>
      <c r="IGN27" s="7"/>
      <c r="IGO27" s="7"/>
      <c r="IGP27" s="7"/>
      <c r="IGQ27" s="7"/>
      <c r="IGR27" s="7"/>
      <c r="IGS27" s="7"/>
      <c r="IGT27" s="7"/>
      <c r="IGU27" s="7"/>
      <c r="IGV27" s="7"/>
      <c r="IGW27" s="7"/>
      <c r="IGX27" s="7"/>
      <c r="IGY27" s="7"/>
      <c r="IGZ27" s="7"/>
      <c r="IHA27" s="7"/>
      <c r="IHB27" s="7"/>
      <c r="IHC27" s="7"/>
      <c r="IHD27" s="7"/>
      <c r="IHE27" s="7"/>
      <c r="IHF27" s="7"/>
      <c r="IHG27" s="7"/>
      <c r="IHH27" s="7"/>
      <c r="IHI27" s="7"/>
      <c r="IHJ27" s="7"/>
      <c r="IHK27" s="7"/>
      <c r="IHL27" s="7"/>
      <c r="IHM27" s="7"/>
      <c r="IHN27" s="7"/>
      <c r="IHO27" s="7"/>
      <c r="IHP27" s="7"/>
      <c r="IHQ27" s="7"/>
      <c r="IHR27" s="7"/>
      <c r="IHS27" s="7"/>
      <c r="IHT27" s="7"/>
      <c r="IHU27" s="7"/>
      <c r="IHV27" s="7"/>
      <c r="IHW27" s="7"/>
      <c r="IHX27" s="7"/>
      <c r="IHY27" s="7"/>
      <c r="IHZ27" s="7"/>
      <c r="IIA27" s="7"/>
      <c r="IIB27" s="7"/>
      <c r="IIC27" s="7"/>
      <c r="IID27" s="7"/>
      <c r="IIE27" s="7"/>
      <c r="IIF27" s="7"/>
      <c r="IIG27" s="7"/>
      <c r="IIH27" s="7"/>
      <c r="III27" s="7"/>
      <c r="IIJ27" s="7"/>
      <c r="IIK27" s="7"/>
      <c r="IIL27" s="7"/>
      <c r="IIM27" s="7"/>
      <c r="IIN27" s="7"/>
      <c r="IIO27" s="7"/>
      <c r="IIP27" s="7"/>
      <c r="IIQ27" s="7"/>
      <c r="IIR27" s="7"/>
      <c r="IIS27" s="7"/>
      <c r="IIT27" s="7"/>
      <c r="IIU27" s="7"/>
      <c r="IIV27" s="7"/>
      <c r="IIW27" s="7"/>
      <c r="IIX27" s="7"/>
      <c r="IIY27" s="7"/>
      <c r="IIZ27" s="7"/>
      <c r="IJA27" s="7"/>
      <c r="IJB27" s="7"/>
      <c r="IJC27" s="7"/>
      <c r="IJD27" s="7"/>
      <c r="IJE27" s="7"/>
      <c r="IJF27" s="7"/>
      <c r="IJG27" s="7"/>
      <c r="IJH27" s="7"/>
      <c r="IJI27" s="7"/>
      <c r="IJJ27" s="7"/>
      <c r="IJK27" s="7"/>
      <c r="IJL27" s="7"/>
      <c r="IJM27" s="7"/>
      <c r="IJN27" s="7"/>
      <c r="IJO27" s="7"/>
      <c r="IJP27" s="7"/>
      <c r="IJQ27" s="7"/>
      <c r="IJR27" s="7"/>
      <c r="IJS27" s="7"/>
      <c r="IJT27" s="7"/>
      <c r="IJU27" s="7"/>
      <c r="IJV27" s="7"/>
      <c r="IJW27" s="7"/>
      <c r="IJX27" s="7"/>
      <c r="IJY27" s="7"/>
      <c r="IJZ27" s="7"/>
      <c r="IKA27" s="7"/>
      <c r="IKB27" s="7"/>
      <c r="IKC27" s="7"/>
      <c r="IKD27" s="7"/>
      <c r="IKE27" s="7"/>
      <c r="IKF27" s="7"/>
      <c r="IKG27" s="7"/>
      <c r="IKH27" s="7"/>
      <c r="IKI27" s="7"/>
      <c r="IKJ27" s="7"/>
      <c r="IKK27" s="7"/>
      <c r="IKL27" s="7"/>
      <c r="IKM27" s="7"/>
      <c r="IKN27" s="7"/>
      <c r="IKO27" s="7"/>
      <c r="IKP27" s="7"/>
      <c r="IKQ27" s="7"/>
      <c r="IKR27" s="7"/>
      <c r="IKS27" s="7"/>
      <c r="IKT27" s="7"/>
      <c r="IKU27" s="7"/>
      <c r="IKV27" s="7"/>
      <c r="IKW27" s="7"/>
      <c r="IKX27" s="7"/>
      <c r="IKY27" s="7"/>
      <c r="IKZ27" s="7"/>
      <c r="ILA27" s="7"/>
      <c r="ILB27" s="7"/>
      <c r="ILC27" s="7"/>
      <c r="ILD27" s="7"/>
      <c r="ILE27" s="7"/>
      <c r="ILF27" s="7"/>
      <c r="ILG27" s="7"/>
      <c r="ILH27" s="7"/>
      <c r="ILI27" s="7"/>
      <c r="ILJ27" s="7"/>
      <c r="ILK27" s="7"/>
      <c r="ILL27" s="7"/>
      <c r="ILM27" s="7"/>
      <c r="ILN27" s="7"/>
      <c r="ILO27" s="7"/>
      <c r="ILP27" s="7"/>
      <c r="ILQ27" s="7"/>
      <c r="ILR27" s="7"/>
      <c r="ILS27" s="7"/>
      <c r="ILT27" s="7"/>
      <c r="ILU27" s="7"/>
      <c r="ILV27" s="7"/>
      <c r="ILW27" s="7"/>
      <c r="ILX27" s="7"/>
      <c r="ILY27" s="7"/>
      <c r="ILZ27" s="7"/>
      <c r="IMA27" s="7"/>
      <c r="IMB27" s="7"/>
      <c r="IMC27" s="7"/>
      <c r="IMD27" s="7"/>
      <c r="IME27" s="7"/>
      <c r="IMF27" s="7"/>
      <c r="IMG27" s="7"/>
      <c r="IMH27" s="7"/>
      <c r="IMI27" s="7"/>
      <c r="IMJ27" s="7"/>
      <c r="IMK27" s="7"/>
      <c r="IML27" s="7"/>
      <c r="IMM27" s="7"/>
      <c r="IMN27" s="7"/>
      <c r="IMO27" s="7"/>
      <c r="IMP27" s="7"/>
      <c r="IMQ27" s="7"/>
      <c r="IMR27" s="7"/>
      <c r="IMS27" s="7"/>
      <c r="IMT27" s="7"/>
      <c r="IMU27" s="7"/>
      <c r="IMV27" s="7"/>
      <c r="IMW27" s="7"/>
      <c r="IMX27" s="7"/>
      <c r="IMY27" s="7"/>
      <c r="IMZ27" s="7"/>
      <c r="INA27" s="7"/>
      <c r="INB27" s="7"/>
      <c r="INC27" s="7"/>
      <c r="IND27" s="7"/>
      <c r="INE27" s="7"/>
      <c r="INF27" s="7"/>
      <c r="ING27" s="7"/>
      <c r="INH27" s="7"/>
      <c r="INI27" s="7"/>
      <c r="INJ27" s="7"/>
      <c r="INK27" s="7"/>
      <c r="INL27" s="7"/>
      <c r="INM27" s="7"/>
      <c r="INN27" s="7"/>
      <c r="INO27" s="7"/>
      <c r="INP27" s="7"/>
      <c r="INQ27" s="7"/>
      <c r="INR27" s="7"/>
      <c r="INS27" s="7"/>
      <c r="INT27" s="7"/>
      <c r="INU27" s="7"/>
      <c r="INV27" s="7"/>
      <c r="INW27" s="7"/>
      <c r="INX27" s="7"/>
      <c r="INY27" s="7"/>
      <c r="INZ27" s="7"/>
      <c r="IOA27" s="7"/>
      <c r="IOB27" s="7"/>
      <c r="IOC27" s="7"/>
      <c r="IOD27" s="7"/>
      <c r="IOE27" s="7"/>
      <c r="IOF27" s="7"/>
      <c r="IOG27" s="7"/>
      <c r="IOH27" s="7"/>
      <c r="IOI27" s="7"/>
      <c r="IOJ27" s="7"/>
      <c r="IOK27" s="7"/>
      <c r="IOL27" s="7"/>
      <c r="IOM27" s="7"/>
      <c r="ION27" s="7"/>
      <c r="IOO27" s="7"/>
      <c r="IOP27" s="7"/>
      <c r="IOQ27" s="7"/>
      <c r="IOR27" s="7"/>
      <c r="IOS27" s="7"/>
      <c r="IOT27" s="7"/>
      <c r="IOU27" s="7"/>
      <c r="IOV27" s="7"/>
      <c r="IOW27" s="7"/>
      <c r="IOX27" s="7"/>
      <c r="IOY27" s="7"/>
      <c r="IOZ27" s="7"/>
      <c r="IPA27" s="7"/>
      <c r="IPB27" s="7"/>
      <c r="IPC27" s="7"/>
      <c r="IPD27" s="7"/>
      <c r="IPE27" s="7"/>
      <c r="IPF27" s="7"/>
      <c r="IPG27" s="7"/>
      <c r="IPH27" s="7"/>
      <c r="IPI27" s="7"/>
      <c r="IPJ27" s="7"/>
      <c r="IPK27" s="7"/>
      <c r="IPL27" s="7"/>
      <c r="IPM27" s="7"/>
      <c r="IPN27" s="7"/>
      <c r="IPO27" s="7"/>
      <c r="IPP27" s="7"/>
      <c r="IPQ27" s="7"/>
      <c r="IPR27" s="7"/>
      <c r="IPS27" s="7"/>
      <c r="IPT27" s="7"/>
      <c r="IPU27" s="7"/>
      <c r="IPV27" s="7"/>
      <c r="IPW27" s="7"/>
      <c r="IPX27" s="7"/>
      <c r="IPY27" s="7"/>
      <c r="IPZ27" s="7"/>
      <c r="IQA27" s="7"/>
      <c r="IQB27" s="7"/>
      <c r="IQC27" s="7"/>
      <c r="IQD27" s="7"/>
      <c r="IQE27" s="7"/>
      <c r="IQF27" s="7"/>
      <c r="IQG27" s="7"/>
      <c r="IQH27" s="7"/>
      <c r="IQI27" s="7"/>
      <c r="IQJ27" s="7"/>
      <c r="IQK27" s="7"/>
      <c r="IQL27" s="7"/>
      <c r="IQM27" s="7"/>
      <c r="IQN27" s="7"/>
      <c r="IQO27" s="7"/>
      <c r="IQP27" s="7"/>
      <c r="IQQ27" s="7"/>
      <c r="IQR27" s="7"/>
      <c r="IQS27" s="7"/>
      <c r="IQT27" s="7"/>
      <c r="IQU27" s="7"/>
      <c r="IQV27" s="7"/>
      <c r="IQW27" s="7"/>
      <c r="IQX27" s="7"/>
      <c r="IQY27" s="7"/>
      <c r="IQZ27" s="7"/>
      <c r="IRA27" s="7"/>
      <c r="IRB27" s="7"/>
      <c r="IRC27" s="7"/>
      <c r="IRD27" s="7"/>
      <c r="IRE27" s="7"/>
      <c r="IRF27" s="7"/>
      <c r="IRG27" s="7"/>
      <c r="IRH27" s="7"/>
      <c r="IRI27" s="7"/>
      <c r="IRJ27" s="7"/>
      <c r="IRK27" s="7"/>
      <c r="IRL27" s="7"/>
      <c r="IRM27" s="7"/>
      <c r="IRN27" s="7"/>
      <c r="IRO27" s="7"/>
      <c r="IRP27" s="7"/>
      <c r="IRQ27" s="7"/>
      <c r="IRR27" s="7"/>
      <c r="IRS27" s="7"/>
      <c r="IRT27" s="7"/>
      <c r="IRU27" s="7"/>
      <c r="IRV27" s="7"/>
      <c r="IRW27" s="7"/>
      <c r="IRX27" s="7"/>
      <c r="IRY27" s="7"/>
      <c r="IRZ27" s="7"/>
      <c r="ISA27" s="7"/>
      <c r="ISB27" s="7"/>
      <c r="ISC27" s="7"/>
      <c r="ISD27" s="7"/>
      <c r="ISE27" s="7"/>
      <c r="ISF27" s="7"/>
      <c r="ISG27" s="7"/>
      <c r="ISH27" s="7"/>
      <c r="ISI27" s="7"/>
      <c r="ISJ27" s="7"/>
      <c r="ISK27" s="7"/>
      <c r="ISL27" s="7"/>
      <c r="ISM27" s="7"/>
      <c r="ISN27" s="7"/>
      <c r="ISO27" s="7"/>
      <c r="ISP27" s="7"/>
      <c r="ISQ27" s="7"/>
      <c r="ISR27" s="7"/>
      <c r="ISS27" s="7"/>
      <c r="IST27" s="7"/>
      <c r="ISU27" s="7"/>
      <c r="ISV27" s="7"/>
      <c r="ISW27" s="7"/>
      <c r="ISX27" s="7"/>
      <c r="ISY27" s="7"/>
      <c r="ISZ27" s="7"/>
      <c r="ITA27" s="7"/>
      <c r="ITB27" s="7"/>
      <c r="ITC27" s="7"/>
      <c r="ITD27" s="7"/>
      <c r="ITE27" s="7"/>
      <c r="ITF27" s="7"/>
      <c r="ITG27" s="7"/>
      <c r="ITH27" s="7"/>
      <c r="ITI27" s="7"/>
      <c r="ITJ27" s="7"/>
      <c r="ITK27" s="7"/>
      <c r="ITL27" s="7"/>
      <c r="ITM27" s="7"/>
      <c r="ITN27" s="7"/>
      <c r="ITO27" s="7"/>
      <c r="ITP27" s="7"/>
      <c r="ITQ27" s="7"/>
      <c r="ITR27" s="7"/>
      <c r="ITS27" s="7"/>
      <c r="ITT27" s="7"/>
      <c r="ITU27" s="7"/>
      <c r="ITV27" s="7"/>
      <c r="ITW27" s="7"/>
      <c r="ITX27" s="7"/>
      <c r="ITY27" s="7"/>
      <c r="ITZ27" s="7"/>
      <c r="IUA27" s="7"/>
      <c r="IUB27" s="7"/>
      <c r="IUC27" s="7"/>
      <c r="IUD27" s="7"/>
      <c r="IUE27" s="7"/>
      <c r="IUF27" s="7"/>
      <c r="IUG27" s="7"/>
      <c r="IUH27" s="7"/>
      <c r="IUI27" s="7"/>
      <c r="IUJ27" s="7"/>
      <c r="IUK27" s="7"/>
      <c r="IUL27" s="7"/>
      <c r="IUM27" s="7"/>
      <c r="IUN27" s="7"/>
      <c r="IUO27" s="7"/>
      <c r="IUP27" s="7"/>
      <c r="IUQ27" s="7"/>
      <c r="IUR27" s="7"/>
      <c r="IUS27" s="7"/>
      <c r="IUT27" s="7"/>
      <c r="IUU27" s="7"/>
      <c r="IUV27" s="7"/>
      <c r="IUW27" s="7"/>
      <c r="IUX27" s="7"/>
      <c r="IUY27" s="7"/>
      <c r="IUZ27" s="7"/>
      <c r="IVA27" s="7"/>
      <c r="IVB27" s="7"/>
      <c r="IVC27" s="7"/>
      <c r="IVD27" s="7"/>
      <c r="IVE27" s="7"/>
      <c r="IVF27" s="7"/>
      <c r="IVG27" s="7"/>
      <c r="IVH27" s="7"/>
      <c r="IVI27" s="7"/>
      <c r="IVJ27" s="7"/>
      <c r="IVK27" s="7"/>
      <c r="IVL27" s="7"/>
      <c r="IVM27" s="7"/>
      <c r="IVN27" s="7"/>
      <c r="IVO27" s="7"/>
      <c r="IVP27" s="7"/>
      <c r="IVQ27" s="7"/>
      <c r="IVR27" s="7"/>
      <c r="IVS27" s="7"/>
      <c r="IVT27" s="7"/>
      <c r="IVU27" s="7"/>
      <c r="IVV27" s="7"/>
      <c r="IVW27" s="7"/>
      <c r="IVX27" s="7"/>
      <c r="IVY27" s="7"/>
      <c r="IVZ27" s="7"/>
      <c r="IWA27" s="7"/>
      <c r="IWB27" s="7"/>
      <c r="IWC27" s="7"/>
      <c r="IWD27" s="7"/>
      <c r="IWE27" s="7"/>
      <c r="IWF27" s="7"/>
      <c r="IWG27" s="7"/>
      <c r="IWH27" s="7"/>
      <c r="IWI27" s="7"/>
      <c r="IWJ27" s="7"/>
      <c r="IWK27" s="7"/>
      <c r="IWL27" s="7"/>
      <c r="IWM27" s="7"/>
      <c r="IWN27" s="7"/>
      <c r="IWO27" s="7"/>
      <c r="IWP27" s="7"/>
      <c r="IWQ27" s="7"/>
      <c r="IWR27" s="7"/>
      <c r="IWS27" s="7"/>
      <c r="IWT27" s="7"/>
      <c r="IWU27" s="7"/>
      <c r="IWV27" s="7"/>
      <c r="IWW27" s="7"/>
      <c r="IWX27" s="7"/>
      <c r="IWY27" s="7"/>
      <c r="IWZ27" s="7"/>
      <c r="IXA27" s="7"/>
      <c r="IXB27" s="7"/>
      <c r="IXC27" s="7"/>
      <c r="IXD27" s="7"/>
      <c r="IXE27" s="7"/>
      <c r="IXF27" s="7"/>
      <c r="IXG27" s="7"/>
      <c r="IXH27" s="7"/>
      <c r="IXI27" s="7"/>
      <c r="IXJ27" s="7"/>
      <c r="IXK27" s="7"/>
      <c r="IXL27" s="7"/>
      <c r="IXM27" s="7"/>
      <c r="IXN27" s="7"/>
      <c r="IXO27" s="7"/>
      <c r="IXP27" s="7"/>
      <c r="IXQ27" s="7"/>
      <c r="IXR27" s="7"/>
      <c r="IXS27" s="7"/>
      <c r="IXT27" s="7"/>
      <c r="IXU27" s="7"/>
      <c r="IXV27" s="7"/>
      <c r="IXW27" s="7"/>
      <c r="IXX27" s="7"/>
      <c r="IXY27" s="7"/>
      <c r="IXZ27" s="7"/>
      <c r="IYA27" s="7"/>
      <c r="IYB27" s="7"/>
      <c r="IYC27" s="7"/>
      <c r="IYD27" s="7"/>
      <c r="IYE27" s="7"/>
      <c r="IYF27" s="7"/>
      <c r="IYG27" s="7"/>
      <c r="IYH27" s="7"/>
      <c r="IYI27" s="7"/>
      <c r="IYJ27" s="7"/>
      <c r="IYK27" s="7"/>
      <c r="IYL27" s="7"/>
      <c r="IYM27" s="7"/>
      <c r="IYN27" s="7"/>
      <c r="IYO27" s="7"/>
      <c r="IYP27" s="7"/>
      <c r="IYQ27" s="7"/>
      <c r="IYR27" s="7"/>
      <c r="IYS27" s="7"/>
      <c r="IYT27" s="7"/>
      <c r="IYU27" s="7"/>
      <c r="IYV27" s="7"/>
      <c r="IYW27" s="7"/>
      <c r="IYX27" s="7"/>
      <c r="IYY27" s="7"/>
      <c r="IYZ27" s="7"/>
      <c r="IZA27" s="7"/>
      <c r="IZB27" s="7"/>
      <c r="IZC27" s="7"/>
      <c r="IZD27" s="7"/>
      <c r="IZE27" s="7"/>
      <c r="IZF27" s="7"/>
      <c r="IZG27" s="7"/>
      <c r="IZH27" s="7"/>
      <c r="IZI27" s="7"/>
      <c r="IZJ27" s="7"/>
      <c r="IZK27" s="7"/>
      <c r="IZL27" s="7"/>
      <c r="IZM27" s="7"/>
      <c r="IZN27" s="7"/>
      <c r="IZO27" s="7"/>
      <c r="IZP27" s="7"/>
      <c r="IZQ27" s="7"/>
      <c r="IZR27" s="7"/>
      <c r="IZS27" s="7"/>
      <c r="IZT27" s="7"/>
      <c r="IZU27" s="7"/>
      <c r="IZV27" s="7"/>
      <c r="IZW27" s="7"/>
      <c r="IZX27" s="7"/>
      <c r="IZY27" s="7"/>
      <c r="IZZ27" s="7"/>
      <c r="JAA27" s="7"/>
      <c r="JAB27" s="7"/>
      <c r="JAC27" s="7"/>
      <c r="JAD27" s="7"/>
      <c r="JAE27" s="7"/>
      <c r="JAF27" s="7"/>
      <c r="JAG27" s="7"/>
      <c r="JAH27" s="7"/>
      <c r="JAI27" s="7"/>
      <c r="JAJ27" s="7"/>
      <c r="JAK27" s="7"/>
      <c r="JAL27" s="7"/>
      <c r="JAM27" s="7"/>
      <c r="JAN27" s="7"/>
      <c r="JAO27" s="7"/>
      <c r="JAP27" s="7"/>
      <c r="JAQ27" s="7"/>
      <c r="JAR27" s="7"/>
      <c r="JAS27" s="7"/>
      <c r="JAT27" s="7"/>
      <c r="JAU27" s="7"/>
      <c r="JAV27" s="7"/>
      <c r="JAW27" s="7"/>
      <c r="JAX27" s="7"/>
      <c r="JAY27" s="7"/>
      <c r="JAZ27" s="7"/>
      <c r="JBA27" s="7"/>
      <c r="JBB27" s="7"/>
      <c r="JBC27" s="7"/>
      <c r="JBD27" s="7"/>
      <c r="JBE27" s="7"/>
      <c r="JBF27" s="7"/>
      <c r="JBG27" s="7"/>
      <c r="JBH27" s="7"/>
      <c r="JBI27" s="7"/>
      <c r="JBJ27" s="7"/>
      <c r="JBK27" s="7"/>
      <c r="JBL27" s="7"/>
      <c r="JBM27" s="7"/>
      <c r="JBN27" s="7"/>
      <c r="JBO27" s="7"/>
      <c r="JBP27" s="7"/>
      <c r="JBQ27" s="7"/>
      <c r="JBR27" s="7"/>
      <c r="JBS27" s="7"/>
      <c r="JBT27" s="7"/>
      <c r="JBU27" s="7"/>
      <c r="JBV27" s="7"/>
      <c r="JBW27" s="7"/>
      <c r="JBX27" s="7"/>
      <c r="JBY27" s="7"/>
      <c r="JBZ27" s="7"/>
      <c r="JCA27" s="7"/>
      <c r="JCB27" s="7"/>
      <c r="JCC27" s="7"/>
      <c r="JCD27" s="7"/>
      <c r="JCE27" s="7"/>
      <c r="JCF27" s="7"/>
      <c r="JCG27" s="7"/>
      <c r="JCH27" s="7"/>
      <c r="JCI27" s="7"/>
      <c r="JCJ27" s="7"/>
      <c r="JCK27" s="7"/>
      <c r="JCL27" s="7"/>
      <c r="JCM27" s="7"/>
      <c r="JCN27" s="7"/>
      <c r="JCO27" s="7"/>
      <c r="JCP27" s="7"/>
      <c r="JCQ27" s="7"/>
      <c r="JCR27" s="7"/>
      <c r="JCS27" s="7"/>
      <c r="JCT27" s="7"/>
      <c r="JCU27" s="7"/>
      <c r="JCV27" s="7"/>
      <c r="JCW27" s="7"/>
      <c r="JCX27" s="7"/>
      <c r="JCY27" s="7"/>
      <c r="JCZ27" s="7"/>
      <c r="JDA27" s="7"/>
      <c r="JDB27" s="7"/>
      <c r="JDC27" s="7"/>
      <c r="JDD27" s="7"/>
      <c r="JDE27" s="7"/>
      <c r="JDF27" s="7"/>
      <c r="JDG27" s="7"/>
      <c r="JDH27" s="7"/>
      <c r="JDI27" s="7"/>
      <c r="JDJ27" s="7"/>
      <c r="JDK27" s="7"/>
      <c r="JDL27" s="7"/>
      <c r="JDM27" s="7"/>
      <c r="JDN27" s="7"/>
      <c r="JDO27" s="7"/>
      <c r="JDP27" s="7"/>
      <c r="JDQ27" s="7"/>
      <c r="JDR27" s="7"/>
      <c r="JDS27" s="7"/>
      <c r="JDT27" s="7"/>
      <c r="JDU27" s="7"/>
      <c r="JDV27" s="7"/>
      <c r="JDW27" s="7"/>
      <c r="JDX27" s="7"/>
      <c r="JDY27" s="7"/>
      <c r="JDZ27" s="7"/>
      <c r="JEA27" s="7"/>
      <c r="JEB27" s="7"/>
      <c r="JEC27" s="7"/>
      <c r="JED27" s="7"/>
      <c r="JEE27" s="7"/>
      <c r="JEF27" s="7"/>
      <c r="JEG27" s="7"/>
      <c r="JEH27" s="7"/>
      <c r="JEI27" s="7"/>
      <c r="JEJ27" s="7"/>
      <c r="JEK27" s="7"/>
      <c r="JEL27" s="7"/>
      <c r="JEM27" s="7"/>
      <c r="JEN27" s="7"/>
      <c r="JEO27" s="7"/>
      <c r="JEP27" s="7"/>
      <c r="JEQ27" s="7"/>
      <c r="JER27" s="7"/>
      <c r="JES27" s="7"/>
      <c r="JET27" s="7"/>
      <c r="JEU27" s="7"/>
      <c r="JEV27" s="7"/>
      <c r="JEW27" s="7"/>
      <c r="JEX27" s="7"/>
      <c r="JEY27" s="7"/>
      <c r="JEZ27" s="7"/>
      <c r="JFA27" s="7"/>
      <c r="JFB27" s="7"/>
      <c r="JFC27" s="7"/>
      <c r="JFD27" s="7"/>
      <c r="JFE27" s="7"/>
      <c r="JFF27" s="7"/>
      <c r="JFG27" s="7"/>
      <c r="JFH27" s="7"/>
      <c r="JFI27" s="7"/>
      <c r="JFJ27" s="7"/>
      <c r="JFK27" s="7"/>
      <c r="JFL27" s="7"/>
      <c r="JFM27" s="7"/>
      <c r="JFN27" s="7"/>
      <c r="JFO27" s="7"/>
      <c r="JFP27" s="7"/>
      <c r="JFQ27" s="7"/>
      <c r="JFR27" s="7"/>
      <c r="JFS27" s="7"/>
      <c r="JFT27" s="7"/>
      <c r="JFU27" s="7"/>
      <c r="JFV27" s="7"/>
      <c r="JFW27" s="7"/>
      <c r="JFX27" s="7"/>
      <c r="JFY27" s="7"/>
      <c r="JFZ27" s="7"/>
      <c r="JGA27" s="7"/>
      <c r="JGB27" s="7"/>
      <c r="JGC27" s="7"/>
      <c r="JGD27" s="7"/>
      <c r="JGE27" s="7"/>
      <c r="JGF27" s="7"/>
      <c r="JGG27" s="7"/>
      <c r="JGH27" s="7"/>
      <c r="JGI27" s="7"/>
      <c r="JGJ27" s="7"/>
      <c r="JGK27" s="7"/>
      <c r="JGL27" s="7"/>
      <c r="JGM27" s="7"/>
      <c r="JGN27" s="7"/>
      <c r="JGO27" s="7"/>
      <c r="JGP27" s="7"/>
      <c r="JGQ27" s="7"/>
      <c r="JGR27" s="7"/>
      <c r="JGS27" s="7"/>
      <c r="JGT27" s="7"/>
      <c r="JGU27" s="7"/>
      <c r="JGV27" s="7"/>
      <c r="JGW27" s="7"/>
      <c r="JGX27" s="7"/>
      <c r="JGY27" s="7"/>
      <c r="JGZ27" s="7"/>
      <c r="JHA27" s="7"/>
      <c r="JHB27" s="7"/>
      <c r="JHC27" s="7"/>
      <c r="JHD27" s="7"/>
      <c r="JHE27" s="7"/>
      <c r="JHF27" s="7"/>
      <c r="JHG27" s="7"/>
      <c r="JHH27" s="7"/>
      <c r="JHI27" s="7"/>
      <c r="JHJ27" s="7"/>
      <c r="JHK27" s="7"/>
      <c r="JHL27" s="7"/>
      <c r="JHM27" s="7"/>
      <c r="JHN27" s="7"/>
      <c r="JHO27" s="7"/>
      <c r="JHP27" s="7"/>
      <c r="JHQ27" s="7"/>
      <c r="JHR27" s="7"/>
      <c r="JHS27" s="7"/>
      <c r="JHT27" s="7"/>
      <c r="JHU27" s="7"/>
      <c r="JHV27" s="7"/>
      <c r="JHW27" s="7"/>
      <c r="JHX27" s="7"/>
      <c r="JHY27" s="7"/>
      <c r="JHZ27" s="7"/>
      <c r="JIA27" s="7"/>
      <c r="JIB27" s="7"/>
      <c r="JIC27" s="7"/>
      <c r="JID27" s="7"/>
      <c r="JIE27" s="7"/>
      <c r="JIF27" s="7"/>
      <c r="JIG27" s="7"/>
      <c r="JIH27" s="7"/>
      <c r="JII27" s="7"/>
      <c r="JIJ27" s="7"/>
      <c r="JIK27" s="7"/>
      <c r="JIL27" s="7"/>
      <c r="JIM27" s="7"/>
      <c r="JIN27" s="7"/>
      <c r="JIO27" s="7"/>
      <c r="JIP27" s="7"/>
      <c r="JIQ27" s="7"/>
      <c r="JIR27" s="7"/>
      <c r="JIS27" s="7"/>
      <c r="JIT27" s="7"/>
      <c r="JIU27" s="7"/>
      <c r="JIV27" s="7"/>
      <c r="JIW27" s="7"/>
      <c r="JIX27" s="7"/>
      <c r="JIY27" s="7"/>
      <c r="JIZ27" s="7"/>
      <c r="JJA27" s="7"/>
      <c r="JJB27" s="7"/>
      <c r="JJC27" s="7"/>
      <c r="JJD27" s="7"/>
      <c r="JJE27" s="7"/>
      <c r="JJF27" s="7"/>
      <c r="JJG27" s="7"/>
      <c r="JJH27" s="7"/>
      <c r="JJI27" s="7"/>
      <c r="JJJ27" s="7"/>
      <c r="JJK27" s="7"/>
      <c r="JJL27" s="7"/>
      <c r="JJM27" s="7"/>
      <c r="JJN27" s="7"/>
      <c r="JJO27" s="7"/>
      <c r="JJP27" s="7"/>
      <c r="JJQ27" s="7"/>
      <c r="JJR27" s="7"/>
      <c r="JJS27" s="7"/>
      <c r="JJT27" s="7"/>
      <c r="JJU27" s="7"/>
      <c r="JJV27" s="7"/>
      <c r="JJW27" s="7"/>
      <c r="JJX27" s="7"/>
      <c r="JJY27" s="7"/>
      <c r="JJZ27" s="7"/>
      <c r="JKA27" s="7"/>
      <c r="JKB27" s="7"/>
      <c r="JKC27" s="7"/>
      <c r="JKD27" s="7"/>
      <c r="JKE27" s="7"/>
      <c r="JKF27" s="7"/>
      <c r="JKG27" s="7"/>
      <c r="JKH27" s="7"/>
      <c r="JKI27" s="7"/>
      <c r="JKJ27" s="7"/>
      <c r="JKK27" s="7"/>
      <c r="JKL27" s="7"/>
      <c r="JKM27" s="7"/>
      <c r="JKN27" s="7"/>
      <c r="JKO27" s="7"/>
      <c r="JKP27" s="7"/>
      <c r="JKQ27" s="7"/>
      <c r="JKR27" s="7"/>
      <c r="JKS27" s="7"/>
      <c r="JKT27" s="7"/>
      <c r="JKU27" s="7"/>
      <c r="JKV27" s="7"/>
      <c r="JKW27" s="7"/>
      <c r="JKX27" s="7"/>
      <c r="JKY27" s="7"/>
      <c r="JKZ27" s="7"/>
      <c r="JLA27" s="7"/>
      <c r="JLB27" s="7"/>
      <c r="JLC27" s="7"/>
      <c r="JLD27" s="7"/>
      <c r="JLE27" s="7"/>
      <c r="JLF27" s="7"/>
      <c r="JLG27" s="7"/>
      <c r="JLH27" s="7"/>
      <c r="JLI27" s="7"/>
      <c r="JLJ27" s="7"/>
      <c r="JLK27" s="7"/>
      <c r="JLL27" s="7"/>
      <c r="JLM27" s="7"/>
      <c r="JLN27" s="7"/>
      <c r="JLO27" s="7"/>
      <c r="JLP27" s="7"/>
      <c r="JLQ27" s="7"/>
      <c r="JLR27" s="7"/>
      <c r="JLS27" s="7"/>
      <c r="JLT27" s="7"/>
      <c r="JLU27" s="7"/>
      <c r="JLV27" s="7"/>
      <c r="JLW27" s="7"/>
      <c r="JLX27" s="7"/>
      <c r="JLY27" s="7"/>
      <c r="JLZ27" s="7"/>
      <c r="JMA27" s="7"/>
      <c r="JMB27" s="7"/>
      <c r="JMC27" s="7"/>
      <c r="JMD27" s="7"/>
      <c r="JME27" s="7"/>
      <c r="JMF27" s="7"/>
      <c r="JMG27" s="7"/>
      <c r="JMH27" s="7"/>
      <c r="JMI27" s="7"/>
      <c r="JMJ27" s="7"/>
      <c r="JMK27" s="7"/>
      <c r="JML27" s="7"/>
      <c r="JMM27" s="7"/>
      <c r="JMN27" s="7"/>
      <c r="JMO27" s="7"/>
      <c r="JMP27" s="7"/>
      <c r="JMQ27" s="7"/>
      <c r="JMR27" s="7"/>
      <c r="JMS27" s="7"/>
      <c r="JMT27" s="7"/>
      <c r="JMU27" s="7"/>
      <c r="JMV27" s="7"/>
      <c r="JMW27" s="7"/>
      <c r="JMX27" s="7"/>
      <c r="JMY27" s="7"/>
      <c r="JMZ27" s="7"/>
      <c r="JNA27" s="7"/>
      <c r="JNB27" s="7"/>
      <c r="JNC27" s="7"/>
      <c r="JND27" s="7"/>
      <c r="JNE27" s="7"/>
      <c r="JNF27" s="7"/>
      <c r="JNG27" s="7"/>
      <c r="JNH27" s="7"/>
      <c r="JNI27" s="7"/>
      <c r="JNJ27" s="7"/>
      <c r="JNK27" s="7"/>
      <c r="JNL27" s="7"/>
      <c r="JNM27" s="7"/>
      <c r="JNN27" s="7"/>
      <c r="JNO27" s="7"/>
      <c r="JNP27" s="7"/>
      <c r="JNQ27" s="7"/>
      <c r="JNR27" s="7"/>
      <c r="JNS27" s="7"/>
      <c r="JNT27" s="7"/>
      <c r="JNU27" s="7"/>
      <c r="JNV27" s="7"/>
      <c r="JNW27" s="7"/>
      <c r="JNX27" s="7"/>
      <c r="JNY27" s="7"/>
      <c r="JNZ27" s="7"/>
      <c r="JOA27" s="7"/>
      <c r="JOB27" s="7"/>
      <c r="JOC27" s="7"/>
      <c r="JOD27" s="7"/>
      <c r="JOE27" s="7"/>
      <c r="JOF27" s="7"/>
      <c r="JOG27" s="7"/>
      <c r="JOH27" s="7"/>
      <c r="JOI27" s="7"/>
      <c r="JOJ27" s="7"/>
      <c r="JOK27" s="7"/>
      <c r="JOL27" s="7"/>
      <c r="JOM27" s="7"/>
      <c r="JON27" s="7"/>
      <c r="JOO27" s="7"/>
      <c r="JOP27" s="7"/>
      <c r="JOQ27" s="7"/>
      <c r="JOR27" s="7"/>
      <c r="JOS27" s="7"/>
      <c r="JOT27" s="7"/>
      <c r="JOU27" s="7"/>
      <c r="JOV27" s="7"/>
      <c r="JOW27" s="7"/>
      <c r="JOX27" s="7"/>
      <c r="JOY27" s="7"/>
      <c r="JOZ27" s="7"/>
      <c r="JPA27" s="7"/>
      <c r="JPB27" s="7"/>
      <c r="JPC27" s="7"/>
      <c r="JPD27" s="7"/>
      <c r="JPE27" s="7"/>
      <c r="JPF27" s="7"/>
      <c r="JPG27" s="7"/>
      <c r="JPH27" s="7"/>
      <c r="JPI27" s="7"/>
      <c r="JPJ27" s="7"/>
      <c r="JPK27" s="7"/>
      <c r="JPL27" s="7"/>
      <c r="JPM27" s="7"/>
      <c r="JPN27" s="7"/>
      <c r="JPO27" s="7"/>
      <c r="JPP27" s="7"/>
      <c r="JPQ27" s="7"/>
      <c r="JPR27" s="7"/>
      <c r="JPS27" s="7"/>
      <c r="JPT27" s="7"/>
      <c r="JPU27" s="7"/>
      <c r="JPV27" s="7"/>
      <c r="JPW27" s="7"/>
      <c r="JPX27" s="7"/>
      <c r="JPY27" s="7"/>
      <c r="JPZ27" s="7"/>
      <c r="JQA27" s="7"/>
      <c r="JQB27" s="7"/>
      <c r="JQC27" s="7"/>
      <c r="JQD27" s="7"/>
      <c r="JQE27" s="7"/>
      <c r="JQF27" s="7"/>
      <c r="JQG27" s="7"/>
      <c r="JQH27" s="7"/>
      <c r="JQI27" s="7"/>
      <c r="JQJ27" s="7"/>
      <c r="JQK27" s="7"/>
      <c r="JQL27" s="7"/>
      <c r="JQM27" s="7"/>
      <c r="JQN27" s="7"/>
      <c r="JQO27" s="7"/>
      <c r="JQP27" s="7"/>
      <c r="JQQ27" s="7"/>
      <c r="JQR27" s="7"/>
      <c r="JQS27" s="7"/>
      <c r="JQT27" s="7"/>
      <c r="JQU27" s="7"/>
      <c r="JQV27" s="7"/>
      <c r="JQW27" s="7"/>
      <c r="JQX27" s="7"/>
      <c r="JQY27" s="7"/>
      <c r="JQZ27" s="7"/>
      <c r="JRA27" s="7"/>
      <c r="JRB27" s="7"/>
      <c r="JRC27" s="7"/>
      <c r="JRD27" s="7"/>
      <c r="JRE27" s="7"/>
      <c r="JRF27" s="7"/>
      <c r="JRG27" s="7"/>
      <c r="JRH27" s="7"/>
      <c r="JRI27" s="7"/>
      <c r="JRJ27" s="7"/>
      <c r="JRK27" s="7"/>
      <c r="JRL27" s="7"/>
      <c r="JRM27" s="7"/>
      <c r="JRN27" s="7"/>
      <c r="JRO27" s="7"/>
      <c r="JRP27" s="7"/>
      <c r="JRQ27" s="7"/>
      <c r="JRR27" s="7"/>
      <c r="JRS27" s="7"/>
      <c r="JRT27" s="7"/>
      <c r="JRU27" s="7"/>
      <c r="JRV27" s="7"/>
      <c r="JRW27" s="7"/>
      <c r="JRX27" s="7"/>
      <c r="JRY27" s="7"/>
      <c r="JRZ27" s="7"/>
      <c r="JSA27" s="7"/>
      <c r="JSB27" s="7"/>
      <c r="JSC27" s="7"/>
      <c r="JSD27" s="7"/>
      <c r="JSE27" s="7"/>
      <c r="JSF27" s="7"/>
      <c r="JSG27" s="7"/>
      <c r="JSH27" s="7"/>
      <c r="JSI27" s="7"/>
      <c r="JSJ27" s="7"/>
      <c r="JSK27" s="7"/>
      <c r="JSL27" s="7"/>
      <c r="JSM27" s="7"/>
      <c r="JSN27" s="7"/>
      <c r="JSO27" s="7"/>
      <c r="JSP27" s="7"/>
      <c r="JSQ27" s="7"/>
      <c r="JSR27" s="7"/>
      <c r="JSS27" s="7"/>
      <c r="JST27" s="7"/>
      <c r="JSU27" s="7"/>
      <c r="JSV27" s="7"/>
      <c r="JSW27" s="7"/>
      <c r="JSX27" s="7"/>
      <c r="JSY27" s="7"/>
      <c r="JSZ27" s="7"/>
      <c r="JTA27" s="7"/>
      <c r="JTB27" s="7"/>
      <c r="JTC27" s="7"/>
      <c r="JTD27" s="7"/>
      <c r="JTE27" s="7"/>
      <c r="JTF27" s="7"/>
      <c r="JTG27" s="7"/>
      <c r="JTH27" s="7"/>
      <c r="JTI27" s="7"/>
      <c r="JTJ27" s="7"/>
      <c r="JTK27" s="7"/>
      <c r="JTL27" s="7"/>
      <c r="JTM27" s="7"/>
      <c r="JTN27" s="7"/>
      <c r="JTO27" s="7"/>
      <c r="JTP27" s="7"/>
      <c r="JTQ27" s="7"/>
      <c r="JTR27" s="7"/>
      <c r="JTS27" s="7"/>
      <c r="JTT27" s="7"/>
      <c r="JTU27" s="7"/>
      <c r="JTV27" s="7"/>
      <c r="JTW27" s="7"/>
      <c r="JTX27" s="7"/>
      <c r="JTY27" s="7"/>
      <c r="JTZ27" s="7"/>
      <c r="JUA27" s="7"/>
      <c r="JUB27" s="7"/>
      <c r="JUC27" s="7"/>
      <c r="JUD27" s="7"/>
      <c r="JUE27" s="7"/>
      <c r="JUF27" s="7"/>
      <c r="JUG27" s="7"/>
      <c r="JUH27" s="7"/>
      <c r="JUI27" s="7"/>
      <c r="JUJ27" s="7"/>
      <c r="JUK27" s="7"/>
      <c r="JUL27" s="7"/>
      <c r="JUM27" s="7"/>
      <c r="JUN27" s="7"/>
      <c r="JUO27" s="7"/>
      <c r="JUP27" s="7"/>
      <c r="JUQ27" s="7"/>
      <c r="JUR27" s="7"/>
      <c r="JUS27" s="7"/>
      <c r="JUT27" s="7"/>
      <c r="JUU27" s="7"/>
      <c r="JUV27" s="7"/>
      <c r="JUW27" s="7"/>
      <c r="JUX27" s="7"/>
      <c r="JUY27" s="7"/>
      <c r="JUZ27" s="7"/>
      <c r="JVA27" s="7"/>
      <c r="JVB27" s="7"/>
      <c r="JVC27" s="7"/>
      <c r="JVD27" s="7"/>
      <c r="JVE27" s="7"/>
      <c r="JVF27" s="7"/>
      <c r="JVG27" s="7"/>
      <c r="JVH27" s="7"/>
      <c r="JVI27" s="7"/>
      <c r="JVJ27" s="7"/>
      <c r="JVK27" s="7"/>
      <c r="JVL27" s="7"/>
      <c r="JVM27" s="7"/>
      <c r="JVN27" s="7"/>
      <c r="JVO27" s="7"/>
      <c r="JVP27" s="7"/>
      <c r="JVQ27" s="7"/>
      <c r="JVR27" s="7"/>
      <c r="JVS27" s="7"/>
      <c r="JVT27" s="7"/>
      <c r="JVU27" s="7"/>
      <c r="JVV27" s="7"/>
      <c r="JVW27" s="7"/>
      <c r="JVX27" s="7"/>
      <c r="JVY27" s="7"/>
      <c r="JVZ27" s="7"/>
      <c r="JWA27" s="7"/>
      <c r="JWB27" s="7"/>
      <c r="JWC27" s="7"/>
      <c r="JWD27" s="7"/>
      <c r="JWE27" s="7"/>
      <c r="JWF27" s="7"/>
      <c r="JWG27" s="7"/>
      <c r="JWH27" s="7"/>
      <c r="JWI27" s="7"/>
      <c r="JWJ27" s="7"/>
      <c r="JWK27" s="7"/>
      <c r="JWL27" s="7"/>
      <c r="JWM27" s="7"/>
      <c r="JWN27" s="7"/>
      <c r="JWO27" s="7"/>
      <c r="JWP27" s="7"/>
      <c r="JWQ27" s="7"/>
      <c r="JWR27" s="7"/>
      <c r="JWS27" s="7"/>
      <c r="JWT27" s="7"/>
      <c r="JWU27" s="7"/>
      <c r="JWV27" s="7"/>
      <c r="JWW27" s="7"/>
      <c r="JWX27" s="7"/>
      <c r="JWY27" s="7"/>
      <c r="JWZ27" s="7"/>
      <c r="JXA27" s="7"/>
      <c r="JXB27" s="7"/>
      <c r="JXC27" s="7"/>
      <c r="JXD27" s="7"/>
      <c r="JXE27" s="7"/>
      <c r="JXF27" s="7"/>
      <c r="JXG27" s="7"/>
      <c r="JXH27" s="7"/>
      <c r="JXI27" s="7"/>
      <c r="JXJ27" s="7"/>
      <c r="JXK27" s="7"/>
      <c r="JXL27" s="7"/>
      <c r="JXM27" s="7"/>
      <c r="JXN27" s="7"/>
      <c r="JXO27" s="7"/>
      <c r="JXP27" s="7"/>
      <c r="JXQ27" s="7"/>
      <c r="JXR27" s="7"/>
      <c r="JXS27" s="7"/>
      <c r="JXT27" s="7"/>
      <c r="JXU27" s="7"/>
      <c r="JXV27" s="7"/>
      <c r="JXW27" s="7"/>
      <c r="JXX27" s="7"/>
      <c r="JXY27" s="7"/>
      <c r="JXZ27" s="7"/>
      <c r="JYA27" s="7"/>
      <c r="JYB27" s="7"/>
      <c r="JYC27" s="7"/>
      <c r="JYD27" s="7"/>
      <c r="JYE27" s="7"/>
      <c r="JYF27" s="7"/>
      <c r="JYG27" s="7"/>
      <c r="JYH27" s="7"/>
      <c r="JYI27" s="7"/>
      <c r="JYJ27" s="7"/>
      <c r="JYK27" s="7"/>
      <c r="JYL27" s="7"/>
      <c r="JYM27" s="7"/>
      <c r="JYN27" s="7"/>
      <c r="JYO27" s="7"/>
      <c r="JYP27" s="7"/>
      <c r="JYQ27" s="7"/>
      <c r="JYR27" s="7"/>
      <c r="JYS27" s="7"/>
      <c r="JYT27" s="7"/>
      <c r="JYU27" s="7"/>
      <c r="JYV27" s="7"/>
      <c r="JYW27" s="7"/>
      <c r="JYX27" s="7"/>
      <c r="JYY27" s="7"/>
      <c r="JYZ27" s="7"/>
      <c r="JZA27" s="7"/>
      <c r="JZB27" s="7"/>
      <c r="JZC27" s="7"/>
      <c r="JZD27" s="7"/>
      <c r="JZE27" s="7"/>
      <c r="JZF27" s="7"/>
      <c r="JZG27" s="7"/>
      <c r="JZH27" s="7"/>
      <c r="JZI27" s="7"/>
      <c r="JZJ27" s="7"/>
      <c r="JZK27" s="7"/>
      <c r="JZL27" s="7"/>
      <c r="JZM27" s="7"/>
      <c r="JZN27" s="7"/>
      <c r="JZO27" s="7"/>
      <c r="JZP27" s="7"/>
      <c r="JZQ27" s="7"/>
      <c r="JZR27" s="7"/>
      <c r="JZS27" s="7"/>
      <c r="JZT27" s="7"/>
      <c r="JZU27" s="7"/>
      <c r="JZV27" s="7"/>
      <c r="JZW27" s="7"/>
      <c r="JZX27" s="7"/>
      <c r="JZY27" s="7"/>
      <c r="JZZ27" s="7"/>
      <c r="KAA27" s="7"/>
      <c r="KAB27" s="7"/>
      <c r="KAC27" s="7"/>
      <c r="KAD27" s="7"/>
      <c r="KAE27" s="7"/>
      <c r="KAF27" s="7"/>
      <c r="KAG27" s="7"/>
      <c r="KAH27" s="7"/>
      <c r="KAI27" s="7"/>
      <c r="KAJ27" s="7"/>
      <c r="KAK27" s="7"/>
      <c r="KAL27" s="7"/>
      <c r="KAM27" s="7"/>
      <c r="KAN27" s="7"/>
      <c r="KAO27" s="7"/>
      <c r="KAP27" s="7"/>
      <c r="KAQ27" s="7"/>
      <c r="KAR27" s="7"/>
      <c r="KAS27" s="7"/>
      <c r="KAT27" s="7"/>
      <c r="KAU27" s="7"/>
      <c r="KAV27" s="7"/>
      <c r="KAW27" s="7"/>
      <c r="KAX27" s="7"/>
      <c r="KAY27" s="7"/>
      <c r="KAZ27" s="7"/>
      <c r="KBA27" s="7"/>
      <c r="KBB27" s="7"/>
      <c r="KBC27" s="7"/>
      <c r="KBD27" s="7"/>
      <c r="KBE27" s="7"/>
      <c r="KBF27" s="7"/>
      <c r="KBG27" s="7"/>
      <c r="KBH27" s="7"/>
      <c r="KBI27" s="7"/>
      <c r="KBJ27" s="7"/>
      <c r="KBK27" s="7"/>
      <c r="KBL27" s="7"/>
      <c r="KBM27" s="7"/>
      <c r="KBN27" s="7"/>
      <c r="KBO27" s="7"/>
      <c r="KBP27" s="7"/>
      <c r="KBQ27" s="7"/>
      <c r="KBR27" s="7"/>
      <c r="KBS27" s="7"/>
      <c r="KBT27" s="7"/>
      <c r="KBU27" s="7"/>
      <c r="KBV27" s="7"/>
      <c r="KBW27" s="7"/>
      <c r="KBX27" s="7"/>
      <c r="KBY27" s="7"/>
      <c r="KBZ27" s="7"/>
      <c r="KCA27" s="7"/>
      <c r="KCB27" s="7"/>
      <c r="KCC27" s="7"/>
      <c r="KCD27" s="7"/>
      <c r="KCE27" s="7"/>
      <c r="KCF27" s="7"/>
      <c r="KCG27" s="7"/>
      <c r="KCH27" s="7"/>
      <c r="KCI27" s="7"/>
      <c r="KCJ27" s="7"/>
      <c r="KCK27" s="7"/>
      <c r="KCL27" s="7"/>
      <c r="KCM27" s="7"/>
      <c r="KCN27" s="7"/>
      <c r="KCO27" s="7"/>
      <c r="KCP27" s="7"/>
      <c r="KCQ27" s="7"/>
      <c r="KCR27" s="7"/>
      <c r="KCS27" s="7"/>
      <c r="KCT27" s="7"/>
      <c r="KCU27" s="7"/>
      <c r="KCV27" s="7"/>
      <c r="KCW27" s="7"/>
      <c r="KCX27" s="7"/>
      <c r="KCY27" s="7"/>
      <c r="KCZ27" s="7"/>
      <c r="KDA27" s="7"/>
      <c r="KDB27" s="7"/>
      <c r="KDC27" s="7"/>
      <c r="KDD27" s="7"/>
      <c r="KDE27" s="7"/>
      <c r="KDF27" s="7"/>
      <c r="KDG27" s="7"/>
      <c r="KDH27" s="7"/>
      <c r="KDI27" s="7"/>
      <c r="KDJ27" s="7"/>
      <c r="KDK27" s="7"/>
      <c r="KDL27" s="7"/>
      <c r="KDM27" s="7"/>
      <c r="KDN27" s="7"/>
      <c r="KDO27" s="7"/>
      <c r="KDP27" s="7"/>
      <c r="KDQ27" s="7"/>
      <c r="KDR27" s="7"/>
      <c r="KDS27" s="7"/>
      <c r="KDT27" s="7"/>
      <c r="KDU27" s="7"/>
      <c r="KDV27" s="7"/>
      <c r="KDW27" s="7"/>
      <c r="KDX27" s="7"/>
      <c r="KDY27" s="7"/>
      <c r="KDZ27" s="7"/>
      <c r="KEA27" s="7"/>
      <c r="KEB27" s="7"/>
      <c r="KEC27" s="7"/>
      <c r="KED27" s="7"/>
      <c r="KEE27" s="7"/>
      <c r="KEF27" s="7"/>
      <c r="KEG27" s="7"/>
      <c r="KEH27" s="7"/>
      <c r="KEI27" s="7"/>
      <c r="KEJ27" s="7"/>
      <c r="KEK27" s="7"/>
      <c r="KEL27" s="7"/>
      <c r="KEM27" s="7"/>
      <c r="KEN27" s="7"/>
      <c r="KEO27" s="7"/>
      <c r="KEP27" s="7"/>
      <c r="KEQ27" s="7"/>
      <c r="KER27" s="7"/>
      <c r="KES27" s="7"/>
      <c r="KET27" s="7"/>
      <c r="KEU27" s="7"/>
      <c r="KEV27" s="7"/>
      <c r="KEW27" s="7"/>
      <c r="KEX27" s="7"/>
      <c r="KEY27" s="7"/>
      <c r="KEZ27" s="7"/>
      <c r="KFA27" s="7"/>
      <c r="KFB27" s="7"/>
      <c r="KFC27" s="7"/>
      <c r="KFD27" s="7"/>
      <c r="KFE27" s="7"/>
      <c r="KFF27" s="7"/>
      <c r="KFG27" s="7"/>
      <c r="KFH27" s="7"/>
      <c r="KFI27" s="7"/>
      <c r="KFJ27" s="7"/>
      <c r="KFK27" s="7"/>
      <c r="KFL27" s="7"/>
      <c r="KFM27" s="7"/>
      <c r="KFN27" s="7"/>
      <c r="KFO27" s="7"/>
      <c r="KFP27" s="7"/>
      <c r="KFQ27" s="7"/>
      <c r="KFR27" s="7"/>
      <c r="KFS27" s="7"/>
      <c r="KFT27" s="7"/>
      <c r="KFU27" s="7"/>
      <c r="KFV27" s="7"/>
      <c r="KFW27" s="7"/>
      <c r="KFX27" s="7"/>
      <c r="KFY27" s="7"/>
      <c r="KFZ27" s="7"/>
      <c r="KGA27" s="7"/>
      <c r="KGB27" s="7"/>
      <c r="KGC27" s="7"/>
      <c r="KGD27" s="7"/>
      <c r="KGE27" s="7"/>
      <c r="KGF27" s="7"/>
      <c r="KGG27" s="7"/>
      <c r="KGH27" s="7"/>
      <c r="KGI27" s="7"/>
      <c r="KGJ27" s="7"/>
      <c r="KGK27" s="7"/>
      <c r="KGL27" s="7"/>
      <c r="KGM27" s="7"/>
      <c r="KGN27" s="7"/>
      <c r="KGO27" s="7"/>
      <c r="KGP27" s="7"/>
      <c r="KGQ27" s="7"/>
      <c r="KGR27" s="7"/>
      <c r="KGS27" s="7"/>
      <c r="KGT27" s="7"/>
      <c r="KGU27" s="7"/>
      <c r="KGV27" s="7"/>
      <c r="KGW27" s="7"/>
      <c r="KGX27" s="7"/>
      <c r="KGY27" s="7"/>
      <c r="KGZ27" s="7"/>
      <c r="KHA27" s="7"/>
      <c r="KHB27" s="7"/>
      <c r="KHC27" s="7"/>
      <c r="KHD27" s="7"/>
      <c r="KHE27" s="7"/>
      <c r="KHF27" s="7"/>
      <c r="KHG27" s="7"/>
      <c r="KHH27" s="7"/>
      <c r="KHI27" s="7"/>
      <c r="KHJ27" s="7"/>
      <c r="KHK27" s="7"/>
      <c r="KHL27" s="7"/>
      <c r="KHM27" s="7"/>
      <c r="KHN27" s="7"/>
      <c r="KHO27" s="7"/>
      <c r="KHP27" s="7"/>
      <c r="KHQ27" s="7"/>
      <c r="KHR27" s="7"/>
      <c r="KHS27" s="7"/>
      <c r="KHT27" s="7"/>
      <c r="KHU27" s="7"/>
      <c r="KHV27" s="7"/>
      <c r="KHW27" s="7"/>
      <c r="KHX27" s="7"/>
      <c r="KHY27" s="7"/>
      <c r="KHZ27" s="7"/>
      <c r="KIA27" s="7"/>
      <c r="KIB27" s="7"/>
      <c r="KIC27" s="7"/>
      <c r="KID27" s="7"/>
      <c r="KIE27" s="7"/>
      <c r="KIF27" s="7"/>
      <c r="KIG27" s="7"/>
      <c r="KIH27" s="7"/>
      <c r="KII27" s="7"/>
      <c r="KIJ27" s="7"/>
      <c r="KIK27" s="7"/>
      <c r="KIL27" s="7"/>
      <c r="KIM27" s="7"/>
      <c r="KIN27" s="7"/>
      <c r="KIO27" s="7"/>
      <c r="KIP27" s="7"/>
      <c r="KIQ27" s="7"/>
      <c r="KIR27" s="7"/>
      <c r="KIS27" s="7"/>
      <c r="KIT27" s="7"/>
      <c r="KIU27" s="7"/>
      <c r="KIV27" s="7"/>
      <c r="KIW27" s="7"/>
      <c r="KIX27" s="7"/>
      <c r="KIY27" s="7"/>
      <c r="KIZ27" s="7"/>
      <c r="KJA27" s="7"/>
      <c r="KJB27" s="7"/>
      <c r="KJC27" s="7"/>
      <c r="KJD27" s="7"/>
      <c r="KJE27" s="7"/>
      <c r="KJF27" s="7"/>
      <c r="KJG27" s="7"/>
      <c r="KJH27" s="7"/>
      <c r="KJI27" s="7"/>
      <c r="KJJ27" s="7"/>
      <c r="KJK27" s="7"/>
      <c r="KJL27" s="7"/>
      <c r="KJM27" s="7"/>
      <c r="KJN27" s="7"/>
      <c r="KJO27" s="7"/>
      <c r="KJP27" s="7"/>
      <c r="KJQ27" s="7"/>
      <c r="KJR27" s="7"/>
      <c r="KJS27" s="7"/>
      <c r="KJT27" s="7"/>
      <c r="KJU27" s="7"/>
      <c r="KJV27" s="7"/>
      <c r="KJW27" s="7"/>
      <c r="KJX27" s="7"/>
      <c r="KJY27" s="7"/>
      <c r="KJZ27" s="7"/>
      <c r="KKA27" s="7"/>
      <c r="KKB27" s="7"/>
      <c r="KKC27" s="7"/>
      <c r="KKD27" s="7"/>
      <c r="KKE27" s="7"/>
      <c r="KKF27" s="7"/>
      <c r="KKG27" s="7"/>
      <c r="KKH27" s="7"/>
      <c r="KKI27" s="7"/>
      <c r="KKJ27" s="7"/>
      <c r="KKK27" s="7"/>
      <c r="KKL27" s="7"/>
      <c r="KKM27" s="7"/>
      <c r="KKN27" s="7"/>
      <c r="KKO27" s="7"/>
      <c r="KKP27" s="7"/>
      <c r="KKQ27" s="7"/>
      <c r="KKR27" s="7"/>
      <c r="KKS27" s="7"/>
      <c r="KKT27" s="7"/>
      <c r="KKU27" s="7"/>
      <c r="KKV27" s="7"/>
      <c r="KKW27" s="7"/>
      <c r="KKX27" s="7"/>
      <c r="KKY27" s="7"/>
      <c r="KKZ27" s="7"/>
      <c r="KLA27" s="7"/>
      <c r="KLB27" s="7"/>
      <c r="KLC27" s="7"/>
      <c r="KLD27" s="7"/>
      <c r="KLE27" s="7"/>
      <c r="KLF27" s="7"/>
      <c r="KLG27" s="7"/>
      <c r="KLH27" s="7"/>
      <c r="KLI27" s="7"/>
      <c r="KLJ27" s="7"/>
      <c r="KLK27" s="7"/>
      <c r="KLL27" s="7"/>
      <c r="KLM27" s="7"/>
      <c r="KLN27" s="7"/>
      <c r="KLO27" s="7"/>
      <c r="KLP27" s="7"/>
      <c r="KLQ27" s="7"/>
      <c r="KLR27" s="7"/>
      <c r="KLS27" s="7"/>
      <c r="KLT27" s="7"/>
      <c r="KLU27" s="7"/>
      <c r="KLV27" s="7"/>
      <c r="KLW27" s="7"/>
      <c r="KLX27" s="7"/>
      <c r="KLY27" s="7"/>
      <c r="KLZ27" s="7"/>
      <c r="KMA27" s="7"/>
      <c r="KMB27" s="7"/>
      <c r="KMC27" s="7"/>
      <c r="KMD27" s="7"/>
      <c r="KME27" s="7"/>
      <c r="KMF27" s="7"/>
      <c r="KMG27" s="7"/>
      <c r="KMH27" s="7"/>
      <c r="KMI27" s="7"/>
      <c r="KMJ27" s="7"/>
      <c r="KMK27" s="7"/>
      <c r="KML27" s="7"/>
      <c r="KMM27" s="7"/>
      <c r="KMN27" s="7"/>
      <c r="KMO27" s="7"/>
      <c r="KMP27" s="7"/>
      <c r="KMQ27" s="7"/>
      <c r="KMR27" s="7"/>
      <c r="KMS27" s="7"/>
      <c r="KMT27" s="7"/>
      <c r="KMU27" s="7"/>
      <c r="KMV27" s="7"/>
      <c r="KMW27" s="7"/>
      <c r="KMX27" s="7"/>
      <c r="KMY27" s="7"/>
      <c r="KMZ27" s="7"/>
      <c r="KNA27" s="7"/>
      <c r="KNB27" s="7"/>
      <c r="KNC27" s="7"/>
      <c r="KND27" s="7"/>
      <c r="KNE27" s="7"/>
      <c r="KNF27" s="7"/>
      <c r="KNG27" s="7"/>
      <c r="KNH27" s="7"/>
      <c r="KNI27" s="7"/>
      <c r="KNJ27" s="7"/>
      <c r="KNK27" s="7"/>
      <c r="KNL27" s="7"/>
      <c r="KNM27" s="7"/>
      <c r="KNN27" s="7"/>
      <c r="KNO27" s="7"/>
      <c r="KNP27" s="7"/>
      <c r="KNQ27" s="7"/>
      <c r="KNR27" s="7"/>
      <c r="KNS27" s="7"/>
      <c r="KNT27" s="7"/>
      <c r="KNU27" s="7"/>
      <c r="KNV27" s="7"/>
      <c r="KNW27" s="7"/>
      <c r="KNX27" s="7"/>
      <c r="KNY27" s="7"/>
      <c r="KNZ27" s="7"/>
      <c r="KOA27" s="7"/>
      <c r="KOB27" s="7"/>
      <c r="KOC27" s="7"/>
      <c r="KOD27" s="7"/>
      <c r="KOE27" s="7"/>
      <c r="KOF27" s="7"/>
      <c r="KOG27" s="7"/>
      <c r="KOH27" s="7"/>
      <c r="KOI27" s="7"/>
      <c r="KOJ27" s="7"/>
      <c r="KOK27" s="7"/>
      <c r="KOL27" s="7"/>
      <c r="KOM27" s="7"/>
      <c r="KON27" s="7"/>
      <c r="KOO27" s="7"/>
      <c r="KOP27" s="7"/>
      <c r="KOQ27" s="7"/>
      <c r="KOR27" s="7"/>
      <c r="KOS27" s="7"/>
      <c r="KOT27" s="7"/>
      <c r="KOU27" s="7"/>
      <c r="KOV27" s="7"/>
      <c r="KOW27" s="7"/>
      <c r="KOX27" s="7"/>
      <c r="KOY27" s="7"/>
      <c r="KOZ27" s="7"/>
      <c r="KPA27" s="7"/>
      <c r="KPB27" s="7"/>
      <c r="KPC27" s="7"/>
      <c r="KPD27" s="7"/>
      <c r="KPE27" s="7"/>
      <c r="KPF27" s="7"/>
      <c r="KPG27" s="7"/>
      <c r="KPH27" s="7"/>
      <c r="KPI27" s="7"/>
      <c r="KPJ27" s="7"/>
      <c r="KPK27" s="7"/>
      <c r="KPL27" s="7"/>
      <c r="KPM27" s="7"/>
      <c r="KPN27" s="7"/>
      <c r="KPO27" s="7"/>
      <c r="KPP27" s="7"/>
      <c r="KPQ27" s="7"/>
      <c r="KPR27" s="7"/>
      <c r="KPS27" s="7"/>
      <c r="KPT27" s="7"/>
      <c r="KPU27" s="7"/>
      <c r="KPV27" s="7"/>
      <c r="KPW27" s="7"/>
      <c r="KPX27" s="7"/>
      <c r="KPY27" s="7"/>
      <c r="KPZ27" s="7"/>
      <c r="KQA27" s="7"/>
      <c r="KQB27" s="7"/>
      <c r="KQC27" s="7"/>
      <c r="KQD27" s="7"/>
      <c r="KQE27" s="7"/>
      <c r="KQF27" s="7"/>
      <c r="KQG27" s="7"/>
      <c r="KQH27" s="7"/>
      <c r="KQI27" s="7"/>
      <c r="KQJ27" s="7"/>
      <c r="KQK27" s="7"/>
      <c r="KQL27" s="7"/>
      <c r="KQM27" s="7"/>
      <c r="KQN27" s="7"/>
      <c r="KQO27" s="7"/>
      <c r="KQP27" s="7"/>
      <c r="KQQ27" s="7"/>
      <c r="KQR27" s="7"/>
      <c r="KQS27" s="7"/>
      <c r="KQT27" s="7"/>
      <c r="KQU27" s="7"/>
      <c r="KQV27" s="7"/>
      <c r="KQW27" s="7"/>
      <c r="KQX27" s="7"/>
      <c r="KQY27" s="7"/>
      <c r="KQZ27" s="7"/>
      <c r="KRA27" s="7"/>
      <c r="KRB27" s="7"/>
      <c r="KRC27" s="7"/>
      <c r="KRD27" s="7"/>
      <c r="KRE27" s="7"/>
      <c r="KRF27" s="7"/>
      <c r="KRG27" s="7"/>
      <c r="KRH27" s="7"/>
      <c r="KRI27" s="7"/>
      <c r="KRJ27" s="7"/>
      <c r="KRK27" s="7"/>
      <c r="KRL27" s="7"/>
      <c r="KRM27" s="7"/>
      <c r="KRN27" s="7"/>
      <c r="KRO27" s="7"/>
      <c r="KRP27" s="7"/>
      <c r="KRQ27" s="7"/>
      <c r="KRR27" s="7"/>
      <c r="KRS27" s="7"/>
      <c r="KRT27" s="7"/>
      <c r="KRU27" s="7"/>
      <c r="KRV27" s="7"/>
      <c r="KRW27" s="7"/>
      <c r="KRX27" s="7"/>
      <c r="KRY27" s="7"/>
      <c r="KRZ27" s="7"/>
      <c r="KSA27" s="7"/>
      <c r="KSB27" s="7"/>
      <c r="KSC27" s="7"/>
      <c r="KSD27" s="7"/>
      <c r="KSE27" s="7"/>
      <c r="KSF27" s="7"/>
      <c r="KSG27" s="7"/>
      <c r="KSH27" s="7"/>
      <c r="KSI27" s="7"/>
      <c r="KSJ27" s="7"/>
      <c r="KSK27" s="7"/>
      <c r="KSL27" s="7"/>
      <c r="KSM27" s="7"/>
      <c r="KSN27" s="7"/>
      <c r="KSO27" s="7"/>
      <c r="KSP27" s="7"/>
      <c r="KSQ27" s="7"/>
      <c r="KSR27" s="7"/>
      <c r="KSS27" s="7"/>
      <c r="KST27" s="7"/>
      <c r="KSU27" s="7"/>
      <c r="KSV27" s="7"/>
      <c r="KSW27" s="7"/>
      <c r="KSX27" s="7"/>
      <c r="KSY27" s="7"/>
      <c r="KSZ27" s="7"/>
      <c r="KTA27" s="7"/>
      <c r="KTB27" s="7"/>
      <c r="KTC27" s="7"/>
      <c r="KTD27" s="7"/>
      <c r="KTE27" s="7"/>
      <c r="KTF27" s="7"/>
      <c r="KTG27" s="7"/>
      <c r="KTH27" s="7"/>
      <c r="KTI27" s="7"/>
      <c r="KTJ27" s="7"/>
      <c r="KTK27" s="7"/>
      <c r="KTL27" s="7"/>
      <c r="KTM27" s="7"/>
      <c r="KTN27" s="7"/>
      <c r="KTO27" s="7"/>
      <c r="KTP27" s="7"/>
      <c r="KTQ27" s="7"/>
      <c r="KTR27" s="7"/>
      <c r="KTS27" s="7"/>
      <c r="KTT27" s="7"/>
      <c r="KTU27" s="7"/>
      <c r="KTV27" s="7"/>
      <c r="KTW27" s="7"/>
      <c r="KTX27" s="7"/>
      <c r="KTY27" s="7"/>
      <c r="KTZ27" s="7"/>
      <c r="KUA27" s="7"/>
      <c r="KUB27" s="7"/>
      <c r="KUC27" s="7"/>
      <c r="KUD27" s="7"/>
      <c r="KUE27" s="7"/>
      <c r="KUF27" s="7"/>
      <c r="KUG27" s="7"/>
      <c r="KUH27" s="7"/>
      <c r="KUI27" s="7"/>
      <c r="KUJ27" s="7"/>
      <c r="KUK27" s="7"/>
      <c r="KUL27" s="7"/>
      <c r="KUM27" s="7"/>
      <c r="KUN27" s="7"/>
      <c r="KUO27" s="7"/>
      <c r="KUP27" s="7"/>
      <c r="KUQ27" s="7"/>
      <c r="KUR27" s="7"/>
      <c r="KUS27" s="7"/>
      <c r="KUT27" s="7"/>
      <c r="KUU27" s="7"/>
      <c r="KUV27" s="7"/>
      <c r="KUW27" s="7"/>
      <c r="KUX27" s="7"/>
      <c r="KUY27" s="7"/>
      <c r="KUZ27" s="7"/>
      <c r="KVA27" s="7"/>
      <c r="KVB27" s="7"/>
      <c r="KVC27" s="7"/>
      <c r="KVD27" s="7"/>
      <c r="KVE27" s="7"/>
      <c r="KVF27" s="7"/>
      <c r="KVG27" s="7"/>
      <c r="KVH27" s="7"/>
      <c r="KVI27" s="7"/>
      <c r="KVJ27" s="7"/>
      <c r="KVK27" s="7"/>
      <c r="KVL27" s="7"/>
      <c r="KVM27" s="7"/>
      <c r="KVN27" s="7"/>
      <c r="KVO27" s="7"/>
      <c r="KVP27" s="7"/>
      <c r="KVQ27" s="7"/>
      <c r="KVR27" s="7"/>
      <c r="KVS27" s="7"/>
      <c r="KVT27" s="7"/>
      <c r="KVU27" s="7"/>
      <c r="KVV27" s="7"/>
      <c r="KVW27" s="7"/>
      <c r="KVX27" s="7"/>
      <c r="KVY27" s="7"/>
      <c r="KVZ27" s="7"/>
      <c r="KWA27" s="7"/>
      <c r="KWB27" s="7"/>
      <c r="KWC27" s="7"/>
      <c r="KWD27" s="7"/>
      <c r="KWE27" s="7"/>
      <c r="KWF27" s="7"/>
      <c r="KWG27" s="7"/>
      <c r="KWH27" s="7"/>
      <c r="KWI27" s="7"/>
      <c r="KWJ27" s="7"/>
      <c r="KWK27" s="7"/>
      <c r="KWL27" s="7"/>
      <c r="KWM27" s="7"/>
      <c r="KWN27" s="7"/>
      <c r="KWO27" s="7"/>
      <c r="KWP27" s="7"/>
      <c r="KWQ27" s="7"/>
      <c r="KWR27" s="7"/>
      <c r="KWS27" s="7"/>
      <c r="KWT27" s="7"/>
      <c r="KWU27" s="7"/>
      <c r="KWV27" s="7"/>
      <c r="KWW27" s="7"/>
      <c r="KWX27" s="7"/>
      <c r="KWY27" s="7"/>
      <c r="KWZ27" s="7"/>
      <c r="KXA27" s="7"/>
      <c r="KXB27" s="7"/>
      <c r="KXC27" s="7"/>
      <c r="KXD27" s="7"/>
      <c r="KXE27" s="7"/>
      <c r="KXF27" s="7"/>
      <c r="KXG27" s="7"/>
      <c r="KXH27" s="7"/>
      <c r="KXI27" s="7"/>
      <c r="KXJ27" s="7"/>
      <c r="KXK27" s="7"/>
      <c r="KXL27" s="7"/>
      <c r="KXM27" s="7"/>
      <c r="KXN27" s="7"/>
      <c r="KXO27" s="7"/>
      <c r="KXP27" s="7"/>
      <c r="KXQ27" s="7"/>
      <c r="KXR27" s="7"/>
      <c r="KXS27" s="7"/>
      <c r="KXT27" s="7"/>
      <c r="KXU27" s="7"/>
      <c r="KXV27" s="7"/>
      <c r="KXW27" s="7"/>
      <c r="KXX27" s="7"/>
      <c r="KXY27" s="7"/>
      <c r="KXZ27" s="7"/>
      <c r="KYA27" s="7"/>
      <c r="KYB27" s="7"/>
      <c r="KYC27" s="7"/>
      <c r="KYD27" s="7"/>
      <c r="KYE27" s="7"/>
      <c r="KYF27" s="7"/>
      <c r="KYG27" s="7"/>
      <c r="KYH27" s="7"/>
      <c r="KYI27" s="7"/>
      <c r="KYJ27" s="7"/>
      <c r="KYK27" s="7"/>
      <c r="KYL27" s="7"/>
      <c r="KYM27" s="7"/>
      <c r="KYN27" s="7"/>
      <c r="KYO27" s="7"/>
      <c r="KYP27" s="7"/>
      <c r="KYQ27" s="7"/>
      <c r="KYR27" s="7"/>
      <c r="KYS27" s="7"/>
      <c r="KYT27" s="7"/>
      <c r="KYU27" s="7"/>
      <c r="KYV27" s="7"/>
      <c r="KYW27" s="7"/>
      <c r="KYX27" s="7"/>
      <c r="KYY27" s="7"/>
      <c r="KYZ27" s="7"/>
      <c r="KZA27" s="7"/>
      <c r="KZB27" s="7"/>
      <c r="KZC27" s="7"/>
      <c r="KZD27" s="7"/>
      <c r="KZE27" s="7"/>
      <c r="KZF27" s="7"/>
      <c r="KZG27" s="7"/>
      <c r="KZH27" s="7"/>
      <c r="KZI27" s="7"/>
      <c r="KZJ27" s="7"/>
      <c r="KZK27" s="7"/>
      <c r="KZL27" s="7"/>
      <c r="KZM27" s="7"/>
      <c r="KZN27" s="7"/>
      <c r="KZO27" s="7"/>
      <c r="KZP27" s="7"/>
      <c r="KZQ27" s="7"/>
      <c r="KZR27" s="7"/>
      <c r="KZS27" s="7"/>
      <c r="KZT27" s="7"/>
      <c r="KZU27" s="7"/>
      <c r="KZV27" s="7"/>
      <c r="KZW27" s="7"/>
      <c r="KZX27" s="7"/>
      <c r="KZY27" s="7"/>
      <c r="KZZ27" s="7"/>
      <c r="LAA27" s="7"/>
      <c r="LAB27" s="7"/>
      <c r="LAC27" s="7"/>
      <c r="LAD27" s="7"/>
      <c r="LAE27" s="7"/>
      <c r="LAF27" s="7"/>
      <c r="LAG27" s="7"/>
      <c r="LAH27" s="7"/>
      <c r="LAI27" s="7"/>
      <c r="LAJ27" s="7"/>
      <c r="LAK27" s="7"/>
      <c r="LAL27" s="7"/>
      <c r="LAM27" s="7"/>
      <c r="LAN27" s="7"/>
      <c r="LAO27" s="7"/>
      <c r="LAP27" s="7"/>
      <c r="LAQ27" s="7"/>
      <c r="LAR27" s="7"/>
      <c r="LAS27" s="7"/>
      <c r="LAT27" s="7"/>
      <c r="LAU27" s="7"/>
      <c r="LAV27" s="7"/>
      <c r="LAW27" s="7"/>
      <c r="LAX27" s="7"/>
      <c r="LAY27" s="7"/>
      <c r="LAZ27" s="7"/>
      <c r="LBA27" s="7"/>
      <c r="LBB27" s="7"/>
      <c r="LBC27" s="7"/>
      <c r="LBD27" s="7"/>
      <c r="LBE27" s="7"/>
      <c r="LBF27" s="7"/>
      <c r="LBG27" s="7"/>
      <c r="LBH27" s="7"/>
      <c r="LBI27" s="7"/>
      <c r="LBJ27" s="7"/>
      <c r="LBK27" s="7"/>
      <c r="LBL27" s="7"/>
      <c r="LBM27" s="7"/>
      <c r="LBN27" s="7"/>
      <c r="LBO27" s="7"/>
      <c r="LBP27" s="7"/>
      <c r="LBQ27" s="7"/>
      <c r="LBR27" s="7"/>
      <c r="LBS27" s="7"/>
      <c r="LBT27" s="7"/>
      <c r="LBU27" s="7"/>
      <c r="LBV27" s="7"/>
      <c r="LBW27" s="7"/>
      <c r="LBX27" s="7"/>
      <c r="LBY27" s="7"/>
      <c r="LBZ27" s="7"/>
      <c r="LCA27" s="7"/>
      <c r="LCB27" s="7"/>
      <c r="LCC27" s="7"/>
      <c r="LCD27" s="7"/>
      <c r="LCE27" s="7"/>
      <c r="LCF27" s="7"/>
      <c r="LCG27" s="7"/>
      <c r="LCH27" s="7"/>
      <c r="LCI27" s="7"/>
      <c r="LCJ27" s="7"/>
      <c r="LCK27" s="7"/>
      <c r="LCL27" s="7"/>
      <c r="LCM27" s="7"/>
      <c r="LCN27" s="7"/>
      <c r="LCO27" s="7"/>
      <c r="LCP27" s="7"/>
      <c r="LCQ27" s="7"/>
      <c r="LCR27" s="7"/>
      <c r="LCS27" s="7"/>
      <c r="LCT27" s="7"/>
      <c r="LCU27" s="7"/>
      <c r="LCV27" s="7"/>
      <c r="LCW27" s="7"/>
      <c r="LCX27" s="7"/>
      <c r="LCY27" s="7"/>
      <c r="LCZ27" s="7"/>
      <c r="LDA27" s="7"/>
      <c r="LDB27" s="7"/>
      <c r="LDC27" s="7"/>
      <c r="LDD27" s="7"/>
      <c r="LDE27" s="7"/>
      <c r="LDF27" s="7"/>
      <c r="LDG27" s="7"/>
      <c r="LDH27" s="7"/>
      <c r="LDI27" s="7"/>
      <c r="LDJ27" s="7"/>
      <c r="LDK27" s="7"/>
      <c r="LDL27" s="7"/>
      <c r="LDM27" s="7"/>
      <c r="LDN27" s="7"/>
      <c r="LDO27" s="7"/>
      <c r="LDP27" s="7"/>
      <c r="LDQ27" s="7"/>
      <c r="LDR27" s="7"/>
      <c r="LDS27" s="7"/>
      <c r="LDT27" s="7"/>
      <c r="LDU27" s="7"/>
      <c r="LDV27" s="7"/>
      <c r="LDW27" s="7"/>
      <c r="LDX27" s="7"/>
      <c r="LDY27" s="7"/>
      <c r="LDZ27" s="7"/>
      <c r="LEA27" s="7"/>
      <c r="LEB27" s="7"/>
      <c r="LEC27" s="7"/>
      <c r="LED27" s="7"/>
      <c r="LEE27" s="7"/>
      <c r="LEF27" s="7"/>
      <c r="LEG27" s="7"/>
      <c r="LEH27" s="7"/>
      <c r="LEI27" s="7"/>
      <c r="LEJ27" s="7"/>
      <c r="LEK27" s="7"/>
      <c r="LEL27" s="7"/>
      <c r="LEM27" s="7"/>
      <c r="LEN27" s="7"/>
      <c r="LEO27" s="7"/>
      <c r="LEP27" s="7"/>
      <c r="LEQ27" s="7"/>
      <c r="LER27" s="7"/>
      <c r="LES27" s="7"/>
      <c r="LET27" s="7"/>
      <c r="LEU27" s="7"/>
      <c r="LEV27" s="7"/>
      <c r="LEW27" s="7"/>
      <c r="LEX27" s="7"/>
      <c r="LEY27" s="7"/>
      <c r="LEZ27" s="7"/>
      <c r="LFA27" s="7"/>
      <c r="LFB27" s="7"/>
      <c r="LFC27" s="7"/>
      <c r="LFD27" s="7"/>
      <c r="LFE27" s="7"/>
      <c r="LFF27" s="7"/>
      <c r="LFG27" s="7"/>
      <c r="LFH27" s="7"/>
      <c r="LFI27" s="7"/>
      <c r="LFJ27" s="7"/>
      <c r="LFK27" s="7"/>
      <c r="LFL27" s="7"/>
      <c r="LFM27" s="7"/>
      <c r="LFN27" s="7"/>
      <c r="LFO27" s="7"/>
      <c r="LFP27" s="7"/>
      <c r="LFQ27" s="7"/>
      <c r="LFR27" s="7"/>
      <c r="LFS27" s="7"/>
      <c r="LFT27" s="7"/>
      <c r="LFU27" s="7"/>
      <c r="LFV27" s="7"/>
      <c r="LFW27" s="7"/>
      <c r="LFX27" s="7"/>
      <c r="LFY27" s="7"/>
      <c r="LFZ27" s="7"/>
      <c r="LGA27" s="7"/>
      <c r="LGB27" s="7"/>
      <c r="LGC27" s="7"/>
      <c r="LGD27" s="7"/>
      <c r="LGE27" s="7"/>
      <c r="LGF27" s="7"/>
      <c r="LGG27" s="7"/>
      <c r="LGH27" s="7"/>
      <c r="LGI27" s="7"/>
      <c r="LGJ27" s="7"/>
      <c r="LGK27" s="7"/>
      <c r="LGL27" s="7"/>
      <c r="LGM27" s="7"/>
      <c r="LGN27" s="7"/>
      <c r="LGO27" s="7"/>
      <c r="LGP27" s="7"/>
      <c r="LGQ27" s="7"/>
      <c r="LGR27" s="7"/>
      <c r="LGS27" s="7"/>
      <c r="LGT27" s="7"/>
      <c r="LGU27" s="7"/>
      <c r="LGV27" s="7"/>
      <c r="LGW27" s="7"/>
      <c r="LGX27" s="7"/>
      <c r="LGY27" s="7"/>
      <c r="LGZ27" s="7"/>
      <c r="LHA27" s="7"/>
      <c r="LHB27" s="7"/>
      <c r="LHC27" s="7"/>
      <c r="LHD27" s="7"/>
      <c r="LHE27" s="7"/>
      <c r="LHF27" s="7"/>
      <c r="LHG27" s="7"/>
      <c r="LHH27" s="7"/>
      <c r="LHI27" s="7"/>
      <c r="LHJ27" s="7"/>
      <c r="LHK27" s="7"/>
      <c r="LHL27" s="7"/>
      <c r="LHM27" s="7"/>
      <c r="LHN27" s="7"/>
      <c r="LHO27" s="7"/>
      <c r="LHP27" s="7"/>
      <c r="LHQ27" s="7"/>
      <c r="LHR27" s="7"/>
      <c r="LHS27" s="7"/>
      <c r="LHT27" s="7"/>
      <c r="LHU27" s="7"/>
      <c r="LHV27" s="7"/>
      <c r="LHW27" s="7"/>
      <c r="LHX27" s="7"/>
      <c r="LHY27" s="7"/>
      <c r="LHZ27" s="7"/>
      <c r="LIA27" s="7"/>
      <c r="LIB27" s="7"/>
      <c r="LIC27" s="7"/>
      <c r="LID27" s="7"/>
      <c r="LIE27" s="7"/>
      <c r="LIF27" s="7"/>
      <c r="LIG27" s="7"/>
      <c r="LIH27" s="7"/>
      <c r="LII27" s="7"/>
      <c r="LIJ27" s="7"/>
      <c r="LIK27" s="7"/>
      <c r="LIL27" s="7"/>
      <c r="LIM27" s="7"/>
      <c r="LIN27" s="7"/>
      <c r="LIO27" s="7"/>
      <c r="LIP27" s="7"/>
      <c r="LIQ27" s="7"/>
      <c r="LIR27" s="7"/>
      <c r="LIS27" s="7"/>
      <c r="LIT27" s="7"/>
      <c r="LIU27" s="7"/>
      <c r="LIV27" s="7"/>
      <c r="LIW27" s="7"/>
      <c r="LIX27" s="7"/>
      <c r="LIY27" s="7"/>
      <c r="LIZ27" s="7"/>
      <c r="LJA27" s="7"/>
      <c r="LJB27" s="7"/>
      <c r="LJC27" s="7"/>
      <c r="LJD27" s="7"/>
      <c r="LJE27" s="7"/>
      <c r="LJF27" s="7"/>
      <c r="LJG27" s="7"/>
      <c r="LJH27" s="7"/>
      <c r="LJI27" s="7"/>
      <c r="LJJ27" s="7"/>
      <c r="LJK27" s="7"/>
      <c r="LJL27" s="7"/>
      <c r="LJM27" s="7"/>
      <c r="LJN27" s="7"/>
      <c r="LJO27" s="7"/>
      <c r="LJP27" s="7"/>
      <c r="LJQ27" s="7"/>
      <c r="LJR27" s="7"/>
      <c r="LJS27" s="7"/>
      <c r="LJT27" s="7"/>
      <c r="LJU27" s="7"/>
      <c r="LJV27" s="7"/>
      <c r="LJW27" s="7"/>
      <c r="LJX27" s="7"/>
      <c r="LJY27" s="7"/>
      <c r="LJZ27" s="7"/>
      <c r="LKA27" s="7"/>
      <c r="LKB27" s="7"/>
      <c r="LKC27" s="7"/>
      <c r="LKD27" s="7"/>
      <c r="LKE27" s="7"/>
      <c r="LKF27" s="7"/>
      <c r="LKG27" s="7"/>
      <c r="LKH27" s="7"/>
      <c r="LKI27" s="7"/>
      <c r="LKJ27" s="7"/>
      <c r="LKK27" s="7"/>
      <c r="LKL27" s="7"/>
      <c r="LKM27" s="7"/>
      <c r="LKN27" s="7"/>
      <c r="LKO27" s="7"/>
      <c r="LKP27" s="7"/>
      <c r="LKQ27" s="7"/>
      <c r="LKR27" s="7"/>
      <c r="LKS27" s="7"/>
      <c r="LKT27" s="7"/>
      <c r="LKU27" s="7"/>
      <c r="LKV27" s="7"/>
      <c r="LKW27" s="7"/>
      <c r="LKX27" s="7"/>
      <c r="LKY27" s="7"/>
      <c r="LKZ27" s="7"/>
      <c r="LLA27" s="7"/>
      <c r="LLB27" s="7"/>
      <c r="LLC27" s="7"/>
      <c r="LLD27" s="7"/>
      <c r="LLE27" s="7"/>
      <c r="LLF27" s="7"/>
      <c r="LLG27" s="7"/>
      <c r="LLH27" s="7"/>
      <c r="LLI27" s="7"/>
      <c r="LLJ27" s="7"/>
      <c r="LLK27" s="7"/>
      <c r="LLL27" s="7"/>
      <c r="LLM27" s="7"/>
      <c r="LLN27" s="7"/>
      <c r="LLO27" s="7"/>
      <c r="LLP27" s="7"/>
      <c r="LLQ27" s="7"/>
      <c r="LLR27" s="7"/>
      <c r="LLS27" s="7"/>
      <c r="LLT27" s="7"/>
      <c r="LLU27" s="7"/>
      <c r="LLV27" s="7"/>
      <c r="LLW27" s="7"/>
      <c r="LLX27" s="7"/>
      <c r="LLY27" s="7"/>
      <c r="LLZ27" s="7"/>
      <c r="LMA27" s="7"/>
      <c r="LMB27" s="7"/>
      <c r="LMC27" s="7"/>
      <c r="LMD27" s="7"/>
      <c r="LME27" s="7"/>
      <c r="LMF27" s="7"/>
      <c r="LMG27" s="7"/>
      <c r="LMH27" s="7"/>
      <c r="LMI27" s="7"/>
      <c r="LMJ27" s="7"/>
      <c r="LMK27" s="7"/>
      <c r="LML27" s="7"/>
      <c r="LMM27" s="7"/>
      <c r="LMN27" s="7"/>
      <c r="LMO27" s="7"/>
      <c r="LMP27" s="7"/>
      <c r="LMQ27" s="7"/>
      <c r="LMR27" s="7"/>
      <c r="LMS27" s="7"/>
      <c r="LMT27" s="7"/>
      <c r="LMU27" s="7"/>
      <c r="LMV27" s="7"/>
      <c r="LMW27" s="7"/>
      <c r="LMX27" s="7"/>
      <c r="LMY27" s="7"/>
      <c r="LMZ27" s="7"/>
      <c r="LNA27" s="7"/>
      <c r="LNB27" s="7"/>
      <c r="LNC27" s="7"/>
      <c r="LND27" s="7"/>
      <c r="LNE27" s="7"/>
      <c r="LNF27" s="7"/>
      <c r="LNG27" s="7"/>
      <c r="LNH27" s="7"/>
      <c r="LNI27" s="7"/>
      <c r="LNJ27" s="7"/>
      <c r="LNK27" s="7"/>
      <c r="LNL27" s="7"/>
      <c r="LNM27" s="7"/>
      <c r="LNN27" s="7"/>
      <c r="LNO27" s="7"/>
      <c r="LNP27" s="7"/>
      <c r="LNQ27" s="7"/>
      <c r="LNR27" s="7"/>
      <c r="LNS27" s="7"/>
      <c r="LNT27" s="7"/>
      <c r="LNU27" s="7"/>
      <c r="LNV27" s="7"/>
      <c r="LNW27" s="7"/>
      <c r="LNX27" s="7"/>
      <c r="LNY27" s="7"/>
      <c r="LNZ27" s="7"/>
      <c r="LOA27" s="7"/>
      <c r="LOB27" s="7"/>
      <c r="LOC27" s="7"/>
      <c r="LOD27" s="7"/>
      <c r="LOE27" s="7"/>
      <c r="LOF27" s="7"/>
      <c r="LOG27" s="7"/>
      <c r="LOH27" s="7"/>
      <c r="LOI27" s="7"/>
      <c r="LOJ27" s="7"/>
      <c r="LOK27" s="7"/>
      <c r="LOL27" s="7"/>
      <c r="LOM27" s="7"/>
      <c r="LON27" s="7"/>
      <c r="LOO27" s="7"/>
      <c r="LOP27" s="7"/>
      <c r="LOQ27" s="7"/>
      <c r="LOR27" s="7"/>
      <c r="LOS27" s="7"/>
      <c r="LOT27" s="7"/>
      <c r="LOU27" s="7"/>
      <c r="LOV27" s="7"/>
      <c r="LOW27" s="7"/>
      <c r="LOX27" s="7"/>
      <c r="LOY27" s="7"/>
      <c r="LOZ27" s="7"/>
      <c r="LPA27" s="7"/>
      <c r="LPB27" s="7"/>
      <c r="LPC27" s="7"/>
      <c r="LPD27" s="7"/>
      <c r="LPE27" s="7"/>
      <c r="LPF27" s="7"/>
      <c r="LPG27" s="7"/>
      <c r="LPH27" s="7"/>
      <c r="LPI27" s="7"/>
      <c r="LPJ27" s="7"/>
      <c r="LPK27" s="7"/>
      <c r="LPL27" s="7"/>
      <c r="LPM27" s="7"/>
      <c r="LPN27" s="7"/>
      <c r="LPO27" s="7"/>
      <c r="LPP27" s="7"/>
      <c r="LPQ27" s="7"/>
      <c r="LPR27" s="7"/>
      <c r="LPS27" s="7"/>
      <c r="LPT27" s="7"/>
      <c r="LPU27" s="7"/>
      <c r="LPV27" s="7"/>
      <c r="LPW27" s="7"/>
      <c r="LPX27" s="7"/>
      <c r="LPY27" s="7"/>
      <c r="LPZ27" s="7"/>
      <c r="LQA27" s="7"/>
      <c r="LQB27" s="7"/>
      <c r="LQC27" s="7"/>
      <c r="LQD27" s="7"/>
      <c r="LQE27" s="7"/>
      <c r="LQF27" s="7"/>
      <c r="LQG27" s="7"/>
      <c r="LQH27" s="7"/>
      <c r="LQI27" s="7"/>
      <c r="LQJ27" s="7"/>
      <c r="LQK27" s="7"/>
      <c r="LQL27" s="7"/>
      <c r="LQM27" s="7"/>
      <c r="LQN27" s="7"/>
      <c r="LQO27" s="7"/>
      <c r="LQP27" s="7"/>
      <c r="LQQ27" s="7"/>
      <c r="LQR27" s="7"/>
      <c r="LQS27" s="7"/>
      <c r="LQT27" s="7"/>
      <c r="LQU27" s="7"/>
      <c r="LQV27" s="7"/>
      <c r="LQW27" s="7"/>
      <c r="LQX27" s="7"/>
      <c r="LQY27" s="7"/>
      <c r="LQZ27" s="7"/>
      <c r="LRA27" s="7"/>
      <c r="LRB27" s="7"/>
      <c r="LRC27" s="7"/>
      <c r="LRD27" s="7"/>
      <c r="LRE27" s="7"/>
      <c r="LRF27" s="7"/>
      <c r="LRG27" s="7"/>
      <c r="LRH27" s="7"/>
      <c r="LRI27" s="7"/>
      <c r="LRJ27" s="7"/>
      <c r="LRK27" s="7"/>
      <c r="LRL27" s="7"/>
      <c r="LRM27" s="7"/>
      <c r="LRN27" s="7"/>
      <c r="LRO27" s="7"/>
      <c r="LRP27" s="7"/>
      <c r="LRQ27" s="7"/>
      <c r="LRR27" s="7"/>
      <c r="LRS27" s="7"/>
      <c r="LRT27" s="7"/>
      <c r="LRU27" s="7"/>
      <c r="LRV27" s="7"/>
      <c r="LRW27" s="7"/>
      <c r="LRX27" s="7"/>
      <c r="LRY27" s="7"/>
      <c r="LRZ27" s="7"/>
      <c r="LSA27" s="7"/>
      <c r="LSB27" s="7"/>
      <c r="LSC27" s="7"/>
      <c r="LSD27" s="7"/>
      <c r="LSE27" s="7"/>
      <c r="LSF27" s="7"/>
      <c r="LSG27" s="7"/>
      <c r="LSH27" s="7"/>
      <c r="LSI27" s="7"/>
      <c r="LSJ27" s="7"/>
      <c r="LSK27" s="7"/>
      <c r="LSL27" s="7"/>
      <c r="LSM27" s="7"/>
      <c r="LSN27" s="7"/>
      <c r="LSO27" s="7"/>
      <c r="LSP27" s="7"/>
      <c r="LSQ27" s="7"/>
      <c r="LSR27" s="7"/>
      <c r="LSS27" s="7"/>
      <c r="LST27" s="7"/>
      <c r="LSU27" s="7"/>
      <c r="LSV27" s="7"/>
      <c r="LSW27" s="7"/>
      <c r="LSX27" s="7"/>
      <c r="LSY27" s="7"/>
      <c r="LSZ27" s="7"/>
      <c r="LTA27" s="7"/>
      <c r="LTB27" s="7"/>
      <c r="LTC27" s="7"/>
      <c r="LTD27" s="7"/>
      <c r="LTE27" s="7"/>
      <c r="LTF27" s="7"/>
      <c r="LTG27" s="7"/>
      <c r="LTH27" s="7"/>
      <c r="LTI27" s="7"/>
      <c r="LTJ27" s="7"/>
      <c r="LTK27" s="7"/>
      <c r="LTL27" s="7"/>
      <c r="LTM27" s="7"/>
      <c r="LTN27" s="7"/>
      <c r="LTO27" s="7"/>
      <c r="LTP27" s="7"/>
      <c r="LTQ27" s="7"/>
      <c r="LTR27" s="7"/>
      <c r="LTS27" s="7"/>
      <c r="LTT27" s="7"/>
      <c r="LTU27" s="7"/>
      <c r="LTV27" s="7"/>
      <c r="LTW27" s="7"/>
      <c r="LTX27" s="7"/>
      <c r="LTY27" s="7"/>
      <c r="LTZ27" s="7"/>
      <c r="LUA27" s="7"/>
      <c r="LUB27" s="7"/>
      <c r="LUC27" s="7"/>
      <c r="LUD27" s="7"/>
      <c r="LUE27" s="7"/>
      <c r="LUF27" s="7"/>
      <c r="LUG27" s="7"/>
      <c r="LUH27" s="7"/>
      <c r="LUI27" s="7"/>
      <c r="LUJ27" s="7"/>
      <c r="LUK27" s="7"/>
      <c r="LUL27" s="7"/>
      <c r="LUM27" s="7"/>
      <c r="LUN27" s="7"/>
      <c r="LUO27" s="7"/>
      <c r="LUP27" s="7"/>
      <c r="LUQ27" s="7"/>
      <c r="LUR27" s="7"/>
      <c r="LUS27" s="7"/>
      <c r="LUT27" s="7"/>
      <c r="LUU27" s="7"/>
      <c r="LUV27" s="7"/>
      <c r="LUW27" s="7"/>
      <c r="LUX27" s="7"/>
      <c r="LUY27" s="7"/>
      <c r="LUZ27" s="7"/>
      <c r="LVA27" s="7"/>
      <c r="LVB27" s="7"/>
      <c r="LVC27" s="7"/>
      <c r="LVD27" s="7"/>
      <c r="LVE27" s="7"/>
      <c r="LVF27" s="7"/>
      <c r="LVG27" s="7"/>
      <c r="LVH27" s="7"/>
      <c r="LVI27" s="7"/>
      <c r="LVJ27" s="7"/>
      <c r="LVK27" s="7"/>
      <c r="LVL27" s="7"/>
      <c r="LVM27" s="7"/>
      <c r="LVN27" s="7"/>
      <c r="LVO27" s="7"/>
      <c r="LVP27" s="7"/>
      <c r="LVQ27" s="7"/>
      <c r="LVR27" s="7"/>
      <c r="LVS27" s="7"/>
      <c r="LVT27" s="7"/>
      <c r="LVU27" s="7"/>
      <c r="LVV27" s="7"/>
      <c r="LVW27" s="7"/>
      <c r="LVX27" s="7"/>
      <c r="LVY27" s="7"/>
      <c r="LVZ27" s="7"/>
      <c r="LWA27" s="7"/>
      <c r="LWB27" s="7"/>
      <c r="LWC27" s="7"/>
      <c r="LWD27" s="7"/>
      <c r="LWE27" s="7"/>
      <c r="LWF27" s="7"/>
      <c r="LWG27" s="7"/>
      <c r="LWH27" s="7"/>
      <c r="LWI27" s="7"/>
      <c r="LWJ27" s="7"/>
      <c r="LWK27" s="7"/>
      <c r="LWL27" s="7"/>
      <c r="LWM27" s="7"/>
      <c r="LWN27" s="7"/>
      <c r="LWO27" s="7"/>
      <c r="LWP27" s="7"/>
      <c r="LWQ27" s="7"/>
      <c r="LWR27" s="7"/>
      <c r="LWS27" s="7"/>
      <c r="LWT27" s="7"/>
      <c r="LWU27" s="7"/>
      <c r="LWV27" s="7"/>
      <c r="LWW27" s="7"/>
      <c r="LWX27" s="7"/>
      <c r="LWY27" s="7"/>
      <c r="LWZ27" s="7"/>
      <c r="LXA27" s="7"/>
      <c r="LXB27" s="7"/>
      <c r="LXC27" s="7"/>
      <c r="LXD27" s="7"/>
      <c r="LXE27" s="7"/>
      <c r="LXF27" s="7"/>
      <c r="LXG27" s="7"/>
      <c r="LXH27" s="7"/>
      <c r="LXI27" s="7"/>
      <c r="LXJ27" s="7"/>
      <c r="LXK27" s="7"/>
      <c r="LXL27" s="7"/>
      <c r="LXM27" s="7"/>
      <c r="LXN27" s="7"/>
      <c r="LXO27" s="7"/>
      <c r="LXP27" s="7"/>
      <c r="LXQ27" s="7"/>
      <c r="LXR27" s="7"/>
      <c r="LXS27" s="7"/>
      <c r="LXT27" s="7"/>
      <c r="LXU27" s="7"/>
      <c r="LXV27" s="7"/>
      <c r="LXW27" s="7"/>
      <c r="LXX27" s="7"/>
      <c r="LXY27" s="7"/>
      <c r="LXZ27" s="7"/>
      <c r="LYA27" s="7"/>
      <c r="LYB27" s="7"/>
      <c r="LYC27" s="7"/>
      <c r="LYD27" s="7"/>
      <c r="LYE27" s="7"/>
      <c r="LYF27" s="7"/>
      <c r="LYG27" s="7"/>
      <c r="LYH27" s="7"/>
      <c r="LYI27" s="7"/>
      <c r="LYJ27" s="7"/>
      <c r="LYK27" s="7"/>
      <c r="LYL27" s="7"/>
      <c r="LYM27" s="7"/>
      <c r="LYN27" s="7"/>
      <c r="LYO27" s="7"/>
      <c r="LYP27" s="7"/>
      <c r="LYQ27" s="7"/>
      <c r="LYR27" s="7"/>
      <c r="LYS27" s="7"/>
      <c r="LYT27" s="7"/>
      <c r="LYU27" s="7"/>
      <c r="LYV27" s="7"/>
      <c r="LYW27" s="7"/>
      <c r="LYX27" s="7"/>
      <c r="LYY27" s="7"/>
      <c r="LYZ27" s="7"/>
      <c r="LZA27" s="7"/>
      <c r="LZB27" s="7"/>
      <c r="LZC27" s="7"/>
      <c r="LZD27" s="7"/>
      <c r="LZE27" s="7"/>
      <c r="LZF27" s="7"/>
      <c r="LZG27" s="7"/>
      <c r="LZH27" s="7"/>
      <c r="LZI27" s="7"/>
      <c r="LZJ27" s="7"/>
      <c r="LZK27" s="7"/>
      <c r="LZL27" s="7"/>
      <c r="LZM27" s="7"/>
      <c r="LZN27" s="7"/>
      <c r="LZO27" s="7"/>
      <c r="LZP27" s="7"/>
      <c r="LZQ27" s="7"/>
      <c r="LZR27" s="7"/>
      <c r="LZS27" s="7"/>
      <c r="LZT27" s="7"/>
      <c r="LZU27" s="7"/>
      <c r="LZV27" s="7"/>
      <c r="LZW27" s="7"/>
      <c r="LZX27" s="7"/>
      <c r="LZY27" s="7"/>
      <c r="LZZ27" s="7"/>
      <c r="MAA27" s="7"/>
      <c r="MAB27" s="7"/>
      <c r="MAC27" s="7"/>
      <c r="MAD27" s="7"/>
      <c r="MAE27" s="7"/>
      <c r="MAF27" s="7"/>
      <c r="MAG27" s="7"/>
      <c r="MAH27" s="7"/>
      <c r="MAI27" s="7"/>
      <c r="MAJ27" s="7"/>
      <c r="MAK27" s="7"/>
      <c r="MAL27" s="7"/>
      <c r="MAM27" s="7"/>
      <c r="MAN27" s="7"/>
      <c r="MAO27" s="7"/>
      <c r="MAP27" s="7"/>
      <c r="MAQ27" s="7"/>
      <c r="MAR27" s="7"/>
      <c r="MAS27" s="7"/>
      <c r="MAT27" s="7"/>
      <c r="MAU27" s="7"/>
      <c r="MAV27" s="7"/>
      <c r="MAW27" s="7"/>
      <c r="MAX27" s="7"/>
      <c r="MAY27" s="7"/>
      <c r="MAZ27" s="7"/>
      <c r="MBA27" s="7"/>
      <c r="MBB27" s="7"/>
      <c r="MBC27" s="7"/>
      <c r="MBD27" s="7"/>
      <c r="MBE27" s="7"/>
      <c r="MBF27" s="7"/>
      <c r="MBG27" s="7"/>
      <c r="MBH27" s="7"/>
      <c r="MBI27" s="7"/>
      <c r="MBJ27" s="7"/>
      <c r="MBK27" s="7"/>
      <c r="MBL27" s="7"/>
      <c r="MBM27" s="7"/>
      <c r="MBN27" s="7"/>
      <c r="MBO27" s="7"/>
      <c r="MBP27" s="7"/>
      <c r="MBQ27" s="7"/>
      <c r="MBR27" s="7"/>
      <c r="MBS27" s="7"/>
      <c r="MBT27" s="7"/>
      <c r="MBU27" s="7"/>
      <c r="MBV27" s="7"/>
      <c r="MBW27" s="7"/>
      <c r="MBX27" s="7"/>
      <c r="MBY27" s="7"/>
      <c r="MBZ27" s="7"/>
      <c r="MCA27" s="7"/>
      <c r="MCB27" s="7"/>
      <c r="MCC27" s="7"/>
      <c r="MCD27" s="7"/>
      <c r="MCE27" s="7"/>
      <c r="MCF27" s="7"/>
      <c r="MCG27" s="7"/>
      <c r="MCH27" s="7"/>
      <c r="MCI27" s="7"/>
      <c r="MCJ27" s="7"/>
      <c r="MCK27" s="7"/>
      <c r="MCL27" s="7"/>
      <c r="MCM27" s="7"/>
      <c r="MCN27" s="7"/>
      <c r="MCO27" s="7"/>
      <c r="MCP27" s="7"/>
      <c r="MCQ27" s="7"/>
      <c r="MCR27" s="7"/>
      <c r="MCS27" s="7"/>
      <c r="MCT27" s="7"/>
      <c r="MCU27" s="7"/>
      <c r="MCV27" s="7"/>
      <c r="MCW27" s="7"/>
      <c r="MCX27" s="7"/>
      <c r="MCY27" s="7"/>
      <c r="MCZ27" s="7"/>
      <c r="MDA27" s="7"/>
      <c r="MDB27" s="7"/>
      <c r="MDC27" s="7"/>
      <c r="MDD27" s="7"/>
      <c r="MDE27" s="7"/>
      <c r="MDF27" s="7"/>
      <c r="MDG27" s="7"/>
      <c r="MDH27" s="7"/>
      <c r="MDI27" s="7"/>
      <c r="MDJ27" s="7"/>
      <c r="MDK27" s="7"/>
      <c r="MDL27" s="7"/>
      <c r="MDM27" s="7"/>
      <c r="MDN27" s="7"/>
      <c r="MDO27" s="7"/>
      <c r="MDP27" s="7"/>
      <c r="MDQ27" s="7"/>
      <c r="MDR27" s="7"/>
      <c r="MDS27" s="7"/>
      <c r="MDT27" s="7"/>
      <c r="MDU27" s="7"/>
      <c r="MDV27" s="7"/>
      <c r="MDW27" s="7"/>
      <c r="MDX27" s="7"/>
      <c r="MDY27" s="7"/>
      <c r="MDZ27" s="7"/>
      <c r="MEA27" s="7"/>
      <c r="MEB27" s="7"/>
      <c r="MEC27" s="7"/>
      <c r="MED27" s="7"/>
      <c r="MEE27" s="7"/>
      <c r="MEF27" s="7"/>
      <c r="MEG27" s="7"/>
      <c r="MEH27" s="7"/>
      <c r="MEI27" s="7"/>
      <c r="MEJ27" s="7"/>
      <c r="MEK27" s="7"/>
      <c r="MEL27" s="7"/>
      <c r="MEM27" s="7"/>
      <c r="MEN27" s="7"/>
      <c r="MEO27" s="7"/>
      <c r="MEP27" s="7"/>
      <c r="MEQ27" s="7"/>
      <c r="MER27" s="7"/>
      <c r="MES27" s="7"/>
      <c r="MET27" s="7"/>
      <c r="MEU27" s="7"/>
      <c r="MEV27" s="7"/>
      <c r="MEW27" s="7"/>
      <c r="MEX27" s="7"/>
      <c r="MEY27" s="7"/>
      <c r="MEZ27" s="7"/>
      <c r="MFA27" s="7"/>
      <c r="MFB27" s="7"/>
      <c r="MFC27" s="7"/>
      <c r="MFD27" s="7"/>
      <c r="MFE27" s="7"/>
      <c r="MFF27" s="7"/>
      <c r="MFG27" s="7"/>
      <c r="MFH27" s="7"/>
      <c r="MFI27" s="7"/>
      <c r="MFJ27" s="7"/>
      <c r="MFK27" s="7"/>
      <c r="MFL27" s="7"/>
      <c r="MFM27" s="7"/>
      <c r="MFN27" s="7"/>
      <c r="MFO27" s="7"/>
      <c r="MFP27" s="7"/>
      <c r="MFQ27" s="7"/>
      <c r="MFR27" s="7"/>
      <c r="MFS27" s="7"/>
      <c r="MFT27" s="7"/>
      <c r="MFU27" s="7"/>
      <c r="MFV27" s="7"/>
      <c r="MFW27" s="7"/>
      <c r="MFX27" s="7"/>
      <c r="MFY27" s="7"/>
      <c r="MFZ27" s="7"/>
      <c r="MGA27" s="7"/>
      <c r="MGB27" s="7"/>
      <c r="MGC27" s="7"/>
      <c r="MGD27" s="7"/>
      <c r="MGE27" s="7"/>
      <c r="MGF27" s="7"/>
      <c r="MGG27" s="7"/>
      <c r="MGH27" s="7"/>
      <c r="MGI27" s="7"/>
      <c r="MGJ27" s="7"/>
      <c r="MGK27" s="7"/>
      <c r="MGL27" s="7"/>
      <c r="MGM27" s="7"/>
      <c r="MGN27" s="7"/>
      <c r="MGO27" s="7"/>
      <c r="MGP27" s="7"/>
      <c r="MGQ27" s="7"/>
      <c r="MGR27" s="7"/>
      <c r="MGS27" s="7"/>
      <c r="MGT27" s="7"/>
      <c r="MGU27" s="7"/>
      <c r="MGV27" s="7"/>
      <c r="MGW27" s="7"/>
      <c r="MGX27" s="7"/>
      <c r="MGY27" s="7"/>
      <c r="MGZ27" s="7"/>
      <c r="MHA27" s="7"/>
      <c r="MHB27" s="7"/>
      <c r="MHC27" s="7"/>
      <c r="MHD27" s="7"/>
      <c r="MHE27" s="7"/>
      <c r="MHF27" s="7"/>
      <c r="MHG27" s="7"/>
      <c r="MHH27" s="7"/>
      <c r="MHI27" s="7"/>
      <c r="MHJ27" s="7"/>
      <c r="MHK27" s="7"/>
      <c r="MHL27" s="7"/>
      <c r="MHM27" s="7"/>
      <c r="MHN27" s="7"/>
      <c r="MHO27" s="7"/>
      <c r="MHP27" s="7"/>
      <c r="MHQ27" s="7"/>
      <c r="MHR27" s="7"/>
      <c r="MHS27" s="7"/>
      <c r="MHT27" s="7"/>
      <c r="MHU27" s="7"/>
      <c r="MHV27" s="7"/>
      <c r="MHW27" s="7"/>
      <c r="MHX27" s="7"/>
      <c r="MHY27" s="7"/>
      <c r="MHZ27" s="7"/>
      <c r="MIA27" s="7"/>
      <c r="MIB27" s="7"/>
      <c r="MIC27" s="7"/>
      <c r="MID27" s="7"/>
      <c r="MIE27" s="7"/>
      <c r="MIF27" s="7"/>
      <c r="MIG27" s="7"/>
      <c r="MIH27" s="7"/>
      <c r="MII27" s="7"/>
      <c r="MIJ27" s="7"/>
      <c r="MIK27" s="7"/>
      <c r="MIL27" s="7"/>
      <c r="MIM27" s="7"/>
      <c r="MIN27" s="7"/>
      <c r="MIO27" s="7"/>
      <c r="MIP27" s="7"/>
      <c r="MIQ27" s="7"/>
      <c r="MIR27" s="7"/>
      <c r="MIS27" s="7"/>
      <c r="MIT27" s="7"/>
      <c r="MIU27" s="7"/>
      <c r="MIV27" s="7"/>
      <c r="MIW27" s="7"/>
      <c r="MIX27" s="7"/>
      <c r="MIY27" s="7"/>
      <c r="MIZ27" s="7"/>
      <c r="MJA27" s="7"/>
      <c r="MJB27" s="7"/>
      <c r="MJC27" s="7"/>
      <c r="MJD27" s="7"/>
      <c r="MJE27" s="7"/>
      <c r="MJF27" s="7"/>
      <c r="MJG27" s="7"/>
      <c r="MJH27" s="7"/>
      <c r="MJI27" s="7"/>
      <c r="MJJ27" s="7"/>
      <c r="MJK27" s="7"/>
      <c r="MJL27" s="7"/>
      <c r="MJM27" s="7"/>
      <c r="MJN27" s="7"/>
      <c r="MJO27" s="7"/>
      <c r="MJP27" s="7"/>
      <c r="MJQ27" s="7"/>
      <c r="MJR27" s="7"/>
      <c r="MJS27" s="7"/>
      <c r="MJT27" s="7"/>
      <c r="MJU27" s="7"/>
      <c r="MJV27" s="7"/>
      <c r="MJW27" s="7"/>
      <c r="MJX27" s="7"/>
      <c r="MJY27" s="7"/>
      <c r="MJZ27" s="7"/>
      <c r="MKA27" s="7"/>
      <c r="MKB27" s="7"/>
      <c r="MKC27" s="7"/>
      <c r="MKD27" s="7"/>
      <c r="MKE27" s="7"/>
      <c r="MKF27" s="7"/>
      <c r="MKG27" s="7"/>
      <c r="MKH27" s="7"/>
      <c r="MKI27" s="7"/>
      <c r="MKJ27" s="7"/>
      <c r="MKK27" s="7"/>
      <c r="MKL27" s="7"/>
      <c r="MKM27" s="7"/>
      <c r="MKN27" s="7"/>
      <c r="MKO27" s="7"/>
      <c r="MKP27" s="7"/>
      <c r="MKQ27" s="7"/>
      <c r="MKR27" s="7"/>
      <c r="MKS27" s="7"/>
      <c r="MKT27" s="7"/>
      <c r="MKU27" s="7"/>
      <c r="MKV27" s="7"/>
      <c r="MKW27" s="7"/>
      <c r="MKX27" s="7"/>
      <c r="MKY27" s="7"/>
      <c r="MKZ27" s="7"/>
      <c r="MLA27" s="7"/>
      <c r="MLB27" s="7"/>
      <c r="MLC27" s="7"/>
      <c r="MLD27" s="7"/>
      <c r="MLE27" s="7"/>
      <c r="MLF27" s="7"/>
      <c r="MLG27" s="7"/>
      <c r="MLH27" s="7"/>
      <c r="MLI27" s="7"/>
      <c r="MLJ27" s="7"/>
      <c r="MLK27" s="7"/>
      <c r="MLL27" s="7"/>
      <c r="MLM27" s="7"/>
      <c r="MLN27" s="7"/>
      <c r="MLO27" s="7"/>
      <c r="MLP27" s="7"/>
      <c r="MLQ27" s="7"/>
      <c r="MLR27" s="7"/>
      <c r="MLS27" s="7"/>
      <c r="MLT27" s="7"/>
      <c r="MLU27" s="7"/>
      <c r="MLV27" s="7"/>
      <c r="MLW27" s="7"/>
      <c r="MLX27" s="7"/>
      <c r="MLY27" s="7"/>
      <c r="MLZ27" s="7"/>
      <c r="MMA27" s="7"/>
      <c r="MMB27" s="7"/>
      <c r="MMC27" s="7"/>
      <c r="MMD27" s="7"/>
      <c r="MME27" s="7"/>
      <c r="MMF27" s="7"/>
      <c r="MMG27" s="7"/>
      <c r="MMH27" s="7"/>
      <c r="MMI27" s="7"/>
      <c r="MMJ27" s="7"/>
      <c r="MMK27" s="7"/>
      <c r="MML27" s="7"/>
      <c r="MMM27" s="7"/>
      <c r="MMN27" s="7"/>
      <c r="MMO27" s="7"/>
      <c r="MMP27" s="7"/>
      <c r="MMQ27" s="7"/>
      <c r="MMR27" s="7"/>
      <c r="MMS27" s="7"/>
      <c r="MMT27" s="7"/>
      <c r="MMU27" s="7"/>
      <c r="MMV27" s="7"/>
      <c r="MMW27" s="7"/>
      <c r="MMX27" s="7"/>
      <c r="MMY27" s="7"/>
      <c r="MMZ27" s="7"/>
      <c r="MNA27" s="7"/>
      <c r="MNB27" s="7"/>
      <c r="MNC27" s="7"/>
      <c r="MND27" s="7"/>
      <c r="MNE27" s="7"/>
      <c r="MNF27" s="7"/>
      <c r="MNG27" s="7"/>
      <c r="MNH27" s="7"/>
      <c r="MNI27" s="7"/>
      <c r="MNJ27" s="7"/>
      <c r="MNK27" s="7"/>
      <c r="MNL27" s="7"/>
      <c r="MNM27" s="7"/>
      <c r="MNN27" s="7"/>
      <c r="MNO27" s="7"/>
      <c r="MNP27" s="7"/>
      <c r="MNQ27" s="7"/>
      <c r="MNR27" s="7"/>
      <c r="MNS27" s="7"/>
      <c r="MNT27" s="7"/>
      <c r="MNU27" s="7"/>
      <c r="MNV27" s="7"/>
      <c r="MNW27" s="7"/>
      <c r="MNX27" s="7"/>
      <c r="MNY27" s="7"/>
      <c r="MNZ27" s="7"/>
      <c r="MOA27" s="7"/>
      <c r="MOB27" s="7"/>
      <c r="MOC27" s="7"/>
      <c r="MOD27" s="7"/>
      <c r="MOE27" s="7"/>
      <c r="MOF27" s="7"/>
      <c r="MOG27" s="7"/>
      <c r="MOH27" s="7"/>
      <c r="MOI27" s="7"/>
      <c r="MOJ27" s="7"/>
      <c r="MOK27" s="7"/>
      <c r="MOL27" s="7"/>
      <c r="MOM27" s="7"/>
      <c r="MON27" s="7"/>
      <c r="MOO27" s="7"/>
      <c r="MOP27" s="7"/>
      <c r="MOQ27" s="7"/>
      <c r="MOR27" s="7"/>
      <c r="MOS27" s="7"/>
      <c r="MOT27" s="7"/>
      <c r="MOU27" s="7"/>
      <c r="MOV27" s="7"/>
      <c r="MOW27" s="7"/>
      <c r="MOX27" s="7"/>
      <c r="MOY27" s="7"/>
      <c r="MOZ27" s="7"/>
      <c r="MPA27" s="7"/>
      <c r="MPB27" s="7"/>
      <c r="MPC27" s="7"/>
      <c r="MPD27" s="7"/>
      <c r="MPE27" s="7"/>
      <c r="MPF27" s="7"/>
      <c r="MPG27" s="7"/>
      <c r="MPH27" s="7"/>
      <c r="MPI27" s="7"/>
      <c r="MPJ27" s="7"/>
      <c r="MPK27" s="7"/>
      <c r="MPL27" s="7"/>
      <c r="MPM27" s="7"/>
      <c r="MPN27" s="7"/>
      <c r="MPO27" s="7"/>
      <c r="MPP27" s="7"/>
      <c r="MPQ27" s="7"/>
      <c r="MPR27" s="7"/>
      <c r="MPS27" s="7"/>
      <c r="MPT27" s="7"/>
      <c r="MPU27" s="7"/>
      <c r="MPV27" s="7"/>
      <c r="MPW27" s="7"/>
      <c r="MPX27" s="7"/>
      <c r="MPY27" s="7"/>
      <c r="MPZ27" s="7"/>
      <c r="MQA27" s="7"/>
      <c r="MQB27" s="7"/>
      <c r="MQC27" s="7"/>
      <c r="MQD27" s="7"/>
      <c r="MQE27" s="7"/>
      <c r="MQF27" s="7"/>
      <c r="MQG27" s="7"/>
      <c r="MQH27" s="7"/>
      <c r="MQI27" s="7"/>
      <c r="MQJ27" s="7"/>
      <c r="MQK27" s="7"/>
      <c r="MQL27" s="7"/>
      <c r="MQM27" s="7"/>
      <c r="MQN27" s="7"/>
      <c r="MQO27" s="7"/>
      <c r="MQP27" s="7"/>
      <c r="MQQ27" s="7"/>
      <c r="MQR27" s="7"/>
      <c r="MQS27" s="7"/>
      <c r="MQT27" s="7"/>
      <c r="MQU27" s="7"/>
      <c r="MQV27" s="7"/>
      <c r="MQW27" s="7"/>
      <c r="MQX27" s="7"/>
      <c r="MQY27" s="7"/>
      <c r="MQZ27" s="7"/>
      <c r="MRA27" s="7"/>
      <c r="MRB27" s="7"/>
      <c r="MRC27" s="7"/>
      <c r="MRD27" s="7"/>
      <c r="MRE27" s="7"/>
      <c r="MRF27" s="7"/>
      <c r="MRG27" s="7"/>
      <c r="MRH27" s="7"/>
      <c r="MRI27" s="7"/>
      <c r="MRJ27" s="7"/>
      <c r="MRK27" s="7"/>
      <c r="MRL27" s="7"/>
      <c r="MRM27" s="7"/>
      <c r="MRN27" s="7"/>
      <c r="MRO27" s="7"/>
      <c r="MRP27" s="7"/>
      <c r="MRQ27" s="7"/>
      <c r="MRR27" s="7"/>
      <c r="MRS27" s="7"/>
      <c r="MRT27" s="7"/>
      <c r="MRU27" s="7"/>
      <c r="MRV27" s="7"/>
      <c r="MRW27" s="7"/>
      <c r="MRX27" s="7"/>
      <c r="MRY27" s="7"/>
      <c r="MRZ27" s="7"/>
      <c r="MSA27" s="7"/>
      <c r="MSB27" s="7"/>
      <c r="MSC27" s="7"/>
      <c r="MSD27" s="7"/>
      <c r="MSE27" s="7"/>
      <c r="MSF27" s="7"/>
      <c r="MSG27" s="7"/>
      <c r="MSH27" s="7"/>
      <c r="MSI27" s="7"/>
      <c r="MSJ27" s="7"/>
      <c r="MSK27" s="7"/>
      <c r="MSL27" s="7"/>
      <c r="MSM27" s="7"/>
      <c r="MSN27" s="7"/>
      <c r="MSO27" s="7"/>
      <c r="MSP27" s="7"/>
      <c r="MSQ27" s="7"/>
      <c r="MSR27" s="7"/>
      <c r="MSS27" s="7"/>
      <c r="MST27" s="7"/>
      <c r="MSU27" s="7"/>
      <c r="MSV27" s="7"/>
      <c r="MSW27" s="7"/>
      <c r="MSX27" s="7"/>
      <c r="MSY27" s="7"/>
      <c r="MSZ27" s="7"/>
      <c r="MTA27" s="7"/>
      <c r="MTB27" s="7"/>
      <c r="MTC27" s="7"/>
      <c r="MTD27" s="7"/>
      <c r="MTE27" s="7"/>
      <c r="MTF27" s="7"/>
      <c r="MTG27" s="7"/>
      <c r="MTH27" s="7"/>
      <c r="MTI27" s="7"/>
      <c r="MTJ27" s="7"/>
      <c r="MTK27" s="7"/>
      <c r="MTL27" s="7"/>
      <c r="MTM27" s="7"/>
      <c r="MTN27" s="7"/>
      <c r="MTO27" s="7"/>
      <c r="MTP27" s="7"/>
      <c r="MTQ27" s="7"/>
      <c r="MTR27" s="7"/>
      <c r="MTS27" s="7"/>
      <c r="MTT27" s="7"/>
      <c r="MTU27" s="7"/>
      <c r="MTV27" s="7"/>
      <c r="MTW27" s="7"/>
      <c r="MTX27" s="7"/>
      <c r="MTY27" s="7"/>
      <c r="MTZ27" s="7"/>
      <c r="MUA27" s="7"/>
      <c r="MUB27" s="7"/>
      <c r="MUC27" s="7"/>
      <c r="MUD27" s="7"/>
      <c r="MUE27" s="7"/>
      <c r="MUF27" s="7"/>
      <c r="MUG27" s="7"/>
      <c r="MUH27" s="7"/>
      <c r="MUI27" s="7"/>
      <c r="MUJ27" s="7"/>
      <c r="MUK27" s="7"/>
      <c r="MUL27" s="7"/>
      <c r="MUM27" s="7"/>
      <c r="MUN27" s="7"/>
      <c r="MUO27" s="7"/>
      <c r="MUP27" s="7"/>
      <c r="MUQ27" s="7"/>
      <c r="MUR27" s="7"/>
      <c r="MUS27" s="7"/>
      <c r="MUT27" s="7"/>
      <c r="MUU27" s="7"/>
      <c r="MUV27" s="7"/>
      <c r="MUW27" s="7"/>
      <c r="MUX27" s="7"/>
      <c r="MUY27" s="7"/>
      <c r="MUZ27" s="7"/>
      <c r="MVA27" s="7"/>
      <c r="MVB27" s="7"/>
      <c r="MVC27" s="7"/>
      <c r="MVD27" s="7"/>
      <c r="MVE27" s="7"/>
      <c r="MVF27" s="7"/>
      <c r="MVG27" s="7"/>
      <c r="MVH27" s="7"/>
      <c r="MVI27" s="7"/>
      <c r="MVJ27" s="7"/>
      <c r="MVK27" s="7"/>
      <c r="MVL27" s="7"/>
      <c r="MVM27" s="7"/>
      <c r="MVN27" s="7"/>
      <c r="MVO27" s="7"/>
      <c r="MVP27" s="7"/>
      <c r="MVQ27" s="7"/>
      <c r="MVR27" s="7"/>
      <c r="MVS27" s="7"/>
      <c r="MVT27" s="7"/>
      <c r="MVU27" s="7"/>
      <c r="MVV27" s="7"/>
      <c r="MVW27" s="7"/>
      <c r="MVX27" s="7"/>
      <c r="MVY27" s="7"/>
      <c r="MVZ27" s="7"/>
      <c r="MWA27" s="7"/>
      <c r="MWB27" s="7"/>
      <c r="MWC27" s="7"/>
      <c r="MWD27" s="7"/>
      <c r="MWE27" s="7"/>
      <c r="MWF27" s="7"/>
      <c r="MWG27" s="7"/>
      <c r="MWH27" s="7"/>
      <c r="MWI27" s="7"/>
      <c r="MWJ27" s="7"/>
      <c r="MWK27" s="7"/>
      <c r="MWL27" s="7"/>
      <c r="MWM27" s="7"/>
      <c r="MWN27" s="7"/>
      <c r="MWO27" s="7"/>
      <c r="MWP27" s="7"/>
      <c r="MWQ27" s="7"/>
      <c r="MWR27" s="7"/>
      <c r="MWS27" s="7"/>
      <c r="MWT27" s="7"/>
      <c r="MWU27" s="7"/>
      <c r="MWV27" s="7"/>
      <c r="MWW27" s="7"/>
      <c r="MWX27" s="7"/>
      <c r="MWY27" s="7"/>
      <c r="MWZ27" s="7"/>
      <c r="MXA27" s="7"/>
      <c r="MXB27" s="7"/>
      <c r="MXC27" s="7"/>
      <c r="MXD27" s="7"/>
      <c r="MXE27" s="7"/>
      <c r="MXF27" s="7"/>
      <c r="MXG27" s="7"/>
      <c r="MXH27" s="7"/>
      <c r="MXI27" s="7"/>
      <c r="MXJ27" s="7"/>
      <c r="MXK27" s="7"/>
      <c r="MXL27" s="7"/>
      <c r="MXM27" s="7"/>
      <c r="MXN27" s="7"/>
      <c r="MXO27" s="7"/>
      <c r="MXP27" s="7"/>
      <c r="MXQ27" s="7"/>
      <c r="MXR27" s="7"/>
      <c r="MXS27" s="7"/>
      <c r="MXT27" s="7"/>
      <c r="MXU27" s="7"/>
      <c r="MXV27" s="7"/>
      <c r="MXW27" s="7"/>
      <c r="MXX27" s="7"/>
      <c r="MXY27" s="7"/>
      <c r="MXZ27" s="7"/>
      <c r="MYA27" s="7"/>
      <c r="MYB27" s="7"/>
      <c r="MYC27" s="7"/>
      <c r="MYD27" s="7"/>
      <c r="MYE27" s="7"/>
      <c r="MYF27" s="7"/>
      <c r="MYG27" s="7"/>
      <c r="MYH27" s="7"/>
      <c r="MYI27" s="7"/>
      <c r="MYJ27" s="7"/>
      <c r="MYK27" s="7"/>
      <c r="MYL27" s="7"/>
      <c r="MYM27" s="7"/>
      <c r="MYN27" s="7"/>
      <c r="MYO27" s="7"/>
      <c r="MYP27" s="7"/>
      <c r="MYQ27" s="7"/>
      <c r="MYR27" s="7"/>
      <c r="MYS27" s="7"/>
      <c r="MYT27" s="7"/>
      <c r="MYU27" s="7"/>
      <c r="MYV27" s="7"/>
      <c r="MYW27" s="7"/>
      <c r="MYX27" s="7"/>
      <c r="MYY27" s="7"/>
      <c r="MYZ27" s="7"/>
      <c r="MZA27" s="7"/>
      <c r="MZB27" s="7"/>
      <c r="MZC27" s="7"/>
      <c r="MZD27" s="7"/>
      <c r="MZE27" s="7"/>
      <c r="MZF27" s="7"/>
      <c r="MZG27" s="7"/>
      <c r="MZH27" s="7"/>
      <c r="MZI27" s="7"/>
      <c r="MZJ27" s="7"/>
      <c r="MZK27" s="7"/>
      <c r="MZL27" s="7"/>
      <c r="MZM27" s="7"/>
      <c r="MZN27" s="7"/>
      <c r="MZO27" s="7"/>
      <c r="MZP27" s="7"/>
      <c r="MZQ27" s="7"/>
      <c r="MZR27" s="7"/>
      <c r="MZS27" s="7"/>
      <c r="MZT27" s="7"/>
      <c r="MZU27" s="7"/>
      <c r="MZV27" s="7"/>
      <c r="MZW27" s="7"/>
      <c r="MZX27" s="7"/>
      <c r="MZY27" s="7"/>
      <c r="MZZ27" s="7"/>
      <c r="NAA27" s="7"/>
      <c r="NAB27" s="7"/>
      <c r="NAC27" s="7"/>
      <c r="NAD27" s="7"/>
      <c r="NAE27" s="7"/>
      <c r="NAF27" s="7"/>
      <c r="NAG27" s="7"/>
      <c r="NAH27" s="7"/>
      <c r="NAI27" s="7"/>
      <c r="NAJ27" s="7"/>
      <c r="NAK27" s="7"/>
      <c r="NAL27" s="7"/>
      <c r="NAM27" s="7"/>
      <c r="NAN27" s="7"/>
      <c r="NAO27" s="7"/>
      <c r="NAP27" s="7"/>
      <c r="NAQ27" s="7"/>
      <c r="NAR27" s="7"/>
      <c r="NAS27" s="7"/>
      <c r="NAT27" s="7"/>
      <c r="NAU27" s="7"/>
      <c r="NAV27" s="7"/>
      <c r="NAW27" s="7"/>
      <c r="NAX27" s="7"/>
      <c r="NAY27" s="7"/>
      <c r="NAZ27" s="7"/>
      <c r="NBA27" s="7"/>
      <c r="NBB27" s="7"/>
      <c r="NBC27" s="7"/>
      <c r="NBD27" s="7"/>
      <c r="NBE27" s="7"/>
      <c r="NBF27" s="7"/>
      <c r="NBG27" s="7"/>
      <c r="NBH27" s="7"/>
      <c r="NBI27" s="7"/>
      <c r="NBJ27" s="7"/>
      <c r="NBK27" s="7"/>
      <c r="NBL27" s="7"/>
      <c r="NBM27" s="7"/>
      <c r="NBN27" s="7"/>
      <c r="NBO27" s="7"/>
      <c r="NBP27" s="7"/>
      <c r="NBQ27" s="7"/>
      <c r="NBR27" s="7"/>
      <c r="NBS27" s="7"/>
      <c r="NBT27" s="7"/>
      <c r="NBU27" s="7"/>
      <c r="NBV27" s="7"/>
      <c r="NBW27" s="7"/>
      <c r="NBX27" s="7"/>
      <c r="NBY27" s="7"/>
      <c r="NBZ27" s="7"/>
      <c r="NCA27" s="7"/>
      <c r="NCB27" s="7"/>
      <c r="NCC27" s="7"/>
      <c r="NCD27" s="7"/>
      <c r="NCE27" s="7"/>
      <c r="NCF27" s="7"/>
      <c r="NCG27" s="7"/>
      <c r="NCH27" s="7"/>
      <c r="NCI27" s="7"/>
      <c r="NCJ27" s="7"/>
      <c r="NCK27" s="7"/>
      <c r="NCL27" s="7"/>
      <c r="NCM27" s="7"/>
      <c r="NCN27" s="7"/>
      <c r="NCO27" s="7"/>
      <c r="NCP27" s="7"/>
      <c r="NCQ27" s="7"/>
      <c r="NCR27" s="7"/>
      <c r="NCS27" s="7"/>
      <c r="NCT27" s="7"/>
      <c r="NCU27" s="7"/>
      <c r="NCV27" s="7"/>
      <c r="NCW27" s="7"/>
      <c r="NCX27" s="7"/>
      <c r="NCY27" s="7"/>
      <c r="NCZ27" s="7"/>
      <c r="NDA27" s="7"/>
      <c r="NDB27" s="7"/>
      <c r="NDC27" s="7"/>
      <c r="NDD27" s="7"/>
      <c r="NDE27" s="7"/>
      <c r="NDF27" s="7"/>
      <c r="NDG27" s="7"/>
      <c r="NDH27" s="7"/>
      <c r="NDI27" s="7"/>
      <c r="NDJ27" s="7"/>
      <c r="NDK27" s="7"/>
      <c r="NDL27" s="7"/>
      <c r="NDM27" s="7"/>
      <c r="NDN27" s="7"/>
      <c r="NDO27" s="7"/>
      <c r="NDP27" s="7"/>
      <c r="NDQ27" s="7"/>
      <c r="NDR27" s="7"/>
      <c r="NDS27" s="7"/>
      <c r="NDT27" s="7"/>
      <c r="NDU27" s="7"/>
      <c r="NDV27" s="7"/>
      <c r="NDW27" s="7"/>
      <c r="NDX27" s="7"/>
      <c r="NDY27" s="7"/>
      <c r="NDZ27" s="7"/>
      <c r="NEA27" s="7"/>
      <c r="NEB27" s="7"/>
      <c r="NEC27" s="7"/>
      <c r="NED27" s="7"/>
      <c r="NEE27" s="7"/>
      <c r="NEF27" s="7"/>
      <c r="NEG27" s="7"/>
      <c r="NEH27" s="7"/>
      <c r="NEI27" s="7"/>
      <c r="NEJ27" s="7"/>
      <c r="NEK27" s="7"/>
      <c r="NEL27" s="7"/>
      <c r="NEM27" s="7"/>
      <c r="NEN27" s="7"/>
      <c r="NEO27" s="7"/>
      <c r="NEP27" s="7"/>
      <c r="NEQ27" s="7"/>
      <c r="NER27" s="7"/>
      <c r="NES27" s="7"/>
      <c r="NET27" s="7"/>
      <c r="NEU27" s="7"/>
      <c r="NEV27" s="7"/>
      <c r="NEW27" s="7"/>
      <c r="NEX27" s="7"/>
      <c r="NEY27" s="7"/>
      <c r="NEZ27" s="7"/>
      <c r="NFA27" s="7"/>
      <c r="NFB27" s="7"/>
      <c r="NFC27" s="7"/>
      <c r="NFD27" s="7"/>
      <c r="NFE27" s="7"/>
      <c r="NFF27" s="7"/>
      <c r="NFG27" s="7"/>
      <c r="NFH27" s="7"/>
      <c r="NFI27" s="7"/>
      <c r="NFJ27" s="7"/>
      <c r="NFK27" s="7"/>
      <c r="NFL27" s="7"/>
      <c r="NFM27" s="7"/>
      <c r="NFN27" s="7"/>
      <c r="NFO27" s="7"/>
      <c r="NFP27" s="7"/>
      <c r="NFQ27" s="7"/>
      <c r="NFR27" s="7"/>
      <c r="NFS27" s="7"/>
      <c r="NFT27" s="7"/>
      <c r="NFU27" s="7"/>
      <c r="NFV27" s="7"/>
      <c r="NFW27" s="7"/>
      <c r="NFX27" s="7"/>
      <c r="NFY27" s="7"/>
      <c r="NFZ27" s="7"/>
      <c r="NGA27" s="7"/>
      <c r="NGB27" s="7"/>
      <c r="NGC27" s="7"/>
      <c r="NGD27" s="7"/>
      <c r="NGE27" s="7"/>
      <c r="NGF27" s="7"/>
      <c r="NGG27" s="7"/>
      <c r="NGH27" s="7"/>
      <c r="NGI27" s="7"/>
      <c r="NGJ27" s="7"/>
      <c r="NGK27" s="7"/>
      <c r="NGL27" s="7"/>
      <c r="NGM27" s="7"/>
      <c r="NGN27" s="7"/>
      <c r="NGO27" s="7"/>
      <c r="NGP27" s="7"/>
      <c r="NGQ27" s="7"/>
      <c r="NGR27" s="7"/>
      <c r="NGS27" s="7"/>
      <c r="NGT27" s="7"/>
      <c r="NGU27" s="7"/>
      <c r="NGV27" s="7"/>
      <c r="NGW27" s="7"/>
      <c r="NGX27" s="7"/>
      <c r="NGY27" s="7"/>
      <c r="NGZ27" s="7"/>
      <c r="NHA27" s="7"/>
      <c r="NHB27" s="7"/>
      <c r="NHC27" s="7"/>
      <c r="NHD27" s="7"/>
      <c r="NHE27" s="7"/>
      <c r="NHF27" s="7"/>
      <c r="NHG27" s="7"/>
      <c r="NHH27" s="7"/>
      <c r="NHI27" s="7"/>
      <c r="NHJ27" s="7"/>
      <c r="NHK27" s="7"/>
      <c r="NHL27" s="7"/>
      <c r="NHM27" s="7"/>
      <c r="NHN27" s="7"/>
      <c r="NHO27" s="7"/>
      <c r="NHP27" s="7"/>
      <c r="NHQ27" s="7"/>
      <c r="NHR27" s="7"/>
      <c r="NHS27" s="7"/>
      <c r="NHT27" s="7"/>
      <c r="NHU27" s="7"/>
      <c r="NHV27" s="7"/>
      <c r="NHW27" s="7"/>
      <c r="NHX27" s="7"/>
      <c r="NHY27" s="7"/>
      <c r="NHZ27" s="7"/>
      <c r="NIA27" s="7"/>
      <c r="NIB27" s="7"/>
      <c r="NIC27" s="7"/>
      <c r="NID27" s="7"/>
      <c r="NIE27" s="7"/>
      <c r="NIF27" s="7"/>
      <c r="NIG27" s="7"/>
      <c r="NIH27" s="7"/>
      <c r="NII27" s="7"/>
      <c r="NIJ27" s="7"/>
      <c r="NIK27" s="7"/>
      <c r="NIL27" s="7"/>
      <c r="NIM27" s="7"/>
      <c r="NIN27" s="7"/>
      <c r="NIO27" s="7"/>
      <c r="NIP27" s="7"/>
      <c r="NIQ27" s="7"/>
      <c r="NIR27" s="7"/>
      <c r="NIS27" s="7"/>
      <c r="NIT27" s="7"/>
      <c r="NIU27" s="7"/>
      <c r="NIV27" s="7"/>
      <c r="NIW27" s="7"/>
      <c r="NIX27" s="7"/>
      <c r="NIY27" s="7"/>
      <c r="NIZ27" s="7"/>
      <c r="NJA27" s="7"/>
      <c r="NJB27" s="7"/>
      <c r="NJC27" s="7"/>
      <c r="NJD27" s="7"/>
      <c r="NJE27" s="7"/>
      <c r="NJF27" s="7"/>
      <c r="NJG27" s="7"/>
      <c r="NJH27" s="7"/>
      <c r="NJI27" s="7"/>
      <c r="NJJ27" s="7"/>
      <c r="NJK27" s="7"/>
      <c r="NJL27" s="7"/>
      <c r="NJM27" s="7"/>
      <c r="NJN27" s="7"/>
      <c r="NJO27" s="7"/>
      <c r="NJP27" s="7"/>
      <c r="NJQ27" s="7"/>
      <c r="NJR27" s="7"/>
      <c r="NJS27" s="7"/>
      <c r="NJT27" s="7"/>
      <c r="NJU27" s="7"/>
      <c r="NJV27" s="7"/>
      <c r="NJW27" s="7"/>
      <c r="NJX27" s="7"/>
      <c r="NJY27" s="7"/>
      <c r="NJZ27" s="7"/>
      <c r="NKA27" s="7"/>
      <c r="NKB27" s="7"/>
      <c r="NKC27" s="7"/>
      <c r="NKD27" s="7"/>
      <c r="NKE27" s="7"/>
      <c r="NKF27" s="7"/>
      <c r="NKG27" s="7"/>
      <c r="NKH27" s="7"/>
      <c r="NKI27" s="7"/>
      <c r="NKJ27" s="7"/>
      <c r="NKK27" s="7"/>
      <c r="NKL27" s="7"/>
      <c r="NKM27" s="7"/>
      <c r="NKN27" s="7"/>
      <c r="NKO27" s="7"/>
      <c r="NKP27" s="7"/>
      <c r="NKQ27" s="7"/>
      <c r="NKR27" s="7"/>
      <c r="NKS27" s="7"/>
      <c r="NKT27" s="7"/>
      <c r="NKU27" s="7"/>
      <c r="NKV27" s="7"/>
      <c r="NKW27" s="7"/>
      <c r="NKX27" s="7"/>
      <c r="NKY27" s="7"/>
      <c r="NKZ27" s="7"/>
      <c r="NLA27" s="7"/>
      <c r="NLB27" s="7"/>
      <c r="NLC27" s="7"/>
      <c r="NLD27" s="7"/>
      <c r="NLE27" s="7"/>
      <c r="NLF27" s="7"/>
      <c r="NLG27" s="7"/>
      <c r="NLH27" s="7"/>
      <c r="NLI27" s="7"/>
      <c r="NLJ27" s="7"/>
      <c r="NLK27" s="7"/>
      <c r="NLL27" s="7"/>
      <c r="NLM27" s="7"/>
      <c r="NLN27" s="7"/>
      <c r="NLO27" s="7"/>
      <c r="NLP27" s="7"/>
      <c r="NLQ27" s="7"/>
      <c r="NLR27" s="7"/>
      <c r="NLS27" s="7"/>
      <c r="NLT27" s="7"/>
      <c r="NLU27" s="7"/>
      <c r="NLV27" s="7"/>
      <c r="NLW27" s="7"/>
      <c r="NLX27" s="7"/>
      <c r="NLY27" s="7"/>
      <c r="NLZ27" s="7"/>
      <c r="NMA27" s="7"/>
      <c r="NMB27" s="7"/>
      <c r="NMC27" s="7"/>
      <c r="NMD27" s="7"/>
      <c r="NME27" s="7"/>
      <c r="NMF27" s="7"/>
      <c r="NMG27" s="7"/>
      <c r="NMH27" s="7"/>
      <c r="NMI27" s="7"/>
      <c r="NMJ27" s="7"/>
      <c r="NMK27" s="7"/>
      <c r="NML27" s="7"/>
      <c r="NMM27" s="7"/>
      <c r="NMN27" s="7"/>
      <c r="NMO27" s="7"/>
      <c r="NMP27" s="7"/>
      <c r="NMQ27" s="7"/>
      <c r="NMR27" s="7"/>
      <c r="NMS27" s="7"/>
      <c r="NMT27" s="7"/>
      <c r="NMU27" s="7"/>
      <c r="NMV27" s="7"/>
      <c r="NMW27" s="7"/>
      <c r="NMX27" s="7"/>
      <c r="NMY27" s="7"/>
      <c r="NMZ27" s="7"/>
      <c r="NNA27" s="7"/>
      <c r="NNB27" s="7"/>
      <c r="NNC27" s="7"/>
      <c r="NND27" s="7"/>
      <c r="NNE27" s="7"/>
      <c r="NNF27" s="7"/>
      <c r="NNG27" s="7"/>
      <c r="NNH27" s="7"/>
      <c r="NNI27" s="7"/>
      <c r="NNJ27" s="7"/>
      <c r="NNK27" s="7"/>
      <c r="NNL27" s="7"/>
      <c r="NNM27" s="7"/>
      <c r="NNN27" s="7"/>
      <c r="NNO27" s="7"/>
      <c r="NNP27" s="7"/>
      <c r="NNQ27" s="7"/>
      <c r="NNR27" s="7"/>
      <c r="NNS27" s="7"/>
      <c r="NNT27" s="7"/>
      <c r="NNU27" s="7"/>
      <c r="NNV27" s="7"/>
      <c r="NNW27" s="7"/>
      <c r="NNX27" s="7"/>
      <c r="NNY27" s="7"/>
      <c r="NNZ27" s="7"/>
      <c r="NOA27" s="7"/>
      <c r="NOB27" s="7"/>
      <c r="NOC27" s="7"/>
      <c r="NOD27" s="7"/>
      <c r="NOE27" s="7"/>
      <c r="NOF27" s="7"/>
      <c r="NOG27" s="7"/>
      <c r="NOH27" s="7"/>
      <c r="NOI27" s="7"/>
      <c r="NOJ27" s="7"/>
      <c r="NOK27" s="7"/>
      <c r="NOL27" s="7"/>
      <c r="NOM27" s="7"/>
      <c r="NON27" s="7"/>
      <c r="NOO27" s="7"/>
      <c r="NOP27" s="7"/>
      <c r="NOQ27" s="7"/>
      <c r="NOR27" s="7"/>
      <c r="NOS27" s="7"/>
      <c r="NOT27" s="7"/>
      <c r="NOU27" s="7"/>
      <c r="NOV27" s="7"/>
      <c r="NOW27" s="7"/>
      <c r="NOX27" s="7"/>
      <c r="NOY27" s="7"/>
      <c r="NOZ27" s="7"/>
      <c r="NPA27" s="7"/>
      <c r="NPB27" s="7"/>
      <c r="NPC27" s="7"/>
      <c r="NPD27" s="7"/>
      <c r="NPE27" s="7"/>
      <c r="NPF27" s="7"/>
      <c r="NPG27" s="7"/>
      <c r="NPH27" s="7"/>
      <c r="NPI27" s="7"/>
      <c r="NPJ27" s="7"/>
      <c r="NPK27" s="7"/>
      <c r="NPL27" s="7"/>
      <c r="NPM27" s="7"/>
      <c r="NPN27" s="7"/>
      <c r="NPO27" s="7"/>
      <c r="NPP27" s="7"/>
      <c r="NPQ27" s="7"/>
      <c r="NPR27" s="7"/>
      <c r="NPS27" s="7"/>
      <c r="NPT27" s="7"/>
      <c r="NPU27" s="7"/>
      <c r="NPV27" s="7"/>
      <c r="NPW27" s="7"/>
      <c r="NPX27" s="7"/>
      <c r="NPY27" s="7"/>
      <c r="NPZ27" s="7"/>
      <c r="NQA27" s="7"/>
      <c r="NQB27" s="7"/>
      <c r="NQC27" s="7"/>
      <c r="NQD27" s="7"/>
      <c r="NQE27" s="7"/>
      <c r="NQF27" s="7"/>
      <c r="NQG27" s="7"/>
      <c r="NQH27" s="7"/>
      <c r="NQI27" s="7"/>
      <c r="NQJ27" s="7"/>
      <c r="NQK27" s="7"/>
      <c r="NQL27" s="7"/>
      <c r="NQM27" s="7"/>
      <c r="NQN27" s="7"/>
      <c r="NQO27" s="7"/>
      <c r="NQP27" s="7"/>
      <c r="NQQ27" s="7"/>
      <c r="NQR27" s="7"/>
      <c r="NQS27" s="7"/>
      <c r="NQT27" s="7"/>
      <c r="NQU27" s="7"/>
      <c r="NQV27" s="7"/>
      <c r="NQW27" s="7"/>
      <c r="NQX27" s="7"/>
      <c r="NQY27" s="7"/>
      <c r="NQZ27" s="7"/>
      <c r="NRA27" s="7"/>
      <c r="NRB27" s="7"/>
      <c r="NRC27" s="7"/>
      <c r="NRD27" s="7"/>
      <c r="NRE27" s="7"/>
      <c r="NRF27" s="7"/>
      <c r="NRG27" s="7"/>
      <c r="NRH27" s="7"/>
      <c r="NRI27" s="7"/>
      <c r="NRJ27" s="7"/>
      <c r="NRK27" s="7"/>
      <c r="NRL27" s="7"/>
      <c r="NRM27" s="7"/>
      <c r="NRN27" s="7"/>
      <c r="NRO27" s="7"/>
      <c r="NRP27" s="7"/>
      <c r="NRQ27" s="7"/>
      <c r="NRR27" s="7"/>
      <c r="NRS27" s="7"/>
      <c r="NRT27" s="7"/>
      <c r="NRU27" s="7"/>
      <c r="NRV27" s="7"/>
      <c r="NRW27" s="7"/>
      <c r="NRX27" s="7"/>
      <c r="NRY27" s="7"/>
      <c r="NRZ27" s="7"/>
      <c r="NSA27" s="7"/>
      <c r="NSB27" s="7"/>
      <c r="NSC27" s="7"/>
      <c r="NSD27" s="7"/>
      <c r="NSE27" s="7"/>
      <c r="NSF27" s="7"/>
      <c r="NSG27" s="7"/>
      <c r="NSH27" s="7"/>
      <c r="NSI27" s="7"/>
      <c r="NSJ27" s="7"/>
      <c r="NSK27" s="7"/>
      <c r="NSL27" s="7"/>
      <c r="NSM27" s="7"/>
      <c r="NSN27" s="7"/>
      <c r="NSO27" s="7"/>
      <c r="NSP27" s="7"/>
      <c r="NSQ27" s="7"/>
      <c r="NSR27" s="7"/>
      <c r="NSS27" s="7"/>
      <c r="NST27" s="7"/>
      <c r="NSU27" s="7"/>
      <c r="NSV27" s="7"/>
      <c r="NSW27" s="7"/>
      <c r="NSX27" s="7"/>
      <c r="NSY27" s="7"/>
      <c r="NSZ27" s="7"/>
      <c r="NTA27" s="7"/>
      <c r="NTB27" s="7"/>
      <c r="NTC27" s="7"/>
      <c r="NTD27" s="7"/>
      <c r="NTE27" s="7"/>
      <c r="NTF27" s="7"/>
      <c r="NTG27" s="7"/>
      <c r="NTH27" s="7"/>
      <c r="NTI27" s="7"/>
      <c r="NTJ27" s="7"/>
      <c r="NTK27" s="7"/>
      <c r="NTL27" s="7"/>
      <c r="NTM27" s="7"/>
      <c r="NTN27" s="7"/>
      <c r="NTO27" s="7"/>
      <c r="NTP27" s="7"/>
      <c r="NTQ27" s="7"/>
      <c r="NTR27" s="7"/>
      <c r="NTS27" s="7"/>
      <c r="NTT27" s="7"/>
      <c r="NTU27" s="7"/>
      <c r="NTV27" s="7"/>
      <c r="NTW27" s="7"/>
      <c r="NTX27" s="7"/>
      <c r="NTY27" s="7"/>
      <c r="NTZ27" s="7"/>
      <c r="NUA27" s="7"/>
      <c r="NUB27" s="7"/>
      <c r="NUC27" s="7"/>
      <c r="NUD27" s="7"/>
      <c r="NUE27" s="7"/>
      <c r="NUF27" s="7"/>
      <c r="NUG27" s="7"/>
      <c r="NUH27" s="7"/>
      <c r="NUI27" s="7"/>
      <c r="NUJ27" s="7"/>
      <c r="NUK27" s="7"/>
      <c r="NUL27" s="7"/>
      <c r="NUM27" s="7"/>
      <c r="NUN27" s="7"/>
      <c r="NUO27" s="7"/>
      <c r="NUP27" s="7"/>
      <c r="NUQ27" s="7"/>
      <c r="NUR27" s="7"/>
      <c r="NUS27" s="7"/>
      <c r="NUT27" s="7"/>
      <c r="NUU27" s="7"/>
      <c r="NUV27" s="7"/>
      <c r="NUW27" s="7"/>
      <c r="NUX27" s="7"/>
      <c r="NUY27" s="7"/>
      <c r="NUZ27" s="7"/>
      <c r="NVA27" s="7"/>
      <c r="NVB27" s="7"/>
      <c r="NVC27" s="7"/>
      <c r="NVD27" s="7"/>
      <c r="NVE27" s="7"/>
      <c r="NVF27" s="7"/>
      <c r="NVG27" s="7"/>
      <c r="NVH27" s="7"/>
      <c r="NVI27" s="7"/>
      <c r="NVJ27" s="7"/>
      <c r="NVK27" s="7"/>
      <c r="NVL27" s="7"/>
      <c r="NVM27" s="7"/>
      <c r="NVN27" s="7"/>
      <c r="NVO27" s="7"/>
      <c r="NVP27" s="7"/>
      <c r="NVQ27" s="7"/>
      <c r="NVR27" s="7"/>
      <c r="NVS27" s="7"/>
      <c r="NVT27" s="7"/>
      <c r="NVU27" s="7"/>
      <c r="NVV27" s="7"/>
      <c r="NVW27" s="7"/>
      <c r="NVX27" s="7"/>
      <c r="NVY27" s="7"/>
      <c r="NVZ27" s="7"/>
      <c r="NWA27" s="7"/>
      <c r="NWB27" s="7"/>
      <c r="NWC27" s="7"/>
      <c r="NWD27" s="7"/>
      <c r="NWE27" s="7"/>
      <c r="NWF27" s="7"/>
      <c r="NWG27" s="7"/>
      <c r="NWH27" s="7"/>
      <c r="NWI27" s="7"/>
      <c r="NWJ27" s="7"/>
      <c r="NWK27" s="7"/>
      <c r="NWL27" s="7"/>
      <c r="NWM27" s="7"/>
      <c r="NWN27" s="7"/>
      <c r="NWO27" s="7"/>
      <c r="NWP27" s="7"/>
      <c r="NWQ27" s="7"/>
      <c r="NWR27" s="7"/>
      <c r="NWS27" s="7"/>
      <c r="NWT27" s="7"/>
      <c r="NWU27" s="7"/>
      <c r="NWV27" s="7"/>
      <c r="NWW27" s="7"/>
      <c r="NWX27" s="7"/>
      <c r="NWY27" s="7"/>
      <c r="NWZ27" s="7"/>
      <c r="NXA27" s="7"/>
      <c r="NXB27" s="7"/>
      <c r="NXC27" s="7"/>
      <c r="NXD27" s="7"/>
      <c r="NXE27" s="7"/>
      <c r="NXF27" s="7"/>
      <c r="NXG27" s="7"/>
      <c r="NXH27" s="7"/>
      <c r="NXI27" s="7"/>
      <c r="NXJ27" s="7"/>
      <c r="NXK27" s="7"/>
      <c r="NXL27" s="7"/>
      <c r="NXM27" s="7"/>
      <c r="NXN27" s="7"/>
      <c r="NXO27" s="7"/>
      <c r="NXP27" s="7"/>
      <c r="NXQ27" s="7"/>
      <c r="NXR27" s="7"/>
      <c r="NXS27" s="7"/>
      <c r="NXT27" s="7"/>
      <c r="NXU27" s="7"/>
      <c r="NXV27" s="7"/>
      <c r="NXW27" s="7"/>
      <c r="NXX27" s="7"/>
      <c r="NXY27" s="7"/>
      <c r="NXZ27" s="7"/>
      <c r="NYA27" s="7"/>
      <c r="NYB27" s="7"/>
      <c r="NYC27" s="7"/>
      <c r="NYD27" s="7"/>
      <c r="NYE27" s="7"/>
      <c r="NYF27" s="7"/>
      <c r="NYG27" s="7"/>
      <c r="NYH27" s="7"/>
      <c r="NYI27" s="7"/>
      <c r="NYJ27" s="7"/>
      <c r="NYK27" s="7"/>
      <c r="NYL27" s="7"/>
      <c r="NYM27" s="7"/>
      <c r="NYN27" s="7"/>
      <c r="NYO27" s="7"/>
      <c r="NYP27" s="7"/>
      <c r="NYQ27" s="7"/>
      <c r="NYR27" s="7"/>
      <c r="NYS27" s="7"/>
      <c r="NYT27" s="7"/>
      <c r="NYU27" s="7"/>
      <c r="NYV27" s="7"/>
      <c r="NYW27" s="7"/>
      <c r="NYX27" s="7"/>
      <c r="NYY27" s="7"/>
      <c r="NYZ27" s="7"/>
      <c r="NZA27" s="7"/>
      <c r="NZB27" s="7"/>
      <c r="NZC27" s="7"/>
      <c r="NZD27" s="7"/>
      <c r="NZE27" s="7"/>
      <c r="NZF27" s="7"/>
      <c r="NZG27" s="7"/>
      <c r="NZH27" s="7"/>
      <c r="NZI27" s="7"/>
      <c r="NZJ27" s="7"/>
      <c r="NZK27" s="7"/>
      <c r="NZL27" s="7"/>
      <c r="NZM27" s="7"/>
      <c r="NZN27" s="7"/>
      <c r="NZO27" s="7"/>
      <c r="NZP27" s="7"/>
      <c r="NZQ27" s="7"/>
      <c r="NZR27" s="7"/>
      <c r="NZS27" s="7"/>
      <c r="NZT27" s="7"/>
      <c r="NZU27" s="7"/>
      <c r="NZV27" s="7"/>
      <c r="NZW27" s="7"/>
      <c r="NZX27" s="7"/>
      <c r="NZY27" s="7"/>
      <c r="NZZ27" s="7"/>
      <c r="OAA27" s="7"/>
      <c r="OAB27" s="7"/>
      <c r="OAC27" s="7"/>
      <c r="OAD27" s="7"/>
      <c r="OAE27" s="7"/>
      <c r="OAF27" s="7"/>
      <c r="OAG27" s="7"/>
      <c r="OAH27" s="7"/>
      <c r="OAI27" s="7"/>
      <c r="OAJ27" s="7"/>
      <c r="OAK27" s="7"/>
      <c r="OAL27" s="7"/>
      <c r="OAM27" s="7"/>
      <c r="OAN27" s="7"/>
      <c r="OAO27" s="7"/>
      <c r="OAP27" s="7"/>
      <c r="OAQ27" s="7"/>
      <c r="OAR27" s="7"/>
      <c r="OAS27" s="7"/>
      <c r="OAT27" s="7"/>
      <c r="OAU27" s="7"/>
      <c r="OAV27" s="7"/>
      <c r="OAW27" s="7"/>
      <c r="OAX27" s="7"/>
      <c r="OAY27" s="7"/>
      <c r="OAZ27" s="7"/>
      <c r="OBA27" s="7"/>
      <c r="OBB27" s="7"/>
      <c r="OBC27" s="7"/>
      <c r="OBD27" s="7"/>
      <c r="OBE27" s="7"/>
      <c r="OBF27" s="7"/>
      <c r="OBG27" s="7"/>
      <c r="OBH27" s="7"/>
      <c r="OBI27" s="7"/>
      <c r="OBJ27" s="7"/>
      <c r="OBK27" s="7"/>
      <c r="OBL27" s="7"/>
      <c r="OBM27" s="7"/>
      <c r="OBN27" s="7"/>
      <c r="OBO27" s="7"/>
      <c r="OBP27" s="7"/>
      <c r="OBQ27" s="7"/>
      <c r="OBR27" s="7"/>
      <c r="OBS27" s="7"/>
      <c r="OBT27" s="7"/>
      <c r="OBU27" s="7"/>
      <c r="OBV27" s="7"/>
      <c r="OBW27" s="7"/>
      <c r="OBX27" s="7"/>
      <c r="OBY27" s="7"/>
      <c r="OBZ27" s="7"/>
      <c r="OCA27" s="7"/>
      <c r="OCB27" s="7"/>
      <c r="OCC27" s="7"/>
      <c r="OCD27" s="7"/>
      <c r="OCE27" s="7"/>
      <c r="OCF27" s="7"/>
      <c r="OCG27" s="7"/>
      <c r="OCH27" s="7"/>
      <c r="OCI27" s="7"/>
      <c r="OCJ27" s="7"/>
      <c r="OCK27" s="7"/>
      <c r="OCL27" s="7"/>
      <c r="OCM27" s="7"/>
      <c r="OCN27" s="7"/>
      <c r="OCO27" s="7"/>
      <c r="OCP27" s="7"/>
      <c r="OCQ27" s="7"/>
      <c r="OCR27" s="7"/>
      <c r="OCS27" s="7"/>
      <c r="OCT27" s="7"/>
      <c r="OCU27" s="7"/>
      <c r="OCV27" s="7"/>
      <c r="OCW27" s="7"/>
      <c r="OCX27" s="7"/>
      <c r="OCY27" s="7"/>
      <c r="OCZ27" s="7"/>
      <c r="ODA27" s="7"/>
      <c r="ODB27" s="7"/>
      <c r="ODC27" s="7"/>
      <c r="ODD27" s="7"/>
      <c r="ODE27" s="7"/>
      <c r="ODF27" s="7"/>
      <c r="ODG27" s="7"/>
      <c r="ODH27" s="7"/>
      <c r="ODI27" s="7"/>
      <c r="ODJ27" s="7"/>
      <c r="ODK27" s="7"/>
      <c r="ODL27" s="7"/>
      <c r="ODM27" s="7"/>
      <c r="ODN27" s="7"/>
      <c r="ODO27" s="7"/>
      <c r="ODP27" s="7"/>
      <c r="ODQ27" s="7"/>
      <c r="ODR27" s="7"/>
      <c r="ODS27" s="7"/>
      <c r="ODT27" s="7"/>
      <c r="ODU27" s="7"/>
      <c r="ODV27" s="7"/>
      <c r="ODW27" s="7"/>
      <c r="ODX27" s="7"/>
      <c r="ODY27" s="7"/>
      <c r="ODZ27" s="7"/>
      <c r="OEA27" s="7"/>
      <c r="OEB27" s="7"/>
      <c r="OEC27" s="7"/>
      <c r="OED27" s="7"/>
      <c r="OEE27" s="7"/>
      <c r="OEF27" s="7"/>
      <c r="OEG27" s="7"/>
      <c r="OEH27" s="7"/>
      <c r="OEI27" s="7"/>
      <c r="OEJ27" s="7"/>
      <c r="OEK27" s="7"/>
      <c r="OEL27" s="7"/>
      <c r="OEM27" s="7"/>
      <c r="OEN27" s="7"/>
      <c r="OEO27" s="7"/>
      <c r="OEP27" s="7"/>
      <c r="OEQ27" s="7"/>
      <c r="OER27" s="7"/>
      <c r="OES27" s="7"/>
      <c r="OET27" s="7"/>
      <c r="OEU27" s="7"/>
      <c r="OEV27" s="7"/>
      <c r="OEW27" s="7"/>
      <c r="OEX27" s="7"/>
      <c r="OEY27" s="7"/>
      <c r="OEZ27" s="7"/>
      <c r="OFA27" s="7"/>
      <c r="OFB27" s="7"/>
      <c r="OFC27" s="7"/>
      <c r="OFD27" s="7"/>
      <c r="OFE27" s="7"/>
      <c r="OFF27" s="7"/>
      <c r="OFG27" s="7"/>
      <c r="OFH27" s="7"/>
      <c r="OFI27" s="7"/>
      <c r="OFJ27" s="7"/>
      <c r="OFK27" s="7"/>
      <c r="OFL27" s="7"/>
      <c r="OFM27" s="7"/>
      <c r="OFN27" s="7"/>
      <c r="OFO27" s="7"/>
      <c r="OFP27" s="7"/>
      <c r="OFQ27" s="7"/>
      <c r="OFR27" s="7"/>
      <c r="OFS27" s="7"/>
      <c r="OFT27" s="7"/>
      <c r="OFU27" s="7"/>
      <c r="OFV27" s="7"/>
      <c r="OFW27" s="7"/>
      <c r="OFX27" s="7"/>
      <c r="OFY27" s="7"/>
      <c r="OFZ27" s="7"/>
      <c r="OGA27" s="7"/>
      <c r="OGB27" s="7"/>
      <c r="OGC27" s="7"/>
      <c r="OGD27" s="7"/>
      <c r="OGE27" s="7"/>
      <c r="OGF27" s="7"/>
      <c r="OGG27" s="7"/>
      <c r="OGH27" s="7"/>
      <c r="OGI27" s="7"/>
      <c r="OGJ27" s="7"/>
      <c r="OGK27" s="7"/>
      <c r="OGL27" s="7"/>
      <c r="OGM27" s="7"/>
      <c r="OGN27" s="7"/>
      <c r="OGO27" s="7"/>
      <c r="OGP27" s="7"/>
      <c r="OGQ27" s="7"/>
      <c r="OGR27" s="7"/>
      <c r="OGS27" s="7"/>
      <c r="OGT27" s="7"/>
      <c r="OGU27" s="7"/>
      <c r="OGV27" s="7"/>
      <c r="OGW27" s="7"/>
      <c r="OGX27" s="7"/>
      <c r="OGY27" s="7"/>
      <c r="OGZ27" s="7"/>
      <c r="OHA27" s="7"/>
      <c r="OHB27" s="7"/>
      <c r="OHC27" s="7"/>
      <c r="OHD27" s="7"/>
      <c r="OHE27" s="7"/>
      <c r="OHF27" s="7"/>
      <c r="OHG27" s="7"/>
      <c r="OHH27" s="7"/>
      <c r="OHI27" s="7"/>
      <c r="OHJ27" s="7"/>
      <c r="OHK27" s="7"/>
      <c r="OHL27" s="7"/>
      <c r="OHM27" s="7"/>
      <c r="OHN27" s="7"/>
      <c r="OHO27" s="7"/>
      <c r="OHP27" s="7"/>
      <c r="OHQ27" s="7"/>
      <c r="OHR27" s="7"/>
      <c r="OHS27" s="7"/>
      <c r="OHT27" s="7"/>
      <c r="OHU27" s="7"/>
      <c r="OHV27" s="7"/>
      <c r="OHW27" s="7"/>
      <c r="OHX27" s="7"/>
      <c r="OHY27" s="7"/>
      <c r="OHZ27" s="7"/>
      <c r="OIA27" s="7"/>
      <c r="OIB27" s="7"/>
      <c r="OIC27" s="7"/>
      <c r="OID27" s="7"/>
      <c r="OIE27" s="7"/>
      <c r="OIF27" s="7"/>
      <c r="OIG27" s="7"/>
      <c r="OIH27" s="7"/>
      <c r="OII27" s="7"/>
      <c r="OIJ27" s="7"/>
      <c r="OIK27" s="7"/>
      <c r="OIL27" s="7"/>
      <c r="OIM27" s="7"/>
      <c r="OIN27" s="7"/>
      <c r="OIO27" s="7"/>
      <c r="OIP27" s="7"/>
      <c r="OIQ27" s="7"/>
      <c r="OIR27" s="7"/>
      <c r="OIS27" s="7"/>
      <c r="OIT27" s="7"/>
      <c r="OIU27" s="7"/>
      <c r="OIV27" s="7"/>
      <c r="OIW27" s="7"/>
      <c r="OIX27" s="7"/>
      <c r="OIY27" s="7"/>
      <c r="OIZ27" s="7"/>
      <c r="OJA27" s="7"/>
      <c r="OJB27" s="7"/>
      <c r="OJC27" s="7"/>
      <c r="OJD27" s="7"/>
      <c r="OJE27" s="7"/>
      <c r="OJF27" s="7"/>
      <c r="OJG27" s="7"/>
      <c r="OJH27" s="7"/>
      <c r="OJI27" s="7"/>
      <c r="OJJ27" s="7"/>
      <c r="OJK27" s="7"/>
      <c r="OJL27" s="7"/>
      <c r="OJM27" s="7"/>
      <c r="OJN27" s="7"/>
      <c r="OJO27" s="7"/>
      <c r="OJP27" s="7"/>
      <c r="OJQ27" s="7"/>
      <c r="OJR27" s="7"/>
      <c r="OJS27" s="7"/>
      <c r="OJT27" s="7"/>
      <c r="OJU27" s="7"/>
      <c r="OJV27" s="7"/>
      <c r="OJW27" s="7"/>
      <c r="OJX27" s="7"/>
      <c r="OJY27" s="7"/>
      <c r="OJZ27" s="7"/>
      <c r="OKA27" s="7"/>
      <c r="OKB27" s="7"/>
      <c r="OKC27" s="7"/>
      <c r="OKD27" s="7"/>
      <c r="OKE27" s="7"/>
      <c r="OKF27" s="7"/>
      <c r="OKG27" s="7"/>
      <c r="OKH27" s="7"/>
      <c r="OKI27" s="7"/>
      <c r="OKJ27" s="7"/>
      <c r="OKK27" s="7"/>
      <c r="OKL27" s="7"/>
      <c r="OKM27" s="7"/>
      <c r="OKN27" s="7"/>
      <c r="OKO27" s="7"/>
      <c r="OKP27" s="7"/>
      <c r="OKQ27" s="7"/>
      <c r="OKR27" s="7"/>
      <c r="OKS27" s="7"/>
      <c r="OKT27" s="7"/>
      <c r="OKU27" s="7"/>
      <c r="OKV27" s="7"/>
      <c r="OKW27" s="7"/>
      <c r="OKX27" s="7"/>
      <c r="OKY27" s="7"/>
      <c r="OKZ27" s="7"/>
      <c r="OLA27" s="7"/>
      <c r="OLB27" s="7"/>
      <c r="OLC27" s="7"/>
      <c r="OLD27" s="7"/>
      <c r="OLE27" s="7"/>
      <c r="OLF27" s="7"/>
      <c r="OLG27" s="7"/>
      <c r="OLH27" s="7"/>
      <c r="OLI27" s="7"/>
      <c r="OLJ27" s="7"/>
      <c r="OLK27" s="7"/>
      <c r="OLL27" s="7"/>
      <c r="OLM27" s="7"/>
      <c r="OLN27" s="7"/>
      <c r="OLO27" s="7"/>
      <c r="OLP27" s="7"/>
      <c r="OLQ27" s="7"/>
      <c r="OLR27" s="7"/>
      <c r="OLS27" s="7"/>
      <c r="OLT27" s="7"/>
      <c r="OLU27" s="7"/>
      <c r="OLV27" s="7"/>
      <c r="OLW27" s="7"/>
      <c r="OLX27" s="7"/>
      <c r="OLY27" s="7"/>
      <c r="OLZ27" s="7"/>
      <c r="OMA27" s="7"/>
      <c r="OMB27" s="7"/>
      <c r="OMC27" s="7"/>
      <c r="OMD27" s="7"/>
      <c r="OME27" s="7"/>
      <c r="OMF27" s="7"/>
      <c r="OMG27" s="7"/>
      <c r="OMH27" s="7"/>
      <c r="OMI27" s="7"/>
      <c r="OMJ27" s="7"/>
      <c r="OMK27" s="7"/>
      <c r="OML27" s="7"/>
      <c r="OMM27" s="7"/>
      <c r="OMN27" s="7"/>
      <c r="OMO27" s="7"/>
      <c r="OMP27" s="7"/>
      <c r="OMQ27" s="7"/>
      <c r="OMR27" s="7"/>
      <c r="OMS27" s="7"/>
      <c r="OMT27" s="7"/>
      <c r="OMU27" s="7"/>
      <c r="OMV27" s="7"/>
      <c r="OMW27" s="7"/>
      <c r="OMX27" s="7"/>
      <c r="OMY27" s="7"/>
      <c r="OMZ27" s="7"/>
      <c r="ONA27" s="7"/>
      <c r="ONB27" s="7"/>
      <c r="ONC27" s="7"/>
      <c r="OND27" s="7"/>
      <c r="ONE27" s="7"/>
      <c r="ONF27" s="7"/>
      <c r="ONG27" s="7"/>
      <c r="ONH27" s="7"/>
      <c r="ONI27" s="7"/>
      <c r="ONJ27" s="7"/>
      <c r="ONK27" s="7"/>
      <c r="ONL27" s="7"/>
      <c r="ONM27" s="7"/>
      <c r="ONN27" s="7"/>
      <c r="ONO27" s="7"/>
      <c r="ONP27" s="7"/>
      <c r="ONQ27" s="7"/>
      <c r="ONR27" s="7"/>
      <c r="ONS27" s="7"/>
      <c r="ONT27" s="7"/>
      <c r="ONU27" s="7"/>
      <c r="ONV27" s="7"/>
      <c r="ONW27" s="7"/>
      <c r="ONX27" s="7"/>
      <c r="ONY27" s="7"/>
      <c r="ONZ27" s="7"/>
      <c r="OOA27" s="7"/>
      <c r="OOB27" s="7"/>
      <c r="OOC27" s="7"/>
      <c r="OOD27" s="7"/>
      <c r="OOE27" s="7"/>
      <c r="OOF27" s="7"/>
      <c r="OOG27" s="7"/>
      <c r="OOH27" s="7"/>
      <c r="OOI27" s="7"/>
      <c r="OOJ27" s="7"/>
      <c r="OOK27" s="7"/>
      <c r="OOL27" s="7"/>
      <c r="OOM27" s="7"/>
      <c r="OON27" s="7"/>
      <c r="OOO27" s="7"/>
      <c r="OOP27" s="7"/>
      <c r="OOQ27" s="7"/>
      <c r="OOR27" s="7"/>
      <c r="OOS27" s="7"/>
      <c r="OOT27" s="7"/>
      <c r="OOU27" s="7"/>
      <c r="OOV27" s="7"/>
      <c r="OOW27" s="7"/>
      <c r="OOX27" s="7"/>
      <c r="OOY27" s="7"/>
      <c r="OOZ27" s="7"/>
      <c r="OPA27" s="7"/>
      <c r="OPB27" s="7"/>
      <c r="OPC27" s="7"/>
      <c r="OPD27" s="7"/>
      <c r="OPE27" s="7"/>
      <c r="OPF27" s="7"/>
      <c r="OPG27" s="7"/>
      <c r="OPH27" s="7"/>
      <c r="OPI27" s="7"/>
      <c r="OPJ27" s="7"/>
      <c r="OPK27" s="7"/>
      <c r="OPL27" s="7"/>
      <c r="OPM27" s="7"/>
      <c r="OPN27" s="7"/>
      <c r="OPO27" s="7"/>
      <c r="OPP27" s="7"/>
      <c r="OPQ27" s="7"/>
      <c r="OPR27" s="7"/>
      <c r="OPS27" s="7"/>
      <c r="OPT27" s="7"/>
      <c r="OPU27" s="7"/>
      <c r="OPV27" s="7"/>
      <c r="OPW27" s="7"/>
      <c r="OPX27" s="7"/>
      <c r="OPY27" s="7"/>
      <c r="OPZ27" s="7"/>
      <c r="OQA27" s="7"/>
      <c r="OQB27" s="7"/>
      <c r="OQC27" s="7"/>
      <c r="OQD27" s="7"/>
      <c r="OQE27" s="7"/>
      <c r="OQF27" s="7"/>
      <c r="OQG27" s="7"/>
      <c r="OQH27" s="7"/>
      <c r="OQI27" s="7"/>
      <c r="OQJ27" s="7"/>
      <c r="OQK27" s="7"/>
      <c r="OQL27" s="7"/>
      <c r="OQM27" s="7"/>
      <c r="OQN27" s="7"/>
      <c r="OQO27" s="7"/>
      <c r="OQP27" s="7"/>
      <c r="OQQ27" s="7"/>
      <c r="OQR27" s="7"/>
      <c r="OQS27" s="7"/>
      <c r="OQT27" s="7"/>
      <c r="OQU27" s="7"/>
      <c r="OQV27" s="7"/>
      <c r="OQW27" s="7"/>
      <c r="OQX27" s="7"/>
      <c r="OQY27" s="7"/>
      <c r="OQZ27" s="7"/>
      <c r="ORA27" s="7"/>
      <c r="ORB27" s="7"/>
      <c r="ORC27" s="7"/>
      <c r="ORD27" s="7"/>
      <c r="ORE27" s="7"/>
      <c r="ORF27" s="7"/>
      <c r="ORG27" s="7"/>
      <c r="ORH27" s="7"/>
      <c r="ORI27" s="7"/>
      <c r="ORJ27" s="7"/>
      <c r="ORK27" s="7"/>
      <c r="ORL27" s="7"/>
      <c r="ORM27" s="7"/>
      <c r="ORN27" s="7"/>
      <c r="ORO27" s="7"/>
      <c r="ORP27" s="7"/>
      <c r="ORQ27" s="7"/>
      <c r="ORR27" s="7"/>
      <c r="ORS27" s="7"/>
      <c r="ORT27" s="7"/>
      <c r="ORU27" s="7"/>
      <c r="ORV27" s="7"/>
      <c r="ORW27" s="7"/>
      <c r="ORX27" s="7"/>
      <c r="ORY27" s="7"/>
      <c r="ORZ27" s="7"/>
      <c r="OSA27" s="7"/>
      <c r="OSB27" s="7"/>
      <c r="OSC27" s="7"/>
      <c r="OSD27" s="7"/>
      <c r="OSE27" s="7"/>
      <c r="OSF27" s="7"/>
      <c r="OSG27" s="7"/>
      <c r="OSH27" s="7"/>
      <c r="OSI27" s="7"/>
      <c r="OSJ27" s="7"/>
      <c r="OSK27" s="7"/>
      <c r="OSL27" s="7"/>
      <c r="OSM27" s="7"/>
      <c r="OSN27" s="7"/>
      <c r="OSO27" s="7"/>
      <c r="OSP27" s="7"/>
      <c r="OSQ27" s="7"/>
      <c r="OSR27" s="7"/>
      <c r="OSS27" s="7"/>
      <c r="OST27" s="7"/>
      <c r="OSU27" s="7"/>
      <c r="OSV27" s="7"/>
      <c r="OSW27" s="7"/>
      <c r="OSX27" s="7"/>
      <c r="OSY27" s="7"/>
      <c r="OSZ27" s="7"/>
      <c r="OTA27" s="7"/>
      <c r="OTB27" s="7"/>
      <c r="OTC27" s="7"/>
      <c r="OTD27" s="7"/>
      <c r="OTE27" s="7"/>
      <c r="OTF27" s="7"/>
      <c r="OTG27" s="7"/>
      <c r="OTH27" s="7"/>
      <c r="OTI27" s="7"/>
      <c r="OTJ27" s="7"/>
      <c r="OTK27" s="7"/>
      <c r="OTL27" s="7"/>
      <c r="OTM27" s="7"/>
      <c r="OTN27" s="7"/>
      <c r="OTO27" s="7"/>
      <c r="OTP27" s="7"/>
      <c r="OTQ27" s="7"/>
      <c r="OTR27" s="7"/>
      <c r="OTS27" s="7"/>
      <c r="OTT27" s="7"/>
      <c r="OTU27" s="7"/>
      <c r="OTV27" s="7"/>
      <c r="OTW27" s="7"/>
      <c r="OTX27" s="7"/>
      <c r="OTY27" s="7"/>
      <c r="OTZ27" s="7"/>
      <c r="OUA27" s="7"/>
      <c r="OUB27" s="7"/>
      <c r="OUC27" s="7"/>
      <c r="OUD27" s="7"/>
      <c r="OUE27" s="7"/>
      <c r="OUF27" s="7"/>
      <c r="OUG27" s="7"/>
      <c r="OUH27" s="7"/>
      <c r="OUI27" s="7"/>
      <c r="OUJ27" s="7"/>
      <c r="OUK27" s="7"/>
      <c r="OUL27" s="7"/>
      <c r="OUM27" s="7"/>
      <c r="OUN27" s="7"/>
      <c r="OUO27" s="7"/>
      <c r="OUP27" s="7"/>
      <c r="OUQ27" s="7"/>
      <c r="OUR27" s="7"/>
      <c r="OUS27" s="7"/>
      <c r="OUT27" s="7"/>
      <c r="OUU27" s="7"/>
      <c r="OUV27" s="7"/>
      <c r="OUW27" s="7"/>
      <c r="OUX27" s="7"/>
      <c r="OUY27" s="7"/>
      <c r="OUZ27" s="7"/>
      <c r="OVA27" s="7"/>
      <c r="OVB27" s="7"/>
      <c r="OVC27" s="7"/>
      <c r="OVD27" s="7"/>
      <c r="OVE27" s="7"/>
      <c r="OVF27" s="7"/>
      <c r="OVG27" s="7"/>
      <c r="OVH27" s="7"/>
      <c r="OVI27" s="7"/>
      <c r="OVJ27" s="7"/>
      <c r="OVK27" s="7"/>
      <c r="OVL27" s="7"/>
      <c r="OVM27" s="7"/>
      <c r="OVN27" s="7"/>
      <c r="OVO27" s="7"/>
      <c r="OVP27" s="7"/>
      <c r="OVQ27" s="7"/>
      <c r="OVR27" s="7"/>
      <c r="OVS27" s="7"/>
      <c r="OVT27" s="7"/>
      <c r="OVU27" s="7"/>
      <c r="OVV27" s="7"/>
      <c r="OVW27" s="7"/>
      <c r="OVX27" s="7"/>
      <c r="OVY27" s="7"/>
      <c r="OVZ27" s="7"/>
      <c r="OWA27" s="7"/>
      <c r="OWB27" s="7"/>
      <c r="OWC27" s="7"/>
      <c r="OWD27" s="7"/>
      <c r="OWE27" s="7"/>
      <c r="OWF27" s="7"/>
      <c r="OWG27" s="7"/>
      <c r="OWH27" s="7"/>
      <c r="OWI27" s="7"/>
      <c r="OWJ27" s="7"/>
      <c r="OWK27" s="7"/>
      <c r="OWL27" s="7"/>
      <c r="OWM27" s="7"/>
      <c r="OWN27" s="7"/>
      <c r="OWO27" s="7"/>
      <c r="OWP27" s="7"/>
      <c r="OWQ27" s="7"/>
      <c r="OWR27" s="7"/>
      <c r="OWS27" s="7"/>
      <c r="OWT27" s="7"/>
      <c r="OWU27" s="7"/>
      <c r="OWV27" s="7"/>
      <c r="OWW27" s="7"/>
      <c r="OWX27" s="7"/>
      <c r="OWY27" s="7"/>
      <c r="OWZ27" s="7"/>
      <c r="OXA27" s="7"/>
      <c r="OXB27" s="7"/>
      <c r="OXC27" s="7"/>
      <c r="OXD27" s="7"/>
      <c r="OXE27" s="7"/>
      <c r="OXF27" s="7"/>
      <c r="OXG27" s="7"/>
      <c r="OXH27" s="7"/>
      <c r="OXI27" s="7"/>
      <c r="OXJ27" s="7"/>
      <c r="OXK27" s="7"/>
      <c r="OXL27" s="7"/>
      <c r="OXM27" s="7"/>
      <c r="OXN27" s="7"/>
      <c r="OXO27" s="7"/>
      <c r="OXP27" s="7"/>
      <c r="OXQ27" s="7"/>
      <c r="OXR27" s="7"/>
      <c r="OXS27" s="7"/>
      <c r="OXT27" s="7"/>
      <c r="OXU27" s="7"/>
      <c r="OXV27" s="7"/>
      <c r="OXW27" s="7"/>
      <c r="OXX27" s="7"/>
      <c r="OXY27" s="7"/>
      <c r="OXZ27" s="7"/>
      <c r="OYA27" s="7"/>
      <c r="OYB27" s="7"/>
      <c r="OYC27" s="7"/>
      <c r="OYD27" s="7"/>
      <c r="OYE27" s="7"/>
      <c r="OYF27" s="7"/>
      <c r="OYG27" s="7"/>
      <c r="OYH27" s="7"/>
      <c r="OYI27" s="7"/>
      <c r="OYJ27" s="7"/>
      <c r="OYK27" s="7"/>
      <c r="OYL27" s="7"/>
      <c r="OYM27" s="7"/>
      <c r="OYN27" s="7"/>
      <c r="OYO27" s="7"/>
      <c r="OYP27" s="7"/>
      <c r="OYQ27" s="7"/>
      <c r="OYR27" s="7"/>
      <c r="OYS27" s="7"/>
      <c r="OYT27" s="7"/>
      <c r="OYU27" s="7"/>
      <c r="OYV27" s="7"/>
      <c r="OYW27" s="7"/>
      <c r="OYX27" s="7"/>
      <c r="OYY27" s="7"/>
      <c r="OYZ27" s="7"/>
      <c r="OZA27" s="7"/>
      <c r="OZB27" s="7"/>
      <c r="OZC27" s="7"/>
      <c r="OZD27" s="7"/>
      <c r="OZE27" s="7"/>
      <c r="OZF27" s="7"/>
      <c r="OZG27" s="7"/>
      <c r="OZH27" s="7"/>
      <c r="OZI27" s="7"/>
      <c r="OZJ27" s="7"/>
      <c r="OZK27" s="7"/>
      <c r="OZL27" s="7"/>
      <c r="OZM27" s="7"/>
      <c r="OZN27" s="7"/>
      <c r="OZO27" s="7"/>
      <c r="OZP27" s="7"/>
      <c r="OZQ27" s="7"/>
      <c r="OZR27" s="7"/>
      <c r="OZS27" s="7"/>
      <c r="OZT27" s="7"/>
      <c r="OZU27" s="7"/>
      <c r="OZV27" s="7"/>
      <c r="OZW27" s="7"/>
      <c r="OZX27" s="7"/>
      <c r="OZY27" s="7"/>
      <c r="OZZ27" s="7"/>
      <c r="PAA27" s="7"/>
      <c r="PAB27" s="7"/>
      <c r="PAC27" s="7"/>
      <c r="PAD27" s="7"/>
      <c r="PAE27" s="7"/>
      <c r="PAF27" s="7"/>
      <c r="PAG27" s="7"/>
      <c r="PAH27" s="7"/>
      <c r="PAI27" s="7"/>
      <c r="PAJ27" s="7"/>
      <c r="PAK27" s="7"/>
      <c r="PAL27" s="7"/>
      <c r="PAM27" s="7"/>
      <c r="PAN27" s="7"/>
      <c r="PAO27" s="7"/>
      <c r="PAP27" s="7"/>
      <c r="PAQ27" s="7"/>
      <c r="PAR27" s="7"/>
      <c r="PAS27" s="7"/>
      <c r="PAT27" s="7"/>
      <c r="PAU27" s="7"/>
      <c r="PAV27" s="7"/>
      <c r="PAW27" s="7"/>
      <c r="PAX27" s="7"/>
      <c r="PAY27" s="7"/>
      <c r="PAZ27" s="7"/>
      <c r="PBA27" s="7"/>
      <c r="PBB27" s="7"/>
      <c r="PBC27" s="7"/>
      <c r="PBD27" s="7"/>
      <c r="PBE27" s="7"/>
      <c r="PBF27" s="7"/>
      <c r="PBG27" s="7"/>
      <c r="PBH27" s="7"/>
      <c r="PBI27" s="7"/>
      <c r="PBJ27" s="7"/>
      <c r="PBK27" s="7"/>
      <c r="PBL27" s="7"/>
      <c r="PBM27" s="7"/>
      <c r="PBN27" s="7"/>
      <c r="PBO27" s="7"/>
      <c r="PBP27" s="7"/>
      <c r="PBQ27" s="7"/>
      <c r="PBR27" s="7"/>
      <c r="PBS27" s="7"/>
      <c r="PBT27" s="7"/>
      <c r="PBU27" s="7"/>
      <c r="PBV27" s="7"/>
      <c r="PBW27" s="7"/>
      <c r="PBX27" s="7"/>
      <c r="PBY27" s="7"/>
      <c r="PBZ27" s="7"/>
      <c r="PCA27" s="7"/>
      <c r="PCB27" s="7"/>
      <c r="PCC27" s="7"/>
      <c r="PCD27" s="7"/>
      <c r="PCE27" s="7"/>
      <c r="PCF27" s="7"/>
      <c r="PCG27" s="7"/>
      <c r="PCH27" s="7"/>
      <c r="PCI27" s="7"/>
      <c r="PCJ27" s="7"/>
      <c r="PCK27" s="7"/>
      <c r="PCL27" s="7"/>
      <c r="PCM27" s="7"/>
      <c r="PCN27" s="7"/>
      <c r="PCO27" s="7"/>
      <c r="PCP27" s="7"/>
      <c r="PCQ27" s="7"/>
      <c r="PCR27" s="7"/>
      <c r="PCS27" s="7"/>
      <c r="PCT27" s="7"/>
      <c r="PCU27" s="7"/>
      <c r="PCV27" s="7"/>
      <c r="PCW27" s="7"/>
      <c r="PCX27" s="7"/>
      <c r="PCY27" s="7"/>
      <c r="PCZ27" s="7"/>
      <c r="PDA27" s="7"/>
      <c r="PDB27" s="7"/>
      <c r="PDC27" s="7"/>
      <c r="PDD27" s="7"/>
      <c r="PDE27" s="7"/>
      <c r="PDF27" s="7"/>
      <c r="PDG27" s="7"/>
      <c r="PDH27" s="7"/>
      <c r="PDI27" s="7"/>
      <c r="PDJ27" s="7"/>
      <c r="PDK27" s="7"/>
      <c r="PDL27" s="7"/>
      <c r="PDM27" s="7"/>
      <c r="PDN27" s="7"/>
      <c r="PDO27" s="7"/>
      <c r="PDP27" s="7"/>
      <c r="PDQ27" s="7"/>
      <c r="PDR27" s="7"/>
      <c r="PDS27" s="7"/>
      <c r="PDT27" s="7"/>
      <c r="PDU27" s="7"/>
      <c r="PDV27" s="7"/>
      <c r="PDW27" s="7"/>
      <c r="PDX27" s="7"/>
      <c r="PDY27" s="7"/>
      <c r="PDZ27" s="7"/>
      <c r="PEA27" s="7"/>
      <c r="PEB27" s="7"/>
      <c r="PEC27" s="7"/>
      <c r="PED27" s="7"/>
      <c r="PEE27" s="7"/>
      <c r="PEF27" s="7"/>
      <c r="PEG27" s="7"/>
      <c r="PEH27" s="7"/>
      <c r="PEI27" s="7"/>
      <c r="PEJ27" s="7"/>
      <c r="PEK27" s="7"/>
      <c r="PEL27" s="7"/>
      <c r="PEM27" s="7"/>
      <c r="PEN27" s="7"/>
      <c r="PEO27" s="7"/>
      <c r="PEP27" s="7"/>
      <c r="PEQ27" s="7"/>
      <c r="PER27" s="7"/>
      <c r="PES27" s="7"/>
      <c r="PET27" s="7"/>
      <c r="PEU27" s="7"/>
      <c r="PEV27" s="7"/>
      <c r="PEW27" s="7"/>
      <c r="PEX27" s="7"/>
      <c r="PEY27" s="7"/>
      <c r="PEZ27" s="7"/>
      <c r="PFA27" s="7"/>
      <c r="PFB27" s="7"/>
      <c r="PFC27" s="7"/>
      <c r="PFD27" s="7"/>
      <c r="PFE27" s="7"/>
      <c r="PFF27" s="7"/>
      <c r="PFG27" s="7"/>
      <c r="PFH27" s="7"/>
      <c r="PFI27" s="7"/>
      <c r="PFJ27" s="7"/>
      <c r="PFK27" s="7"/>
      <c r="PFL27" s="7"/>
      <c r="PFM27" s="7"/>
      <c r="PFN27" s="7"/>
      <c r="PFO27" s="7"/>
      <c r="PFP27" s="7"/>
      <c r="PFQ27" s="7"/>
      <c r="PFR27" s="7"/>
      <c r="PFS27" s="7"/>
      <c r="PFT27" s="7"/>
      <c r="PFU27" s="7"/>
      <c r="PFV27" s="7"/>
      <c r="PFW27" s="7"/>
      <c r="PFX27" s="7"/>
      <c r="PFY27" s="7"/>
      <c r="PFZ27" s="7"/>
      <c r="PGA27" s="7"/>
      <c r="PGB27" s="7"/>
      <c r="PGC27" s="7"/>
      <c r="PGD27" s="7"/>
      <c r="PGE27" s="7"/>
      <c r="PGF27" s="7"/>
      <c r="PGG27" s="7"/>
      <c r="PGH27" s="7"/>
      <c r="PGI27" s="7"/>
      <c r="PGJ27" s="7"/>
      <c r="PGK27" s="7"/>
      <c r="PGL27" s="7"/>
      <c r="PGM27" s="7"/>
      <c r="PGN27" s="7"/>
      <c r="PGO27" s="7"/>
      <c r="PGP27" s="7"/>
      <c r="PGQ27" s="7"/>
      <c r="PGR27" s="7"/>
      <c r="PGS27" s="7"/>
      <c r="PGT27" s="7"/>
      <c r="PGU27" s="7"/>
      <c r="PGV27" s="7"/>
      <c r="PGW27" s="7"/>
      <c r="PGX27" s="7"/>
      <c r="PGY27" s="7"/>
      <c r="PGZ27" s="7"/>
      <c r="PHA27" s="7"/>
      <c r="PHB27" s="7"/>
      <c r="PHC27" s="7"/>
      <c r="PHD27" s="7"/>
      <c r="PHE27" s="7"/>
      <c r="PHF27" s="7"/>
      <c r="PHG27" s="7"/>
      <c r="PHH27" s="7"/>
      <c r="PHI27" s="7"/>
      <c r="PHJ27" s="7"/>
      <c r="PHK27" s="7"/>
      <c r="PHL27" s="7"/>
      <c r="PHM27" s="7"/>
      <c r="PHN27" s="7"/>
      <c r="PHO27" s="7"/>
      <c r="PHP27" s="7"/>
      <c r="PHQ27" s="7"/>
      <c r="PHR27" s="7"/>
      <c r="PHS27" s="7"/>
      <c r="PHT27" s="7"/>
      <c r="PHU27" s="7"/>
      <c r="PHV27" s="7"/>
      <c r="PHW27" s="7"/>
      <c r="PHX27" s="7"/>
      <c r="PHY27" s="7"/>
      <c r="PHZ27" s="7"/>
      <c r="PIA27" s="7"/>
      <c r="PIB27" s="7"/>
      <c r="PIC27" s="7"/>
      <c r="PID27" s="7"/>
      <c r="PIE27" s="7"/>
      <c r="PIF27" s="7"/>
      <c r="PIG27" s="7"/>
      <c r="PIH27" s="7"/>
      <c r="PII27" s="7"/>
      <c r="PIJ27" s="7"/>
      <c r="PIK27" s="7"/>
      <c r="PIL27" s="7"/>
      <c r="PIM27" s="7"/>
      <c r="PIN27" s="7"/>
      <c r="PIO27" s="7"/>
      <c r="PIP27" s="7"/>
      <c r="PIQ27" s="7"/>
      <c r="PIR27" s="7"/>
      <c r="PIS27" s="7"/>
      <c r="PIT27" s="7"/>
      <c r="PIU27" s="7"/>
      <c r="PIV27" s="7"/>
      <c r="PIW27" s="7"/>
      <c r="PIX27" s="7"/>
      <c r="PIY27" s="7"/>
      <c r="PIZ27" s="7"/>
      <c r="PJA27" s="7"/>
      <c r="PJB27" s="7"/>
      <c r="PJC27" s="7"/>
      <c r="PJD27" s="7"/>
      <c r="PJE27" s="7"/>
      <c r="PJF27" s="7"/>
      <c r="PJG27" s="7"/>
      <c r="PJH27" s="7"/>
      <c r="PJI27" s="7"/>
      <c r="PJJ27" s="7"/>
      <c r="PJK27" s="7"/>
      <c r="PJL27" s="7"/>
      <c r="PJM27" s="7"/>
      <c r="PJN27" s="7"/>
      <c r="PJO27" s="7"/>
      <c r="PJP27" s="7"/>
      <c r="PJQ27" s="7"/>
      <c r="PJR27" s="7"/>
      <c r="PJS27" s="7"/>
      <c r="PJT27" s="7"/>
      <c r="PJU27" s="7"/>
      <c r="PJV27" s="7"/>
      <c r="PJW27" s="7"/>
      <c r="PJX27" s="7"/>
      <c r="PJY27" s="7"/>
      <c r="PJZ27" s="7"/>
      <c r="PKA27" s="7"/>
      <c r="PKB27" s="7"/>
      <c r="PKC27" s="7"/>
      <c r="PKD27" s="7"/>
      <c r="PKE27" s="7"/>
      <c r="PKF27" s="7"/>
      <c r="PKG27" s="7"/>
      <c r="PKH27" s="7"/>
      <c r="PKI27" s="7"/>
      <c r="PKJ27" s="7"/>
      <c r="PKK27" s="7"/>
      <c r="PKL27" s="7"/>
      <c r="PKM27" s="7"/>
      <c r="PKN27" s="7"/>
      <c r="PKO27" s="7"/>
      <c r="PKP27" s="7"/>
      <c r="PKQ27" s="7"/>
      <c r="PKR27" s="7"/>
      <c r="PKS27" s="7"/>
      <c r="PKT27" s="7"/>
      <c r="PKU27" s="7"/>
      <c r="PKV27" s="7"/>
      <c r="PKW27" s="7"/>
      <c r="PKX27" s="7"/>
      <c r="PKY27" s="7"/>
      <c r="PKZ27" s="7"/>
      <c r="PLA27" s="7"/>
      <c r="PLB27" s="7"/>
      <c r="PLC27" s="7"/>
      <c r="PLD27" s="7"/>
      <c r="PLE27" s="7"/>
      <c r="PLF27" s="7"/>
      <c r="PLG27" s="7"/>
      <c r="PLH27" s="7"/>
      <c r="PLI27" s="7"/>
      <c r="PLJ27" s="7"/>
      <c r="PLK27" s="7"/>
      <c r="PLL27" s="7"/>
      <c r="PLM27" s="7"/>
      <c r="PLN27" s="7"/>
      <c r="PLO27" s="7"/>
      <c r="PLP27" s="7"/>
      <c r="PLQ27" s="7"/>
      <c r="PLR27" s="7"/>
      <c r="PLS27" s="7"/>
      <c r="PLT27" s="7"/>
      <c r="PLU27" s="7"/>
      <c r="PLV27" s="7"/>
      <c r="PLW27" s="7"/>
      <c r="PLX27" s="7"/>
      <c r="PLY27" s="7"/>
      <c r="PLZ27" s="7"/>
      <c r="PMA27" s="7"/>
      <c r="PMB27" s="7"/>
      <c r="PMC27" s="7"/>
      <c r="PMD27" s="7"/>
      <c r="PME27" s="7"/>
      <c r="PMF27" s="7"/>
      <c r="PMG27" s="7"/>
      <c r="PMH27" s="7"/>
      <c r="PMI27" s="7"/>
      <c r="PMJ27" s="7"/>
      <c r="PMK27" s="7"/>
      <c r="PML27" s="7"/>
      <c r="PMM27" s="7"/>
      <c r="PMN27" s="7"/>
      <c r="PMO27" s="7"/>
      <c r="PMP27" s="7"/>
      <c r="PMQ27" s="7"/>
      <c r="PMR27" s="7"/>
      <c r="PMS27" s="7"/>
      <c r="PMT27" s="7"/>
      <c r="PMU27" s="7"/>
      <c r="PMV27" s="7"/>
      <c r="PMW27" s="7"/>
      <c r="PMX27" s="7"/>
      <c r="PMY27" s="7"/>
      <c r="PMZ27" s="7"/>
      <c r="PNA27" s="7"/>
      <c r="PNB27" s="7"/>
      <c r="PNC27" s="7"/>
      <c r="PND27" s="7"/>
      <c r="PNE27" s="7"/>
      <c r="PNF27" s="7"/>
      <c r="PNG27" s="7"/>
      <c r="PNH27" s="7"/>
      <c r="PNI27" s="7"/>
      <c r="PNJ27" s="7"/>
      <c r="PNK27" s="7"/>
      <c r="PNL27" s="7"/>
      <c r="PNM27" s="7"/>
      <c r="PNN27" s="7"/>
      <c r="PNO27" s="7"/>
      <c r="PNP27" s="7"/>
      <c r="PNQ27" s="7"/>
      <c r="PNR27" s="7"/>
      <c r="PNS27" s="7"/>
      <c r="PNT27" s="7"/>
      <c r="PNU27" s="7"/>
      <c r="PNV27" s="7"/>
      <c r="PNW27" s="7"/>
      <c r="PNX27" s="7"/>
      <c r="PNY27" s="7"/>
      <c r="PNZ27" s="7"/>
      <c r="POA27" s="7"/>
      <c r="POB27" s="7"/>
      <c r="POC27" s="7"/>
      <c r="POD27" s="7"/>
      <c r="POE27" s="7"/>
      <c r="POF27" s="7"/>
      <c r="POG27" s="7"/>
      <c r="POH27" s="7"/>
      <c r="POI27" s="7"/>
      <c r="POJ27" s="7"/>
      <c r="POK27" s="7"/>
      <c r="POL27" s="7"/>
      <c r="POM27" s="7"/>
      <c r="PON27" s="7"/>
      <c r="POO27" s="7"/>
      <c r="POP27" s="7"/>
      <c r="POQ27" s="7"/>
      <c r="POR27" s="7"/>
      <c r="POS27" s="7"/>
      <c r="POT27" s="7"/>
      <c r="POU27" s="7"/>
      <c r="POV27" s="7"/>
      <c r="POW27" s="7"/>
      <c r="POX27" s="7"/>
      <c r="POY27" s="7"/>
      <c r="POZ27" s="7"/>
      <c r="PPA27" s="7"/>
      <c r="PPB27" s="7"/>
      <c r="PPC27" s="7"/>
      <c r="PPD27" s="7"/>
      <c r="PPE27" s="7"/>
      <c r="PPF27" s="7"/>
      <c r="PPG27" s="7"/>
      <c r="PPH27" s="7"/>
      <c r="PPI27" s="7"/>
      <c r="PPJ27" s="7"/>
      <c r="PPK27" s="7"/>
      <c r="PPL27" s="7"/>
      <c r="PPM27" s="7"/>
      <c r="PPN27" s="7"/>
      <c r="PPO27" s="7"/>
      <c r="PPP27" s="7"/>
      <c r="PPQ27" s="7"/>
      <c r="PPR27" s="7"/>
      <c r="PPS27" s="7"/>
      <c r="PPT27" s="7"/>
      <c r="PPU27" s="7"/>
      <c r="PPV27" s="7"/>
      <c r="PPW27" s="7"/>
      <c r="PPX27" s="7"/>
      <c r="PPY27" s="7"/>
      <c r="PPZ27" s="7"/>
      <c r="PQA27" s="7"/>
      <c r="PQB27" s="7"/>
      <c r="PQC27" s="7"/>
      <c r="PQD27" s="7"/>
      <c r="PQE27" s="7"/>
      <c r="PQF27" s="7"/>
      <c r="PQG27" s="7"/>
      <c r="PQH27" s="7"/>
      <c r="PQI27" s="7"/>
      <c r="PQJ27" s="7"/>
      <c r="PQK27" s="7"/>
      <c r="PQL27" s="7"/>
      <c r="PQM27" s="7"/>
      <c r="PQN27" s="7"/>
      <c r="PQO27" s="7"/>
      <c r="PQP27" s="7"/>
      <c r="PQQ27" s="7"/>
      <c r="PQR27" s="7"/>
      <c r="PQS27" s="7"/>
      <c r="PQT27" s="7"/>
      <c r="PQU27" s="7"/>
      <c r="PQV27" s="7"/>
      <c r="PQW27" s="7"/>
      <c r="PQX27" s="7"/>
      <c r="PQY27" s="7"/>
      <c r="PQZ27" s="7"/>
      <c r="PRA27" s="7"/>
      <c r="PRB27" s="7"/>
      <c r="PRC27" s="7"/>
      <c r="PRD27" s="7"/>
      <c r="PRE27" s="7"/>
      <c r="PRF27" s="7"/>
      <c r="PRG27" s="7"/>
      <c r="PRH27" s="7"/>
      <c r="PRI27" s="7"/>
      <c r="PRJ27" s="7"/>
      <c r="PRK27" s="7"/>
      <c r="PRL27" s="7"/>
      <c r="PRM27" s="7"/>
      <c r="PRN27" s="7"/>
      <c r="PRO27" s="7"/>
      <c r="PRP27" s="7"/>
      <c r="PRQ27" s="7"/>
      <c r="PRR27" s="7"/>
      <c r="PRS27" s="7"/>
      <c r="PRT27" s="7"/>
      <c r="PRU27" s="7"/>
      <c r="PRV27" s="7"/>
      <c r="PRW27" s="7"/>
      <c r="PRX27" s="7"/>
      <c r="PRY27" s="7"/>
      <c r="PRZ27" s="7"/>
      <c r="PSA27" s="7"/>
      <c r="PSB27" s="7"/>
      <c r="PSC27" s="7"/>
      <c r="PSD27" s="7"/>
      <c r="PSE27" s="7"/>
      <c r="PSF27" s="7"/>
      <c r="PSG27" s="7"/>
      <c r="PSH27" s="7"/>
      <c r="PSI27" s="7"/>
      <c r="PSJ27" s="7"/>
      <c r="PSK27" s="7"/>
      <c r="PSL27" s="7"/>
      <c r="PSM27" s="7"/>
      <c r="PSN27" s="7"/>
      <c r="PSO27" s="7"/>
      <c r="PSP27" s="7"/>
      <c r="PSQ27" s="7"/>
      <c r="PSR27" s="7"/>
      <c r="PSS27" s="7"/>
      <c r="PST27" s="7"/>
      <c r="PSU27" s="7"/>
      <c r="PSV27" s="7"/>
      <c r="PSW27" s="7"/>
      <c r="PSX27" s="7"/>
      <c r="PSY27" s="7"/>
      <c r="PSZ27" s="7"/>
      <c r="PTA27" s="7"/>
      <c r="PTB27" s="7"/>
      <c r="PTC27" s="7"/>
      <c r="PTD27" s="7"/>
      <c r="PTE27" s="7"/>
      <c r="PTF27" s="7"/>
      <c r="PTG27" s="7"/>
      <c r="PTH27" s="7"/>
      <c r="PTI27" s="7"/>
      <c r="PTJ27" s="7"/>
      <c r="PTK27" s="7"/>
      <c r="PTL27" s="7"/>
      <c r="PTM27" s="7"/>
      <c r="PTN27" s="7"/>
      <c r="PTO27" s="7"/>
      <c r="PTP27" s="7"/>
      <c r="PTQ27" s="7"/>
      <c r="PTR27" s="7"/>
      <c r="PTS27" s="7"/>
      <c r="PTT27" s="7"/>
      <c r="PTU27" s="7"/>
      <c r="PTV27" s="7"/>
      <c r="PTW27" s="7"/>
      <c r="PTX27" s="7"/>
      <c r="PTY27" s="7"/>
      <c r="PTZ27" s="7"/>
      <c r="PUA27" s="7"/>
      <c r="PUB27" s="7"/>
      <c r="PUC27" s="7"/>
      <c r="PUD27" s="7"/>
      <c r="PUE27" s="7"/>
      <c r="PUF27" s="7"/>
      <c r="PUG27" s="7"/>
      <c r="PUH27" s="7"/>
      <c r="PUI27" s="7"/>
      <c r="PUJ27" s="7"/>
      <c r="PUK27" s="7"/>
      <c r="PUL27" s="7"/>
      <c r="PUM27" s="7"/>
      <c r="PUN27" s="7"/>
      <c r="PUO27" s="7"/>
      <c r="PUP27" s="7"/>
      <c r="PUQ27" s="7"/>
      <c r="PUR27" s="7"/>
      <c r="PUS27" s="7"/>
      <c r="PUT27" s="7"/>
      <c r="PUU27" s="7"/>
      <c r="PUV27" s="7"/>
      <c r="PUW27" s="7"/>
      <c r="PUX27" s="7"/>
      <c r="PUY27" s="7"/>
      <c r="PUZ27" s="7"/>
      <c r="PVA27" s="7"/>
      <c r="PVB27" s="7"/>
      <c r="PVC27" s="7"/>
      <c r="PVD27" s="7"/>
      <c r="PVE27" s="7"/>
      <c r="PVF27" s="7"/>
      <c r="PVG27" s="7"/>
      <c r="PVH27" s="7"/>
      <c r="PVI27" s="7"/>
      <c r="PVJ27" s="7"/>
      <c r="PVK27" s="7"/>
      <c r="PVL27" s="7"/>
      <c r="PVM27" s="7"/>
      <c r="PVN27" s="7"/>
      <c r="PVO27" s="7"/>
      <c r="PVP27" s="7"/>
      <c r="PVQ27" s="7"/>
      <c r="PVR27" s="7"/>
      <c r="PVS27" s="7"/>
      <c r="PVT27" s="7"/>
      <c r="PVU27" s="7"/>
      <c r="PVV27" s="7"/>
      <c r="PVW27" s="7"/>
      <c r="PVX27" s="7"/>
      <c r="PVY27" s="7"/>
      <c r="PVZ27" s="7"/>
      <c r="PWA27" s="7"/>
      <c r="PWB27" s="7"/>
      <c r="PWC27" s="7"/>
      <c r="PWD27" s="7"/>
      <c r="PWE27" s="7"/>
      <c r="PWF27" s="7"/>
      <c r="PWG27" s="7"/>
      <c r="PWH27" s="7"/>
      <c r="PWI27" s="7"/>
      <c r="PWJ27" s="7"/>
      <c r="PWK27" s="7"/>
      <c r="PWL27" s="7"/>
      <c r="PWM27" s="7"/>
      <c r="PWN27" s="7"/>
      <c r="PWO27" s="7"/>
      <c r="PWP27" s="7"/>
      <c r="PWQ27" s="7"/>
      <c r="PWR27" s="7"/>
      <c r="PWS27" s="7"/>
      <c r="PWT27" s="7"/>
      <c r="PWU27" s="7"/>
      <c r="PWV27" s="7"/>
      <c r="PWW27" s="7"/>
      <c r="PWX27" s="7"/>
      <c r="PWY27" s="7"/>
      <c r="PWZ27" s="7"/>
      <c r="PXA27" s="7"/>
      <c r="PXB27" s="7"/>
      <c r="PXC27" s="7"/>
      <c r="PXD27" s="7"/>
      <c r="PXE27" s="7"/>
      <c r="PXF27" s="7"/>
      <c r="PXG27" s="7"/>
      <c r="PXH27" s="7"/>
      <c r="PXI27" s="7"/>
      <c r="PXJ27" s="7"/>
      <c r="PXK27" s="7"/>
      <c r="PXL27" s="7"/>
      <c r="PXM27" s="7"/>
      <c r="PXN27" s="7"/>
      <c r="PXO27" s="7"/>
      <c r="PXP27" s="7"/>
      <c r="PXQ27" s="7"/>
      <c r="PXR27" s="7"/>
      <c r="PXS27" s="7"/>
      <c r="PXT27" s="7"/>
      <c r="PXU27" s="7"/>
      <c r="PXV27" s="7"/>
      <c r="PXW27" s="7"/>
      <c r="PXX27" s="7"/>
      <c r="PXY27" s="7"/>
      <c r="PXZ27" s="7"/>
      <c r="PYA27" s="7"/>
      <c r="PYB27" s="7"/>
      <c r="PYC27" s="7"/>
      <c r="PYD27" s="7"/>
      <c r="PYE27" s="7"/>
      <c r="PYF27" s="7"/>
      <c r="PYG27" s="7"/>
      <c r="PYH27" s="7"/>
      <c r="PYI27" s="7"/>
      <c r="PYJ27" s="7"/>
      <c r="PYK27" s="7"/>
      <c r="PYL27" s="7"/>
      <c r="PYM27" s="7"/>
      <c r="PYN27" s="7"/>
      <c r="PYO27" s="7"/>
      <c r="PYP27" s="7"/>
      <c r="PYQ27" s="7"/>
      <c r="PYR27" s="7"/>
      <c r="PYS27" s="7"/>
      <c r="PYT27" s="7"/>
      <c r="PYU27" s="7"/>
      <c r="PYV27" s="7"/>
      <c r="PYW27" s="7"/>
      <c r="PYX27" s="7"/>
      <c r="PYY27" s="7"/>
      <c r="PYZ27" s="7"/>
      <c r="PZA27" s="7"/>
      <c r="PZB27" s="7"/>
      <c r="PZC27" s="7"/>
      <c r="PZD27" s="7"/>
      <c r="PZE27" s="7"/>
      <c r="PZF27" s="7"/>
      <c r="PZG27" s="7"/>
      <c r="PZH27" s="7"/>
      <c r="PZI27" s="7"/>
      <c r="PZJ27" s="7"/>
      <c r="PZK27" s="7"/>
      <c r="PZL27" s="7"/>
      <c r="PZM27" s="7"/>
      <c r="PZN27" s="7"/>
      <c r="PZO27" s="7"/>
      <c r="PZP27" s="7"/>
      <c r="PZQ27" s="7"/>
      <c r="PZR27" s="7"/>
      <c r="PZS27" s="7"/>
      <c r="PZT27" s="7"/>
      <c r="PZU27" s="7"/>
      <c r="PZV27" s="7"/>
      <c r="PZW27" s="7"/>
      <c r="PZX27" s="7"/>
      <c r="PZY27" s="7"/>
      <c r="PZZ27" s="7"/>
      <c r="QAA27" s="7"/>
      <c r="QAB27" s="7"/>
      <c r="QAC27" s="7"/>
      <c r="QAD27" s="7"/>
      <c r="QAE27" s="7"/>
      <c r="QAF27" s="7"/>
      <c r="QAG27" s="7"/>
      <c r="QAH27" s="7"/>
      <c r="QAI27" s="7"/>
      <c r="QAJ27" s="7"/>
      <c r="QAK27" s="7"/>
      <c r="QAL27" s="7"/>
      <c r="QAM27" s="7"/>
      <c r="QAN27" s="7"/>
      <c r="QAO27" s="7"/>
      <c r="QAP27" s="7"/>
      <c r="QAQ27" s="7"/>
      <c r="QAR27" s="7"/>
      <c r="QAS27" s="7"/>
      <c r="QAT27" s="7"/>
      <c r="QAU27" s="7"/>
      <c r="QAV27" s="7"/>
      <c r="QAW27" s="7"/>
      <c r="QAX27" s="7"/>
      <c r="QAY27" s="7"/>
      <c r="QAZ27" s="7"/>
      <c r="QBA27" s="7"/>
      <c r="QBB27" s="7"/>
      <c r="QBC27" s="7"/>
      <c r="QBD27" s="7"/>
      <c r="QBE27" s="7"/>
      <c r="QBF27" s="7"/>
      <c r="QBG27" s="7"/>
      <c r="QBH27" s="7"/>
      <c r="QBI27" s="7"/>
      <c r="QBJ27" s="7"/>
      <c r="QBK27" s="7"/>
      <c r="QBL27" s="7"/>
      <c r="QBM27" s="7"/>
      <c r="QBN27" s="7"/>
      <c r="QBO27" s="7"/>
      <c r="QBP27" s="7"/>
      <c r="QBQ27" s="7"/>
      <c r="QBR27" s="7"/>
      <c r="QBS27" s="7"/>
      <c r="QBT27" s="7"/>
      <c r="QBU27" s="7"/>
      <c r="QBV27" s="7"/>
      <c r="QBW27" s="7"/>
      <c r="QBX27" s="7"/>
      <c r="QBY27" s="7"/>
      <c r="QBZ27" s="7"/>
      <c r="QCA27" s="7"/>
      <c r="QCB27" s="7"/>
      <c r="QCC27" s="7"/>
      <c r="QCD27" s="7"/>
      <c r="QCE27" s="7"/>
      <c r="QCF27" s="7"/>
      <c r="QCG27" s="7"/>
      <c r="QCH27" s="7"/>
      <c r="QCI27" s="7"/>
      <c r="QCJ27" s="7"/>
      <c r="QCK27" s="7"/>
      <c r="QCL27" s="7"/>
      <c r="QCM27" s="7"/>
      <c r="QCN27" s="7"/>
      <c r="QCO27" s="7"/>
      <c r="QCP27" s="7"/>
      <c r="QCQ27" s="7"/>
      <c r="QCR27" s="7"/>
      <c r="QCS27" s="7"/>
      <c r="QCT27" s="7"/>
      <c r="QCU27" s="7"/>
      <c r="QCV27" s="7"/>
      <c r="QCW27" s="7"/>
      <c r="QCX27" s="7"/>
      <c r="QCY27" s="7"/>
      <c r="QCZ27" s="7"/>
      <c r="QDA27" s="7"/>
      <c r="QDB27" s="7"/>
      <c r="QDC27" s="7"/>
      <c r="QDD27" s="7"/>
      <c r="QDE27" s="7"/>
      <c r="QDF27" s="7"/>
      <c r="QDG27" s="7"/>
      <c r="QDH27" s="7"/>
      <c r="QDI27" s="7"/>
      <c r="QDJ27" s="7"/>
      <c r="QDK27" s="7"/>
      <c r="QDL27" s="7"/>
      <c r="QDM27" s="7"/>
      <c r="QDN27" s="7"/>
      <c r="QDO27" s="7"/>
      <c r="QDP27" s="7"/>
      <c r="QDQ27" s="7"/>
      <c r="QDR27" s="7"/>
      <c r="QDS27" s="7"/>
      <c r="QDT27" s="7"/>
      <c r="QDU27" s="7"/>
      <c r="QDV27" s="7"/>
      <c r="QDW27" s="7"/>
      <c r="QDX27" s="7"/>
      <c r="QDY27" s="7"/>
      <c r="QDZ27" s="7"/>
      <c r="QEA27" s="7"/>
      <c r="QEB27" s="7"/>
      <c r="QEC27" s="7"/>
      <c r="QED27" s="7"/>
      <c r="QEE27" s="7"/>
      <c r="QEF27" s="7"/>
      <c r="QEG27" s="7"/>
      <c r="QEH27" s="7"/>
      <c r="QEI27" s="7"/>
      <c r="QEJ27" s="7"/>
      <c r="QEK27" s="7"/>
      <c r="QEL27" s="7"/>
      <c r="QEM27" s="7"/>
      <c r="QEN27" s="7"/>
      <c r="QEO27" s="7"/>
      <c r="QEP27" s="7"/>
      <c r="QEQ27" s="7"/>
      <c r="QER27" s="7"/>
      <c r="QES27" s="7"/>
      <c r="QET27" s="7"/>
      <c r="QEU27" s="7"/>
      <c r="QEV27" s="7"/>
      <c r="QEW27" s="7"/>
      <c r="QEX27" s="7"/>
      <c r="QEY27" s="7"/>
      <c r="QEZ27" s="7"/>
      <c r="QFA27" s="7"/>
      <c r="QFB27" s="7"/>
      <c r="QFC27" s="7"/>
      <c r="QFD27" s="7"/>
      <c r="QFE27" s="7"/>
      <c r="QFF27" s="7"/>
      <c r="QFG27" s="7"/>
      <c r="QFH27" s="7"/>
      <c r="QFI27" s="7"/>
      <c r="QFJ27" s="7"/>
      <c r="QFK27" s="7"/>
      <c r="QFL27" s="7"/>
      <c r="QFM27" s="7"/>
      <c r="QFN27" s="7"/>
      <c r="QFO27" s="7"/>
      <c r="QFP27" s="7"/>
      <c r="QFQ27" s="7"/>
      <c r="QFR27" s="7"/>
      <c r="QFS27" s="7"/>
      <c r="QFT27" s="7"/>
      <c r="QFU27" s="7"/>
      <c r="QFV27" s="7"/>
      <c r="QFW27" s="7"/>
      <c r="QFX27" s="7"/>
      <c r="QFY27" s="7"/>
      <c r="QFZ27" s="7"/>
      <c r="QGA27" s="7"/>
      <c r="QGB27" s="7"/>
      <c r="QGC27" s="7"/>
      <c r="QGD27" s="7"/>
      <c r="QGE27" s="7"/>
      <c r="QGF27" s="7"/>
      <c r="QGG27" s="7"/>
      <c r="QGH27" s="7"/>
      <c r="QGI27" s="7"/>
      <c r="QGJ27" s="7"/>
      <c r="QGK27" s="7"/>
      <c r="QGL27" s="7"/>
      <c r="QGM27" s="7"/>
      <c r="QGN27" s="7"/>
      <c r="QGO27" s="7"/>
      <c r="QGP27" s="7"/>
      <c r="QGQ27" s="7"/>
      <c r="QGR27" s="7"/>
      <c r="QGS27" s="7"/>
      <c r="QGT27" s="7"/>
      <c r="QGU27" s="7"/>
      <c r="QGV27" s="7"/>
      <c r="QGW27" s="7"/>
      <c r="QGX27" s="7"/>
      <c r="QGY27" s="7"/>
      <c r="QGZ27" s="7"/>
      <c r="QHA27" s="7"/>
      <c r="QHB27" s="7"/>
      <c r="QHC27" s="7"/>
      <c r="QHD27" s="7"/>
      <c r="QHE27" s="7"/>
      <c r="QHF27" s="7"/>
      <c r="QHG27" s="7"/>
      <c r="QHH27" s="7"/>
      <c r="QHI27" s="7"/>
      <c r="QHJ27" s="7"/>
      <c r="QHK27" s="7"/>
      <c r="QHL27" s="7"/>
      <c r="QHM27" s="7"/>
      <c r="QHN27" s="7"/>
      <c r="QHO27" s="7"/>
      <c r="QHP27" s="7"/>
      <c r="QHQ27" s="7"/>
      <c r="QHR27" s="7"/>
      <c r="QHS27" s="7"/>
      <c r="QHT27" s="7"/>
      <c r="QHU27" s="7"/>
      <c r="QHV27" s="7"/>
      <c r="QHW27" s="7"/>
      <c r="QHX27" s="7"/>
      <c r="QHY27" s="7"/>
      <c r="QHZ27" s="7"/>
      <c r="QIA27" s="7"/>
      <c r="QIB27" s="7"/>
      <c r="QIC27" s="7"/>
      <c r="QID27" s="7"/>
      <c r="QIE27" s="7"/>
      <c r="QIF27" s="7"/>
      <c r="QIG27" s="7"/>
      <c r="QIH27" s="7"/>
      <c r="QII27" s="7"/>
      <c r="QIJ27" s="7"/>
      <c r="QIK27" s="7"/>
      <c r="QIL27" s="7"/>
      <c r="QIM27" s="7"/>
      <c r="QIN27" s="7"/>
      <c r="QIO27" s="7"/>
      <c r="QIP27" s="7"/>
      <c r="QIQ27" s="7"/>
      <c r="QIR27" s="7"/>
      <c r="QIS27" s="7"/>
      <c r="QIT27" s="7"/>
      <c r="QIU27" s="7"/>
      <c r="QIV27" s="7"/>
      <c r="QIW27" s="7"/>
      <c r="QIX27" s="7"/>
      <c r="QIY27" s="7"/>
      <c r="QIZ27" s="7"/>
      <c r="QJA27" s="7"/>
      <c r="QJB27" s="7"/>
      <c r="QJC27" s="7"/>
      <c r="QJD27" s="7"/>
      <c r="QJE27" s="7"/>
      <c r="QJF27" s="7"/>
      <c r="QJG27" s="7"/>
      <c r="QJH27" s="7"/>
      <c r="QJI27" s="7"/>
      <c r="QJJ27" s="7"/>
      <c r="QJK27" s="7"/>
      <c r="QJL27" s="7"/>
      <c r="QJM27" s="7"/>
      <c r="QJN27" s="7"/>
      <c r="QJO27" s="7"/>
      <c r="QJP27" s="7"/>
      <c r="QJQ27" s="7"/>
      <c r="QJR27" s="7"/>
      <c r="QJS27" s="7"/>
      <c r="QJT27" s="7"/>
      <c r="QJU27" s="7"/>
      <c r="QJV27" s="7"/>
      <c r="QJW27" s="7"/>
      <c r="QJX27" s="7"/>
      <c r="QJY27" s="7"/>
      <c r="QJZ27" s="7"/>
      <c r="QKA27" s="7"/>
      <c r="QKB27" s="7"/>
      <c r="QKC27" s="7"/>
      <c r="QKD27" s="7"/>
      <c r="QKE27" s="7"/>
      <c r="QKF27" s="7"/>
      <c r="QKG27" s="7"/>
      <c r="QKH27" s="7"/>
      <c r="QKI27" s="7"/>
      <c r="QKJ27" s="7"/>
      <c r="QKK27" s="7"/>
      <c r="QKL27" s="7"/>
      <c r="QKM27" s="7"/>
      <c r="QKN27" s="7"/>
      <c r="QKO27" s="7"/>
      <c r="QKP27" s="7"/>
      <c r="QKQ27" s="7"/>
      <c r="QKR27" s="7"/>
      <c r="QKS27" s="7"/>
      <c r="QKT27" s="7"/>
      <c r="QKU27" s="7"/>
      <c r="QKV27" s="7"/>
      <c r="QKW27" s="7"/>
      <c r="QKX27" s="7"/>
      <c r="QKY27" s="7"/>
      <c r="QKZ27" s="7"/>
      <c r="QLA27" s="7"/>
      <c r="QLB27" s="7"/>
      <c r="QLC27" s="7"/>
      <c r="QLD27" s="7"/>
      <c r="QLE27" s="7"/>
      <c r="QLF27" s="7"/>
      <c r="QLG27" s="7"/>
      <c r="QLH27" s="7"/>
      <c r="QLI27" s="7"/>
      <c r="QLJ27" s="7"/>
      <c r="QLK27" s="7"/>
      <c r="QLL27" s="7"/>
      <c r="QLM27" s="7"/>
      <c r="QLN27" s="7"/>
      <c r="QLO27" s="7"/>
      <c r="QLP27" s="7"/>
      <c r="QLQ27" s="7"/>
      <c r="QLR27" s="7"/>
      <c r="QLS27" s="7"/>
      <c r="QLT27" s="7"/>
      <c r="QLU27" s="7"/>
      <c r="QLV27" s="7"/>
      <c r="QLW27" s="7"/>
      <c r="QLX27" s="7"/>
      <c r="QLY27" s="7"/>
      <c r="QLZ27" s="7"/>
      <c r="QMA27" s="7"/>
      <c r="QMB27" s="7"/>
      <c r="QMC27" s="7"/>
      <c r="QMD27" s="7"/>
      <c r="QME27" s="7"/>
      <c r="QMF27" s="7"/>
      <c r="QMG27" s="7"/>
      <c r="QMH27" s="7"/>
      <c r="QMI27" s="7"/>
      <c r="QMJ27" s="7"/>
      <c r="QMK27" s="7"/>
      <c r="QML27" s="7"/>
      <c r="QMM27" s="7"/>
      <c r="QMN27" s="7"/>
      <c r="QMO27" s="7"/>
      <c r="QMP27" s="7"/>
      <c r="QMQ27" s="7"/>
      <c r="QMR27" s="7"/>
      <c r="QMS27" s="7"/>
      <c r="QMT27" s="7"/>
      <c r="QMU27" s="7"/>
      <c r="QMV27" s="7"/>
      <c r="QMW27" s="7"/>
      <c r="QMX27" s="7"/>
      <c r="QMY27" s="7"/>
      <c r="QMZ27" s="7"/>
      <c r="QNA27" s="7"/>
      <c r="QNB27" s="7"/>
      <c r="QNC27" s="7"/>
      <c r="QND27" s="7"/>
      <c r="QNE27" s="7"/>
      <c r="QNF27" s="7"/>
      <c r="QNG27" s="7"/>
      <c r="QNH27" s="7"/>
      <c r="QNI27" s="7"/>
      <c r="QNJ27" s="7"/>
      <c r="QNK27" s="7"/>
      <c r="QNL27" s="7"/>
      <c r="QNM27" s="7"/>
      <c r="QNN27" s="7"/>
      <c r="QNO27" s="7"/>
      <c r="QNP27" s="7"/>
      <c r="QNQ27" s="7"/>
      <c r="QNR27" s="7"/>
      <c r="QNS27" s="7"/>
      <c r="QNT27" s="7"/>
      <c r="QNU27" s="7"/>
      <c r="QNV27" s="7"/>
      <c r="QNW27" s="7"/>
      <c r="QNX27" s="7"/>
      <c r="QNY27" s="7"/>
      <c r="QNZ27" s="7"/>
      <c r="QOA27" s="7"/>
      <c r="QOB27" s="7"/>
      <c r="QOC27" s="7"/>
      <c r="QOD27" s="7"/>
      <c r="QOE27" s="7"/>
      <c r="QOF27" s="7"/>
      <c r="QOG27" s="7"/>
      <c r="QOH27" s="7"/>
      <c r="QOI27" s="7"/>
      <c r="QOJ27" s="7"/>
      <c r="QOK27" s="7"/>
      <c r="QOL27" s="7"/>
      <c r="QOM27" s="7"/>
      <c r="QON27" s="7"/>
      <c r="QOO27" s="7"/>
      <c r="QOP27" s="7"/>
      <c r="QOQ27" s="7"/>
      <c r="QOR27" s="7"/>
      <c r="QOS27" s="7"/>
      <c r="QOT27" s="7"/>
      <c r="QOU27" s="7"/>
      <c r="QOV27" s="7"/>
      <c r="QOW27" s="7"/>
      <c r="QOX27" s="7"/>
      <c r="QOY27" s="7"/>
      <c r="QOZ27" s="7"/>
      <c r="QPA27" s="7"/>
      <c r="QPB27" s="7"/>
      <c r="QPC27" s="7"/>
      <c r="QPD27" s="7"/>
      <c r="QPE27" s="7"/>
      <c r="QPF27" s="7"/>
      <c r="QPG27" s="7"/>
      <c r="QPH27" s="7"/>
      <c r="QPI27" s="7"/>
      <c r="QPJ27" s="7"/>
      <c r="QPK27" s="7"/>
      <c r="QPL27" s="7"/>
      <c r="QPM27" s="7"/>
      <c r="QPN27" s="7"/>
      <c r="QPO27" s="7"/>
      <c r="QPP27" s="7"/>
      <c r="QPQ27" s="7"/>
      <c r="QPR27" s="7"/>
      <c r="QPS27" s="7"/>
      <c r="QPT27" s="7"/>
      <c r="QPU27" s="7"/>
      <c r="QPV27" s="7"/>
      <c r="QPW27" s="7"/>
      <c r="QPX27" s="7"/>
      <c r="QPY27" s="7"/>
      <c r="QPZ27" s="7"/>
      <c r="QQA27" s="7"/>
      <c r="QQB27" s="7"/>
      <c r="QQC27" s="7"/>
      <c r="QQD27" s="7"/>
      <c r="QQE27" s="7"/>
      <c r="QQF27" s="7"/>
      <c r="QQG27" s="7"/>
      <c r="QQH27" s="7"/>
      <c r="QQI27" s="7"/>
      <c r="QQJ27" s="7"/>
      <c r="QQK27" s="7"/>
      <c r="QQL27" s="7"/>
      <c r="QQM27" s="7"/>
      <c r="QQN27" s="7"/>
      <c r="QQO27" s="7"/>
      <c r="QQP27" s="7"/>
      <c r="QQQ27" s="7"/>
      <c r="QQR27" s="7"/>
      <c r="QQS27" s="7"/>
      <c r="QQT27" s="7"/>
      <c r="QQU27" s="7"/>
      <c r="QQV27" s="7"/>
      <c r="QQW27" s="7"/>
      <c r="QQX27" s="7"/>
      <c r="QQY27" s="7"/>
      <c r="QQZ27" s="7"/>
      <c r="QRA27" s="7"/>
      <c r="QRB27" s="7"/>
      <c r="QRC27" s="7"/>
      <c r="QRD27" s="7"/>
      <c r="QRE27" s="7"/>
      <c r="QRF27" s="7"/>
      <c r="QRG27" s="7"/>
      <c r="QRH27" s="7"/>
      <c r="QRI27" s="7"/>
      <c r="QRJ27" s="7"/>
      <c r="QRK27" s="7"/>
      <c r="QRL27" s="7"/>
      <c r="QRM27" s="7"/>
      <c r="QRN27" s="7"/>
      <c r="QRO27" s="7"/>
      <c r="QRP27" s="7"/>
      <c r="QRQ27" s="7"/>
      <c r="QRR27" s="7"/>
      <c r="QRS27" s="7"/>
      <c r="QRT27" s="7"/>
      <c r="QRU27" s="7"/>
      <c r="QRV27" s="7"/>
      <c r="QRW27" s="7"/>
      <c r="QRX27" s="7"/>
      <c r="QRY27" s="7"/>
      <c r="QRZ27" s="7"/>
      <c r="QSA27" s="7"/>
      <c r="QSB27" s="7"/>
      <c r="QSC27" s="7"/>
      <c r="QSD27" s="7"/>
      <c r="QSE27" s="7"/>
      <c r="QSF27" s="7"/>
      <c r="QSG27" s="7"/>
      <c r="QSH27" s="7"/>
      <c r="QSI27" s="7"/>
      <c r="QSJ27" s="7"/>
      <c r="QSK27" s="7"/>
      <c r="QSL27" s="7"/>
      <c r="QSM27" s="7"/>
      <c r="QSN27" s="7"/>
      <c r="QSO27" s="7"/>
      <c r="QSP27" s="7"/>
      <c r="QSQ27" s="7"/>
      <c r="QSR27" s="7"/>
      <c r="QSS27" s="7"/>
      <c r="QST27" s="7"/>
      <c r="QSU27" s="7"/>
      <c r="QSV27" s="7"/>
      <c r="QSW27" s="7"/>
      <c r="QSX27" s="7"/>
      <c r="QSY27" s="7"/>
      <c r="QSZ27" s="7"/>
      <c r="QTA27" s="7"/>
      <c r="QTB27" s="7"/>
      <c r="QTC27" s="7"/>
      <c r="QTD27" s="7"/>
      <c r="QTE27" s="7"/>
      <c r="QTF27" s="7"/>
      <c r="QTG27" s="7"/>
      <c r="QTH27" s="7"/>
      <c r="QTI27" s="7"/>
      <c r="QTJ27" s="7"/>
      <c r="QTK27" s="7"/>
      <c r="QTL27" s="7"/>
      <c r="QTM27" s="7"/>
      <c r="QTN27" s="7"/>
      <c r="QTO27" s="7"/>
      <c r="QTP27" s="7"/>
      <c r="QTQ27" s="7"/>
      <c r="QTR27" s="7"/>
      <c r="QTS27" s="7"/>
      <c r="QTT27" s="7"/>
      <c r="QTU27" s="7"/>
      <c r="QTV27" s="7"/>
      <c r="QTW27" s="7"/>
      <c r="QTX27" s="7"/>
      <c r="QTY27" s="7"/>
      <c r="QTZ27" s="7"/>
      <c r="QUA27" s="7"/>
      <c r="QUB27" s="7"/>
      <c r="QUC27" s="7"/>
      <c r="QUD27" s="7"/>
      <c r="QUE27" s="7"/>
      <c r="QUF27" s="7"/>
      <c r="QUG27" s="7"/>
      <c r="QUH27" s="7"/>
      <c r="QUI27" s="7"/>
      <c r="QUJ27" s="7"/>
      <c r="QUK27" s="7"/>
      <c r="QUL27" s="7"/>
      <c r="QUM27" s="7"/>
      <c r="QUN27" s="7"/>
      <c r="QUO27" s="7"/>
      <c r="QUP27" s="7"/>
      <c r="QUQ27" s="7"/>
      <c r="QUR27" s="7"/>
      <c r="QUS27" s="7"/>
      <c r="QUT27" s="7"/>
      <c r="QUU27" s="7"/>
      <c r="QUV27" s="7"/>
      <c r="QUW27" s="7"/>
      <c r="QUX27" s="7"/>
      <c r="QUY27" s="7"/>
      <c r="QUZ27" s="7"/>
      <c r="QVA27" s="7"/>
      <c r="QVB27" s="7"/>
      <c r="QVC27" s="7"/>
      <c r="QVD27" s="7"/>
      <c r="QVE27" s="7"/>
      <c r="QVF27" s="7"/>
      <c r="QVG27" s="7"/>
      <c r="QVH27" s="7"/>
      <c r="QVI27" s="7"/>
      <c r="QVJ27" s="7"/>
      <c r="QVK27" s="7"/>
      <c r="QVL27" s="7"/>
      <c r="QVM27" s="7"/>
      <c r="QVN27" s="7"/>
      <c r="QVO27" s="7"/>
      <c r="QVP27" s="7"/>
      <c r="QVQ27" s="7"/>
      <c r="QVR27" s="7"/>
      <c r="QVS27" s="7"/>
      <c r="QVT27" s="7"/>
      <c r="QVU27" s="7"/>
      <c r="QVV27" s="7"/>
      <c r="QVW27" s="7"/>
      <c r="QVX27" s="7"/>
      <c r="QVY27" s="7"/>
      <c r="QVZ27" s="7"/>
      <c r="QWA27" s="7"/>
      <c r="QWB27" s="7"/>
      <c r="QWC27" s="7"/>
      <c r="QWD27" s="7"/>
      <c r="QWE27" s="7"/>
      <c r="QWF27" s="7"/>
      <c r="QWG27" s="7"/>
      <c r="QWH27" s="7"/>
      <c r="QWI27" s="7"/>
      <c r="QWJ27" s="7"/>
      <c r="QWK27" s="7"/>
      <c r="QWL27" s="7"/>
      <c r="QWM27" s="7"/>
      <c r="QWN27" s="7"/>
      <c r="QWO27" s="7"/>
      <c r="QWP27" s="7"/>
      <c r="QWQ27" s="7"/>
      <c r="QWR27" s="7"/>
      <c r="QWS27" s="7"/>
      <c r="QWT27" s="7"/>
      <c r="QWU27" s="7"/>
      <c r="QWV27" s="7"/>
      <c r="QWW27" s="7"/>
      <c r="QWX27" s="7"/>
      <c r="QWY27" s="7"/>
      <c r="QWZ27" s="7"/>
      <c r="QXA27" s="7"/>
      <c r="QXB27" s="7"/>
      <c r="QXC27" s="7"/>
      <c r="QXD27" s="7"/>
      <c r="QXE27" s="7"/>
      <c r="QXF27" s="7"/>
      <c r="QXG27" s="7"/>
      <c r="QXH27" s="7"/>
      <c r="QXI27" s="7"/>
      <c r="QXJ27" s="7"/>
      <c r="QXK27" s="7"/>
      <c r="QXL27" s="7"/>
      <c r="QXM27" s="7"/>
      <c r="QXN27" s="7"/>
      <c r="QXO27" s="7"/>
      <c r="QXP27" s="7"/>
      <c r="QXQ27" s="7"/>
      <c r="QXR27" s="7"/>
      <c r="QXS27" s="7"/>
      <c r="QXT27" s="7"/>
      <c r="QXU27" s="7"/>
      <c r="QXV27" s="7"/>
      <c r="QXW27" s="7"/>
      <c r="QXX27" s="7"/>
      <c r="QXY27" s="7"/>
      <c r="QXZ27" s="7"/>
      <c r="QYA27" s="7"/>
      <c r="QYB27" s="7"/>
      <c r="QYC27" s="7"/>
      <c r="QYD27" s="7"/>
      <c r="QYE27" s="7"/>
      <c r="QYF27" s="7"/>
      <c r="QYG27" s="7"/>
      <c r="QYH27" s="7"/>
      <c r="QYI27" s="7"/>
      <c r="QYJ27" s="7"/>
      <c r="QYK27" s="7"/>
      <c r="QYL27" s="7"/>
      <c r="QYM27" s="7"/>
      <c r="QYN27" s="7"/>
      <c r="QYO27" s="7"/>
      <c r="QYP27" s="7"/>
      <c r="QYQ27" s="7"/>
      <c r="QYR27" s="7"/>
      <c r="QYS27" s="7"/>
      <c r="QYT27" s="7"/>
      <c r="QYU27" s="7"/>
      <c r="QYV27" s="7"/>
      <c r="QYW27" s="7"/>
      <c r="QYX27" s="7"/>
      <c r="QYY27" s="7"/>
      <c r="QYZ27" s="7"/>
      <c r="QZA27" s="7"/>
      <c r="QZB27" s="7"/>
      <c r="QZC27" s="7"/>
      <c r="QZD27" s="7"/>
      <c r="QZE27" s="7"/>
      <c r="QZF27" s="7"/>
      <c r="QZG27" s="7"/>
      <c r="QZH27" s="7"/>
      <c r="QZI27" s="7"/>
      <c r="QZJ27" s="7"/>
      <c r="QZK27" s="7"/>
      <c r="QZL27" s="7"/>
      <c r="QZM27" s="7"/>
      <c r="QZN27" s="7"/>
      <c r="QZO27" s="7"/>
      <c r="QZP27" s="7"/>
      <c r="QZQ27" s="7"/>
      <c r="QZR27" s="7"/>
      <c r="QZS27" s="7"/>
      <c r="QZT27" s="7"/>
      <c r="QZU27" s="7"/>
      <c r="QZV27" s="7"/>
      <c r="QZW27" s="7"/>
      <c r="QZX27" s="7"/>
      <c r="QZY27" s="7"/>
      <c r="QZZ27" s="7"/>
      <c r="RAA27" s="7"/>
      <c r="RAB27" s="7"/>
      <c r="RAC27" s="7"/>
      <c r="RAD27" s="7"/>
      <c r="RAE27" s="7"/>
      <c r="RAF27" s="7"/>
      <c r="RAG27" s="7"/>
      <c r="RAH27" s="7"/>
      <c r="RAI27" s="7"/>
      <c r="RAJ27" s="7"/>
      <c r="RAK27" s="7"/>
      <c r="RAL27" s="7"/>
      <c r="RAM27" s="7"/>
      <c r="RAN27" s="7"/>
      <c r="RAO27" s="7"/>
      <c r="RAP27" s="7"/>
      <c r="RAQ27" s="7"/>
      <c r="RAR27" s="7"/>
      <c r="RAS27" s="7"/>
      <c r="RAT27" s="7"/>
      <c r="RAU27" s="7"/>
      <c r="RAV27" s="7"/>
      <c r="RAW27" s="7"/>
      <c r="RAX27" s="7"/>
      <c r="RAY27" s="7"/>
      <c r="RAZ27" s="7"/>
      <c r="RBA27" s="7"/>
      <c r="RBB27" s="7"/>
      <c r="RBC27" s="7"/>
      <c r="RBD27" s="7"/>
      <c r="RBE27" s="7"/>
      <c r="RBF27" s="7"/>
      <c r="RBG27" s="7"/>
      <c r="RBH27" s="7"/>
      <c r="RBI27" s="7"/>
      <c r="RBJ27" s="7"/>
      <c r="RBK27" s="7"/>
      <c r="RBL27" s="7"/>
      <c r="RBM27" s="7"/>
      <c r="RBN27" s="7"/>
      <c r="RBO27" s="7"/>
      <c r="RBP27" s="7"/>
      <c r="RBQ27" s="7"/>
      <c r="RBR27" s="7"/>
      <c r="RBS27" s="7"/>
      <c r="RBT27" s="7"/>
      <c r="RBU27" s="7"/>
      <c r="RBV27" s="7"/>
      <c r="RBW27" s="7"/>
      <c r="RBX27" s="7"/>
      <c r="RBY27" s="7"/>
      <c r="RBZ27" s="7"/>
      <c r="RCA27" s="7"/>
      <c r="RCB27" s="7"/>
      <c r="RCC27" s="7"/>
      <c r="RCD27" s="7"/>
      <c r="RCE27" s="7"/>
      <c r="RCF27" s="7"/>
      <c r="RCG27" s="7"/>
      <c r="RCH27" s="7"/>
      <c r="RCI27" s="7"/>
      <c r="RCJ27" s="7"/>
      <c r="RCK27" s="7"/>
      <c r="RCL27" s="7"/>
      <c r="RCM27" s="7"/>
      <c r="RCN27" s="7"/>
      <c r="RCO27" s="7"/>
      <c r="RCP27" s="7"/>
      <c r="RCQ27" s="7"/>
      <c r="RCR27" s="7"/>
      <c r="RCS27" s="7"/>
      <c r="RCT27" s="7"/>
      <c r="RCU27" s="7"/>
      <c r="RCV27" s="7"/>
      <c r="RCW27" s="7"/>
      <c r="RCX27" s="7"/>
      <c r="RCY27" s="7"/>
      <c r="RCZ27" s="7"/>
      <c r="RDA27" s="7"/>
      <c r="RDB27" s="7"/>
      <c r="RDC27" s="7"/>
      <c r="RDD27" s="7"/>
      <c r="RDE27" s="7"/>
      <c r="RDF27" s="7"/>
      <c r="RDG27" s="7"/>
      <c r="RDH27" s="7"/>
      <c r="RDI27" s="7"/>
      <c r="RDJ27" s="7"/>
      <c r="RDK27" s="7"/>
      <c r="RDL27" s="7"/>
      <c r="RDM27" s="7"/>
      <c r="RDN27" s="7"/>
      <c r="RDO27" s="7"/>
      <c r="RDP27" s="7"/>
      <c r="RDQ27" s="7"/>
      <c r="RDR27" s="7"/>
      <c r="RDS27" s="7"/>
      <c r="RDT27" s="7"/>
      <c r="RDU27" s="7"/>
      <c r="RDV27" s="7"/>
      <c r="RDW27" s="7"/>
      <c r="RDX27" s="7"/>
      <c r="RDY27" s="7"/>
      <c r="RDZ27" s="7"/>
      <c r="REA27" s="7"/>
      <c r="REB27" s="7"/>
      <c r="REC27" s="7"/>
      <c r="RED27" s="7"/>
      <c r="REE27" s="7"/>
      <c r="REF27" s="7"/>
      <c r="REG27" s="7"/>
      <c r="REH27" s="7"/>
      <c r="REI27" s="7"/>
      <c r="REJ27" s="7"/>
      <c r="REK27" s="7"/>
      <c r="REL27" s="7"/>
      <c r="REM27" s="7"/>
      <c r="REN27" s="7"/>
      <c r="REO27" s="7"/>
      <c r="REP27" s="7"/>
      <c r="REQ27" s="7"/>
      <c r="RER27" s="7"/>
      <c r="RES27" s="7"/>
      <c r="RET27" s="7"/>
      <c r="REU27" s="7"/>
      <c r="REV27" s="7"/>
      <c r="REW27" s="7"/>
      <c r="REX27" s="7"/>
      <c r="REY27" s="7"/>
      <c r="REZ27" s="7"/>
      <c r="RFA27" s="7"/>
      <c r="RFB27" s="7"/>
      <c r="RFC27" s="7"/>
      <c r="RFD27" s="7"/>
      <c r="RFE27" s="7"/>
      <c r="RFF27" s="7"/>
      <c r="RFG27" s="7"/>
      <c r="RFH27" s="7"/>
      <c r="RFI27" s="7"/>
      <c r="RFJ27" s="7"/>
      <c r="RFK27" s="7"/>
      <c r="RFL27" s="7"/>
      <c r="RFM27" s="7"/>
      <c r="RFN27" s="7"/>
      <c r="RFO27" s="7"/>
      <c r="RFP27" s="7"/>
      <c r="RFQ27" s="7"/>
      <c r="RFR27" s="7"/>
      <c r="RFS27" s="7"/>
      <c r="RFT27" s="7"/>
      <c r="RFU27" s="7"/>
      <c r="RFV27" s="7"/>
      <c r="RFW27" s="7"/>
      <c r="RFX27" s="7"/>
      <c r="RFY27" s="7"/>
      <c r="RFZ27" s="7"/>
      <c r="RGA27" s="7"/>
      <c r="RGB27" s="7"/>
      <c r="RGC27" s="7"/>
      <c r="RGD27" s="7"/>
      <c r="RGE27" s="7"/>
      <c r="RGF27" s="7"/>
      <c r="RGG27" s="7"/>
      <c r="RGH27" s="7"/>
      <c r="RGI27" s="7"/>
      <c r="RGJ27" s="7"/>
      <c r="RGK27" s="7"/>
      <c r="RGL27" s="7"/>
      <c r="RGM27" s="7"/>
      <c r="RGN27" s="7"/>
      <c r="RGO27" s="7"/>
      <c r="RGP27" s="7"/>
      <c r="RGQ27" s="7"/>
      <c r="RGR27" s="7"/>
      <c r="RGS27" s="7"/>
      <c r="RGT27" s="7"/>
      <c r="RGU27" s="7"/>
      <c r="RGV27" s="7"/>
      <c r="RGW27" s="7"/>
      <c r="RGX27" s="7"/>
      <c r="RGY27" s="7"/>
      <c r="RGZ27" s="7"/>
      <c r="RHA27" s="7"/>
      <c r="RHB27" s="7"/>
      <c r="RHC27" s="7"/>
      <c r="RHD27" s="7"/>
      <c r="RHE27" s="7"/>
      <c r="RHF27" s="7"/>
      <c r="RHG27" s="7"/>
      <c r="RHH27" s="7"/>
      <c r="RHI27" s="7"/>
      <c r="RHJ27" s="7"/>
      <c r="RHK27" s="7"/>
      <c r="RHL27" s="7"/>
      <c r="RHM27" s="7"/>
      <c r="RHN27" s="7"/>
      <c r="RHO27" s="7"/>
      <c r="RHP27" s="7"/>
      <c r="RHQ27" s="7"/>
      <c r="RHR27" s="7"/>
      <c r="RHS27" s="7"/>
      <c r="RHT27" s="7"/>
      <c r="RHU27" s="7"/>
      <c r="RHV27" s="7"/>
      <c r="RHW27" s="7"/>
      <c r="RHX27" s="7"/>
      <c r="RHY27" s="7"/>
      <c r="RHZ27" s="7"/>
      <c r="RIA27" s="7"/>
      <c r="RIB27" s="7"/>
      <c r="RIC27" s="7"/>
      <c r="RID27" s="7"/>
      <c r="RIE27" s="7"/>
      <c r="RIF27" s="7"/>
      <c r="RIG27" s="7"/>
      <c r="RIH27" s="7"/>
      <c r="RII27" s="7"/>
      <c r="RIJ27" s="7"/>
      <c r="RIK27" s="7"/>
      <c r="RIL27" s="7"/>
      <c r="RIM27" s="7"/>
      <c r="RIN27" s="7"/>
      <c r="RIO27" s="7"/>
      <c r="RIP27" s="7"/>
      <c r="RIQ27" s="7"/>
      <c r="RIR27" s="7"/>
      <c r="RIS27" s="7"/>
      <c r="RIT27" s="7"/>
      <c r="RIU27" s="7"/>
      <c r="RIV27" s="7"/>
      <c r="RIW27" s="7"/>
      <c r="RIX27" s="7"/>
      <c r="RIY27" s="7"/>
      <c r="RIZ27" s="7"/>
      <c r="RJA27" s="7"/>
      <c r="RJB27" s="7"/>
      <c r="RJC27" s="7"/>
      <c r="RJD27" s="7"/>
      <c r="RJE27" s="7"/>
      <c r="RJF27" s="7"/>
      <c r="RJG27" s="7"/>
      <c r="RJH27" s="7"/>
      <c r="RJI27" s="7"/>
      <c r="RJJ27" s="7"/>
      <c r="RJK27" s="7"/>
      <c r="RJL27" s="7"/>
      <c r="RJM27" s="7"/>
      <c r="RJN27" s="7"/>
      <c r="RJO27" s="7"/>
      <c r="RJP27" s="7"/>
      <c r="RJQ27" s="7"/>
      <c r="RJR27" s="7"/>
      <c r="RJS27" s="7"/>
      <c r="RJT27" s="7"/>
      <c r="RJU27" s="7"/>
      <c r="RJV27" s="7"/>
      <c r="RJW27" s="7"/>
      <c r="RJX27" s="7"/>
      <c r="RJY27" s="7"/>
      <c r="RJZ27" s="7"/>
      <c r="RKA27" s="7"/>
      <c r="RKB27" s="7"/>
      <c r="RKC27" s="7"/>
      <c r="RKD27" s="7"/>
      <c r="RKE27" s="7"/>
      <c r="RKF27" s="7"/>
      <c r="RKG27" s="7"/>
      <c r="RKH27" s="7"/>
      <c r="RKI27" s="7"/>
      <c r="RKJ27" s="7"/>
      <c r="RKK27" s="7"/>
      <c r="RKL27" s="7"/>
      <c r="RKM27" s="7"/>
      <c r="RKN27" s="7"/>
      <c r="RKO27" s="7"/>
      <c r="RKP27" s="7"/>
      <c r="RKQ27" s="7"/>
      <c r="RKR27" s="7"/>
      <c r="RKS27" s="7"/>
      <c r="RKT27" s="7"/>
      <c r="RKU27" s="7"/>
      <c r="RKV27" s="7"/>
      <c r="RKW27" s="7"/>
      <c r="RKX27" s="7"/>
      <c r="RKY27" s="7"/>
      <c r="RKZ27" s="7"/>
      <c r="RLA27" s="7"/>
      <c r="RLB27" s="7"/>
      <c r="RLC27" s="7"/>
      <c r="RLD27" s="7"/>
      <c r="RLE27" s="7"/>
      <c r="RLF27" s="7"/>
      <c r="RLG27" s="7"/>
      <c r="RLH27" s="7"/>
      <c r="RLI27" s="7"/>
      <c r="RLJ27" s="7"/>
      <c r="RLK27" s="7"/>
      <c r="RLL27" s="7"/>
      <c r="RLM27" s="7"/>
      <c r="RLN27" s="7"/>
      <c r="RLO27" s="7"/>
      <c r="RLP27" s="7"/>
      <c r="RLQ27" s="7"/>
      <c r="RLR27" s="7"/>
      <c r="RLS27" s="7"/>
      <c r="RLT27" s="7"/>
      <c r="RLU27" s="7"/>
      <c r="RLV27" s="7"/>
      <c r="RLW27" s="7"/>
      <c r="RLX27" s="7"/>
      <c r="RLY27" s="7"/>
      <c r="RLZ27" s="7"/>
      <c r="RMA27" s="7"/>
      <c r="RMB27" s="7"/>
      <c r="RMC27" s="7"/>
      <c r="RMD27" s="7"/>
      <c r="RME27" s="7"/>
      <c r="RMF27" s="7"/>
      <c r="RMG27" s="7"/>
      <c r="RMH27" s="7"/>
      <c r="RMI27" s="7"/>
      <c r="RMJ27" s="7"/>
      <c r="RMK27" s="7"/>
      <c r="RML27" s="7"/>
      <c r="RMM27" s="7"/>
      <c r="RMN27" s="7"/>
      <c r="RMO27" s="7"/>
      <c r="RMP27" s="7"/>
      <c r="RMQ27" s="7"/>
      <c r="RMR27" s="7"/>
      <c r="RMS27" s="7"/>
      <c r="RMT27" s="7"/>
      <c r="RMU27" s="7"/>
      <c r="RMV27" s="7"/>
      <c r="RMW27" s="7"/>
      <c r="RMX27" s="7"/>
      <c r="RMY27" s="7"/>
      <c r="RMZ27" s="7"/>
      <c r="RNA27" s="7"/>
      <c r="RNB27" s="7"/>
      <c r="RNC27" s="7"/>
      <c r="RND27" s="7"/>
      <c r="RNE27" s="7"/>
      <c r="RNF27" s="7"/>
      <c r="RNG27" s="7"/>
      <c r="RNH27" s="7"/>
      <c r="RNI27" s="7"/>
      <c r="RNJ27" s="7"/>
      <c r="RNK27" s="7"/>
      <c r="RNL27" s="7"/>
      <c r="RNM27" s="7"/>
      <c r="RNN27" s="7"/>
      <c r="RNO27" s="7"/>
      <c r="RNP27" s="7"/>
      <c r="RNQ27" s="7"/>
      <c r="RNR27" s="7"/>
      <c r="RNS27" s="7"/>
      <c r="RNT27" s="7"/>
      <c r="RNU27" s="7"/>
      <c r="RNV27" s="7"/>
      <c r="RNW27" s="7"/>
      <c r="RNX27" s="7"/>
      <c r="RNY27" s="7"/>
      <c r="RNZ27" s="7"/>
      <c r="ROA27" s="7"/>
      <c r="ROB27" s="7"/>
      <c r="ROC27" s="7"/>
      <c r="ROD27" s="7"/>
      <c r="ROE27" s="7"/>
      <c r="ROF27" s="7"/>
      <c r="ROG27" s="7"/>
      <c r="ROH27" s="7"/>
      <c r="ROI27" s="7"/>
      <c r="ROJ27" s="7"/>
      <c r="ROK27" s="7"/>
      <c r="ROL27" s="7"/>
      <c r="ROM27" s="7"/>
      <c r="RON27" s="7"/>
      <c r="ROO27" s="7"/>
      <c r="ROP27" s="7"/>
      <c r="ROQ27" s="7"/>
      <c r="ROR27" s="7"/>
      <c r="ROS27" s="7"/>
      <c r="ROT27" s="7"/>
      <c r="ROU27" s="7"/>
      <c r="ROV27" s="7"/>
      <c r="ROW27" s="7"/>
      <c r="ROX27" s="7"/>
      <c r="ROY27" s="7"/>
      <c r="ROZ27" s="7"/>
      <c r="RPA27" s="7"/>
      <c r="RPB27" s="7"/>
      <c r="RPC27" s="7"/>
      <c r="RPD27" s="7"/>
      <c r="RPE27" s="7"/>
      <c r="RPF27" s="7"/>
      <c r="RPG27" s="7"/>
      <c r="RPH27" s="7"/>
      <c r="RPI27" s="7"/>
      <c r="RPJ27" s="7"/>
      <c r="RPK27" s="7"/>
      <c r="RPL27" s="7"/>
      <c r="RPM27" s="7"/>
      <c r="RPN27" s="7"/>
      <c r="RPO27" s="7"/>
      <c r="RPP27" s="7"/>
      <c r="RPQ27" s="7"/>
      <c r="RPR27" s="7"/>
      <c r="RPS27" s="7"/>
      <c r="RPT27" s="7"/>
      <c r="RPU27" s="7"/>
      <c r="RPV27" s="7"/>
      <c r="RPW27" s="7"/>
      <c r="RPX27" s="7"/>
      <c r="RPY27" s="7"/>
      <c r="RPZ27" s="7"/>
      <c r="RQA27" s="7"/>
      <c r="RQB27" s="7"/>
      <c r="RQC27" s="7"/>
      <c r="RQD27" s="7"/>
      <c r="RQE27" s="7"/>
      <c r="RQF27" s="7"/>
      <c r="RQG27" s="7"/>
      <c r="RQH27" s="7"/>
      <c r="RQI27" s="7"/>
      <c r="RQJ27" s="7"/>
      <c r="RQK27" s="7"/>
      <c r="RQL27" s="7"/>
      <c r="RQM27" s="7"/>
      <c r="RQN27" s="7"/>
      <c r="RQO27" s="7"/>
      <c r="RQP27" s="7"/>
      <c r="RQQ27" s="7"/>
      <c r="RQR27" s="7"/>
      <c r="RQS27" s="7"/>
      <c r="RQT27" s="7"/>
      <c r="RQU27" s="7"/>
      <c r="RQV27" s="7"/>
      <c r="RQW27" s="7"/>
      <c r="RQX27" s="7"/>
      <c r="RQY27" s="7"/>
      <c r="RQZ27" s="7"/>
      <c r="RRA27" s="7"/>
      <c r="RRB27" s="7"/>
      <c r="RRC27" s="7"/>
      <c r="RRD27" s="7"/>
      <c r="RRE27" s="7"/>
      <c r="RRF27" s="7"/>
      <c r="RRG27" s="7"/>
      <c r="RRH27" s="7"/>
      <c r="RRI27" s="7"/>
      <c r="RRJ27" s="7"/>
      <c r="RRK27" s="7"/>
      <c r="RRL27" s="7"/>
      <c r="RRM27" s="7"/>
      <c r="RRN27" s="7"/>
      <c r="RRO27" s="7"/>
      <c r="RRP27" s="7"/>
      <c r="RRQ27" s="7"/>
      <c r="RRR27" s="7"/>
      <c r="RRS27" s="7"/>
      <c r="RRT27" s="7"/>
      <c r="RRU27" s="7"/>
      <c r="RRV27" s="7"/>
      <c r="RRW27" s="7"/>
      <c r="RRX27" s="7"/>
      <c r="RRY27" s="7"/>
      <c r="RRZ27" s="7"/>
      <c r="RSA27" s="7"/>
      <c r="RSB27" s="7"/>
      <c r="RSC27" s="7"/>
      <c r="RSD27" s="7"/>
      <c r="RSE27" s="7"/>
      <c r="RSF27" s="7"/>
      <c r="RSG27" s="7"/>
      <c r="RSH27" s="7"/>
      <c r="RSI27" s="7"/>
      <c r="RSJ27" s="7"/>
      <c r="RSK27" s="7"/>
      <c r="RSL27" s="7"/>
      <c r="RSM27" s="7"/>
      <c r="RSN27" s="7"/>
      <c r="RSO27" s="7"/>
      <c r="RSP27" s="7"/>
      <c r="RSQ27" s="7"/>
      <c r="RSR27" s="7"/>
      <c r="RSS27" s="7"/>
      <c r="RST27" s="7"/>
      <c r="RSU27" s="7"/>
      <c r="RSV27" s="7"/>
      <c r="RSW27" s="7"/>
      <c r="RSX27" s="7"/>
      <c r="RSY27" s="7"/>
      <c r="RSZ27" s="7"/>
      <c r="RTA27" s="7"/>
      <c r="RTB27" s="7"/>
      <c r="RTC27" s="7"/>
      <c r="RTD27" s="7"/>
      <c r="RTE27" s="7"/>
      <c r="RTF27" s="7"/>
      <c r="RTG27" s="7"/>
      <c r="RTH27" s="7"/>
      <c r="RTI27" s="7"/>
      <c r="RTJ27" s="7"/>
      <c r="RTK27" s="7"/>
      <c r="RTL27" s="7"/>
      <c r="RTM27" s="7"/>
      <c r="RTN27" s="7"/>
      <c r="RTO27" s="7"/>
      <c r="RTP27" s="7"/>
      <c r="RTQ27" s="7"/>
      <c r="RTR27" s="7"/>
      <c r="RTS27" s="7"/>
      <c r="RTT27" s="7"/>
      <c r="RTU27" s="7"/>
      <c r="RTV27" s="7"/>
      <c r="RTW27" s="7"/>
      <c r="RTX27" s="7"/>
      <c r="RTY27" s="7"/>
      <c r="RTZ27" s="7"/>
      <c r="RUA27" s="7"/>
      <c r="RUB27" s="7"/>
      <c r="RUC27" s="7"/>
      <c r="RUD27" s="7"/>
      <c r="RUE27" s="7"/>
      <c r="RUF27" s="7"/>
      <c r="RUG27" s="7"/>
      <c r="RUH27" s="7"/>
      <c r="RUI27" s="7"/>
      <c r="RUJ27" s="7"/>
      <c r="RUK27" s="7"/>
      <c r="RUL27" s="7"/>
      <c r="RUM27" s="7"/>
      <c r="RUN27" s="7"/>
      <c r="RUO27" s="7"/>
      <c r="RUP27" s="7"/>
      <c r="RUQ27" s="7"/>
      <c r="RUR27" s="7"/>
      <c r="RUS27" s="7"/>
      <c r="RUT27" s="7"/>
      <c r="RUU27" s="7"/>
      <c r="RUV27" s="7"/>
      <c r="RUW27" s="7"/>
      <c r="RUX27" s="7"/>
      <c r="RUY27" s="7"/>
      <c r="RUZ27" s="7"/>
      <c r="RVA27" s="7"/>
      <c r="RVB27" s="7"/>
      <c r="RVC27" s="7"/>
      <c r="RVD27" s="7"/>
      <c r="RVE27" s="7"/>
      <c r="RVF27" s="7"/>
      <c r="RVG27" s="7"/>
      <c r="RVH27" s="7"/>
      <c r="RVI27" s="7"/>
      <c r="RVJ27" s="7"/>
      <c r="RVK27" s="7"/>
      <c r="RVL27" s="7"/>
      <c r="RVM27" s="7"/>
      <c r="RVN27" s="7"/>
      <c r="RVO27" s="7"/>
      <c r="RVP27" s="7"/>
      <c r="RVQ27" s="7"/>
      <c r="RVR27" s="7"/>
      <c r="RVS27" s="7"/>
      <c r="RVT27" s="7"/>
      <c r="RVU27" s="7"/>
      <c r="RVV27" s="7"/>
      <c r="RVW27" s="7"/>
      <c r="RVX27" s="7"/>
      <c r="RVY27" s="7"/>
      <c r="RVZ27" s="7"/>
      <c r="RWA27" s="7"/>
      <c r="RWB27" s="7"/>
      <c r="RWC27" s="7"/>
      <c r="RWD27" s="7"/>
      <c r="RWE27" s="7"/>
      <c r="RWF27" s="7"/>
      <c r="RWG27" s="7"/>
      <c r="RWH27" s="7"/>
      <c r="RWI27" s="7"/>
      <c r="RWJ27" s="7"/>
      <c r="RWK27" s="7"/>
      <c r="RWL27" s="7"/>
      <c r="RWM27" s="7"/>
      <c r="RWN27" s="7"/>
      <c r="RWO27" s="7"/>
      <c r="RWP27" s="7"/>
      <c r="RWQ27" s="7"/>
      <c r="RWR27" s="7"/>
      <c r="RWS27" s="7"/>
      <c r="RWT27" s="7"/>
      <c r="RWU27" s="7"/>
      <c r="RWV27" s="7"/>
      <c r="RWW27" s="7"/>
      <c r="RWX27" s="7"/>
      <c r="RWY27" s="7"/>
      <c r="RWZ27" s="7"/>
      <c r="RXA27" s="7"/>
      <c r="RXB27" s="7"/>
      <c r="RXC27" s="7"/>
      <c r="RXD27" s="7"/>
      <c r="RXE27" s="7"/>
      <c r="RXF27" s="7"/>
      <c r="RXG27" s="7"/>
      <c r="RXH27" s="7"/>
      <c r="RXI27" s="7"/>
      <c r="RXJ27" s="7"/>
      <c r="RXK27" s="7"/>
      <c r="RXL27" s="7"/>
      <c r="RXM27" s="7"/>
      <c r="RXN27" s="7"/>
      <c r="RXO27" s="7"/>
      <c r="RXP27" s="7"/>
      <c r="RXQ27" s="7"/>
      <c r="RXR27" s="7"/>
      <c r="RXS27" s="7"/>
      <c r="RXT27" s="7"/>
      <c r="RXU27" s="7"/>
      <c r="RXV27" s="7"/>
      <c r="RXW27" s="7"/>
      <c r="RXX27" s="7"/>
      <c r="RXY27" s="7"/>
      <c r="RXZ27" s="7"/>
      <c r="RYA27" s="7"/>
      <c r="RYB27" s="7"/>
      <c r="RYC27" s="7"/>
      <c r="RYD27" s="7"/>
      <c r="RYE27" s="7"/>
      <c r="RYF27" s="7"/>
      <c r="RYG27" s="7"/>
      <c r="RYH27" s="7"/>
      <c r="RYI27" s="7"/>
      <c r="RYJ27" s="7"/>
      <c r="RYK27" s="7"/>
      <c r="RYL27" s="7"/>
      <c r="RYM27" s="7"/>
      <c r="RYN27" s="7"/>
      <c r="RYO27" s="7"/>
      <c r="RYP27" s="7"/>
      <c r="RYQ27" s="7"/>
      <c r="RYR27" s="7"/>
      <c r="RYS27" s="7"/>
      <c r="RYT27" s="7"/>
      <c r="RYU27" s="7"/>
      <c r="RYV27" s="7"/>
      <c r="RYW27" s="7"/>
      <c r="RYX27" s="7"/>
      <c r="RYY27" s="7"/>
      <c r="RYZ27" s="7"/>
      <c r="RZA27" s="7"/>
      <c r="RZB27" s="7"/>
      <c r="RZC27" s="7"/>
      <c r="RZD27" s="7"/>
      <c r="RZE27" s="7"/>
      <c r="RZF27" s="7"/>
      <c r="RZG27" s="7"/>
      <c r="RZH27" s="7"/>
      <c r="RZI27" s="7"/>
      <c r="RZJ27" s="7"/>
      <c r="RZK27" s="7"/>
      <c r="RZL27" s="7"/>
      <c r="RZM27" s="7"/>
      <c r="RZN27" s="7"/>
      <c r="RZO27" s="7"/>
      <c r="RZP27" s="7"/>
      <c r="RZQ27" s="7"/>
      <c r="RZR27" s="7"/>
      <c r="RZS27" s="7"/>
      <c r="RZT27" s="7"/>
      <c r="RZU27" s="7"/>
      <c r="RZV27" s="7"/>
      <c r="RZW27" s="7"/>
      <c r="RZX27" s="7"/>
      <c r="RZY27" s="7"/>
      <c r="RZZ27" s="7"/>
      <c r="SAA27" s="7"/>
      <c r="SAB27" s="7"/>
      <c r="SAC27" s="7"/>
      <c r="SAD27" s="7"/>
      <c r="SAE27" s="7"/>
      <c r="SAF27" s="7"/>
      <c r="SAG27" s="7"/>
      <c r="SAH27" s="7"/>
      <c r="SAI27" s="7"/>
      <c r="SAJ27" s="7"/>
      <c r="SAK27" s="7"/>
      <c r="SAL27" s="7"/>
      <c r="SAM27" s="7"/>
      <c r="SAN27" s="7"/>
      <c r="SAO27" s="7"/>
      <c r="SAP27" s="7"/>
      <c r="SAQ27" s="7"/>
      <c r="SAR27" s="7"/>
      <c r="SAS27" s="7"/>
      <c r="SAT27" s="7"/>
      <c r="SAU27" s="7"/>
      <c r="SAV27" s="7"/>
      <c r="SAW27" s="7"/>
      <c r="SAX27" s="7"/>
      <c r="SAY27" s="7"/>
      <c r="SAZ27" s="7"/>
      <c r="SBA27" s="7"/>
      <c r="SBB27" s="7"/>
      <c r="SBC27" s="7"/>
      <c r="SBD27" s="7"/>
      <c r="SBE27" s="7"/>
      <c r="SBF27" s="7"/>
      <c r="SBG27" s="7"/>
      <c r="SBH27" s="7"/>
      <c r="SBI27" s="7"/>
      <c r="SBJ27" s="7"/>
      <c r="SBK27" s="7"/>
      <c r="SBL27" s="7"/>
      <c r="SBM27" s="7"/>
      <c r="SBN27" s="7"/>
      <c r="SBO27" s="7"/>
      <c r="SBP27" s="7"/>
      <c r="SBQ27" s="7"/>
      <c r="SBR27" s="7"/>
      <c r="SBS27" s="7"/>
      <c r="SBT27" s="7"/>
      <c r="SBU27" s="7"/>
      <c r="SBV27" s="7"/>
      <c r="SBW27" s="7"/>
      <c r="SBX27" s="7"/>
      <c r="SBY27" s="7"/>
      <c r="SBZ27" s="7"/>
      <c r="SCA27" s="7"/>
      <c r="SCB27" s="7"/>
      <c r="SCC27" s="7"/>
      <c r="SCD27" s="7"/>
      <c r="SCE27" s="7"/>
      <c r="SCF27" s="7"/>
      <c r="SCG27" s="7"/>
      <c r="SCH27" s="7"/>
      <c r="SCI27" s="7"/>
      <c r="SCJ27" s="7"/>
      <c r="SCK27" s="7"/>
      <c r="SCL27" s="7"/>
      <c r="SCM27" s="7"/>
      <c r="SCN27" s="7"/>
      <c r="SCO27" s="7"/>
      <c r="SCP27" s="7"/>
      <c r="SCQ27" s="7"/>
      <c r="SCR27" s="7"/>
      <c r="SCS27" s="7"/>
      <c r="SCT27" s="7"/>
      <c r="SCU27" s="7"/>
      <c r="SCV27" s="7"/>
      <c r="SCW27" s="7"/>
      <c r="SCX27" s="7"/>
      <c r="SCY27" s="7"/>
      <c r="SCZ27" s="7"/>
      <c r="SDA27" s="7"/>
      <c r="SDB27" s="7"/>
      <c r="SDC27" s="7"/>
      <c r="SDD27" s="7"/>
      <c r="SDE27" s="7"/>
      <c r="SDF27" s="7"/>
      <c r="SDG27" s="7"/>
      <c r="SDH27" s="7"/>
      <c r="SDI27" s="7"/>
      <c r="SDJ27" s="7"/>
      <c r="SDK27" s="7"/>
      <c r="SDL27" s="7"/>
      <c r="SDM27" s="7"/>
      <c r="SDN27" s="7"/>
      <c r="SDO27" s="7"/>
      <c r="SDP27" s="7"/>
      <c r="SDQ27" s="7"/>
      <c r="SDR27" s="7"/>
      <c r="SDS27" s="7"/>
      <c r="SDT27" s="7"/>
      <c r="SDU27" s="7"/>
      <c r="SDV27" s="7"/>
      <c r="SDW27" s="7"/>
      <c r="SDX27" s="7"/>
      <c r="SDY27" s="7"/>
      <c r="SDZ27" s="7"/>
      <c r="SEA27" s="7"/>
      <c r="SEB27" s="7"/>
      <c r="SEC27" s="7"/>
      <c r="SED27" s="7"/>
      <c r="SEE27" s="7"/>
      <c r="SEF27" s="7"/>
      <c r="SEG27" s="7"/>
      <c r="SEH27" s="7"/>
      <c r="SEI27" s="7"/>
      <c r="SEJ27" s="7"/>
      <c r="SEK27" s="7"/>
      <c r="SEL27" s="7"/>
      <c r="SEM27" s="7"/>
      <c r="SEN27" s="7"/>
      <c r="SEO27" s="7"/>
      <c r="SEP27" s="7"/>
      <c r="SEQ27" s="7"/>
      <c r="SER27" s="7"/>
      <c r="SES27" s="7"/>
      <c r="SET27" s="7"/>
      <c r="SEU27" s="7"/>
      <c r="SEV27" s="7"/>
      <c r="SEW27" s="7"/>
      <c r="SEX27" s="7"/>
      <c r="SEY27" s="7"/>
      <c r="SEZ27" s="7"/>
      <c r="SFA27" s="7"/>
      <c r="SFB27" s="7"/>
      <c r="SFC27" s="7"/>
      <c r="SFD27" s="7"/>
      <c r="SFE27" s="7"/>
      <c r="SFF27" s="7"/>
      <c r="SFG27" s="7"/>
      <c r="SFH27" s="7"/>
      <c r="SFI27" s="7"/>
      <c r="SFJ27" s="7"/>
      <c r="SFK27" s="7"/>
      <c r="SFL27" s="7"/>
      <c r="SFM27" s="7"/>
      <c r="SFN27" s="7"/>
      <c r="SFO27" s="7"/>
      <c r="SFP27" s="7"/>
      <c r="SFQ27" s="7"/>
      <c r="SFR27" s="7"/>
      <c r="SFS27" s="7"/>
      <c r="SFT27" s="7"/>
      <c r="SFU27" s="7"/>
      <c r="SFV27" s="7"/>
      <c r="SFW27" s="7"/>
      <c r="SFX27" s="7"/>
      <c r="SFY27" s="7"/>
      <c r="SFZ27" s="7"/>
      <c r="SGA27" s="7"/>
      <c r="SGB27" s="7"/>
      <c r="SGC27" s="7"/>
      <c r="SGD27" s="7"/>
      <c r="SGE27" s="7"/>
      <c r="SGF27" s="7"/>
      <c r="SGG27" s="7"/>
      <c r="SGH27" s="7"/>
      <c r="SGI27" s="7"/>
      <c r="SGJ27" s="7"/>
      <c r="SGK27" s="7"/>
      <c r="SGL27" s="7"/>
      <c r="SGM27" s="7"/>
      <c r="SGN27" s="7"/>
      <c r="SGO27" s="7"/>
      <c r="SGP27" s="7"/>
      <c r="SGQ27" s="7"/>
      <c r="SGR27" s="7"/>
      <c r="SGS27" s="7"/>
      <c r="SGT27" s="7"/>
      <c r="SGU27" s="7"/>
      <c r="SGV27" s="7"/>
      <c r="SGW27" s="7"/>
      <c r="SGX27" s="7"/>
      <c r="SGY27" s="7"/>
      <c r="SGZ27" s="7"/>
      <c r="SHA27" s="7"/>
      <c r="SHB27" s="7"/>
      <c r="SHC27" s="7"/>
      <c r="SHD27" s="7"/>
      <c r="SHE27" s="7"/>
      <c r="SHF27" s="7"/>
      <c r="SHG27" s="7"/>
      <c r="SHH27" s="7"/>
      <c r="SHI27" s="7"/>
      <c r="SHJ27" s="7"/>
      <c r="SHK27" s="7"/>
      <c r="SHL27" s="7"/>
      <c r="SHM27" s="7"/>
      <c r="SHN27" s="7"/>
      <c r="SHO27" s="7"/>
      <c r="SHP27" s="7"/>
      <c r="SHQ27" s="7"/>
      <c r="SHR27" s="7"/>
      <c r="SHS27" s="7"/>
      <c r="SHT27" s="7"/>
      <c r="SHU27" s="7"/>
      <c r="SHV27" s="7"/>
      <c r="SHW27" s="7"/>
      <c r="SHX27" s="7"/>
      <c r="SHY27" s="7"/>
      <c r="SHZ27" s="7"/>
      <c r="SIA27" s="7"/>
      <c r="SIB27" s="7"/>
      <c r="SIC27" s="7"/>
      <c r="SID27" s="7"/>
      <c r="SIE27" s="7"/>
      <c r="SIF27" s="7"/>
      <c r="SIG27" s="7"/>
      <c r="SIH27" s="7"/>
      <c r="SII27" s="7"/>
      <c r="SIJ27" s="7"/>
      <c r="SIK27" s="7"/>
      <c r="SIL27" s="7"/>
      <c r="SIM27" s="7"/>
      <c r="SIN27" s="7"/>
      <c r="SIO27" s="7"/>
      <c r="SIP27" s="7"/>
      <c r="SIQ27" s="7"/>
      <c r="SIR27" s="7"/>
      <c r="SIS27" s="7"/>
      <c r="SIT27" s="7"/>
      <c r="SIU27" s="7"/>
      <c r="SIV27" s="7"/>
      <c r="SIW27" s="7"/>
      <c r="SIX27" s="7"/>
      <c r="SIY27" s="7"/>
      <c r="SIZ27" s="7"/>
      <c r="SJA27" s="7"/>
      <c r="SJB27" s="7"/>
      <c r="SJC27" s="7"/>
      <c r="SJD27" s="7"/>
      <c r="SJE27" s="7"/>
      <c r="SJF27" s="7"/>
      <c r="SJG27" s="7"/>
      <c r="SJH27" s="7"/>
      <c r="SJI27" s="7"/>
      <c r="SJJ27" s="7"/>
      <c r="SJK27" s="7"/>
      <c r="SJL27" s="7"/>
      <c r="SJM27" s="7"/>
      <c r="SJN27" s="7"/>
      <c r="SJO27" s="7"/>
      <c r="SJP27" s="7"/>
      <c r="SJQ27" s="7"/>
      <c r="SJR27" s="7"/>
      <c r="SJS27" s="7"/>
      <c r="SJT27" s="7"/>
      <c r="SJU27" s="7"/>
      <c r="SJV27" s="7"/>
      <c r="SJW27" s="7"/>
      <c r="SJX27" s="7"/>
      <c r="SJY27" s="7"/>
      <c r="SJZ27" s="7"/>
      <c r="SKA27" s="7"/>
      <c r="SKB27" s="7"/>
      <c r="SKC27" s="7"/>
      <c r="SKD27" s="7"/>
      <c r="SKE27" s="7"/>
      <c r="SKF27" s="7"/>
      <c r="SKG27" s="7"/>
      <c r="SKH27" s="7"/>
      <c r="SKI27" s="7"/>
      <c r="SKJ27" s="7"/>
      <c r="SKK27" s="7"/>
      <c r="SKL27" s="7"/>
      <c r="SKM27" s="7"/>
      <c r="SKN27" s="7"/>
      <c r="SKO27" s="7"/>
      <c r="SKP27" s="7"/>
      <c r="SKQ27" s="7"/>
      <c r="SKR27" s="7"/>
      <c r="SKS27" s="7"/>
      <c r="SKT27" s="7"/>
      <c r="SKU27" s="7"/>
      <c r="SKV27" s="7"/>
      <c r="SKW27" s="7"/>
      <c r="SKX27" s="7"/>
      <c r="SKY27" s="7"/>
      <c r="SKZ27" s="7"/>
      <c r="SLA27" s="7"/>
      <c r="SLB27" s="7"/>
      <c r="SLC27" s="7"/>
      <c r="SLD27" s="7"/>
      <c r="SLE27" s="7"/>
      <c r="SLF27" s="7"/>
      <c r="SLG27" s="7"/>
      <c r="SLH27" s="7"/>
      <c r="SLI27" s="7"/>
      <c r="SLJ27" s="7"/>
      <c r="SLK27" s="7"/>
      <c r="SLL27" s="7"/>
      <c r="SLM27" s="7"/>
      <c r="SLN27" s="7"/>
      <c r="SLO27" s="7"/>
      <c r="SLP27" s="7"/>
      <c r="SLQ27" s="7"/>
      <c r="SLR27" s="7"/>
      <c r="SLS27" s="7"/>
      <c r="SLT27" s="7"/>
      <c r="SLU27" s="7"/>
      <c r="SLV27" s="7"/>
      <c r="SLW27" s="7"/>
      <c r="SLX27" s="7"/>
      <c r="SLY27" s="7"/>
      <c r="SLZ27" s="7"/>
      <c r="SMA27" s="7"/>
      <c r="SMB27" s="7"/>
      <c r="SMC27" s="7"/>
      <c r="SMD27" s="7"/>
      <c r="SME27" s="7"/>
      <c r="SMF27" s="7"/>
      <c r="SMG27" s="7"/>
      <c r="SMH27" s="7"/>
      <c r="SMI27" s="7"/>
      <c r="SMJ27" s="7"/>
      <c r="SMK27" s="7"/>
      <c r="SML27" s="7"/>
      <c r="SMM27" s="7"/>
      <c r="SMN27" s="7"/>
      <c r="SMO27" s="7"/>
      <c r="SMP27" s="7"/>
      <c r="SMQ27" s="7"/>
      <c r="SMR27" s="7"/>
      <c r="SMS27" s="7"/>
      <c r="SMT27" s="7"/>
      <c r="SMU27" s="7"/>
      <c r="SMV27" s="7"/>
      <c r="SMW27" s="7"/>
      <c r="SMX27" s="7"/>
      <c r="SMY27" s="7"/>
      <c r="SMZ27" s="7"/>
      <c r="SNA27" s="7"/>
      <c r="SNB27" s="7"/>
      <c r="SNC27" s="7"/>
      <c r="SND27" s="7"/>
      <c r="SNE27" s="7"/>
      <c r="SNF27" s="7"/>
      <c r="SNG27" s="7"/>
      <c r="SNH27" s="7"/>
      <c r="SNI27" s="7"/>
      <c r="SNJ27" s="7"/>
      <c r="SNK27" s="7"/>
      <c r="SNL27" s="7"/>
      <c r="SNM27" s="7"/>
      <c r="SNN27" s="7"/>
      <c r="SNO27" s="7"/>
      <c r="SNP27" s="7"/>
      <c r="SNQ27" s="7"/>
      <c r="SNR27" s="7"/>
      <c r="SNS27" s="7"/>
      <c r="SNT27" s="7"/>
      <c r="SNU27" s="7"/>
      <c r="SNV27" s="7"/>
      <c r="SNW27" s="7"/>
      <c r="SNX27" s="7"/>
      <c r="SNY27" s="7"/>
      <c r="SNZ27" s="7"/>
      <c r="SOA27" s="7"/>
      <c r="SOB27" s="7"/>
      <c r="SOC27" s="7"/>
      <c r="SOD27" s="7"/>
      <c r="SOE27" s="7"/>
      <c r="SOF27" s="7"/>
      <c r="SOG27" s="7"/>
      <c r="SOH27" s="7"/>
      <c r="SOI27" s="7"/>
      <c r="SOJ27" s="7"/>
      <c r="SOK27" s="7"/>
      <c r="SOL27" s="7"/>
      <c r="SOM27" s="7"/>
      <c r="SON27" s="7"/>
      <c r="SOO27" s="7"/>
      <c r="SOP27" s="7"/>
      <c r="SOQ27" s="7"/>
      <c r="SOR27" s="7"/>
      <c r="SOS27" s="7"/>
      <c r="SOT27" s="7"/>
      <c r="SOU27" s="7"/>
      <c r="SOV27" s="7"/>
      <c r="SOW27" s="7"/>
      <c r="SOX27" s="7"/>
      <c r="SOY27" s="7"/>
      <c r="SOZ27" s="7"/>
      <c r="SPA27" s="7"/>
      <c r="SPB27" s="7"/>
      <c r="SPC27" s="7"/>
      <c r="SPD27" s="7"/>
      <c r="SPE27" s="7"/>
      <c r="SPF27" s="7"/>
      <c r="SPG27" s="7"/>
      <c r="SPH27" s="7"/>
      <c r="SPI27" s="7"/>
      <c r="SPJ27" s="7"/>
      <c r="SPK27" s="7"/>
      <c r="SPL27" s="7"/>
      <c r="SPM27" s="7"/>
      <c r="SPN27" s="7"/>
      <c r="SPO27" s="7"/>
      <c r="SPP27" s="7"/>
      <c r="SPQ27" s="7"/>
      <c r="SPR27" s="7"/>
      <c r="SPS27" s="7"/>
      <c r="SPT27" s="7"/>
      <c r="SPU27" s="7"/>
      <c r="SPV27" s="7"/>
      <c r="SPW27" s="7"/>
      <c r="SPX27" s="7"/>
      <c r="SPY27" s="7"/>
      <c r="SPZ27" s="7"/>
      <c r="SQA27" s="7"/>
      <c r="SQB27" s="7"/>
      <c r="SQC27" s="7"/>
      <c r="SQD27" s="7"/>
      <c r="SQE27" s="7"/>
      <c r="SQF27" s="7"/>
      <c r="SQG27" s="7"/>
      <c r="SQH27" s="7"/>
      <c r="SQI27" s="7"/>
      <c r="SQJ27" s="7"/>
      <c r="SQK27" s="7"/>
      <c r="SQL27" s="7"/>
      <c r="SQM27" s="7"/>
      <c r="SQN27" s="7"/>
      <c r="SQO27" s="7"/>
      <c r="SQP27" s="7"/>
      <c r="SQQ27" s="7"/>
      <c r="SQR27" s="7"/>
      <c r="SQS27" s="7"/>
      <c r="SQT27" s="7"/>
      <c r="SQU27" s="7"/>
      <c r="SQV27" s="7"/>
      <c r="SQW27" s="7"/>
      <c r="SQX27" s="7"/>
      <c r="SQY27" s="7"/>
      <c r="SQZ27" s="7"/>
      <c r="SRA27" s="7"/>
      <c r="SRB27" s="7"/>
      <c r="SRC27" s="7"/>
      <c r="SRD27" s="7"/>
      <c r="SRE27" s="7"/>
      <c r="SRF27" s="7"/>
      <c r="SRG27" s="7"/>
      <c r="SRH27" s="7"/>
      <c r="SRI27" s="7"/>
      <c r="SRJ27" s="7"/>
      <c r="SRK27" s="7"/>
      <c r="SRL27" s="7"/>
      <c r="SRM27" s="7"/>
      <c r="SRN27" s="7"/>
      <c r="SRO27" s="7"/>
      <c r="SRP27" s="7"/>
      <c r="SRQ27" s="7"/>
      <c r="SRR27" s="7"/>
      <c r="SRS27" s="7"/>
      <c r="SRT27" s="7"/>
      <c r="SRU27" s="7"/>
      <c r="SRV27" s="7"/>
      <c r="SRW27" s="7"/>
      <c r="SRX27" s="7"/>
      <c r="SRY27" s="7"/>
      <c r="SRZ27" s="7"/>
      <c r="SSA27" s="7"/>
      <c r="SSB27" s="7"/>
      <c r="SSC27" s="7"/>
      <c r="SSD27" s="7"/>
      <c r="SSE27" s="7"/>
      <c r="SSF27" s="7"/>
      <c r="SSG27" s="7"/>
      <c r="SSH27" s="7"/>
      <c r="SSI27" s="7"/>
      <c r="SSJ27" s="7"/>
      <c r="SSK27" s="7"/>
      <c r="SSL27" s="7"/>
      <c r="SSM27" s="7"/>
      <c r="SSN27" s="7"/>
      <c r="SSO27" s="7"/>
      <c r="SSP27" s="7"/>
      <c r="SSQ27" s="7"/>
      <c r="SSR27" s="7"/>
      <c r="SSS27" s="7"/>
      <c r="SST27" s="7"/>
      <c r="SSU27" s="7"/>
      <c r="SSV27" s="7"/>
      <c r="SSW27" s="7"/>
      <c r="SSX27" s="7"/>
      <c r="SSY27" s="7"/>
      <c r="SSZ27" s="7"/>
      <c r="STA27" s="7"/>
      <c r="STB27" s="7"/>
      <c r="STC27" s="7"/>
      <c r="STD27" s="7"/>
      <c r="STE27" s="7"/>
      <c r="STF27" s="7"/>
      <c r="STG27" s="7"/>
      <c r="STH27" s="7"/>
      <c r="STI27" s="7"/>
      <c r="STJ27" s="7"/>
      <c r="STK27" s="7"/>
      <c r="STL27" s="7"/>
      <c r="STM27" s="7"/>
      <c r="STN27" s="7"/>
      <c r="STO27" s="7"/>
      <c r="STP27" s="7"/>
      <c r="STQ27" s="7"/>
      <c r="STR27" s="7"/>
      <c r="STS27" s="7"/>
      <c r="STT27" s="7"/>
      <c r="STU27" s="7"/>
      <c r="STV27" s="7"/>
      <c r="STW27" s="7"/>
      <c r="STX27" s="7"/>
      <c r="STY27" s="7"/>
      <c r="STZ27" s="7"/>
      <c r="SUA27" s="7"/>
      <c r="SUB27" s="7"/>
      <c r="SUC27" s="7"/>
      <c r="SUD27" s="7"/>
      <c r="SUE27" s="7"/>
      <c r="SUF27" s="7"/>
      <c r="SUG27" s="7"/>
      <c r="SUH27" s="7"/>
      <c r="SUI27" s="7"/>
      <c r="SUJ27" s="7"/>
      <c r="SUK27" s="7"/>
      <c r="SUL27" s="7"/>
      <c r="SUM27" s="7"/>
      <c r="SUN27" s="7"/>
      <c r="SUO27" s="7"/>
      <c r="SUP27" s="7"/>
      <c r="SUQ27" s="7"/>
      <c r="SUR27" s="7"/>
      <c r="SUS27" s="7"/>
      <c r="SUT27" s="7"/>
      <c r="SUU27" s="7"/>
      <c r="SUV27" s="7"/>
      <c r="SUW27" s="7"/>
      <c r="SUX27" s="7"/>
      <c r="SUY27" s="7"/>
      <c r="SUZ27" s="7"/>
      <c r="SVA27" s="7"/>
      <c r="SVB27" s="7"/>
      <c r="SVC27" s="7"/>
      <c r="SVD27" s="7"/>
      <c r="SVE27" s="7"/>
      <c r="SVF27" s="7"/>
      <c r="SVG27" s="7"/>
      <c r="SVH27" s="7"/>
      <c r="SVI27" s="7"/>
      <c r="SVJ27" s="7"/>
      <c r="SVK27" s="7"/>
      <c r="SVL27" s="7"/>
      <c r="SVM27" s="7"/>
      <c r="SVN27" s="7"/>
      <c r="SVO27" s="7"/>
      <c r="SVP27" s="7"/>
      <c r="SVQ27" s="7"/>
      <c r="SVR27" s="7"/>
      <c r="SVS27" s="7"/>
      <c r="SVT27" s="7"/>
      <c r="SVU27" s="7"/>
      <c r="SVV27" s="7"/>
      <c r="SVW27" s="7"/>
      <c r="SVX27" s="7"/>
      <c r="SVY27" s="7"/>
      <c r="SVZ27" s="7"/>
      <c r="SWA27" s="7"/>
      <c r="SWB27" s="7"/>
      <c r="SWC27" s="7"/>
      <c r="SWD27" s="7"/>
      <c r="SWE27" s="7"/>
      <c r="SWF27" s="7"/>
      <c r="SWG27" s="7"/>
      <c r="SWH27" s="7"/>
      <c r="SWI27" s="7"/>
      <c r="SWJ27" s="7"/>
      <c r="SWK27" s="7"/>
      <c r="SWL27" s="7"/>
      <c r="SWM27" s="7"/>
      <c r="SWN27" s="7"/>
      <c r="SWO27" s="7"/>
      <c r="SWP27" s="7"/>
      <c r="SWQ27" s="7"/>
      <c r="SWR27" s="7"/>
      <c r="SWS27" s="7"/>
      <c r="SWT27" s="7"/>
      <c r="SWU27" s="7"/>
      <c r="SWV27" s="7"/>
      <c r="SWW27" s="7"/>
      <c r="SWX27" s="7"/>
      <c r="SWY27" s="7"/>
      <c r="SWZ27" s="7"/>
      <c r="SXA27" s="7"/>
      <c r="SXB27" s="7"/>
      <c r="SXC27" s="7"/>
      <c r="SXD27" s="7"/>
      <c r="SXE27" s="7"/>
      <c r="SXF27" s="7"/>
      <c r="SXG27" s="7"/>
      <c r="SXH27" s="7"/>
      <c r="SXI27" s="7"/>
      <c r="SXJ27" s="7"/>
      <c r="SXK27" s="7"/>
      <c r="SXL27" s="7"/>
      <c r="SXM27" s="7"/>
      <c r="SXN27" s="7"/>
      <c r="SXO27" s="7"/>
      <c r="SXP27" s="7"/>
      <c r="SXQ27" s="7"/>
      <c r="SXR27" s="7"/>
      <c r="SXS27" s="7"/>
      <c r="SXT27" s="7"/>
      <c r="SXU27" s="7"/>
      <c r="SXV27" s="7"/>
      <c r="SXW27" s="7"/>
      <c r="SXX27" s="7"/>
      <c r="SXY27" s="7"/>
      <c r="SXZ27" s="7"/>
      <c r="SYA27" s="7"/>
      <c r="SYB27" s="7"/>
      <c r="SYC27" s="7"/>
      <c r="SYD27" s="7"/>
      <c r="SYE27" s="7"/>
      <c r="SYF27" s="7"/>
      <c r="SYG27" s="7"/>
      <c r="SYH27" s="7"/>
      <c r="SYI27" s="7"/>
      <c r="SYJ27" s="7"/>
      <c r="SYK27" s="7"/>
      <c r="SYL27" s="7"/>
      <c r="SYM27" s="7"/>
      <c r="SYN27" s="7"/>
      <c r="SYO27" s="7"/>
      <c r="SYP27" s="7"/>
      <c r="SYQ27" s="7"/>
      <c r="SYR27" s="7"/>
      <c r="SYS27" s="7"/>
      <c r="SYT27" s="7"/>
      <c r="SYU27" s="7"/>
      <c r="SYV27" s="7"/>
      <c r="SYW27" s="7"/>
      <c r="SYX27" s="7"/>
      <c r="SYY27" s="7"/>
      <c r="SYZ27" s="7"/>
      <c r="SZA27" s="7"/>
      <c r="SZB27" s="7"/>
      <c r="SZC27" s="7"/>
      <c r="SZD27" s="7"/>
      <c r="SZE27" s="7"/>
      <c r="SZF27" s="7"/>
      <c r="SZG27" s="7"/>
      <c r="SZH27" s="7"/>
      <c r="SZI27" s="7"/>
      <c r="SZJ27" s="7"/>
      <c r="SZK27" s="7"/>
      <c r="SZL27" s="7"/>
      <c r="SZM27" s="7"/>
      <c r="SZN27" s="7"/>
      <c r="SZO27" s="7"/>
      <c r="SZP27" s="7"/>
      <c r="SZQ27" s="7"/>
      <c r="SZR27" s="7"/>
      <c r="SZS27" s="7"/>
      <c r="SZT27" s="7"/>
      <c r="SZU27" s="7"/>
      <c r="SZV27" s="7"/>
      <c r="SZW27" s="7"/>
      <c r="SZX27" s="7"/>
      <c r="SZY27" s="7"/>
      <c r="SZZ27" s="7"/>
      <c r="TAA27" s="7"/>
      <c r="TAB27" s="7"/>
      <c r="TAC27" s="7"/>
      <c r="TAD27" s="7"/>
      <c r="TAE27" s="7"/>
      <c r="TAF27" s="7"/>
      <c r="TAG27" s="7"/>
      <c r="TAH27" s="7"/>
      <c r="TAI27" s="7"/>
      <c r="TAJ27" s="7"/>
      <c r="TAK27" s="7"/>
      <c r="TAL27" s="7"/>
      <c r="TAM27" s="7"/>
      <c r="TAN27" s="7"/>
      <c r="TAO27" s="7"/>
      <c r="TAP27" s="7"/>
      <c r="TAQ27" s="7"/>
      <c r="TAR27" s="7"/>
      <c r="TAS27" s="7"/>
      <c r="TAT27" s="7"/>
      <c r="TAU27" s="7"/>
      <c r="TAV27" s="7"/>
      <c r="TAW27" s="7"/>
      <c r="TAX27" s="7"/>
      <c r="TAY27" s="7"/>
      <c r="TAZ27" s="7"/>
      <c r="TBA27" s="7"/>
      <c r="TBB27" s="7"/>
      <c r="TBC27" s="7"/>
      <c r="TBD27" s="7"/>
      <c r="TBE27" s="7"/>
      <c r="TBF27" s="7"/>
      <c r="TBG27" s="7"/>
      <c r="TBH27" s="7"/>
      <c r="TBI27" s="7"/>
      <c r="TBJ27" s="7"/>
      <c r="TBK27" s="7"/>
      <c r="TBL27" s="7"/>
      <c r="TBM27" s="7"/>
      <c r="TBN27" s="7"/>
      <c r="TBO27" s="7"/>
      <c r="TBP27" s="7"/>
      <c r="TBQ27" s="7"/>
      <c r="TBR27" s="7"/>
      <c r="TBS27" s="7"/>
      <c r="TBT27" s="7"/>
      <c r="TBU27" s="7"/>
      <c r="TBV27" s="7"/>
      <c r="TBW27" s="7"/>
      <c r="TBX27" s="7"/>
      <c r="TBY27" s="7"/>
      <c r="TBZ27" s="7"/>
      <c r="TCA27" s="7"/>
      <c r="TCB27" s="7"/>
      <c r="TCC27" s="7"/>
      <c r="TCD27" s="7"/>
      <c r="TCE27" s="7"/>
      <c r="TCF27" s="7"/>
      <c r="TCG27" s="7"/>
      <c r="TCH27" s="7"/>
      <c r="TCI27" s="7"/>
      <c r="TCJ27" s="7"/>
      <c r="TCK27" s="7"/>
      <c r="TCL27" s="7"/>
      <c r="TCM27" s="7"/>
      <c r="TCN27" s="7"/>
      <c r="TCO27" s="7"/>
      <c r="TCP27" s="7"/>
      <c r="TCQ27" s="7"/>
      <c r="TCR27" s="7"/>
      <c r="TCS27" s="7"/>
      <c r="TCT27" s="7"/>
      <c r="TCU27" s="7"/>
      <c r="TCV27" s="7"/>
      <c r="TCW27" s="7"/>
      <c r="TCX27" s="7"/>
      <c r="TCY27" s="7"/>
      <c r="TCZ27" s="7"/>
      <c r="TDA27" s="7"/>
      <c r="TDB27" s="7"/>
      <c r="TDC27" s="7"/>
      <c r="TDD27" s="7"/>
      <c r="TDE27" s="7"/>
      <c r="TDF27" s="7"/>
      <c r="TDG27" s="7"/>
      <c r="TDH27" s="7"/>
      <c r="TDI27" s="7"/>
      <c r="TDJ27" s="7"/>
      <c r="TDK27" s="7"/>
      <c r="TDL27" s="7"/>
      <c r="TDM27" s="7"/>
      <c r="TDN27" s="7"/>
      <c r="TDO27" s="7"/>
      <c r="TDP27" s="7"/>
      <c r="TDQ27" s="7"/>
      <c r="TDR27" s="7"/>
      <c r="TDS27" s="7"/>
      <c r="TDT27" s="7"/>
      <c r="TDU27" s="7"/>
      <c r="TDV27" s="7"/>
      <c r="TDW27" s="7"/>
      <c r="TDX27" s="7"/>
      <c r="TDY27" s="7"/>
      <c r="TDZ27" s="7"/>
      <c r="TEA27" s="7"/>
      <c r="TEB27" s="7"/>
      <c r="TEC27" s="7"/>
      <c r="TED27" s="7"/>
      <c r="TEE27" s="7"/>
      <c r="TEF27" s="7"/>
      <c r="TEG27" s="7"/>
      <c r="TEH27" s="7"/>
      <c r="TEI27" s="7"/>
      <c r="TEJ27" s="7"/>
      <c r="TEK27" s="7"/>
      <c r="TEL27" s="7"/>
      <c r="TEM27" s="7"/>
      <c r="TEN27" s="7"/>
      <c r="TEO27" s="7"/>
      <c r="TEP27" s="7"/>
      <c r="TEQ27" s="7"/>
      <c r="TER27" s="7"/>
      <c r="TES27" s="7"/>
      <c r="TET27" s="7"/>
      <c r="TEU27" s="7"/>
      <c r="TEV27" s="7"/>
      <c r="TEW27" s="7"/>
      <c r="TEX27" s="7"/>
      <c r="TEY27" s="7"/>
      <c r="TEZ27" s="7"/>
      <c r="TFA27" s="7"/>
      <c r="TFB27" s="7"/>
      <c r="TFC27" s="7"/>
      <c r="TFD27" s="7"/>
      <c r="TFE27" s="7"/>
      <c r="TFF27" s="7"/>
      <c r="TFG27" s="7"/>
      <c r="TFH27" s="7"/>
      <c r="TFI27" s="7"/>
      <c r="TFJ27" s="7"/>
      <c r="TFK27" s="7"/>
      <c r="TFL27" s="7"/>
      <c r="TFM27" s="7"/>
      <c r="TFN27" s="7"/>
      <c r="TFO27" s="7"/>
      <c r="TFP27" s="7"/>
      <c r="TFQ27" s="7"/>
      <c r="TFR27" s="7"/>
      <c r="TFS27" s="7"/>
      <c r="TFT27" s="7"/>
      <c r="TFU27" s="7"/>
      <c r="TFV27" s="7"/>
      <c r="TFW27" s="7"/>
      <c r="TFX27" s="7"/>
      <c r="TFY27" s="7"/>
      <c r="TFZ27" s="7"/>
      <c r="TGA27" s="7"/>
      <c r="TGB27" s="7"/>
      <c r="TGC27" s="7"/>
      <c r="TGD27" s="7"/>
      <c r="TGE27" s="7"/>
      <c r="TGF27" s="7"/>
      <c r="TGG27" s="7"/>
      <c r="TGH27" s="7"/>
      <c r="TGI27" s="7"/>
      <c r="TGJ27" s="7"/>
      <c r="TGK27" s="7"/>
      <c r="TGL27" s="7"/>
      <c r="TGM27" s="7"/>
      <c r="TGN27" s="7"/>
      <c r="TGO27" s="7"/>
      <c r="TGP27" s="7"/>
      <c r="TGQ27" s="7"/>
      <c r="TGR27" s="7"/>
      <c r="TGS27" s="7"/>
      <c r="TGT27" s="7"/>
      <c r="TGU27" s="7"/>
      <c r="TGV27" s="7"/>
      <c r="TGW27" s="7"/>
      <c r="TGX27" s="7"/>
      <c r="TGY27" s="7"/>
      <c r="TGZ27" s="7"/>
      <c r="THA27" s="7"/>
      <c r="THB27" s="7"/>
      <c r="THC27" s="7"/>
      <c r="THD27" s="7"/>
      <c r="THE27" s="7"/>
      <c r="THF27" s="7"/>
      <c r="THG27" s="7"/>
      <c r="THH27" s="7"/>
      <c r="THI27" s="7"/>
      <c r="THJ27" s="7"/>
      <c r="THK27" s="7"/>
      <c r="THL27" s="7"/>
      <c r="THM27" s="7"/>
      <c r="THN27" s="7"/>
      <c r="THO27" s="7"/>
      <c r="THP27" s="7"/>
      <c r="THQ27" s="7"/>
      <c r="THR27" s="7"/>
      <c r="THS27" s="7"/>
      <c r="THT27" s="7"/>
      <c r="THU27" s="7"/>
      <c r="THV27" s="7"/>
      <c r="THW27" s="7"/>
      <c r="THX27" s="7"/>
      <c r="THY27" s="7"/>
      <c r="THZ27" s="7"/>
      <c r="TIA27" s="7"/>
      <c r="TIB27" s="7"/>
      <c r="TIC27" s="7"/>
      <c r="TID27" s="7"/>
      <c r="TIE27" s="7"/>
      <c r="TIF27" s="7"/>
      <c r="TIG27" s="7"/>
      <c r="TIH27" s="7"/>
      <c r="TII27" s="7"/>
      <c r="TIJ27" s="7"/>
      <c r="TIK27" s="7"/>
      <c r="TIL27" s="7"/>
      <c r="TIM27" s="7"/>
      <c r="TIN27" s="7"/>
      <c r="TIO27" s="7"/>
      <c r="TIP27" s="7"/>
      <c r="TIQ27" s="7"/>
      <c r="TIR27" s="7"/>
      <c r="TIS27" s="7"/>
      <c r="TIT27" s="7"/>
      <c r="TIU27" s="7"/>
      <c r="TIV27" s="7"/>
      <c r="TIW27" s="7"/>
      <c r="TIX27" s="7"/>
      <c r="TIY27" s="7"/>
      <c r="TIZ27" s="7"/>
      <c r="TJA27" s="7"/>
      <c r="TJB27" s="7"/>
      <c r="TJC27" s="7"/>
      <c r="TJD27" s="7"/>
      <c r="TJE27" s="7"/>
      <c r="TJF27" s="7"/>
      <c r="TJG27" s="7"/>
      <c r="TJH27" s="7"/>
      <c r="TJI27" s="7"/>
      <c r="TJJ27" s="7"/>
      <c r="TJK27" s="7"/>
      <c r="TJL27" s="7"/>
      <c r="TJM27" s="7"/>
      <c r="TJN27" s="7"/>
      <c r="TJO27" s="7"/>
      <c r="TJP27" s="7"/>
      <c r="TJQ27" s="7"/>
      <c r="TJR27" s="7"/>
      <c r="TJS27" s="7"/>
      <c r="TJT27" s="7"/>
      <c r="TJU27" s="7"/>
      <c r="TJV27" s="7"/>
      <c r="TJW27" s="7"/>
      <c r="TJX27" s="7"/>
      <c r="TJY27" s="7"/>
      <c r="TJZ27" s="7"/>
      <c r="TKA27" s="7"/>
      <c r="TKB27" s="7"/>
      <c r="TKC27" s="7"/>
      <c r="TKD27" s="7"/>
      <c r="TKE27" s="7"/>
      <c r="TKF27" s="7"/>
      <c r="TKG27" s="7"/>
      <c r="TKH27" s="7"/>
      <c r="TKI27" s="7"/>
      <c r="TKJ27" s="7"/>
      <c r="TKK27" s="7"/>
      <c r="TKL27" s="7"/>
      <c r="TKM27" s="7"/>
      <c r="TKN27" s="7"/>
      <c r="TKO27" s="7"/>
      <c r="TKP27" s="7"/>
      <c r="TKQ27" s="7"/>
      <c r="TKR27" s="7"/>
      <c r="TKS27" s="7"/>
      <c r="TKT27" s="7"/>
      <c r="TKU27" s="7"/>
      <c r="TKV27" s="7"/>
      <c r="TKW27" s="7"/>
      <c r="TKX27" s="7"/>
      <c r="TKY27" s="7"/>
      <c r="TKZ27" s="7"/>
      <c r="TLA27" s="7"/>
      <c r="TLB27" s="7"/>
      <c r="TLC27" s="7"/>
      <c r="TLD27" s="7"/>
      <c r="TLE27" s="7"/>
      <c r="TLF27" s="7"/>
      <c r="TLG27" s="7"/>
      <c r="TLH27" s="7"/>
      <c r="TLI27" s="7"/>
      <c r="TLJ27" s="7"/>
      <c r="TLK27" s="7"/>
      <c r="TLL27" s="7"/>
      <c r="TLM27" s="7"/>
      <c r="TLN27" s="7"/>
      <c r="TLO27" s="7"/>
      <c r="TLP27" s="7"/>
      <c r="TLQ27" s="7"/>
      <c r="TLR27" s="7"/>
      <c r="TLS27" s="7"/>
      <c r="TLT27" s="7"/>
      <c r="TLU27" s="7"/>
      <c r="TLV27" s="7"/>
      <c r="TLW27" s="7"/>
      <c r="TLX27" s="7"/>
      <c r="TLY27" s="7"/>
      <c r="TLZ27" s="7"/>
      <c r="TMA27" s="7"/>
      <c r="TMB27" s="7"/>
      <c r="TMC27" s="7"/>
      <c r="TMD27" s="7"/>
      <c r="TME27" s="7"/>
      <c r="TMF27" s="7"/>
      <c r="TMG27" s="7"/>
      <c r="TMH27" s="7"/>
      <c r="TMI27" s="7"/>
      <c r="TMJ27" s="7"/>
      <c r="TMK27" s="7"/>
      <c r="TML27" s="7"/>
      <c r="TMM27" s="7"/>
      <c r="TMN27" s="7"/>
      <c r="TMO27" s="7"/>
      <c r="TMP27" s="7"/>
      <c r="TMQ27" s="7"/>
      <c r="TMR27" s="7"/>
      <c r="TMS27" s="7"/>
      <c r="TMT27" s="7"/>
      <c r="TMU27" s="7"/>
      <c r="TMV27" s="7"/>
      <c r="TMW27" s="7"/>
      <c r="TMX27" s="7"/>
      <c r="TMY27" s="7"/>
      <c r="TMZ27" s="7"/>
      <c r="TNA27" s="7"/>
      <c r="TNB27" s="7"/>
      <c r="TNC27" s="7"/>
      <c r="TND27" s="7"/>
      <c r="TNE27" s="7"/>
      <c r="TNF27" s="7"/>
      <c r="TNG27" s="7"/>
      <c r="TNH27" s="7"/>
      <c r="TNI27" s="7"/>
      <c r="TNJ27" s="7"/>
      <c r="TNK27" s="7"/>
      <c r="TNL27" s="7"/>
      <c r="TNM27" s="7"/>
      <c r="TNN27" s="7"/>
      <c r="TNO27" s="7"/>
      <c r="TNP27" s="7"/>
      <c r="TNQ27" s="7"/>
      <c r="TNR27" s="7"/>
      <c r="TNS27" s="7"/>
      <c r="TNT27" s="7"/>
      <c r="TNU27" s="7"/>
      <c r="TNV27" s="7"/>
      <c r="TNW27" s="7"/>
      <c r="TNX27" s="7"/>
      <c r="TNY27" s="7"/>
      <c r="TNZ27" s="7"/>
      <c r="TOA27" s="7"/>
      <c r="TOB27" s="7"/>
      <c r="TOC27" s="7"/>
      <c r="TOD27" s="7"/>
      <c r="TOE27" s="7"/>
      <c r="TOF27" s="7"/>
      <c r="TOG27" s="7"/>
      <c r="TOH27" s="7"/>
      <c r="TOI27" s="7"/>
      <c r="TOJ27" s="7"/>
      <c r="TOK27" s="7"/>
      <c r="TOL27" s="7"/>
      <c r="TOM27" s="7"/>
      <c r="TON27" s="7"/>
      <c r="TOO27" s="7"/>
      <c r="TOP27" s="7"/>
      <c r="TOQ27" s="7"/>
      <c r="TOR27" s="7"/>
      <c r="TOS27" s="7"/>
      <c r="TOT27" s="7"/>
      <c r="TOU27" s="7"/>
      <c r="TOV27" s="7"/>
      <c r="TOW27" s="7"/>
      <c r="TOX27" s="7"/>
      <c r="TOY27" s="7"/>
      <c r="TOZ27" s="7"/>
      <c r="TPA27" s="7"/>
      <c r="TPB27" s="7"/>
      <c r="TPC27" s="7"/>
      <c r="TPD27" s="7"/>
      <c r="TPE27" s="7"/>
      <c r="TPF27" s="7"/>
      <c r="TPG27" s="7"/>
      <c r="TPH27" s="7"/>
      <c r="TPI27" s="7"/>
      <c r="TPJ27" s="7"/>
      <c r="TPK27" s="7"/>
      <c r="TPL27" s="7"/>
      <c r="TPM27" s="7"/>
      <c r="TPN27" s="7"/>
      <c r="TPO27" s="7"/>
      <c r="TPP27" s="7"/>
      <c r="TPQ27" s="7"/>
      <c r="TPR27" s="7"/>
      <c r="TPS27" s="7"/>
      <c r="TPT27" s="7"/>
      <c r="TPU27" s="7"/>
      <c r="TPV27" s="7"/>
      <c r="TPW27" s="7"/>
      <c r="TPX27" s="7"/>
      <c r="TPY27" s="7"/>
      <c r="TPZ27" s="7"/>
      <c r="TQA27" s="7"/>
      <c r="TQB27" s="7"/>
      <c r="TQC27" s="7"/>
      <c r="TQD27" s="7"/>
      <c r="TQE27" s="7"/>
      <c r="TQF27" s="7"/>
      <c r="TQG27" s="7"/>
      <c r="TQH27" s="7"/>
      <c r="TQI27" s="7"/>
      <c r="TQJ27" s="7"/>
      <c r="TQK27" s="7"/>
      <c r="TQL27" s="7"/>
      <c r="TQM27" s="7"/>
      <c r="TQN27" s="7"/>
      <c r="TQO27" s="7"/>
      <c r="TQP27" s="7"/>
      <c r="TQQ27" s="7"/>
      <c r="TQR27" s="7"/>
      <c r="TQS27" s="7"/>
      <c r="TQT27" s="7"/>
      <c r="TQU27" s="7"/>
      <c r="TQV27" s="7"/>
      <c r="TQW27" s="7"/>
      <c r="TQX27" s="7"/>
      <c r="TQY27" s="7"/>
      <c r="TQZ27" s="7"/>
      <c r="TRA27" s="7"/>
      <c r="TRB27" s="7"/>
      <c r="TRC27" s="7"/>
      <c r="TRD27" s="7"/>
      <c r="TRE27" s="7"/>
      <c r="TRF27" s="7"/>
      <c r="TRG27" s="7"/>
      <c r="TRH27" s="7"/>
      <c r="TRI27" s="7"/>
      <c r="TRJ27" s="7"/>
      <c r="TRK27" s="7"/>
      <c r="TRL27" s="7"/>
      <c r="TRM27" s="7"/>
      <c r="TRN27" s="7"/>
      <c r="TRO27" s="7"/>
      <c r="TRP27" s="7"/>
      <c r="TRQ27" s="7"/>
      <c r="TRR27" s="7"/>
      <c r="TRS27" s="7"/>
      <c r="TRT27" s="7"/>
      <c r="TRU27" s="7"/>
      <c r="TRV27" s="7"/>
      <c r="TRW27" s="7"/>
      <c r="TRX27" s="7"/>
      <c r="TRY27" s="7"/>
      <c r="TRZ27" s="7"/>
      <c r="TSA27" s="7"/>
      <c r="TSB27" s="7"/>
      <c r="TSC27" s="7"/>
      <c r="TSD27" s="7"/>
      <c r="TSE27" s="7"/>
      <c r="TSF27" s="7"/>
      <c r="TSG27" s="7"/>
      <c r="TSH27" s="7"/>
      <c r="TSI27" s="7"/>
      <c r="TSJ27" s="7"/>
      <c r="TSK27" s="7"/>
      <c r="TSL27" s="7"/>
      <c r="TSM27" s="7"/>
      <c r="TSN27" s="7"/>
      <c r="TSO27" s="7"/>
      <c r="TSP27" s="7"/>
      <c r="TSQ27" s="7"/>
      <c r="TSR27" s="7"/>
      <c r="TSS27" s="7"/>
      <c r="TST27" s="7"/>
      <c r="TSU27" s="7"/>
      <c r="TSV27" s="7"/>
      <c r="TSW27" s="7"/>
      <c r="TSX27" s="7"/>
      <c r="TSY27" s="7"/>
      <c r="TSZ27" s="7"/>
      <c r="TTA27" s="7"/>
      <c r="TTB27" s="7"/>
      <c r="TTC27" s="7"/>
      <c r="TTD27" s="7"/>
      <c r="TTE27" s="7"/>
      <c r="TTF27" s="7"/>
      <c r="TTG27" s="7"/>
      <c r="TTH27" s="7"/>
      <c r="TTI27" s="7"/>
      <c r="TTJ27" s="7"/>
      <c r="TTK27" s="7"/>
      <c r="TTL27" s="7"/>
      <c r="TTM27" s="7"/>
      <c r="TTN27" s="7"/>
      <c r="TTO27" s="7"/>
      <c r="TTP27" s="7"/>
      <c r="TTQ27" s="7"/>
      <c r="TTR27" s="7"/>
      <c r="TTS27" s="7"/>
      <c r="TTT27" s="7"/>
      <c r="TTU27" s="7"/>
      <c r="TTV27" s="7"/>
      <c r="TTW27" s="7"/>
      <c r="TTX27" s="7"/>
      <c r="TTY27" s="7"/>
      <c r="TTZ27" s="7"/>
      <c r="TUA27" s="7"/>
      <c r="TUB27" s="7"/>
      <c r="TUC27" s="7"/>
      <c r="TUD27" s="7"/>
      <c r="TUE27" s="7"/>
      <c r="TUF27" s="7"/>
      <c r="TUG27" s="7"/>
      <c r="TUH27" s="7"/>
      <c r="TUI27" s="7"/>
      <c r="TUJ27" s="7"/>
      <c r="TUK27" s="7"/>
      <c r="TUL27" s="7"/>
      <c r="TUM27" s="7"/>
      <c r="TUN27" s="7"/>
      <c r="TUO27" s="7"/>
      <c r="TUP27" s="7"/>
      <c r="TUQ27" s="7"/>
      <c r="TUR27" s="7"/>
      <c r="TUS27" s="7"/>
      <c r="TUT27" s="7"/>
      <c r="TUU27" s="7"/>
      <c r="TUV27" s="7"/>
      <c r="TUW27" s="7"/>
      <c r="TUX27" s="7"/>
      <c r="TUY27" s="7"/>
      <c r="TUZ27" s="7"/>
      <c r="TVA27" s="7"/>
      <c r="TVB27" s="7"/>
      <c r="TVC27" s="7"/>
      <c r="TVD27" s="7"/>
      <c r="TVE27" s="7"/>
      <c r="TVF27" s="7"/>
      <c r="TVG27" s="7"/>
      <c r="TVH27" s="7"/>
      <c r="TVI27" s="7"/>
      <c r="TVJ27" s="7"/>
      <c r="TVK27" s="7"/>
      <c r="TVL27" s="7"/>
      <c r="TVM27" s="7"/>
      <c r="TVN27" s="7"/>
      <c r="TVO27" s="7"/>
      <c r="TVP27" s="7"/>
      <c r="TVQ27" s="7"/>
      <c r="TVR27" s="7"/>
      <c r="TVS27" s="7"/>
      <c r="TVT27" s="7"/>
      <c r="TVU27" s="7"/>
      <c r="TVV27" s="7"/>
      <c r="TVW27" s="7"/>
      <c r="TVX27" s="7"/>
      <c r="TVY27" s="7"/>
      <c r="TVZ27" s="7"/>
      <c r="TWA27" s="7"/>
      <c r="TWB27" s="7"/>
      <c r="TWC27" s="7"/>
      <c r="TWD27" s="7"/>
      <c r="TWE27" s="7"/>
      <c r="TWF27" s="7"/>
      <c r="TWG27" s="7"/>
      <c r="TWH27" s="7"/>
      <c r="TWI27" s="7"/>
      <c r="TWJ27" s="7"/>
      <c r="TWK27" s="7"/>
      <c r="TWL27" s="7"/>
      <c r="TWM27" s="7"/>
      <c r="TWN27" s="7"/>
      <c r="TWO27" s="7"/>
      <c r="TWP27" s="7"/>
      <c r="TWQ27" s="7"/>
      <c r="TWR27" s="7"/>
      <c r="TWS27" s="7"/>
      <c r="TWT27" s="7"/>
      <c r="TWU27" s="7"/>
      <c r="TWV27" s="7"/>
      <c r="TWW27" s="7"/>
      <c r="TWX27" s="7"/>
      <c r="TWY27" s="7"/>
      <c r="TWZ27" s="7"/>
      <c r="TXA27" s="7"/>
      <c r="TXB27" s="7"/>
      <c r="TXC27" s="7"/>
      <c r="TXD27" s="7"/>
      <c r="TXE27" s="7"/>
      <c r="TXF27" s="7"/>
      <c r="TXG27" s="7"/>
      <c r="TXH27" s="7"/>
      <c r="TXI27" s="7"/>
      <c r="TXJ27" s="7"/>
      <c r="TXK27" s="7"/>
      <c r="TXL27" s="7"/>
      <c r="TXM27" s="7"/>
      <c r="TXN27" s="7"/>
      <c r="TXO27" s="7"/>
      <c r="TXP27" s="7"/>
      <c r="TXQ27" s="7"/>
      <c r="TXR27" s="7"/>
      <c r="TXS27" s="7"/>
      <c r="TXT27" s="7"/>
      <c r="TXU27" s="7"/>
      <c r="TXV27" s="7"/>
      <c r="TXW27" s="7"/>
      <c r="TXX27" s="7"/>
      <c r="TXY27" s="7"/>
      <c r="TXZ27" s="7"/>
      <c r="TYA27" s="7"/>
      <c r="TYB27" s="7"/>
      <c r="TYC27" s="7"/>
      <c r="TYD27" s="7"/>
      <c r="TYE27" s="7"/>
      <c r="TYF27" s="7"/>
      <c r="TYG27" s="7"/>
      <c r="TYH27" s="7"/>
      <c r="TYI27" s="7"/>
      <c r="TYJ27" s="7"/>
      <c r="TYK27" s="7"/>
      <c r="TYL27" s="7"/>
      <c r="TYM27" s="7"/>
      <c r="TYN27" s="7"/>
      <c r="TYO27" s="7"/>
      <c r="TYP27" s="7"/>
      <c r="TYQ27" s="7"/>
      <c r="TYR27" s="7"/>
      <c r="TYS27" s="7"/>
      <c r="TYT27" s="7"/>
      <c r="TYU27" s="7"/>
      <c r="TYV27" s="7"/>
      <c r="TYW27" s="7"/>
      <c r="TYX27" s="7"/>
      <c r="TYY27" s="7"/>
      <c r="TYZ27" s="7"/>
      <c r="TZA27" s="7"/>
      <c r="TZB27" s="7"/>
      <c r="TZC27" s="7"/>
      <c r="TZD27" s="7"/>
      <c r="TZE27" s="7"/>
      <c r="TZF27" s="7"/>
      <c r="TZG27" s="7"/>
      <c r="TZH27" s="7"/>
      <c r="TZI27" s="7"/>
      <c r="TZJ27" s="7"/>
      <c r="TZK27" s="7"/>
      <c r="TZL27" s="7"/>
      <c r="TZM27" s="7"/>
      <c r="TZN27" s="7"/>
      <c r="TZO27" s="7"/>
      <c r="TZP27" s="7"/>
      <c r="TZQ27" s="7"/>
      <c r="TZR27" s="7"/>
      <c r="TZS27" s="7"/>
      <c r="TZT27" s="7"/>
      <c r="TZU27" s="7"/>
      <c r="TZV27" s="7"/>
      <c r="TZW27" s="7"/>
      <c r="TZX27" s="7"/>
      <c r="TZY27" s="7"/>
      <c r="TZZ27" s="7"/>
      <c r="UAA27" s="7"/>
      <c r="UAB27" s="7"/>
      <c r="UAC27" s="7"/>
      <c r="UAD27" s="7"/>
      <c r="UAE27" s="7"/>
      <c r="UAF27" s="7"/>
      <c r="UAG27" s="7"/>
      <c r="UAH27" s="7"/>
      <c r="UAI27" s="7"/>
      <c r="UAJ27" s="7"/>
      <c r="UAK27" s="7"/>
      <c r="UAL27" s="7"/>
      <c r="UAM27" s="7"/>
      <c r="UAN27" s="7"/>
      <c r="UAO27" s="7"/>
      <c r="UAP27" s="7"/>
      <c r="UAQ27" s="7"/>
      <c r="UAR27" s="7"/>
      <c r="UAS27" s="7"/>
      <c r="UAT27" s="7"/>
      <c r="UAU27" s="7"/>
      <c r="UAV27" s="7"/>
      <c r="UAW27" s="7"/>
      <c r="UAX27" s="7"/>
      <c r="UAY27" s="7"/>
      <c r="UAZ27" s="7"/>
      <c r="UBA27" s="7"/>
      <c r="UBB27" s="7"/>
      <c r="UBC27" s="7"/>
      <c r="UBD27" s="7"/>
      <c r="UBE27" s="7"/>
      <c r="UBF27" s="7"/>
      <c r="UBG27" s="7"/>
      <c r="UBH27" s="7"/>
      <c r="UBI27" s="7"/>
      <c r="UBJ27" s="7"/>
      <c r="UBK27" s="7"/>
      <c r="UBL27" s="7"/>
      <c r="UBM27" s="7"/>
      <c r="UBN27" s="7"/>
      <c r="UBO27" s="7"/>
      <c r="UBP27" s="7"/>
      <c r="UBQ27" s="7"/>
      <c r="UBR27" s="7"/>
      <c r="UBS27" s="7"/>
      <c r="UBT27" s="7"/>
      <c r="UBU27" s="7"/>
      <c r="UBV27" s="7"/>
      <c r="UBW27" s="7"/>
      <c r="UBX27" s="7"/>
      <c r="UBY27" s="7"/>
      <c r="UBZ27" s="7"/>
      <c r="UCA27" s="7"/>
      <c r="UCB27" s="7"/>
      <c r="UCC27" s="7"/>
      <c r="UCD27" s="7"/>
      <c r="UCE27" s="7"/>
      <c r="UCF27" s="7"/>
      <c r="UCG27" s="7"/>
      <c r="UCH27" s="7"/>
      <c r="UCI27" s="7"/>
      <c r="UCJ27" s="7"/>
      <c r="UCK27" s="7"/>
      <c r="UCL27" s="7"/>
      <c r="UCM27" s="7"/>
      <c r="UCN27" s="7"/>
      <c r="UCO27" s="7"/>
      <c r="UCP27" s="7"/>
      <c r="UCQ27" s="7"/>
      <c r="UCR27" s="7"/>
      <c r="UCS27" s="7"/>
      <c r="UCT27" s="7"/>
      <c r="UCU27" s="7"/>
      <c r="UCV27" s="7"/>
      <c r="UCW27" s="7"/>
      <c r="UCX27" s="7"/>
      <c r="UCY27" s="7"/>
      <c r="UCZ27" s="7"/>
      <c r="UDA27" s="7"/>
      <c r="UDB27" s="7"/>
      <c r="UDC27" s="7"/>
      <c r="UDD27" s="7"/>
      <c r="UDE27" s="7"/>
      <c r="UDF27" s="7"/>
      <c r="UDG27" s="7"/>
      <c r="UDH27" s="7"/>
      <c r="UDI27" s="7"/>
      <c r="UDJ27" s="7"/>
      <c r="UDK27" s="7"/>
      <c r="UDL27" s="7"/>
      <c r="UDM27" s="7"/>
      <c r="UDN27" s="7"/>
      <c r="UDO27" s="7"/>
      <c r="UDP27" s="7"/>
      <c r="UDQ27" s="7"/>
      <c r="UDR27" s="7"/>
      <c r="UDS27" s="7"/>
      <c r="UDT27" s="7"/>
      <c r="UDU27" s="7"/>
      <c r="UDV27" s="7"/>
      <c r="UDW27" s="7"/>
      <c r="UDX27" s="7"/>
      <c r="UDY27" s="7"/>
      <c r="UDZ27" s="7"/>
      <c r="UEA27" s="7"/>
      <c r="UEB27" s="7"/>
      <c r="UEC27" s="7"/>
      <c r="UED27" s="7"/>
      <c r="UEE27" s="7"/>
      <c r="UEF27" s="7"/>
      <c r="UEG27" s="7"/>
      <c r="UEH27" s="7"/>
      <c r="UEI27" s="7"/>
      <c r="UEJ27" s="7"/>
      <c r="UEK27" s="7"/>
      <c r="UEL27" s="7"/>
      <c r="UEM27" s="7"/>
      <c r="UEN27" s="7"/>
      <c r="UEO27" s="7"/>
      <c r="UEP27" s="7"/>
      <c r="UEQ27" s="7"/>
      <c r="UER27" s="7"/>
      <c r="UES27" s="7"/>
      <c r="UET27" s="7"/>
      <c r="UEU27" s="7"/>
      <c r="UEV27" s="7"/>
      <c r="UEW27" s="7"/>
      <c r="UEX27" s="7"/>
      <c r="UEY27" s="7"/>
      <c r="UEZ27" s="7"/>
      <c r="UFA27" s="7"/>
      <c r="UFB27" s="7"/>
      <c r="UFC27" s="7"/>
      <c r="UFD27" s="7"/>
      <c r="UFE27" s="7"/>
      <c r="UFF27" s="7"/>
      <c r="UFG27" s="7"/>
      <c r="UFH27" s="7"/>
      <c r="UFI27" s="7"/>
      <c r="UFJ27" s="7"/>
      <c r="UFK27" s="7"/>
      <c r="UFL27" s="7"/>
      <c r="UFM27" s="7"/>
      <c r="UFN27" s="7"/>
      <c r="UFO27" s="7"/>
      <c r="UFP27" s="7"/>
      <c r="UFQ27" s="7"/>
      <c r="UFR27" s="7"/>
      <c r="UFS27" s="7"/>
      <c r="UFT27" s="7"/>
      <c r="UFU27" s="7"/>
      <c r="UFV27" s="7"/>
      <c r="UFW27" s="7"/>
      <c r="UFX27" s="7"/>
      <c r="UFY27" s="7"/>
      <c r="UFZ27" s="7"/>
      <c r="UGA27" s="7"/>
      <c r="UGB27" s="7"/>
      <c r="UGC27" s="7"/>
      <c r="UGD27" s="7"/>
      <c r="UGE27" s="7"/>
      <c r="UGF27" s="7"/>
      <c r="UGG27" s="7"/>
      <c r="UGH27" s="7"/>
      <c r="UGI27" s="7"/>
      <c r="UGJ27" s="7"/>
      <c r="UGK27" s="7"/>
      <c r="UGL27" s="7"/>
      <c r="UGM27" s="7"/>
      <c r="UGN27" s="7"/>
      <c r="UGO27" s="7"/>
      <c r="UGP27" s="7"/>
      <c r="UGQ27" s="7"/>
      <c r="UGR27" s="7"/>
      <c r="UGS27" s="7"/>
      <c r="UGT27" s="7"/>
      <c r="UGU27" s="7"/>
      <c r="UGV27" s="7"/>
      <c r="UGW27" s="7"/>
      <c r="UGX27" s="7"/>
      <c r="UGY27" s="7"/>
      <c r="UGZ27" s="7"/>
      <c r="UHA27" s="7"/>
      <c r="UHB27" s="7"/>
      <c r="UHC27" s="7"/>
      <c r="UHD27" s="7"/>
      <c r="UHE27" s="7"/>
      <c r="UHF27" s="7"/>
      <c r="UHG27" s="7"/>
      <c r="UHH27" s="7"/>
      <c r="UHI27" s="7"/>
      <c r="UHJ27" s="7"/>
      <c r="UHK27" s="7"/>
      <c r="UHL27" s="7"/>
      <c r="UHM27" s="7"/>
      <c r="UHN27" s="7"/>
      <c r="UHO27" s="7"/>
      <c r="UHP27" s="7"/>
      <c r="UHQ27" s="7"/>
      <c r="UHR27" s="7"/>
      <c r="UHS27" s="7"/>
      <c r="UHT27" s="7"/>
      <c r="UHU27" s="7"/>
      <c r="UHV27" s="7"/>
      <c r="UHW27" s="7"/>
      <c r="UHX27" s="7"/>
      <c r="UHY27" s="7"/>
      <c r="UHZ27" s="7"/>
      <c r="UIA27" s="7"/>
      <c r="UIB27" s="7"/>
      <c r="UIC27" s="7"/>
      <c r="UID27" s="7"/>
      <c r="UIE27" s="7"/>
      <c r="UIF27" s="7"/>
      <c r="UIG27" s="7"/>
      <c r="UIH27" s="7"/>
      <c r="UII27" s="7"/>
      <c r="UIJ27" s="7"/>
      <c r="UIK27" s="7"/>
      <c r="UIL27" s="7"/>
      <c r="UIM27" s="7"/>
      <c r="UIN27" s="7"/>
      <c r="UIO27" s="7"/>
      <c r="UIP27" s="7"/>
      <c r="UIQ27" s="7"/>
      <c r="UIR27" s="7"/>
      <c r="UIS27" s="7"/>
      <c r="UIT27" s="7"/>
      <c r="UIU27" s="7"/>
      <c r="UIV27" s="7"/>
      <c r="UIW27" s="7"/>
      <c r="UIX27" s="7"/>
      <c r="UIY27" s="7"/>
      <c r="UIZ27" s="7"/>
      <c r="UJA27" s="7"/>
      <c r="UJB27" s="7"/>
      <c r="UJC27" s="7"/>
      <c r="UJD27" s="7"/>
      <c r="UJE27" s="7"/>
      <c r="UJF27" s="7"/>
      <c r="UJG27" s="7"/>
      <c r="UJH27" s="7"/>
      <c r="UJI27" s="7"/>
      <c r="UJJ27" s="7"/>
      <c r="UJK27" s="7"/>
      <c r="UJL27" s="7"/>
      <c r="UJM27" s="7"/>
      <c r="UJN27" s="7"/>
      <c r="UJO27" s="7"/>
      <c r="UJP27" s="7"/>
      <c r="UJQ27" s="7"/>
      <c r="UJR27" s="7"/>
      <c r="UJS27" s="7"/>
      <c r="UJT27" s="7"/>
      <c r="UJU27" s="7"/>
      <c r="UJV27" s="7"/>
      <c r="UJW27" s="7"/>
      <c r="UJX27" s="7"/>
      <c r="UJY27" s="7"/>
      <c r="UJZ27" s="7"/>
      <c r="UKA27" s="7"/>
      <c r="UKB27" s="7"/>
      <c r="UKC27" s="7"/>
      <c r="UKD27" s="7"/>
      <c r="UKE27" s="7"/>
      <c r="UKF27" s="7"/>
      <c r="UKG27" s="7"/>
      <c r="UKH27" s="7"/>
      <c r="UKI27" s="7"/>
      <c r="UKJ27" s="7"/>
      <c r="UKK27" s="7"/>
      <c r="UKL27" s="7"/>
      <c r="UKM27" s="7"/>
      <c r="UKN27" s="7"/>
      <c r="UKO27" s="7"/>
      <c r="UKP27" s="7"/>
      <c r="UKQ27" s="7"/>
      <c r="UKR27" s="7"/>
      <c r="UKS27" s="7"/>
      <c r="UKT27" s="7"/>
      <c r="UKU27" s="7"/>
      <c r="UKV27" s="7"/>
      <c r="UKW27" s="7"/>
      <c r="UKX27" s="7"/>
      <c r="UKY27" s="7"/>
      <c r="UKZ27" s="7"/>
      <c r="ULA27" s="7"/>
      <c r="ULB27" s="7"/>
      <c r="ULC27" s="7"/>
      <c r="ULD27" s="7"/>
      <c r="ULE27" s="7"/>
      <c r="ULF27" s="7"/>
      <c r="ULG27" s="7"/>
      <c r="ULH27" s="7"/>
      <c r="ULI27" s="7"/>
      <c r="ULJ27" s="7"/>
      <c r="ULK27" s="7"/>
      <c r="ULL27" s="7"/>
      <c r="ULM27" s="7"/>
      <c r="ULN27" s="7"/>
      <c r="ULO27" s="7"/>
      <c r="ULP27" s="7"/>
      <c r="ULQ27" s="7"/>
      <c r="ULR27" s="7"/>
      <c r="ULS27" s="7"/>
      <c r="ULT27" s="7"/>
      <c r="ULU27" s="7"/>
      <c r="ULV27" s="7"/>
      <c r="ULW27" s="7"/>
      <c r="ULX27" s="7"/>
      <c r="ULY27" s="7"/>
      <c r="ULZ27" s="7"/>
      <c r="UMA27" s="7"/>
      <c r="UMB27" s="7"/>
      <c r="UMC27" s="7"/>
      <c r="UMD27" s="7"/>
      <c r="UME27" s="7"/>
      <c r="UMF27" s="7"/>
      <c r="UMG27" s="7"/>
      <c r="UMH27" s="7"/>
      <c r="UMI27" s="7"/>
      <c r="UMJ27" s="7"/>
      <c r="UMK27" s="7"/>
      <c r="UML27" s="7"/>
      <c r="UMM27" s="7"/>
      <c r="UMN27" s="7"/>
      <c r="UMO27" s="7"/>
      <c r="UMP27" s="7"/>
      <c r="UMQ27" s="7"/>
      <c r="UMR27" s="7"/>
      <c r="UMS27" s="7"/>
      <c r="UMT27" s="7"/>
      <c r="UMU27" s="7"/>
      <c r="UMV27" s="7"/>
      <c r="UMW27" s="7"/>
      <c r="UMX27" s="7"/>
      <c r="UMY27" s="7"/>
      <c r="UMZ27" s="7"/>
      <c r="UNA27" s="7"/>
      <c r="UNB27" s="7"/>
      <c r="UNC27" s="7"/>
      <c r="UND27" s="7"/>
      <c r="UNE27" s="7"/>
      <c r="UNF27" s="7"/>
      <c r="UNG27" s="7"/>
      <c r="UNH27" s="7"/>
      <c r="UNI27" s="7"/>
      <c r="UNJ27" s="7"/>
      <c r="UNK27" s="7"/>
      <c r="UNL27" s="7"/>
      <c r="UNM27" s="7"/>
      <c r="UNN27" s="7"/>
      <c r="UNO27" s="7"/>
      <c r="UNP27" s="7"/>
      <c r="UNQ27" s="7"/>
      <c r="UNR27" s="7"/>
      <c r="UNS27" s="7"/>
      <c r="UNT27" s="7"/>
      <c r="UNU27" s="7"/>
      <c r="UNV27" s="7"/>
      <c r="UNW27" s="7"/>
      <c r="UNX27" s="7"/>
      <c r="UNY27" s="7"/>
      <c r="UNZ27" s="7"/>
      <c r="UOA27" s="7"/>
      <c r="UOB27" s="7"/>
      <c r="UOC27" s="7"/>
      <c r="UOD27" s="7"/>
      <c r="UOE27" s="7"/>
      <c r="UOF27" s="7"/>
      <c r="UOG27" s="7"/>
      <c r="UOH27" s="7"/>
      <c r="UOI27" s="7"/>
      <c r="UOJ27" s="7"/>
      <c r="UOK27" s="7"/>
      <c r="UOL27" s="7"/>
      <c r="UOM27" s="7"/>
      <c r="UON27" s="7"/>
      <c r="UOO27" s="7"/>
      <c r="UOP27" s="7"/>
      <c r="UOQ27" s="7"/>
      <c r="UOR27" s="7"/>
      <c r="UOS27" s="7"/>
      <c r="UOT27" s="7"/>
      <c r="UOU27" s="7"/>
      <c r="UOV27" s="7"/>
      <c r="UOW27" s="7"/>
      <c r="UOX27" s="7"/>
      <c r="UOY27" s="7"/>
      <c r="UOZ27" s="7"/>
      <c r="UPA27" s="7"/>
      <c r="UPB27" s="7"/>
      <c r="UPC27" s="7"/>
      <c r="UPD27" s="7"/>
      <c r="UPE27" s="7"/>
      <c r="UPF27" s="7"/>
      <c r="UPG27" s="7"/>
      <c r="UPH27" s="7"/>
      <c r="UPI27" s="7"/>
      <c r="UPJ27" s="7"/>
      <c r="UPK27" s="7"/>
      <c r="UPL27" s="7"/>
      <c r="UPM27" s="7"/>
      <c r="UPN27" s="7"/>
      <c r="UPO27" s="7"/>
      <c r="UPP27" s="7"/>
      <c r="UPQ27" s="7"/>
      <c r="UPR27" s="7"/>
      <c r="UPS27" s="7"/>
      <c r="UPT27" s="7"/>
      <c r="UPU27" s="7"/>
      <c r="UPV27" s="7"/>
      <c r="UPW27" s="7"/>
      <c r="UPX27" s="7"/>
      <c r="UPY27" s="7"/>
      <c r="UPZ27" s="7"/>
      <c r="UQA27" s="7"/>
      <c r="UQB27" s="7"/>
      <c r="UQC27" s="7"/>
      <c r="UQD27" s="7"/>
      <c r="UQE27" s="7"/>
      <c r="UQF27" s="7"/>
      <c r="UQG27" s="7"/>
      <c r="UQH27" s="7"/>
      <c r="UQI27" s="7"/>
      <c r="UQJ27" s="7"/>
      <c r="UQK27" s="7"/>
      <c r="UQL27" s="7"/>
      <c r="UQM27" s="7"/>
      <c r="UQN27" s="7"/>
      <c r="UQO27" s="7"/>
      <c r="UQP27" s="7"/>
      <c r="UQQ27" s="7"/>
      <c r="UQR27" s="7"/>
      <c r="UQS27" s="7"/>
      <c r="UQT27" s="7"/>
      <c r="UQU27" s="7"/>
      <c r="UQV27" s="7"/>
      <c r="UQW27" s="7"/>
      <c r="UQX27" s="7"/>
      <c r="UQY27" s="7"/>
      <c r="UQZ27" s="7"/>
      <c r="URA27" s="7"/>
      <c r="URB27" s="7"/>
      <c r="URC27" s="7"/>
      <c r="URD27" s="7"/>
      <c r="URE27" s="7"/>
      <c r="URF27" s="7"/>
      <c r="URG27" s="7"/>
      <c r="URH27" s="7"/>
      <c r="URI27" s="7"/>
      <c r="URJ27" s="7"/>
      <c r="URK27" s="7"/>
      <c r="URL27" s="7"/>
      <c r="URM27" s="7"/>
      <c r="URN27" s="7"/>
      <c r="URO27" s="7"/>
      <c r="URP27" s="7"/>
      <c r="URQ27" s="7"/>
      <c r="URR27" s="7"/>
      <c r="URS27" s="7"/>
      <c r="URT27" s="7"/>
      <c r="URU27" s="7"/>
      <c r="URV27" s="7"/>
      <c r="URW27" s="7"/>
      <c r="URX27" s="7"/>
      <c r="URY27" s="7"/>
      <c r="URZ27" s="7"/>
      <c r="USA27" s="7"/>
      <c r="USB27" s="7"/>
      <c r="USC27" s="7"/>
      <c r="USD27" s="7"/>
      <c r="USE27" s="7"/>
      <c r="USF27" s="7"/>
      <c r="USG27" s="7"/>
      <c r="USH27" s="7"/>
      <c r="USI27" s="7"/>
      <c r="USJ27" s="7"/>
      <c r="USK27" s="7"/>
      <c r="USL27" s="7"/>
      <c r="USM27" s="7"/>
      <c r="USN27" s="7"/>
      <c r="USO27" s="7"/>
      <c r="USP27" s="7"/>
      <c r="USQ27" s="7"/>
      <c r="USR27" s="7"/>
      <c r="USS27" s="7"/>
      <c r="UST27" s="7"/>
      <c r="USU27" s="7"/>
      <c r="USV27" s="7"/>
      <c r="USW27" s="7"/>
      <c r="USX27" s="7"/>
      <c r="USY27" s="7"/>
      <c r="USZ27" s="7"/>
      <c r="UTA27" s="7"/>
      <c r="UTB27" s="7"/>
      <c r="UTC27" s="7"/>
      <c r="UTD27" s="7"/>
      <c r="UTE27" s="7"/>
      <c r="UTF27" s="7"/>
      <c r="UTG27" s="7"/>
      <c r="UTH27" s="7"/>
      <c r="UTI27" s="7"/>
      <c r="UTJ27" s="7"/>
      <c r="UTK27" s="7"/>
      <c r="UTL27" s="7"/>
      <c r="UTM27" s="7"/>
      <c r="UTN27" s="7"/>
      <c r="UTO27" s="7"/>
      <c r="UTP27" s="7"/>
      <c r="UTQ27" s="7"/>
      <c r="UTR27" s="7"/>
      <c r="UTS27" s="7"/>
      <c r="UTT27" s="7"/>
      <c r="UTU27" s="7"/>
      <c r="UTV27" s="7"/>
      <c r="UTW27" s="7"/>
      <c r="UTX27" s="7"/>
      <c r="UTY27" s="7"/>
      <c r="UTZ27" s="7"/>
      <c r="UUA27" s="7"/>
      <c r="UUB27" s="7"/>
      <c r="UUC27" s="7"/>
      <c r="UUD27" s="7"/>
      <c r="UUE27" s="7"/>
      <c r="UUF27" s="7"/>
      <c r="UUG27" s="7"/>
      <c r="UUH27" s="7"/>
      <c r="UUI27" s="7"/>
      <c r="UUJ27" s="7"/>
      <c r="UUK27" s="7"/>
      <c r="UUL27" s="7"/>
      <c r="UUM27" s="7"/>
      <c r="UUN27" s="7"/>
      <c r="UUO27" s="7"/>
      <c r="UUP27" s="7"/>
      <c r="UUQ27" s="7"/>
      <c r="UUR27" s="7"/>
      <c r="UUS27" s="7"/>
      <c r="UUT27" s="7"/>
      <c r="UUU27" s="7"/>
      <c r="UUV27" s="7"/>
      <c r="UUW27" s="7"/>
      <c r="UUX27" s="7"/>
      <c r="UUY27" s="7"/>
      <c r="UUZ27" s="7"/>
      <c r="UVA27" s="7"/>
      <c r="UVB27" s="7"/>
      <c r="UVC27" s="7"/>
      <c r="UVD27" s="7"/>
      <c r="UVE27" s="7"/>
      <c r="UVF27" s="7"/>
      <c r="UVG27" s="7"/>
      <c r="UVH27" s="7"/>
      <c r="UVI27" s="7"/>
      <c r="UVJ27" s="7"/>
      <c r="UVK27" s="7"/>
      <c r="UVL27" s="7"/>
      <c r="UVM27" s="7"/>
      <c r="UVN27" s="7"/>
      <c r="UVO27" s="7"/>
      <c r="UVP27" s="7"/>
      <c r="UVQ27" s="7"/>
      <c r="UVR27" s="7"/>
      <c r="UVS27" s="7"/>
      <c r="UVT27" s="7"/>
      <c r="UVU27" s="7"/>
      <c r="UVV27" s="7"/>
      <c r="UVW27" s="7"/>
      <c r="UVX27" s="7"/>
      <c r="UVY27" s="7"/>
      <c r="UVZ27" s="7"/>
      <c r="UWA27" s="7"/>
      <c r="UWB27" s="7"/>
      <c r="UWC27" s="7"/>
      <c r="UWD27" s="7"/>
      <c r="UWE27" s="7"/>
      <c r="UWF27" s="7"/>
      <c r="UWG27" s="7"/>
      <c r="UWH27" s="7"/>
      <c r="UWI27" s="7"/>
      <c r="UWJ27" s="7"/>
      <c r="UWK27" s="7"/>
      <c r="UWL27" s="7"/>
      <c r="UWM27" s="7"/>
      <c r="UWN27" s="7"/>
      <c r="UWO27" s="7"/>
      <c r="UWP27" s="7"/>
      <c r="UWQ27" s="7"/>
      <c r="UWR27" s="7"/>
      <c r="UWS27" s="7"/>
      <c r="UWT27" s="7"/>
      <c r="UWU27" s="7"/>
      <c r="UWV27" s="7"/>
      <c r="UWW27" s="7"/>
      <c r="UWX27" s="7"/>
      <c r="UWY27" s="7"/>
      <c r="UWZ27" s="7"/>
      <c r="UXA27" s="7"/>
      <c r="UXB27" s="7"/>
      <c r="UXC27" s="7"/>
      <c r="UXD27" s="7"/>
      <c r="UXE27" s="7"/>
      <c r="UXF27" s="7"/>
      <c r="UXG27" s="7"/>
      <c r="UXH27" s="7"/>
      <c r="UXI27" s="7"/>
      <c r="UXJ27" s="7"/>
      <c r="UXK27" s="7"/>
      <c r="UXL27" s="7"/>
      <c r="UXM27" s="7"/>
      <c r="UXN27" s="7"/>
      <c r="UXO27" s="7"/>
      <c r="UXP27" s="7"/>
      <c r="UXQ27" s="7"/>
      <c r="UXR27" s="7"/>
      <c r="UXS27" s="7"/>
      <c r="UXT27" s="7"/>
      <c r="UXU27" s="7"/>
      <c r="UXV27" s="7"/>
      <c r="UXW27" s="7"/>
      <c r="UXX27" s="7"/>
      <c r="UXY27" s="7"/>
      <c r="UXZ27" s="7"/>
      <c r="UYA27" s="7"/>
      <c r="UYB27" s="7"/>
      <c r="UYC27" s="7"/>
      <c r="UYD27" s="7"/>
      <c r="UYE27" s="7"/>
      <c r="UYF27" s="7"/>
      <c r="UYG27" s="7"/>
      <c r="UYH27" s="7"/>
      <c r="UYI27" s="7"/>
      <c r="UYJ27" s="7"/>
      <c r="UYK27" s="7"/>
      <c r="UYL27" s="7"/>
      <c r="UYM27" s="7"/>
      <c r="UYN27" s="7"/>
      <c r="UYO27" s="7"/>
      <c r="UYP27" s="7"/>
      <c r="UYQ27" s="7"/>
      <c r="UYR27" s="7"/>
      <c r="UYS27" s="7"/>
      <c r="UYT27" s="7"/>
      <c r="UYU27" s="7"/>
      <c r="UYV27" s="7"/>
      <c r="UYW27" s="7"/>
      <c r="UYX27" s="7"/>
      <c r="UYY27" s="7"/>
      <c r="UYZ27" s="7"/>
      <c r="UZA27" s="7"/>
      <c r="UZB27" s="7"/>
      <c r="UZC27" s="7"/>
      <c r="UZD27" s="7"/>
      <c r="UZE27" s="7"/>
      <c r="UZF27" s="7"/>
      <c r="UZG27" s="7"/>
      <c r="UZH27" s="7"/>
      <c r="UZI27" s="7"/>
      <c r="UZJ27" s="7"/>
      <c r="UZK27" s="7"/>
      <c r="UZL27" s="7"/>
      <c r="UZM27" s="7"/>
      <c r="UZN27" s="7"/>
      <c r="UZO27" s="7"/>
      <c r="UZP27" s="7"/>
      <c r="UZQ27" s="7"/>
      <c r="UZR27" s="7"/>
      <c r="UZS27" s="7"/>
      <c r="UZT27" s="7"/>
      <c r="UZU27" s="7"/>
      <c r="UZV27" s="7"/>
      <c r="UZW27" s="7"/>
      <c r="UZX27" s="7"/>
      <c r="UZY27" s="7"/>
      <c r="UZZ27" s="7"/>
      <c r="VAA27" s="7"/>
      <c r="VAB27" s="7"/>
      <c r="VAC27" s="7"/>
      <c r="VAD27" s="7"/>
      <c r="VAE27" s="7"/>
      <c r="VAF27" s="7"/>
      <c r="VAG27" s="7"/>
      <c r="VAH27" s="7"/>
      <c r="VAI27" s="7"/>
      <c r="VAJ27" s="7"/>
      <c r="VAK27" s="7"/>
      <c r="VAL27" s="7"/>
      <c r="VAM27" s="7"/>
      <c r="VAN27" s="7"/>
      <c r="VAO27" s="7"/>
      <c r="VAP27" s="7"/>
      <c r="VAQ27" s="7"/>
      <c r="VAR27" s="7"/>
      <c r="VAS27" s="7"/>
      <c r="VAT27" s="7"/>
      <c r="VAU27" s="7"/>
      <c r="VAV27" s="7"/>
      <c r="VAW27" s="7"/>
      <c r="VAX27" s="7"/>
      <c r="VAY27" s="7"/>
      <c r="VAZ27" s="7"/>
      <c r="VBA27" s="7"/>
      <c r="VBB27" s="7"/>
      <c r="VBC27" s="7"/>
      <c r="VBD27" s="7"/>
      <c r="VBE27" s="7"/>
      <c r="VBF27" s="7"/>
      <c r="VBG27" s="7"/>
      <c r="VBH27" s="7"/>
      <c r="VBI27" s="7"/>
      <c r="VBJ27" s="7"/>
      <c r="VBK27" s="7"/>
      <c r="VBL27" s="7"/>
      <c r="VBM27" s="7"/>
      <c r="VBN27" s="7"/>
      <c r="VBO27" s="7"/>
      <c r="VBP27" s="7"/>
      <c r="VBQ27" s="7"/>
      <c r="VBR27" s="7"/>
      <c r="VBS27" s="7"/>
      <c r="VBT27" s="7"/>
      <c r="VBU27" s="7"/>
      <c r="VBV27" s="7"/>
      <c r="VBW27" s="7"/>
      <c r="VBX27" s="7"/>
      <c r="VBY27" s="7"/>
      <c r="VBZ27" s="7"/>
      <c r="VCA27" s="7"/>
      <c r="VCB27" s="7"/>
      <c r="VCC27" s="7"/>
      <c r="VCD27" s="7"/>
      <c r="VCE27" s="7"/>
      <c r="VCF27" s="7"/>
      <c r="VCG27" s="7"/>
      <c r="VCH27" s="7"/>
      <c r="VCI27" s="7"/>
      <c r="VCJ27" s="7"/>
      <c r="VCK27" s="7"/>
      <c r="VCL27" s="7"/>
      <c r="VCM27" s="7"/>
      <c r="VCN27" s="7"/>
      <c r="VCO27" s="7"/>
      <c r="VCP27" s="7"/>
      <c r="VCQ27" s="7"/>
      <c r="VCR27" s="7"/>
      <c r="VCS27" s="7"/>
      <c r="VCT27" s="7"/>
      <c r="VCU27" s="7"/>
      <c r="VCV27" s="7"/>
      <c r="VCW27" s="7"/>
      <c r="VCX27" s="7"/>
      <c r="VCY27" s="7"/>
      <c r="VCZ27" s="7"/>
      <c r="VDA27" s="7"/>
      <c r="VDB27" s="7"/>
      <c r="VDC27" s="7"/>
      <c r="VDD27" s="7"/>
      <c r="VDE27" s="7"/>
      <c r="VDF27" s="7"/>
      <c r="VDG27" s="7"/>
      <c r="VDH27" s="7"/>
      <c r="VDI27" s="7"/>
      <c r="VDJ27" s="7"/>
      <c r="VDK27" s="7"/>
      <c r="VDL27" s="7"/>
      <c r="VDM27" s="7"/>
      <c r="VDN27" s="7"/>
      <c r="VDO27" s="7"/>
      <c r="VDP27" s="7"/>
      <c r="VDQ27" s="7"/>
      <c r="VDR27" s="7"/>
      <c r="VDS27" s="7"/>
      <c r="VDT27" s="7"/>
      <c r="VDU27" s="7"/>
      <c r="VDV27" s="7"/>
      <c r="VDW27" s="7"/>
      <c r="VDX27" s="7"/>
      <c r="VDY27" s="7"/>
      <c r="VDZ27" s="7"/>
      <c r="VEA27" s="7"/>
      <c r="VEB27" s="7"/>
      <c r="VEC27" s="7"/>
      <c r="VED27" s="7"/>
      <c r="VEE27" s="7"/>
      <c r="VEF27" s="7"/>
      <c r="VEG27" s="7"/>
      <c r="VEH27" s="7"/>
      <c r="VEI27" s="7"/>
      <c r="VEJ27" s="7"/>
      <c r="VEK27" s="7"/>
      <c r="VEL27" s="7"/>
      <c r="VEM27" s="7"/>
      <c r="VEN27" s="7"/>
      <c r="VEO27" s="7"/>
      <c r="VEP27" s="7"/>
      <c r="VEQ27" s="7"/>
      <c r="VER27" s="7"/>
      <c r="VES27" s="7"/>
      <c r="VET27" s="7"/>
      <c r="VEU27" s="7"/>
      <c r="VEV27" s="7"/>
      <c r="VEW27" s="7"/>
      <c r="VEX27" s="7"/>
      <c r="VEY27" s="7"/>
      <c r="VEZ27" s="7"/>
      <c r="VFA27" s="7"/>
      <c r="VFB27" s="7"/>
      <c r="VFC27" s="7"/>
      <c r="VFD27" s="7"/>
      <c r="VFE27" s="7"/>
      <c r="VFF27" s="7"/>
      <c r="VFG27" s="7"/>
      <c r="VFH27" s="7"/>
      <c r="VFI27" s="7"/>
      <c r="VFJ27" s="7"/>
      <c r="VFK27" s="7"/>
      <c r="VFL27" s="7"/>
      <c r="VFM27" s="7"/>
      <c r="VFN27" s="7"/>
      <c r="VFO27" s="7"/>
      <c r="VFP27" s="7"/>
      <c r="VFQ27" s="7"/>
      <c r="VFR27" s="7"/>
      <c r="VFS27" s="7"/>
      <c r="VFT27" s="7"/>
      <c r="VFU27" s="7"/>
      <c r="VFV27" s="7"/>
      <c r="VFW27" s="7"/>
      <c r="VFX27" s="7"/>
      <c r="VFY27" s="7"/>
      <c r="VFZ27" s="7"/>
      <c r="VGA27" s="7"/>
      <c r="VGB27" s="7"/>
      <c r="VGC27" s="7"/>
      <c r="VGD27" s="7"/>
      <c r="VGE27" s="7"/>
      <c r="VGF27" s="7"/>
      <c r="VGG27" s="7"/>
      <c r="VGH27" s="7"/>
      <c r="VGI27" s="7"/>
      <c r="VGJ27" s="7"/>
      <c r="VGK27" s="7"/>
      <c r="VGL27" s="7"/>
      <c r="VGM27" s="7"/>
      <c r="VGN27" s="7"/>
      <c r="VGO27" s="7"/>
      <c r="VGP27" s="7"/>
      <c r="VGQ27" s="7"/>
      <c r="VGR27" s="7"/>
      <c r="VGS27" s="7"/>
      <c r="VGT27" s="7"/>
      <c r="VGU27" s="7"/>
      <c r="VGV27" s="7"/>
      <c r="VGW27" s="7"/>
      <c r="VGX27" s="7"/>
      <c r="VGY27" s="7"/>
      <c r="VGZ27" s="7"/>
      <c r="VHA27" s="7"/>
      <c r="VHB27" s="7"/>
      <c r="VHC27" s="7"/>
      <c r="VHD27" s="7"/>
      <c r="VHE27" s="7"/>
      <c r="VHF27" s="7"/>
      <c r="VHG27" s="7"/>
      <c r="VHH27" s="7"/>
      <c r="VHI27" s="7"/>
      <c r="VHJ27" s="7"/>
      <c r="VHK27" s="7"/>
      <c r="VHL27" s="7"/>
      <c r="VHM27" s="7"/>
      <c r="VHN27" s="7"/>
      <c r="VHO27" s="7"/>
      <c r="VHP27" s="7"/>
      <c r="VHQ27" s="7"/>
      <c r="VHR27" s="7"/>
      <c r="VHS27" s="7"/>
      <c r="VHT27" s="7"/>
      <c r="VHU27" s="7"/>
      <c r="VHV27" s="7"/>
      <c r="VHW27" s="7"/>
      <c r="VHX27" s="7"/>
      <c r="VHY27" s="7"/>
      <c r="VHZ27" s="7"/>
      <c r="VIA27" s="7"/>
      <c r="VIB27" s="7"/>
      <c r="VIC27" s="7"/>
      <c r="VID27" s="7"/>
      <c r="VIE27" s="7"/>
      <c r="VIF27" s="7"/>
      <c r="VIG27" s="7"/>
      <c r="VIH27" s="7"/>
      <c r="VII27" s="7"/>
      <c r="VIJ27" s="7"/>
      <c r="VIK27" s="7"/>
      <c r="VIL27" s="7"/>
      <c r="VIM27" s="7"/>
      <c r="VIN27" s="7"/>
      <c r="VIO27" s="7"/>
      <c r="VIP27" s="7"/>
      <c r="VIQ27" s="7"/>
      <c r="VIR27" s="7"/>
      <c r="VIS27" s="7"/>
      <c r="VIT27" s="7"/>
      <c r="VIU27" s="7"/>
      <c r="VIV27" s="7"/>
      <c r="VIW27" s="7"/>
      <c r="VIX27" s="7"/>
      <c r="VIY27" s="7"/>
      <c r="VIZ27" s="7"/>
      <c r="VJA27" s="7"/>
      <c r="VJB27" s="7"/>
      <c r="VJC27" s="7"/>
      <c r="VJD27" s="7"/>
      <c r="VJE27" s="7"/>
      <c r="VJF27" s="7"/>
      <c r="VJG27" s="7"/>
      <c r="VJH27" s="7"/>
      <c r="VJI27" s="7"/>
      <c r="VJJ27" s="7"/>
      <c r="VJK27" s="7"/>
      <c r="VJL27" s="7"/>
      <c r="VJM27" s="7"/>
      <c r="VJN27" s="7"/>
      <c r="VJO27" s="7"/>
      <c r="VJP27" s="7"/>
      <c r="VJQ27" s="7"/>
      <c r="VJR27" s="7"/>
      <c r="VJS27" s="7"/>
      <c r="VJT27" s="7"/>
      <c r="VJU27" s="7"/>
      <c r="VJV27" s="7"/>
      <c r="VJW27" s="7"/>
      <c r="VJX27" s="7"/>
      <c r="VJY27" s="7"/>
      <c r="VJZ27" s="7"/>
      <c r="VKA27" s="7"/>
      <c r="VKB27" s="7"/>
      <c r="VKC27" s="7"/>
      <c r="VKD27" s="7"/>
      <c r="VKE27" s="7"/>
      <c r="VKF27" s="7"/>
      <c r="VKG27" s="7"/>
      <c r="VKH27" s="7"/>
      <c r="VKI27" s="7"/>
      <c r="VKJ27" s="7"/>
      <c r="VKK27" s="7"/>
      <c r="VKL27" s="7"/>
      <c r="VKM27" s="7"/>
      <c r="VKN27" s="7"/>
      <c r="VKO27" s="7"/>
      <c r="VKP27" s="7"/>
      <c r="VKQ27" s="7"/>
      <c r="VKR27" s="7"/>
      <c r="VKS27" s="7"/>
      <c r="VKT27" s="7"/>
      <c r="VKU27" s="7"/>
      <c r="VKV27" s="7"/>
      <c r="VKW27" s="7"/>
      <c r="VKX27" s="7"/>
      <c r="VKY27" s="7"/>
      <c r="VKZ27" s="7"/>
      <c r="VLA27" s="7"/>
      <c r="VLB27" s="7"/>
      <c r="VLC27" s="7"/>
      <c r="VLD27" s="7"/>
      <c r="VLE27" s="7"/>
      <c r="VLF27" s="7"/>
      <c r="VLG27" s="7"/>
      <c r="VLH27" s="7"/>
      <c r="VLI27" s="7"/>
      <c r="VLJ27" s="7"/>
      <c r="VLK27" s="7"/>
      <c r="VLL27" s="7"/>
      <c r="VLM27" s="7"/>
      <c r="VLN27" s="7"/>
      <c r="VLO27" s="7"/>
      <c r="VLP27" s="7"/>
      <c r="VLQ27" s="7"/>
      <c r="VLR27" s="7"/>
      <c r="VLS27" s="7"/>
      <c r="VLT27" s="7"/>
      <c r="VLU27" s="7"/>
      <c r="VLV27" s="7"/>
      <c r="VLW27" s="7"/>
      <c r="VLX27" s="7"/>
      <c r="VLY27" s="7"/>
      <c r="VLZ27" s="7"/>
      <c r="VMA27" s="7"/>
      <c r="VMB27" s="7"/>
      <c r="VMC27" s="7"/>
      <c r="VMD27" s="7"/>
      <c r="VME27" s="7"/>
      <c r="VMF27" s="7"/>
      <c r="VMG27" s="7"/>
      <c r="VMH27" s="7"/>
      <c r="VMI27" s="7"/>
      <c r="VMJ27" s="7"/>
      <c r="VMK27" s="7"/>
      <c r="VML27" s="7"/>
      <c r="VMM27" s="7"/>
      <c r="VMN27" s="7"/>
      <c r="VMO27" s="7"/>
      <c r="VMP27" s="7"/>
      <c r="VMQ27" s="7"/>
      <c r="VMR27" s="7"/>
      <c r="VMS27" s="7"/>
      <c r="VMT27" s="7"/>
      <c r="VMU27" s="7"/>
      <c r="VMV27" s="7"/>
      <c r="VMW27" s="7"/>
      <c r="VMX27" s="7"/>
      <c r="VMY27" s="7"/>
      <c r="VMZ27" s="7"/>
      <c r="VNA27" s="7"/>
      <c r="VNB27" s="7"/>
      <c r="VNC27" s="7"/>
      <c r="VND27" s="7"/>
      <c r="VNE27" s="7"/>
      <c r="VNF27" s="7"/>
      <c r="VNG27" s="7"/>
      <c r="VNH27" s="7"/>
      <c r="VNI27" s="7"/>
      <c r="VNJ27" s="7"/>
      <c r="VNK27" s="7"/>
      <c r="VNL27" s="7"/>
      <c r="VNM27" s="7"/>
      <c r="VNN27" s="7"/>
      <c r="VNO27" s="7"/>
      <c r="VNP27" s="7"/>
      <c r="VNQ27" s="7"/>
      <c r="VNR27" s="7"/>
      <c r="VNS27" s="7"/>
      <c r="VNT27" s="7"/>
      <c r="VNU27" s="7"/>
      <c r="VNV27" s="7"/>
      <c r="VNW27" s="7"/>
      <c r="VNX27" s="7"/>
      <c r="VNY27" s="7"/>
      <c r="VNZ27" s="7"/>
      <c r="VOA27" s="7"/>
      <c r="VOB27" s="7"/>
      <c r="VOC27" s="7"/>
      <c r="VOD27" s="7"/>
      <c r="VOE27" s="7"/>
      <c r="VOF27" s="7"/>
      <c r="VOG27" s="7"/>
      <c r="VOH27" s="7"/>
      <c r="VOI27" s="7"/>
      <c r="VOJ27" s="7"/>
      <c r="VOK27" s="7"/>
      <c r="VOL27" s="7"/>
      <c r="VOM27" s="7"/>
      <c r="VON27" s="7"/>
      <c r="VOO27" s="7"/>
      <c r="VOP27" s="7"/>
      <c r="VOQ27" s="7"/>
      <c r="VOR27" s="7"/>
      <c r="VOS27" s="7"/>
      <c r="VOT27" s="7"/>
      <c r="VOU27" s="7"/>
      <c r="VOV27" s="7"/>
      <c r="VOW27" s="7"/>
      <c r="VOX27" s="7"/>
      <c r="VOY27" s="7"/>
      <c r="VOZ27" s="7"/>
      <c r="VPA27" s="7"/>
      <c r="VPB27" s="7"/>
      <c r="VPC27" s="7"/>
      <c r="VPD27" s="7"/>
      <c r="VPE27" s="7"/>
      <c r="VPF27" s="7"/>
      <c r="VPG27" s="7"/>
      <c r="VPH27" s="7"/>
      <c r="VPI27" s="7"/>
      <c r="VPJ27" s="7"/>
      <c r="VPK27" s="7"/>
      <c r="VPL27" s="7"/>
      <c r="VPM27" s="7"/>
      <c r="VPN27" s="7"/>
      <c r="VPO27" s="7"/>
      <c r="VPP27" s="7"/>
      <c r="VPQ27" s="7"/>
      <c r="VPR27" s="7"/>
      <c r="VPS27" s="7"/>
      <c r="VPT27" s="7"/>
      <c r="VPU27" s="7"/>
      <c r="VPV27" s="7"/>
      <c r="VPW27" s="7"/>
      <c r="VPX27" s="7"/>
      <c r="VPY27" s="7"/>
      <c r="VPZ27" s="7"/>
      <c r="VQA27" s="7"/>
      <c r="VQB27" s="7"/>
      <c r="VQC27" s="7"/>
      <c r="VQD27" s="7"/>
      <c r="VQE27" s="7"/>
      <c r="VQF27" s="7"/>
      <c r="VQG27" s="7"/>
      <c r="VQH27" s="7"/>
      <c r="VQI27" s="7"/>
      <c r="VQJ27" s="7"/>
      <c r="VQK27" s="7"/>
      <c r="VQL27" s="7"/>
      <c r="VQM27" s="7"/>
      <c r="VQN27" s="7"/>
      <c r="VQO27" s="7"/>
      <c r="VQP27" s="7"/>
      <c r="VQQ27" s="7"/>
      <c r="VQR27" s="7"/>
      <c r="VQS27" s="7"/>
      <c r="VQT27" s="7"/>
      <c r="VQU27" s="7"/>
      <c r="VQV27" s="7"/>
      <c r="VQW27" s="7"/>
      <c r="VQX27" s="7"/>
      <c r="VQY27" s="7"/>
      <c r="VQZ27" s="7"/>
      <c r="VRA27" s="7"/>
      <c r="VRB27" s="7"/>
      <c r="VRC27" s="7"/>
      <c r="VRD27" s="7"/>
      <c r="VRE27" s="7"/>
      <c r="VRF27" s="7"/>
      <c r="VRG27" s="7"/>
      <c r="VRH27" s="7"/>
      <c r="VRI27" s="7"/>
      <c r="VRJ27" s="7"/>
      <c r="VRK27" s="7"/>
      <c r="VRL27" s="7"/>
      <c r="VRM27" s="7"/>
      <c r="VRN27" s="7"/>
      <c r="VRO27" s="7"/>
      <c r="VRP27" s="7"/>
      <c r="VRQ27" s="7"/>
      <c r="VRR27" s="7"/>
      <c r="VRS27" s="7"/>
      <c r="VRT27" s="7"/>
      <c r="VRU27" s="7"/>
      <c r="VRV27" s="7"/>
      <c r="VRW27" s="7"/>
      <c r="VRX27" s="7"/>
      <c r="VRY27" s="7"/>
      <c r="VRZ27" s="7"/>
      <c r="VSA27" s="7"/>
      <c r="VSB27" s="7"/>
      <c r="VSC27" s="7"/>
      <c r="VSD27" s="7"/>
      <c r="VSE27" s="7"/>
      <c r="VSF27" s="7"/>
      <c r="VSG27" s="7"/>
      <c r="VSH27" s="7"/>
      <c r="VSI27" s="7"/>
      <c r="VSJ27" s="7"/>
      <c r="VSK27" s="7"/>
      <c r="VSL27" s="7"/>
      <c r="VSM27" s="7"/>
      <c r="VSN27" s="7"/>
      <c r="VSO27" s="7"/>
      <c r="VSP27" s="7"/>
      <c r="VSQ27" s="7"/>
      <c r="VSR27" s="7"/>
      <c r="VSS27" s="7"/>
      <c r="VST27" s="7"/>
      <c r="VSU27" s="7"/>
      <c r="VSV27" s="7"/>
      <c r="VSW27" s="7"/>
      <c r="VSX27" s="7"/>
      <c r="VSY27" s="7"/>
      <c r="VSZ27" s="7"/>
      <c r="VTA27" s="7"/>
      <c r="VTB27" s="7"/>
      <c r="VTC27" s="7"/>
      <c r="VTD27" s="7"/>
      <c r="VTE27" s="7"/>
      <c r="VTF27" s="7"/>
      <c r="VTG27" s="7"/>
      <c r="VTH27" s="7"/>
      <c r="VTI27" s="7"/>
      <c r="VTJ27" s="7"/>
      <c r="VTK27" s="7"/>
      <c r="VTL27" s="7"/>
      <c r="VTM27" s="7"/>
      <c r="VTN27" s="7"/>
      <c r="VTO27" s="7"/>
      <c r="VTP27" s="7"/>
      <c r="VTQ27" s="7"/>
      <c r="VTR27" s="7"/>
      <c r="VTS27" s="7"/>
      <c r="VTT27" s="7"/>
      <c r="VTU27" s="7"/>
      <c r="VTV27" s="7"/>
      <c r="VTW27" s="7"/>
      <c r="VTX27" s="7"/>
      <c r="VTY27" s="7"/>
      <c r="VTZ27" s="7"/>
      <c r="VUA27" s="7"/>
      <c r="VUB27" s="7"/>
      <c r="VUC27" s="7"/>
      <c r="VUD27" s="7"/>
      <c r="VUE27" s="7"/>
      <c r="VUF27" s="7"/>
      <c r="VUG27" s="7"/>
      <c r="VUH27" s="7"/>
      <c r="VUI27" s="7"/>
      <c r="VUJ27" s="7"/>
      <c r="VUK27" s="7"/>
      <c r="VUL27" s="7"/>
      <c r="VUM27" s="7"/>
      <c r="VUN27" s="7"/>
      <c r="VUO27" s="7"/>
      <c r="VUP27" s="7"/>
      <c r="VUQ27" s="7"/>
      <c r="VUR27" s="7"/>
      <c r="VUS27" s="7"/>
      <c r="VUT27" s="7"/>
      <c r="VUU27" s="7"/>
      <c r="VUV27" s="7"/>
      <c r="VUW27" s="7"/>
      <c r="VUX27" s="7"/>
      <c r="VUY27" s="7"/>
      <c r="VUZ27" s="7"/>
      <c r="VVA27" s="7"/>
      <c r="VVB27" s="7"/>
      <c r="VVC27" s="7"/>
      <c r="VVD27" s="7"/>
      <c r="VVE27" s="7"/>
      <c r="VVF27" s="7"/>
      <c r="VVG27" s="7"/>
      <c r="VVH27" s="7"/>
      <c r="VVI27" s="7"/>
      <c r="VVJ27" s="7"/>
      <c r="VVK27" s="7"/>
      <c r="VVL27" s="7"/>
      <c r="VVM27" s="7"/>
      <c r="VVN27" s="7"/>
      <c r="VVO27" s="7"/>
      <c r="VVP27" s="7"/>
      <c r="VVQ27" s="7"/>
      <c r="VVR27" s="7"/>
      <c r="VVS27" s="7"/>
      <c r="VVT27" s="7"/>
      <c r="VVU27" s="7"/>
      <c r="VVV27" s="7"/>
      <c r="VVW27" s="7"/>
      <c r="VVX27" s="7"/>
      <c r="VVY27" s="7"/>
      <c r="VVZ27" s="7"/>
      <c r="VWA27" s="7"/>
      <c r="VWB27" s="7"/>
      <c r="VWC27" s="7"/>
      <c r="VWD27" s="7"/>
      <c r="VWE27" s="7"/>
      <c r="VWF27" s="7"/>
      <c r="VWG27" s="7"/>
      <c r="VWH27" s="7"/>
      <c r="VWI27" s="7"/>
      <c r="VWJ27" s="7"/>
      <c r="VWK27" s="7"/>
      <c r="VWL27" s="7"/>
      <c r="VWM27" s="7"/>
      <c r="VWN27" s="7"/>
      <c r="VWO27" s="7"/>
      <c r="VWP27" s="7"/>
      <c r="VWQ27" s="7"/>
      <c r="VWR27" s="7"/>
      <c r="VWS27" s="7"/>
      <c r="VWT27" s="7"/>
      <c r="VWU27" s="7"/>
      <c r="VWV27" s="7"/>
      <c r="VWW27" s="7"/>
      <c r="VWX27" s="7"/>
      <c r="VWY27" s="7"/>
      <c r="VWZ27" s="7"/>
      <c r="VXA27" s="7"/>
      <c r="VXB27" s="7"/>
      <c r="VXC27" s="7"/>
      <c r="VXD27" s="7"/>
      <c r="VXE27" s="7"/>
      <c r="VXF27" s="7"/>
      <c r="VXG27" s="7"/>
      <c r="VXH27" s="7"/>
      <c r="VXI27" s="7"/>
      <c r="VXJ27" s="7"/>
      <c r="VXK27" s="7"/>
      <c r="VXL27" s="7"/>
      <c r="VXM27" s="7"/>
      <c r="VXN27" s="7"/>
      <c r="VXO27" s="7"/>
      <c r="VXP27" s="7"/>
      <c r="VXQ27" s="7"/>
      <c r="VXR27" s="7"/>
      <c r="VXS27" s="7"/>
      <c r="VXT27" s="7"/>
      <c r="VXU27" s="7"/>
      <c r="VXV27" s="7"/>
      <c r="VXW27" s="7"/>
      <c r="VXX27" s="7"/>
      <c r="VXY27" s="7"/>
      <c r="VXZ27" s="7"/>
      <c r="VYA27" s="7"/>
      <c r="VYB27" s="7"/>
      <c r="VYC27" s="7"/>
      <c r="VYD27" s="7"/>
      <c r="VYE27" s="7"/>
      <c r="VYF27" s="7"/>
      <c r="VYG27" s="7"/>
      <c r="VYH27" s="7"/>
      <c r="VYI27" s="7"/>
      <c r="VYJ27" s="7"/>
      <c r="VYK27" s="7"/>
      <c r="VYL27" s="7"/>
      <c r="VYM27" s="7"/>
      <c r="VYN27" s="7"/>
      <c r="VYO27" s="7"/>
      <c r="VYP27" s="7"/>
      <c r="VYQ27" s="7"/>
      <c r="VYR27" s="7"/>
      <c r="VYS27" s="7"/>
      <c r="VYT27" s="7"/>
      <c r="VYU27" s="7"/>
      <c r="VYV27" s="7"/>
      <c r="VYW27" s="7"/>
      <c r="VYX27" s="7"/>
      <c r="VYY27" s="7"/>
      <c r="VYZ27" s="7"/>
      <c r="VZA27" s="7"/>
      <c r="VZB27" s="7"/>
      <c r="VZC27" s="7"/>
      <c r="VZD27" s="7"/>
      <c r="VZE27" s="7"/>
      <c r="VZF27" s="7"/>
      <c r="VZG27" s="7"/>
      <c r="VZH27" s="7"/>
      <c r="VZI27" s="7"/>
      <c r="VZJ27" s="7"/>
      <c r="VZK27" s="7"/>
      <c r="VZL27" s="7"/>
      <c r="VZM27" s="7"/>
      <c r="VZN27" s="7"/>
      <c r="VZO27" s="7"/>
      <c r="VZP27" s="7"/>
      <c r="VZQ27" s="7"/>
      <c r="VZR27" s="7"/>
      <c r="VZS27" s="7"/>
      <c r="VZT27" s="7"/>
      <c r="VZU27" s="7"/>
      <c r="VZV27" s="7"/>
      <c r="VZW27" s="7"/>
      <c r="VZX27" s="7"/>
      <c r="VZY27" s="7"/>
      <c r="VZZ27" s="7"/>
      <c r="WAA27" s="7"/>
      <c r="WAB27" s="7"/>
      <c r="WAC27" s="7"/>
      <c r="WAD27" s="7"/>
      <c r="WAE27" s="7"/>
      <c r="WAF27" s="7"/>
      <c r="WAG27" s="7"/>
      <c r="WAH27" s="7"/>
      <c r="WAI27" s="7"/>
      <c r="WAJ27" s="7"/>
      <c r="WAK27" s="7"/>
      <c r="WAL27" s="7"/>
      <c r="WAM27" s="7"/>
      <c r="WAN27" s="7"/>
      <c r="WAO27" s="7"/>
      <c r="WAP27" s="7"/>
      <c r="WAQ27" s="7"/>
      <c r="WAR27" s="7"/>
      <c r="WAS27" s="7"/>
      <c r="WAT27" s="7"/>
      <c r="WAU27" s="7"/>
      <c r="WAV27" s="7"/>
      <c r="WAW27" s="7"/>
      <c r="WAX27" s="7"/>
      <c r="WAY27" s="7"/>
      <c r="WAZ27" s="7"/>
      <c r="WBA27" s="7"/>
      <c r="WBB27" s="7"/>
      <c r="WBC27" s="7"/>
      <c r="WBD27" s="7"/>
      <c r="WBE27" s="7"/>
      <c r="WBF27" s="7"/>
      <c r="WBG27" s="7"/>
      <c r="WBH27" s="7"/>
      <c r="WBI27" s="7"/>
      <c r="WBJ27" s="7"/>
      <c r="WBK27" s="7"/>
      <c r="WBL27" s="7"/>
      <c r="WBM27" s="7"/>
      <c r="WBN27" s="7"/>
      <c r="WBO27" s="7"/>
      <c r="WBP27" s="7"/>
      <c r="WBQ27" s="7"/>
      <c r="WBR27" s="7"/>
      <c r="WBS27" s="7"/>
      <c r="WBT27" s="7"/>
      <c r="WBU27" s="7"/>
      <c r="WBV27" s="7"/>
      <c r="WBW27" s="7"/>
      <c r="WBX27" s="7"/>
      <c r="WBY27" s="7"/>
      <c r="WBZ27" s="7"/>
      <c r="WCA27" s="7"/>
      <c r="WCB27" s="7"/>
      <c r="WCC27" s="7"/>
      <c r="WCD27" s="7"/>
      <c r="WCE27" s="7"/>
      <c r="WCF27" s="7"/>
      <c r="WCG27" s="7"/>
      <c r="WCH27" s="7"/>
      <c r="WCI27" s="7"/>
      <c r="WCJ27" s="7"/>
      <c r="WCK27" s="7"/>
      <c r="WCL27" s="7"/>
      <c r="WCM27" s="7"/>
      <c r="WCN27" s="7"/>
      <c r="WCO27" s="7"/>
      <c r="WCP27" s="7"/>
      <c r="WCQ27" s="7"/>
      <c r="WCR27" s="7"/>
      <c r="WCS27" s="7"/>
      <c r="WCT27" s="7"/>
      <c r="WCU27" s="7"/>
      <c r="WCV27" s="7"/>
      <c r="WCW27" s="7"/>
      <c r="WCX27" s="7"/>
      <c r="WCY27" s="7"/>
      <c r="WCZ27" s="7"/>
      <c r="WDA27" s="7"/>
      <c r="WDB27" s="7"/>
      <c r="WDC27" s="7"/>
      <c r="WDD27" s="7"/>
      <c r="WDE27" s="7"/>
      <c r="WDF27" s="7"/>
      <c r="WDG27" s="7"/>
      <c r="WDH27" s="7"/>
      <c r="WDI27" s="7"/>
      <c r="WDJ27" s="7"/>
      <c r="WDK27" s="7"/>
      <c r="WDL27" s="7"/>
      <c r="WDM27" s="7"/>
      <c r="WDN27" s="7"/>
      <c r="WDO27" s="7"/>
      <c r="WDP27" s="7"/>
      <c r="WDQ27" s="7"/>
      <c r="WDR27" s="7"/>
      <c r="WDS27" s="7"/>
      <c r="WDT27" s="7"/>
      <c r="WDU27" s="7"/>
      <c r="WDV27" s="7"/>
      <c r="WDW27" s="7"/>
      <c r="WDX27" s="7"/>
      <c r="WDY27" s="7"/>
      <c r="WDZ27" s="7"/>
      <c r="WEA27" s="7"/>
      <c r="WEB27" s="7"/>
      <c r="WEC27" s="7"/>
      <c r="WED27" s="7"/>
      <c r="WEE27" s="7"/>
      <c r="WEF27" s="7"/>
      <c r="WEG27" s="7"/>
      <c r="WEH27" s="7"/>
      <c r="WEI27" s="7"/>
      <c r="WEJ27" s="7"/>
      <c r="WEK27" s="7"/>
      <c r="WEL27" s="7"/>
      <c r="WEM27" s="7"/>
      <c r="WEN27" s="7"/>
      <c r="WEO27" s="7"/>
      <c r="WEP27" s="7"/>
      <c r="WEQ27" s="7"/>
      <c r="WER27" s="7"/>
      <c r="WES27" s="7"/>
      <c r="WET27" s="7"/>
      <c r="WEU27" s="7"/>
      <c r="WEV27" s="7"/>
      <c r="WEW27" s="7"/>
      <c r="WEX27" s="7"/>
      <c r="WEY27" s="7"/>
      <c r="WEZ27" s="7"/>
      <c r="WFA27" s="7"/>
      <c r="WFB27" s="7"/>
      <c r="WFC27" s="7"/>
      <c r="WFD27" s="7"/>
      <c r="WFE27" s="7"/>
      <c r="WFF27" s="7"/>
      <c r="WFG27" s="7"/>
      <c r="WFH27" s="7"/>
      <c r="WFI27" s="7"/>
      <c r="WFJ27" s="7"/>
      <c r="WFK27" s="7"/>
      <c r="WFL27" s="7"/>
      <c r="WFM27" s="7"/>
      <c r="WFN27" s="7"/>
      <c r="WFO27" s="7"/>
      <c r="WFP27" s="7"/>
      <c r="WFQ27" s="7"/>
      <c r="WFR27" s="7"/>
      <c r="WFS27" s="7"/>
      <c r="WFT27" s="7"/>
      <c r="WFU27" s="7"/>
      <c r="WFV27" s="7"/>
      <c r="WFW27" s="7"/>
      <c r="WFX27" s="7"/>
      <c r="WFY27" s="7"/>
      <c r="WFZ27" s="7"/>
      <c r="WGA27" s="7"/>
      <c r="WGB27" s="7"/>
      <c r="WGC27" s="7"/>
      <c r="WGD27" s="7"/>
      <c r="WGE27" s="7"/>
      <c r="WGF27" s="7"/>
      <c r="WGG27" s="7"/>
      <c r="WGH27" s="7"/>
      <c r="WGI27" s="7"/>
      <c r="WGJ27" s="7"/>
      <c r="WGK27" s="7"/>
      <c r="WGL27" s="7"/>
      <c r="WGM27" s="7"/>
      <c r="WGN27" s="7"/>
      <c r="WGO27" s="7"/>
      <c r="WGP27" s="7"/>
      <c r="WGQ27" s="7"/>
      <c r="WGR27" s="7"/>
      <c r="WGS27" s="7"/>
      <c r="WGT27" s="7"/>
      <c r="WGU27" s="7"/>
      <c r="WGV27" s="7"/>
      <c r="WGW27" s="7"/>
      <c r="WGX27" s="7"/>
      <c r="WGY27" s="7"/>
      <c r="WGZ27" s="7"/>
      <c r="WHA27" s="7"/>
      <c r="WHB27" s="7"/>
      <c r="WHC27" s="7"/>
      <c r="WHD27" s="7"/>
      <c r="WHE27" s="7"/>
      <c r="WHF27" s="7"/>
      <c r="WHG27" s="7"/>
      <c r="WHH27" s="7"/>
      <c r="WHI27" s="7"/>
      <c r="WHJ27" s="7"/>
      <c r="WHK27" s="7"/>
      <c r="WHL27" s="7"/>
      <c r="WHM27" s="7"/>
      <c r="WHN27" s="7"/>
      <c r="WHO27" s="7"/>
      <c r="WHP27" s="7"/>
      <c r="WHQ27" s="7"/>
      <c r="WHR27" s="7"/>
      <c r="WHS27" s="7"/>
      <c r="WHT27" s="7"/>
      <c r="WHU27" s="7"/>
      <c r="WHV27" s="7"/>
      <c r="WHW27" s="7"/>
      <c r="WHX27" s="7"/>
      <c r="WHY27" s="7"/>
      <c r="WHZ27" s="7"/>
      <c r="WIA27" s="7"/>
      <c r="WIB27" s="7"/>
      <c r="WIC27" s="7"/>
      <c r="WID27" s="7"/>
      <c r="WIE27" s="7"/>
      <c r="WIF27" s="7"/>
      <c r="WIG27" s="7"/>
      <c r="WIH27" s="7"/>
      <c r="WII27" s="7"/>
      <c r="WIJ27" s="7"/>
      <c r="WIK27" s="7"/>
      <c r="WIL27" s="7"/>
      <c r="WIM27" s="7"/>
      <c r="WIN27" s="7"/>
      <c r="WIO27" s="7"/>
      <c r="WIP27" s="7"/>
      <c r="WIQ27" s="7"/>
      <c r="WIR27" s="7"/>
      <c r="WIS27" s="7"/>
      <c r="WIT27" s="7"/>
      <c r="WIU27" s="7"/>
      <c r="WIV27" s="7"/>
      <c r="WIW27" s="7"/>
      <c r="WIX27" s="7"/>
      <c r="WIY27" s="7"/>
      <c r="WIZ27" s="7"/>
      <c r="WJA27" s="7"/>
      <c r="WJB27" s="7"/>
      <c r="WJC27" s="7"/>
      <c r="WJD27" s="7"/>
      <c r="WJE27" s="7"/>
      <c r="WJF27" s="7"/>
      <c r="WJG27" s="7"/>
      <c r="WJH27" s="7"/>
      <c r="WJI27" s="7"/>
      <c r="WJJ27" s="7"/>
      <c r="WJK27" s="7"/>
      <c r="WJL27" s="7"/>
      <c r="WJM27" s="7"/>
      <c r="WJN27" s="7"/>
      <c r="WJO27" s="7"/>
      <c r="WJP27" s="7"/>
      <c r="WJQ27" s="7"/>
      <c r="WJR27" s="7"/>
      <c r="WJS27" s="7"/>
      <c r="WJT27" s="7"/>
      <c r="WJU27" s="7"/>
      <c r="WJV27" s="7"/>
      <c r="WJW27" s="7"/>
      <c r="WJX27" s="7"/>
      <c r="WJY27" s="7"/>
      <c r="WJZ27" s="7"/>
      <c r="WKA27" s="7"/>
      <c r="WKB27" s="7"/>
      <c r="WKC27" s="7"/>
      <c r="WKD27" s="7"/>
      <c r="WKE27" s="7"/>
      <c r="WKF27" s="7"/>
      <c r="WKG27" s="7"/>
      <c r="WKH27" s="7"/>
      <c r="WKI27" s="7"/>
      <c r="WKJ27" s="7"/>
      <c r="WKK27" s="7"/>
      <c r="WKL27" s="7"/>
      <c r="WKM27" s="7"/>
      <c r="WKN27" s="7"/>
      <c r="WKO27" s="7"/>
      <c r="WKP27" s="7"/>
      <c r="WKQ27" s="7"/>
      <c r="WKR27" s="7"/>
      <c r="WKS27" s="7"/>
      <c r="WKT27" s="7"/>
      <c r="WKU27" s="7"/>
      <c r="WKV27" s="7"/>
      <c r="WKW27" s="7"/>
      <c r="WKX27" s="7"/>
      <c r="WKY27" s="7"/>
      <c r="WKZ27" s="7"/>
      <c r="WLA27" s="7"/>
      <c r="WLB27" s="7"/>
      <c r="WLC27" s="7"/>
      <c r="WLD27" s="7"/>
      <c r="WLE27" s="7"/>
      <c r="WLF27" s="7"/>
      <c r="WLG27" s="7"/>
      <c r="WLH27" s="7"/>
      <c r="WLI27" s="7"/>
      <c r="WLJ27" s="7"/>
      <c r="WLK27" s="7"/>
      <c r="WLL27" s="7"/>
      <c r="WLM27" s="7"/>
      <c r="WLN27" s="7"/>
      <c r="WLO27" s="7"/>
      <c r="WLP27" s="7"/>
      <c r="WLQ27" s="7"/>
      <c r="WLR27" s="7"/>
      <c r="WLS27" s="7"/>
      <c r="WLT27" s="7"/>
      <c r="WLU27" s="7"/>
      <c r="WLV27" s="7"/>
      <c r="WLW27" s="7"/>
      <c r="WLX27" s="7"/>
      <c r="WLY27" s="7"/>
      <c r="WLZ27" s="7"/>
      <c r="WMA27" s="7"/>
      <c r="WMB27" s="7"/>
      <c r="WMC27" s="7"/>
      <c r="WMD27" s="7"/>
      <c r="WME27" s="7"/>
      <c r="WMF27" s="7"/>
      <c r="WMG27" s="7"/>
      <c r="WMH27" s="7"/>
      <c r="WMI27" s="7"/>
      <c r="WMJ27" s="7"/>
      <c r="WMK27" s="7"/>
      <c r="WML27" s="7"/>
      <c r="WMM27" s="7"/>
      <c r="WMN27" s="7"/>
      <c r="WMO27" s="7"/>
      <c r="WMP27" s="7"/>
      <c r="WMQ27" s="7"/>
      <c r="WMR27" s="7"/>
      <c r="WMS27" s="7"/>
      <c r="WMT27" s="7"/>
      <c r="WMU27" s="7"/>
      <c r="WMV27" s="7"/>
      <c r="WMW27" s="7"/>
      <c r="WMX27" s="7"/>
      <c r="WMY27" s="7"/>
      <c r="WMZ27" s="7"/>
      <c r="WNA27" s="7"/>
      <c r="WNB27" s="7"/>
      <c r="WNC27" s="7"/>
      <c r="WND27" s="7"/>
      <c r="WNE27" s="7"/>
      <c r="WNF27" s="7"/>
      <c r="WNG27" s="7"/>
      <c r="WNH27" s="7"/>
      <c r="WNI27" s="7"/>
      <c r="WNJ27" s="7"/>
      <c r="WNK27" s="7"/>
      <c r="WNL27" s="7"/>
      <c r="WNM27" s="7"/>
      <c r="WNN27" s="7"/>
      <c r="WNO27" s="7"/>
      <c r="WNP27" s="7"/>
      <c r="WNQ27" s="7"/>
      <c r="WNR27" s="7"/>
      <c r="WNS27" s="7"/>
      <c r="WNT27" s="7"/>
      <c r="WNU27" s="7"/>
      <c r="WNV27" s="7"/>
      <c r="WNW27" s="7"/>
      <c r="WNX27" s="7"/>
      <c r="WNY27" s="7"/>
      <c r="WNZ27" s="7"/>
      <c r="WOA27" s="7"/>
      <c r="WOB27" s="7"/>
      <c r="WOC27" s="7"/>
      <c r="WOD27" s="7"/>
      <c r="WOE27" s="7"/>
      <c r="WOF27" s="7"/>
      <c r="WOG27" s="7"/>
      <c r="WOH27" s="7"/>
      <c r="WOI27" s="7"/>
      <c r="WOJ27" s="7"/>
      <c r="WOK27" s="7"/>
      <c r="WOL27" s="7"/>
      <c r="WOM27" s="7"/>
      <c r="WON27" s="7"/>
      <c r="WOO27" s="7"/>
      <c r="WOP27" s="7"/>
      <c r="WOQ27" s="7"/>
      <c r="WOR27" s="7"/>
      <c r="WOS27" s="7"/>
      <c r="WOT27" s="7"/>
      <c r="WOU27" s="7"/>
      <c r="WOV27" s="7"/>
      <c r="WOW27" s="7"/>
      <c r="WOX27" s="7"/>
      <c r="WOY27" s="7"/>
      <c r="WOZ27" s="7"/>
      <c r="WPA27" s="7"/>
      <c r="WPB27" s="7"/>
      <c r="WPC27" s="7"/>
      <c r="WPD27" s="7"/>
      <c r="WPE27" s="7"/>
      <c r="WPF27" s="7"/>
      <c r="WPG27" s="7"/>
      <c r="WPH27" s="7"/>
      <c r="WPI27" s="7"/>
      <c r="WPJ27" s="7"/>
      <c r="WPK27" s="7"/>
      <c r="WPL27" s="7"/>
      <c r="WPM27" s="7"/>
      <c r="WPN27" s="7"/>
      <c r="WPO27" s="7"/>
      <c r="WPP27" s="7"/>
      <c r="WPQ27" s="7"/>
      <c r="WPR27" s="7"/>
      <c r="WPS27" s="7"/>
      <c r="WPT27" s="7"/>
      <c r="WPU27" s="7"/>
      <c r="WPV27" s="7"/>
      <c r="WPW27" s="7"/>
      <c r="WPX27" s="7"/>
      <c r="WPY27" s="7"/>
      <c r="WPZ27" s="7"/>
      <c r="WQA27" s="7"/>
      <c r="WQB27" s="7"/>
      <c r="WQC27" s="7"/>
      <c r="WQD27" s="7"/>
      <c r="WQE27" s="7"/>
      <c r="WQF27" s="7"/>
      <c r="WQG27" s="7"/>
      <c r="WQH27" s="7"/>
      <c r="WQI27" s="7"/>
      <c r="WQJ27" s="7"/>
      <c r="WQK27" s="7"/>
      <c r="WQL27" s="7"/>
      <c r="WQM27" s="7"/>
      <c r="WQN27" s="7"/>
      <c r="WQO27" s="7"/>
      <c r="WQP27" s="7"/>
      <c r="WQQ27" s="7"/>
      <c r="WQR27" s="7"/>
      <c r="WQS27" s="7"/>
      <c r="WQT27" s="7"/>
      <c r="WQU27" s="7"/>
      <c r="WQV27" s="7"/>
      <c r="WQW27" s="7"/>
      <c r="WQX27" s="7"/>
      <c r="WQY27" s="7"/>
      <c r="WQZ27" s="7"/>
      <c r="WRA27" s="7"/>
      <c r="WRB27" s="7"/>
      <c r="WRC27" s="7"/>
      <c r="WRD27" s="7"/>
      <c r="WRE27" s="7"/>
      <c r="WRF27" s="7"/>
      <c r="WRG27" s="7"/>
      <c r="WRH27" s="7"/>
      <c r="WRI27" s="7"/>
      <c r="WRJ27" s="7"/>
      <c r="WRK27" s="7"/>
      <c r="WRL27" s="7"/>
      <c r="WRM27" s="7"/>
      <c r="WRN27" s="7"/>
      <c r="WRO27" s="7"/>
      <c r="WRP27" s="7"/>
      <c r="WRQ27" s="7"/>
      <c r="WRR27" s="7"/>
      <c r="WRS27" s="7"/>
      <c r="WRT27" s="7"/>
      <c r="WRU27" s="7"/>
      <c r="WRV27" s="7"/>
      <c r="WRW27" s="7"/>
      <c r="WRX27" s="7"/>
      <c r="WRY27" s="7"/>
      <c r="WRZ27" s="7"/>
      <c r="WSA27" s="7"/>
      <c r="WSB27" s="7"/>
      <c r="WSC27" s="7"/>
      <c r="WSD27" s="7"/>
      <c r="WSE27" s="7"/>
      <c r="WSF27" s="7"/>
      <c r="WSG27" s="7"/>
      <c r="WSH27" s="7"/>
      <c r="WSI27" s="7"/>
      <c r="WSJ27" s="7"/>
      <c r="WSK27" s="7"/>
      <c r="WSL27" s="7"/>
      <c r="WSM27" s="7"/>
      <c r="WSN27" s="7"/>
      <c r="WSO27" s="7"/>
      <c r="WSP27" s="7"/>
      <c r="WSQ27" s="7"/>
      <c r="WSR27" s="7"/>
      <c r="WSS27" s="7"/>
      <c r="WST27" s="7"/>
      <c r="WSU27" s="7"/>
      <c r="WSV27" s="7"/>
      <c r="WSW27" s="7"/>
      <c r="WSX27" s="7"/>
      <c r="WSY27" s="7"/>
      <c r="WSZ27" s="7"/>
      <c r="WTA27" s="7"/>
      <c r="WTB27" s="7"/>
      <c r="WTC27" s="7"/>
      <c r="WTD27" s="7"/>
      <c r="WTE27" s="7"/>
      <c r="WTF27" s="7"/>
      <c r="WTG27" s="7"/>
      <c r="WTH27" s="7"/>
      <c r="WTI27" s="7"/>
      <c r="WTJ27" s="7"/>
      <c r="WTK27" s="7"/>
      <c r="WTL27" s="7"/>
      <c r="WTM27" s="7"/>
      <c r="WTN27" s="7"/>
      <c r="WTO27" s="7"/>
      <c r="WTP27" s="7"/>
      <c r="WTQ27" s="7"/>
      <c r="WTR27" s="7"/>
      <c r="WTS27" s="7"/>
      <c r="WTT27" s="7"/>
      <c r="WTU27" s="7"/>
      <c r="WTV27" s="7"/>
      <c r="WTW27" s="7"/>
      <c r="WTX27" s="7"/>
      <c r="WTY27" s="7"/>
      <c r="WTZ27" s="7"/>
      <c r="WUA27" s="7"/>
      <c r="WUB27" s="7"/>
      <c r="WUC27" s="7"/>
      <c r="WUD27" s="7"/>
      <c r="WUE27" s="7"/>
      <c r="WUF27" s="7"/>
      <c r="WUG27" s="7"/>
      <c r="WUH27" s="7"/>
      <c r="WUI27" s="7"/>
      <c r="WUJ27" s="7"/>
      <c r="WUK27" s="7"/>
      <c r="WUL27" s="7"/>
      <c r="WUM27" s="7"/>
      <c r="WUN27" s="7"/>
      <c r="WUO27" s="7"/>
      <c r="WUP27" s="7"/>
      <c r="WUQ27" s="7"/>
      <c r="WUR27" s="7"/>
      <c r="WUS27" s="7"/>
      <c r="WUT27" s="7"/>
      <c r="WUU27" s="7"/>
      <c r="WUV27" s="7"/>
      <c r="WUW27" s="7"/>
      <c r="WUX27" s="7"/>
      <c r="WUY27" s="7"/>
      <c r="WUZ27" s="7"/>
      <c r="WVA27" s="7"/>
      <c r="WVB27" s="7"/>
      <c r="WVC27" s="7"/>
      <c r="WVD27" s="7"/>
      <c r="WVE27" s="7"/>
      <c r="WVF27" s="7"/>
      <c r="WVG27" s="7"/>
      <c r="WVH27" s="7"/>
      <c r="WVI27" s="7"/>
      <c r="WVJ27" s="7"/>
      <c r="WVK27" s="7"/>
      <c r="WVL27" s="7"/>
      <c r="WVM27" s="7"/>
      <c r="WVN27" s="7"/>
      <c r="WVO27" s="7"/>
      <c r="WVP27" s="7"/>
      <c r="WVQ27" s="7"/>
      <c r="WVR27" s="7"/>
      <c r="WVS27" s="7"/>
      <c r="WVT27" s="7"/>
      <c r="WVU27" s="7"/>
      <c r="WVV27" s="7"/>
      <c r="WVW27" s="7"/>
      <c r="WVX27" s="7"/>
      <c r="WVY27" s="7"/>
      <c r="WVZ27" s="7"/>
      <c r="WWA27" s="7"/>
      <c r="WWB27" s="7"/>
      <c r="WWC27" s="7"/>
      <c r="WWD27" s="7"/>
      <c r="WWE27" s="7"/>
      <c r="WWF27" s="7"/>
      <c r="WWG27" s="7"/>
      <c r="WWH27" s="7"/>
      <c r="WWI27" s="7"/>
      <c r="WWJ27" s="7"/>
      <c r="WWK27" s="7"/>
      <c r="WWL27" s="7"/>
      <c r="WWM27" s="7"/>
      <c r="WWN27" s="7"/>
      <c r="WWO27" s="7"/>
      <c r="WWP27" s="7"/>
      <c r="WWQ27" s="7"/>
      <c r="WWR27" s="7"/>
      <c r="WWS27" s="7"/>
      <c r="WWT27" s="7"/>
      <c r="WWU27" s="7"/>
      <c r="WWV27" s="7"/>
      <c r="WWW27" s="7"/>
      <c r="WWX27" s="7"/>
      <c r="WWY27" s="7"/>
      <c r="WWZ27" s="7"/>
      <c r="WXA27" s="7"/>
      <c r="WXB27" s="7"/>
      <c r="WXC27" s="7"/>
      <c r="WXD27" s="7"/>
      <c r="WXE27" s="7"/>
      <c r="WXF27" s="7"/>
      <c r="WXG27" s="7"/>
      <c r="WXH27" s="7"/>
      <c r="WXI27" s="7"/>
      <c r="WXJ27" s="7"/>
      <c r="WXK27" s="7"/>
      <c r="WXL27" s="7"/>
      <c r="WXM27" s="7"/>
      <c r="WXN27" s="7"/>
      <c r="WXO27" s="7"/>
      <c r="WXP27" s="7"/>
      <c r="WXQ27" s="7"/>
      <c r="WXR27" s="7"/>
      <c r="WXS27" s="7"/>
      <c r="WXT27" s="7"/>
      <c r="WXU27" s="7"/>
      <c r="WXV27" s="7"/>
      <c r="WXW27" s="7"/>
      <c r="WXX27" s="7"/>
      <c r="WXY27" s="7"/>
      <c r="WXZ27" s="7"/>
      <c r="WYA27" s="7"/>
      <c r="WYB27" s="7"/>
      <c r="WYC27" s="7"/>
      <c r="WYD27" s="7"/>
      <c r="WYE27" s="7"/>
      <c r="WYF27" s="7"/>
      <c r="WYG27" s="7"/>
      <c r="WYH27" s="7"/>
      <c r="WYI27" s="7"/>
      <c r="WYJ27" s="7"/>
      <c r="WYK27" s="7"/>
      <c r="WYL27" s="7"/>
      <c r="WYM27" s="7"/>
      <c r="WYN27" s="7"/>
      <c r="WYO27" s="7"/>
      <c r="WYP27" s="7"/>
      <c r="WYQ27" s="7"/>
      <c r="WYR27" s="7"/>
      <c r="WYS27" s="7"/>
      <c r="WYT27" s="7"/>
      <c r="WYU27" s="7"/>
      <c r="WYV27" s="7"/>
      <c r="WYW27" s="7"/>
      <c r="WYX27" s="7"/>
      <c r="WYY27" s="7"/>
      <c r="WYZ27" s="7"/>
      <c r="WZA27" s="7"/>
      <c r="WZB27" s="7"/>
      <c r="WZC27" s="7"/>
      <c r="WZD27" s="7"/>
      <c r="WZE27" s="7"/>
      <c r="WZF27" s="7"/>
      <c r="WZG27" s="7"/>
      <c r="WZH27" s="7"/>
      <c r="WZI27" s="7"/>
      <c r="WZJ27" s="7"/>
      <c r="WZK27" s="7"/>
      <c r="WZL27" s="7"/>
      <c r="WZM27" s="7"/>
      <c r="WZN27" s="7"/>
      <c r="WZO27" s="7"/>
      <c r="WZP27" s="7"/>
      <c r="WZQ27" s="7"/>
      <c r="WZR27" s="7"/>
      <c r="WZS27" s="7"/>
      <c r="WZT27" s="7"/>
      <c r="WZU27" s="7"/>
      <c r="WZV27" s="7"/>
      <c r="WZW27" s="7"/>
      <c r="WZX27" s="7"/>
      <c r="WZY27" s="7"/>
      <c r="WZZ27" s="7"/>
      <c r="XAA27" s="7"/>
      <c r="XAB27" s="7"/>
      <c r="XAC27" s="7"/>
      <c r="XAD27" s="7"/>
      <c r="XAE27" s="7"/>
      <c r="XAF27" s="7"/>
      <c r="XAG27" s="7"/>
      <c r="XAH27" s="7"/>
      <c r="XAI27" s="7"/>
      <c r="XAJ27" s="7"/>
      <c r="XAK27" s="7"/>
      <c r="XAL27" s="7"/>
      <c r="XAM27" s="7"/>
      <c r="XAN27" s="7"/>
      <c r="XAO27" s="7"/>
      <c r="XAP27" s="7"/>
      <c r="XAQ27" s="7"/>
      <c r="XAR27" s="7"/>
      <c r="XAS27" s="7"/>
      <c r="XAT27" s="7"/>
      <c r="XAU27" s="7"/>
      <c r="XAV27" s="7"/>
      <c r="XAW27" s="7"/>
      <c r="XAX27" s="7"/>
      <c r="XAY27" s="7"/>
      <c r="XAZ27" s="7"/>
      <c r="XBA27" s="7"/>
      <c r="XBB27" s="7"/>
      <c r="XBC27" s="7"/>
      <c r="XBD27" s="7"/>
      <c r="XBE27" s="7"/>
      <c r="XBF27" s="7"/>
      <c r="XBG27" s="7"/>
      <c r="XBH27" s="7"/>
      <c r="XBI27" s="7"/>
      <c r="XBJ27" s="7"/>
      <c r="XBK27" s="7"/>
      <c r="XBL27" s="7"/>
      <c r="XBM27" s="7"/>
      <c r="XBN27" s="7"/>
      <c r="XBO27" s="7"/>
      <c r="XBP27" s="7"/>
      <c r="XBQ27" s="7"/>
      <c r="XBR27" s="7"/>
      <c r="XBS27" s="7"/>
      <c r="XBT27" s="7"/>
      <c r="XBU27" s="7"/>
      <c r="XBV27" s="7"/>
      <c r="XBW27" s="7"/>
      <c r="XBX27" s="7"/>
      <c r="XBY27" s="7"/>
      <c r="XBZ27" s="7"/>
      <c r="XCA27" s="7"/>
      <c r="XCB27" s="7"/>
      <c r="XCC27" s="7"/>
      <c r="XCD27" s="7"/>
      <c r="XCE27" s="7"/>
      <c r="XCF27" s="7"/>
      <c r="XCG27" s="7"/>
      <c r="XCH27" s="7"/>
      <c r="XCI27" s="7"/>
      <c r="XCJ27" s="7"/>
      <c r="XCK27" s="7"/>
      <c r="XCL27" s="7"/>
      <c r="XCM27" s="7"/>
      <c r="XCN27" s="7"/>
      <c r="XCO27" s="7"/>
      <c r="XCP27" s="7"/>
      <c r="XCQ27" s="7"/>
      <c r="XCR27" s="7"/>
      <c r="XCS27" s="7"/>
      <c r="XCT27" s="7"/>
      <c r="XCU27" s="7"/>
      <c r="XCV27" s="7"/>
      <c r="XCW27" s="7"/>
      <c r="XCX27" s="7"/>
      <c r="XCY27" s="7"/>
      <c r="XCZ27" s="7"/>
      <c r="XDA27" s="7"/>
      <c r="XDB27" s="7"/>
      <c r="XDC27" s="7"/>
      <c r="XDD27" s="7"/>
      <c r="XDE27" s="7"/>
      <c r="XDF27" s="7"/>
      <c r="XDG27" s="7"/>
      <c r="XDH27" s="7"/>
      <c r="XDI27" s="7"/>
      <c r="XDJ27" s="7"/>
      <c r="XDK27" s="7"/>
      <c r="XDL27" s="7"/>
      <c r="XDM27" s="7"/>
      <c r="XDN27" s="7"/>
      <c r="XDO27" s="7"/>
      <c r="XDP27" s="7"/>
      <c r="XDQ27" s="7"/>
      <c r="XDR27" s="7"/>
      <c r="XDS27" s="7"/>
      <c r="XDT27" s="7"/>
      <c r="XDU27" s="7"/>
      <c r="XDV27" s="7"/>
      <c r="XDW27" s="7"/>
      <c r="XDX27" s="7"/>
      <c r="XDY27" s="7"/>
      <c r="XDZ27" s="7"/>
      <c r="XEA27" s="7"/>
      <c r="XEB27" s="7"/>
      <c r="XEC27" s="7"/>
      <c r="XED27" s="7"/>
      <c r="XEE27" s="7"/>
      <c r="XEF27" s="7"/>
      <c r="XEG27" s="7"/>
      <c r="XEH27" s="7"/>
      <c r="XEI27" s="7"/>
      <c r="XEJ27" s="7"/>
      <c r="XEK27" s="7"/>
      <c r="XEL27" s="7"/>
      <c r="XEM27" s="7"/>
      <c r="XEN27" s="7"/>
      <c r="XEO27" s="7"/>
      <c r="XEP27" s="7"/>
      <c r="XEQ27" s="7"/>
      <c r="XER27" s="7"/>
      <c r="XES27" s="7"/>
      <c r="XET27" s="7"/>
      <c r="XEU27" s="7"/>
      <c r="XEV27" s="7"/>
      <c r="XEW27" s="7"/>
      <c r="XEX27" s="7"/>
      <c r="XEY27" s="7"/>
      <c r="XEZ27" s="7"/>
      <c r="XFA27" s="7"/>
      <c r="XFB27" s="7"/>
      <c r="XFC27" s="7"/>
      <c r="XFD27" s="7"/>
    </row>
    <row r="28" spans="2:16384">
      <c r="B28" t="s">
        <v>496</v>
      </c>
      <c r="C28" s="7">
        <f t="shared" ref="C28:BK28" si="11">(C9*C$20)+(C14*C$21)</f>
        <v>0</v>
      </c>
      <c r="D28" s="7">
        <f t="shared" ca="1" si="11"/>
        <v>8.9452155522227734</v>
      </c>
      <c r="E28" s="7">
        <f t="shared" ca="1" si="11"/>
        <v>7.7265261658913342</v>
      </c>
      <c r="F28" s="7">
        <f t="shared" ca="1" si="11"/>
        <v>6.9458534896260513</v>
      </c>
      <c r="G28" s="7">
        <f t="shared" ca="1" si="11"/>
        <v>5.5133692071591023</v>
      </c>
      <c r="H28" s="7">
        <f t="shared" ca="1" si="11"/>
        <v>4.437285327407043</v>
      </c>
      <c r="I28" s="7">
        <f t="shared" ca="1" si="11"/>
        <v>3.1747317149863972</v>
      </c>
      <c r="J28" s="7">
        <f t="shared" ca="1" si="11"/>
        <v>2.3811463405962265</v>
      </c>
      <c r="K28" s="7">
        <f t="shared" ca="1" si="11"/>
        <v>1.7590383447747944</v>
      </c>
      <c r="L28" s="7">
        <f t="shared" ca="1" si="11"/>
        <v>1.2251389356408531</v>
      </c>
      <c r="M28" s="7">
        <f t="shared" ca="1" si="11"/>
        <v>1.1373773211212077</v>
      </c>
      <c r="N28" s="7">
        <f t="shared" ca="1" si="11"/>
        <v>1.0273579610762877</v>
      </c>
      <c r="O28" s="7">
        <f t="shared" ca="1" si="11"/>
        <v>0.97635505139491729</v>
      </c>
      <c r="P28" s="7">
        <f t="shared" ca="1" si="11"/>
        <v>0.93307597473842407</v>
      </c>
      <c r="Q28" s="7">
        <f t="shared" ca="1" si="11"/>
        <v>0.8489681199446395</v>
      </c>
      <c r="R28" s="7">
        <f t="shared" ca="1" si="11"/>
        <v>0.55829080654895591</v>
      </c>
      <c r="S28" s="7">
        <f t="shared" ca="1" si="11"/>
        <v>0.50114575802706707</v>
      </c>
      <c r="T28" s="7">
        <f t="shared" ca="1" si="11"/>
        <v>0.48520512981586644</v>
      </c>
      <c r="U28" s="7">
        <f t="shared" ca="1" si="11"/>
        <v>0.46385852213634066</v>
      </c>
      <c r="V28" s="7">
        <f t="shared" ca="1" si="11"/>
        <v>0.30354121848690535</v>
      </c>
      <c r="W28" s="7">
        <f t="shared" ca="1" si="11"/>
        <v>0.27212532726007971</v>
      </c>
      <c r="X28" s="7">
        <f t="shared" ca="1" si="11"/>
        <v>0.2111319986228227</v>
      </c>
      <c r="Y28" s="7">
        <f t="shared" ca="1" si="11"/>
        <v>0.20861150626537253</v>
      </c>
      <c r="Z28" s="7">
        <f t="shared" ca="1" si="11"/>
        <v>0.19948567752832774</v>
      </c>
      <c r="AA28" s="7">
        <f t="shared" ca="1" si="11"/>
        <v>0.19627398156672643</v>
      </c>
      <c r="AB28" s="7">
        <f t="shared" ca="1" si="11"/>
        <v>0.19627398156672643</v>
      </c>
      <c r="AC28" s="7">
        <f t="shared" ca="1" si="11"/>
        <v>0.19627398156672643</v>
      </c>
      <c r="AD28" s="7">
        <f t="shared" ca="1" si="11"/>
        <v>0.19627398156672643</v>
      </c>
      <c r="AE28" s="7">
        <f t="shared" ca="1" si="11"/>
        <v>0.19627398156672643</v>
      </c>
      <c r="AF28" s="7">
        <f t="shared" ca="1" si="11"/>
        <v>0.19627398156672643</v>
      </c>
      <c r="AG28" s="7">
        <f t="shared" ca="1" si="11"/>
        <v>0.19627398156672643</v>
      </c>
      <c r="AH28" s="7">
        <f t="shared" ca="1" si="11"/>
        <v>0.19627398156672643</v>
      </c>
      <c r="AI28" s="7">
        <f t="shared" ca="1" si="11"/>
        <v>0.19627398156672643</v>
      </c>
      <c r="AJ28" s="7">
        <f t="shared" ca="1" si="11"/>
        <v>0.19627398156672643</v>
      </c>
      <c r="AK28" s="7">
        <f t="shared" ca="1" si="11"/>
        <v>0.19627398156672643</v>
      </c>
      <c r="AL28" s="7">
        <f t="shared" ca="1" si="11"/>
        <v>0.19627398156672643</v>
      </c>
      <c r="AM28" s="7">
        <f t="shared" ca="1" si="11"/>
        <v>0.19627398156672643</v>
      </c>
      <c r="AN28" s="7">
        <f t="shared" ca="1" si="11"/>
        <v>0.19627398156672643</v>
      </c>
      <c r="AO28" s="7">
        <f t="shared" ca="1" si="11"/>
        <v>0.19627398156672643</v>
      </c>
      <c r="AP28" s="7">
        <f t="shared" ca="1" si="11"/>
        <v>0.19627398156672643</v>
      </c>
      <c r="AQ28" s="7">
        <f t="shared" ca="1" si="11"/>
        <v>0.19627398156672643</v>
      </c>
      <c r="AR28" s="7">
        <f t="shared" ca="1" si="11"/>
        <v>0.19627398156672643</v>
      </c>
      <c r="AS28" s="7">
        <f t="shared" ca="1" si="11"/>
        <v>0.19627398156672643</v>
      </c>
      <c r="AT28" s="7">
        <f t="shared" ca="1" si="11"/>
        <v>0.19627398156672643</v>
      </c>
      <c r="AU28" s="7">
        <f t="shared" ca="1" si="11"/>
        <v>0.19627398156672643</v>
      </c>
      <c r="AV28" s="7">
        <f t="shared" ca="1" si="11"/>
        <v>0.19627398156672643</v>
      </c>
      <c r="AW28" s="7">
        <f t="shared" ca="1" si="11"/>
        <v>0.19627398156672643</v>
      </c>
      <c r="AX28" s="7">
        <f t="shared" ca="1" si="11"/>
        <v>0.19627398156672643</v>
      </c>
      <c r="AY28" s="7">
        <f t="shared" ca="1" si="11"/>
        <v>0.19627398156672643</v>
      </c>
      <c r="AZ28" s="7">
        <f t="shared" ca="1" si="11"/>
        <v>0.19627398156672643</v>
      </c>
      <c r="BA28" s="7">
        <f t="shared" ca="1" si="11"/>
        <v>0.19627398156672643</v>
      </c>
      <c r="BB28" s="7">
        <f t="shared" ca="1" si="11"/>
        <v>0.19627398156672643</v>
      </c>
      <c r="BC28" s="7">
        <f t="shared" ca="1" si="11"/>
        <v>0.19627398156672643</v>
      </c>
      <c r="BD28" s="7">
        <f t="shared" ca="1" si="11"/>
        <v>0.19627398156672643</v>
      </c>
      <c r="BE28" s="7">
        <f t="shared" ca="1" si="11"/>
        <v>0.19627398156672643</v>
      </c>
      <c r="BF28" s="7">
        <f t="shared" ca="1" si="11"/>
        <v>0.19627398156672643</v>
      </c>
      <c r="BG28" s="7">
        <f t="shared" ca="1" si="11"/>
        <v>0.19627398156672643</v>
      </c>
      <c r="BH28" s="7">
        <f t="shared" ca="1" si="11"/>
        <v>0.19627398156672643</v>
      </c>
      <c r="BI28" s="7">
        <f t="shared" ca="1" si="11"/>
        <v>0.19627398156672643</v>
      </c>
      <c r="BJ28" s="7">
        <f t="shared" ca="1" si="11"/>
        <v>0.19627398156672643</v>
      </c>
      <c r="BK28" s="7">
        <f t="shared" ca="1" si="11"/>
        <v>0.19627398156672643</v>
      </c>
      <c r="BL28" s="7">
        <f ca="1">SUM(C28:BK28)</f>
        <v>57.496972769240664</v>
      </c>
      <c r="BM28" s="172">
        <f ca="1">BL28/$BL$45</f>
        <v>5.5248353245379285E-4</v>
      </c>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c r="MK28" s="7"/>
      <c r="ML28" s="7"/>
      <c r="MM28" s="7"/>
      <c r="MN28" s="7"/>
      <c r="MO28" s="7"/>
      <c r="MP28" s="7"/>
      <c r="MQ28" s="7"/>
      <c r="MR28" s="7"/>
      <c r="MS28" s="7"/>
      <c r="MT28" s="7"/>
      <c r="MU28" s="7"/>
      <c r="MV28" s="7"/>
      <c r="MW28" s="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W28" s="7"/>
      <c r="NX28" s="7"/>
      <c r="NY28" s="7"/>
      <c r="NZ28" s="7"/>
      <c r="OA28" s="7"/>
      <c r="OB28" s="7"/>
      <c r="OC28" s="7"/>
      <c r="OD28" s="7"/>
      <c r="OE28" s="7"/>
      <c r="OF28" s="7"/>
      <c r="OG28" s="7"/>
      <c r="OH28" s="7"/>
      <c r="OI28" s="7"/>
      <c r="OJ28" s="7"/>
      <c r="OK28" s="7"/>
      <c r="OL28" s="7"/>
      <c r="OM28" s="7"/>
      <c r="ON28" s="7"/>
      <c r="OO28" s="7"/>
      <c r="OP28" s="7"/>
      <c r="OQ28" s="7"/>
      <c r="OR28" s="7"/>
      <c r="OS28" s="7"/>
      <c r="OT28" s="7"/>
      <c r="OU28" s="7"/>
      <c r="OV28" s="7"/>
      <c r="OW28" s="7"/>
      <c r="OX28" s="7"/>
      <c r="OY28" s="7"/>
      <c r="OZ28" s="7"/>
      <c r="PA28" s="7"/>
      <c r="PB28" s="7"/>
      <c r="PC28" s="7"/>
      <c r="PD28" s="7"/>
      <c r="PE28" s="7"/>
      <c r="PF28" s="7"/>
      <c r="PG28" s="7"/>
      <c r="PH28" s="7"/>
      <c r="PI28" s="7"/>
      <c r="PJ28" s="7"/>
      <c r="PK28" s="7"/>
      <c r="PL28" s="7"/>
      <c r="PM28" s="7"/>
      <c r="PN28" s="7"/>
      <c r="PO28" s="7"/>
      <c r="PP28" s="7"/>
      <c r="PQ28" s="7"/>
      <c r="PR28" s="7"/>
      <c r="PS28" s="7"/>
      <c r="PT28" s="7"/>
      <c r="PU28" s="7"/>
      <c r="PV28" s="7"/>
      <c r="PW28" s="7"/>
      <c r="PX28" s="7"/>
      <c r="PY28" s="7"/>
      <c r="PZ28" s="7"/>
      <c r="QA28" s="7"/>
      <c r="QB28" s="7"/>
      <c r="QC28" s="7"/>
      <c r="QD28" s="7"/>
      <c r="QE28" s="7"/>
      <c r="QF28" s="7"/>
      <c r="QG28" s="7"/>
      <c r="QH28" s="7"/>
      <c r="QI28" s="7"/>
      <c r="QJ28" s="7"/>
      <c r="QK28" s="7"/>
      <c r="QL28" s="7"/>
      <c r="QM28" s="7"/>
      <c r="QN28" s="7"/>
      <c r="QO28" s="7"/>
      <c r="QP28" s="7"/>
      <c r="QQ28" s="7"/>
      <c r="QR28" s="7"/>
      <c r="QS28" s="7"/>
      <c r="QT28" s="7"/>
      <c r="QU28" s="7"/>
      <c r="QV28" s="7"/>
      <c r="QW28" s="7"/>
      <c r="QX28" s="7"/>
      <c r="QY28" s="7"/>
      <c r="QZ28" s="7"/>
      <c r="RA28" s="7"/>
      <c r="RB28" s="7"/>
      <c r="RC28" s="7"/>
      <c r="RD28" s="7"/>
      <c r="RE28" s="7"/>
      <c r="RF28" s="7"/>
      <c r="RG28" s="7"/>
      <c r="RH28" s="7"/>
      <c r="RI28" s="7"/>
      <c r="RJ28" s="7"/>
      <c r="RK28" s="7"/>
      <c r="RL28" s="7"/>
      <c r="RM28" s="7"/>
      <c r="RN28" s="7"/>
      <c r="RO28" s="7"/>
      <c r="RP28" s="7"/>
      <c r="RQ28" s="7"/>
      <c r="RR28" s="7"/>
      <c r="RS28" s="7"/>
      <c r="RT28" s="7"/>
      <c r="RU28" s="7"/>
      <c r="RV28" s="7"/>
      <c r="RW28" s="7"/>
      <c r="RX28" s="7"/>
      <c r="RY28" s="7"/>
      <c r="RZ28" s="7"/>
      <c r="SA28" s="7"/>
      <c r="SB28" s="7"/>
      <c r="SC28" s="7"/>
      <c r="SD28" s="7"/>
      <c r="SE28" s="7"/>
      <c r="SF28" s="7"/>
      <c r="SG28" s="7"/>
      <c r="SH28" s="7"/>
      <c r="SI28" s="7"/>
      <c r="SJ28" s="7"/>
      <c r="SK28" s="7"/>
      <c r="SL28" s="7"/>
      <c r="SM28" s="7"/>
      <c r="SN28" s="7"/>
      <c r="SO28" s="7"/>
      <c r="SP28" s="7"/>
      <c r="SQ28" s="7"/>
      <c r="SR28" s="7"/>
      <c r="SS28" s="7"/>
      <c r="ST28" s="7"/>
      <c r="SU28" s="7"/>
      <c r="SV28" s="7"/>
      <c r="SW28" s="7"/>
      <c r="SX28" s="7"/>
      <c r="SY28" s="7"/>
      <c r="SZ28" s="7"/>
      <c r="TA28" s="7"/>
      <c r="TB28" s="7"/>
      <c r="TC28" s="7"/>
      <c r="TD28" s="7"/>
      <c r="TE28" s="7"/>
      <c r="TF28" s="7"/>
      <c r="TG28" s="7"/>
      <c r="TH28" s="7"/>
      <c r="TI28" s="7"/>
      <c r="TJ28" s="7"/>
      <c r="TK28" s="7"/>
      <c r="TL28" s="7"/>
      <c r="TM28" s="7"/>
      <c r="TN28" s="7"/>
      <c r="TO28" s="7"/>
      <c r="TP28" s="7"/>
      <c r="TQ28" s="7"/>
      <c r="TR28" s="7"/>
      <c r="TS28" s="7"/>
      <c r="TT28" s="7"/>
      <c r="TU28" s="7"/>
      <c r="TV28" s="7"/>
      <c r="TW28" s="7"/>
      <c r="TX28" s="7"/>
      <c r="TY28" s="7"/>
      <c r="TZ28" s="7"/>
      <c r="UA28" s="7"/>
      <c r="UB28" s="7"/>
      <c r="UC28" s="7"/>
      <c r="UD28" s="7"/>
      <c r="UE28" s="7"/>
      <c r="UF28" s="7"/>
      <c r="UG28" s="7"/>
      <c r="UH28" s="7"/>
      <c r="UI28" s="7"/>
      <c r="UJ28" s="7"/>
      <c r="UK28" s="7"/>
      <c r="UL28" s="7"/>
      <c r="UM28" s="7"/>
      <c r="UN28" s="7"/>
      <c r="UO28" s="7"/>
      <c r="UP28" s="7"/>
      <c r="UQ28" s="7"/>
      <c r="UR28" s="7"/>
      <c r="US28" s="7"/>
      <c r="UT28" s="7"/>
      <c r="UU28" s="7"/>
      <c r="UV28" s="7"/>
      <c r="UW28" s="7"/>
      <c r="UX28" s="7"/>
      <c r="UY28" s="7"/>
      <c r="UZ28" s="7"/>
      <c r="VA28" s="7"/>
      <c r="VB28" s="7"/>
      <c r="VC28" s="7"/>
      <c r="VD28" s="7"/>
      <c r="VE28" s="7"/>
      <c r="VF28" s="7"/>
      <c r="VG28" s="7"/>
      <c r="VH28" s="7"/>
      <c r="VI28" s="7"/>
      <c r="VJ28" s="7"/>
      <c r="VK28" s="7"/>
      <c r="VL28" s="7"/>
      <c r="VM28" s="7"/>
      <c r="VN28" s="7"/>
      <c r="VO28" s="7"/>
      <c r="VP28" s="7"/>
      <c r="VQ28" s="7"/>
      <c r="VR28" s="7"/>
      <c r="VS28" s="7"/>
      <c r="VT28" s="7"/>
      <c r="VU28" s="7"/>
      <c r="VV28" s="7"/>
      <c r="VW28" s="7"/>
      <c r="VX28" s="7"/>
      <c r="VY28" s="7"/>
      <c r="VZ28" s="7"/>
      <c r="WA28" s="7"/>
      <c r="WB28" s="7"/>
      <c r="WC28" s="7"/>
      <c r="WD28" s="7"/>
      <c r="WE28" s="7"/>
      <c r="WF28" s="7"/>
      <c r="WG28" s="7"/>
      <c r="WH28" s="7"/>
      <c r="WI28" s="7"/>
      <c r="WJ28" s="7"/>
      <c r="WK28" s="7"/>
      <c r="WL28" s="7"/>
      <c r="WM28" s="7"/>
      <c r="WN28" s="7"/>
      <c r="WO28" s="7"/>
      <c r="WP28" s="7"/>
      <c r="WQ28" s="7"/>
      <c r="WR28" s="7"/>
      <c r="WS28" s="7"/>
      <c r="WT28" s="7"/>
      <c r="WU28" s="7"/>
      <c r="WV28" s="7"/>
      <c r="WW28" s="7"/>
      <c r="WX28" s="7"/>
      <c r="WY28" s="7"/>
      <c r="WZ28" s="7"/>
      <c r="XA28" s="7"/>
      <c r="XB28" s="7"/>
      <c r="XC28" s="7"/>
      <c r="XD28" s="7"/>
      <c r="XE28" s="7"/>
      <c r="XF28" s="7"/>
      <c r="XG28" s="7"/>
      <c r="XH28" s="7"/>
      <c r="XI28" s="7"/>
      <c r="XJ28" s="7"/>
      <c r="XK28" s="7"/>
      <c r="XL28" s="7"/>
      <c r="XM28" s="7"/>
      <c r="XN28" s="7"/>
      <c r="XO28" s="7"/>
      <c r="XP28" s="7"/>
      <c r="XQ28" s="7"/>
      <c r="XR28" s="7"/>
      <c r="XS28" s="7"/>
      <c r="XT28" s="7"/>
      <c r="XU28" s="7"/>
      <c r="XV28" s="7"/>
      <c r="XW28" s="7"/>
      <c r="XX28" s="7"/>
      <c r="XY28" s="7"/>
      <c r="XZ28" s="7"/>
      <c r="YA28" s="7"/>
      <c r="YB28" s="7"/>
      <c r="YC28" s="7"/>
      <c r="YD28" s="7"/>
      <c r="YE28" s="7"/>
      <c r="YF28" s="7"/>
      <c r="YG28" s="7"/>
      <c r="YH28" s="7"/>
      <c r="YI28" s="7"/>
      <c r="YJ28" s="7"/>
      <c r="YK28" s="7"/>
      <c r="YL28" s="7"/>
      <c r="YM28" s="7"/>
      <c r="YN28" s="7"/>
      <c r="YO28" s="7"/>
      <c r="YP28" s="7"/>
      <c r="YQ28" s="7"/>
      <c r="YR28" s="7"/>
      <c r="YS28" s="7"/>
      <c r="YT28" s="7"/>
      <c r="YU28" s="7"/>
      <c r="YV28" s="7"/>
      <c r="YW28" s="7"/>
      <c r="YX28" s="7"/>
      <c r="YY28" s="7"/>
      <c r="YZ28" s="7"/>
      <c r="ZA28" s="7"/>
      <c r="ZB28" s="7"/>
      <c r="ZC28" s="7"/>
      <c r="ZD28" s="7"/>
      <c r="ZE28" s="7"/>
      <c r="ZF28" s="7"/>
      <c r="ZG28" s="7"/>
      <c r="ZH28" s="7"/>
      <c r="ZI28" s="7"/>
      <c r="ZJ28" s="7"/>
      <c r="ZK28" s="7"/>
      <c r="ZL28" s="7"/>
      <c r="ZM28" s="7"/>
      <c r="ZN28" s="7"/>
      <c r="ZO28" s="7"/>
      <c r="ZP28" s="7"/>
      <c r="ZQ28" s="7"/>
      <c r="ZR28" s="7"/>
      <c r="ZS28" s="7"/>
      <c r="ZT28" s="7"/>
      <c r="ZU28" s="7"/>
      <c r="ZV28" s="7"/>
      <c r="ZW28" s="7"/>
      <c r="ZX28" s="7"/>
      <c r="ZY28" s="7"/>
      <c r="ZZ28" s="7"/>
      <c r="AAA28" s="7"/>
      <c r="AAB28" s="7"/>
      <c r="AAC28" s="7"/>
      <c r="AAD28" s="7"/>
      <c r="AAE28" s="7"/>
      <c r="AAF28" s="7"/>
      <c r="AAG28" s="7"/>
      <c r="AAH28" s="7"/>
      <c r="AAI28" s="7"/>
      <c r="AAJ28" s="7"/>
      <c r="AAK28" s="7"/>
      <c r="AAL28" s="7"/>
      <c r="AAM28" s="7"/>
      <c r="AAN28" s="7"/>
      <c r="AAO28" s="7"/>
      <c r="AAP28" s="7"/>
      <c r="AAQ28" s="7"/>
      <c r="AAR28" s="7"/>
      <c r="AAS28" s="7"/>
      <c r="AAT28" s="7"/>
      <c r="AAU28" s="7"/>
      <c r="AAV28" s="7"/>
      <c r="AAW28" s="7"/>
      <c r="AAX28" s="7"/>
      <c r="AAY28" s="7"/>
      <c r="AAZ28" s="7"/>
      <c r="ABA28" s="7"/>
      <c r="ABB28" s="7"/>
      <c r="ABC28" s="7"/>
      <c r="ABD28" s="7"/>
      <c r="ABE28" s="7"/>
      <c r="ABF28" s="7"/>
      <c r="ABG28" s="7"/>
      <c r="ABH28" s="7"/>
      <c r="ABI28" s="7"/>
      <c r="ABJ28" s="7"/>
      <c r="ABK28" s="7"/>
      <c r="ABL28" s="7"/>
      <c r="ABM28" s="7"/>
      <c r="ABN28" s="7"/>
      <c r="ABO28" s="7"/>
      <c r="ABP28" s="7"/>
      <c r="ABQ28" s="7"/>
      <c r="ABR28" s="7"/>
      <c r="ABS28" s="7"/>
      <c r="ABT28" s="7"/>
      <c r="ABU28" s="7"/>
      <c r="ABV28" s="7"/>
      <c r="ABW28" s="7"/>
      <c r="ABX28" s="7"/>
      <c r="ABY28" s="7"/>
      <c r="ABZ28" s="7"/>
      <c r="ACA28" s="7"/>
      <c r="ACB28" s="7"/>
      <c r="ACC28" s="7"/>
      <c r="ACD28" s="7"/>
      <c r="ACE28" s="7"/>
      <c r="ACF28" s="7"/>
      <c r="ACG28" s="7"/>
      <c r="ACH28" s="7"/>
      <c r="ACI28" s="7"/>
      <c r="ACJ28" s="7"/>
      <c r="ACK28" s="7"/>
      <c r="ACL28" s="7"/>
      <c r="ACM28" s="7"/>
      <c r="ACN28" s="7"/>
      <c r="ACO28" s="7"/>
      <c r="ACP28" s="7"/>
      <c r="ACQ28" s="7"/>
      <c r="ACR28" s="7"/>
      <c r="ACS28" s="7"/>
      <c r="ACT28" s="7"/>
      <c r="ACU28" s="7"/>
      <c r="ACV28" s="7"/>
      <c r="ACW28" s="7"/>
      <c r="ACX28" s="7"/>
      <c r="ACY28" s="7"/>
      <c r="ACZ28" s="7"/>
      <c r="ADA28" s="7"/>
      <c r="ADB28" s="7"/>
      <c r="ADC28" s="7"/>
      <c r="ADD28" s="7"/>
      <c r="ADE28" s="7"/>
      <c r="ADF28" s="7"/>
      <c r="ADG28" s="7"/>
      <c r="ADH28" s="7"/>
      <c r="ADI28" s="7"/>
      <c r="ADJ28" s="7"/>
      <c r="ADK28" s="7"/>
      <c r="ADL28" s="7"/>
      <c r="ADM28" s="7"/>
      <c r="ADN28" s="7"/>
      <c r="ADO28" s="7"/>
      <c r="ADP28" s="7"/>
      <c r="ADQ28" s="7"/>
      <c r="ADR28" s="7"/>
      <c r="ADS28" s="7"/>
      <c r="ADT28" s="7"/>
      <c r="ADU28" s="7"/>
      <c r="ADV28" s="7"/>
      <c r="ADW28" s="7"/>
      <c r="ADX28" s="7"/>
      <c r="ADY28" s="7"/>
      <c r="ADZ28" s="7"/>
      <c r="AEA28" s="7"/>
      <c r="AEB28" s="7"/>
      <c r="AEC28" s="7"/>
      <c r="AED28" s="7"/>
      <c r="AEE28" s="7"/>
      <c r="AEF28" s="7"/>
      <c r="AEG28" s="7"/>
      <c r="AEH28" s="7"/>
      <c r="AEI28" s="7"/>
      <c r="AEJ28" s="7"/>
      <c r="AEK28" s="7"/>
      <c r="AEL28" s="7"/>
      <c r="AEM28" s="7"/>
      <c r="AEN28" s="7"/>
      <c r="AEO28" s="7"/>
      <c r="AEP28" s="7"/>
      <c r="AEQ28" s="7"/>
      <c r="AER28" s="7"/>
      <c r="AES28" s="7"/>
      <c r="AET28" s="7"/>
      <c r="AEU28" s="7"/>
      <c r="AEV28" s="7"/>
      <c r="AEW28" s="7"/>
      <c r="AEX28" s="7"/>
      <c r="AEY28" s="7"/>
      <c r="AEZ28" s="7"/>
      <c r="AFA28" s="7"/>
      <c r="AFB28" s="7"/>
      <c r="AFC28" s="7"/>
      <c r="AFD28" s="7"/>
      <c r="AFE28" s="7"/>
      <c r="AFF28" s="7"/>
      <c r="AFG28" s="7"/>
      <c r="AFH28" s="7"/>
      <c r="AFI28" s="7"/>
      <c r="AFJ28" s="7"/>
      <c r="AFK28" s="7"/>
      <c r="AFL28" s="7"/>
      <c r="AFM28" s="7"/>
      <c r="AFN28" s="7"/>
      <c r="AFO28" s="7"/>
      <c r="AFP28" s="7"/>
      <c r="AFQ28" s="7"/>
      <c r="AFR28" s="7"/>
      <c r="AFS28" s="7"/>
      <c r="AFT28" s="7"/>
      <c r="AFU28" s="7"/>
      <c r="AFV28" s="7"/>
      <c r="AFW28" s="7"/>
      <c r="AFX28" s="7"/>
      <c r="AFY28" s="7"/>
      <c r="AFZ28" s="7"/>
      <c r="AGA28" s="7"/>
      <c r="AGB28" s="7"/>
      <c r="AGC28" s="7"/>
      <c r="AGD28" s="7"/>
      <c r="AGE28" s="7"/>
      <c r="AGF28" s="7"/>
      <c r="AGG28" s="7"/>
      <c r="AGH28" s="7"/>
      <c r="AGI28" s="7"/>
      <c r="AGJ28" s="7"/>
      <c r="AGK28" s="7"/>
      <c r="AGL28" s="7"/>
      <c r="AGM28" s="7"/>
      <c r="AGN28" s="7"/>
      <c r="AGO28" s="7"/>
      <c r="AGP28" s="7"/>
      <c r="AGQ28" s="7"/>
      <c r="AGR28" s="7"/>
      <c r="AGS28" s="7"/>
      <c r="AGT28" s="7"/>
      <c r="AGU28" s="7"/>
      <c r="AGV28" s="7"/>
      <c r="AGW28" s="7"/>
      <c r="AGX28" s="7"/>
      <c r="AGY28" s="7"/>
      <c r="AGZ28" s="7"/>
      <c r="AHA28" s="7"/>
      <c r="AHB28" s="7"/>
      <c r="AHC28" s="7"/>
      <c r="AHD28" s="7"/>
      <c r="AHE28" s="7"/>
      <c r="AHF28" s="7"/>
      <c r="AHG28" s="7"/>
      <c r="AHH28" s="7"/>
      <c r="AHI28" s="7"/>
      <c r="AHJ28" s="7"/>
      <c r="AHK28" s="7"/>
      <c r="AHL28" s="7"/>
      <c r="AHM28" s="7"/>
      <c r="AHN28" s="7"/>
      <c r="AHO28" s="7"/>
      <c r="AHP28" s="7"/>
      <c r="AHQ28" s="7"/>
      <c r="AHR28" s="7"/>
      <c r="AHS28" s="7"/>
      <c r="AHT28" s="7"/>
      <c r="AHU28" s="7"/>
      <c r="AHV28" s="7"/>
      <c r="AHW28" s="7"/>
      <c r="AHX28" s="7"/>
      <c r="AHY28" s="7"/>
      <c r="AHZ28" s="7"/>
      <c r="AIA28" s="7"/>
      <c r="AIB28" s="7"/>
      <c r="AIC28" s="7"/>
      <c r="AID28" s="7"/>
      <c r="AIE28" s="7"/>
      <c r="AIF28" s="7"/>
      <c r="AIG28" s="7"/>
      <c r="AIH28" s="7"/>
      <c r="AII28" s="7"/>
      <c r="AIJ28" s="7"/>
      <c r="AIK28" s="7"/>
      <c r="AIL28" s="7"/>
      <c r="AIM28" s="7"/>
      <c r="AIN28" s="7"/>
      <c r="AIO28" s="7"/>
      <c r="AIP28" s="7"/>
      <c r="AIQ28" s="7"/>
      <c r="AIR28" s="7"/>
      <c r="AIS28" s="7"/>
      <c r="AIT28" s="7"/>
      <c r="AIU28" s="7"/>
      <c r="AIV28" s="7"/>
      <c r="AIW28" s="7"/>
      <c r="AIX28" s="7"/>
      <c r="AIY28" s="7"/>
      <c r="AIZ28" s="7"/>
      <c r="AJA28" s="7"/>
      <c r="AJB28" s="7"/>
      <c r="AJC28" s="7"/>
      <c r="AJD28" s="7"/>
      <c r="AJE28" s="7"/>
      <c r="AJF28" s="7"/>
      <c r="AJG28" s="7"/>
      <c r="AJH28" s="7"/>
      <c r="AJI28" s="7"/>
      <c r="AJJ28" s="7"/>
      <c r="AJK28" s="7"/>
      <c r="AJL28" s="7"/>
      <c r="AJM28" s="7"/>
      <c r="AJN28" s="7"/>
      <c r="AJO28" s="7"/>
      <c r="AJP28" s="7"/>
      <c r="AJQ28" s="7"/>
      <c r="AJR28" s="7"/>
      <c r="AJS28" s="7"/>
      <c r="AJT28" s="7"/>
      <c r="AJU28" s="7"/>
      <c r="AJV28" s="7"/>
      <c r="AJW28" s="7"/>
      <c r="AJX28" s="7"/>
      <c r="AJY28" s="7"/>
      <c r="AJZ28" s="7"/>
      <c r="AKA28" s="7"/>
      <c r="AKB28" s="7"/>
      <c r="AKC28" s="7"/>
      <c r="AKD28" s="7"/>
      <c r="AKE28" s="7"/>
      <c r="AKF28" s="7"/>
      <c r="AKG28" s="7"/>
      <c r="AKH28" s="7"/>
      <c r="AKI28" s="7"/>
      <c r="AKJ28" s="7"/>
      <c r="AKK28" s="7"/>
      <c r="AKL28" s="7"/>
      <c r="AKM28" s="7"/>
      <c r="AKN28" s="7"/>
      <c r="AKO28" s="7"/>
      <c r="AKP28" s="7"/>
      <c r="AKQ28" s="7"/>
      <c r="AKR28" s="7"/>
      <c r="AKS28" s="7"/>
      <c r="AKT28" s="7"/>
      <c r="AKU28" s="7"/>
      <c r="AKV28" s="7"/>
      <c r="AKW28" s="7"/>
      <c r="AKX28" s="7"/>
      <c r="AKY28" s="7"/>
      <c r="AKZ28" s="7"/>
      <c r="ALA28" s="7"/>
      <c r="ALB28" s="7"/>
      <c r="ALC28" s="7"/>
      <c r="ALD28" s="7"/>
      <c r="ALE28" s="7"/>
      <c r="ALF28" s="7"/>
      <c r="ALG28" s="7"/>
      <c r="ALH28" s="7"/>
      <c r="ALI28" s="7"/>
      <c r="ALJ28" s="7"/>
      <c r="ALK28" s="7"/>
      <c r="ALL28" s="7"/>
      <c r="ALM28" s="7"/>
      <c r="ALN28" s="7"/>
      <c r="ALO28" s="7"/>
      <c r="ALP28" s="7"/>
      <c r="ALQ28" s="7"/>
      <c r="ALR28" s="7"/>
      <c r="ALS28" s="7"/>
      <c r="ALT28" s="7"/>
      <c r="ALU28" s="7"/>
      <c r="ALV28" s="7"/>
      <c r="ALW28" s="7"/>
      <c r="ALX28" s="7"/>
      <c r="ALY28" s="7"/>
      <c r="ALZ28" s="7"/>
      <c r="AMA28" s="7"/>
      <c r="AMB28" s="7"/>
      <c r="AMC28" s="7"/>
      <c r="AMD28" s="7"/>
      <c r="AME28" s="7"/>
      <c r="AMF28" s="7"/>
      <c r="AMG28" s="7"/>
      <c r="AMH28" s="7"/>
      <c r="AMI28" s="7"/>
      <c r="AMJ28" s="7"/>
      <c r="AMK28" s="7"/>
      <c r="AML28" s="7"/>
      <c r="AMM28" s="7"/>
      <c r="AMN28" s="7"/>
      <c r="AMO28" s="7"/>
      <c r="AMP28" s="7"/>
      <c r="AMQ28" s="7"/>
      <c r="AMR28" s="7"/>
      <c r="AMS28" s="7"/>
      <c r="AMT28" s="7"/>
      <c r="AMU28" s="7"/>
      <c r="AMV28" s="7"/>
      <c r="AMW28" s="7"/>
      <c r="AMX28" s="7"/>
      <c r="AMY28" s="7"/>
      <c r="AMZ28" s="7"/>
      <c r="ANA28" s="7"/>
      <c r="ANB28" s="7"/>
      <c r="ANC28" s="7"/>
      <c r="AND28" s="7"/>
      <c r="ANE28" s="7"/>
      <c r="ANF28" s="7"/>
      <c r="ANG28" s="7"/>
      <c r="ANH28" s="7"/>
      <c r="ANI28" s="7"/>
      <c r="ANJ28" s="7"/>
      <c r="ANK28" s="7"/>
      <c r="ANL28" s="7"/>
      <c r="ANM28" s="7"/>
      <c r="ANN28" s="7"/>
      <c r="ANO28" s="7"/>
      <c r="ANP28" s="7"/>
      <c r="ANQ28" s="7"/>
      <c r="ANR28" s="7"/>
      <c r="ANS28" s="7"/>
      <c r="ANT28" s="7"/>
      <c r="ANU28" s="7"/>
      <c r="ANV28" s="7"/>
      <c r="ANW28" s="7"/>
      <c r="ANX28" s="7"/>
      <c r="ANY28" s="7"/>
      <c r="ANZ28" s="7"/>
      <c r="AOA28" s="7"/>
      <c r="AOB28" s="7"/>
      <c r="AOC28" s="7"/>
      <c r="AOD28" s="7"/>
      <c r="AOE28" s="7"/>
      <c r="AOF28" s="7"/>
      <c r="AOG28" s="7"/>
      <c r="AOH28" s="7"/>
      <c r="AOI28" s="7"/>
      <c r="AOJ28" s="7"/>
      <c r="AOK28" s="7"/>
      <c r="AOL28" s="7"/>
      <c r="AOM28" s="7"/>
      <c r="AON28" s="7"/>
      <c r="AOO28" s="7"/>
      <c r="AOP28" s="7"/>
      <c r="AOQ28" s="7"/>
      <c r="AOR28" s="7"/>
      <c r="AOS28" s="7"/>
      <c r="AOT28" s="7"/>
      <c r="AOU28" s="7"/>
      <c r="AOV28" s="7"/>
      <c r="AOW28" s="7"/>
      <c r="AOX28" s="7"/>
      <c r="AOY28" s="7"/>
      <c r="AOZ28" s="7"/>
      <c r="APA28" s="7"/>
      <c r="APB28" s="7"/>
      <c r="APC28" s="7"/>
      <c r="APD28" s="7"/>
      <c r="APE28" s="7"/>
      <c r="APF28" s="7"/>
      <c r="APG28" s="7"/>
      <c r="APH28" s="7"/>
      <c r="API28" s="7"/>
      <c r="APJ28" s="7"/>
      <c r="APK28" s="7"/>
      <c r="APL28" s="7"/>
      <c r="APM28" s="7"/>
      <c r="APN28" s="7"/>
      <c r="APO28" s="7"/>
      <c r="APP28" s="7"/>
      <c r="APQ28" s="7"/>
      <c r="APR28" s="7"/>
      <c r="APS28" s="7"/>
      <c r="APT28" s="7"/>
      <c r="APU28" s="7"/>
      <c r="APV28" s="7"/>
      <c r="APW28" s="7"/>
      <c r="APX28" s="7"/>
      <c r="APY28" s="7"/>
      <c r="APZ28" s="7"/>
      <c r="AQA28" s="7"/>
      <c r="AQB28" s="7"/>
      <c r="AQC28" s="7"/>
      <c r="AQD28" s="7"/>
      <c r="AQE28" s="7"/>
      <c r="AQF28" s="7"/>
      <c r="AQG28" s="7"/>
      <c r="AQH28" s="7"/>
      <c r="AQI28" s="7"/>
      <c r="AQJ28" s="7"/>
      <c r="AQK28" s="7"/>
      <c r="AQL28" s="7"/>
      <c r="AQM28" s="7"/>
      <c r="AQN28" s="7"/>
      <c r="AQO28" s="7"/>
      <c r="AQP28" s="7"/>
      <c r="AQQ28" s="7"/>
      <c r="AQR28" s="7"/>
      <c r="AQS28" s="7"/>
      <c r="AQT28" s="7"/>
      <c r="AQU28" s="7"/>
      <c r="AQV28" s="7"/>
      <c r="AQW28" s="7"/>
      <c r="AQX28" s="7"/>
      <c r="AQY28" s="7"/>
      <c r="AQZ28" s="7"/>
      <c r="ARA28" s="7"/>
      <c r="ARB28" s="7"/>
      <c r="ARC28" s="7"/>
      <c r="ARD28" s="7"/>
      <c r="ARE28" s="7"/>
      <c r="ARF28" s="7"/>
      <c r="ARG28" s="7"/>
      <c r="ARH28" s="7"/>
      <c r="ARI28" s="7"/>
      <c r="ARJ28" s="7"/>
      <c r="ARK28" s="7"/>
      <c r="ARL28" s="7"/>
      <c r="ARM28" s="7"/>
      <c r="ARN28" s="7"/>
      <c r="ARO28" s="7"/>
      <c r="ARP28" s="7"/>
      <c r="ARQ28" s="7"/>
      <c r="ARR28" s="7"/>
      <c r="ARS28" s="7"/>
      <c r="ART28" s="7"/>
      <c r="ARU28" s="7"/>
      <c r="ARV28" s="7"/>
      <c r="ARW28" s="7"/>
      <c r="ARX28" s="7"/>
      <c r="ARY28" s="7"/>
      <c r="ARZ28" s="7"/>
      <c r="ASA28" s="7"/>
      <c r="ASB28" s="7"/>
      <c r="ASC28" s="7"/>
      <c r="ASD28" s="7"/>
      <c r="ASE28" s="7"/>
      <c r="ASF28" s="7"/>
      <c r="ASG28" s="7"/>
      <c r="ASH28" s="7"/>
      <c r="ASI28" s="7"/>
      <c r="ASJ28" s="7"/>
      <c r="ASK28" s="7"/>
      <c r="ASL28" s="7"/>
      <c r="ASM28" s="7"/>
      <c r="ASN28" s="7"/>
      <c r="ASO28" s="7"/>
      <c r="ASP28" s="7"/>
      <c r="ASQ28" s="7"/>
      <c r="ASR28" s="7"/>
      <c r="ASS28" s="7"/>
      <c r="AST28" s="7"/>
      <c r="ASU28" s="7"/>
      <c r="ASV28" s="7"/>
      <c r="ASW28" s="7"/>
      <c r="ASX28" s="7"/>
      <c r="ASY28" s="7"/>
      <c r="ASZ28" s="7"/>
      <c r="ATA28" s="7"/>
      <c r="ATB28" s="7"/>
      <c r="ATC28" s="7"/>
      <c r="ATD28" s="7"/>
      <c r="ATE28" s="7"/>
      <c r="ATF28" s="7"/>
      <c r="ATG28" s="7"/>
      <c r="ATH28" s="7"/>
      <c r="ATI28" s="7"/>
      <c r="ATJ28" s="7"/>
      <c r="ATK28" s="7"/>
      <c r="ATL28" s="7"/>
      <c r="ATM28" s="7"/>
      <c r="ATN28" s="7"/>
      <c r="ATO28" s="7"/>
      <c r="ATP28" s="7"/>
      <c r="ATQ28" s="7"/>
      <c r="ATR28" s="7"/>
      <c r="ATS28" s="7"/>
      <c r="ATT28" s="7"/>
      <c r="ATU28" s="7"/>
      <c r="ATV28" s="7"/>
      <c r="ATW28" s="7"/>
      <c r="ATX28" s="7"/>
      <c r="ATY28" s="7"/>
      <c r="ATZ28" s="7"/>
      <c r="AUA28" s="7"/>
      <c r="AUB28" s="7"/>
      <c r="AUC28" s="7"/>
      <c r="AUD28" s="7"/>
      <c r="AUE28" s="7"/>
      <c r="AUF28" s="7"/>
      <c r="AUG28" s="7"/>
      <c r="AUH28" s="7"/>
      <c r="AUI28" s="7"/>
      <c r="AUJ28" s="7"/>
      <c r="AUK28" s="7"/>
      <c r="AUL28" s="7"/>
      <c r="AUM28" s="7"/>
      <c r="AUN28" s="7"/>
      <c r="AUO28" s="7"/>
      <c r="AUP28" s="7"/>
      <c r="AUQ28" s="7"/>
      <c r="AUR28" s="7"/>
      <c r="AUS28" s="7"/>
      <c r="AUT28" s="7"/>
      <c r="AUU28" s="7"/>
      <c r="AUV28" s="7"/>
      <c r="AUW28" s="7"/>
      <c r="AUX28" s="7"/>
      <c r="AUY28" s="7"/>
      <c r="AUZ28" s="7"/>
      <c r="AVA28" s="7"/>
      <c r="AVB28" s="7"/>
      <c r="AVC28" s="7"/>
      <c r="AVD28" s="7"/>
      <c r="AVE28" s="7"/>
      <c r="AVF28" s="7"/>
      <c r="AVG28" s="7"/>
      <c r="AVH28" s="7"/>
      <c r="AVI28" s="7"/>
      <c r="AVJ28" s="7"/>
      <c r="AVK28" s="7"/>
      <c r="AVL28" s="7"/>
      <c r="AVM28" s="7"/>
      <c r="AVN28" s="7"/>
      <c r="AVO28" s="7"/>
      <c r="AVP28" s="7"/>
      <c r="AVQ28" s="7"/>
      <c r="AVR28" s="7"/>
      <c r="AVS28" s="7"/>
      <c r="AVT28" s="7"/>
      <c r="AVU28" s="7"/>
      <c r="AVV28" s="7"/>
      <c r="AVW28" s="7"/>
      <c r="AVX28" s="7"/>
      <c r="AVY28" s="7"/>
      <c r="AVZ28" s="7"/>
      <c r="AWA28" s="7"/>
      <c r="AWB28" s="7"/>
      <c r="AWC28" s="7"/>
      <c r="AWD28" s="7"/>
      <c r="AWE28" s="7"/>
      <c r="AWF28" s="7"/>
      <c r="AWG28" s="7"/>
      <c r="AWH28" s="7"/>
      <c r="AWI28" s="7"/>
      <c r="AWJ28" s="7"/>
      <c r="AWK28" s="7"/>
      <c r="AWL28" s="7"/>
      <c r="AWM28" s="7"/>
      <c r="AWN28" s="7"/>
      <c r="AWO28" s="7"/>
      <c r="AWP28" s="7"/>
      <c r="AWQ28" s="7"/>
      <c r="AWR28" s="7"/>
      <c r="AWS28" s="7"/>
      <c r="AWT28" s="7"/>
      <c r="AWU28" s="7"/>
      <c r="AWV28" s="7"/>
      <c r="AWW28" s="7"/>
      <c r="AWX28" s="7"/>
      <c r="AWY28" s="7"/>
      <c r="AWZ28" s="7"/>
      <c r="AXA28" s="7"/>
      <c r="AXB28" s="7"/>
      <c r="AXC28" s="7"/>
      <c r="AXD28" s="7"/>
      <c r="AXE28" s="7"/>
      <c r="AXF28" s="7"/>
      <c r="AXG28" s="7"/>
      <c r="AXH28" s="7"/>
      <c r="AXI28" s="7"/>
      <c r="AXJ28" s="7"/>
      <c r="AXK28" s="7"/>
      <c r="AXL28" s="7"/>
      <c r="AXM28" s="7"/>
      <c r="AXN28" s="7"/>
      <c r="AXO28" s="7"/>
      <c r="AXP28" s="7"/>
      <c r="AXQ28" s="7"/>
      <c r="AXR28" s="7"/>
      <c r="AXS28" s="7"/>
      <c r="AXT28" s="7"/>
      <c r="AXU28" s="7"/>
      <c r="AXV28" s="7"/>
      <c r="AXW28" s="7"/>
      <c r="AXX28" s="7"/>
      <c r="AXY28" s="7"/>
      <c r="AXZ28" s="7"/>
      <c r="AYA28" s="7"/>
      <c r="AYB28" s="7"/>
      <c r="AYC28" s="7"/>
      <c r="AYD28" s="7"/>
      <c r="AYE28" s="7"/>
      <c r="AYF28" s="7"/>
      <c r="AYG28" s="7"/>
      <c r="AYH28" s="7"/>
      <c r="AYI28" s="7"/>
      <c r="AYJ28" s="7"/>
      <c r="AYK28" s="7"/>
      <c r="AYL28" s="7"/>
      <c r="AYM28" s="7"/>
      <c r="AYN28" s="7"/>
      <c r="AYO28" s="7"/>
      <c r="AYP28" s="7"/>
      <c r="AYQ28" s="7"/>
      <c r="AYR28" s="7"/>
      <c r="AYS28" s="7"/>
      <c r="AYT28" s="7"/>
      <c r="AYU28" s="7"/>
      <c r="AYV28" s="7"/>
      <c r="AYW28" s="7"/>
      <c r="AYX28" s="7"/>
      <c r="AYY28" s="7"/>
      <c r="AYZ28" s="7"/>
      <c r="AZA28" s="7"/>
      <c r="AZB28" s="7"/>
      <c r="AZC28" s="7"/>
      <c r="AZD28" s="7"/>
      <c r="AZE28" s="7"/>
      <c r="AZF28" s="7"/>
      <c r="AZG28" s="7"/>
      <c r="AZH28" s="7"/>
      <c r="AZI28" s="7"/>
      <c r="AZJ28" s="7"/>
      <c r="AZK28" s="7"/>
      <c r="AZL28" s="7"/>
      <c r="AZM28" s="7"/>
      <c r="AZN28" s="7"/>
      <c r="AZO28" s="7"/>
      <c r="AZP28" s="7"/>
      <c r="AZQ28" s="7"/>
      <c r="AZR28" s="7"/>
      <c r="AZS28" s="7"/>
      <c r="AZT28" s="7"/>
      <c r="AZU28" s="7"/>
      <c r="AZV28" s="7"/>
      <c r="AZW28" s="7"/>
      <c r="AZX28" s="7"/>
      <c r="AZY28" s="7"/>
      <c r="AZZ28" s="7"/>
      <c r="BAA28" s="7"/>
      <c r="BAB28" s="7"/>
      <c r="BAC28" s="7"/>
      <c r="BAD28" s="7"/>
      <c r="BAE28" s="7"/>
      <c r="BAF28" s="7"/>
      <c r="BAG28" s="7"/>
      <c r="BAH28" s="7"/>
      <c r="BAI28" s="7"/>
      <c r="BAJ28" s="7"/>
      <c r="BAK28" s="7"/>
      <c r="BAL28" s="7"/>
      <c r="BAM28" s="7"/>
      <c r="BAN28" s="7"/>
      <c r="BAO28" s="7"/>
      <c r="BAP28" s="7"/>
      <c r="BAQ28" s="7"/>
      <c r="BAR28" s="7"/>
      <c r="BAS28" s="7"/>
      <c r="BAT28" s="7"/>
      <c r="BAU28" s="7"/>
      <c r="BAV28" s="7"/>
      <c r="BAW28" s="7"/>
      <c r="BAX28" s="7"/>
      <c r="BAY28" s="7"/>
      <c r="BAZ28" s="7"/>
      <c r="BBA28" s="7"/>
      <c r="BBB28" s="7"/>
      <c r="BBC28" s="7"/>
      <c r="BBD28" s="7"/>
      <c r="BBE28" s="7"/>
      <c r="BBF28" s="7"/>
      <c r="BBG28" s="7"/>
      <c r="BBH28" s="7"/>
      <c r="BBI28" s="7"/>
      <c r="BBJ28" s="7"/>
      <c r="BBK28" s="7"/>
      <c r="BBL28" s="7"/>
      <c r="BBM28" s="7"/>
      <c r="BBN28" s="7"/>
      <c r="BBO28" s="7"/>
      <c r="BBP28" s="7"/>
      <c r="BBQ28" s="7"/>
      <c r="BBR28" s="7"/>
      <c r="BBS28" s="7"/>
      <c r="BBT28" s="7"/>
      <c r="BBU28" s="7"/>
      <c r="BBV28" s="7"/>
      <c r="BBW28" s="7"/>
      <c r="BBX28" s="7"/>
      <c r="BBY28" s="7"/>
      <c r="BBZ28" s="7"/>
      <c r="BCA28" s="7"/>
      <c r="BCB28" s="7"/>
      <c r="BCC28" s="7"/>
      <c r="BCD28" s="7"/>
      <c r="BCE28" s="7"/>
      <c r="BCF28" s="7"/>
      <c r="BCG28" s="7"/>
      <c r="BCH28" s="7"/>
      <c r="BCI28" s="7"/>
      <c r="BCJ28" s="7"/>
      <c r="BCK28" s="7"/>
      <c r="BCL28" s="7"/>
      <c r="BCM28" s="7"/>
      <c r="BCN28" s="7"/>
      <c r="BCO28" s="7"/>
      <c r="BCP28" s="7"/>
      <c r="BCQ28" s="7"/>
      <c r="BCR28" s="7"/>
      <c r="BCS28" s="7"/>
      <c r="BCT28" s="7"/>
      <c r="BCU28" s="7"/>
      <c r="BCV28" s="7"/>
      <c r="BCW28" s="7"/>
      <c r="BCX28" s="7"/>
      <c r="BCY28" s="7"/>
      <c r="BCZ28" s="7"/>
      <c r="BDA28" s="7"/>
      <c r="BDB28" s="7"/>
      <c r="BDC28" s="7"/>
      <c r="BDD28" s="7"/>
      <c r="BDE28" s="7"/>
      <c r="BDF28" s="7"/>
      <c r="BDG28" s="7"/>
      <c r="BDH28" s="7"/>
      <c r="BDI28" s="7"/>
      <c r="BDJ28" s="7"/>
      <c r="BDK28" s="7"/>
      <c r="BDL28" s="7"/>
      <c r="BDM28" s="7"/>
      <c r="BDN28" s="7"/>
      <c r="BDO28" s="7"/>
      <c r="BDP28" s="7"/>
      <c r="BDQ28" s="7"/>
      <c r="BDR28" s="7"/>
      <c r="BDS28" s="7"/>
      <c r="BDT28" s="7"/>
      <c r="BDU28" s="7"/>
      <c r="BDV28" s="7"/>
      <c r="BDW28" s="7"/>
      <c r="BDX28" s="7"/>
      <c r="BDY28" s="7"/>
      <c r="BDZ28" s="7"/>
      <c r="BEA28" s="7"/>
      <c r="BEB28" s="7"/>
      <c r="BEC28" s="7"/>
      <c r="BED28" s="7"/>
      <c r="BEE28" s="7"/>
      <c r="BEF28" s="7"/>
      <c r="BEG28" s="7"/>
      <c r="BEH28" s="7"/>
      <c r="BEI28" s="7"/>
      <c r="BEJ28" s="7"/>
      <c r="BEK28" s="7"/>
      <c r="BEL28" s="7"/>
      <c r="BEM28" s="7"/>
      <c r="BEN28" s="7"/>
      <c r="BEO28" s="7"/>
      <c r="BEP28" s="7"/>
      <c r="BEQ28" s="7"/>
      <c r="BER28" s="7"/>
      <c r="BES28" s="7"/>
      <c r="BET28" s="7"/>
      <c r="BEU28" s="7"/>
      <c r="BEV28" s="7"/>
      <c r="BEW28" s="7"/>
      <c r="BEX28" s="7"/>
      <c r="BEY28" s="7"/>
      <c r="BEZ28" s="7"/>
      <c r="BFA28" s="7"/>
      <c r="BFB28" s="7"/>
      <c r="BFC28" s="7"/>
      <c r="BFD28" s="7"/>
      <c r="BFE28" s="7"/>
      <c r="BFF28" s="7"/>
      <c r="BFG28" s="7"/>
      <c r="BFH28" s="7"/>
      <c r="BFI28" s="7"/>
      <c r="BFJ28" s="7"/>
      <c r="BFK28" s="7"/>
      <c r="BFL28" s="7"/>
      <c r="BFM28" s="7"/>
      <c r="BFN28" s="7"/>
      <c r="BFO28" s="7"/>
      <c r="BFP28" s="7"/>
      <c r="BFQ28" s="7"/>
      <c r="BFR28" s="7"/>
      <c r="BFS28" s="7"/>
      <c r="BFT28" s="7"/>
      <c r="BFU28" s="7"/>
      <c r="BFV28" s="7"/>
      <c r="BFW28" s="7"/>
      <c r="BFX28" s="7"/>
      <c r="BFY28" s="7"/>
      <c r="BFZ28" s="7"/>
      <c r="BGA28" s="7"/>
      <c r="BGB28" s="7"/>
      <c r="BGC28" s="7"/>
      <c r="BGD28" s="7"/>
      <c r="BGE28" s="7"/>
      <c r="BGF28" s="7"/>
      <c r="BGG28" s="7"/>
      <c r="BGH28" s="7"/>
      <c r="BGI28" s="7"/>
      <c r="BGJ28" s="7"/>
      <c r="BGK28" s="7"/>
      <c r="BGL28" s="7"/>
      <c r="BGM28" s="7"/>
      <c r="BGN28" s="7"/>
      <c r="BGO28" s="7"/>
      <c r="BGP28" s="7"/>
      <c r="BGQ28" s="7"/>
      <c r="BGR28" s="7"/>
      <c r="BGS28" s="7"/>
      <c r="BGT28" s="7"/>
      <c r="BGU28" s="7"/>
      <c r="BGV28" s="7"/>
      <c r="BGW28" s="7"/>
      <c r="BGX28" s="7"/>
      <c r="BGY28" s="7"/>
      <c r="BGZ28" s="7"/>
      <c r="BHA28" s="7"/>
      <c r="BHB28" s="7"/>
      <c r="BHC28" s="7"/>
      <c r="BHD28" s="7"/>
      <c r="BHE28" s="7"/>
      <c r="BHF28" s="7"/>
      <c r="BHG28" s="7"/>
      <c r="BHH28" s="7"/>
      <c r="BHI28" s="7"/>
      <c r="BHJ28" s="7"/>
      <c r="BHK28" s="7"/>
      <c r="BHL28" s="7"/>
      <c r="BHM28" s="7"/>
      <c r="BHN28" s="7"/>
      <c r="BHO28" s="7"/>
      <c r="BHP28" s="7"/>
      <c r="BHQ28" s="7"/>
      <c r="BHR28" s="7"/>
      <c r="BHS28" s="7"/>
      <c r="BHT28" s="7"/>
      <c r="BHU28" s="7"/>
      <c r="BHV28" s="7"/>
      <c r="BHW28" s="7"/>
      <c r="BHX28" s="7"/>
      <c r="BHY28" s="7"/>
      <c r="BHZ28" s="7"/>
      <c r="BIA28" s="7"/>
      <c r="BIB28" s="7"/>
      <c r="BIC28" s="7"/>
      <c r="BID28" s="7"/>
      <c r="BIE28" s="7"/>
      <c r="BIF28" s="7"/>
      <c r="BIG28" s="7"/>
      <c r="BIH28" s="7"/>
      <c r="BII28" s="7"/>
      <c r="BIJ28" s="7"/>
      <c r="BIK28" s="7"/>
      <c r="BIL28" s="7"/>
      <c r="BIM28" s="7"/>
      <c r="BIN28" s="7"/>
      <c r="BIO28" s="7"/>
      <c r="BIP28" s="7"/>
      <c r="BIQ28" s="7"/>
      <c r="BIR28" s="7"/>
      <c r="BIS28" s="7"/>
      <c r="BIT28" s="7"/>
      <c r="BIU28" s="7"/>
      <c r="BIV28" s="7"/>
      <c r="BIW28" s="7"/>
      <c r="BIX28" s="7"/>
      <c r="BIY28" s="7"/>
      <c r="BIZ28" s="7"/>
      <c r="BJA28" s="7"/>
      <c r="BJB28" s="7"/>
      <c r="BJC28" s="7"/>
      <c r="BJD28" s="7"/>
      <c r="BJE28" s="7"/>
      <c r="BJF28" s="7"/>
      <c r="BJG28" s="7"/>
      <c r="BJH28" s="7"/>
      <c r="BJI28" s="7"/>
      <c r="BJJ28" s="7"/>
      <c r="BJK28" s="7"/>
      <c r="BJL28" s="7"/>
      <c r="BJM28" s="7"/>
      <c r="BJN28" s="7"/>
      <c r="BJO28" s="7"/>
      <c r="BJP28" s="7"/>
      <c r="BJQ28" s="7"/>
      <c r="BJR28" s="7"/>
      <c r="BJS28" s="7"/>
      <c r="BJT28" s="7"/>
      <c r="BJU28" s="7"/>
      <c r="BJV28" s="7"/>
      <c r="BJW28" s="7"/>
      <c r="BJX28" s="7"/>
      <c r="BJY28" s="7"/>
      <c r="BJZ28" s="7"/>
      <c r="BKA28" s="7"/>
      <c r="BKB28" s="7"/>
      <c r="BKC28" s="7"/>
      <c r="BKD28" s="7"/>
      <c r="BKE28" s="7"/>
      <c r="BKF28" s="7"/>
      <c r="BKG28" s="7"/>
      <c r="BKH28" s="7"/>
      <c r="BKI28" s="7"/>
      <c r="BKJ28" s="7"/>
      <c r="BKK28" s="7"/>
      <c r="BKL28" s="7"/>
      <c r="BKM28" s="7"/>
      <c r="BKN28" s="7"/>
      <c r="BKO28" s="7"/>
      <c r="BKP28" s="7"/>
      <c r="BKQ28" s="7"/>
      <c r="BKR28" s="7"/>
      <c r="BKS28" s="7"/>
      <c r="BKT28" s="7"/>
      <c r="BKU28" s="7"/>
      <c r="BKV28" s="7"/>
      <c r="BKW28" s="7"/>
      <c r="BKX28" s="7"/>
      <c r="BKY28" s="7"/>
      <c r="BKZ28" s="7"/>
      <c r="BLA28" s="7"/>
      <c r="BLB28" s="7"/>
      <c r="BLC28" s="7"/>
      <c r="BLD28" s="7"/>
      <c r="BLE28" s="7"/>
      <c r="BLF28" s="7"/>
      <c r="BLG28" s="7"/>
      <c r="BLH28" s="7"/>
      <c r="BLI28" s="7"/>
      <c r="BLJ28" s="7"/>
      <c r="BLK28" s="7"/>
      <c r="BLL28" s="7"/>
      <c r="BLM28" s="7"/>
      <c r="BLN28" s="7"/>
      <c r="BLO28" s="7"/>
      <c r="BLP28" s="7"/>
      <c r="BLQ28" s="7"/>
      <c r="BLR28" s="7"/>
      <c r="BLS28" s="7"/>
      <c r="BLT28" s="7"/>
      <c r="BLU28" s="7"/>
      <c r="BLV28" s="7"/>
      <c r="BLW28" s="7"/>
      <c r="BLX28" s="7"/>
      <c r="BLY28" s="7"/>
      <c r="BLZ28" s="7"/>
      <c r="BMA28" s="7"/>
      <c r="BMB28" s="7"/>
      <c r="BMC28" s="7"/>
      <c r="BMD28" s="7"/>
      <c r="BME28" s="7"/>
      <c r="BMF28" s="7"/>
      <c r="BMG28" s="7"/>
      <c r="BMH28" s="7"/>
      <c r="BMI28" s="7"/>
      <c r="BMJ28" s="7"/>
      <c r="BMK28" s="7"/>
      <c r="BML28" s="7"/>
      <c r="BMM28" s="7"/>
      <c r="BMN28" s="7"/>
      <c r="BMO28" s="7"/>
      <c r="BMP28" s="7"/>
      <c r="BMQ28" s="7"/>
      <c r="BMR28" s="7"/>
      <c r="BMS28" s="7"/>
      <c r="BMT28" s="7"/>
      <c r="BMU28" s="7"/>
      <c r="BMV28" s="7"/>
      <c r="BMW28" s="7"/>
      <c r="BMX28" s="7"/>
      <c r="BMY28" s="7"/>
      <c r="BMZ28" s="7"/>
      <c r="BNA28" s="7"/>
      <c r="BNB28" s="7"/>
      <c r="BNC28" s="7"/>
      <c r="BND28" s="7"/>
      <c r="BNE28" s="7"/>
      <c r="BNF28" s="7"/>
      <c r="BNG28" s="7"/>
      <c r="BNH28" s="7"/>
      <c r="BNI28" s="7"/>
      <c r="BNJ28" s="7"/>
      <c r="BNK28" s="7"/>
      <c r="BNL28" s="7"/>
      <c r="BNM28" s="7"/>
      <c r="BNN28" s="7"/>
      <c r="BNO28" s="7"/>
      <c r="BNP28" s="7"/>
      <c r="BNQ28" s="7"/>
      <c r="BNR28" s="7"/>
      <c r="BNS28" s="7"/>
      <c r="BNT28" s="7"/>
      <c r="BNU28" s="7"/>
      <c r="BNV28" s="7"/>
      <c r="BNW28" s="7"/>
      <c r="BNX28" s="7"/>
      <c r="BNY28" s="7"/>
      <c r="BNZ28" s="7"/>
      <c r="BOA28" s="7"/>
      <c r="BOB28" s="7"/>
      <c r="BOC28" s="7"/>
      <c r="BOD28" s="7"/>
      <c r="BOE28" s="7"/>
      <c r="BOF28" s="7"/>
      <c r="BOG28" s="7"/>
      <c r="BOH28" s="7"/>
      <c r="BOI28" s="7"/>
      <c r="BOJ28" s="7"/>
      <c r="BOK28" s="7"/>
      <c r="BOL28" s="7"/>
      <c r="BOM28" s="7"/>
      <c r="BON28" s="7"/>
      <c r="BOO28" s="7"/>
      <c r="BOP28" s="7"/>
      <c r="BOQ28" s="7"/>
      <c r="BOR28" s="7"/>
      <c r="BOS28" s="7"/>
      <c r="BOT28" s="7"/>
      <c r="BOU28" s="7"/>
      <c r="BOV28" s="7"/>
      <c r="BOW28" s="7"/>
      <c r="BOX28" s="7"/>
      <c r="BOY28" s="7"/>
      <c r="BOZ28" s="7"/>
      <c r="BPA28" s="7"/>
      <c r="BPB28" s="7"/>
      <c r="BPC28" s="7"/>
      <c r="BPD28" s="7"/>
      <c r="BPE28" s="7"/>
      <c r="BPF28" s="7"/>
      <c r="BPG28" s="7"/>
      <c r="BPH28" s="7"/>
      <c r="BPI28" s="7"/>
      <c r="BPJ28" s="7"/>
      <c r="BPK28" s="7"/>
      <c r="BPL28" s="7"/>
      <c r="BPM28" s="7"/>
      <c r="BPN28" s="7"/>
      <c r="BPO28" s="7"/>
      <c r="BPP28" s="7"/>
      <c r="BPQ28" s="7"/>
      <c r="BPR28" s="7"/>
      <c r="BPS28" s="7"/>
      <c r="BPT28" s="7"/>
      <c r="BPU28" s="7"/>
      <c r="BPV28" s="7"/>
      <c r="BPW28" s="7"/>
      <c r="BPX28" s="7"/>
      <c r="BPY28" s="7"/>
      <c r="BPZ28" s="7"/>
      <c r="BQA28" s="7"/>
      <c r="BQB28" s="7"/>
      <c r="BQC28" s="7"/>
      <c r="BQD28" s="7"/>
      <c r="BQE28" s="7"/>
      <c r="BQF28" s="7"/>
      <c r="BQG28" s="7"/>
      <c r="BQH28" s="7"/>
      <c r="BQI28" s="7"/>
      <c r="BQJ28" s="7"/>
      <c r="BQK28" s="7"/>
      <c r="BQL28" s="7"/>
      <c r="BQM28" s="7"/>
      <c r="BQN28" s="7"/>
      <c r="BQO28" s="7"/>
      <c r="BQP28" s="7"/>
      <c r="BQQ28" s="7"/>
      <c r="BQR28" s="7"/>
      <c r="BQS28" s="7"/>
      <c r="BQT28" s="7"/>
      <c r="BQU28" s="7"/>
      <c r="BQV28" s="7"/>
      <c r="BQW28" s="7"/>
      <c r="BQX28" s="7"/>
      <c r="BQY28" s="7"/>
      <c r="BQZ28" s="7"/>
      <c r="BRA28" s="7"/>
      <c r="BRB28" s="7"/>
      <c r="BRC28" s="7"/>
      <c r="BRD28" s="7"/>
      <c r="BRE28" s="7"/>
      <c r="BRF28" s="7"/>
      <c r="BRG28" s="7"/>
      <c r="BRH28" s="7"/>
      <c r="BRI28" s="7"/>
      <c r="BRJ28" s="7"/>
      <c r="BRK28" s="7"/>
      <c r="BRL28" s="7"/>
      <c r="BRM28" s="7"/>
      <c r="BRN28" s="7"/>
      <c r="BRO28" s="7"/>
      <c r="BRP28" s="7"/>
      <c r="BRQ28" s="7"/>
      <c r="BRR28" s="7"/>
      <c r="BRS28" s="7"/>
      <c r="BRT28" s="7"/>
      <c r="BRU28" s="7"/>
      <c r="BRV28" s="7"/>
      <c r="BRW28" s="7"/>
      <c r="BRX28" s="7"/>
      <c r="BRY28" s="7"/>
      <c r="BRZ28" s="7"/>
      <c r="BSA28" s="7"/>
      <c r="BSB28" s="7"/>
      <c r="BSC28" s="7"/>
      <c r="BSD28" s="7"/>
      <c r="BSE28" s="7"/>
      <c r="BSF28" s="7"/>
      <c r="BSG28" s="7"/>
      <c r="BSH28" s="7"/>
      <c r="BSI28" s="7"/>
      <c r="BSJ28" s="7"/>
      <c r="BSK28" s="7"/>
      <c r="BSL28" s="7"/>
      <c r="BSM28" s="7"/>
      <c r="BSN28" s="7"/>
      <c r="BSO28" s="7"/>
      <c r="BSP28" s="7"/>
      <c r="BSQ28" s="7"/>
      <c r="BSR28" s="7"/>
      <c r="BSS28" s="7"/>
      <c r="BST28" s="7"/>
      <c r="BSU28" s="7"/>
      <c r="BSV28" s="7"/>
      <c r="BSW28" s="7"/>
      <c r="BSX28" s="7"/>
      <c r="BSY28" s="7"/>
      <c r="BSZ28" s="7"/>
      <c r="BTA28" s="7"/>
      <c r="BTB28" s="7"/>
      <c r="BTC28" s="7"/>
      <c r="BTD28" s="7"/>
      <c r="BTE28" s="7"/>
      <c r="BTF28" s="7"/>
      <c r="BTG28" s="7"/>
      <c r="BTH28" s="7"/>
      <c r="BTI28" s="7"/>
      <c r="BTJ28" s="7"/>
      <c r="BTK28" s="7"/>
      <c r="BTL28" s="7"/>
      <c r="BTM28" s="7"/>
      <c r="BTN28" s="7"/>
      <c r="BTO28" s="7"/>
      <c r="BTP28" s="7"/>
      <c r="BTQ28" s="7"/>
      <c r="BTR28" s="7"/>
      <c r="BTS28" s="7"/>
      <c r="BTT28" s="7"/>
      <c r="BTU28" s="7"/>
      <c r="BTV28" s="7"/>
      <c r="BTW28" s="7"/>
      <c r="BTX28" s="7"/>
      <c r="BTY28" s="7"/>
      <c r="BTZ28" s="7"/>
      <c r="BUA28" s="7"/>
      <c r="BUB28" s="7"/>
      <c r="BUC28" s="7"/>
      <c r="BUD28" s="7"/>
      <c r="BUE28" s="7"/>
      <c r="BUF28" s="7"/>
      <c r="BUG28" s="7"/>
      <c r="BUH28" s="7"/>
      <c r="BUI28" s="7"/>
      <c r="BUJ28" s="7"/>
      <c r="BUK28" s="7"/>
      <c r="BUL28" s="7"/>
      <c r="BUM28" s="7"/>
      <c r="BUN28" s="7"/>
      <c r="BUO28" s="7"/>
      <c r="BUP28" s="7"/>
      <c r="BUQ28" s="7"/>
      <c r="BUR28" s="7"/>
      <c r="BUS28" s="7"/>
      <c r="BUT28" s="7"/>
      <c r="BUU28" s="7"/>
      <c r="BUV28" s="7"/>
      <c r="BUW28" s="7"/>
      <c r="BUX28" s="7"/>
      <c r="BUY28" s="7"/>
      <c r="BUZ28" s="7"/>
      <c r="BVA28" s="7"/>
      <c r="BVB28" s="7"/>
      <c r="BVC28" s="7"/>
      <c r="BVD28" s="7"/>
      <c r="BVE28" s="7"/>
      <c r="BVF28" s="7"/>
      <c r="BVG28" s="7"/>
      <c r="BVH28" s="7"/>
      <c r="BVI28" s="7"/>
      <c r="BVJ28" s="7"/>
      <c r="BVK28" s="7"/>
      <c r="BVL28" s="7"/>
      <c r="BVM28" s="7"/>
      <c r="BVN28" s="7"/>
      <c r="BVO28" s="7"/>
      <c r="BVP28" s="7"/>
      <c r="BVQ28" s="7"/>
      <c r="BVR28" s="7"/>
      <c r="BVS28" s="7"/>
      <c r="BVT28" s="7"/>
      <c r="BVU28" s="7"/>
      <c r="BVV28" s="7"/>
      <c r="BVW28" s="7"/>
      <c r="BVX28" s="7"/>
      <c r="BVY28" s="7"/>
      <c r="BVZ28" s="7"/>
      <c r="BWA28" s="7"/>
      <c r="BWB28" s="7"/>
      <c r="BWC28" s="7"/>
      <c r="BWD28" s="7"/>
      <c r="BWE28" s="7"/>
      <c r="BWF28" s="7"/>
      <c r="BWG28" s="7"/>
      <c r="BWH28" s="7"/>
      <c r="BWI28" s="7"/>
      <c r="BWJ28" s="7"/>
      <c r="BWK28" s="7"/>
      <c r="BWL28" s="7"/>
      <c r="BWM28" s="7"/>
      <c r="BWN28" s="7"/>
      <c r="BWO28" s="7"/>
      <c r="BWP28" s="7"/>
      <c r="BWQ28" s="7"/>
      <c r="BWR28" s="7"/>
      <c r="BWS28" s="7"/>
      <c r="BWT28" s="7"/>
      <c r="BWU28" s="7"/>
      <c r="BWV28" s="7"/>
      <c r="BWW28" s="7"/>
      <c r="BWX28" s="7"/>
      <c r="BWY28" s="7"/>
      <c r="BWZ28" s="7"/>
      <c r="BXA28" s="7"/>
      <c r="BXB28" s="7"/>
      <c r="BXC28" s="7"/>
      <c r="BXD28" s="7"/>
      <c r="BXE28" s="7"/>
      <c r="BXF28" s="7"/>
      <c r="BXG28" s="7"/>
      <c r="BXH28" s="7"/>
      <c r="BXI28" s="7"/>
      <c r="BXJ28" s="7"/>
      <c r="BXK28" s="7"/>
      <c r="BXL28" s="7"/>
      <c r="BXM28" s="7"/>
      <c r="BXN28" s="7"/>
      <c r="BXO28" s="7"/>
      <c r="BXP28" s="7"/>
      <c r="BXQ28" s="7"/>
      <c r="BXR28" s="7"/>
      <c r="BXS28" s="7"/>
      <c r="BXT28" s="7"/>
      <c r="BXU28" s="7"/>
      <c r="BXV28" s="7"/>
      <c r="BXW28" s="7"/>
      <c r="BXX28" s="7"/>
      <c r="BXY28" s="7"/>
      <c r="BXZ28" s="7"/>
      <c r="BYA28" s="7"/>
      <c r="BYB28" s="7"/>
      <c r="BYC28" s="7"/>
      <c r="BYD28" s="7"/>
      <c r="BYE28" s="7"/>
      <c r="BYF28" s="7"/>
      <c r="BYG28" s="7"/>
      <c r="BYH28" s="7"/>
      <c r="BYI28" s="7"/>
      <c r="BYJ28" s="7"/>
      <c r="BYK28" s="7"/>
      <c r="BYL28" s="7"/>
      <c r="BYM28" s="7"/>
      <c r="BYN28" s="7"/>
      <c r="BYO28" s="7"/>
      <c r="BYP28" s="7"/>
      <c r="BYQ28" s="7"/>
      <c r="BYR28" s="7"/>
      <c r="BYS28" s="7"/>
      <c r="BYT28" s="7"/>
      <c r="BYU28" s="7"/>
      <c r="BYV28" s="7"/>
      <c r="BYW28" s="7"/>
      <c r="BYX28" s="7"/>
      <c r="BYY28" s="7"/>
      <c r="BYZ28" s="7"/>
      <c r="BZA28" s="7"/>
      <c r="BZB28" s="7"/>
      <c r="BZC28" s="7"/>
      <c r="BZD28" s="7"/>
      <c r="BZE28" s="7"/>
      <c r="BZF28" s="7"/>
      <c r="BZG28" s="7"/>
      <c r="BZH28" s="7"/>
      <c r="BZI28" s="7"/>
      <c r="BZJ28" s="7"/>
      <c r="BZK28" s="7"/>
      <c r="BZL28" s="7"/>
      <c r="BZM28" s="7"/>
      <c r="BZN28" s="7"/>
      <c r="BZO28" s="7"/>
      <c r="BZP28" s="7"/>
      <c r="BZQ28" s="7"/>
      <c r="BZR28" s="7"/>
      <c r="BZS28" s="7"/>
      <c r="BZT28" s="7"/>
      <c r="BZU28" s="7"/>
      <c r="BZV28" s="7"/>
      <c r="BZW28" s="7"/>
      <c r="BZX28" s="7"/>
      <c r="BZY28" s="7"/>
      <c r="BZZ28" s="7"/>
      <c r="CAA28" s="7"/>
      <c r="CAB28" s="7"/>
      <c r="CAC28" s="7"/>
      <c r="CAD28" s="7"/>
      <c r="CAE28" s="7"/>
      <c r="CAF28" s="7"/>
      <c r="CAG28" s="7"/>
      <c r="CAH28" s="7"/>
      <c r="CAI28" s="7"/>
      <c r="CAJ28" s="7"/>
      <c r="CAK28" s="7"/>
      <c r="CAL28" s="7"/>
      <c r="CAM28" s="7"/>
      <c r="CAN28" s="7"/>
      <c r="CAO28" s="7"/>
      <c r="CAP28" s="7"/>
      <c r="CAQ28" s="7"/>
      <c r="CAR28" s="7"/>
      <c r="CAS28" s="7"/>
      <c r="CAT28" s="7"/>
      <c r="CAU28" s="7"/>
      <c r="CAV28" s="7"/>
      <c r="CAW28" s="7"/>
      <c r="CAX28" s="7"/>
      <c r="CAY28" s="7"/>
      <c r="CAZ28" s="7"/>
      <c r="CBA28" s="7"/>
      <c r="CBB28" s="7"/>
      <c r="CBC28" s="7"/>
      <c r="CBD28" s="7"/>
      <c r="CBE28" s="7"/>
      <c r="CBF28" s="7"/>
      <c r="CBG28" s="7"/>
      <c r="CBH28" s="7"/>
      <c r="CBI28" s="7"/>
      <c r="CBJ28" s="7"/>
      <c r="CBK28" s="7"/>
      <c r="CBL28" s="7"/>
      <c r="CBM28" s="7"/>
      <c r="CBN28" s="7"/>
      <c r="CBO28" s="7"/>
      <c r="CBP28" s="7"/>
      <c r="CBQ28" s="7"/>
      <c r="CBR28" s="7"/>
      <c r="CBS28" s="7"/>
      <c r="CBT28" s="7"/>
      <c r="CBU28" s="7"/>
      <c r="CBV28" s="7"/>
      <c r="CBW28" s="7"/>
      <c r="CBX28" s="7"/>
      <c r="CBY28" s="7"/>
      <c r="CBZ28" s="7"/>
      <c r="CCA28" s="7"/>
      <c r="CCB28" s="7"/>
      <c r="CCC28" s="7"/>
      <c r="CCD28" s="7"/>
      <c r="CCE28" s="7"/>
      <c r="CCF28" s="7"/>
      <c r="CCG28" s="7"/>
      <c r="CCH28" s="7"/>
      <c r="CCI28" s="7"/>
      <c r="CCJ28" s="7"/>
      <c r="CCK28" s="7"/>
      <c r="CCL28" s="7"/>
      <c r="CCM28" s="7"/>
      <c r="CCN28" s="7"/>
      <c r="CCO28" s="7"/>
      <c r="CCP28" s="7"/>
      <c r="CCQ28" s="7"/>
      <c r="CCR28" s="7"/>
      <c r="CCS28" s="7"/>
      <c r="CCT28" s="7"/>
      <c r="CCU28" s="7"/>
      <c r="CCV28" s="7"/>
      <c r="CCW28" s="7"/>
      <c r="CCX28" s="7"/>
      <c r="CCY28" s="7"/>
      <c r="CCZ28" s="7"/>
      <c r="CDA28" s="7"/>
      <c r="CDB28" s="7"/>
      <c r="CDC28" s="7"/>
      <c r="CDD28" s="7"/>
      <c r="CDE28" s="7"/>
      <c r="CDF28" s="7"/>
      <c r="CDG28" s="7"/>
      <c r="CDH28" s="7"/>
      <c r="CDI28" s="7"/>
      <c r="CDJ28" s="7"/>
      <c r="CDK28" s="7"/>
      <c r="CDL28" s="7"/>
      <c r="CDM28" s="7"/>
      <c r="CDN28" s="7"/>
      <c r="CDO28" s="7"/>
      <c r="CDP28" s="7"/>
      <c r="CDQ28" s="7"/>
      <c r="CDR28" s="7"/>
      <c r="CDS28" s="7"/>
      <c r="CDT28" s="7"/>
      <c r="CDU28" s="7"/>
      <c r="CDV28" s="7"/>
      <c r="CDW28" s="7"/>
      <c r="CDX28" s="7"/>
      <c r="CDY28" s="7"/>
      <c r="CDZ28" s="7"/>
      <c r="CEA28" s="7"/>
      <c r="CEB28" s="7"/>
      <c r="CEC28" s="7"/>
      <c r="CED28" s="7"/>
      <c r="CEE28" s="7"/>
      <c r="CEF28" s="7"/>
      <c r="CEG28" s="7"/>
      <c r="CEH28" s="7"/>
      <c r="CEI28" s="7"/>
      <c r="CEJ28" s="7"/>
      <c r="CEK28" s="7"/>
      <c r="CEL28" s="7"/>
      <c r="CEM28" s="7"/>
      <c r="CEN28" s="7"/>
      <c r="CEO28" s="7"/>
      <c r="CEP28" s="7"/>
      <c r="CEQ28" s="7"/>
      <c r="CER28" s="7"/>
      <c r="CES28" s="7"/>
      <c r="CET28" s="7"/>
      <c r="CEU28" s="7"/>
      <c r="CEV28" s="7"/>
      <c r="CEW28" s="7"/>
      <c r="CEX28" s="7"/>
      <c r="CEY28" s="7"/>
      <c r="CEZ28" s="7"/>
      <c r="CFA28" s="7"/>
      <c r="CFB28" s="7"/>
      <c r="CFC28" s="7"/>
      <c r="CFD28" s="7"/>
      <c r="CFE28" s="7"/>
      <c r="CFF28" s="7"/>
      <c r="CFG28" s="7"/>
      <c r="CFH28" s="7"/>
      <c r="CFI28" s="7"/>
      <c r="CFJ28" s="7"/>
      <c r="CFK28" s="7"/>
      <c r="CFL28" s="7"/>
      <c r="CFM28" s="7"/>
      <c r="CFN28" s="7"/>
      <c r="CFO28" s="7"/>
      <c r="CFP28" s="7"/>
      <c r="CFQ28" s="7"/>
      <c r="CFR28" s="7"/>
      <c r="CFS28" s="7"/>
      <c r="CFT28" s="7"/>
      <c r="CFU28" s="7"/>
      <c r="CFV28" s="7"/>
      <c r="CFW28" s="7"/>
      <c r="CFX28" s="7"/>
      <c r="CFY28" s="7"/>
      <c r="CFZ28" s="7"/>
      <c r="CGA28" s="7"/>
      <c r="CGB28" s="7"/>
      <c r="CGC28" s="7"/>
      <c r="CGD28" s="7"/>
      <c r="CGE28" s="7"/>
      <c r="CGF28" s="7"/>
      <c r="CGG28" s="7"/>
      <c r="CGH28" s="7"/>
      <c r="CGI28" s="7"/>
      <c r="CGJ28" s="7"/>
      <c r="CGK28" s="7"/>
      <c r="CGL28" s="7"/>
      <c r="CGM28" s="7"/>
      <c r="CGN28" s="7"/>
      <c r="CGO28" s="7"/>
      <c r="CGP28" s="7"/>
      <c r="CGQ28" s="7"/>
      <c r="CGR28" s="7"/>
      <c r="CGS28" s="7"/>
      <c r="CGT28" s="7"/>
      <c r="CGU28" s="7"/>
      <c r="CGV28" s="7"/>
      <c r="CGW28" s="7"/>
      <c r="CGX28" s="7"/>
      <c r="CGY28" s="7"/>
      <c r="CGZ28" s="7"/>
      <c r="CHA28" s="7"/>
      <c r="CHB28" s="7"/>
      <c r="CHC28" s="7"/>
      <c r="CHD28" s="7"/>
      <c r="CHE28" s="7"/>
      <c r="CHF28" s="7"/>
      <c r="CHG28" s="7"/>
      <c r="CHH28" s="7"/>
      <c r="CHI28" s="7"/>
      <c r="CHJ28" s="7"/>
      <c r="CHK28" s="7"/>
      <c r="CHL28" s="7"/>
      <c r="CHM28" s="7"/>
      <c r="CHN28" s="7"/>
      <c r="CHO28" s="7"/>
      <c r="CHP28" s="7"/>
      <c r="CHQ28" s="7"/>
      <c r="CHR28" s="7"/>
      <c r="CHS28" s="7"/>
      <c r="CHT28" s="7"/>
      <c r="CHU28" s="7"/>
      <c r="CHV28" s="7"/>
      <c r="CHW28" s="7"/>
      <c r="CHX28" s="7"/>
      <c r="CHY28" s="7"/>
      <c r="CHZ28" s="7"/>
      <c r="CIA28" s="7"/>
      <c r="CIB28" s="7"/>
      <c r="CIC28" s="7"/>
      <c r="CID28" s="7"/>
      <c r="CIE28" s="7"/>
      <c r="CIF28" s="7"/>
      <c r="CIG28" s="7"/>
      <c r="CIH28" s="7"/>
      <c r="CII28" s="7"/>
      <c r="CIJ28" s="7"/>
      <c r="CIK28" s="7"/>
      <c r="CIL28" s="7"/>
      <c r="CIM28" s="7"/>
      <c r="CIN28" s="7"/>
      <c r="CIO28" s="7"/>
      <c r="CIP28" s="7"/>
      <c r="CIQ28" s="7"/>
      <c r="CIR28" s="7"/>
      <c r="CIS28" s="7"/>
      <c r="CIT28" s="7"/>
      <c r="CIU28" s="7"/>
      <c r="CIV28" s="7"/>
      <c r="CIW28" s="7"/>
      <c r="CIX28" s="7"/>
      <c r="CIY28" s="7"/>
      <c r="CIZ28" s="7"/>
      <c r="CJA28" s="7"/>
      <c r="CJB28" s="7"/>
      <c r="CJC28" s="7"/>
      <c r="CJD28" s="7"/>
      <c r="CJE28" s="7"/>
      <c r="CJF28" s="7"/>
      <c r="CJG28" s="7"/>
      <c r="CJH28" s="7"/>
      <c r="CJI28" s="7"/>
      <c r="CJJ28" s="7"/>
      <c r="CJK28" s="7"/>
      <c r="CJL28" s="7"/>
      <c r="CJM28" s="7"/>
      <c r="CJN28" s="7"/>
      <c r="CJO28" s="7"/>
      <c r="CJP28" s="7"/>
      <c r="CJQ28" s="7"/>
      <c r="CJR28" s="7"/>
      <c r="CJS28" s="7"/>
      <c r="CJT28" s="7"/>
      <c r="CJU28" s="7"/>
      <c r="CJV28" s="7"/>
      <c r="CJW28" s="7"/>
      <c r="CJX28" s="7"/>
      <c r="CJY28" s="7"/>
      <c r="CJZ28" s="7"/>
      <c r="CKA28" s="7"/>
      <c r="CKB28" s="7"/>
      <c r="CKC28" s="7"/>
      <c r="CKD28" s="7"/>
      <c r="CKE28" s="7"/>
      <c r="CKF28" s="7"/>
      <c r="CKG28" s="7"/>
      <c r="CKH28" s="7"/>
      <c r="CKI28" s="7"/>
      <c r="CKJ28" s="7"/>
      <c r="CKK28" s="7"/>
      <c r="CKL28" s="7"/>
      <c r="CKM28" s="7"/>
      <c r="CKN28" s="7"/>
      <c r="CKO28" s="7"/>
      <c r="CKP28" s="7"/>
      <c r="CKQ28" s="7"/>
      <c r="CKR28" s="7"/>
      <c r="CKS28" s="7"/>
      <c r="CKT28" s="7"/>
      <c r="CKU28" s="7"/>
      <c r="CKV28" s="7"/>
      <c r="CKW28" s="7"/>
      <c r="CKX28" s="7"/>
      <c r="CKY28" s="7"/>
      <c r="CKZ28" s="7"/>
      <c r="CLA28" s="7"/>
      <c r="CLB28" s="7"/>
      <c r="CLC28" s="7"/>
      <c r="CLD28" s="7"/>
      <c r="CLE28" s="7"/>
      <c r="CLF28" s="7"/>
      <c r="CLG28" s="7"/>
      <c r="CLH28" s="7"/>
      <c r="CLI28" s="7"/>
      <c r="CLJ28" s="7"/>
      <c r="CLK28" s="7"/>
      <c r="CLL28" s="7"/>
      <c r="CLM28" s="7"/>
      <c r="CLN28" s="7"/>
      <c r="CLO28" s="7"/>
      <c r="CLP28" s="7"/>
      <c r="CLQ28" s="7"/>
      <c r="CLR28" s="7"/>
      <c r="CLS28" s="7"/>
      <c r="CLT28" s="7"/>
      <c r="CLU28" s="7"/>
      <c r="CLV28" s="7"/>
      <c r="CLW28" s="7"/>
      <c r="CLX28" s="7"/>
      <c r="CLY28" s="7"/>
      <c r="CLZ28" s="7"/>
      <c r="CMA28" s="7"/>
      <c r="CMB28" s="7"/>
      <c r="CMC28" s="7"/>
      <c r="CMD28" s="7"/>
      <c r="CME28" s="7"/>
      <c r="CMF28" s="7"/>
      <c r="CMG28" s="7"/>
      <c r="CMH28" s="7"/>
      <c r="CMI28" s="7"/>
      <c r="CMJ28" s="7"/>
      <c r="CMK28" s="7"/>
      <c r="CML28" s="7"/>
      <c r="CMM28" s="7"/>
      <c r="CMN28" s="7"/>
      <c r="CMO28" s="7"/>
      <c r="CMP28" s="7"/>
      <c r="CMQ28" s="7"/>
      <c r="CMR28" s="7"/>
      <c r="CMS28" s="7"/>
      <c r="CMT28" s="7"/>
      <c r="CMU28" s="7"/>
      <c r="CMV28" s="7"/>
      <c r="CMW28" s="7"/>
      <c r="CMX28" s="7"/>
      <c r="CMY28" s="7"/>
      <c r="CMZ28" s="7"/>
      <c r="CNA28" s="7"/>
      <c r="CNB28" s="7"/>
      <c r="CNC28" s="7"/>
      <c r="CND28" s="7"/>
      <c r="CNE28" s="7"/>
      <c r="CNF28" s="7"/>
      <c r="CNG28" s="7"/>
      <c r="CNH28" s="7"/>
      <c r="CNI28" s="7"/>
      <c r="CNJ28" s="7"/>
      <c r="CNK28" s="7"/>
      <c r="CNL28" s="7"/>
      <c r="CNM28" s="7"/>
      <c r="CNN28" s="7"/>
      <c r="CNO28" s="7"/>
      <c r="CNP28" s="7"/>
      <c r="CNQ28" s="7"/>
      <c r="CNR28" s="7"/>
      <c r="CNS28" s="7"/>
      <c r="CNT28" s="7"/>
      <c r="CNU28" s="7"/>
      <c r="CNV28" s="7"/>
      <c r="CNW28" s="7"/>
      <c r="CNX28" s="7"/>
      <c r="CNY28" s="7"/>
      <c r="CNZ28" s="7"/>
      <c r="COA28" s="7"/>
      <c r="COB28" s="7"/>
      <c r="COC28" s="7"/>
      <c r="COD28" s="7"/>
      <c r="COE28" s="7"/>
      <c r="COF28" s="7"/>
      <c r="COG28" s="7"/>
      <c r="COH28" s="7"/>
      <c r="COI28" s="7"/>
      <c r="COJ28" s="7"/>
      <c r="COK28" s="7"/>
      <c r="COL28" s="7"/>
      <c r="COM28" s="7"/>
      <c r="CON28" s="7"/>
      <c r="COO28" s="7"/>
      <c r="COP28" s="7"/>
      <c r="COQ28" s="7"/>
      <c r="COR28" s="7"/>
      <c r="COS28" s="7"/>
      <c r="COT28" s="7"/>
      <c r="COU28" s="7"/>
      <c r="COV28" s="7"/>
      <c r="COW28" s="7"/>
      <c r="COX28" s="7"/>
      <c r="COY28" s="7"/>
      <c r="COZ28" s="7"/>
      <c r="CPA28" s="7"/>
      <c r="CPB28" s="7"/>
      <c r="CPC28" s="7"/>
      <c r="CPD28" s="7"/>
      <c r="CPE28" s="7"/>
      <c r="CPF28" s="7"/>
      <c r="CPG28" s="7"/>
      <c r="CPH28" s="7"/>
      <c r="CPI28" s="7"/>
      <c r="CPJ28" s="7"/>
      <c r="CPK28" s="7"/>
      <c r="CPL28" s="7"/>
      <c r="CPM28" s="7"/>
      <c r="CPN28" s="7"/>
      <c r="CPO28" s="7"/>
      <c r="CPP28" s="7"/>
      <c r="CPQ28" s="7"/>
      <c r="CPR28" s="7"/>
      <c r="CPS28" s="7"/>
      <c r="CPT28" s="7"/>
      <c r="CPU28" s="7"/>
      <c r="CPV28" s="7"/>
      <c r="CPW28" s="7"/>
      <c r="CPX28" s="7"/>
      <c r="CPY28" s="7"/>
      <c r="CPZ28" s="7"/>
      <c r="CQA28" s="7"/>
      <c r="CQB28" s="7"/>
      <c r="CQC28" s="7"/>
      <c r="CQD28" s="7"/>
      <c r="CQE28" s="7"/>
      <c r="CQF28" s="7"/>
      <c r="CQG28" s="7"/>
      <c r="CQH28" s="7"/>
      <c r="CQI28" s="7"/>
      <c r="CQJ28" s="7"/>
      <c r="CQK28" s="7"/>
      <c r="CQL28" s="7"/>
      <c r="CQM28" s="7"/>
      <c r="CQN28" s="7"/>
      <c r="CQO28" s="7"/>
      <c r="CQP28" s="7"/>
      <c r="CQQ28" s="7"/>
      <c r="CQR28" s="7"/>
      <c r="CQS28" s="7"/>
      <c r="CQT28" s="7"/>
      <c r="CQU28" s="7"/>
      <c r="CQV28" s="7"/>
      <c r="CQW28" s="7"/>
      <c r="CQX28" s="7"/>
      <c r="CQY28" s="7"/>
      <c r="CQZ28" s="7"/>
      <c r="CRA28" s="7"/>
      <c r="CRB28" s="7"/>
      <c r="CRC28" s="7"/>
      <c r="CRD28" s="7"/>
      <c r="CRE28" s="7"/>
      <c r="CRF28" s="7"/>
      <c r="CRG28" s="7"/>
      <c r="CRH28" s="7"/>
      <c r="CRI28" s="7"/>
      <c r="CRJ28" s="7"/>
      <c r="CRK28" s="7"/>
      <c r="CRL28" s="7"/>
      <c r="CRM28" s="7"/>
      <c r="CRN28" s="7"/>
      <c r="CRO28" s="7"/>
      <c r="CRP28" s="7"/>
      <c r="CRQ28" s="7"/>
      <c r="CRR28" s="7"/>
      <c r="CRS28" s="7"/>
      <c r="CRT28" s="7"/>
      <c r="CRU28" s="7"/>
      <c r="CRV28" s="7"/>
      <c r="CRW28" s="7"/>
      <c r="CRX28" s="7"/>
      <c r="CRY28" s="7"/>
      <c r="CRZ28" s="7"/>
      <c r="CSA28" s="7"/>
      <c r="CSB28" s="7"/>
      <c r="CSC28" s="7"/>
      <c r="CSD28" s="7"/>
      <c r="CSE28" s="7"/>
      <c r="CSF28" s="7"/>
      <c r="CSG28" s="7"/>
      <c r="CSH28" s="7"/>
      <c r="CSI28" s="7"/>
      <c r="CSJ28" s="7"/>
      <c r="CSK28" s="7"/>
      <c r="CSL28" s="7"/>
      <c r="CSM28" s="7"/>
      <c r="CSN28" s="7"/>
      <c r="CSO28" s="7"/>
      <c r="CSP28" s="7"/>
      <c r="CSQ28" s="7"/>
      <c r="CSR28" s="7"/>
      <c r="CSS28" s="7"/>
      <c r="CST28" s="7"/>
      <c r="CSU28" s="7"/>
      <c r="CSV28" s="7"/>
      <c r="CSW28" s="7"/>
      <c r="CSX28" s="7"/>
      <c r="CSY28" s="7"/>
      <c r="CSZ28" s="7"/>
      <c r="CTA28" s="7"/>
      <c r="CTB28" s="7"/>
      <c r="CTC28" s="7"/>
      <c r="CTD28" s="7"/>
      <c r="CTE28" s="7"/>
      <c r="CTF28" s="7"/>
      <c r="CTG28" s="7"/>
      <c r="CTH28" s="7"/>
      <c r="CTI28" s="7"/>
      <c r="CTJ28" s="7"/>
      <c r="CTK28" s="7"/>
      <c r="CTL28" s="7"/>
      <c r="CTM28" s="7"/>
      <c r="CTN28" s="7"/>
      <c r="CTO28" s="7"/>
      <c r="CTP28" s="7"/>
      <c r="CTQ28" s="7"/>
      <c r="CTR28" s="7"/>
      <c r="CTS28" s="7"/>
      <c r="CTT28" s="7"/>
      <c r="CTU28" s="7"/>
      <c r="CTV28" s="7"/>
      <c r="CTW28" s="7"/>
      <c r="CTX28" s="7"/>
      <c r="CTY28" s="7"/>
      <c r="CTZ28" s="7"/>
      <c r="CUA28" s="7"/>
      <c r="CUB28" s="7"/>
      <c r="CUC28" s="7"/>
      <c r="CUD28" s="7"/>
      <c r="CUE28" s="7"/>
      <c r="CUF28" s="7"/>
      <c r="CUG28" s="7"/>
      <c r="CUH28" s="7"/>
      <c r="CUI28" s="7"/>
      <c r="CUJ28" s="7"/>
      <c r="CUK28" s="7"/>
      <c r="CUL28" s="7"/>
      <c r="CUM28" s="7"/>
      <c r="CUN28" s="7"/>
      <c r="CUO28" s="7"/>
      <c r="CUP28" s="7"/>
      <c r="CUQ28" s="7"/>
      <c r="CUR28" s="7"/>
      <c r="CUS28" s="7"/>
      <c r="CUT28" s="7"/>
      <c r="CUU28" s="7"/>
      <c r="CUV28" s="7"/>
      <c r="CUW28" s="7"/>
      <c r="CUX28" s="7"/>
      <c r="CUY28" s="7"/>
      <c r="CUZ28" s="7"/>
      <c r="CVA28" s="7"/>
      <c r="CVB28" s="7"/>
      <c r="CVC28" s="7"/>
      <c r="CVD28" s="7"/>
      <c r="CVE28" s="7"/>
      <c r="CVF28" s="7"/>
      <c r="CVG28" s="7"/>
      <c r="CVH28" s="7"/>
      <c r="CVI28" s="7"/>
      <c r="CVJ28" s="7"/>
      <c r="CVK28" s="7"/>
      <c r="CVL28" s="7"/>
      <c r="CVM28" s="7"/>
      <c r="CVN28" s="7"/>
      <c r="CVO28" s="7"/>
      <c r="CVP28" s="7"/>
      <c r="CVQ28" s="7"/>
      <c r="CVR28" s="7"/>
      <c r="CVS28" s="7"/>
      <c r="CVT28" s="7"/>
      <c r="CVU28" s="7"/>
      <c r="CVV28" s="7"/>
      <c r="CVW28" s="7"/>
      <c r="CVX28" s="7"/>
      <c r="CVY28" s="7"/>
      <c r="CVZ28" s="7"/>
      <c r="CWA28" s="7"/>
      <c r="CWB28" s="7"/>
      <c r="CWC28" s="7"/>
      <c r="CWD28" s="7"/>
      <c r="CWE28" s="7"/>
      <c r="CWF28" s="7"/>
      <c r="CWG28" s="7"/>
      <c r="CWH28" s="7"/>
      <c r="CWI28" s="7"/>
      <c r="CWJ28" s="7"/>
      <c r="CWK28" s="7"/>
      <c r="CWL28" s="7"/>
      <c r="CWM28" s="7"/>
      <c r="CWN28" s="7"/>
      <c r="CWO28" s="7"/>
      <c r="CWP28" s="7"/>
      <c r="CWQ28" s="7"/>
      <c r="CWR28" s="7"/>
      <c r="CWS28" s="7"/>
      <c r="CWT28" s="7"/>
      <c r="CWU28" s="7"/>
      <c r="CWV28" s="7"/>
      <c r="CWW28" s="7"/>
      <c r="CWX28" s="7"/>
      <c r="CWY28" s="7"/>
      <c r="CWZ28" s="7"/>
      <c r="CXA28" s="7"/>
      <c r="CXB28" s="7"/>
      <c r="CXC28" s="7"/>
      <c r="CXD28" s="7"/>
      <c r="CXE28" s="7"/>
      <c r="CXF28" s="7"/>
      <c r="CXG28" s="7"/>
      <c r="CXH28" s="7"/>
      <c r="CXI28" s="7"/>
      <c r="CXJ28" s="7"/>
      <c r="CXK28" s="7"/>
      <c r="CXL28" s="7"/>
      <c r="CXM28" s="7"/>
      <c r="CXN28" s="7"/>
      <c r="CXO28" s="7"/>
      <c r="CXP28" s="7"/>
      <c r="CXQ28" s="7"/>
      <c r="CXR28" s="7"/>
      <c r="CXS28" s="7"/>
      <c r="CXT28" s="7"/>
      <c r="CXU28" s="7"/>
      <c r="CXV28" s="7"/>
      <c r="CXW28" s="7"/>
      <c r="CXX28" s="7"/>
      <c r="CXY28" s="7"/>
      <c r="CXZ28" s="7"/>
      <c r="CYA28" s="7"/>
      <c r="CYB28" s="7"/>
      <c r="CYC28" s="7"/>
      <c r="CYD28" s="7"/>
      <c r="CYE28" s="7"/>
      <c r="CYF28" s="7"/>
      <c r="CYG28" s="7"/>
      <c r="CYH28" s="7"/>
      <c r="CYI28" s="7"/>
      <c r="CYJ28" s="7"/>
      <c r="CYK28" s="7"/>
      <c r="CYL28" s="7"/>
      <c r="CYM28" s="7"/>
      <c r="CYN28" s="7"/>
      <c r="CYO28" s="7"/>
      <c r="CYP28" s="7"/>
      <c r="CYQ28" s="7"/>
      <c r="CYR28" s="7"/>
      <c r="CYS28" s="7"/>
      <c r="CYT28" s="7"/>
      <c r="CYU28" s="7"/>
      <c r="CYV28" s="7"/>
      <c r="CYW28" s="7"/>
      <c r="CYX28" s="7"/>
      <c r="CYY28" s="7"/>
      <c r="CYZ28" s="7"/>
      <c r="CZA28" s="7"/>
      <c r="CZB28" s="7"/>
      <c r="CZC28" s="7"/>
      <c r="CZD28" s="7"/>
      <c r="CZE28" s="7"/>
      <c r="CZF28" s="7"/>
      <c r="CZG28" s="7"/>
      <c r="CZH28" s="7"/>
      <c r="CZI28" s="7"/>
      <c r="CZJ28" s="7"/>
      <c r="CZK28" s="7"/>
      <c r="CZL28" s="7"/>
      <c r="CZM28" s="7"/>
      <c r="CZN28" s="7"/>
      <c r="CZO28" s="7"/>
      <c r="CZP28" s="7"/>
      <c r="CZQ28" s="7"/>
      <c r="CZR28" s="7"/>
      <c r="CZS28" s="7"/>
      <c r="CZT28" s="7"/>
      <c r="CZU28" s="7"/>
      <c r="CZV28" s="7"/>
      <c r="CZW28" s="7"/>
      <c r="CZX28" s="7"/>
      <c r="CZY28" s="7"/>
      <c r="CZZ28" s="7"/>
      <c r="DAA28" s="7"/>
      <c r="DAB28" s="7"/>
      <c r="DAC28" s="7"/>
      <c r="DAD28" s="7"/>
      <c r="DAE28" s="7"/>
      <c r="DAF28" s="7"/>
      <c r="DAG28" s="7"/>
      <c r="DAH28" s="7"/>
      <c r="DAI28" s="7"/>
      <c r="DAJ28" s="7"/>
      <c r="DAK28" s="7"/>
      <c r="DAL28" s="7"/>
      <c r="DAM28" s="7"/>
      <c r="DAN28" s="7"/>
      <c r="DAO28" s="7"/>
      <c r="DAP28" s="7"/>
      <c r="DAQ28" s="7"/>
      <c r="DAR28" s="7"/>
      <c r="DAS28" s="7"/>
      <c r="DAT28" s="7"/>
      <c r="DAU28" s="7"/>
      <c r="DAV28" s="7"/>
      <c r="DAW28" s="7"/>
      <c r="DAX28" s="7"/>
      <c r="DAY28" s="7"/>
      <c r="DAZ28" s="7"/>
      <c r="DBA28" s="7"/>
      <c r="DBB28" s="7"/>
      <c r="DBC28" s="7"/>
      <c r="DBD28" s="7"/>
      <c r="DBE28" s="7"/>
      <c r="DBF28" s="7"/>
      <c r="DBG28" s="7"/>
      <c r="DBH28" s="7"/>
      <c r="DBI28" s="7"/>
      <c r="DBJ28" s="7"/>
      <c r="DBK28" s="7"/>
      <c r="DBL28" s="7"/>
      <c r="DBM28" s="7"/>
      <c r="DBN28" s="7"/>
      <c r="DBO28" s="7"/>
      <c r="DBP28" s="7"/>
      <c r="DBQ28" s="7"/>
      <c r="DBR28" s="7"/>
      <c r="DBS28" s="7"/>
      <c r="DBT28" s="7"/>
      <c r="DBU28" s="7"/>
      <c r="DBV28" s="7"/>
      <c r="DBW28" s="7"/>
      <c r="DBX28" s="7"/>
      <c r="DBY28" s="7"/>
      <c r="DBZ28" s="7"/>
      <c r="DCA28" s="7"/>
      <c r="DCB28" s="7"/>
      <c r="DCC28" s="7"/>
      <c r="DCD28" s="7"/>
      <c r="DCE28" s="7"/>
      <c r="DCF28" s="7"/>
      <c r="DCG28" s="7"/>
      <c r="DCH28" s="7"/>
      <c r="DCI28" s="7"/>
      <c r="DCJ28" s="7"/>
      <c r="DCK28" s="7"/>
      <c r="DCL28" s="7"/>
      <c r="DCM28" s="7"/>
      <c r="DCN28" s="7"/>
      <c r="DCO28" s="7"/>
      <c r="DCP28" s="7"/>
      <c r="DCQ28" s="7"/>
      <c r="DCR28" s="7"/>
      <c r="DCS28" s="7"/>
      <c r="DCT28" s="7"/>
      <c r="DCU28" s="7"/>
      <c r="DCV28" s="7"/>
      <c r="DCW28" s="7"/>
      <c r="DCX28" s="7"/>
      <c r="DCY28" s="7"/>
      <c r="DCZ28" s="7"/>
      <c r="DDA28" s="7"/>
      <c r="DDB28" s="7"/>
      <c r="DDC28" s="7"/>
      <c r="DDD28" s="7"/>
      <c r="DDE28" s="7"/>
      <c r="DDF28" s="7"/>
      <c r="DDG28" s="7"/>
      <c r="DDH28" s="7"/>
      <c r="DDI28" s="7"/>
      <c r="DDJ28" s="7"/>
      <c r="DDK28" s="7"/>
      <c r="DDL28" s="7"/>
      <c r="DDM28" s="7"/>
      <c r="DDN28" s="7"/>
      <c r="DDO28" s="7"/>
      <c r="DDP28" s="7"/>
      <c r="DDQ28" s="7"/>
      <c r="DDR28" s="7"/>
      <c r="DDS28" s="7"/>
      <c r="DDT28" s="7"/>
      <c r="DDU28" s="7"/>
      <c r="DDV28" s="7"/>
      <c r="DDW28" s="7"/>
      <c r="DDX28" s="7"/>
      <c r="DDY28" s="7"/>
      <c r="DDZ28" s="7"/>
      <c r="DEA28" s="7"/>
      <c r="DEB28" s="7"/>
      <c r="DEC28" s="7"/>
      <c r="DED28" s="7"/>
      <c r="DEE28" s="7"/>
      <c r="DEF28" s="7"/>
      <c r="DEG28" s="7"/>
      <c r="DEH28" s="7"/>
      <c r="DEI28" s="7"/>
      <c r="DEJ28" s="7"/>
      <c r="DEK28" s="7"/>
      <c r="DEL28" s="7"/>
      <c r="DEM28" s="7"/>
      <c r="DEN28" s="7"/>
      <c r="DEO28" s="7"/>
      <c r="DEP28" s="7"/>
      <c r="DEQ28" s="7"/>
      <c r="DER28" s="7"/>
      <c r="DES28" s="7"/>
      <c r="DET28" s="7"/>
      <c r="DEU28" s="7"/>
      <c r="DEV28" s="7"/>
      <c r="DEW28" s="7"/>
      <c r="DEX28" s="7"/>
      <c r="DEY28" s="7"/>
      <c r="DEZ28" s="7"/>
      <c r="DFA28" s="7"/>
      <c r="DFB28" s="7"/>
      <c r="DFC28" s="7"/>
      <c r="DFD28" s="7"/>
      <c r="DFE28" s="7"/>
      <c r="DFF28" s="7"/>
      <c r="DFG28" s="7"/>
      <c r="DFH28" s="7"/>
      <c r="DFI28" s="7"/>
      <c r="DFJ28" s="7"/>
      <c r="DFK28" s="7"/>
      <c r="DFL28" s="7"/>
      <c r="DFM28" s="7"/>
      <c r="DFN28" s="7"/>
      <c r="DFO28" s="7"/>
      <c r="DFP28" s="7"/>
      <c r="DFQ28" s="7"/>
      <c r="DFR28" s="7"/>
      <c r="DFS28" s="7"/>
      <c r="DFT28" s="7"/>
      <c r="DFU28" s="7"/>
      <c r="DFV28" s="7"/>
      <c r="DFW28" s="7"/>
      <c r="DFX28" s="7"/>
      <c r="DFY28" s="7"/>
      <c r="DFZ28" s="7"/>
      <c r="DGA28" s="7"/>
      <c r="DGB28" s="7"/>
      <c r="DGC28" s="7"/>
      <c r="DGD28" s="7"/>
      <c r="DGE28" s="7"/>
      <c r="DGF28" s="7"/>
      <c r="DGG28" s="7"/>
      <c r="DGH28" s="7"/>
      <c r="DGI28" s="7"/>
      <c r="DGJ28" s="7"/>
      <c r="DGK28" s="7"/>
      <c r="DGL28" s="7"/>
      <c r="DGM28" s="7"/>
      <c r="DGN28" s="7"/>
      <c r="DGO28" s="7"/>
      <c r="DGP28" s="7"/>
      <c r="DGQ28" s="7"/>
      <c r="DGR28" s="7"/>
      <c r="DGS28" s="7"/>
      <c r="DGT28" s="7"/>
      <c r="DGU28" s="7"/>
      <c r="DGV28" s="7"/>
      <c r="DGW28" s="7"/>
      <c r="DGX28" s="7"/>
      <c r="DGY28" s="7"/>
      <c r="DGZ28" s="7"/>
      <c r="DHA28" s="7"/>
      <c r="DHB28" s="7"/>
      <c r="DHC28" s="7"/>
      <c r="DHD28" s="7"/>
      <c r="DHE28" s="7"/>
      <c r="DHF28" s="7"/>
      <c r="DHG28" s="7"/>
      <c r="DHH28" s="7"/>
      <c r="DHI28" s="7"/>
      <c r="DHJ28" s="7"/>
      <c r="DHK28" s="7"/>
      <c r="DHL28" s="7"/>
      <c r="DHM28" s="7"/>
      <c r="DHN28" s="7"/>
      <c r="DHO28" s="7"/>
      <c r="DHP28" s="7"/>
      <c r="DHQ28" s="7"/>
      <c r="DHR28" s="7"/>
      <c r="DHS28" s="7"/>
      <c r="DHT28" s="7"/>
      <c r="DHU28" s="7"/>
      <c r="DHV28" s="7"/>
      <c r="DHW28" s="7"/>
      <c r="DHX28" s="7"/>
      <c r="DHY28" s="7"/>
      <c r="DHZ28" s="7"/>
      <c r="DIA28" s="7"/>
      <c r="DIB28" s="7"/>
      <c r="DIC28" s="7"/>
      <c r="DID28" s="7"/>
      <c r="DIE28" s="7"/>
      <c r="DIF28" s="7"/>
      <c r="DIG28" s="7"/>
      <c r="DIH28" s="7"/>
      <c r="DII28" s="7"/>
      <c r="DIJ28" s="7"/>
      <c r="DIK28" s="7"/>
      <c r="DIL28" s="7"/>
      <c r="DIM28" s="7"/>
      <c r="DIN28" s="7"/>
      <c r="DIO28" s="7"/>
      <c r="DIP28" s="7"/>
      <c r="DIQ28" s="7"/>
      <c r="DIR28" s="7"/>
      <c r="DIS28" s="7"/>
      <c r="DIT28" s="7"/>
      <c r="DIU28" s="7"/>
      <c r="DIV28" s="7"/>
      <c r="DIW28" s="7"/>
      <c r="DIX28" s="7"/>
      <c r="DIY28" s="7"/>
      <c r="DIZ28" s="7"/>
      <c r="DJA28" s="7"/>
      <c r="DJB28" s="7"/>
      <c r="DJC28" s="7"/>
      <c r="DJD28" s="7"/>
      <c r="DJE28" s="7"/>
      <c r="DJF28" s="7"/>
      <c r="DJG28" s="7"/>
      <c r="DJH28" s="7"/>
      <c r="DJI28" s="7"/>
      <c r="DJJ28" s="7"/>
      <c r="DJK28" s="7"/>
      <c r="DJL28" s="7"/>
      <c r="DJM28" s="7"/>
      <c r="DJN28" s="7"/>
      <c r="DJO28" s="7"/>
      <c r="DJP28" s="7"/>
      <c r="DJQ28" s="7"/>
      <c r="DJR28" s="7"/>
      <c r="DJS28" s="7"/>
      <c r="DJT28" s="7"/>
      <c r="DJU28" s="7"/>
      <c r="DJV28" s="7"/>
      <c r="DJW28" s="7"/>
      <c r="DJX28" s="7"/>
      <c r="DJY28" s="7"/>
      <c r="DJZ28" s="7"/>
      <c r="DKA28" s="7"/>
      <c r="DKB28" s="7"/>
      <c r="DKC28" s="7"/>
      <c r="DKD28" s="7"/>
      <c r="DKE28" s="7"/>
      <c r="DKF28" s="7"/>
      <c r="DKG28" s="7"/>
      <c r="DKH28" s="7"/>
      <c r="DKI28" s="7"/>
      <c r="DKJ28" s="7"/>
      <c r="DKK28" s="7"/>
      <c r="DKL28" s="7"/>
      <c r="DKM28" s="7"/>
      <c r="DKN28" s="7"/>
      <c r="DKO28" s="7"/>
      <c r="DKP28" s="7"/>
      <c r="DKQ28" s="7"/>
      <c r="DKR28" s="7"/>
      <c r="DKS28" s="7"/>
      <c r="DKT28" s="7"/>
      <c r="DKU28" s="7"/>
      <c r="DKV28" s="7"/>
      <c r="DKW28" s="7"/>
      <c r="DKX28" s="7"/>
      <c r="DKY28" s="7"/>
      <c r="DKZ28" s="7"/>
      <c r="DLA28" s="7"/>
      <c r="DLB28" s="7"/>
      <c r="DLC28" s="7"/>
      <c r="DLD28" s="7"/>
      <c r="DLE28" s="7"/>
      <c r="DLF28" s="7"/>
      <c r="DLG28" s="7"/>
      <c r="DLH28" s="7"/>
      <c r="DLI28" s="7"/>
      <c r="DLJ28" s="7"/>
      <c r="DLK28" s="7"/>
      <c r="DLL28" s="7"/>
      <c r="DLM28" s="7"/>
      <c r="DLN28" s="7"/>
      <c r="DLO28" s="7"/>
      <c r="DLP28" s="7"/>
      <c r="DLQ28" s="7"/>
      <c r="DLR28" s="7"/>
      <c r="DLS28" s="7"/>
      <c r="DLT28" s="7"/>
      <c r="DLU28" s="7"/>
      <c r="DLV28" s="7"/>
      <c r="DLW28" s="7"/>
      <c r="DLX28" s="7"/>
      <c r="DLY28" s="7"/>
      <c r="DLZ28" s="7"/>
      <c r="DMA28" s="7"/>
      <c r="DMB28" s="7"/>
      <c r="DMC28" s="7"/>
      <c r="DMD28" s="7"/>
      <c r="DME28" s="7"/>
      <c r="DMF28" s="7"/>
      <c r="DMG28" s="7"/>
      <c r="DMH28" s="7"/>
      <c r="DMI28" s="7"/>
      <c r="DMJ28" s="7"/>
      <c r="DMK28" s="7"/>
      <c r="DML28" s="7"/>
      <c r="DMM28" s="7"/>
      <c r="DMN28" s="7"/>
      <c r="DMO28" s="7"/>
      <c r="DMP28" s="7"/>
      <c r="DMQ28" s="7"/>
      <c r="DMR28" s="7"/>
      <c r="DMS28" s="7"/>
      <c r="DMT28" s="7"/>
      <c r="DMU28" s="7"/>
      <c r="DMV28" s="7"/>
      <c r="DMW28" s="7"/>
      <c r="DMX28" s="7"/>
      <c r="DMY28" s="7"/>
      <c r="DMZ28" s="7"/>
      <c r="DNA28" s="7"/>
      <c r="DNB28" s="7"/>
      <c r="DNC28" s="7"/>
      <c r="DND28" s="7"/>
      <c r="DNE28" s="7"/>
      <c r="DNF28" s="7"/>
      <c r="DNG28" s="7"/>
      <c r="DNH28" s="7"/>
      <c r="DNI28" s="7"/>
      <c r="DNJ28" s="7"/>
      <c r="DNK28" s="7"/>
      <c r="DNL28" s="7"/>
      <c r="DNM28" s="7"/>
      <c r="DNN28" s="7"/>
      <c r="DNO28" s="7"/>
      <c r="DNP28" s="7"/>
      <c r="DNQ28" s="7"/>
      <c r="DNR28" s="7"/>
      <c r="DNS28" s="7"/>
      <c r="DNT28" s="7"/>
      <c r="DNU28" s="7"/>
      <c r="DNV28" s="7"/>
      <c r="DNW28" s="7"/>
      <c r="DNX28" s="7"/>
      <c r="DNY28" s="7"/>
      <c r="DNZ28" s="7"/>
      <c r="DOA28" s="7"/>
      <c r="DOB28" s="7"/>
      <c r="DOC28" s="7"/>
      <c r="DOD28" s="7"/>
      <c r="DOE28" s="7"/>
      <c r="DOF28" s="7"/>
      <c r="DOG28" s="7"/>
      <c r="DOH28" s="7"/>
      <c r="DOI28" s="7"/>
      <c r="DOJ28" s="7"/>
      <c r="DOK28" s="7"/>
      <c r="DOL28" s="7"/>
      <c r="DOM28" s="7"/>
      <c r="DON28" s="7"/>
      <c r="DOO28" s="7"/>
      <c r="DOP28" s="7"/>
      <c r="DOQ28" s="7"/>
      <c r="DOR28" s="7"/>
      <c r="DOS28" s="7"/>
      <c r="DOT28" s="7"/>
      <c r="DOU28" s="7"/>
      <c r="DOV28" s="7"/>
      <c r="DOW28" s="7"/>
      <c r="DOX28" s="7"/>
      <c r="DOY28" s="7"/>
      <c r="DOZ28" s="7"/>
      <c r="DPA28" s="7"/>
      <c r="DPB28" s="7"/>
      <c r="DPC28" s="7"/>
      <c r="DPD28" s="7"/>
      <c r="DPE28" s="7"/>
      <c r="DPF28" s="7"/>
      <c r="DPG28" s="7"/>
      <c r="DPH28" s="7"/>
      <c r="DPI28" s="7"/>
      <c r="DPJ28" s="7"/>
      <c r="DPK28" s="7"/>
      <c r="DPL28" s="7"/>
      <c r="DPM28" s="7"/>
      <c r="DPN28" s="7"/>
      <c r="DPO28" s="7"/>
      <c r="DPP28" s="7"/>
      <c r="DPQ28" s="7"/>
      <c r="DPR28" s="7"/>
      <c r="DPS28" s="7"/>
      <c r="DPT28" s="7"/>
      <c r="DPU28" s="7"/>
      <c r="DPV28" s="7"/>
      <c r="DPW28" s="7"/>
      <c r="DPX28" s="7"/>
      <c r="DPY28" s="7"/>
      <c r="DPZ28" s="7"/>
      <c r="DQA28" s="7"/>
      <c r="DQB28" s="7"/>
      <c r="DQC28" s="7"/>
      <c r="DQD28" s="7"/>
      <c r="DQE28" s="7"/>
      <c r="DQF28" s="7"/>
      <c r="DQG28" s="7"/>
      <c r="DQH28" s="7"/>
      <c r="DQI28" s="7"/>
      <c r="DQJ28" s="7"/>
      <c r="DQK28" s="7"/>
      <c r="DQL28" s="7"/>
      <c r="DQM28" s="7"/>
      <c r="DQN28" s="7"/>
      <c r="DQO28" s="7"/>
      <c r="DQP28" s="7"/>
      <c r="DQQ28" s="7"/>
      <c r="DQR28" s="7"/>
      <c r="DQS28" s="7"/>
      <c r="DQT28" s="7"/>
      <c r="DQU28" s="7"/>
      <c r="DQV28" s="7"/>
      <c r="DQW28" s="7"/>
      <c r="DQX28" s="7"/>
      <c r="DQY28" s="7"/>
      <c r="DQZ28" s="7"/>
      <c r="DRA28" s="7"/>
      <c r="DRB28" s="7"/>
      <c r="DRC28" s="7"/>
      <c r="DRD28" s="7"/>
      <c r="DRE28" s="7"/>
      <c r="DRF28" s="7"/>
      <c r="DRG28" s="7"/>
      <c r="DRH28" s="7"/>
      <c r="DRI28" s="7"/>
      <c r="DRJ28" s="7"/>
      <c r="DRK28" s="7"/>
      <c r="DRL28" s="7"/>
      <c r="DRM28" s="7"/>
      <c r="DRN28" s="7"/>
      <c r="DRO28" s="7"/>
      <c r="DRP28" s="7"/>
      <c r="DRQ28" s="7"/>
      <c r="DRR28" s="7"/>
      <c r="DRS28" s="7"/>
      <c r="DRT28" s="7"/>
      <c r="DRU28" s="7"/>
      <c r="DRV28" s="7"/>
      <c r="DRW28" s="7"/>
      <c r="DRX28" s="7"/>
      <c r="DRY28" s="7"/>
      <c r="DRZ28" s="7"/>
      <c r="DSA28" s="7"/>
      <c r="DSB28" s="7"/>
      <c r="DSC28" s="7"/>
      <c r="DSD28" s="7"/>
      <c r="DSE28" s="7"/>
      <c r="DSF28" s="7"/>
      <c r="DSG28" s="7"/>
      <c r="DSH28" s="7"/>
      <c r="DSI28" s="7"/>
      <c r="DSJ28" s="7"/>
      <c r="DSK28" s="7"/>
      <c r="DSL28" s="7"/>
      <c r="DSM28" s="7"/>
      <c r="DSN28" s="7"/>
      <c r="DSO28" s="7"/>
      <c r="DSP28" s="7"/>
      <c r="DSQ28" s="7"/>
      <c r="DSR28" s="7"/>
      <c r="DSS28" s="7"/>
      <c r="DST28" s="7"/>
      <c r="DSU28" s="7"/>
      <c r="DSV28" s="7"/>
      <c r="DSW28" s="7"/>
      <c r="DSX28" s="7"/>
      <c r="DSY28" s="7"/>
      <c r="DSZ28" s="7"/>
      <c r="DTA28" s="7"/>
      <c r="DTB28" s="7"/>
      <c r="DTC28" s="7"/>
      <c r="DTD28" s="7"/>
      <c r="DTE28" s="7"/>
      <c r="DTF28" s="7"/>
      <c r="DTG28" s="7"/>
      <c r="DTH28" s="7"/>
      <c r="DTI28" s="7"/>
      <c r="DTJ28" s="7"/>
      <c r="DTK28" s="7"/>
      <c r="DTL28" s="7"/>
      <c r="DTM28" s="7"/>
      <c r="DTN28" s="7"/>
      <c r="DTO28" s="7"/>
      <c r="DTP28" s="7"/>
      <c r="DTQ28" s="7"/>
      <c r="DTR28" s="7"/>
      <c r="DTS28" s="7"/>
      <c r="DTT28" s="7"/>
      <c r="DTU28" s="7"/>
      <c r="DTV28" s="7"/>
      <c r="DTW28" s="7"/>
      <c r="DTX28" s="7"/>
      <c r="DTY28" s="7"/>
      <c r="DTZ28" s="7"/>
      <c r="DUA28" s="7"/>
      <c r="DUB28" s="7"/>
      <c r="DUC28" s="7"/>
      <c r="DUD28" s="7"/>
      <c r="DUE28" s="7"/>
      <c r="DUF28" s="7"/>
      <c r="DUG28" s="7"/>
      <c r="DUH28" s="7"/>
      <c r="DUI28" s="7"/>
      <c r="DUJ28" s="7"/>
      <c r="DUK28" s="7"/>
      <c r="DUL28" s="7"/>
      <c r="DUM28" s="7"/>
      <c r="DUN28" s="7"/>
      <c r="DUO28" s="7"/>
      <c r="DUP28" s="7"/>
      <c r="DUQ28" s="7"/>
      <c r="DUR28" s="7"/>
      <c r="DUS28" s="7"/>
      <c r="DUT28" s="7"/>
      <c r="DUU28" s="7"/>
      <c r="DUV28" s="7"/>
      <c r="DUW28" s="7"/>
      <c r="DUX28" s="7"/>
      <c r="DUY28" s="7"/>
      <c r="DUZ28" s="7"/>
      <c r="DVA28" s="7"/>
      <c r="DVB28" s="7"/>
      <c r="DVC28" s="7"/>
      <c r="DVD28" s="7"/>
      <c r="DVE28" s="7"/>
      <c r="DVF28" s="7"/>
      <c r="DVG28" s="7"/>
      <c r="DVH28" s="7"/>
      <c r="DVI28" s="7"/>
      <c r="DVJ28" s="7"/>
      <c r="DVK28" s="7"/>
      <c r="DVL28" s="7"/>
      <c r="DVM28" s="7"/>
      <c r="DVN28" s="7"/>
      <c r="DVO28" s="7"/>
      <c r="DVP28" s="7"/>
      <c r="DVQ28" s="7"/>
      <c r="DVR28" s="7"/>
      <c r="DVS28" s="7"/>
      <c r="DVT28" s="7"/>
      <c r="DVU28" s="7"/>
      <c r="DVV28" s="7"/>
      <c r="DVW28" s="7"/>
      <c r="DVX28" s="7"/>
      <c r="DVY28" s="7"/>
      <c r="DVZ28" s="7"/>
      <c r="DWA28" s="7"/>
      <c r="DWB28" s="7"/>
      <c r="DWC28" s="7"/>
      <c r="DWD28" s="7"/>
      <c r="DWE28" s="7"/>
      <c r="DWF28" s="7"/>
      <c r="DWG28" s="7"/>
      <c r="DWH28" s="7"/>
      <c r="DWI28" s="7"/>
      <c r="DWJ28" s="7"/>
      <c r="DWK28" s="7"/>
      <c r="DWL28" s="7"/>
      <c r="DWM28" s="7"/>
      <c r="DWN28" s="7"/>
      <c r="DWO28" s="7"/>
      <c r="DWP28" s="7"/>
      <c r="DWQ28" s="7"/>
      <c r="DWR28" s="7"/>
      <c r="DWS28" s="7"/>
      <c r="DWT28" s="7"/>
      <c r="DWU28" s="7"/>
      <c r="DWV28" s="7"/>
      <c r="DWW28" s="7"/>
      <c r="DWX28" s="7"/>
      <c r="DWY28" s="7"/>
      <c r="DWZ28" s="7"/>
      <c r="DXA28" s="7"/>
      <c r="DXB28" s="7"/>
      <c r="DXC28" s="7"/>
      <c r="DXD28" s="7"/>
      <c r="DXE28" s="7"/>
      <c r="DXF28" s="7"/>
      <c r="DXG28" s="7"/>
      <c r="DXH28" s="7"/>
      <c r="DXI28" s="7"/>
      <c r="DXJ28" s="7"/>
      <c r="DXK28" s="7"/>
      <c r="DXL28" s="7"/>
      <c r="DXM28" s="7"/>
      <c r="DXN28" s="7"/>
      <c r="DXO28" s="7"/>
      <c r="DXP28" s="7"/>
      <c r="DXQ28" s="7"/>
      <c r="DXR28" s="7"/>
      <c r="DXS28" s="7"/>
      <c r="DXT28" s="7"/>
      <c r="DXU28" s="7"/>
      <c r="DXV28" s="7"/>
      <c r="DXW28" s="7"/>
      <c r="DXX28" s="7"/>
      <c r="DXY28" s="7"/>
      <c r="DXZ28" s="7"/>
      <c r="DYA28" s="7"/>
      <c r="DYB28" s="7"/>
      <c r="DYC28" s="7"/>
      <c r="DYD28" s="7"/>
      <c r="DYE28" s="7"/>
      <c r="DYF28" s="7"/>
      <c r="DYG28" s="7"/>
      <c r="DYH28" s="7"/>
      <c r="DYI28" s="7"/>
      <c r="DYJ28" s="7"/>
      <c r="DYK28" s="7"/>
      <c r="DYL28" s="7"/>
      <c r="DYM28" s="7"/>
      <c r="DYN28" s="7"/>
      <c r="DYO28" s="7"/>
      <c r="DYP28" s="7"/>
      <c r="DYQ28" s="7"/>
      <c r="DYR28" s="7"/>
      <c r="DYS28" s="7"/>
      <c r="DYT28" s="7"/>
      <c r="DYU28" s="7"/>
      <c r="DYV28" s="7"/>
      <c r="DYW28" s="7"/>
      <c r="DYX28" s="7"/>
      <c r="DYY28" s="7"/>
      <c r="DYZ28" s="7"/>
      <c r="DZA28" s="7"/>
      <c r="DZB28" s="7"/>
      <c r="DZC28" s="7"/>
      <c r="DZD28" s="7"/>
      <c r="DZE28" s="7"/>
      <c r="DZF28" s="7"/>
      <c r="DZG28" s="7"/>
      <c r="DZH28" s="7"/>
      <c r="DZI28" s="7"/>
      <c r="DZJ28" s="7"/>
      <c r="DZK28" s="7"/>
      <c r="DZL28" s="7"/>
      <c r="DZM28" s="7"/>
      <c r="DZN28" s="7"/>
      <c r="DZO28" s="7"/>
      <c r="DZP28" s="7"/>
      <c r="DZQ28" s="7"/>
      <c r="DZR28" s="7"/>
      <c r="DZS28" s="7"/>
      <c r="DZT28" s="7"/>
      <c r="DZU28" s="7"/>
      <c r="DZV28" s="7"/>
      <c r="DZW28" s="7"/>
      <c r="DZX28" s="7"/>
      <c r="DZY28" s="7"/>
      <c r="DZZ28" s="7"/>
      <c r="EAA28" s="7"/>
      <c r="EAB28" s="7"/>
      <c r="EAC28" s="7"/>
      <c r="EAD28" s="7"/>
      <c r="EAE28" s="7"/>
      <c r="EAF28" s="7"/>
      <c r="EAG28" s="7"/>
      <c r="EAH28" s="7"/>
      <c r="EAI28" s="7"/>
      <c r="EAJ28" s="7"/>
      <c r="EAK28" s="7"/>
      <c r="EAL28" s="7"/>
      <c r="EAM28" s="7"/>
      <c r="EAN28" s="7"/>
      <c r="EAO28" s="7"/>
      <c r="EAP28" s="7"/>
      <c r="EAQ28" s="7"/>
      <c r="EAR28" s="7"/>
      <c r="EAS28" s="7"/>
      <c r="EAT28" s="7"/>
      <c r="EAU28" s="7"/>
      <c r="EAV28" s="7"/>
      <c r="EAW28" s="7"/>
      <c r="EAX28" s="7"/>
      <c r="EAY28" s="7"/>
      <c r="EAZ28" s="7"/>
      <c r="EBA28" s="7"/>
      <c r="EBB28" s="7"/>
      <c r="EBC28" s="7"/>
      <c r="EBD28" s="7"/>
      <c r="EBE28" s="7"/>
      <c r="EBF28" s="7"/>
      <c r="EBG28" s="7"/>
      <c r="EBH28" s="7"/>
      <c r="EBI28" s="7"/>
      <c r="EBJ28" s="7"/>
      <c r="EBK28" s="7"/>
      <c r="EBL28" s="7"/>
      <c r="EBM28" s="7"/>
      <c r="EBN28" s="7"/>
      <c r="EBO28" s="7"/>
      <c r="EBP28" s="7"/>
      <c r="EBQ28" s="7"/>
      <c r="EBR28" s="7"/>
      <c r="EBS28" s="7"/>
      <c r="EBT28" s="7"/>
      <c r="EBU28" s="7"/>
      <c r="EBV28" s="7"/>
      <c r="EBW28" s="7"/>
      <c r="EBX28" s="7"/>
      <c r="EBY28" s="7"/>
      <c r="EBZ28" s="7"/>
      <c r="ECA28" s="7"/>
      <c r="ECB28" s="7"/>
      <c r="ECC28" s="7"/>
      <c r="ECD28" s="7"/>
      <c r="ECE28" s="7"/>
      <c r="ECF28" s="7"/>
      <c r="ECG28" s="7"/>
      <c r="ECH28" s="7"/>
      <c r="ECI28" s="7"/>
      <c r="ECJ28" s="7"/>
      <c r="ECK28" s="7"/>
      <c r="ECL28" s="7"/>
      <c r="ECM28" s="7"/>
      <c r="ECN28" s="7"/>
      <c r="ECO28" s="7"/>
      <c r="ECP28" s="7"/>
      <c r="ECQ28" s="7"/>
      <c r="ECR28" s="7"/>
      <c r="ECS28" s="7"/>
      <c r="ECT28" s="7"/>
      <c r="ECU28" s="7"/>
      <c r="ECV28" s="7"/>
      <c r="ECW28" s="7"/>
      <c r="ECX28" s="7"/>
      <c r="ECY28" s="7"/>
      <c r="ECZ28" s="7"/>
      <c r="EDA28" s="7"/>
      <c r="EDB28" s="7"/>
      <c r="EDC28" s="7"/>
      <c r="EDD28" s="7"/>
      <c r="EDE28" s="7"/>
      <c r="EDF28" s="7"/>
      <c r="EDG28" s="7"/>
      <c r="EDH28" s="7"/>
      <c r="EDI28" s="7"/>
      <c r="EDJ28" s="7"/>
      <c r="EDK28" s="7"/>
      <c r="EDL28" s="7"/>
      <c r="EDM28" s="7"/>
      <c r="EDN28" s="7"/>
      <c r="EDO28" s="7"/>
      <c r="EDP28" s="7"/>
      <c r="EDQ28" s="7"/>
      <c r="EDR28" s="7"/>
      <c r="EDS28" s="7"/>
      <c r="EDT28" s="7"/>
      <c r="EDU28" s="7"/>
      <c r="EDV28" s="7"/>
      <c r="EDW28" s="7"/>
      <c r="EDX28" s="7"/>
      <c r="EDY28" s="7"/>
      <c r="EDZ28" s="7"/>
      <c r="EEA28" s="7"/>
      <c r="EEB28" s="7"/>
      <c r="EEC28" s="7"/>
      <c r="EED28" s="7"/>
      <c r="EEE28" s="7"/>
      <c r="EEF28" s="7"/>
      <c r="EEG28" s="7"/>
      <c r="EEH28" s="7"/>
      <c r="EEI28" s="7"/>
      <c r="EEJ28" s="7"/>
      <c r="EEK28" s="7"/>
      <c r="EEL28" s="7"/>
      <c r="EEM28" s="7"/>
      <c r="EEN28" s="7"/>
      <c r="EEO28" s="7"/>
      <c r="EEP28" s="7"/>
      <c r="EEQ28" s="7"/>
      <c r="EER28" s="7"/>
      <c r="EES28" s="7"/>
      <c r="EET28" s="7"/>
      <c r="EEU28" s="7"/>
      <c r="EEV28" s="7"/>
      <c r="EEW28" s="7"/>
      <c r="EEX28" s="7"/>
      <c r="EEY28" s="7"/>
      <c r="EEZ28" s="7"/>
      <c r="EFA28" s="7"/>
      <c r="EFB28" s="7"/>
      <c r="EFC28" s="7"/>
      <c r="EFD28" s="7"/>
      <c r="EFE28" s="7"/>
      <c r="EFF28" s="7"/>
      <c r="EFG28" s="7"/>
      <c r="EFH28" s="7"/>
      <c r="EFI28" s="7"/>
      <c r="EFJ28" s="7"/>
      <c r="EFK28" s="7"/>
      <c r="EFL28" s="7"/>
      <c r="EFM28" s="7"/>
      <c r="EFN28" s="7"/>
      <c r="EFO28" s="7"/>
      <c r="EFP28" s="7"/>
      <c r="EFQ28" s="7"/>
      <c r="EFR28" s="7"/>
      <c r="EFS28" s="7"/>
      <c r="EFT28" s="7"/>
      <c r="EFU28" s="7"/>
      <c r="EFV28" s="7"/>
      <c r="EFW28" s="7"/>
      <c r="EFX28" s="7"/>
      <c r="EFY28" s="7"/>
      <c r="EFZ28" s="7"/>
      <c r="EGA28" s="7"/>
      <c r="EGB28" s="7"/>
      <c r="EGC28" s="7"/>
      <c r="EGD28" s="7"/>
      <c r="EGE28" s="7"/>
      <c r="EGF28" s="7"/>
      <c r="EGG28" s="7"/>
      <c r="EGH28" s="7"/>
      <c r="EGI28" s="7"/>
      <c r="EGJ28" s="7"/>
      <c r="EGK28" s="7"/>
      <c r="EGL28" s="7"/>
      <c r="EGM28" s="7"/>
      <c r="EGN28" s="7"/>
      <c r="EGO28" s="7"/>
      <c r="EGP28" s="7"/>
      <c r="EGQ28" s="7"/>
      <c r="EGR28" s="7"/>
      <c r="EGS28" s="7"/>
      <c r="EGT28" s="7"/>
      <c r="EGU28" s="7"/>
      <c r="EGV28" s="7"/>
      <c r="EGW28" s="7"/>
      <c r="EGX28" s="7"/>
      <c r="EGY28" s="7"/>
      <c r="EGZ28" s="7"/>
      <c r="EHA28" s="7"/>
      <c r="EHB28" s="7"/>
      <c r="EHC28" s="7"/>
      <c r="EHD28" s="7"/>
      <c r="EHE28" s="7"/>
      <c r="EHF28" s="7"/>
      <c r="EHG28" s="7"/>
      <c r="EHH28" s="7"/>
      <c r="EHI28" s="7"/>
      <c r="EHJ28" s="7"/>
      <c r="EHK28" s="7"/>
      <c r="EHL28" s="7"/>
      <c r="EHM28" s="7"/>
      <c r="EHN28" s="7"/>
      <c r="EHO28" s="7"/>
      <c r="EHP28" s="7"/>
      <c r="EHQ28" s="7"/>
      <c r="EHR28" s="7"/>
      <c r="EHS28" s="7"/>
      <c r="EHT28" s="7"/>
      <c r="EHU28" s="7"/>
      <c r="EHV28" s="7"/>
      <c r="EHW28" s="7"/>
      <c r="EHX28" s="7"/>
      <c r="EHY28" s="7"/>
      <c r="EHZ28" s="7"/>
      <c r="EIA28" s="7"/>
      <c r="EIB28" s="7"/>
      <c r="EIC28" s="7"/>
      <c r="EID28" s="7"/>
      <c r="EIE28" s="7"/>
      <c r="EIF28" s="7"/>
      <c r="EIG28" s="7"/>
      <c r="EIH28" s="7"/>
      <c r="EII28" s="7"/>
      <c r="EIJ28" s="7"/>
      <c r="EIK28" s="7"/>
      <c r="EIL28" s="7"/>
      <c r="EIM28" s="7"/>
      <c r="EIN28" s="7"/>
      <c r="EIO28" s="7"/>
      <c r="EIP28" s="7"/>
      <c r="EIQ28" s="7"/>
      <c r="EIR28" s="7"/>
      <c r="EIS28" s="7"/>
      <c r="EIT28" s="7"/>
      <c r="EIU28" s="7"/>
      <c r="EIV28" s="7"/>
      <c r="EIW28" s="7"/>
      <c r="EIX28" s="7"/>
      <c r="EIY28" s="7"/>
      <c r="EIZ28" s="7"/>
      <c r="EJA28" s="7"/>
      <c r="EJB28" s="7"/>
      <c r="EJC28" s="7"/>
      <c r="EJD28" s="7"/>
      <c r="EJE28" s="7"/>
      <c r="EJF28" s="7"/>
      <c r="EJG28" s="7"/>
      <c r="EJH28" s="7"/>
      <c r="EJI28" s="7"/>
      <c r="EJJ28" s="7"/>
      <c r="EJK28" s="7"/>
      <c r="EJL28" s="7"/>
      <c r="EJM28" s="7"/>
      <c r="EJN28" s="7"/>
      <c r="EJO28" s="7"/>
      <c r="EJP28" s="7"/>
      <c r="EJQ28" s="7"/>
      <c r="EJR28" s="7"/>
      <c r="EJS28" s="7"/>
      <c r="EJT28" s="7"/>
      <c r="EJU28" s="7"/>
      <c r="EJV28" s="7"/>
      <c r="EJW28" s="7"/>
      <c r="EJX28" s="7"/>
      <c r="EJY28" s="7"/>
      <c r="EJZ28" s="7"/>
      <c r="EKA28" s="7"/>
      <c r="EKB28" s="7"/>
      <c r="EKC28" s="7"/>
      <c r="EKD28" s="7"/>
      <c r="EKE28" s="7"/>
      <c r="EKF28" s="7"/>
      <c r="EKG28" s="7"/>
      <c r="EKH28" s="7"/>
      <c r="EKI28" s="7"/>
      <c r="EKJ28" s="7"/>
      <c r="EKK28" s="7"/>
      <c r="EKL28" s="7"/>
      <c r="EKM28" s="7"/>
      <c r="EKN28" s="7"/>
      <c r="EKO28" s="7"/>
      <c r="EKP28" s="7"/>
      <c r="EKQ28" s="7"/>
      <c r="EKR28" s="7"/>
      <c r="EKS28" s="7"/>
      <c r="EKT28" s="7"/>
      <c r="EKU28" s="7"/>
      <c r="EKV28" s="7"/>
      <c r="EKW28" s="7"/>
      <c r="EKX28" s="7"/>
      <c r="EKY28" s="7"/>
      <c r="EKZ28" s="7"/>
      <c r="ELA28" s="7"/>
      <c r="ELB28" s="7"/>
      <c r="ELC28" s="7"/>
      <c r="ELD28" s="7"/>
      <c r="ELE28" s="7"/>
      <c r="ELF28" s="7"/>
      <c r="ELG28" s="7"/>
      <c r="ELH28" s="7"/>
      <c r="ELI28" s="7"/>
      <c r="ELJ28" s="7"/>
      <c r="ELK28" s="7"/>
      <c r="ELL28" s="7"/>
      <c r="ELM28" s="7"/>
      <c r="ELN28" s="7"/>
      <c r="ELO28" s="7"/>
      <c r="ELP28" s="7"/>
      <c r="ELQ28" s="7"/>
      <c r="ELR28" s="7"/>
      <c r="ELS28" s="7"/>
      <c r="ELT28" s="7"/>
      <c r="ELU28" s="7"/>
      <c r="ELV28" s="7"/>
      <c r="ELW28" s="7"/>
      <c r="ELX28" s="7"/>
      <c r="ELY28" s="7"/>
      <c r="ELZ28" s="7"/>
      <c r="EMA28" s="7"/>
      <c r="EMB28" s="7"/>
      <c r="EMC28" s="7"/>
      <c r="EMD28" s="7"/>
      <c r="EME28" s="7"/>
      <c r="EMF28" s="7"/>
      <c r="EMG28" s="7"/>
      <c r="EMH28" s="7"/>
      <c r="EMI28" s="7"/>
      <c r="EMJ28" s="7"/>
      <c r="EMK28" s="7"/>
      <c r="EML28" s="7"/>
      <c r="EMM28" s="7"/>
      <c r="EMN28" s="7"/>
      <c r="EMO28" s="7"/>
      <c r="EMP28" s="7"/>
      <c r="EMQ28" s="7"/>
      <c r="EMR28" s="7"/>
      <c r="EMS28" s="7"/>
      <c r="EMT28" s="7"/>
      <c r="EMU28" s="7"/>
      <c r="EMV28" s="7"/>
      <c r="EMW28" s="7"/>
      <c r="EMX28" s="7"/>
      <c r="EMY28" s="7"/>
      <c r="EMZ28" s="7"/>
      <c r="ENA28" s="7"/>
      <c r="ENB28" s="7"/>
      <c r="ENC28" s="7"/>
      <c r="END28" s="7"/>
      <c r="ENE28" s="7"/>
      <c r="ENF28" s="7"/>
      <c r="ENG28" s="7"/>
      <c r="ENH28" s="7"/>
      <c r="ENI28" s="7"/>
      <c r="ENJ28" s="7"/>
      <c r="ENK28" s="7"/>
      <c r="ENL28" s="7"/>
      <c r="ENM28" s="7"/>
      <c r="ENN28" s="7"/>
      <c r="ENO28" s="7"/>
      <c r="ENP28" s="7"/>
      <c r="ENQ28" s="7"/>
      <c r="ENR28" s="7"/>
      <c r="ENS28" s="7"/>
      <c r="ENT28" s="7"/>
      <c r="ENU28" s="7"/>
      <c r="ENV28" s="7"/>
      <c r="ENW28" s="7"/>
      <c r="ENX28" s="7"/>
      <c r="ENY28" s="7"/>
      <c r="ENZ28" s="7"/>
      <c r="EOA28" s="7"/>
      <c r="EOB28" s="7"/>
      <c r="EOC28" s="7"/>
      <c r="EOD28" s="7"/>
      <c r="EOE28" s="7"/>
      <c r="EOF28" s="7"/>
      <c r="EOG28" s="7"/>
      <c r="EOH28" s="7"/>
      <c r="EOI28" s="7"/>
      <c r="EOJ28" s="7"/>
      <c r="EOK28" s="7"/>
      <c r="EOL28" s="7"/>
      <c r="EOM28" s="7"/>
      <c r="EON28" s="7"/>
      <c r="EOO28" s="7"/>
      <c r="EOP28" s="7"/>
      <c r="EOQ28" s="7"/>
      <c r="EOR28" s="7"/>
      <c r="EOS28" s="7"/>
      <c r="EOT28" s="7"/>
      <c r="EOU28" s="7"/>
      <c r="EOV28" s="7"/>
      <c r="EOW28" s="7"/>
      <c r="EOX28" s="7"/>
      <c r="EOY28" s="7"/>
      <c r="EOZ28" s="7"/>
      <c r="EPA28" s="7"/>
      <c r="EPB28" s="7"/>
      <c r="EPC28" s="7"/>
      <c r="EPD28" s="7"/>
      <c r="EPE28" s="7"/>
      <c r="EPF28" s="7"/>
      <c r="EPG28" s="7"/>
      <c r="EPH28" s="7"/>
      <c r="EPI28" s="7"/>
      <c r="EPJ28" s="7"/>
      <c r="EPK28" s="7"/>
      <c r="EPL28" s="7"/>
      <c r="EPM28" s="7"/>
      <c r="EPN28" s="7"/>
      <c r="EPO28" s="7"/>
      <c r="EPP28" s="7"/>
      <c r="EPQ28" s="7"/>
      <c r="EPR28" s="7"/>
      <c r="EPS28" s="7"/>
      <c r="EPT28" s="7"/>
      <c r="EPU28" s="7"/>
      <c r="EPV28" s="7"/>
      <c r="EPW28" s="7"/>
      <c r="EPX28" s="7"/>
      <c r="EPY28" s="7"/>
      <c r="EPZ28" s="7"/>
      <c r="EQA28" s="7"/>
      <c r="EQB28" s="7"/>
      <c r="EQC28" s="7"/>
      <c r="EQD28" s="7"/>
      <c r="EQE28" s="7"/>
      <c r="EQF28" s="7"/>
      <c r="EQG28" s="7"/>
      <c r="EQH28" s="7"/>
      <c r="EQI28" s="7"/>
      <c r="EQJ28" s="7"/>
      <c r="EQK28" s="7"/>
      <c r="EQL28" s="7"/>
      <c r="EQM28" s="7"/>
      <c r="EQN28" s="7"/>
      <c r="EQO28" s="7"/>
      <c r="EQP28" s="7"/>
      <c r="EQQ28" s="7"/>
      <c r="EQR28" s="7"/>
      <c r="EQS28" s="7"/>
      <c r="EQT28" s="7"/>
      <c r="EQU28" s="7"/>
      <c r="EQV28" s="7"/>
      <c r="EQW28" s="7"/>
      <c r="EQX28" s="7"/>
      <c r="EQY28" s="7"/>
      <c r="EQZ28" s="7"/>
      <c r="ERA28" s="7"/>
      <c r="ERB28" s="7"/>
      <c r="ERC28" s="7"/>
      <c r="ERD28" s="7"/>
      <c r="ERE28" s="7"/>
      <c r="ERF28" s="7"/>
      <c r="ERG28" s="7"/>
      <c r="ERH28" s="7"/>
      <c r="ERI28" s="7"/>
      <c r="ERJ28" s="7"/>
      <c r="ERK28" s="7"/>
      <c r="ERL28" s="7"/>
      <c r="ERM28" s="7"/>
      <c r="ERN28" s="7"/>
      <c r="ERO28" s="7"/>
      <c r="ERP28" s="7"/>
      <c r="ERQ28" s="7"/>
      <c r="ERR28" s="7"/>
      <c r="ERS28" s="7"/>
      <c r="ERT28" s="7"/>
      <c r="ERU28" s="7"/>
      <c r="ERV28" s="7"/>
      <c r="ERW28" s="7"/>
      <c r="ERX28" s="7"/>
      <c r="ERY28" s="7"/>
      <c r="ERZ28" s="7"/>
      <c r="ESA28" s="7"/>
      <c r="ESB28" s="7"/>
      <c r="ESC28" s="7"/>
      <c r="ESD28" s="7"/>
      <c r="ESE28" s="7"/>
      <c r="ESF28" s="7"/>
      <c r="ESG28" s="7"/>
      <c r="ESH28" s="7"/>
      <c r="ESI28" s="7"/>
      <c r="ESJ28" s="7"/>
      <c r="ESK28" s="7"/>
      <c r="ESL28" s="7"/>
      <c r="ESM28" s="7"/>
      <c r="ESN28" s="7"/>
      <c r="ESO28" s="7"/>
      <c r="ESP28" s="7"/>
      <c r="ESQ28" s="7"/>
      <c r="ESR28" s="7"/>
      <c r="ESS28" s="7"/>
      <c r="EST28" s="7"/>
      <c r="ESU28" s="7"/>
      <c r="ESV28" s="7"/>
      <c r="ESW28" s="7"/>
      <c r="ESX28" s="7"/>
      <c r="ESY28" s="7"/>
      <c r="ESZ28" s="7"/>
      <c r="ETA28" s="7"/>
      <c r="ETB28" s="7"/>
      <c r="ETC28" s="7"/>
      <c r="ETD28" s="7"/>
      <c r="ETE28" s="7"/>
      <c r="ETF28" s="7"/>
      <c r="ETG28" s="7"/>
      <c r="ETH28" s="7"/>
      <c r="ETI28" s="7"/>
      <c r="ETJ28" s="7"/>
      <c r="ETK28" s="7"/>
      <c r="ETL28" s="7"/>
      <c r="ETM28" s="7"/>
      <c r="ETN28" s="7"/>
      <c r="ETO28" s="7"/>
      <c r="ETP28" s="7"/>
      <c r="ETQ28" s="7"/>
      <c r="ETR28" s="7"/>
      <c r="ETS28" s="7"/>
      <c r="ETT28" s="7"/>
      <c r="ETU28" s="7"/>
      <c r="ETV28" s="7"/>
      <c r="ETW28" s="7"/>
      <c r="ETX28" s="7"/>
      <c r="ETY28" s="7"/>
      <c r="ETZ28" s="7"/>
      <c r="EUA28" s="7"/>
      <c r="EUB28" s="7"/>
      <c r="EUC28" s="7"/>
      <c r="EUD28" s="7"/>
      <c r="EUE28" s="7"/>
      <c r="EUF28" s="7"/>
      <c r="EUG28" s="7"/>
      <c r="EUH28" s="7"/>
      <c r="EUI28" s="7"/>
      <c r="EUJ28" s="7"/>
      <c r="EUK28" s="7"/>
      <c r="EUL28" s="7"/>
      <c r="EUM28" s="7"/>
      <c r="EUN28" s="7"/>
      <c r="EUO28" s="7"/>
      <c r="EUP28" s="7"/>
      <c r="EUQ28" s="7"/>
      <c r="EUR28" s="7"/>
      <c r="EUS28" s="7"/>
      <c r="EUT28" s="7"/>
      <c r="EUU28" s="7"/>
      <c r="EUV28" s="7"/>
      <c r="EUW28" s="7"/>
      <c r="EUX28" s="7"/>
      <c r="EUY28" s="7"/>
      <c r="EUZ28" s="7"/>
      <c r="EVA28" s="7"/>
      <c r="EVB28" s="7"/>
      <c r="EVC28" s="7"/>
      <c r="EVD28" s="7"/>
      <c r="EVE28" s="7"/>
      <c r="EVF28" s="7"/>
      <c r="EVG28" s="7"/>
      <c r="EVH28" s="7"/>
      <c r="EVI28" s="7"/>
      <c r="EVJ28" s="7"/>
      <c r="EVK28" s="7"/>
      <c r="EVL28" s="7"/>
      <c r="EVM28" s="7"/>
      <c r="EVN28" s="7"/>
      <c r="EVO28" s="7"/>
      <c r="EVP28" s="7"/>
      <c r="EVQ28" s="7"/>
      <c r="EVR28" s="7"/>
      <c r="EVS28" s="7"/>
      <c r="EVT28" s="7"/>
      <c r="EVU28" s="7"/>
      <c r="EVV28" s="7"/>
      <c r="EVW28" s="7"/>
      <c r="EVX28" s="7"/>
      <c r="EVY28" s="7"/>
      <c r="EVZ28" s="7"/>
      <c r="EWA28" s="7"/>
      <c r="EWB28" s="7"/>
      <c r="EWC28" s="7"/>
      <c r="EWD28" s="7"/>
      <c r="EWE28" s="7"/>
      <c r="EWF28" s="7"/>
      <c r="EWG28" s="7"/>
      <c r="EWH28" s="7"/>
      <c r="EWI28" s="7"/>
      <c r="EWJ28" s="7"/>
      <c r="EWK28" s="7"/>
      <c r="EWL28" s="7"/>
      <c r="EWM28" s="7"/>
      <c r="EWN28" s="7"/>
      <c r="EWO28" s="7"/>
      <c r="EWP28" s="7"/>
      <c r="EWQ28" s="7"/>
      <c r="EWR28" s="7"/>
      <c r="EWS28" s="7"/>
      <c r="EWT28" s="7"/>
      <c r="EWU28" s="7"/>
      <c r="EWV28" s="7"/>
      <c r="EWW28" s="7"/>
      <c r="EWX28" s="7"/>
      <c r="EWY28" s="7"/>
      <c r="EWZ28" s="7"/>
      <c r="EXA28" s="7"/>
      <c r="EXB28" s="7"/>
      <c r="EXC28" s="7"/>
      <c r="EXD28" s="7"/>
      <c r="EXE28" s="7"/>
      <c r="EXF28" s="7"/>
      <c r="EXG28" s="7"/>
      <c r="EXH28" s="7"/>
      <c r="EXI28" s="7"/>
      <c r="EXJ28" s="7"/>
      <c r="EXK28" s="7"/>
      <c r="EXL28" s="7"/>
      <c r="EXM28" s="7"/>
      <c r="EXN28" s="7"/>
      <c r="EXO28" s="7"/>
      <c r="EXP28" s="7"/>
      <c r="EXQ28" s="7"/>
      <c r="EXR28" s="7"/>
      <c r="EXS28" s="7"/>
      <c r="EXT28" s="7"/>
      <c r="EXU28" s="7"/>
      <c r="EXV28" s="7"/>
      <c r="EXW28" s="7"/>
      <c r="EXX28" s="7"/>
      <c r="EXY28" s="7"/>
      <c r="EXZ28" s="7"/>
      <c r="EYA28" s="7"/>
      <c r="EYB28" s="7"/>
      <c r="EYC28" s="7"/>
      <c r="EYD28" s="7"/>
      <c r="EYE28" s="7"/>
      <c r="EYF28" s="7"/>
      <c r="EYG28" s="7"/>
      <c r="EYH28" s="7"/>
      <c r="EYI28" s="7"/>
      <c r="EYJ28" s="7"/>
      <c r="EYK28" s="7"/>
      <c r="EYL28" s="7"/>
      <c r="EYM28" s="7"/>
      <c r="EYN28" s="7"/>
      <c r="EYO28" s="7"/>
      <c r="EYP28" s="7"/>
      <c r="EYQ28" s="7"/>
      <c r="EYR28" s="7"/>
      <c r="EYS28" s="7"/>
      <c r="EYT28" s="7"/>
      <c r="EYU28" s="7"/>
      <c r="EYV28" s="7"/>
      <c r="EYW28" s="7"/>
      <c r="EYX28" s="7"/>
      <c r="EYY28" s="7"/>
      <c r="EYZ28" s="7"/>
      <c r="EZA28" s="7"/>
      <c r="EZB28" s="7"/>
      <c r="EZC28" s="7"/>
      <c r="EZD28" s="7"/>
      <c r="EZE28" s="7"/>
      <c r="EZF28" s="7"/>
      <c r="EZG28" s="7"/>
      <c r="EZH28" s="7"/>
      <c r="EZI28" s="7"/>
      <c r="EZJ28" s="7"/>
      <c r="EZK28" s="7"/>
      <c r="EZL28" s="7"/>
      <c r="EZM28" s="7"/>
      <c r="EZN28" s="7"/>
      <c r="EZO28" s="7"/>
      <c r="EZP28" s="7"/>
      <c r="EZQ28" s="7"/>
      <c r="EZR28" s="7"/>
      <c r="EZS28" s="7"/>
      <c r="EZT28" s="7"/>
      <c r="EZU28" s="7"/>
      <c r="EZV28" s="7"/>
      <c r="EZW28" s="7"/>
      <c r="EZX28" s="7"/>
      <c r="EZY28" s="7"/>
      <c r="EZZ28" s="7"/>
      <c r="FAA28" s="7"/>
      <c r="FAB28" s="7"/>
      <c r="FAC28" s="7"/>
      <c r="FAD28" s="7"/>
      <c r="FAE28" s="7"/>
      <c r="FAF28" s="7"/>
      <c r="FAG28" s="7"/>
      <c r="FAH28" s="7"/>
      <c r="FAI28" s="7"/>
      <c r="FAJ28" s="7"/>
      <c r="FAK28" s="7"/>
      <c r="FAL28" s="7"/>
      <c r="FAM28" s="7"/>
      <c r="FAN28" s="7"/>
      <c r="FAO28" s="7"/>
      <c r="FAP28" s="7"/>
      <c r="FAQ28" s="7"/>
      <c r="FAR28" s="7"/>
      <c r="FAS28" s="7"/>
      <c r="FAT28" s="7"/>
      <c r="FAU28" s="7"/>
      <c r="FAV28" s="7"/>
      <c r="FAW28" s="7"/>
      <c r="FAX28" s="7"/>
      <c r="FAY28" s="7"/>
      <c r="FAZ28" s="7"/>
      <c r="FBA28" s="7"/>
      <c r="FBB28" s="7"/>
      <c r="FBC28" s="7"/>
      <c r="FBD28" s="7"/>
      <c r="FBE28" s="7"/>
      <c r="FBF28" s="7"/>
      <c r="FBG28" s="7"/>
      <c r="FBH28" s="7"/>
      <c r="FBI28" s="7"/>
      <c r="FBJ28" s="7"/>
      <c r="FBK28" s="7"/>
      <c r="FBL28" s="7"/>
      <c r="FBM28" s="7"/>
      <c r="FBN28" s="7"/>
      <c r="FBO28" s="7"/>
      <c r="FBP28" s="7"/>
      <c r="FBQ28" s="7"/>
      <c r="FBR28" s="7"/>
      <c r="FBS28" s="7"/>
      <c r="FBT28" s="7"/>
      <c r="FBU28" s="7"/>
      <c r="FBV28" s="7"/>
      <c r="FBW28" s="7"/>
      <c r="FBX28" s="7"/>
      <c r="FBY28" s="7"/>
      <c r="FBZ28" s="7"/>
      <c r="FCA28" s="7"/>
      <c r="FCB28" s="7"/>
      <c r="FCC28" s="7"/>
      <c r="FCD28" s="7"/>
      <c r="FCE28" s="7"/>
      <c r="FCF28" s="7"/>
      <c r="FCG28" s="7"/>
      <c r="FCH28" s="7"/>
      <c r="FCI28" s="7"/>
      <c r="FCJ28" s="7"/>
      <c r="FCK28" s="7"/>
      <c r="FCL28" s="7"/>
      <c r="FCM28" s="7"/>
      <c r="FCN28" s="7"/>
      <c r="FCO28" s="7"/>
      <c r="FCP28" s="7"/>
      <c r="FCQ28" s="7"/>
      <c r="FCR28" s="7"/>
      <c r="FCS28" s="7"/>
      <c r="FCT28" s="7"/>
      <c r="FCU28" s="7"/>
      <c r="FCV28" s="7"/>
      <c r="FCW28" s="7"/>
      <c r="FCX28" s="7"/>
      <c r="FCY28" s="7"/>
      <c r="FCZ28" s="7"/>
      <c r="FDA28" s="7"/>
      <c r="FDB28" s="7"/>
      <c r="FDC28" s="7"/>
      <c r="FDD28" s="7"/>
      <c r="FDE28" s="7"/>
      <c r="FDF28" s="7"/>
      <c r="FDG28" s="7"/>
      <c r="FDH28" s="7"/>
      <c r="FDI28" s="7"/>
      <c r="FDJ28" s="7"/>
      <c r="FDK28" s="7"/>
      <c r="FDL28" s="7"/>
      <c r="FDM28" s="7"/>
      <c r="FDN28" s="7"/>
      <c r="FDO28" s="7"/>
      <c r="FDP28" s="7"/>
      <c r="FDQ28" s="7"/>
      <c r="FDR28" s="7"/>
      <c r="FDS28" s="7"/>
      <c r="FDT28" s="7"/>
      <c r="FDU28" s="7"/>
      <c r="FDV28" s="7"/>
      <c r="FDW28" s="7"/>
      <c r="FDX28" s="7"/>
      <c r="FDY28" s="7"/>
      <c r="FDZ28" s="7"/>
      <c r="FEA28" s="7"/>
      <c r="FEB28" s="7"/>
      <c r="FEC28" s="7"/>
      <c r="FED28" s="7"/>
      <c r="FEE28" s="7"/>
      <c r="FEF28" s="7"/>
      <c r="FEG28" s="7"/>
      <c r="FEH28" s="7"/>
      <c r="FEI28" s="7"/>
      <c r="FEJ28" s="7"/>
      <c r="FEK28" s="7"/>
      <c r="FEL28" s="7"/>
      <c r="FEM28" s="7"/>
      <c r="FEN28" s="7"/>
      <c r="FEO28" s="7"/>
      <c r="FEP28" s="7"/>
      <c r="FEQ28" s="7"/>
      <c r="FER28" s="7"/>
      <c r="FES28" s="7"/>
      <c r="FET28" s="7"/>
      <c r="FEU28" s="7"/>
      <c r="FEV28" s="7"/>
      <c r="FEW28" s="7"/>
      <c r="FEX28" s="7"/>
      <c r="FEY28" s="7"/>
      <c r="FEZ28" s="7"/>
      <c r="FFA28" s="7"/>
      <c r="FFB28" s="7"/>
      <c r="FFC28" s="7"/>
      <c r="FFD28" s="7"/>
      <c r="FFE28" s="7"/>
      <c r="FFF28" s="7"/>
      <c r="FFG28" s="7"/>
      <c r="FFH28" s="7"/>
      <c r="FFI28" s="7"/>
      <c r="FFJ28" s="7"/>
      <c r="FFK28" s="7"/>
      <c r="FFL28" s="7"/>
      <c r="FFM28" s="7"/>
      <c r="FFN28" s="7"/>
      <c r="FFO28" s="7"/>
      <c r="FFP28" s="7"/>
      <c r="FFQ28" s="7"/>
      <c r="FFR28" s="7"/>
      <c r="FFS28" s="7"/>
      <c r="FFT28" s="7"/>
      <c r="FFU28" s="7"/>
      <c r="FFV28" s="7"/>
      <c r="FFW28" s="7"/>
      <c r="FFX28" s="7"/>
      <c r="FFY28" s="7"/>
      <c r="FFZ28" s="7"/>
      <c r="FGA28" s="7"/>
      <c r="FGB28" s="7"/>
      <c r="FGC28" s="7"/>
      <c r="FGD28" s="7"/>
      <c r="FGE28" s="7"/>
      <c r="FGF28" s="7"/>
      <c r="FGG28" s="7"/>
      <c r="FGH28" s="7"/>
      <c r="FGI28" s="7"/>
      <c r="FGJ28" s="7"/>
      <c r="FGK28" s="7"/>
      <c r="FGL28" s="7"/>
      <c r="FGM28" s="7"/>
      <c r="FGN28" s="7"/>
      <c r="FGO28" s="7"/>
      <c r="FGP28" s="7"/>
      <c r="FGQ28" s="7"/>
      <c r="FGR28" s="7"/>
      <c r="FGS28" s="7"/>
      <c r="FGT28" s="7"/>
      <c r="FGU28" s="7"/>
      <c r="FGV28" s="7"/>
      <c r="FGW28" s="7"/>
      <c r="FGX28" s="7"/>
      <c r="FGY28" s="7"/>
      <c r="FGZ28" s="7"/>
      <c r="FHA28" s="7"/>
      <c r="FHB28" s="7"/>
      <c r="FHC28" s="7"/>
      <c r="FHD28" s="7"/>
      <c r="FHE28" s="7"/>
      <c r="FHF28" s="7"/>
      <c r="FHG28" s="7"/>
      <c r="FHH28" s="7"/>
      <c r="FHI28" s="7"/>
      <c r="FHJ28" s="7"/>
      <c r="FHK28" s="7"/>
      <c r="FHL28" s="7"/>
      <c r="FHM28" s="7"/>
      <c r="FHN28" s="7"/>
      <c r="FHO28" s="7"/>
      <c r="FHP28" s="7"/>
      <c r="FHQ28" s="7"/>
      <c r="FHR28" s="7"/>
      <c r="FHS28" s="7"/>
      <c r="FHT28" s="7"/>
      <c r="FHU28" s="7"/>
      <c r="FHV28" s="7"/>
      <c r="FHW28" s="7"/>
      <c r="FHX28" s="7"/>
      <c r="FHY28" s="7"/>
      <c r="FHZ28" s="7"/>
      <c r="FIA28" s="7"/>
      <c r="FIB28" s="7"/>
      <c r="FIC28" s="7"/>
      <c r="FID28" s="7"/>
      <c r="FIE28" s="7"/>
      <c r="FIF28" s="7"/>
      <c r="FIG28" s="7"/>
      <c r="FIH28" s="7"/>
      <c r="FII28" s="7"/>
      <c r="FIJ28" s="7"/>
      <c r="FIK28" s="7"/>
      <c r="FIL28" s="7"/>
      <c r="FIM28" s="7"/>
      <c r="FIN28" s="7"/>
      <c r="FIO28" s="7"/>
      <c r="FIP28" s="7"/>
      <c r="FIQ28" s="7"/>
      <c r="FIR28" s="7"/>
      <c r="FIS28" s="7"/>
      <c r="FIT28" s="7"/>
      <c r="FIU28" s="7"/>
      <c r="FIV28" s="7"/>
      <c r="FIW28" s="7"/>
      <c r="FIX28" s="7"/>
      <c r="FIY28" s="7"/>
      <c r="FIZ28" s="7"/>
      <c r="FJA28" s="7"/>
      <c r="FJB28" s="7"/>
      <c r="FJC28" s="7"/>
      <c r="FJD28" s="7"/>
      <c r="FJE28" s="7"/>
      <c r="FJF28" s="7"/>
      <c r="FJG28" s="7"/>
      <c r="FJH28" s="7"/>
      <c r="FJI28" s="7"/>
      <c r="FJJ28" s="7"/>
      <c r="FJK28" s="7"/>
      <c r="FJL28" s="7"/>
      <c r="FJM28" s="7"/>
      <c r="FJN28" s="7"/>
      <c r="FJO28" s="7"/>
      <c r="FJP28" s="7"/>
      <c r="FJQ28" s="7"/>
      <c r="FJR28" s="7"/>
      <c r="FJS28" s="7"/>
      <c r="FJT28" s="7"/>
      <c r="FJU28" s="7"/>
      <c r="FJV28" s="7"/>
      <c r="FJW28" s="7"/>
      <c r="FJX28" s="7"/>
      <c r="FJY28" s="7"/>
      <c r="FJZ28" s="7"/>
      <c r="FKA28" s="7"/>
      <c r="FKB28" s="7"/>
      <c r="FKC28" s="7"/>
      <c r="FKD28" s="7"/>
      <c r="FKE28" s="7"/>
      <c r="FKF28" s="7"/>
      <c r="FKG28" s="7"/>
      <c r="FKH28" s="7"/>
      <c r="FKI28" s="7"/>
      <c r="FKJ28" s="7"/>
      <c r="FKK28" s="7"/>
      <c r="FKL28" s="7"/>
      <c r="FKM28" s="7"/>
      <c r="FKN28" s="7"/>
      <c r="FKO28" s="7"/>
      <c r="FKP28" s="7"/>
      <c r="FKQ28" s="7"/>
      <c r="FKR28" s="7"/>
      <c r="FKS28" s="7"/>
      <c r="FKT28" s="7"/>
      <c r="FKU28" s="7"/>
      <c r="FKV28" s="7"/>
      <c r="FKW28" s="7"/>
      <c r="FKX28" s="7"/>
      <c r="FKY28" s="7"/>
      <c r="FKZ28" s="7"/>
      <c r="FLA28" s="7"/>
      <c r="FLB28" s="7"/>
      <c r="FLC28" s="7"/>
      <c r="FLD28" s="7"/>
      <c r="FLE28" s="7"/>
      <c r="FLF28" s="7"/>
      <c r="FLG28" s="7"/>
      <c r="FLH28" s="7"/>
      <c r="FLI28" s="7"/>
      <c r="FLJ28" s="7"/>
      <c r="FLK28" s="7"/>
      <c r="FLL28" s="7"/>
      <c r="FLM28" s="7"/>
      <c r="FLN28" s="7"/>
      <c r="FLO28" s="7"/>
      <c r="FLP28" s="7"/>
      <c r="FLQ28" s="7"/>
      <c r="FLR28" s="7"/>
      <c r="FLS28" s="7"/>
      <c r="FLT28" s="7"/>
      <c r="FLU28" s="7"/>
      <c r="FLV28" s="7"/>
      <c r="FLW28" s="7"/>
      <c r="FLX28" s="7"/>
      <c r="FLY28" s="7"/>
      <c r="FLZ28" s="7"/>
      <c r="FMA28" s="7"/>
      <c r="FMB28" s="7"/>
      <c r="FMC28" s="7"/>
      <c r="FMD28" s="7"/>
      <c r="FME28" s="7"/>
      <c r="FMF28" s="7"/>
      <c r="FMG28" s="7"/>
      <c r="FMH28" s="7"/>
      <c r="FMI28" s="7"/>
      <c r="FMJ28" s="7"/>
      <c r="FMK28" s="7"/>
      <c r="FML28" s="7"/>
      <c r="FMM28" s="7"/>
      <c r="FMN28" s="7"/>
      <c r="FMO28" s="7"/>
      <c r="FMP28" s="7"/>
      <c r="FMQ28" s="7"/>
      <c r="FMR28" s="7"/>
      <c r="FMS28" s="7"/>
      <c r="FMT28" s="7"/>
      <c r="FMU28" s="7"/>
      <c r="FMV28" s="7"/>
      <c r="FMW28" s="7"/>
      <c r="FMX28" s="7"/>
      <c r="FMY28" s="7"/>
      <c r="FMZ28" s="7"/>
      <c r="FNA28" s="7"/>
      <c r="FNB28" s="7"/>
      <c r="FNC28" s="7"/>
      <c r="FND28" s="7"/>
      <c r="FNE28" s="7"/>
      <c r="FNF28" s="7"/>
      <c r="FNG28" s="7"/>
      <c r="FNH28" s="7"/>
      <c r="FNI28" s="7"/>
      <c r="FNJ28" s="7"/>
      <c r="FNK28" s="7"/>
      <c r="FNL28" s="7"/>
      <c r="FNM28" s="7"/>
      <c r="FNN28" s="7"/>
      <c r="FNO28" s="7"/>
      <c r="FNP28" s="7"/>
      <c r="FNQ28" s="7"/>
      <c r="FNR28" s="7"/>
      <c r="FNS28" s="7"/>
      <c r="FNT28" s="7"/>
      <c r="FNU28" s="7"/>
      <c r="FNV28" s="7"/>
      <c r="FNW28" s="7"/>
      <c r="FNX28" s="7"/>
      <c r="FNY28" s="7"/>
      <c r="FNZ28" s="7"/>
      <c r="FOA28" s="7"/>
      <c r="FOB28" s="7"/>
      <c r="FOC28" s="7"/>
      <c r="FOD28" s="7"/>
      <c r="FOE28" s="7"/>
      <c r="FOF28" s="7"/>
      <c r="FOG28" s="7"/>
      <c r="FOH28" s="7"/>
      <c r="FOI28" s="7"/>
      <c r="FOJ28" s="7"/>
      <c r="FOK28" s="7"/>
      <c r="FOL28" s="7"/>
      <c r="FOM28" s="7"/>
      <c r="FON28" s="7"/>
      <c r="FOO28" s="7"/>
      <c r="FOP28" s="7"/>
      <c r="FOQ28" s="7"/>
      <c r="FOR28" s="7"/>
      <c r="FOS28" s="7"/>
      <c r="FOT28" s="7"/>
      <c r="FOU28" s="7"/>
      <c r="FOV28" s="7"/>
      <c r="FOW28" s="7"/>
      <c r="FOX28" s="7"/>
      <c r="FOY28" s="7"/>
      <c r="FOZ28" s="7"/>
      <c r="FPA28" s="7"/>
      <c r="FPB28" s="7"/>
      <c r="FPC28" s="7"/>
      <c r="FPD28" s="7"/>
      <c r="FPE28" s="7"/>
      <c r="FPF28" s="7"/>
      <c r="FPG28" s="7"/>
      <c r="FPH28" s="7"/>
      <c r="FPI28" s="7"/>
      <c r="FPJ28" s="7"/>
      <c r="FPK28" s="7"/>
      <c r="FPL28" s="7"/>
      <c r="FPM28" s="7"/>
      <c r="FPN28" s="7"/>
      <c r="FPO28" s="7"/>
      <c r="FPP28" s="7"/>
      <c r="FPQ28" s="7"/>
      <c r="FPR28" s="7"/>
      <c r="FPS28" s="7"/>
      <c r="FPT28" s="7"/>
      <c r="FPU28" s="7"/>
      <c r="FPV28" s="7"/>
      <c r="FPW28" s="7"/>
      <c r="FPX28" s="7"/>
      <c r="FPY28" s="7"/>
      <c r="FPZ28" s="7"/>
      <c r="FQA28" s="7"/>
      <c r="FQB28" s="7"/>
      <c r="FQC28" s="7"/>
      <c r="FQD28" s="7"/>
      <c r="FQE28" s="7"/>
      <c r="FQF28" s="7"/>
      <c r="FQG28" s="7"/>
      <c r="FQH28" s="7"/>
      <c r="FQI28" s="7"/>
      <c r="FQJ28" s="7"/>
      <c r="FQK28" s="7"/>
      <c r="FQL28" s="7"/>
      <c r="FQM28" s="7"/>
      <c r="FQN28" s="7"/>
      <c r="FQO28" s="7"/>
      <c r="FQP28" s="7"/>
      <c r="FQQ28" s="7"/>
      <c r="FQR28" s="7"/>
      <c r="FQS28" s="7"/>
      <c r="FQT28" s="7"/>
      <c r="FQU28" s="7"/>
      <c r="FQV28" s="7"/>
      <c r="FQW28" s="7"/>
      <c r="FQX28" s="7"/>
      <c r="FQY28" s="7"/>
      <c r="FQZ28" s="7"/>
      <c r="FRA28" s="7"/>
      <c r="FRB28" s="7"/>
      <c r="FRC28" s="7"/>
      <c r="FRD28" s="7"/>
      <c r="FRE28" s="7"/>
      <c r="FRF28" s="7"/>
      <c r="FRG28" s="7"/>
      <c r="FRH28" s="7"/>
      <c r="FRI28" s="7"/>
      <c r="FRJ28" s="7"/>
      <c r="FRK28" s="7"/>
      <c r="FRL28" s="7"/>
      <c r="FRM28" s="7"/>
      <c r="FRN28" s="7"/>
      <c r="FRO28" s="7"/>
      <c r="FRP28" s="7"/>
      <c r="FRQ28" s="7"/>
      <c r="FRR28" s="7"/>
      <c r="FRS28" s="7"/>
      <c r="FRT28" s="7"/>
      <c r="FRU28" s="7"/>
      <c r="FRV28" s="7"/>
      <c r="FRW28" s="7"/>
      <c r="FRX28" s="7"/>
      <c r="FRY28" s="7"/>
      <c r="FRZ28" s="7"/>
      <c r="FSA28" s="7"/>
      <c r="FSB28" s="7"/>
      <c r="FSC28" s="7"/>
      <c r="FSD28" s="7"/>
      <c r="FSE28" s="7"/>
      <c r="FSF28" s="7"/>
      <c r="FSG28" s="7"/>
      <c r="FSH28" s="7"/>
      <c r="FSI28" s="7"/>
      <c r="FSJ28" s="7"/>
      <c r="FSK28" s="7"/>
      <c r="FSL28" s="7"/>
      <c r="FSM28" s="7"/>
      <c r="FSN28" s="7"/>
      <c r="FSO28" s="7"/>
      <c r="FSP28" s="7"/>
      <c r="FSQ28" s="7"/>
      <c r="FSR28" s="7"/>
      <c r="FSS28" s="7"/>
      <c r="FST28" s="7"/>
      <c r="FSU28" s="7"/>
      <c r="FSV28" s="7"/>
      <c r="FSW28" s="7"/>
      <c r="FSX28" s="7"/>
      <c r="FSY28" s="7"/>
      <c r="FSZ28" s="7"/>
      <c r="FTA28" s="7"/>
      <c r="FTB28" s="7"/>
      <c r="FTC28" s="7"/>
      <c r="FTD28" s="7"/>
      <c r="FTE28" s="7"/>
      <c r="FTF28" s="7"/>
      <c r="FTG28" s="7"/>
      <c r="FTH28" s="7"/>
      <c r="FTI28" s="7"/>
      <c r="FTJ28" s="7"/>
      <c r="FTK28" s="7"/>
      <c r="FTL28" s="7"/>
      <c r="FTM28" s="7"/>
      <c r="FTN28" s="7"/>
      <c r="FTO28" s="7"/>
      <c r="FTP28" s="7"/>
      <c r="FTQ28" s="7"/>
      <c r="FTR28" s="7"/>
      <c r="FTS28" s="7"/>
      <c r="FTT28" s="7"/>
      <c r="FTU28" s="7"/>
      <c r="FTV28" s="7"/>
      <c r="FTW28" s="7"/>
      <c r="FTX28" s="7"/>
      <c r="FTY28" s="7"/>
      <c r="FTZ28" s="7"/>
      <c r="FUA28" s="7"/>
      <c r="FUB28" s="7"/>
      <c r="FUC28" s="7"/>
      <c r="FUD28" s="7"/>
      <c r="FUE28" s="7"/>
      <c r="FUF28" s="7"/>
      <c r="FUG28" s="7"/>
      <c r="FUH28" s="7"/>
      <c r="FUI28" s="7"/>
      <c r="FUJ28" s="7"/>
      <c r="FUK28" s="7"/>
      <c r="FUL28" s="7"/>
      <c r="FUM28" s="7"/>
      <c r="FUN28" s="7"/>
      <c r="FUO28" s="7"/>
      <c r="FUP28" s="7"/>
      <c r="FUQ28" s="7"/>
      <c r="FUR28" s="7"/>
      <c r="FUS28" s="7"/>
      <c r="FUT28" s="7"/>
      <c r="FUU28" s="7"/>
      <c r="FUV28" s="7"/>
      <c r="FUW28" s="7"/>
      <c r="FUX28" s="7"/>
      <c r="FUY28" s="7"/>
      <c r="FUZ28" s="7"/>
      <c r="FVA28" s="7"/>
      <c r="FVB28" s="7"/>
      <c r="FVC28" s="7"/>
      <c r="FVD28" s="7"/>
      <c r="FVE28" s="7"/>
      <c r="FVF28" s="7"/>
      <c r="FVG28" s="7"/>
      <c r="FVH28" s="7"/>
      <c r="FVI28" s="7"/>
      <c r="FVJ28" s="7"/>
      <c r="FVK28" s="7"/>
      <c r="FVL28" s="7"/>
      <c r="FVM28" s="7"/>
      <c r="FVN28" s="7"/>
      <c r="FVO28" s="7"/>
      <c r="FVP28" s="7"/>
      <c r="FVQ28" s="7"/>
      <c r="FVR28" s="7"/>
      <c r="FVS28" s="7"/>
      <c r="FVT28" s="7"/>
      <c r="FVU28" s="7"/>
      <c r="FVV28" s="7"/>
      <c r="FVW28" s="7"/>
      <c r="FVX28" s="7"/>
      <c r="FVY28" s="7"/>
      <c r="FVZ28" s="7"/>
      <c r="FWA28" s="7"/>
      <c r="FWB28" s="7"/>
      <c r="FWC28" s="7"/>
      <c r="FWD28" s="7"/>
      <c r="FWE28" s="7"/>
      <c r="FWF28" s="7"/>
      <c r="FWG28" s="7"/>
      <c r="FWH28" s="7"/>
      <c r="FWI28" s="7"/>
      <c r="FWJ28" s="7"/>
      <c r="FWK28" s="7"/>
      <c r="FWL28" s="7"/>
      <c r="FWM28" s="7"/>
      <c r="FWN28" s="7"/>
      <c r="FWO28" s="7"/>
      <c r="FWP28" s="7"/>
      <c r="FWQ28" s="7"/>
      <c r="FWR28" s="7"/>
      <c r="FWS28" s="7"/>
      <c r="FWT28" s="7"/>
      <c r="FWU28" s="7"/>
      <c r="FWV28" s="7"/>
      <c r="FWW28" s="7"/>
      <c r="FWX28" s="7"/>
      <c r="FWY28" s="7"/>
      <c r="FWZ28" s="7"/>
      <c r="FXA28" s="7"/>
      <c r="FXB28" s="7"/>
      <c r="FXC28" s="7"/>
      <c r="FXD28" s="7"/>
      <c r="FXE28" s="7"/>
      <c r="FXF28" s="7"/>
      <c r="FXG28" s="7"/>
      <c r="FXH28" s="7"/>
      <c r="FXI28" s="7"/>
      <c r="FXJ28" s="7"/>
      <c r="FXK28" s="7"/>
      <c r="FXL28" s="7"/>
      <c r="FXM28" s="7"/>
      <c r="FXN28" s="7"/>
      <c r="FXO28" s="7"/>
      <c r="FXP28" s="7"/>
      <c r="FXQ28" s="7"/>
      <c r="FXR28" s="7"/>
      <c r="FXS28" s="7"/>
      <c r="FXT28" s="7"/>
      <c r="FXU28" s="7"/>
      <c r="FXV28" s="7"/>
      <c r="FXW28" s="7"/>
      <c r="FXX28" s="7"/>
      <c r="FXY28" s="7"/>
      <c r="FXZ28" s="7"/>
      <c r="FYA28" s="7"/>
      <c r="FYB28" s="7"/>
      <c r="FYC28" s="7"/>
      <c r="FYD28" s="7"/>
      <c r="FYE28" s="7"/>
      <c r="FYF28" s="7"/>
      <c r="FYG28" s="7"/>
      <c r="FYH28" s="7"/>
      <c r="FYI28" s="7"/>
      <c r="FYJ28" s="7"/>
      <c r="FYK28" s="7"/>
      <c r="FYL28" s="7"/>
      <c r="FYM28" s="7"/>
      <c r="FYN28" s="7"/>
      <c r="FYO28" s="7"/>
      <c r="FYP28" s="7"/>
      <c r="FYQ28" s="7"/>
      <c r="FYR28" s="7"/>
      <c r="FYS28" s="7"/>
      <c r="FYT28" s="7"/>
      <c r="FYU28" s="7"/>
      <c r="FYV28" s="7"/>
      <c r="FYW28" s="7"/>
      <c r="FYX28" s="7"/>
      <c r="FYY28" s="7"/>
      <c r="FYZ28" s="7"/>
      <c r="FZA28" s="7"/>
      <c r="FZB28" s="7"/>
      <c r="FZC28" s="7"/>
      <c r="FZD28" s="7"/>
      <c r="FZE28" s="7"/>
      <c r="FZF28" s="7"/>
      <c r="FZG28" s="7"/>
      <c r="FZH28" s="7"/>
      <c r="FZI28" s="7"/>
      <c r="FZJ28" s="7"/>
      <c r="FZK28" s="7"/>
      <c r="FZL28" s="7"/>
      <c r="FZM28" s="7"/>
      <c r="FZN28" s="7"/>
      <c r="FZO28" s="7"/>
      <c r="FZP28" s="7"/>
      <c r="FZQ28" s="7"/>
      <c r="FZR28" s="7"/>
      <c r="FZS28" s="7"/>
      <c r="FZT28" s="7"/>
      <c r="FZU28" s="7"/>
      <c r="FZV28" s="7"/>
      <c r="FZW28" s="7"/>
      <c r="FZX28" s="7"/>
      <c r="FZY28" s="7"/>
      <c r="FZZ28" s="7"/>
      <c r="GAA28" s="7"/>
      <c r="GAB28" s="7"/>
      <c r="GAC28" s="7"/>
      <c r="GAD28" s="7"/>
      <c r="GAE28" s="7"/>
      <c r="GAF28" s="7"/>
      <c r="GAG28" s="7"/>
      <c r="GAH28" s="7"/>
      <c r="GAI28" s="7"/>
      <c r="GAJ28" s="7"/>
      <c r="GAK28" s="7"/>
      <c r="GAL28" s="7"/>
      <c r="GAM28" s="7"/>
      <c r="GAN28" s="7"/>
      <c r="GAO28" s="7"/>
      <c r="GAP28" s="7"/>
      <c r="GAQ28" s="7"/>
      <c r="GAR28" s="7"/>
      <c r="GAS28" s="7"/>
      <c r="GAT28" s="7"/>
      <c r="GAU28" s="7"/>
      <c r="GAV28" s="7"/>
      <c r="GAW28" s="7"/>
      <c r="GAX28" s="7"/>
      <c r="GAY28" s="7"/>
      <c r="GAZ28" s="7"/>
      <c r="GBA28" s="7"/>
      <c r="GBB28" s="7"/>
      <c r="GBC28" s="7"/>
      <c r="GBD28" s="7"/>
      <c r="GBE28" s="7"/>
      <c r="GBF28" s="7"/>
      <c r="GBG28" s="7"/>
      <c r="GBH28" s="7"/>
      <c r="GBI28" s="7"/>
      <c r="GBJ28" s="7"/>
      <c r="GBK28" s="7"/>
      <c r="GBL28" s="7"/>
      <c r="GBM28" s="7"/>
      <c r="GBN28" s="7"/>
      <c r="GBO28" s="7"/>
      <c r="GBP28" s="7"/>
      <c r="GBQ28" s="7"/>
      <c r="GBR28" s="7"/>
      <c r="GBS28" s="7"/>
      <c r="GBT28" s="7"/>
      <c r="GBU28" s="7"/>
      <c r="GBV28" s="7"/>
      <c r="GBW28" s="7"/>
      <c r="GBX28" s="7"/>
      <c r="GBY28" s="7"/>
      <c r="GBZ28" s="7"/>
      <c r="GCA28" s="7"/>
      <c r="GCB28" s="7"/>
      <c r="GCC28" s="7"/>
      <c r="GCD28" s="7"/>
      <c r="GCE28" s="7"/>
      <c r="GCF28" s="7"/>
      <c r="GCG28" s="7"/>
      <c r="GCH28" s="7"/>
      <c r="GCI28" s="7"/>
      <c r="GCJ28" s="7"/>
      <c r="GCK28" s="7"/>
      <c r="GCL28" s="7"/>
      <c r="GCM28" s="7"/>
      <c r="GCN28" s="7"/>
      <c r="GCO28" s="7"/>
      <c r="GCP28" s="7"/>
      <c r="GCQ28" s="7"/>
      <c r="GCR28" s="7"/>
      <c r="GCS28" s="7"/>
      <c r="GCT28" s="7"/>
      <c r="GCU28" s="7"/>
      <c r="GCV28" s="7"/>
      <c r="GCW28" s="7"/>
      <c r="GCX28" s="7"/>
      <c r="GCY28" s="7"/>
      <c r="GCZ28" s="7"/>
      <c r="GDA28" s="7"/>
      <c r="GDB28" s="7"/>
      <c r="GDC28" s="7"/>
      <c r="GDD28" s="7"/>
      <c r="GDE28" s="7"/>
      <c r="GDF28" s="7"/>
      <c r="GDG28" s="7"/>
      <c r="GDH28" s="7"/>
      <c r="GDI28" s="7"/>
      <c r="GDJ28" s="7"/>
      <c r="GDK28" s="7"/>
      <c r="GDL28" s="7"/>
      <c r="GDM28" s="7"/>
      <c r="GDN28" s="7"/>
      <c r="GDO28" s="7"/>
      <c r="GDP28" s="7"/>
      <c r="GDQ28" s="7"/>
      <c r="GDR28" s="7"/>
      <c r="GDS28" s="7"/>
      <c r="GDT28" s="7"/>
      <c r="GDU28" s="7"/>
      <c r="GDV28" s="7"/>
      <c r="GDW28" s="7"/>
      <c r="GDX28" s="7"/>
      <c r="GDY28" s="7"/>
      <c r="GDZ28" s="7"/>
      <c r="GEA28" s="7"/>
      <c r="GEB28" s="7"/>
      <c r="GEC28" s="7"/>
      <c r="GED28" s="7"/>
      <c r="GEE28" s="7"/>
      <c r="GEF28" s="7"/>
      <c r="GEG28" s="7"/>
      <c r="GEH28" s="7"/>
      <c r="GEI28" s="7"/>
      <c r="GEJ28" s="7"/>
      <c r="GEK28" s="7"/>
      <c r="GEL28" s="7"/>
      <c r="GEM28" s="7"/>
      <c r="GEN28" s="7"/>
      <c r="GEO28" s="7"/>
      <c r="GEP28" s="7"/>
      <c r="GEQ28" s="7"/>
      <c r="GER28" s="7"/>
      <c r="GES28" s="7"/>
      <c r="GET28" s="7"/>
      <c r="GEU28" s="7"/>
      <c r="GEV28" s="7"/>
      <c r="GEW28" s="7"/>
      <c r="GEX28" s="7"/>
      <c r="GEY28" s="7"/>
      <c r="GEZ28" s="7"/>
      <c r="GFA28" s="7"/>
      <c r="GFB28" s="7"/>
      <c r="GFC28" s="7"/>
      <c r="GFD28" s="7"/>
      <c r="GFE28" s="7"/>
      <c r="GFF28" s="7"/>
      <c r="GFG28" s="7"/>
      <c r="GFH28" s="7"/>
      <c r="GFI28" s="7"/>
      <c r="GFJ28" s="7"/>
      <c r="GFK28" s="7"/>
      <c r="GFL28" s="7"/>
      <c r="GFM28" s="7"/>
      <c r="GFN28" s="7"/>
      <c r="GFO28" s="7"/>
      <c r="GFP28" s="7"/>
      <c r="GFQ28" s="7"/>
      <c r="GFR28" s="7"/>
      <c r="GFS28" s="7"/>
      <c r="GFT28" s="7"/>
      <c r="GFU28" s="7"/>
      <c r="GFV28" s="7"/>
      <c r="GFW28" s="7"/>
      <c r="GFX28" s="7"/>
      <c r="GFY28" s="7"/>
      <c r="GFZ28" s="7"/>
      <c r="GGA28" s="7"/>
      <c r="GGB28" s="7"/>
      <c r="GGC28" s="7"/>
      <c r="GGD28" s="7"/>
      <c r="GGE28" s="7"/>
      <c r="GGF28" s="7"/>
      <c r="GGG28" s="7"/>
      <c r="GGH28" s="7"/>
      <c r="GGI28" s="7"/>
      <c r="GGJ28" s="7"/>
      <c r="GGK28" s="7"/>
      <c r="GGL28" s="7"/>
      <c r="GGM28" s="7"/>
      <c r="GGN28" s="7"/>
      <c r="GGO28" s="7"/>
      <c r="GGP28" s="7"/>
      <c r="GGQ28" s="7"/>
      <c r="GGR28" s="7"/>
      <c r="GGS28" s="7"/>
      <c r="GGT28" s="7"/>
      <c r="GGU28" s="7"/>
      <c r="GGV28" s="7"/>
      <c r="GGW28" s="7"/>
      <c r="GGX28" s="7"/>
      <c r="GGY28" s="7"/>
      <c r="GGZ28" s="7"/>
      <c r="GHA28" s="7"/>
      <c r="GHB28" s="7"/>
      <c r="GHC28" s="7"/>
      <c r="GHD28" s="7"/>
      <c r="GHE28" s="7"/>
      <c r="GHF28" s="7"/>
      <c r="GHG28" s="7"/>
      <c r="GHH28" s="7"/>
      <c r="GHI28" s="7"/>
      <c r="GHJ28" s="7"/>
      <c r="GHK28" s="7"/>
      <c r="GHL28" s="7"/>
      <c r="GHM28" s="7"/>
      <c r="GHN28" s="7"/>
      <c r="GHO28" s="7"/>
      <c r="GHP28" s="7"/>
      <c r="GHQ28" s="7"/>
      <c r="GHR28" s="7"/>
      <c r="GHS28" s="7"/>
      <c r="GHT28" s="7"/>
      <c r="GHU28" s="7"/>
      <c r="GHV28" s="7"/>
      <c r="GHW28" s="7"/>
      <c r="GHX28" s="7"/>
      <c r="GHY28" s="7"/>
      <c r="GHZ28" s="7"/>
      <c r="GIA28" s="7"/>
      <c r="GIB28" s="7"/>
      <c r="GIC28" s="7"/>
      <c r="GID28" s="7"/>
      <c r="GIE28" s="7"/>
      <c r="GIF28" s="7"/>
      <c r="GIG28" s="7"/>
      <c r="GIH28" s="7"/>
      <c r="GII28" s="7"/>
      <c r="GIJ28" s="7"/>
      <c r="GIK28" s="7"/>
      <c r="GIL28" s="7"/>
      <c r="GIM28" s="7"/>
      <c r="GIN28" s="7"/>
      <c r="GIO28" s="7"/>
      <c r="GIP28" s="7"/>
      <c r="GIQ28" s="7"/>
      <c r="GIR28" s="7"/>
      <c r="GIS28" s="7"/>
      <c r="GIT28" s="7"/>
      <c r="GIU28" s="7"/>
      <c r="GIV28" s="7"/>
      <c r="GIW28" s="7"/>
      <c r="GIX28" s="7"/>
      <c r="GIY28" s="7"/>
      <c r="GIZ28" s="7"/>
      <c r="GJA28" s="7"/>
      <c r="GJB28" s="7"/>
      <c r="GJC28" s="7"/>
      <c r="GJD28" s="7"/>
      <c r="GJE28" s="7"/>
      <c r="GJF28" s="7"/>
      <c r="GJG28" s="7"/>
      <c r="GJH28" s="7"/>
      <c r="GJI28" s="7"/>
      <c r="GJJ28" s="7"/>
      <c r="GJK28" s="7"/>
      <c r="GJL28" s="7"/>
      <c r="GJM28" s="7"/>
      <c r="GJN28" s="7"/>
      <c r="GJO28" s="7"/>
      <c r="GJP28" s="7"/>
      <c r="GJQ28" s="7"/>
      <c r="GJR28" s="7"/>
      <c r="GJS28" s="7"/>
      <c r="GJT28" s="7"/>
      <c r="GJU28" s="7"/>
      <c r="GJV28" s="7"/>
      <c r="GJW28" s="7"/>
      <c r="GJX28" s="7"/>
      <c r="GJY28" s="7"/>
      <c r="GJZ28" s="7"/>
      <c r="GKA28" s="7"/>
      <c r="GKB28" s="7"/>
      <c r="GKC28" s="7"/>
      <c r="GKD28" s="7"/>
      <c r="GKE28" s="7"/>
      <c r="GKF28" s="7"/>
      <c r="GKG28" s="7"/>
      <c r="GKH28" s="7"/>
      <c r="GKI28" s="7"/>
      <c r="GKJ28" s="7"/>
      <c r="GKK28" s="7"/>
      <c r="GKL28" s="7"/>
      <c r="GKM28" s="7"/>
      <c r="GKN28" s="7"/>
      <c r="GKO28" s="7"/>
      <c r="GKP28" s="7"/>
      <c r="GKQ28" s="7"/>
      <c r="GKR28" s="7"/>
      <c r="GKS28" s="7"/>
      <c r="GKT28" s="7"/>
      <c r="GKU28" s="7"/>
      <c r="GKV28" s="7"/>
      <c r="GKW28" s="7"/>
      <c r="GKX28" s="7"/>
      <c r="GKY28" s="7"/>
      <c r="GKZ28" s="7"/>
      <c r="GLA28" s="7"/>
      <c r="GLB28" s="7"/>
      <c r="GLC28" s="7"/>
      <c r="GLD28" s="7"/>
      <c r="GLE28" s="7"/>
      <c r="GLF28" s="7"/>
      <c r="GLG28" s="7"/>
      <c r="GLH28" s="7"/>
      <c r="GLI28" s="7"/>
      <c r="GLJ28" s="7"/>
      <c r="GLK28" s="7"/>
      <c r="GLL28" s="7"/>
      <c r="GLM28" s="7"/>
      <c r="GLN28" s="7"/>
      <c r="GLO28" s="7"/>
      <c r="GLP28" s="7"/>
      <c r="GLQ28" s="7"/>
      <c r="GLR28" s="7"/>
      <c r="GLS28" s="7"/>
      <c r="GLT28" s="7"/>
      <c r="GLU28" s="7"/>
      <c r="GLV28" s="7"/>
      <c r="GLW28" s="7"/>
      <c r="GLX28" s="7"/>
      <c r="GLY28" s="7"/>
      <c r="GLZ28" s="7"/>
      <c r="GMA28" s="7"/>
      <c r="GMB28" s="7"/>
      <c r="GMC28" s="7"/>
      <c r="GMD28" s="7"/>
      <c r="GME28" s="7"/>
      <c r="GMF28" s="7"/>
      <c r="GMG28" s="7"/>
      <c r="GMH28" s="7"/>
      <c r="GMI28" s="7"/>
      <c r="GMJ28" s="7"/>
      <c r="GMK28" s="7"/>
      <c r="GML28" s="7"/>
      <c r="GMM28" s="7"/>
      <c r="GMN28" s="7"/>
      <c r="GMO28" s="7"/>
      <c r="GMP28" s="7"/>
      <c r="GMQ28" s="7"/>
      <c r="GMR28" s="7"/>
      <c r="GMS28" s="7"/>
      <c r="GMT28" s="7"/>
      <c r="GMU28" s="7"/>
      <c r="GMV28" s="7"/>
      <c r="GMW28" s="7"/>
      <c r="GMX28" s="7"/>
      <c r="GMY28" s="7"/>
      <c r="GMZ28" s="7"/>
      <c r="GNA28" s="7"/>
      <c r="GNB28" s="7"/>
      <c r="GNC28" s="7"/>
      <c r="GND28" s="7"/>
      <c r="GNE28" s="7"/>
      <c r="GNF28" s="7"/>
      <c r="GNG28" s="7"/>
      <c r="GNH28" s="7"/>
      <c r="GNI28" s="7"/>
      <c r="GNJ28" s="7"/>
      <c r="GNK28" s="7"/>
      <c r="GNL28" s="7"/>
      <c r="GNM28" s="7"/>
      <c r="GNN28" s="7"/>
      <c r="GNO28" s="7"/>
      <c r="GNP28" s="7"/>
      <c r="GNQ28" s="7"/>
      <c r="GNR28" s="7"/>
      <c r="GNS28" s="7"/>
      <c r="GNT28" s="7"/>
      <c r="GNU28" s="7"/>
      <c r="GNV28" s="7"/>
      <c r="GNW28" s="7"/>
      <c r="GNX28" s="7"/>
      <c r="GNY28" s="7"/>
      <c r="GNZ28" s="7"/>
      <c r="GOA28" s="7"/>
      <c r="GOB28" s="7"/>
      <c r="GOC28" s="7"/>
      <c r="GOD28" s="7"/>
      <c r="GOE28" s="7"/>
      <c r="GOF28" s="7"/>
      <c r="GOG28" s="7"/>
      <c r="GOH28" s="7"/>
      <c r="GOI28" s="7"/>
      <c r="GOJ28" s="7"/>
      <c r="GOK28" s="7"/>
      <c r="GOL28" s="7"/>
      <c r="GOM28" s="7"/>
      <c r="GON28" s="7"/>
      <c r="GOO28" s="7"/>
      <c r="GOP28" s="7"/>
      <c r="GOQ28" s="7"/>
      <c r="GOR28" s="7"/>
      <c r="GOS28" s="7"/>
      <c r="GOT28" s="7"/>
      <c r="GOU28" s="7"/>
      <c r="GOV28" s="7"/>
      <c r="GOW28" s="7"/>
      <c r="GOX28" s="7"/>
      <c r="GOY28" s="7"/>
      <c r="GOZ28" s="7"/>
      <c r="GPA28" s="7"/>
      <c r="GPB28" s="7"/>
      <c r="GPC28" s="7"/>
      <c r="GPD28" s="7"/>
      <c r="GPE28" s="7"/>
      <c r="GPF28" s="7"/>
      <c r="GPG28" s="7"/>
      <c r="GPH28" s="7"/>
      <c r="GPI28" s="7"/>
      <c r="GPJ28" s="7"/>
      <c r="GPK28" s="7"/>
      <c r="GPL28" s="7"/>
      <c r="GPM28" s="7"/>
      <c r="GPN28" s="7"/>
      <c r="GPO28" s="7"/>
      <c r="GPP28" s="7"/>
      <c r="GPQ28" s="7"/>
      <c r="GPR28" s="7"/>
      <c r="GPS28" s="7"/>
      <c r="GPT28" s="7"/>
      <c r="GPU28" s="7"/>
      <c r="GPV28" s="7"/>
      <c r="GPW28" s="7"/>
      <c r="GPX28" s="7"/>
      <c r="GPY28" s="7"/>
      <c r="GPZ28" s="7"/>
      <c r="GQA28" s="7"/>
      <c r="GQB28" s="7"/>
      <c r="GQC28" s="7"/>
      <c r="GQD28" s="7"/>
      <c r="GQE28" s="7"/>
      <c r="GQF28" s="7"/>
      <c r="GQG28" s="7"/>
      <c r="GQH28" s="7"/>
      <c r="GQI28" s="7"/>
      <c r="GQJ28" s="7"/>
      <c r="GQK28" s="7"/>
      <c r="GQL28" s="7"/>
      <c r="GQM28" s="7"/>
      <c r="GQN28" s="7"/>
      <c r="GQO28" s="7"/>
      <c r="GQP28" s="7"/>
      <c r="GQQ28" s="7"/>
      <c r="GQR28" s="7"/>
      <c r="GQS28" s="7"/>
      <c r="GQT28" s="7"/>
      <c r="GQU28" s="7"/>
      <c r="GQV28" s="7"/>
      <c r="GQW28" s="7"/>
      <c r="GQX28" s="7"/>
      <c r="GQY28" s="7"/>
      <c r="GQZ28" s="7"/>
      <c r="GRA28" s="7"/>
      <c r="GRB28" s="7"/>
      <c r="GRC28" s="7"/>
      <c r="GRD28" s="7"/>
      <c r="GRE28" s="7"/>
      <c r="GRF28" s="7"/>
      <c r="GRG28" s="7"/>
      <c r="GRH28" s="7"/>
      <c r="GRI28" s="7"/>
      <c r="GRJ28" s="7"/>
      <c r="GRK28" s="7"/>
      <c r="GRL28" s="7"/>
      <c r="GRM28" s="7"/>
      <c r="GRN28" s="7"/>
      <c r="GRO28" s="7"/>
      <c r="GRP28" s="7"/>
      <c r="GRQ28" s="7"/>
      <c r="GRR28" s="7"/>
      <c r="GRS28" s="7"/>
      <c r="GRT28" s="7"/>
      <c r="GRU28" s="7"/>
      <c r="GRV28" s="7"/>
      <c r="GRW28" s="7"/>
      <c r="GRX28" s="7"/>
      <c r="GRY28" s="7"/>
      <c r="GRZ28" s="7"/>
      <c r="GSA28" s="7"/>
      <c r="GSB28" s="7"/>
      <c r="GSC28" s="7"/>
      <c r="GSD28" s="7"/>
      <c r="GSE28" s="7"/>
      <c r="GSF28" s="7"/>
      <c r="GSG28" s="7"/>
      <c r="GSH28" s="7"/>
      <c r="GSI28" s="7"/>
      <c r="GSJ28" s="7"/>
      <c r="GSK28" s="7"/>
      <c r="GSL28" s="7"/>
      <c r="GSM28" s="7"/>
      <c r="GSN28" s="7"/>
      <c r="GSO28" s="7"/>
      <c r="GSP28" s="7"/>
      <c r="GSQ28" s="7"/>
      <c r="GSR28" s="7"/>
      <c r="GSS28" s="7"/>
      <c r="GST28" s="7"/>
      <c r="GSU28" s="7"/>
      <c r="GSV28" s="7"/>
      <c r="GSW28" s="7"/>
      <c r="GSX28" s="7"/>
      <c r="GSY28" s="7"/>
      <c r="GSZ28" s="7"/>
      <c r="GTA28" s="7"/>
      <c r="GTB28" s="7"/>
      <c r="GTC28" s="7"/>
      <c r="GTD28" s="7"/>
      <c r="GTE28" s="7"/>
      <c r="GTF28" s="7"/>
      <c r="GTG28" s="7"/>
      <c r="GTH28" s="7"/>
      <c r="GTI28" s="7"/>
      <c r="GTJ28" s="7"/>
      <c r="GTK28" s="7"/>
      <c r="GTL28" s="7"/>
      <c r="GTM28" s="7"/>
      <c r="GTN28" s="7"/>
      <c r="GTO28" s="7"/>
      <c r="GTP28" s="7"/>
      <c r="GTQ28" s="7"/>
      <c r="GTR28" s="7"/>
      <c r="GTS28" s="7"/>
      <c r="GTT28" s="7"/>
      <c r="GTU28" s="7"/>
      <c r="GTV28" s="7"/>
      <c r="GTW28" s="7"/>
      <c r="GTX28" s="7"/>
      <c r="GTY28" s="7"/>
      <c r="GTZ28" s="7"/>
      <c r="GUA28" s="7"/>
      <c r="GUB28" s="7"/>
      <c r="GUC28" s="7"/>
      <c r="GUD28" s="7"/>
      <c r="GUE28" s="7"/>
      <c r="GUF28" s="7"/>
      <c r="GUG28" s="7"/>
      <c r="GUH28" s="7"/>
      <c r="GUI28" s="7"/>
      <c r="GUJ28" s="7"/>
      <c r="GUK28" s="7"/>
      <c r="GUL28" s="7"/>
      <c r="GUM28" s="7"/>
      <c r="GUN28" s="7"/>
      <c r="GUO28" s="7"/>
      <c r="GUP28" s="7"/>
      <c r="GUQ28" s="7"/>
      <c r="GUR28" s="7"/>
      <c r="GUS28" s="7"/>
      <c r="GUT28" s="7"/>
      <c r="GUU28" s="7"/>
      <c r="GUV28" s="7"/>
      <c r="GUW28" s="7"/>
      <c r="GUX28" s="7"/>
      <c r="GUY28" s="7"/>
      <c r="GUZ28" s="7"/>
      <c r="GVA28" s="7"/>
      <c r="GVB28" s="7"/>
      <c r="GVC28" s="7"/>
      <c r="GVD28" s="7"/>
      <c r="GVE28" s="7"/>
      <c r="GVF28" s="7"/>
      <c r="GVG28" s="7"/>
      <c r="GVH28" s="7"/>
      <c r="GVI28" s="7"/>
      <c r="GVJ28" s="7"/>
      <c r="GVK28" s="7"/>
      <c r="GVL28" s="7"/>
      <c r="GVM28" s="7"/>
      <c r="GVN28" s="7"/>
      <c r="GVO28" s="7"/>
      <c r="GVP28" s="7"/>
      <c r="GVQ28" s="7"/>
      <c r="GVR28" s="7"/>
      <c r="GVS28" s="7"/>
      <c r="GVT28" s="7"/>
      <c r="GVU28" s="7"/>
      <c r="GVV28" s="7"/>
      <c r="GVW28" s="7"/>
      <c r="GVX28" s="7"/>
      <c r="GVY28" s="7"/>
      <c r="GVZ28" s="7"/>
      <c r="GWA28" s="7"/>
      <c r="GWB28" s="7"/>
      <c r="GWC28" s="7"/>
      <c r="GWD28" s="7"/>
      <c r="GWE28" s="7"/>
      <c r="GWF28" s="7"/>
      <c r="GWG28" s="7"/>
      <c r="GWH28" s="7"/>
      <c r="GWI28" s="7"/>
      <c r="GWJ28" s="7"/>
      <c r="GWK28" s="7"/>
      <c r="GWL28" s="7"/>
      <c r="GWM28" s="7"/>
      <c r="GWN28" s="7"/>
      <c r="GWO28" s="7"/>
      <c r="GWP28" s="7"/>
      <c r="GWQ28" s="7"/>
      <c r="GWR28" s="7"/>
      <c r="GWS28" s="7"/>
      <c r="GWT28" s="7"/>
      <c r="GWU28" s="7"/>
      <c r="GWV28" s="7"/>
      <c r="GWW28" s="7"/>
      <c r="GWX28" s="7"/>
      <c r="GWY28" s="7"/>
      <c r="GWZ28" s="7"/>
      <c r="GXA28" s="7"/>
      <c r="GXB28" s="7"/>
      <c r="GXC28" s="7"/>
      <c r="GXD28" s="7"/>
      <c r="GXE28" s="7"/>
      <c r="GXF28" s="7"/>
      <c r="GXG28" s="7"/>
      <c r="GXH28" s="7"/>
      <c r="GXI28" s="7"/>
      <c r="GXJ28" s="7"/>
      <c r="GXK28" s="7"/>
      <c r="GXL28" s="7"/>
      <c r="GXM28" s="7"/>
      <c r="GXN28" s="7"/>
      <c r="GXO28" s="7"/>
      <c r="GXP28" s="7"/>
      <c r="GXQ28" s="7"/>
      <c r="GXR28" s="7"/>
      <c r="GXS28" s="7"/>
      <c r="GXT28" s="7"/>
      <c r="GXU28" s="7"/>
      <c r="GXV28" s="7"/>
      <c r="GXW28" s="7"/>
      <c r="GXX28" s="7"/>
      <c r="GXY28" s="7"/>
      <c r="GXZ28" s="7"/>
      <c r="GYA28" s="7"/>
      <c r="GYB28" s="7"/>
      <c r="GYC28" s="7"/>
      <c r="GYD28" s="7"/>
      <c r="GYE28" s="7"/>
      <c r="GYF28" s="7"/>
      <c r="GYG28" s="7"/>
      <c r="GYH28" s="7"/>
      <c r="GYI28" s="7"/>
      <c r="GYJ28" s="7"/>
      <c r="GYK28" s="7"/>
      <c r="GYL28" s="7"/>
      <c r="GYM28" s="7"/>
      <c r="GYN28" s="7"/>
      <c r="GYO28" s="7"/>
      <c r="GYP28" s="7"/>
      <c r="GYQ28" s="7"/>
      <c r="GYR28" s="7"/>
      <c r="GYS28" s="7"/>
      <c r="GYT28" s="7"/>
      <c r="GYU28" s="7"/>
      <c r="GYV28" s="7"/>
      <c r="GYW28" s="7"/>
      <c r="GYX28" s="7"/>
      <c r="GYY28" s="7"/>
      <c r="GYZ28" s="7"/>
      <c r="GZA28" s="7"/>
      <c r="GZB28" s="7"/>
      <c r="GZC28" s="7"/>
      <c r="GZD28" s="7"/>
      <c r="GZE28" s="7"/>
      <c r="GZF28" s="7"/>
      <c r="GZG28" s="7"/>
      <c r="GZH28" s="7"/>
      <c r="GZI28" s="7"/>
      <c r="GZJ28" s="7"/>
      <c r="GZK28" s="7"/>
      <c r="GZL28" s="7"/>
      <c r="GZM28" s="7"/>
      <c r="GZN28" s="7"/>
      <c r="GZO28" s="7"/>
      <c r="GZP28" s="7"/>
      <c r="GZQ28" s="7"/>
      <c r="GZR28" s="7"/>
      <c r="GZS28" s="7"/>
      <c r="GZT28" s="7"/>
      <c r="GZU28" s="7"/>
      <c r="GZV28" s="7"/>
      <c r="GZW28" s="7"/>
      <c r="GZX28" s="7"/>
      <c r="GZY28" s="7"/>
      <c r="GZZ28" s="7"/>
      <c r="HAA28" s="7"/>
      <c r="HAB28" s="7"/>
      <c r="HAC28" s="7"/>
      <c r="HAD28" s="7"/>
      <c r="HAE28" s="7"/>
      <c r="HAF28" s="7"/>
      <c r="HAG28" s="7"/>
      <c r="HAH28" s="7"/>
      <c r="HAI28" s="7"/>
      <c r="HAJ28" s="7"/>
      <c r="HAK28" s="7"/>
      <c r="HAL28" s="7"/>
      <c r="HAM28" s="7"/>
      <c r="HAN28" s="7"/>
      <c r="HAO28" s="7"/>
      <c r="HAP28" s="7"/>
      <c r="HAQ28" s="7"/>
      <c r="HAR28" s="7"/>
      <c r="HAS28" s="7"/>
      <c r="HAT28" s="7"/>
      <c r="HAU28" s="7"/>
      <c r="HAV28" s="7"/>
      <c r="HAW28" s="7"/>
      <c r="HAX28" s="7"/>
      <c r="HAY28" s="7"/>
      <c r="HAZ28" s="7"/>
      <c r="HBA28" s="7"/>
      <c r="HBB28" s="7"/>
      <c r="HBC28" s="7"/>
      <c r="HBD28" s="7"/>
      <c r="HBE28" s="7"/>
      <c r="HBF28" s="7"/>
      <c r="HBG28" s="7"/>
      <c r="HBH28" s="7"/>
      <c r="HBI28" s="7"/>
      <c r="HBJ28" s="7"/>
      <c r="HBK28" s="7"/>
      <c r="HBL28" s="7"/>
      <c r="HBM28" s="7"/>
      <c r="HBN28" s="7"/>
      <c r="HBO28" s="7"/>
      <c r="HBP28" s="7"/>
      <c r="HBQ28" s="7"/>
      <c r="HBR28" s="7"/>
      <c r="HBS28" s="7"/>
      <c r="HBT28" s="7"/>
      <c r="HBU28" s="7"/>
      <c r="HBV28" s="7"/>
      <c r="HBW28" s="7"/>
      <c r="HBX28" s="7"/>
      <c r="HBY28" s="7"/>
      <c r="HBZ28" s="7"/>
      <c r="HCA28" s="7"/>
      <c r="HCB28" s="7"/>
      <c r="HCC28" s="7"/>
      <c r="HCD28" s="7"/>
      <c r="HCE28" s="7"/>
      <c r="HCF28" s="7"/>
      <c r="HCG28" s="7"/>
      <c r="HCH28" s="7"/>
      <c r="HCI28" s="7"/>
      <c r="HCJ28" s="7"/>
      <c r="HCK28" s="7"/>
      <c r="HCL28" s="7"/>
      <c r="HCM28" s="7"/>
      <c r="HCN28" s="7"/>
      <c r="HCO28" s="7"/>
      <c r="HCP28" s="7"/>
      <c r="HCQ28" s="7"/>
      <c r="HCR28" s="7"/>
      <c r="HCS28" s="7"/>
      <c r="HCT28" s="7"/>
      <c r="HCU28" s="7"/>
      <c r="HCV28" s="7"/>
      <c r="HCW28" s="7"/>
      <c r="HCX28" s="7"/>
      <c r="HCY28" s="7"/>
      <c r="HCZ28" s="7"/>
      <c r="HDA28" s="7"/>
      <c r="HDB28" s="7"/>
      <c r="HDC28" s="7"/>
      <c r="HDD28" s="7"/>
      <c r="HDE28" s="7"/>
      <c r="HDF28" s="7"/>
      <c r="HDG28" s="7"/>
      <c r="HDH28" s="7"/>
      <c r="HDI28" s="7"/>
      <c r="HDJ28" s="7"/>
      <c r="HDK28" s="7"/>
      <c r="HDL28" s="7"/>
      <c r="HDM28" s="7"/>
      <c r="HDN28" s="7"/>
      <c r="HDO28" s="7"/>
      <c r="HDP28" s="7"/>
      <c r="HDQ28" s="7"/>
      <c r="HDR28" s="7"/>
      <c r="HDS28" s="7"/>
      <c r="HDT28" s="7"/>
      <c r="HDU28" s="7"/>
      <c r="HDV28" s="7"/>
      <c r="HDW28" s="7"/>
      <c r="HDX28" s="7"/>
      <c r="HDY28" s="7"/>
      <c r="HDZ28" s="7"/>
      <c r="HEA28" s="7"/>
      <c r="HEB28" s="7"/>
      <c r="HEC28" s="7"/>
      <c r="HED28" s="7"/>
      <c r="HEE28" s="7"/>
      <c r="HEF28" s="7"/>
      <c r="HEG28" s="7"/>
      <c r="HEH28" s="7"/>
      <c r="HEI28" s="7"/>
      <c r="HEJ28" s="7"/>
      <c r="HEK28" s="7"/>
      <c r="HEL28" s="7"/>
      <c r="HEM28" s="7"/>
      <c r="HEN28" s="7"/>
      <c r="HEO28" s="7"/>
      <c r="HEP28" s="7"/>
      <c r="HEQ28" s="7"/>
      <c r="HER28" s="7"/>
      <c r="HES28" s="7"/>
      <c r="HET28" s="7"/>
      <c r="HEU28" s="7"/>
      <c r="HEV28" s="7"/>
      <c r="HEW28" s="7"/>
      <c r="HEX28" s="7"/>
      <c r="HEY28" s="7"/>
      <c r="HEZ28" s="7"/>
      <c r="HFA28" s="7"/>
      <c r="HFB28" s="7"/>
      <c r="HFC28" s="7"/>
      <c r="HFD28" s="7"/>
      <c r="HFE28" s="7"/>
      <c r="HFF28" s="7"/>
      <c r="HFG28" s="7"/>
      <c r="HFH28" s="7"/>
      <c r="HFI28" s="7"/>
      <c r="HFJ28" s="7"/>
      <c r="HFK28" s="7"/>
      <c r="HFL28" s="7"/>
      <c r="HFM28" s="7"/>
      <c r="HFN28" s="7"/>
      <c r="HFO28" s="7"/>
      <c r="HFP28" s="7"/>
      <c r="HFQ28" s="7"/>
      <c r="HFR28" s="7"/>
      <c r="HFS28" s="7"/>
      <c r="HFT28" s="7"/>
      <c r="HFU28" s="7"/>
      <c r="HFV28" s="7"/>
      <c r="HFW28" s="7"/>
      <c r="HFX28" s="7"/>
      <c r="HFY28" s="7"/>
      <c r="HFZ28" s="7"/>
      <c r="HGA28" s="7"/>
      <c r="HGB28" s="7"/>
      <c r="HGC28" s="7"/>
      <c r="HGD28" s="7"/>
      <c r="HGE28" s="7"/>
      <c r="HGF28" s="7"/>
      <c r="HGG28" s="7"/>
      <c r="HGH28" s="7"/>
      <c r="HGI28" s="7"/>
      <c r="HGJ28" s="7"/>
      <c r="HGK28" s="7"/>
      <c r="HGL28" s="7"/>
      <c r="HGM28" s="7"/>
      <c r="HGN28" s="7"/>
      <c r="HGO28" s="7"/>
      <c r="HGP28" s="7"/>
      <c r="HGQ28" s="7"/>
      <c r="HGR28" s="7"/>
      <c r="HGS28" s="7"/>
      <c r="HGT28" s="7"/>
      <c r="HGU28" s="7"/>
      <c r="HGV28" s="7"/>
      <c r="HGW28" s="7"/>
      <c r="HGX28" s="7"/>
      <c r="HGY28" s="7"/>
      <c r="HGZ28" s="7"/>
      <c r="HHA28" s="7"/>
      <c r="HHB28" s="7"/>
      <c r="HHC28" s="7"/>
      <c r="HHD28" s="7"/>
      <c r="HHE28" s="7"/>
      <c r="HHF28" s="7"/>
      <c r="HHG28" s="7"/>
      <c r="HHH28" s="7"/>
      <c r="HHI28" s="7"/>
      <c r="HHJ28" s="7"/>
      <c r="HHK28" s="7"/>
      <c r="HHL28" s="7"/>
      <c r="HHM28" s="7"/>
      <c r="HHN28" s="7"/>
      <c r="HHO28" s="7"/>
      <c r="HHP28" s="7"/>
      <c r="HHQ28" s="7"/>
      <c r="HHR28" s="7"/>
      <c r="HHS28" s="7"/>
      <c r="HHT28" s="7"/>
      <c r="HHU28" s="7"/>
      <c r="HHV28" s="7"/>
      <c r="HHW28" s="7"/>
      <c r="HHX28" s="7"/>
      <c r="HHY28" s="7"/>
      <c r="HHZ28" s="7"/>
      <c r="HIA28" s="7"/>
      <c r="HIB28" s="7"/>
      <c r="HIC28" s="7"/>
      <c r="HID28" s="7"/>
      <c r="HIE28" s="7"/>
      <c r="HIF28" s="7"/>
      <c r="HIG28" s="7"/>
      <c r="HIH28" s="7"/>
      <c r="HII28" s="7"/>
      <c r="HIJ28" s="7"/>
      <c r="HIK28" s="7"/>
      <c r="HIL28" s="7"/>
      <c r="HIM28" s="7"/>
      <c r="HIN28" s="7"/>
      <c r="HIO28" s="7"/>
      <c r="HIP28" s="7"/>
      <c r="HIQ28" s="7"/>
      <c r="HIR28" s="7"/>
      <c r="HIS28" s="7"/>
      <c r="HIT28" s="7"/>
      <c r="HIU28" s="7"/>
      <c r="HIV28" s="7"/>
      <c r="HIW28" s="7"/>
      <c r="HIX28" s="7"/>
      <c r="HIY28" s="7"/>
      <c r="HIZ28" s="7"/>
      <c r="HJA28" s="7"/>
      <c r="HJB28" s="7"/>
      <c r="HJC28" s="7"/>
      <c r="HJD28" s="7"/>
      <c r="HJE28" s="7"/>
      <c r="HJF28" s="7"/>
      <c r="HJG28" s="7"/>
      <c r="HJH28" s="7"/>
      <c r="HJI28" s="7"/>
      <c r="HJJ28" s="7"/>
      <c r="HJK28" s="7"/>
      <c r="HJL28" s="7"/>
      <c r="HJM28" s="7"/>
      <c r="HJN28" s="7"/>
      <c r="HJO28" s="7"/>
      <c r="HJP28" s="7"/>
      <c r="HJQ28" s="7"/>
      <c r="HJR28" s="7"/>
      <c r="HJS28" s="7"/>
      <c r="HJT28" s="7"/>
      <c r="HJU28" s="7"/>
      <c r="HJV28" s="7"/>
      <c r="HJW28" s="7"/>
      <c r="HJX28" s="7"/>
      <c r="HJY28" s="7"/>
      <c r="HJZ28" s="7"/>
      <c r="HKA28" s="7"/>
      <c r="HKB28" s="7"/>
      <c r="HKC28" s="7"/>
      <c r="HKD28" s="7"/>
      <c r="HKE28" s="7"/>
      <c r="HKF28" s="7"/>
      <c r="HKG28" s="7"/>
      <c r="HKH28" s="7"/>
      <c r="HKI28" s="7"/>
      <c r="HKJ28" s="7"/>
      <c r="HKK28" s="7"/>
      <c r="HKL28" s="7"/>
      <c r="HKM28" s="7"/>
      <c r="HKN28" s="7"/>
      <c r="HKO28" s="7"/>
      <c r="HKP28" s="7"/>
      <c r="HKQ28" s="7"/>
      <c r="HKR28" s="7"/>
      <c r="HKS28" s="7"/>
      <c r="HKT28" s="7"/>
      <c r="HKU28" s="7"/>
      <c r="HKV28" s="7"/>
      <c r="HKW28" s="7"/>
      <c r="HKX28" s="7"/>
      <c r="HKY28" s="7"/>
      <c r="HKZ28" s="7"/>
      <c r="HLA28" s="7"/>
      <c r="HLB28" s="7"/>
      <c r="HLC28" s="7"/>
      <c r="HLD28" s="7"/>
      <c r="HLE28" s="7"/>
      <c r="HLF28" s="7"/>
      <c r="HLG28" s="7"/>
      <c r="HLH28" s="7"/>
      <c r="HLI28" s="7"/>
      <c r="HLJ28" s="7"/>
      <c r="HLK28" s="7"/>
      <c r="HLL28" s="7"/>
      <c r="HLM28" s="7"/>
      <c r="HLN28" s="7"/>
      <c r="HLO28" s="7"/>
      <c r="HLP28" s="7"/>
      <c r="HLQ28" s="7"/>
      <c r="HLR28" s="7"/>
      <c r="HLS28" s="7"/>
      <c r="HLT28" s="7"/>
      <c r="HLU28" s="7"/>
      <c r="HLV28" s="7"/>
      <c r="HLW28" s="7"/>
      <c r="HLX28" s="7"/>
      <c r="HLY28" s="7"/>
      <c r="HLZ28" s="7"/>
      <c r="HMA28" s="7"/>
      <c r="HMB28" s="7"/>
      <c r="HMC28" s="7"/>
      <c r="HMD28" s="7"/>
      <c r="HME28" s="7"/>
      <c r="HMF28" s="7"/>
      <c r="HMG28" s="7"/>
      <c r="HMH28" s="7"/>
      <c r="HMI28" s="7"/>
      <c r="HMJ28" s="7"/>
      <c r="HMK28" s="7"/>
      <c r="HML28" s="7"/>
      <c r="HMM28" s="7"/>
      <c r="HMN28" s="7"/>
      <c r="HMO28" s="7"/>
      <c r="HMP28" s="7"/>
      <c r="HMQ28" s="7"/>
      <c r="HMR28" s="7"/>
      <c r="HMS28" s="7"/>
      <c r="HMT28" s="7"/>
      <c r="HMU28" s="7"/>
      <c r="HMV28" s="7"/>
      <c r="HMW28" s="7"/>
      <c r="HMX28" s="7"/>
      <c r="HMY28" s="7"/>
      <c r="HMZ28" s="7"/>
      <c r="HNA28" s="7"/>
      <c r="HNB28" s="7"/>
      <c r="HNC28" s="7"/>
      <c r="HND28" s="7"/>
      <c r="HNE28" s="7"/>
      <c r="HNF28" s="7"/>
      <c r="HNG28" s="7"/>
      <c r="HNH28" s="7"/>
      <c r="HNI28" s="7"/>
      <c r="HNJ28" s="7"/>
      <c r="HNK28" s="7"/>
      <c r="HNL28" s="7"/>
      <c r="HNM28" s="7"/>
      <c r="HNN28" s="7"/>
      <c r="HNO28" s="7"/>
      <c r="HNP28" s="7"/>
      <c r="HNQ28" s="7"/>
      <c r="HNR28" s="7"/>
      <c r="HNS28" s="7"/>
      <c r="HNT28" s="7"/>
      <c r="HNU28" s="7"/>
      <c r="HNV28" s="7"/>
      <c r="HNW28" s="7"/>
      <c r="HNX28" s="7"/>
      <c r="HNY28" s="7"/>
      <c r="HNZ28" s="7"/>
      <c r="HOA28" s="7"/>
      <c r="HOB28" s="7"/>
      <c r="HOC28" s="7"/>
      <c r="HOD28" s="7"/>
      <c r="HOE28" s="7"/>
      <c r="HOF28" s="7"/>
      <c r="HOG28" s="7"/>
      <c r="HOH28" s="7"/>
      <c r="HOI28" s="7"/>
      <c r="HOJ28" s="7"/>
      <c r="HOK28" s="7"/>
      <c r="HOL28" s="7"/>
      <c r="HOM28" s="7"/>
      <c r="HON28" s="7"/>
      <c r="HOO28" s="7"/>
      <c r="HOP28" s="7"/>
      <c r="HOQ28" s="7"/>
      <c r="HOR28" s="7"/>
      <c r="HOS28" s="7"/>
      <c r="HOT28" s="7"/>
      <c r="HOU28" s="7"/>
      <c r="HOV28" s="7"/>
      <c r="HOW28" s="7"/>
      <c r="HOX28" s="7"/>
      <c r="HOY28" s="7"/>
      <c r="HOZ28" s="7"/>
      <c r="HPA28" s="7"/>
      <c r="HPB28" s="7"/>
      <c r="HPC28" s="7"/>
      <c r="HPD28" s="7"/>
      <c r="HPE28" s="7"/>
      <c r="HPF28" s="7"/>
      <c r="HPG28" s="7"/>
      <c r="HPH28" s="7"/>
      <c r="HPI28" s="7"/>
      <c r="HPJ28" s="7"/>
      <c r="HPK28" s="7"/>
      <c r="HPL28" s="7"/>
      <c r="HPM28" s="7"/>
      <c r="HPN28" s="7"/>
      <c r="HPO28" s="7"/>
      <c r="HPP28" s="7"/>
      <c r="HPQ28" s="7"/>
      <c r="HPR28" s="7"/>
      <c r="HPS28" s="7"/>
      <c r="HPT28" s="7"/>
      <c r="HPU28" s="7"/>
      <c r="HPV28" s="7"/>
      <c r="HPW28" s="7"/>
      <c r="HPX28" s="7"/>
      <c r="HPY28" s="7"/>
      <c r="HPZ28" s="7"/>
      <c r="HQA28" s="7"/>
      <c r="HQB28" s="7"/>
      <c r="HQC28" s="7"/>
      <c r="HQD28" s="7"/>
      <c r="HQE28" s="7"/>
      <c r="HQF28" s="7"/>
      <c r="HQG28" s="7"/>
      <c r="HQH28" s="7"/>
      <c r="HQI28" s="7"/>
      <c r="HQJ28" s="7"/>
      <c r="HQK28" s="7"/>
      <c r="HQL28" s="7"/>
      <c r="HQM28" s="7"/>
      <c r="HQN28" s="7"/>
      <c r="HQO28" s="7"/>
      <c r="HQP28" s="7"/>
      <c r="HQQ28" s="7"/>
      <c r="HQR28" s="7"/>
      <c r="HQS28" s="7"/>
      <c r="HQT28" s="7"/>
      <c r="HQU28" s="7"/>
      <c r="HQV28" s="7"/>
      <c r="HQW28" s="7"/>
      <c r="HQX28" s="7"/>
      <c r="HQY28" s="7"/>
      <c r="HQZ28" s="7"/>
      <c r="HRA28" s="7"/>
      <c r="HRB28" s="7"/>
      <c r="HRC28" s="7"/>
      <c r="HRD28" s="7"/>
      <c r="HRE28" s="7"/>
      <c r="HRF28" s="7"/>
      <c r="HRG28" s="7"/>
      <c r="HRH28" s="7"/>
      <c r="HRI28" s="7"/>
      <c r="HRJ28" s="7"/>
      <c r="HRK28" s="7"/>
      <c r="HRL28" s="7"/>
      <c r="HRM28" s="7"/>
      <c r="HRN28" s="7"/>
      <c r="HRO28" s="7"/>
      <c r="HRP28" s="7"/>
      <c r="HRQ28" s="7"/>
      <c r="HRR28" s="7"/>
      <c r="HRS28" s="7"/>
      <c r="HRT28" s="7"/>
      <c r="HRU28" s="7"/>
      <c r="HRV28" s="7"/>
      <c r="HRW28" s="7"/>
      <c r="HRX28" s="7"/>
      <c r="HRY28" s="7"/>
      <c r="HRZ28" s="7"/>
      <c r="HSA28" s="7"/>
      <c r="HSB28" s="7"/>
      <c r="HSC28" s="7"/>
      <c r="HSD28" s="7"/>
      <c r="HSE28" s="7"/>
      <c r="HSF28" s="7"/>
      <c r="HSG28" s="7"/>
      <c r="HSH28" s="7"/>
      <c r="HSI28" s="7"/>
      <c r="HSJ28" s="7"/>
      <c r="HSK28" s="7"/>
      <c r="HSL28" s="7"/>
      <c r="HSM28" s="7"/>
      <c r="HSN28" s="7"/>
      <c r="HSO28" s="7"/>
      <c r="HSP28" s="7"/>
      <c r="HSQ28" s="7"/>
      <c r="HSR28" s="7"/>
      <c r="HSS28" s="7"/>
      <c r="HST28" s="7"/>
      <c r="HSU28" s="7"/>
      <c r="HSV28" s="7"/>
      <c r="HSW28" s="7"/>
      <c r="HSX28" s="7"/>
      <c r="HSY28" s="7"/>
      <c r="HSZ28" s="7"/>
      <c r="HTA28" s="7"/>
      <c r="HTB28" s="7"/>
      <c r="HTC28" s="7"/>
      <c r="HTD28" s="7"/>
      <c r="HTE28" s="7"/>
      <c r="HTF28" s="7"/>
      <c r="HTG28" s="7"/>
      <c r="HTH28" s="7"/>
      <c r="HTI28" s="7"/>
      <c r="HTJ28" s="7"/>
      <c r="HTK28" s="7"/>
      <c r="HTL28" s="7"/>
      <c r="HTM28" s="7"/>
      <c r="HTN28" s="7"/>
      <c r="HTO28" s="7"/>
      <c r="HTP28" s="7"/>
      <c r="HTQ28" s="7"/>
      <c r="HTR28" s="7"/>
      <c r="HTS28" s="7"/>
      <c r="HTT28" s="7"/>
      <c r="HTU28" s="7"/>
      <c r="HTV28" s="7"/>
      <c r="HTW28" s="7"/>
      <c r="HTX28" s="7"/>
      <c r="HTY28" s="7"/>
      <c r="HTZ28" s="7"/>
      <c r="HUA28" s="7"/>
      <c r="HUB28" s="7"/>
      <c r="HUC28" s="7"/>
      <c r="HUD28" s="7"/>
      <c r="HUE28" s="7"/>
      <c r="HUF28" s="7"/>
      <c r="HUG28" s="7"/>
      <c r="HUH28" s="7"/>
      <c r="HUI28" s="7"/>
      <c r="HUJ28" s="7"/>
      <c r="HUK28" s="7"/>
      <c r="HUL28" s="7"/>
      <c r="HUM28" s="7"/>
      <c r="HUN28" s="7"/>
      <c r="HUO28" s="7"/>
      <c r="HUP28" s="7"/>
      <c r="HUQ28" s="7"/>
      <c r="HUR28" s="7"/>
      <c r="HUS28" s="7"/>
      <c r="HUT28" s="7"/>
      <c r="HUU28" s="7"/>
      <c r="HUV28" s="7"/>
      <c r="HUW28" s="7"/>
      <c r="HUX28" s="7"/>
      <c r="HUY28" s="7"/>
      <c r="HUZ28" s="7"/>
      <c r="HVA28" s="7"/>
      <c r="HVB28" s="7"/>
      <c r="HVC28" s="7"/>
      <c r="HVD28" s="7"/>
      <c r="HVE28" s="7"/>
      <c r="HVF28" s="7"/>
      <c r="HVG28" s="7"/>
      <c r="HVH28" s="7"/>
      <c r="HVI28" s="7"/>
      <c r="HVJ28" s="7"/>
      <c r="HVK28" s="7"/>
      <c r="HVL28" s="7"/>
      <c r="HVM28" s="7"/>
      <c r="HVN28" s="7"/>
      <c r="HVO28" s="7"/>
      <c r="HVP28" s="7"/>
      <c r="HVQ28" s="7"/>
      <c r="HVR28" s="7"/>
      <c r="HVS28" s="7"/>
      <c r="HVT28" s="7"/>
      <c r="HVU28" s="7"/>
      <c r="HVV28" s="7"/>
      <c r="HVW28" s="7"/>
      <c r="HVX28" s="7"/>
      <c r="HVY28" s="7"/>
      <c r="HVZ28" s="7"/>
      <c r="HWA28" s="7"/>
      <c r="HWB28" s="7"/>
      <c r="HWC28" s="7"/>
      <c r="HWD28" s="7"/>
      <c r="HWE28" s="7"/>
      <c r="HWF28" s="7"/>
      <c r="HWG28" s="7"/>
      <c r="HWH28" s="7"/>
      <c r="HWI28" s="7"/>
      <c r="HWJ28" s="7"/>
      <c r="HWK28" s="7"/>
      <c r="HWL28" s="7"/>
      <c r="HWM28" s="7"/>
      <c r="HWN28" s="7"/>
      <c r="HWO28" s="7"/>
      <c r="HWP28" s="7"/>
      <c r="HWQ28" s="7"/>
      <c r="HWR28" s="7"/>
      <c r="HWS28" s="7"/>
      <c r="HWT28" s="7"/>
      <c r="HWU28" s="7"/>
      <c r="HWV28" s="7"/>
      <c r="HWW28" s="7"/>
      <c r="HWX28" s="7"/>
      <c r="HWY28" s="7"/>
      <c r="HWZ28" s="7"/>
      <c r="HXA28" s="7"/>
      <c r="HXB28" s="7"/>
      <c r="HXC28" s="7"/>
      <c r="HXD28" s="7"/>
      <c r="HXE28" s="7"/>
      <c r="HXF28" s="7"/>
      <c r="HXG28" s="7"/>
      <c r="HXH28" s="7"/>
      <c r="HXI28" s="7"/>
      <c r="HXJ28" s="7"/>
      <c r="HXK28" s="7"/>
      <c r="HXL28" s="7"/>
      <c r="HXM28" s="7"/>
      <c r="HXN28" s="7"/>
      <c r="HXO28" s="7"/>
      <c r="HXP28" s="7"/>
      <c r="HXQ28" s="7"/>
      <c r="HXR28" s="7"/>
      <c r="HXS28" s="7"/>
      <c r="HXT28" s="7"/>
      <c r="HXU28" s="7"/>
      <c r="HXV28" s="7"/>
      <c r="HXW28" s="7"/>
      <c r="HXX28" s="7"/>
      <c r="HXY28" s="7"/>
      <c r="HXZ28" s="7"/>
      <c r="HYA28" s="7"/>
      <c r="HYB28" s="7"/>
      <c r="HYC28" s="7"/>
      <c r="HYD28" s="7"/>
      <c r="HYE28" s="7"/>
      <c r="HYF28" s="7"/>
      <c r="HYG28" s="7"/>
      <c r="HYH28" s="7"/>
      <c r="HYI28" s="7"/>
      <c r="HYJ28" s="7"/>
      <c r="HYK28" s="7"/>
      <c r="HYL28" s="7"/>
      <c r="HYM28" s="7"/>
      <c r="HYN28" s="7"/>
      <c r="HYO28" s="7"/>
      <c r="HYP28" s="7"/>
      <c r="HYQ28" s="7"/>
      <c r="HYR28" s="7"/>
      <c r="HYS28" s="7"/>
      <c r="HYT28" s="7"/>
      <c r="HYU28" s="7"/>
      <c r="HYV28" s="7"/>
      <c r="HYW28" s="7"/>
      <c r="HYX28" s="7"/>
      <c r="HYY28" s="7"/>
      <c r="HYZ28" s="7"/>
      <c r="HZA28" s="7"/>
      <c r="HZB28" s="7"/>
      <c r="HZC28" s="7"/>
      <c r="HZD28" s="7"/>
      <c r="HZE28" s="7"/>
      <c r="HZF28" s="7"/>
      <c r="HZG28" s="7"/>
      <c r="HZH28" s="7"/>
      <c r="HZI28" s="7"/>
      <c r="HZJ28" s="7"/>
      <c r="HZK28" s="7"/>
      <c r="HZL28" s="7"/>
      <c r="HZM28" s="7"/>
      <c r="HZN28" s="7"/>
      <c r="HZO28" s="7"/>
      <c r="HZP28" s="7"/>
      <c r="HZQ28" s="7"/>
      <c r="HZR28" s="7"/>
      <c r="HZS28" s="7"/>
      <c r="HZT28" s="7"/>
      <c r="HZU28" s="7"/>
      <c r="HZV28" s="7"/>
      <c r="HZW28" s="7"/>
      <c r="HZX28" s="7"/>
      <c r="HZY28" s="7"/>
      <c r="HZZ28" s="7"/>
      <c r="IAA28" s="7"/>
      <c r="IAB28" s="7"/>
      <c r="IAC28" s="7"/>
      <c r="IAD28" s="7"/>
      <c r="IAE28" s="7"/>
      <c r="IAF28" s="7"/>
      <c r="IAG28" s="7"/>
      <c r="IAH28" s="7"/>
      <c r="IAI28" s="7"/>
      <c r="IAJ28" s="7"/>
      <c r="IAK28" s="7"/>
      <c r="IAL28" s="7"/>
      <c r="IAM28" s="7"/>
      <c r="IAN28" s="7"/>
      <c r="IAO28" s="7"/>
      <c r="IAP28" s="7"/>
      <c r="IAQ28" s="7"/>
      <c r="IAR28" s="7"/>
      <c r="IAS28" s="7"/>
      <c r="IAT28" s="7"/>
      <c r="IAU28" s="7"/>
      <c r="IAV28" s="7"/>
      <c r="IAW28" s="7"/>
      <c r="IAX28" s="7"/>
      <c r="IAY28" s="7"/>
      <c r="IAZ28" s="7"/>
      <c r="IBA28" s="7"/>
      <c r="IBB28" s="7"/>
      <c r="IBC28" s="7"/>
      <c r="IBD28" s="7"/>
      <c r="IBE28" s="7"/>
      <c r="IBF28" s="7"/>
      <c r="IBG28" s="7"/>
      <c r="IBH28" s="7"/>
      <c r="IBI28" s="7"/>
      <c r="IBJ28" s="7"/>
      <c r="IBK28" s="7"/>
      <c r="IBL28" s="7"/>
      <c r="IBM28" s="7"/>
      <c r="IBN28" s="7"/>
      <c r="IBO28" s="7"/>
      <c r="IBP28" s="7"/>
      <c r="IBQ28" s="7"/>
      <c r="IBR28" s="7"/>
      <c r="IBS28" s="7"/>
      <c r="IBT28" s="7"/>
      <c r="IBU28" s="7"/>
      <c r="IBV28" s="7"/>
      <c r="IBW28" s="7"/>
      <c r="IBX28" s="7"/>
      <c r="IBY28" s="7"/>
      <c r="IBZ28" s="7"/>
      <c r="ICA28" s="7"/>
      <c r="ICB28" s="7"/>
      <c r="ICC28" s="7"/>
      <c r="ICD28" s="7"/>
      <c r="ICE28" s="7"/>
      <c r="ICF28" s="7"/>
      <c r="ICG28" s="7"/>
      <c r="ICH28" s="7"/>
      <c r="ICI28" s="7"/>
      <c r="ICJ28" s="7"/>
      <c r="ICK28" s="7"/>
      <c r="ICL28" s="7"/>
      <c r="ICM28" s="7"/>
      <c r="ICN28" s="7"/>
      <c r="ICO28" s="7"/>
      <c r="ICP28" s="7"/>
      <c r="ICQ28" s="7"/>
      <c r="ICR28" s="7"/>
      <c r="ICS28" s="7"/>
      <c r="ICT28" s="7"/>
      <c r="ICU28" s="7"/>
      <c r="ICV28" s="7"/>
      <c r="ICW28" s="7"/>
      <c r="ICX28" s="7"/>
      <c r="ICY28" s="7"/>
      <c r="ICZ28" s="7"/>
      <c r="IDA28" s="7"/>
      <c r="IDB28" s="7"/>
      <c r="IDC28" s="7"/>
      <c r="IDD28" s="7"/>
      <c r="IDE28" s="7"/>
      <c r="IDF28" s="7"/>
      <c r="IDG28" s="7"/>
      <c r="IDH28" s="7"/>
      <c r="IDI28" s="7"/>
      <c r="IDJ28" s="7"/>
      <c r="IDK28" s="7"/>
      <c r="IDL28" s="7"/>
      <c r="IDM28" s="7"/>
      <c r="IDN28" s="7"/>
      <c r="IDO28" s="7"/>
      <c r="IDP28" s="7"/>
      <c r="IDQ28" s="7"/>
      <c r="IDR28" s="7"/>
      <c r="IDS28" s="7"/>
      <c r="IDT28" s="7"/>
      <c r="IDU28" s="7"/>
      <c r="IDV28" s="7"/>
      <c r="IDW28" s="7"/>
      <c r="IDX28" s="7"/>
      <c r="IDY28" s="7"/>
      <c r="IDZ28" s="7"/>
      <c r="IEA28" s="7"/>
      <c r="IEB28" s="7"/>
      <c r="IEC28" s="7"/>
      <c r="IED28" s="7"/>
      <c r="IEE28" s="7"/>
      <c r="IEF28" s="7"/>
      <c r="IEG28" s="7"/>
      <c r="IEH28" s="7"/>
      <c r="IEI28" s="7"/>
      <c r="IEJ28" s="7"/>
      <c r="IEK28" s="7"/>
      <c r="IEL28" s="7"/>
      <c r="IEM28" s="7"/>
      <c r="IEN28" s="7"/>
      <c r="IEO28" s="7"/>
      <c r="IEP28" s="7"/>
      <c r="IEQ28" s="7"/>
      <c r="IER28" s="7"/>
      <c r="IES28" s="7"/>
      <c r="IET28" s="7"/>
      <c r="IEU28" s="7"/>
      <c r="IEV28" s="7"/>
      <c r="IEW28" s="7"/>
      <c r="IEX28" s="7"/>
      <c r="IEY28" s="7"/>
      <c r="IEZ28" s="7"/>
      <c r="IFA28" s="7"/>
      <c r="IFB28" s="7"/>
      <c r="IFC28" s="7"/>
      <c r="IFD28" s="7"/>
      <c r="IFE28" s="7"/>
      <c r="IFF28" s="7"/>
      <c r="IFG28" s="7"/>
      <c r="IFH28" s="7"/>
      <c r="IFI28" s="7"/>
      <c r="IFJ28" s="7"/>
      <c r="IFK28" s="7"/>
      <c r="IFL28" s="7"/>
      <c r="IFM28" s="7"/>
      <c r="IFN28" s="7"/>
      <c r="IFO28" s="7"/>
      <c r="IFP28" s="7"/>
      <c r="IFQ28" s="7"/>
      <c r="IFR28" s="7"/>
      <c r="IFS28" s="7"/>
      <c r="IFT28" s="7"/>
      <c r="IFU28" s="7"/>
      <c r="IFV28" s="7"/>
      <c r="IFW28" s="7"/>
      <c r="IFX28" s="7"/>
      <c r="IFY28" s="7"/>
      <c r="IFZ28" s="7"/>
      <c r="IGA28" s="7"/>
      <c r="IGB28" s="7"/>
      <c r="IGC28" s="7"/>
      <c r="IGD28" s="7"/>
      <c r="IGE28" s="7"/>
      <c r="IGF28" s="7"/>
      <c r="IGG28" s="7"/>
      <c r="IGH28" s="7"/>
      <c r="IGI28" s="7"/>
      <c r="IGJ28" s="7"/>
      <c r="IGK28" s="7"/>
      <c r="IGL28" s="7"/>
      <c r="IGM28" s="7"/>
      <c r="IGN28" s="7"/>
      <c r="IGO28" s="7"/>
      <c r="IGP28" s="7"/>
      <c r="IGQ28" s="7"/>
      <c r="IGR28" s="7"/>
      <c r="IGS28" s="7"/>
      <c r="IGT28" s="7"/>
      <c r="IGU28" s="7"/>
      <c r="IGV28" s="7"/>
      <c r="IGW28" s="7"/>
      <c r="IGX28" s="7"/>
      <c r="IGY28" s="7"/>
      <c r="IGZ28" s="7"/>
      <c r="IHA28" s="7"/>
      <c r="IHB28" s="7"/>
      <c r="IHC28" s="7"/>
      <c r="IHD28" s="7"/>
      <c r="IHE28" s="7"/>
      <c r="IHF28" s="7"/>
      <c r="IHG28" s="7"/>
      <c r="IHH28" s="7"/>
      <c r="IHI28" s="7"/>
      <c r="IHJ28" s="7"/>
      <c r="IHK28" s="7"/>
      <c r="IHL28" s="7"/>
      <c r="IHM28" s="7"/>
      <c r="IHN28" s="7"/>
      <c r="IHO28" s="7"/>
      <c r="IHP28" s="7"/>
      <c r="IHQ28" s="7"/>
      <c r="IHR28" s="7"/>
      <c r="IHS28" s="7"/>
      <c r="IHT28" s="7"/>
      <c r="IHU28" s="7"/>
      <c r="IHV28" s="7"/>
      <c r="IHW28" s="7"/>
      <c r="IHX28" s="7"/>
      <c r="IHY28" s="7"/>
      <c r="IHZ28" s="7"/>
      <c r="IIA28" s="7"/>
      <c r="IIB28" s="7"/>
      <c r="IIC28" s="7"/>
      <c r="IID28" s="7"/>
      <c r="IIE28" s="7"/>
      <c r="IIF28" s="7"/>
      <c r="IIG28" s="7"/>
      <c r="IIH28" s="7"/>
      <c r="III28" s="7"/>
      <c r="IIJ28" s="7"/>
      <c r="IIK28" s="7"/>
      <c r="IIL28" s="7"/>
      <c r="IIM28" s="7"/>
      <c r="IIN28" s="7"/>
      <c r="IIO28" s="7"/>
      <c r="IIP28" s="7"/>
      <c r="IIQ28" s="7"/>
      <c r="IIR28" s="7"/>
      <c r="IIS28" s="7"/>
      <c r="IIT28" s="7"/>
      <c r="IIU28" s="7"/>
      <c r="IIV28" s="7"/>
      <c r="IIW28" s="7"/>
      <c r="IIX28" s="7"/>
      <c r="IIY28" s="7"/>
      <c r="IIZ28" s="7"/>
      <c r="IJA28" s="7"/>
      <c r="IJB28" s="7"/>
      <c r="IJC28" s="7"/>
      <c r="IJD28" s="7"/>
      <c r="IJE28" s="7"/>
      <c r="IJF28" s="7"/>
      <c r="IJG28" s="7"/>
      <c r="IJH28" s="7"/>
      <c r="IJI28" s="7"/>
      <c r="IJJ28" s="7"/>
      <c r="IJK28" s="7"/>
      <c r="IJL28" s="7"/>
      <c r="IJM28" s="7"/>
      <c r="IJN28" s="7"/>
      <c r="IJO28" s="7"/>
      <c r="IJP28" s="7"/>
      <c r="IJQ28" s="7"/>
      <c r="IJR28" s="7"/>
      <c r="IJS28" s="7"/>
      <c r="IJT28" s="7"/>
      <c r="IJU28" s="7"/>
      <c r="IJV28" s="7"/>
      <c r="IJW28" s="7"/>
      <c r="IJX28" s="7"/>
      <c r="IJY28" s="7"/>
      <c r="IJZ28" s="7"/>
      <c r="IKA28" s="7"/>
      <c r="IKB28" s="7"/>
      <c r="IKC28" s="7"/>
      <c r="IKD28" s="7"/>
      <c r="IKE28" s="7"/>
      <c r="IKF28" s="7"/>
      <c r="IKG28" s="7"/>
      <c r="IKH28" s="7"/>
      <c r="IKI28" s="7"/>
      <c r="IKJ28" s="7"/>
      <c r="IKK28" s="7"/>
      <c r="IKL28" s="7"/>
      <c r="IKM28" s="7"/>
      <c r="IKN28" s="7"/>
      <c r="IKO28" s="7"/>
      <c r="IKP28" s="7"/>
      <c r="IKQ28" s="7"/>
      <c r="IKR28" s="7"/>
      <c r="IKS28" s="7"/>
      <c r="IKT28" s="7"/>
      <c r="IKU28" s="7"/>
      <c r="IKV28" s="7"/>
      <c r="IKW28" s="7"/>
      <c r="IKX28" s="7"/>
      <c r="IKY28" s="7"/>
      <c r="IKZ28" s="7"/>
      <c r="ILA28" s="7"/>
      <c r="ILB28" s="7"/>
      <c r="ILC28" s="7"/>
      <c r="ILD28" s="7"/>
      <c r="ILE28" s="7"/>
      <c r="ILF28" s="7"/>
      <c r="ILG28" s="7"/>
      <c r="ILH28" s="7"/>
      <c r="ILI28" s="7"/>
      <c r="ILJ28" s="7"/>
      <c r="ILK28" s="7"/>
      <c r="ILL28" s="7"/>
      <c r="ILM28" s="7"/>
      <c r="ILN28" s="7"/>
      <c r="ILO28" s="7"/>
      <c r="ILP28" s="7"/>
      <c r="ILQ28" s="7"/>
      <c r="ILR28" s="7"/>
      <c r="ILS28" s="7"/>
      <c r="ILT28" s="7"/>
      <c r="ILU28" s="7"/>
      <c r="ILV28" s="7"/>
      <c r="ILW28" s="7"/>
      <c r="ILX28" s="7"/>
      <c r="ILY28" s="7"/>
      <c r="ILZ28" s="7"/>
      <c r="IMA28" s="7"/>
      <c r="IMB28" s="7"/>
      <c r="IMC28" s="7"/>
      <c r="IMD28" s="7"/>
      <c r="IME28" s="7"/>
      <c r="IMF28" s="7"/>
      <c r="IMG28" s="7"/>
      <c r="IMH28" s="7"/>
      <c r="IMI28" s="7"/>
      <c r="IMJ28" s="7"/>
      <c r="IMK28" s="7"/>
      <c r="IML28" s="7"/>
      <c r="IMM28" s="7"/>
      <c r="IMN28" s="7"/>
      <c r="IMO28" s="7"/>
      <c r="IMP28" s="7"/>
      <c r="IMQ28" s="7"/>
      <c r="IMR28" s="7"/>
      <c r="IMS28" s="7"/>
      <c r="IMT28" s="7"/>
      <c r="IMU28" s="7"/>
      <c r="IMV28" s="7"/>
      <c r="IMW28" s="7"/>
      <c r="IMX28" s="7"/>
      <c r="IMY28" s="7"/>
      <c r="IMZ28" s="7"/>
      <c r="INA28" s="7"/>
      <c r="INB28" s="7"/>
      <c r="INC28" s="7"/>
      <c r="IND28" s="7"/>
      <c r="INE28" s="7"/>
      <c r="INF28" s="7"/>
      <c r="ING28" s="7"/>
      <c r="INH28" s="7"/>
      <c r="INI28" s="7"/>
      <c r="INJ28" s="7"/>
      <c r="INK28" s="7"/>
      <c r="INL28" s="7"/>
      <c r="INM28" s="7"/>
      <c r="INN28" s="7"/>
      <c r="INO28" s="7"/>
      <c r="INP28" s="7"/>
      <c r="INQ28" s="7"/>
      <c r="INR28" s="7"/>
      <c r="INS28" s="7"/>
      <c r="INT28" s="7"/>
      <c r="INU28" s="7"/>
      <c r="INV28" s="7"/>
      <c r="INW28" s="7"/>
      <c r="INX28" s="7"/>
      <c r="INY28" s="7"/>
      <c r="INZ28" s="7"/>
      <c r="IOA28" s="7"/>
      <c r="IOB28" s="7"/>
      <c r="IOC28" s="7"/>
      <c r="IOD28" s="7"/>
      <c r="IOE28" s="7"/>
      <c r="IOF28" s="7"/>
      <c r="IOG28" s="7"/>
      <c r="IOH28" s="7"/>
      <c r="IOI28" s="7"/>
      <c r="IOJ28" s="7"/>
      <c r="IOK28" s="7"/>
      <c r="IOL28" s="7"/>
      <c r="IOM28" s="7"/>
      <c r="ION28" s="7"/>
      <c r="IOO28" s="7"/>
      <c r="IOP28" s="7"/>
      <c r="IOQ28" s="7"/>
      <c r="IOR28" s="7"/>
      <c r="IOS28" s="7"/>
      <c r="IOT28" s="7"/>
      <c r="IOU28" s="7"/>
      <c r="IOV28" s="7"/>
      <c r="IOW28" s="7"/>
      <c r="IOX28" s="7"/>
      <c r="IOY28" s="7"/>
      <c r="IOZ28" s="7"/>
      <c r="IPA28" s="7"/>
      <c r="IPB28" s="7"/>
      <c r="IPC28" s="7"/>
      <c r="IPD28" s="7"/>
      <c r="IPE28" s="7"/>
      <c r="IPF28" s="7"/>
      <c r="IPG28" s="7"/>
      <c r="IPH28" s="7"/>
      <c r="IPI28" s="7"/>
      <c r="IPJ28" s="7"/>
      <c r="IPK28" s="7"/>
      <c r="IPL28" s="7"/>
      <c r="IPM28" s="7"/>
      <c r="IPN28" s="7"/>
      <c r="IPO28" s="7"/>
      <c r="IPP28" s="7"/>
      <c r="IPQ28" s="7"/>
      <c r="IPR28" s="7"/>
      <c r="IPS28" s="7"/>
      <c r="IPT28" s="7"/>
      <c r="IPU28" s="7"/>
      <c r="IPV28" s="7"/>
      <c r="IPW28" s="7"/>
      <c r="IPX28" s="7"/>
      <c r="IPY28" s="7"/>
      <c r="IPZ28" s="7"/>
      <c r="IQA28" s="7"/>
      <c r="IQB28" s="7"/>
      <c r="IQC28" s="7"/>
      <c r="IQD28" s="7"/>
      <c r="IQE28" s="7"/>
      <c r="IQF28" s="7"/>
      <c r="IQG28" s="7"/>
      <c r="IQH28" s="7"/>
      <c r="IQI28" s="7"/>
      <c r="IQJ28" s="7"/>
      <c r="IQK28" s="7"/>
      <c r="IQL28" s="7"/>
      <c r="IQM28" s="7"/>
      <c r="IQN28" s="7"/>
      <c r="IQO28" s="7"/>
      <c r="IQP28" s="7"/>
      <c r="IQQ28" s="7"/>
      <c r="IQR28" s="7"/>
      <c r="IQS28" s="7"/>
      <c r="IQT28" s="7"/>
      <c r="IQU28" s="7"/>
      <c r="IQV28" s="7"/>
      <c r="IQW28" s="7"/>
      <c r="IQX28" s="7"/>
      <c r="IQY28" s="7"/>
      <c r="IQZ28" s="7"/>
      <c r="IRA28" s="7"/>
      <c r="IRB28" s="7"/>
      <c r="IRC28" s="7"/>
      <c r="IRD28" s="7"/>
      <c r="IRE28" s="7"/>
      <c r="IRF28" s="7"/>
      <c r="IRG28" s="7"/>
      <c r="IRH28" s="7"/>
      <c r="IRI28" s="7"/>
      <c r="IRJ28" s="7"/>
      <c r="IRK28" s="7"/>
      <c r="IRL28" s="7"/>
      <c r="IRM28" s="7"/>
      <c r="IRN28" s="7"/>
      <c r="IRO28" s="7"/>
      <c r="IRP28" s="7"/>
      <c r="IRQ28" s="7"/>
      <c r="IRR28" s="7"/>
      <c r="IRS28" s="7"/>
      <c r="IRT28" s="7"/>
      <c r="IRU28" s="7"/>
      <c r="IRV28" s="7"/>
      <c r="IRW28" s="7"/>
      <c r="IRX28" s="7"/>
      <c r="IRY28" s="7"/>
      <c r="IRZ28" s="7"/>
      <c r="ISA28" s="7"/>
      <c r="ISB28" s="7"/>
      <c r="ISC28" s="7"/>
      <c r="ISD28" s="7"/>
      <c r="ISE28" s="7"/>
      <c r="ISF28" s="7"/>
      <c r="ISG28" s="7"/>
      <c r="ISH28" s="7"/>
      <c r="ISI28" s="7"/>
      <c r="ISJ28" s="7"/>
      <c r="ISK28" s="7"/>
      <c r="ISL28" s="7"/>
      <c r="ISM28" s="7"/>
      <c r="ISN28" s="7"/>
      <c r="ISO28" s="7"/>
      <c r="ISP28" s="7"/>
      <c r="ISQ28" s="7"/>
      <c r="ISR28" s="7"/>
      <c r="ISS28" s="7"/>
      <c r="IST28" s="7"/>
      <c r="ISU28" s="7"/>
      <c r="ISV28" s="7"/>
      <c r="ISW28" s="7"/>
      <c r="ISX28" s="7"/>
      <c r="ISY28" s="7"/>
      <c r="ISZ28" s="7"/>
      <c r="ITA28" s="7"/>
      <c r="ITB28" s="7"/>
      <c r="ITC28" s="7"/>
      <c r="ITD28" s="7"/>
      <c r="ITE28" s="7"/>
      <c r="ITF28" s="7"/>
      <c r="ITG28" s="7"/>
      <c r="ITH28" s="7"/>
      <c r="ITI28" s="7"/>
      <c r="ITJ28" s="7"/>
      <c r="ITK28" s="7"/>
      <c r="ITL28" s="7"/>
      <c r="ITM28" s="7"/>
      <c r="ITN28" s="7"/>
      <c r="ITO28" s="7"/>
      <c r="ITP28" s="7"/>
      <c r="ITQ28" s="7"/>
      <c r="ITR28" s="7"/>
      <c r="ITS28" s="7"/>
      <c r="ITT28" s="7"/>
      <c r="ITU28" s="7"/>
      <c r="ITV28" s="7"/>
      <c r="ITW28" s="7"/>
      <c r="ITX28" s="7"/>
      <c r="ITY28" s="7"/>
      <c r="ITZ28" s="7"/>
      <c r="IUA28" s="7"/>
      <c r="IUB28" s="7"/>
      <c r="IUC28" s="7"/>
      <c r="IUD28" s="7"/>
      <c r="IUE28" s="7"/>
      <c r="IUF28" s="7"/>
      <c r="IUG28" s="7"/>
      <c r="IUH28" s="7"/>
      <c r="IUI28" s="7"/>
      <c r="IUJ28" s="7"/>
      <c r="IUK28" s="7"/>
      <c r="IUL28" s="7"/>
      <c r="IUM28" s="7"/>
      <c r="IUN28" s="7"/>
      <c r="IUO28" s="7"/>
      <c r="IUP28" s="7"/>
      <c r="IUQ28" s="7"/>
      <c r="IUR28" s="7"/>
      <c r="IUS28" s="7"/>
      <c r="IUT28" s="7"/>
      <c r="IUU28" s="7"/>
      <c r="IUV28" s="7"/>
      <c r="IUW28" s="7"/>
      <c r="IUX28" s="7"/>
      <c r="IUY28" s="7"/>
      <c r="IUZ28" s="7"/>
      <c r="IVA28" s="7"/>
      <c r="IVB28" s="7"/>
      <c r="IVC28" s="7"/>
      <c r="IVD28" s="7"/>
      <c r="IVE28" s="7"/>
      <c r="IVF28" s="7"/>
      <c r="IVG28" s="7"/>
      <c r="IVH28" s="7"/>
      <c r="IVI28" s="7"/>
      <c r="IVJ28" s="7"/>
      <c r="IVK28" s="7"/>
      <c r="IVL28" s="7"/>
      <c r="IVM28" s="7"/>
      <c r="IVN28" s="7"/>
      <c r="IVO28" s="7"/>
      <c r="IVP28" s="7"/>
      <c r="IVQ28" s="7"/>
      <c r="IVR28" s="7"/>
      <c r="IVS28" s="7"/>
      <c r="IVT28" s="7"/>
      <c r="IVU28" s="7"/>
      <c r="IVV28" s="7"/>
      <c r="IVW28" s="7"/>
      <c r="IVX28" s="7"/>
      <c r="IVY28" s="7"/>
      <c r="IVZ28" s="7"/>
      <c r="IWA28" s="7"/>
      <c r="IWB28" s="7"/>
      <c r="IWC28" s="7"/>
      <c r="IWD28" s="7"/>
      <c r="IWE28" s="7"/>
      <c r="IWF28" s="7"/>
      <c r="IWG28" s="7"/>
      <c r="IWH28" s="7"/>
      <c r="IWI28" s="7"/>
      <c r="IWJ28" s="7"/>
      <c r="IWK28" s="7"/>
      <c r="IWL28" s="7"/>
      <c r="IWM28" s="7"/>
      <c r="IWN28" s="7"/>
      <c r="IWO28" s="7"/>
      <c r="IWP28" s="7"/>
      <c r="IWQ28" s="7"/>
      <c r="IWR28" s="7"/>
      <c r="IWS28" s="7"/>
      <c r="IWT28" s="7"/>
      <c r="IWU28" s="7"/>
      <c r="IWV28" s="7"/>
      <c r="IWW28" s="7"/>
      <c r="IWX28" s="7"/>
      <c r="IWY28" s="7"/>
      <c r="IWZ28" s="7"/>
      <c r="IXA28" s="7"/>
      <c r="IXB28" s="7"/>
      <c r="IXC28" s="7"/>
      <c r="IXD28" s="7"/>
      <c r="IXE28" s="7"/>
      <c r="IXF28" s="7"/>
      <c r="IXG28" s="7"/>
      <c r="IXH28" s="7"/>
      <c r="IXI28" s="7"/>
      <c r="IXJ28" s="7"/>
      <c r="IXK28" s="7"/>
      <c r="IXL28" s="7"/>
      <c r="IXM28" s="7"/>
      <c r="IXN28" s="7"/>
      <c r="IXO28" s="7"/>
      <c r="IXP28" s="7"/>
      <c r="IXQ28" s="7"/>
      <c r="IXR28" s="7"/>
      <c r="IXS28" s="7"/>
      <c r="IXT28" s="7"/>
      <c r="IXU28" s="7"/>
      <c r="IXV28" s="7"/>
      <c r="IXW28" s="7"/>
      <c r="IXX28" s="7"/>
      <c r="IXY28" s="7"/>
      <c r="IXZ28" s="7"/>
      <c r="IYA28" s="7"/>
      <c r="IYB28" s="7"/>
      <c r="IYC28" s="7"/>
      <c r="IYD28" s="7"/>
      <c r="IYE28" s="7"/>
      <c r="IYF28" s="7"/>
      <c r="IYG28" s="7"/>
      <c r="IYH28" s="7"/>
      <c r="IYI28" s="7"/>
      <c r="IYJ28" s="7"/>
      <c r="IYK28" s="7"/>
      <c r="IYL28" s="7"/>
      <c r="IYM28" s="7"/>
      <c r="IYN28" s="7"/>
      <c r="IYO28" s="7"/>
      <c r="IYP28" s="7"/>
      <c r="IYQ28" s="7"/>
      <c r="IYR28" s="7"/>
      <c r="IYS28" s="7"/>
      <c r="IYT28" s="7"/>
      <c r="IYU28" s="7"/>
      <c r="IYV28" s="7"/>
      <c r="IYW28" s="7"/>
      <c r="IYX28" s="7"/>
      <c r="IYY28" s="7"/>
      <c r="IYZ28" s="7"/>
      <c r="IZA28" s="7"/>
      <c r="IZB28" s="7"/>
      <c r="IZC28" s="7"/>
      <c r="IZD28" s="7"/>
      <c r="IZE28" s="7"/>
      <c r="IZF28" s="7"/>
      <c r="IZG28" s="7"/>
      <c r="IZH28" s="7"/>
      <c r="IZI28" s="7"/>
      <c r="IZJ28" s="7"/>
      <c r="IZK28" s="7"/>
      <c r="IZL28" s="7"/>
      <c r="IZM28" s="7"/>
      <c r="IZN28" s="7"/>
      <c r="IZO28" s="7"/>
      <c r="IZP28" s="7"/>
      <c r="IZQ28" s="7"/>
      <c r="IZR28" s="7"/>
      <c r="IZS28" s="7"/>
      <c r="IZT28" s="7"/>
      <c r="IZU28" s="7"/>
      <c r="IZV28" s="7"/>
      <c r="IZW28" s="7"/>
      <c r="IZX28" s="7"/>
      <c r="IZY28" s="7"/>
      <c r="IZZ28" s="7"/>
      <c r="JAA28" s="7"/>
      <c r="JAB28" s="7"/>
      <c r="JAC28" s="7"/>
      <c r="JAD28" s="7"/>
      <c r="JAE28" s="7"/>
      <c r="JAF28" s="7"/>
      <c r="JAG28" s="7"/>
      <c r="JAH28" s="7"/>
      <c r="JAI28" s="7"/>
      <c r="JAJ28" s="7"/>
      <c r="JAK28" s="7"/>
      <c r="JAL28" s="7"/>
      <c r="JAM28" s="7"/>
      <c r="JAN28" s="7"/>
      <c r="JAO28" s="7"/>
      <c r="JAP28" s="7"/>
      <c r="JAQ28" s="7"/>
      <c r="JAR28" s="7"/>
      <c r="JAS28" s="7"/>
      <c r="JAT28" s="7"/>
      <c r="JAU28" s="7"/>
      <c r="JAV28" s="7"/>
      <c r="JAW28" s="7"/>
      <c r="JAX28" s="7"/>
      <c r="JAY28" s="7"/>
      <c r="JAZ28" s="7"/>
      <c r="JBA28" s="7"/>
      <c r="JBB28" s="7"/>
      <c r="JBC28" s="7"/>
      <c r="JBD28" s="7"/>
      <c r="JBE28" s="7"/>
      <c r="JBF28" s="7"/>
      <c r="JBG28" s="7"/>
      <c r="JBH28" s="7"/>
      <c r="JBI28" s="7"/>
      <c r="JBJ28" s="7"/>
      <c r="JBK28" s="7"/>
      <c r="JBL28" s="7"/>
      <c r="JBM28" s="7"/>
      <c r="JBN28" s="7"/>
      <c r="JBO28" s="7"/>
      <c r="JBP28" s="7"/>
      <c r="JBQ28" s="7"/>
      <c r="JBR28" s="7"/>
      <c r="JBS28" s="7"/>
      <c r="JBT28" s="7"/>
      <c r="JBU28" s="7"/>
      <c r="JBV28" s="7"/>
      <c r="JBW28" s="7"/>
      <c r="JBX28" s="7"/>
      <c r="JBY28" s="7"/>
      <c r="JBZ28" s="7"/>
      <c r="JCA28" s="7"/>
      <c r="JCB28" s="7"/>
      <c r="JCC28" s="7"/>
      <c r="JCD28" s="7"/>
      <c r="JCE28" s="7"/>
      <c r="JCF28" s="7"/>
      <c r="JCG28" s="7"/>
      <c r="JCH28" s="7"/>
      <c r="JCI28" s="7"/>
      <c r="JCJ28" s="7"/>
      <c r="JCK28" s="7"/>
      <c r="JCL28" s="7"/>
      <c r="JCM28" s="7"/>
      <c r="JCN28" s="7"/>
      <c r="JCO28" s="7"/>
      <c r="JCP28" s="7"/>
      <c r="JCQ28" s="7"/>
      <c r="JCR28" s="7"/>
      <c r="JCS28" s="7"/>
      <c r="JCT28" s="7"/>
      <c r="JCU28" s="7"/>
      <c r="JCV28" s="7"/>
      <c r="JCW28" s="7"/>
      <c r="JCX28" s="7"/>
      <c r="JCY28" s="7"/>
      <c r="JCZ28" s="7"/>
      <c r="JDA28" s="7"/>
      <c r="JDB28" s="7"/>
      <c r="JDC28" s="7"/>
      <c r="JDD28" s="7"/>
      <c r="JDE28" s="7"/>
      <c r="JDF28" s="7"/>
      <c r="JDG28" s="7"/>
      <c r="JDH28" s="7"/>
      <c r="JDI28" s="7"/>
      <c r="JDJ28" s="7"/>
      <c r="JDK28" s="7"/>
      <c r="JDL28" s="7"/>
      <c r="JDM28" s="7"/>
      <c r="JDN28" s="7"/>
      <c r="JDO28" s="7"/>
      <c r="JDP28" s="7"/>
      <c r="JDQ28" s="7"/>
      <c r="JDR28" s="7"/>
      <c r="JDS28" s="7"/>
      <c r="JDT28" s="7"/>
      <c r="JDU28" s="7"/>
      <c r="JDV28" s="7"/>
      <c r="JDW28" s="7"/>
      <c r="JDX28" s="7"/>
      <c r="JDY28" s="7"/>
      <c r="JDZ28" s="7"/>
      <c r="JEA28" s="7"/>
      <c r="JEB28" s="7"/>
      <c r="JEC28" s="7"/>
      <c r="JED28" s="7"/>
      <c r="JEE28" s="7"/>
      <c r="JEF28" s="7"/>
      <c r="JEG28" s="7"/>
      <c r="JEH28" s="7"/>
      <c r="JEI28" s="7"/>
      <c r="JEJ28" s="7"/>
      <c r="JEK28" s="7"/>
      <c r="JEL28" s="7"/>
      <c r="JEM28" s="7"/>
      <c r="JEN28" s="7"/>
      <c r="JEO28" s="7"/>
      <c r="JEP28" s="7"/>
      <c r="JEQ28" s="7"/>
      <c r="JER28" s="7"/>
      <c r="JES28" s="7"/>
      <c r="JET28" s="7"/>
      <c r="JEU28" s="7"/>
      <c r="JEV28" s="7"/>
      <c r="JEW28" s="7"/>
      <c r="JEX28" s="7"/>
      <c r="JEY28" s="7"/>
      <c r="JEZ28" s="7"/>
      <c r="JFA28" s="7"/>
      <c r="JFB28" s="7"/>
      <c r="JFC28" s="7"/>
      <c r="JFD28" s="7"/>
      <c r="JFE28" s="7"/>
      <c r="JFF28" s="7"/>
      <c r="JFG28" s="7"/>
      <c r="JFH28" s="7"/>
      <c r="JFI28" s="7"/>
      <c r="JFJ28" s="7"/>
      <c r="JFK28" s="7"/>
      <c r="JFL28" s="7"/>
      <c r="JFM28" s="7"/>
      <c r="JFN28" s="7"/>
      <c r="JFO28" s="7"/>
      <c r="JFP28" s="7"/>
      <c r="JFQ28" s="7"/>
      <c r="JFR28" s="7"/>
      <c r="JFS28" s="7"/>
      <c r="JFT28" s="7"/>
      <c r="JFU28" s="7"/>
      <c r="JFV28" s="7"/>
      <c r="JFW28" s="7"/>
      <c r="JFX28" s="7"/>
      <c r="JFY28" s="7"/>
      <c r="JFZ28" s="7"/>
      <c r="JGA28" s="7"/>
      <c r="JGB28" s="7"/>
      <c r="JGC28" s="7"/>
      <c r="JGD28" s="7"/>
      <c r="JGE28" s="7"/>
      <c r="JGF28" s="7"/>
      <c r="JGG28" s="7"/>
      <c r="JGH28" s="7"/>
      <c r="JGI28" s="7"/>
      <c r="JGJ28" s="7"/>
      <c r="JGK28" s="7"/>
      <c r="JGL28" s="7"/>
      <c r="JGM28" s="7"/>
      <c r="JGN28" s="7"/>
      <c r="JGO28" s="7"/>
      <c r="JGP28" s="7"/>
      <c r="JGQ28" s="7"/>
      <c r="JGR28" s="7"/>
      <c r="JGS28" s="7"/>
      <c r="JGT28" s="7"/>
      <c r="JGU28" s="7"/>
      <c r="JGV28" s="7"/>
      <c r="JGW28" s="7"/>
      <c r="JGX28" s="7"/>
      <c r="JGY28" s="7"/>
      <c r="JGZ28" s="7"/>
      <c r="JHA28" s="7"/>
      <c r="JHB28" s="7"/>
      <c r="JHC28" s="7"/>
      <c r="JHD28" s="7"/>
      <c r="JHE28" s="7"/>
      <c r="JHF28" s="7"/>
      <c r="JHG28" s="7"/>
      <c r="JHH28" s="7"/>
      <c r="JHI28" s="7"/>
      <c r="JHJ28" s="7"/>
      <c r="JHK28" s="7"/>
      <c r="JHL28" s="7"/>
      <c r="JHM28" s="7"/>
      <c r="JHN28" s="7"/>
      <c r="JHO28" s="7"/>
      <c r="JHP28" s="7"/>
      <c r="JHQ28" s="7"/>
      <c r="JHR28" s="7"/>
      <c r="JHS28" s="7"/>
      <c r="JHT28" s="7"/>
      <c r="JHU28" s="7"/>
      <c r="JHV28" s="7"/>
      <c r="JHW28" s="7"/>
      <c r="JHX28" s="7"/>
      <c r="JHY28" s="7"/>
      <c r="JHZ28" s="7"/>
      <c r="JIA28" s="7"/>
      <c r="JIB28" s="7"/>
      <c r="JIC28" s="7"/>
      <c r="JID28" s="7"/>
      <c r="JIE28" s="7"/>
      <c r="JIF28" s="7"/>
      <c r="JIG28" s="7"/>
      <c r="JIH28" s="7"/>
      <c r="JII28" s="7"/>
      <c r="JIJ28" s="7"/>
      <c r="JIK28" s="7"/>
      <c r="JIL28" s="7"/>
      <c r="JIM28" s="7"/>
      <c r="JIN28" s="7"/>
      <c r="JIO28" s="7"/>
      <c r="JIP28" s="7"/>
      <c r="JIQ28" s="7"/>
      <c r="JIR28" s="7"/>
      <c r="JIS28" s="7"/>
      <c r="JIT28" s="7"/>
      <c r="JIU28" s="7"/>
      <c r="JIV28" s="7"/>
      <c r="JIW28" s="7"/>
      <c r="JIX28" s="7"/>
      <c r="JIY28" s="7"/>
      <c r="JIZ28" s="7"/>
      <c r="JJA28" s="7"/>
      <c r="JJB28" s="7"/>
      <c r="JJC28" s="7"/>
      <c r="JJD28" s="7"/>
      <c r="JJE28" s="7"/>
      <c r="JJF28" s="7"/>
      <c r="JJG28" s="7"/>
      <c r="JJH28" s="7"/>
      <c r="JJI28" s="7"/>
      <c r="JJJ28" s="7"/>
      <c r="JJK28" s="7"/>
      <c r="JJL28" s="7"/>
      <c r="JJM28" s="7"/>
      <c r="JJN28" s="7"/>
      <c r="JJO28" s="7"/>
      <c r="JJP28" s="7"/>
      <c r="JJQ28" s="7"/>
      <c r="JJR28" s="7"/>
      <c r="JJS28" s="7"/>
      <c r="JJT28" s="7"/>
      <c r="JJU28" s="7"/>
      <c r="JJV28" s="7"/>
      <c r="JJW28" s="7"/>
      <c r="JJX28" s="7"/>
      <c r="JJY28" s="7"/>
      <c r="JJZ28" s="7"/>
      <c r="JKA28" s="7"/>
      <c r="JKB28" s="7"/>
      <c r="JKC28" s="7"/>
      <c r="JKD28" s="7"/>
      <c r="JKE28" s="7"/>
      <c r="JKF28" s="7"/>
      <c r="JKG28" s="7"/>
      <c r="JKH28" s="7"/>
      <c r="JKI28" s="7"/>
      <c r="JKJ28" s="7"/>
      <c r="JKK28" s="7"/>
      <c r="JKL28" s="7"/>
      <c r="JKM28" s="7"/>
      <c r="JKN28" s="7"/>
      <c r="JKO28" s="7"/>
      <c r="JKP28" s="7"/>
      <c r="JKQ28" s="7"/>
      <c r="JKR28" s="7"/>
      <c r="JKS28" s="7"/>
      <c r="JKT28" s="7"/>
      <c r="JKU28" s="7"/>
      <c r="JKV28" s="7"/>
      <c r="JKW28" s="7"/>
      <c r="JKX28" s="7"/>
      <c r="JKY28" s="7"/>
      <c r="JKZ28" s="7"/>
      <c r="JLA28" s="7"/>
      <c r="JLB28" s="7"/>
      <c r="JLC28" s="7"/>
      <c r="JLD28" s="7"/>
      <c r="JLE28" s="7"/>
      <c r="JLF28" s="7"/>
      <c r="JLG28" s="7"/>
      <c r="JLH28" s="7"/>
      <c r="JLI28" s="7"/>
      <c r="JLJ28" s="7"/>
      <c r="JLK28" s="7"/>
      <c r="JLL28" s="7"/>
      <c r="JLM28" s="7"/>
      <c r="JLN28" s="7"/>
      <c r="JLO28" s="7"/>
      <c r="JLP28" s="7"/>
      <c r="JLQ28" s="7"/>
      <c r="JLR28" s="7"/>
      <c r="JLS28" s="7"/>
      <c r="JLT28" s="7"/>
      <c r="JLU28" s="7"/>
      <c r="JLV28" s="7"/>
      <c r="JLW28" s="7"/>
      <c r="JLX28" s="7"/>
      <c r="JLY28" s="7"/>
      <c r="JLZ28" s="7"/>
      <c r="JMA28" s="7"/>
      <c r="JMB28" s="7"/>
      <c r="JMC28" s="7"/>
      <c r="JMD28" s="7"/>
      <c r="JME28" s="7"/>
      <c r="JMF28" s="7"/>
      <c r="JMG28" s="7"/>
      <c r="JMH28" s="7"/>
      <c r="JMI28" s="7"/>
      <c r="JMJ28" s="7"/>
      <c r="JMK28" s="7"/>
      <c r="JML28" s="7"/>
      <c r="JMM28" s="7"/>
      <c r="JMN28" s="7"/>
      <c r="JMO28" s="7"/>
      <c r="JMP28" s="7"/>
      <c r="JMQ28" s="7"/>
      <c r="JMR28" s="7"/>
      <c r="JMS28" s="7"/>
      <c r="JMT28" s="7"/>
      <c r="JMU28" s="7"/>
      <c r="JMV28" s="7"/>
      <c r="JMW28" s="7"/>
      <c r="JMX28" s="7"/>
      <c r="JMY28" s="7"/>
      <c r="JMZ28" s="7"/>
      <c r="JNA28" s="7"/>
      <c r="JNB28" s="7"/>
      <c r="JNC28" s="7"/>
      <c r="JND28" s="7"/>
      <c r="JNE28" s="7"/>
      <c r="JNF28" s="7"/>
      <c r="JNG28" s="7"/>
      <c r="JNH28" s="7"/>
      <c r="JNI28" s="7"/>
      <c r="JNJ28" s="7"/>
      <c r="JNK28" s="7"/>
      <c r="JNL28" s="7"/>
      <c r="JNM28" s="7"/>
      <c r="JNN28" s="7"/>
      <c r="JNO28" s="7"/>
      <c r="JNP28" s="7"/>
      <c r="JNQ28" s="7"/>
      <c r="JNR28" s="7"/>
      <c r="JNS28" s="7"/>
      <c r="JNT28" s="7"/>
      <c r="JNU28" s="7"/>
      <c r="JNV28" s="7"/>
      <c r="JNW28" s="7"/>
      <c r="JNX28" s="7"/>
      <c r="JNY28" s="7"/>
      <c r="JNZ28" s="7"/>
      <c r="JOA28" s="7"/>
      <c r="JOB28" s="7"/>
      <c r="JOC28" s="7"/>
      <c r="JOD28" s="7"/>
      <c r="JOE28" s="7"/>
      <c r="JOF28" s="7"/>
      <c r="JOG28" s="7"/>
      <c r="JOH28" s="7"/>
      <c r="JOI28" s="7"/>
      <c r="JOJ28" s="7"/>
      <c r="JOK28" s="7"/>
      <c r="JOL28" s="7"/>
      <c r="JOM28" s="7"/>
      <c r="JON28" s="7"/>
      <c r="JOO28" s="7"/>
      <c r="JOP28" s="7"/>
      <c r="JOQ28" s="7"/>
      <c r="JOR28" s="7"/>
      <c r="JOS28" s="7"/>
      <c r="JOT28" s="7"/>
      <c r="JOU28" s="7"/>
      <c r="JOV28" s="7"/>
      <c r="JOW28" s="7"/>
      <c r="JOX28" s="7"/>
      <c r="JOY28" s="7"/>
      <c r="JOZ28" s="7"/>
      <c r="JPA28" s="7"/>
      <c r="JPB28" s="7"/>
      <c r="JPC28" s="7"/>
      <c r="JPD28" s="7"/>
      <c r="JPE28" s="7"/>
      <c r="JPF28" s="7"/>
      <c r="JPG28" s="7"/>
      <c r="JPH28" s="7"/>
      <c r="JPI28" s="7"/>
      <c r="JPJ28" s="7"/>
      <c r="JPK28" s="7"/>
      <c r="JPL28" s="7"/>
      <c r="JPM28" s="7"/>
      <c r="JPN28" s="7"/>
      <c r="JPO28" s="7"/>
      <c r="JPP28" s="7"/>
      <c r="JPQ28" s="7"/>
      <c r="JPR28" s="7"/>
      <c r="JPS28" s="7"/>
      <c r="JPT28" s="7"/>
      <c r="JPU28" s="7"/>
      <c r="JPV28" s="7"/>
      <c r="JPW28" s="7"/>
      <c r="JPX28" s="7"/>
      <c r="JPY28" s="7"/>
      <c r="JPZ28" s="7"/>
      <c r="JQA28" s="7"/>
      <c r="JQB28" s="7"/>
      <c r="JQC28" s="7"/>
      <c r="JQD28" s="7"/>
      <c r="JQE28" s="7"/>
      <c r="JQF28" s="7"/>
      <c r="JQG28" s="7"/>
      <c r="JQH28" s="7"/>
      <c r="JQI28" s="7"/>
      <c r="JQJ28" s="7"/>
      <c r="JQK28" s="7"/>
      <c r="JQL28" s="7"/>
      <c r="JQM28" s="7"/>
      <c r="JQN28" s="7"/>
      <c r="JQO28" s="7"/>
      <c r="JQP28" s="7"/>
      <c r="JQQ28" s="7"/>
      <c r="JQR28" s="7"/>
      <c r="JQS28" s="7"/>
      <c r="JQT28" s="7"/>
      <c r="JQU28" s="7"/>
      <c r="JQV28" s="7"/>
      <c r="JQW28" s="7"/>
      <c r="JQX28" s="7"/>
      <c r="JQY28" s="7"/>
      <c r="JQZ28" s="7"/>
      <c r="JRA28" s="7"/>
      <c r="JRB28" s="7"/>
      <c r="JRC28" s="7"/>
      <c r="JRD28" s="7"/>
      <c r="JRE28" s="7"/>
      <c r="JRF28" s="7"/>
      <c r="JRG28" s="7"/>
      <c r="JRH28" s="7"/>
      <c r="JRI28" s="7"/>
      <c r="JRJ28" s="7"/>
      <c r="JRK28" s="7"/>
      <c r="JRL28" s="7"/>
      <c r="JRM28" s="7"/>
      <c r="JRN28" s="7"/>
      <c r="JRO28" s="7"/>
      <c r="JRP28" s="7"/>
      <c r="JRQ28" s="7"/>
      <c r="JRR28" s="7"/>
      <c r="JRS28" s="7"/>
      <c r="JRT28" s="7"/>
      <c r="JRU28" s="7"/>
      <c r="JRV28" s="7"/>
      <c r="JRW28" s="7"/>
      <c r="JRX28" s="7"/>
      <c r="JRY28" s="7"/>
      <c r="JRZ28" s="7"/>
      <c r="JSA28" s="7"/>
      <c r="JSB28" s="7"/>
      <c r="JSC28" s="7"/>
      <c r="JSD28" s="7"/>
      <c r="JSE28" s="7"/>
      <c r="JSF28" s="7"/>
      <c r="JSG28" s="7"/>
      <c r="JSH28" s="7"/>
      <c r="JSI28" s="7"/>
      <c r="JSJ28" s="7"/>
      <c r="JSK28" s="7"/>
      <c r="JSL28" s="7"/>
      <c r="JSM28" s="7"/>
      <c r="JSN28" s="7"/>
      <c r="JSO28" s="7"/>
      <c r="JSP28" s="7"/>
      <c r="JSQ28" s="7"/>
      <c r="JSR28" s="7"/>
      <c r="JSS28" s="7"/>
      <c r="JST28" s="7"/>
      <c r="JSU28" s="7"/>
      <c r="JSV28" s="7"/>
      <c r="JSW28" s="7"/>
      <c r="JSX28" s="7"/>
      <c r="JSY28" s="7"/>
      <c r="JSZ28" s="7"/>
      <c r="JTA28" s="7"/>
      <c r="JTB28" s="7"/>
      <c r="JTC28" s="7"/>
      <c r="JTD28" s="7"/>
      <c r="JTE28" s="7"/>
      <c r="JTF28" s="7"/>
      <c r="JTG28" s="7"/>
      <c r="JTH28" s="7"/>
      <c r="JTI28" s="7"/>
      <c r="JTJ28" s="7"/>
      <c r="JTK28" s="7"/>
      <c r="JTL28" s="7"/>
      <c r="JTM28" s="7"/>
      <c r="JTN28" s="7"/>
      <c r="JTO28" s="7"/>
      <c r="JTP28" s="7"/>
      <c r="JTQ28" s="7"/>
      <c r="JTR28" s="7"/>
      <c r="JTS28" s="7"/>
      <c r="JTT28" s="7"/>
      <c r="JTU28" s="7"/>
      <c r="JTV28" s="7"/>
      <c r="JTW28" s="7"/>
      <c r="JTX28" s="7"/>
      <c r="JTY28" s="7"/>
      <c r="JTZ28" s="7"/>
      <c r="JUA28" s="7"/>
      <c r="JUB28" s="7"/>
      <c r="JUC28" s="7"/>
      <c r="JUD28" s="7"/>
      <c r="JUE28" s="7"/>
      <c r="JUF28" s="7"/>
      <c r="JUG28" s="7"/>
      <c r="JUH28" s="7"/>
      <c r="JUI28" s="7"/>
      <c r="JUJ28" s="7"/>
      <c r="JUK28" s="7"/>
      <c r="JUL28" s="7"/>
      <c r="JUM28" s="7"/>
      <c r="JUN28" s="7"/>
      <c r="JUO28" s="7"/>
      <c r="JUP28" s="7"/>
      <c r="JUQ28" s="7"/>
      <c r="JUR28" s="7"/>
      <c r="JUS28" s="7"/>
      <c r="JUT28" s="7"/>
      <c r="JUU28" s="7"/>
      <c r="JUV28" s="7"/>
      <c r="JUW28" s="7"/>
      <c r="JUX28" s="7"/>
      <c r="JUY28" s="7"/>
      <c r="JUZ28" s="7"/>
      <c r="JVA28" s="7"/>
      <c r="JVB28" s="7"/>
      <c r="JVC28" s="7"/>
      <c r="JVD28" s="7"/>
      <c r="JVE28" s="7"/>
      <c r="JVF28" s="7"/>
      <c r="JVG28" s="7"/>
      <c r="JVH28" s="7"/>
      <c r="JVI28" s="7"/>
      <c r="JVJ28" s="7"/>
      <c r="JVK28" s="7"/>
      <c r="JVL28" s="7"/>
      <c r="JVM28" s="7"/>
      <c r="JVN28" s="7"/>
      <c r="JVO28" s="7"/>
      <c r="JVP28" s="7"/>
      <c r="JVQ28" s="7"/>
      <c r="JVR28" s="7"/>
      <c r="JVS28" s="7"/>
      <c r="JVT28" s="7"/>
      <c r="JVU28" s="7"/>
      <c r="JVV28" s="7"/>
      <c r="JVW28" s="7"/>
      <c r="JVX28" s="7"/>
      <c r="JVY28" s="7"/>
      <c r="JVZ28" s="7"/>
      <c r="JWA28" s="7"/>
      <c r="JWB28" s="7"/>
      <c r="JWC28" s="7"/>
      <c r="JWD28" s="7"/>
      <c r="JWE28" s="7"/>
      <c r="JWF28" s="7"/>
      <c r="JWG28" s="7"/>
      <c r="JWH28" s="7"/>
      <c r="JWI28" s="7"/>
      <c r="JWJ28" s="7"/>
      <c r="JWK28" s="7"/>
      <c r="JWL28" s="7"/>
      <c r="JWM28" s="7"/>
      <c r="JWN28" s="7"/>
      <c r="JWO28" s="7"/>
      <c r="JWP28" s="7"/>
      <c r="JWQ28" s="7"/>
      <c r="JWR28" s="7"/>
      <c r="JWS28" s="7"/>
      <c r="JWT28" s="7"/>
      <c r="JWU28" s="7"/>
      <c r="JWV28" s="7"/>
      <c r="JWW28" s="7"/>
      <c r="JWX28" s="7"/>
      <c r="JWY28" s="7"/>
      <c r="JWZ28" s="7"/>
      <c r="JXA28" s="7"/>
      <c r="JXB28" s="7"/>
      <c r="JXC28" s="7"/>
      <c r="JXD28" s="7"/>
      <c r="JXE28" s="7"/>
      <c r="JXF28" s="7"/>
      <c r="JXG28" s="7"/>
      <c r="JXH28" s="7"/>
      <c r="JXI28" s="7"/>
      <c r="JXJ28" s="7"/>
      <c r="JXK28" s="7"/>
      <c r="JXL28" s="7"/>
      <c r="JXM28" s="7"/>
      <c r="JXN28" s="7"/>
      <c r="JXO28" s="7"/>
      <c r="JXP28" s="7"/>
      <c r="JXQ28" s="7"/>
      <c r="JXR28" s="7"/>
      <c r="JXS28" s="7"/>
      <c r="JXT28" s="7"/>
      <c r="JXU28" s="7"/>
      <c r="JXV28" s="7"/>
      <c r="JXW28" s="7"/>
      <c r="JXX28" s="7"/>
      <c r="JXY28" s="7"/>
      <c r="JXZ28" s="7"/>
      <c r="JYA28" s="7"/>
      <c r="JYB28" s="7"/>
      <c r="JYC28" s="7"/>
      <c r="JYD28" s="7"/>
      <c r="JYE28" s="7"/>
      <c r="JYF28" s="7"/>
      <c r="JYG28" s="7"/>
      <c r="JYH28" s="7"/>
      <c r="JYI28" s="7"/>
      <c r="JYJ28" s="7"/>
      <c r="JYK28" s="7"/>
      <c r="JYL28" s="7"/>
      <c r="JYM28" s="7"/>
      <c r="JYN28" s="7"/>
      <c r="JYO28" s="7"/>
      <c r="JYP28" s="7"/>
      <c r="JYQ28" s="7"/>
      <c r="JYR28" s="7"/>
      <c r="JYS28" s="7"/>
      <c r="JYT28" s="7"/>
      <c r="JYU28" s="7"/>
      <c r="JYV28" s="7"/>
      <c r="JYW28" s="7"/>
      <c r="JYX28" s="7"/>
      <c r="JYY28" s="7"/>
      <c r="JYZ28" s="7"/>
      <c r="JZA28" s="7"/>
      <c r="JZB28" s="7"/>
      <c r="JZC28" s="7"/>
      <c r="JZD28" s="7"/>
      <c r="JZE28" s="7"/>
      <c r="JZF28" s="7"/>
      <c r="JZG28" s="7"/>
      <c r="JZH28" s="7"/>
      <c r="JZI28" s="7"/>
      <c r="JZJ28" s="7"/>
      <c r="JZK28" s="7"/>
      <c r="JZL28" s="7"/>
      <c r="JZM28" s="7"/>
      <c r="JZN28" s="7"/>
      <c r="JZO28" s="7"/>
      <c r="JZP28" s="7"/>
      <c r="JZQ28" s="7"/>
      <c r="JZR28" s="7"/>
      <c r="JZS28" s="7"/>
      <c r="JZT28" s="7"/>
      <c r="JZU28" s="7"/>
      <c r="JZV28" s="7"/>
      <c r="JZW28" s="7"/>
      <c r="JZX28" s="7"/>
      <c r="JZY28" s="7"/>
      <c r="JZZ28" s="7"/>
      <c r="KAA28" s="7"/>
      <c r="KAB28" s="7"/>
      <c r="KAC28" s="7"/>
      <c r="KAD28" s="7"/>
      <c r="KAE28" s="7"/>
      <c r="KAF28" s="7"/>
      <c r="KAG28" s="7"/>
      <c r="KAH28" s="7"/>
      <c r="KAI28" s="7"/>
      <c r="KAJ28" s="7"/>
      <c r="KAK28" s="7"/>
      <c r="KAL28" s="7"/>
      <c r="KAM28" s="7"/>
      <c r="KAN28" s="7"/>
      <c r="KAO28" s="7"/>
      <c r="KAP28" s="7"/>
      <c r="KAQ28" s="7"/>
      <c r="KAR28" s="7"/>
      <c r="KAS28" s="7"/>
      <c r="KAT28" s="7"/>
      <c r="KAU28" s="7"/>
      <c r="KAV28" s="7"/>
      <c r="KAW28" s="7"/>
      <c r="KAX28" s="7"/>
      <c r="KAY28" s="7"/>
      <c r="KAZ28" s="7"/>
      <c r="KBA28" s="7"/>
      <c r="KBB28" s="7"/>
      <c r="KBC28" s="7"/>
      <c r="KBD28" s="7"/>
      <c r="KBE28" s="7"/>
      <c r="KBF28" s="7"/>
      <c r="KBG28" s="7"/>
      <c r="KBH28" s="7"/>
      <c r="KBI28" s="7"/>
      <c r="KBJ28" s="7"/>
      <c r="KBK28" s="7"/>
      <c r="KBL28" s="7"/>
      <c r="KBM28" s="7"/>
      <c r="KBN28" s="7"/>
      <c r="KBO28" s="7"/>
      <c r="KBP28" s="7"/>
      <c r="KBQ28" s="7"/>
      <c r="KBR28" s="7"/>
      <c r="KBS28" s="7"/>
      <c r="KBT28" s="7"/>
      <c r="KBU28" s="7"/>
      <c r="KBV28" s="7"/>
      <c r="KBW28" s="7"/>
      <c r="KBX28" s="7"/>
      <c r="KBY28" s="7"/>
      <c r="KBZ28" s="7"/>
      <c r="KCA28" s="7"/>
      <c r="KCB28" s="7"/>
      <c r="KCC28" s="7"/>
      <c r="KCD28" s="7"/>
      <c r="KCE28" s="7"/>
      <c r="KCF28" s="7"/>
      <c r="KCG28" s="7"/>
      <c r="KCH28" s="7"/>
      <c r="KCI28" s="7"/>
      <c r="KCJ28" s="7"/>
      <c r="KCK28" s="7"/>
      <c r="KCL28" s="7"/>
      <c r="KCM28" s="7"/>
      <c r="KCN28" s="7"/>
      <c r="KCO28" s="7"/>
      <c r="KCP28" s="7"/>
      <c r="KCQ28" s="7"/>
      <c r="KCR28" s="7"/>
      <c r="KCS28" s="7"/>
      <c r="KCT28" s="7"/>
      <c r="KCU28" s="7"/>
      <c r="KCV28" s="7"/>
      <c r="KCW28" s="7"/>
      <c r="KCX28" s="7"/>
      <c r="KCY28" s="7"/>
      <c r="KCZ28" s="7"/>
      <c r="KDA28" s="7"/>
      <c r="KDB28" s="7"/>
      <c r="KDC28" s="7"/>
      <c r="KDD28" s="7"/>
      <c r="KDE28" s="7"/>
      <c r="KDF28" s="7"/>
      <c r="KDG28" s="7"/>
      <c r="KDH28" s="7"/>
      <c r="KDI28" s="7"/>
      <c r="KDJ28" s="7"/>
      <c r="KDK28" s="7"/>
      <c r="KDL28" s="7"/>
      <c r="KDM28" s="7"/>
      <c r="KDN28" s="7"/>
      <c r="KDO28" s="7"/>
      <c r="KDP28" s="7"/>
      <c r="KDQ28" s="7"/>
      <c r="KDR28" s="7"/>
      <c r="KDS28" s="7"/>
      <c r="KDT28" s="7"/>
      <c r="KDU28" s="7"/>
      <c r="KDV28" s="7"/>
      <c r="KDW28" s="7"/>
      <c r="KDX28" s="7"/>
      <c r="KDY28" s="7"/>
      <c r="KDZ28" s="7"/>
      <c r="KEA28" s="7"/>
      <c r="KEB28" s="7"/>
      <c r="KEC28" s="7"/>
      <c r="KED28" s="7"/>
      <c r="KEE28" s="7"/>
      <c r="KEF28" s="7"/>
      <c r="KEG28" s="7"/>
      <c r="KEH28" s="7"/>
      <c r="KEI28" s="7"/>
      <c r="KEJ28" s="7"/>
      <c r="KEK28" s="7"/>
      <c r="KEL28" s="7"/>
      <c r="KEM28" s="7"/>
      <c r="KEN28" s="7"/>
      <c r="KEO28" s="7"/>
      <c r="KEP28" s="7"/>
      <c r="KEQ28" s="7"/>
      <c r="KER28" s="7"/>
      <c r="KES28" s="7"/>
      <c r="KET28" s="7"/>
      <c r="KEU28" s="7"/>
      <c r="KEV28" s="7"/>
      <c r="KEW28" s="7"/>
      <c r="KEX28" s="7"/>
      <c r="KEY28" s="7"/>
      <c r="KEZ28" s="7"/>
      <c r="KFA28" s="7"/>
      <c r="KFB28" s="7"/>
      <c r="KFC28" s="7"/>
      <c r="KFD28" s="7"/>
      <c r="KFE28" s="7"/>
      <c r="KFF28" s="7"/>
      <c r="KFG28" s="7"/>
      <c r="KFH28" s="7"/>
      <c r="KFI28" s="7"/>
      <c r="KFJ28" s="7"/>
      <c r="KFK28" s="7"/>
      <c r="KFL28" s="7"/>
      <c r="KFM28" s="7"/>
      <c r="KFN28" s="7"/>
      <c r="KFO28" s="7"/>
      <c r="KFP28" s="7"/>
      <c r="KFQ28" s="7"/>
      <c r="KFR28" s="7"/>
      <c r="KFS28" s="7"/>
      <c r="KFT28" s="7"/>
      <c r="KFU28" s="7"/>
      <c r="KFV28" s="7"/>
      <c r="KFW28" s="7"/>
      <c r="KFX28" s="7"/>
      <c r="KFY28" s="7"/>
      <c r="KFZ28" s="7"/>
      <c r="KGA28" s="7"/>
      <c r="KGB28" s="7"/>
      <c r="KGC28" s="7"/>
      <c r="KGD28" s="7"/>
      <c r="KGE28" s="7"/>
      <c r="KGF28" s="7"/>
      <c r="KGG28" s="7"/>
      <c r="KGH28" s="7"/>
      <c r="KGI28" s="7"/>
      <c r="KGJ28" s="7"/>
      <c r="KGK28" s="7"/>
      <c r="KGL28" s="7"/>
      <c r="KGM28" s="7"/>
      <c r="KGN28" s="7"/>
      <c r="KGO28" s="7"/>
      <c r="KGP28" s="7"/>
      <c r="KGQ28" s="7"/>
      <c r="KGR28" s="7"/>
      <c r="KGS28" s="7"/>
      <c r="KGT28" s="7"/>
      <c r="KGU28" s="7"/>
      <c r="KGV28" s="7"/>
      <c r="KGW28" s="7"/>
      <c r="KGX28" s="7"/>
      <c r="KGY28" s="7"/>
      <c r="KGZ28" s="7"/>
      <c r="KHA28" s="7"/>
      <c r="KHB28" s="7"/>
      <c r="KHC28" s="7"/>
      <c r="KHD28" s="7"/>
      <c r="KHE28" s="7"/>
      <c r="KHF28" s="7"/>
      <c r="KHG28" s="7"/>
      <c r="KHH28" s="7"/>
      <c r="KHI28" s="7"/>
      <c r="KHJ28" s="7"/>
      <c r="KHK28" s="7"/>
      <c r="KHL28" s="7"/>
      <c r="KHM28" s="7"/>
      <c r="KHN28" s="7"/>
      <c r="KHO28" s="7"/>
      <c r="KHP28" s="7"/>
      <c r="KHQ28" s="7"/>
      <c r="KHR28" s="7"/>
      <c r="KHS28" s="7"/>
      <c r="KHT28" s="7"/>
      <c r="KHU28" s="7"/>
      <c r="KHV28" s="7"/>
      <c r="KHW28" s="7"/>
      <c r="KHX28" s="7"/>
      <c r="KHY28" s="7"/>
      <c r="KHZ28" s="7"/>
      <c r="KIA28" s="7"/>
      <c r="KIB28" s="7"/>
      <c r="KIC28" s="7"/>
      <c r="KID28" s="7"/>
      <c r="KIE28" s="7"/>
      <c r="KIF28" s="7"/>
      <c r="KIG28" s="7"/>
      <c r="KIH28" s="7"/>
      <c r="KII28" s="7"/>
      <c r="KIJ28" s="7"/>
      <c r="KIK28" s="7"/>
      <c r="KIL28" s="7"/>
      <c r="KIM28" s="7"/>
      <c r="KIN28" s="7"/>
      <c r="KIO28" s="7"/>
      <c r="KIP28" s="7"/>
      <c r="KIQ28" s="7"/>
      <c r="KIR28" s="7"/>
      <c r="KIS28" s="7"/>
      <c r="KIT28" s="7"/>
      <c r="KIU28" s="7"/>
      <c r="KIV28" s="7"/>
      <c r="KIW28" s="7"/>
      <c r="KIX28" s="7"/>
      <c r="KIY28" s="7"/>
      <c r="KIZ28" s="7"/>
      <c r="KJA28" s="7"/>
      <c r="KJB28" s="7"/>
      <c r="KJC28" s="7"/>
      <c r="KJD28" s="7"/>
      <c r="KJE28" s="7"/>
      <c r="KJF28" s="7"/>
      <c r="KJG28" s="7"/>
      <c r="KJH28" s="7"/>
      <c r="KJI28" s="7"/>
      <c r="KJJ28" s="7"/>
      <c r="KJK28" s="7"/>
      <c r="KJL28" s="7"/>
      <c r="KJM28" s="7"/>
      <c r="KJN28" s="7"/>
      <c r="KJO28" s="7"/>
      <c r="KJP28" s="7"/>
      <c r="KJQ28" s="7"/>
      <c r="KJR28" s="7"/>
      <c r="KJS28" s="7"/>
      <c r="KJT28" s="7"/>
      <c r="KJU28" s="7"/>
      <c r="KJV28" s="7"/>
      <c r="KJW28" s="7"/>
      <c r="KJX28" s="7"/>
      <c r="KJY28" s="7"/>
      <c r="KJZ28" s="7"/>
      <c r="KKA28" s="7"/>
      <c r="KKB28" s="7"/>
      <c r="KKC28" s="7"/>
      <c r="KKD28" s="7"/>
      <c r="KKE28" s="7"/>
      <c r="KKF28" s="7"/>
      <c r="KKG28" s="7"/>
      <c r="KKH28" s="7"/>
      <c r="KKI28" s="7"/>
      <c r="KKJ28" s="7"/>
      <c r="KKK28" s="7"/>
      <c r="KKL28" s="7"/>
      <c r="KKM28" s="7"/>
      <c r="KKN28" s="7"/>
      <c r="KKO28" s="7"/>
      <c r="KKP28" s="7"/>
      <c r="KKQ28" s="7"/>
      <c r="KKR28" s="7"/>
      <c r="KKS28" s="7"/>
      <c r="KKT28" s="7"/>
      <c r="KKU28" s="7"/>
      <c r="KKV28" s="7"/>
      <c r="KKW28" s="7"/>
      <c r="KKX28" s="7"/>
      <c r="KKY28" s="7"/>
      <c r="KKZ28" s="7"/>
      <c r="KLA28" s="7"/>
      <c r="KLB28" s="7"/>
      <c r="KLC28" s="7"/>
      <c r="KLD28" s="7"/>
      <c r="KLE28" s="7"/>
      <c r="KLF28" s="7"/>
      <c r="KLG28" s="7"/>
      <c r="KLH28" s="7"/>
      <c r="KLI28" s="7"/>
      <c r="KLJ28" s="7"/>
      <c r="KLK28" s="7"/>
      <c r="KLL28" s="7"/>
      <c r="KLM28" s="7"/>
      <c r="KLN28" s="7"/>
      <c r="KLO28" s="7"/>
      <c r="KLP28" s="7"/>
      <c r="KLQ28" s="7"/>
      <c r="KLR28" s="7"/>
      <c r="KLS28" s="7"/>
      <c r="KLT28" s="7"/>
      <c r="KLU28" s="7"/>
      <c r="KLV28" s="7"/>
      <c r="KLW28" s="7"/>
      <c r="KLX28" s="7"/>
      <c r="KLY28" s="7"/>
      <c r="KLZ28" s="7"/>
      <c r="KMA28" s="7"/>
      <c r="KMB28" s="7"/>
      <c r="KMC28" s="7"/>
      <c r="KMD28" s="7"/>
      <c r="KME28" s="7"/>
      <c r="KMF28" s="7"/>
      <c r="KMG28" s="7"/>
      <c r="KMH28" s="7"/>
      <c r="KMI28" s="7"/>
      <c r="KMJ28" s="7"/>
      <c r="KMK28" s="7"/>
      <c r="KML28" s="7"/>
      <c r="KMM28" s="7"/>
      <c r="KMN28" s="7"/>
      <c r="KMO28" s="7"/>
      <c r="KMP28" s="7"/>
      <c r="KMQ28" s="7"/>
      <c r="KMR28" s="7"/>
      <c r="KMS28" s="7"/>
      <c r="KMT28" s="7"/>
      <c r="KMU28" s="7"/>
      <c r="KMV28" s="7"/>
      <c r="KMW28" s="7"/>
      <c r="KMX28" s="7"/>
      <c r="KMY28" s="7"/>
      <c r="KMZ28" s="7"/>
      <c r="KNA28" s="7"/>
      <c r="KNB28" s="7"/>
      <c r="KNC28" s="7"/>
      <c r="KND28" s="7"/>
      <c r="KNE28" s="7"/>
      <c r="KNF28" s="7"/>
      <c r="KNG28" s="7"/>
      <c r="KNH28" s="7"/>
      <c r="KNI28" s="7"/>
      <c r="KNJ28" s="7"/>
      <c r="KNK28" s="7"/>
      <c r="KNL28" s="7"/>
      <c r="KNM28" s="7"/>
      <c r="KNN28" s="7"/>
      <c r="KNO28" s="7"/>
      <c r="KNP28" s="7"/>
      <c r="KNQ28" s="7"/>
      <c r="KNR28" s="7"/>
      <c r="KNS28" s="7"/>
      <c r="KNT28" s="7"/>
      <c r="KNU28" s="7"/>
      <c r="KNV28" s="7"/>
      <c r="KNW28" s="7"/>
      <c r="KNX28" s="7"/>
      <c r="KNY28" s="7"/>
      <c r="KNZ28" s="7"/>
      <c r="KOA28" s="7"/>
      <c r="KOB28" s="7"/>
      <c r="KOC28" s="7"/>
      <c r="KOD28" s="7"/>
      <c r="KOE28" s="7"/>
      <c r="KOF28" s="7"/>
      <c r="KOG28" s="7"/>
      <c r="KOH28" s="7"/>
      <c r="KOI28" s="7"/>
      <c r="KOJ28" s="7"/>
      <c r="KOK28" s="7"/>
      <c r="KOL28" s="7"/>
      <c r="KOM28" s="7"/>
      <c r="KON28" s="7"/>
      <c r="KOO28" s="7"/>
      <c r="KOP28" s="7"/>
      <c r="KOQ28" s="7"/>
      <c r="KOR28" s="7"/>
      <c r="KOS28" s="7"/>
      <c r="KOT28" s="7"/>
      <c r="KOU28" s="7"/>
      <c r="KOV28" s="7"/>
      <c r="KOW28" s="7"/>
      <c r="KOX28" s="7"/>
      <c r="KOY28" s="7"/>
      <c r="KOZ28" s="7"/>
      <c r="KPA28" s="7"/>
      <c r="KPB28" s="7"/>
      <c r="KPC28" s="7"/>
      <c r="KPD28" s="7"/>
      <c r="KPE28" s="7"/>
      <c r="KPF28" s="7"/>
      <c r="KPG28" s="7"/>
      <c r="KPH28" s="7"/>
      <c r="KPI28" s="7"/>
      <c r="KPJ28" s="7"/>
      <c r="KPK28" s="7"/>
      <c r="KPL28" s="7"/>
      <c r="KPM28" s="7"/>
      <c r="KPN28" s="7"/>
      <c r="KPO28" s="7"/>
      <c r="KPP28" s="7"/>
      <c r="KPQ28" s="7"/>
      <c r="KPR28" s="7"/>
      <c r="KPS28" s="7"/>
      <c r="KPT28" s="7"/>
      <c r="KPU28" s="7"/>
      <c r="KPV28" s="7"/>
      <c r="KPW28" s="7"/>
      <c r="KPX28" s="7"/>
      <c r="KPY28" s="7"/>
      <c r="KPZ28" s="7"/>
      <c r="KQA28" s="7"/>
      <c r="KQB28" s="7"/>
      <c r="KQC28" s="7"/>
      <c r="KQD28" s="7"/>
      <c r="KQE28" s="7"/>
      <c r="KQF28" s="7"/>
      <c r="KQG28" s="7"/>
      <c r="KQH28" s="7"/>
      <c r="KQI28" s="7"/>
      <c r="KQJ28" s="7"/>
      <c r="KQK28" s="7"/>
      <c r="KQL28" s="7"/>
      <c r="KQM28" s="7"/>
      <c r="KQN28" s="7"/>
      <c r="KQO28" s="7"/>
      <c r="KQP28" s="7"/>
      <c r="KQQ28" s="7"/>
      <c r="KQR28" s="7"/>
      <c r="KQS28" s="7"/>
      <c r="KQT28" s="7"/>
      <c r="KQU28" s="7"/>
      <c r="KQV28" s="7"/>
      <c r="KQW28" s="7"/>
      <c r="KQX28" s="7"/>
      <c r="KQY28" s="7"/>
      <c r="KQZ28" s="7"/>
      <c r="KRA28" s="7"/>
      <c r="KRB28" s="7"/>
      <c r="KRC28" s="7"/>
      <c r="KRD28" s="7"/>
      <c r="KRE28" s="7"/>
      <c r="KRF28" s="7"/>
      <c r="KRG28" s="7"/>
      <c r="KRH28" s="7"/>
      <c r="KRI28" s="7"/>
      <c r="KRJ28" s="7"/>
      <c r="KRK28" s="7"/>
      <c r="KRL28" s="7"/>
      <c r="KRM28" s="7"/>
      <c r="KRN28" s="7"/>
      <c r="KRO28" s="7"/>
      <c r="KRP28" s="7"/>
      <c r="KRQ28" s="7"/>
      <c r="KRR28" s="7"/>
      <c r="KRS28" s="7"/>
      <c r="KRT28" s="7"/>
      <c r="KRU28" s="7"/>
      <c r="KRV28" s="7"/>
      <c r="KRW28" s="7"/>
      <c r="KRX28" s="7"/>
      <c r="KRY28" s="7"/>
      <c r="KRZ28" s="7"/>
      <c r="KSA28" s="7"/>
      <c r="KSB28" s="7"/>
      <c r="KSC28" s="7"/>
      <c r="KSD28" s="7"/>
      <c r="KSE28" s="7"/>
      <c r="KSF28" s="7"/>
      <c r="KSG28" s="7"/>
      <c r="KSH28" s="7"/>
      <c r="KSI28" s="7"/>
      <c r="KSJ28" s="7"/>
      <c r="KSK28" s="7"/>
      <c r="KSL28" s="7"/>
      <c r="KSM28" s="7"/>
      <c r="KSN28" s="7"/>
      <c r="KSO28" s="7"/>
      <c r="KSP28" s="7"/>
      <c r="KSQ28" s="7"/>
      <c r="KSR28" s="7"/>
      <c r="KSS28" s="7"/>
      <c r="KST28" s="7"/>
      <c r="KSU28" s="7"/>
      <c r="KSV28" s="7"/>
      <c r="KSW28" s="7"/>
      <c r="KSX28" s="7"/>
      <c r="KSY28" s="7"/>
      <c r="KSZ28" s="7"/>
      <c r="KTA28" s="7"/>
      <c r="KTB28" s="7"/>
      <c r="KTC28" s="7"/>
      <c r="KTD28" s="7"/>
      <c r="KTE28" s="7"/>
      <c r="KTF28" s="7"/>
      <c r="KTG28" s="7"/>
      <c r="KTH28" s="7"/>
      <c r="KTI28" s="7"/>
      <c r="KTJ28" s="7"/>
      <c r="KTK28" s="7"/>
      <c r="KTL28" s="7"/>
      <c r="KTM28" s="7"/>
      <c r="KTN28" s="7"/>
      <c r="KTO28" s="7"/>
      <c r="KTP28" s="7"/>
      <c r="KTQ28" s="7"/>
      <c r="KTR28" s="7"/>
      <c r="KTS28" s="7"/>
      <c r="KTT28" s="7"/>
      <c r="KTU28" s="7"/>
      <c r="KTV28" s="7"/>
      <c r="KTW28" s="7"/>
      <c r="KTX28" s="7"/>
      <c r="KTY28" s="7"/>
      <c r="KTZ28" s="7"/>
      <c r="KUA28" s="7"/>
      <c r="KUB28" s="7"/>
      <c r="KUC28" s="7"/>
      <c r="KUD28" s="7"/>
      <c r="KUE28" s="7"/>
      <c r="KUF28" s="7"/>
      <c r="KUG28" s="7"/>
      <c r="KUH28" s="7"/>
      <c r="KUI28" s="7"/>
      <c r="KUJ28" s="7"/>
      <c r="KUK28" s="7"/>
      <c r="KUL28" s="7"/>
      <c r="KUM28" s="7"/>
      <c r="KUN28" s="7"/>
      <c r="KUO28" s="7"/>
      <c r="KUP28" s="7"/>
      <c r="KUQ28" s="7"/>
      <c r="KUR28" s="7"/>
      <c r="KUS28" s="7"/>
      <c r="KUT28" s="7"/>
      <c r="KUU28" s="7"/>
      <c r="KUV28" s="7"/>
      <c r="KUW28" s="7"/>
      <c r="KUX28" s="7"/>
      <c r="KUY28" s="7"/>
      <c r="KUZ28" s="7"/>
      <c r="KVA28" s="7"/>
      <c r="KVB28" s="7"/>
      <c r="KVC28" s="7"/>
      <c r="KVD28" s="7"/>
      <c r="KVE28" s="7"/>
      <c r="KVF28" s="7"/>
      <c r="KVG28" s="7"/>
      <c r="KVH28" s="7"/>
      <c r="KVI28" s="7"/>
      <c r="KVJ28" s="7"/>
      <c r="KVK28" s="7"/>
      <c r="KVL28" s="7"/>
      <c r="KVM28" s="7"/>
      <c r="KVN28" s="7"/>
      <c r="KVO28" s="7"/>
      <c r="KVP28" s="7"/>
      <c r="KVQ28" s="7"/>
      <c r="KVR28" s="7"/>
      <c r="KVS28" s="7"/>
      <c r="KVT28" s="7"/>
      <c r="KVU28" s="7"/>
      <c r="KVV28" s="7"/>
      <c r="KVW28" s="7"/>
      <c r="KVX28" s="7"/>
      <c r="KVY28" s="7"/>
      <c r="KVZ28" s="7"/>
      <c r="KWA28" s="7"/>
      <c r="KWB28" s="7"/>
      <c r="KWC28" s="7"/>
      <c r="KWD28" s="7"/>
      <c r="KWE28" s="7"/>
      <c r="KWF28" s="7"/>
      <c r="KWG28" s="7"/>
      <c r="KWH28" s="7"/>
      <c r="KWI28" s="7"/>
      <c r="KWJ28" s="7"/>
      <c r="KWK28" s="7"/>
      <c r="KWL28" s="7"/>
      <c r="KWM28" s="7"/>
      <c r="KWN28" s="7"/>
      <c r="KWO28" s="7"/>
      <c r="KWP28" s="7"/>
      <c r="KWQ28" s="7"/>
      <c r="KWR28" s="7"/>
      <c r="KWS28" s="7"/>
      <c r="KWT28" s="7"/>
      <c r="KWU28" s="7"/>
      <c r="KWV28" s="7"/>
      <c r="KWW28" s="7"/>
      <c r="KWX28" s="7"/>
      <c r="KWY28" s="7"/>
      <c r="KWZ28" s="7"/>
      <c r="KXA28" s="7"/>
      <c r="KXB28" s="7"/>
      <c r="KXC28" s="7"/>
      <c r="KXD28" s="7"/>
      <c r="KXE28" s="7"/>
      <c r="KXF28" s="7"/>
      <c r="KXG28" s="7"/>
      <c r="KXH28" s="7"/>
      <c r="KXI28" s="7"/>
      <c r="KXJ28" s="7"/>
      <c r="KXK28" s="7"/>
      <c r="KXL28" s="7"/>
      <c r="KXM28" s="7"/>
      <c r="KXN28" s="7"/>
      <c r="KXO28" s="7"/>
      <c r="KXP28" s="7"/>
      <c r="KXQ28" s="7"/>
      <c r="KXR28" s="7"/>
      <c r="KXS28" s="7"/>
      <c r="KXT28" s="7"/>
      <c r="KXU28" s="7"/>
      <c r="KXV28" s="7"/>
      <c r="KXW28" s="7"/>
      <c r="KXX28" s="7"/>
      <c r="KXY28" s="7"/>
      <c r="KXZ28" s="7"/>
      <c r="KYA28" s="7"/>
      <c r="KYB28" s="7"/>
      <c r="KYC28" s="7"/>
      <c r="KYD28" s="7"/>
      <c r="KYE28" s="7"/>
      <c r="KYF28" s="7"/>
      <c r="KYG28" s="7"/>
      <c r="KYH28" s="7"/>
      <c r="KYI28" s="7"/>
      <c r="KYJ28" s="7"/>
      <c r="KYK28" s="7"/>
      <c r="KYL28" s="7"/>
      <c r="KYM28" s="7"/>
      <c r="KYN28" s="7"/>
      <c r="KYO28" s="7"/>
      <c r="KYP28" s="7"/>
      <c r="KYQ28" s="7"/>
      <c r="KYR28" s="7"/>
      <c r="KYS28" s="7"/>
      <c r="KYT28" s="7"/>
      <c r="KYU28" s="7"/>
      <c r="KYV28" s="7"/>
      <c r="KYW28" s="7"/>
      <c r="KYX28" s="7"/>
      <c r="KYY28" s="7"/>
      <c r="KYZ28" s="7"/>
      <c r="KZA28" s="7"/>
      <c r="KZB28" s="7"/>
      <c r="KZC28" s="7"/>
      <c r="KZD28" s="7"/>
      <c r="KZE28" s="7"/>
      <c r="KZF28" s="7"/>
      <c r="KZG28" s="7"/>
      <c r="KZH28" s="7"/>
      <c r="KZI28" s="7"/>
      <c r="KZJ28" s="7"/>
      <c r="KZK28" s="7"/>
      <c r="KZL28" s="7"/>
      <c r="KZM28" s="7"/>
      <c r="KZN28" s="7"/>
      <c r="KZO28" s="7"/>
      <c r="KZP28" s="7"/>
      <c r="KZQ28" s="7"/>
      <c r="KZR28" s="7"/>
      <c r="KZS28" s="7"/>
      <c r="KZT28" s="7"/>
      <c r="KZU28" s="7"/>
      <c r="KZV28" s="7"/>
      <c r="KZW28" s="7"/>
      <c r="KZX28" s="7"/>
      <c r="KZY28" s="7"/>
      <c r="KZZ28" s="7"/>
      <c r="LAA28" s="7"/>
      <c r="LAB28" s="7"/>
      <c r="LAC28" s="7"/>
      <c r="LAD28" s="7"/>
      <c r="LAE28" s="7"/>
      <c r="LAF28" s="7"/>
      <c r="LAG28" s="7"/>
      <c r="LAH28" s="7"/>
      <c r="LAI28" s="7"/>
      <c r="LAJ28" s="7"/>
      <c r="LAK28" s="7"/>
      <c r="LAL28" s="7"/>
      <c r="LAM28" s="7"/>
      <c r="LAN28" s="7"/>
      <c r="LAO28" s="7"/>
      <c r="LAP28" s="7"/>
      <c r="LAQ28" s="7"/>
      <c r="LAR28" s="7"/>
      <c r="LAS28" s="7"/>
      <c r="LAT28" s="7"/>
      <c r="LAU28" s="7"/>
      <c r="LAV28" s="7"/>
      <c r="LAW28" s="7"/>
      <c r="LAX28" s="7"/>
      <c r="LAY28" s="7"/>
      <c r="LAZ28" s="7"/>
      <c r="LBA28" s="7"/>
      <c r="LBB28" s="7"/>
      <c r="LBC28" s="7"/>
      <c r="LBD28" s="7"/>
      <c r="LBE28" s="7"/>
      <c r="LBF28" s="7"/>
      <c r="LBG28" s="7"/>
      <c r="LBH28" s="7"/>
      <c r="LBI28" s="7"/>
      <c r="LBJ28" s="7"/>
      <c r="LBK28" s="7"/>
      <c r="LBL28" s="7"/>
      <c r="LBM28" s="7"/>
      <c r="LBN28" s="7"/>
      <c r="LBO28" s="7"/>
      <c r="LBP28" s="7"/>
      <c r="LBQ28" s="7"/>
      <c r="LBR28" s="7"/>
      <c r="LBS28" s="7"/>
      <c r="LBT28" s="7"/>
      <c r="LBU28" s="7"/>
      <c r="LBV28" s="7"/>
      <c r="LBW28" s="7"/>
      <c r="LBX28" s="7"/>
      <c r="LBY28" s="7"/>
      <c r="LBZ28" s="7"/>
      <c r="LCA28" s="7"/>
      <c r="LCB28" s="7"/>
      <c r="LCC28" s="7"/>
      <c r="LCD28" s="7"/>
      <c r="LCE28" s="7"/>
      <c r="LCF28" s="7"/>
      <c r="LCG28" s="7"/>
      <c r="LCH28" s="7"/>
      <c r="LCI28" s="7"/>
      <c r="LCJ28" s="7"/>
      <c r="LCK28" s="7"/>
      <c r="LCL28" s="7"/>
      <c r="LCM28" s="7"/>
      <c r="LCN28" s="7"/>
      <c r="LCO28" s="7"/>
      <c r="LCP28" s="7"/>
      <c r="LCQ28" s="7"/>
      <c r="LCR28" s="7"/>
      <c r="LCS28" s="7"/>
      <c r="LCT28" s="7"/>
      <c r="LCU28" s="7"/>
      <c r="LCV28" s="7"/>
      <c r="LCW28" s="7"/>
      <c r="LCX28" s="7"/>
      <c r="LCY28" s="7"/>
      <c r="LCZ28" s="7"/>
      <c r="LDA28" s="7"/>
      <c r="LDB28" s="7"/>
      <c r="LDC28" s="7"/>
      <c r="LDD28" s="7"/>
      <c r="LDE28" s="7"/>
      <c r="LDF28" s="7"/>
      <c r="LDG28" s="7"/>
      <c r="LDH28" s="7"/>
      <c r="LDI28" s="7"/>
      <c r="LDJ28" s="7"/>
      <c r="LDK28" s="7"/>
      <c r="LDL28" s="7"/>
      <c r="LDM28" s="7"/>
      <c r="LDN28" s="7"/>
      <c r="LDO28" s="7"/>
      <c r="LDP28" s="7"/>
      <c r="LDQ28" s="7"/>
      <c r="LDR28" s="7"/>
      <c r="LDS28" s="7"/>
      <c r="LDT28" s="7"/>
      <c r="LDU28" s="7"/>
      <c r="LDV28" s="7"/>
      <c r="LDW28" s="7"/>
      <c r="LDX28" s="7"/>
      <c r="LDY28" s="7"/>
      <c r="LDZ28" s="7"/>
      <c r="LEA28" s="7"/>
      <c r="LEB28" s="7"/>
      <c r="LEC28" s="7"/>
      <c r="LED28" s="7"/>
      <c r="LEE28" s="7"/>
      <c r="LEF28" s="7"/>
      <c r="LEG28" s="7"/>
      <c r="LEH28" s="7"/>
      <c r="LEI28" s="7"/>
      <c r="LEJ28" s="7"/>
      <c r="LEK28" s="7"/>
      <c r="LEL28" s="7"/>
      <c r="LEM28" s="7"/>
      <c r="LEN28" s="7"/>
      <c r="LEO28" s="7"/>
      <c r="LEP28" s="7"/>
      <c r="LEQ28" s="7"/>
      <c r="LER28" s="7"/>
      <c r="LES28" s="7"/>
      <c r="LET28" s="7"/>
      <c r="LEU28" s="7"/>
      <c r="LEV28" s="7"/>
      <c r="LEW28" s="7"/>
      <c r="LEX28" s="7"/>
      <c r="LEY28" s="7"/>
      <c r="LEZ28" s="7"/>
      <c r="LFA28" s="7"/>
      <c r="LFB28" s="7"/>
      <c r="LFC28" s="7"/>
      <c r="LFD28" s="7"/>
      <c r="LFE28" s="7"/>
      <c r="LFF28" s="7"/>
      <c r="LFG28" s="7"/>
      <c r="LFH28" s="7"/>
      <c r="LFI28" s="7"/>
      <c r="LFJ28" s="7"/>
      <c r="LFK28" s="7"/>
      <c r="LFL28" s="7"/>
      <c r="LFM28" s="7"/>
      <c r="LFN28" s="7"/>
      <c r="LFO28" s="7"/>
      <c r="LFP28" s="7"/>
      <c r="LFQ28" s="7"/>
      <c r="LFR28" s="7"/>
      <c r="LFS28" s="7"/>
      <c r="LFT28" s="7"/>
      <c r="LFU28" s="7"/>
      <c r="LFV28" s="7"/>
      <c r="LFW28" s="7"/>
      <c r="LFX28" s="7"/>
      <c r="LFY28" s="7"/>
      <c r="LFZ28" s="7"/>
      <c r="LGA28" s="7"/>
      <c r="LGB28" s="7"/>
      <c r="LGC28" s="7"/>
      <c r="LGD28" s="7"/>
      <c r="LGE28" s="7"/>
      <c r="LGF28" s="7"/>
      <c r="LGG28" s="7"/>
      <c r="LGH28" s="7"/>
      <c r="LGI28" s="7"/>
      <c r="LGJ28" s="7"/>
      <c r="LGK28" s="7"/>
      <c r="LGL28" s="7"/>
      <c r="LGM28" s="7"/>
      <c r="LGN28" s="7"/>
      <c r="LGO28" s="7"/>
      <c r="LGP28" s="7"/>
      <c r="LGQ28" s="7"/>
      <c r="LGR28" s="7"/>
      <c r="LGS28" s="7"/>
      <c r="LGT28" s="7"/>
      <c r="LGU28" s="7"/>
      <c r="LGV28" s="7"/>
      <c r="LGW28" s="7"/>
      <c r="LGX28" s="7"/>
      <c r="LGY28" s="7"/>
      <c r="LGZ28" s="7"/>
      <c r="LHA28" s="7"/>
      <c r="LHB28" s="7"/>
      <c r="LHC28" s="7"/>
      <c r="LHD28" s="7"/>
      <c r="LHE28" s="7"/>
      <c r="LHF28" s="7"/>
      <c r="LHG28" s="7"/>
      <c r="LHH28" s="7"/>
      <c r="LHI28" s="7"/>
      <c r="LHJ28" s="7"/>
      <c r="LHK28" s="7"/>
      <c r="LHL28" s="7"/>
      <c r="LHM28" s="7"/>
      <c r="LHN28" s="7"/>
      <c r="LHO28" s="7"/>
      <c r="LHP28" s="7"/>
      <c r="LHQ28" s="7"/>
      <c r="LHR28" s="7"/>
      <c r="LHS28" s="7"/>
      <c r="LHT28" s="7"/>
      <c r="LHU28" s="7"/>
      <c r="LHV28" s="7"/>
      <c r="LHW28" s="7"/>
      <c r="LHX28" s="7"/>
      <c r="LHY28" s="7"/>
      <c r="LHZ28" s="7"/>
      <c r="LIA28" s="7"/>
      <c r="LIB28" s="7"/>
      <c r="LIC28" s="7"/>
      <c r="LID28" s="7"/>
      <c r="LIE28" s="7"/>
      <c r="LIF28" s="7"/>
      <c r="LIG28" s="7"/>
      <c r="LIH28" s="7"/>
      <c r="LII28" s="7"/>
      <c r="LIJ28" s="7"/>
      <c r="LIK28" s="7"/>
      <c r="LIL28" s="7"/>
      <c r="LIM28" s="7"/>
      <c r="LIN28" s="7"/>
      <c r="LIO28" s="7"/>
      <c r="LIP28" s="7"/>
      <c r="LIQ28" s="7"/>
      <c r="LIR28" s="7"/>
      <c r="LIS28" s="7"/>
      <c r="LIT28" s="7"/>
      <c r="LIU28" s="7"/>
      <c r="LIV28" s="7"/>
      <c r="LIW28" s="7"/>
      <c r="LIX28" s="7"/>
      <c r="LIY28" s="7"/>
      <c r="LIZ28" s="7"/>
      <c r="LJA28" s="7"/>
      <c r="LJB28" s="7"/>
      <c r="LJC28" s="7"/>
      <c r="LJD28" s="7"/>
      <c r="LJE28" s="7"/>
      <c r="LJF28" s="7"/>
      <c r="LJG28" s="7"/>
      <c r="LJH28" s="7"/>
      <c r="LJI28" s="7"/>
      <c r="LJJ28" s="7"/>
      <c r="LJK28" s="7"/>
      <c r="LJL28" s="7"/>
      <c r="LJM28" s="7"/>
      <c r="LJN28" s="7"/>
      <c r="LJO28" s="7"/>
      <c r="LJP28" s="7"/>
      <c r="LJQ28" s="7"/>
      <c r="LJR28" s="7"/>
      <c r="LJS28" s="7"/>
      <c r="LJT28" s="7"/>
      <c r="LJU28" s="7"/>
      <c r="LJV28" s="7"/>
      <c r="LJW28" s="7"/>
      <c r="LJX28" s="7"/>
      <c r="LJY28" s="7"/>
      <c r="LJZ28" s="7"/>
      <c r="LKA28" s="7"/>
      <c r="LKB28" s="7"/>
      <c r="LKC28" s="7"/>
      <c r="LKD28" s="7"/>
      <c r="LKE28" s="7"/>
      <c r="LKF28" s="7"/>
      <c r="LKG28" s="7"/>
      <c r="LKH28" s="7"/>
      <c r="LKI28" s="7"/>
      <c r="LKJ28" s="7"/>
      <c r="LKK28" s="7"/>
      <c r="LKL28" s="7"/>
      <c r="LKM28" s="7"/>
      <c r="LKN28" s="7"/>
      <c r="LKO28" s="7"/>
      <c r="LKP28" s="7"/>
      <c r="LKQ28" s="7"/>
      <c r="LKR28" s="7"/>
      <c r="LKS28" s="7"/>
      <c r="LKT28" s="7"/>
      <c r="LKU28" s="7"/>
      <c r="LKV28" s="7"/>
      <c r="LKW28" s="7"/>
      <c r="LKX28" s="7"/>
      <c r="LKY28" s="7"/>
      <c r="LKZ28" s="7"/>
      <c r="LLA28" s="7"/>
      <c r="LLB28" s="7"/>
      <c r="LLC28" s="7"/>
      <c r="LLD28" s="7"/>
      <c r="LLE28" s="7"/>
      <c r="LLF28" s="7"/>
      <c r="LLG28" s="7"/>
      <c r="LLH28" s="7"/>
      <c r="LLI28" s="7"/>
      <c r="LLJ28" s="7"/>
      <c r="LLK28" s="7"/>
      <c r="LLL28" s="7"/>
      <c r="LLM28" s="7"/>
      <c r="LLN28" s="7"/>
      <c r="LLO28" s="7"/>
      <c r="LLP28" s="7"/>
      <c r="LLQ28" s="7"/>
      <c r="LLR28" s="7"/>
      <c r="LLS28" s="7"/>
      <c r="LLT28" s="7"/>
      <c r="LLU28" s="7"/>
      <c r="LLV28" s="7"/>
      <c r="LLW28" s="7"/>
      <c r="LLX28" s="7"/>
      <c r="LLY28" s="7"/>
      <c r="LLZ28" s="7"/>
      <c r="LMA28" s="7"/>
      <c r="LMB28" s="7"/>
      <c r="LMC28" s="7"/>
      <c r="LMD28" s="7"/>
      <c r="LME28" s="7"/>
      <c r="LMF28" s="7"/>
      <c r="LMG28" s="7"/>
      <c r="LMH28" s="7"/>
      <c r="LMI28" s="7"/>
      <c r="LMJ28" s="7"/>
      <c r="LMK28" s="7"/>
      <c r="LML28" s="7"/>
      <c r="LMM28" s="7"/>
      <c r="LMN28" s="7"/>
      <c r="LMO28" s="7"/>
      <c r="LMP28" s="7"/>
      <c r="LMQ28" s="7"/>
      <c r="LMR28" s="7"/>
      <c r="LMS28" s="7"/>
      <c r="LMT28" s="7"/>
      <c r="LMU28" s="7"/>
      <c r="LMV28" s="7"/>
      <c r="LMW28" s="7"/>
      <c r="LMX28" s="7"/>
      <c r="LMY28" s="7"/>
      <c r="LMZ28" s="7"/>
      <c r="LNA28" s="7"/>
      <c r="LNB28" s="7"/>
      <c r="LNC28" s="7"/>
      <c r="LND28" s="7"/>
      <c r="LNE28" s="7"/>
      <c r="LNF28" s="7"/>
      <c r="LNG28" s="7"/>
      <c r="LNH28" s="7"/>
      <c r="LNI28" s="7"/>
      <c r="LNJ28" s="7"/>
      <c r="LNK28" s="7"/>
      <c r="LNL28" s="7"/>
      <c r="LNM28" s="7"/>
      <c r="LNN28" s="7"/>
      <c r="LNO28" s="7"/>
      <c r="LNP28" s="7"/>
      <c r="LNQ28" s="7"/>
      <c r="LNR28" s="7"/>
      <c r="LNS28" s="7"/>
      <c r="LNT28" s="7"/>
      <c r="LNU28" s="7"/>
      <c r="LNV28" s="7"/>
      <c r="LNW28" s="7"/>
      <c r="LNX28" s="7"/>
      <c r="LNY28" s="7"/>
      <c r="LNZ28" s="7"/>
      <c r="LOA28" s="7"/>
      <c r="LOB28" s="7"/>
      <c r="LOC28" s="7"/>
      <c r="LOD28" s="7"/>
      <c r="LOE28" s="7"/>
      <c r="LOF28" s="7"/>
      <c r="LOG28" s="7"/>
      <c r="LOH28" s="7"/>
      <c r="LOI28" s="7"/>
      <c r="LOJ28" s="7"/>
      <c r="LOK28" s="7"/>
      <c r="LOL28" s="7"/>
      <c r="LOM28" s="7"/>
      <c r="LON28" s="7"/>
      <c r="LOO28" s="7"/>
      <c r="LOP28" s="7"/>
      <c r="LOQ28" s="7"/>
      <c r="LOR28" s="7"/>
      <c r="LOS28" s="7"/>
      <c r="LOT28" s="7"/>
      <c r="LOU28" s="7"/>
      <c r="LOV28" s="7"/>
      <c r="LOW28" s="7"/>
      <c r="LOX28" s="7"/>
      <c r="LOY28" s="7"/>
      <c r="LOZ28" s="7"/>
      <c r="LPA28" s="7"/>
      <c r="LPB28" s="7"/>
      <c r="LPC28" s="7"/>
      <c r="LPD28" s="7"/>
      <c r="LPE28" s="7"/>
      <c r="LPF28" s="7"/>
      <c r="LPG28" s="7"/>
      <c r="LPH28" s="7"/>
      <c r="LPI28" s="7"/>
      <c r="LPJ28" s="7"/>
      <c r="LPK28" s="7"/>
      <c r="LPL28" s="7"/>
      <c r="LPM28" s="7"/>
      <c r="LPN28" s="7"/>
      <c r="LPO28" s="7"/>
      <c r="LPP28" s="7"/>
      <c r="LPQ28" s="7"/>
      <c r="LPR28" s="7"/>
      <c r="LPS28" s="7"/>
      <c r="LPT28" s="7"/>
      <c r="LPU28" s="7"/>
      <c r="LPV28" s="7"/>
      <c r="LPW28" s="7"/>
      <c r="LPX28" s="7"/>
      <c r="LPY28" s="7"/>
      <c r="LPZ28" s="7"/>
      <c r="LQA28" s="7"/>
      <c r="LQB28" s="7"/>
      <c r="LQC28" s="7"/>
      <c r="LQD28" s="7"/>
      <c r="LQE28" s="7"/>
      <c r="LQF28" s="7"/>
      <c r="LQG28" s="7"/>
      <c r="LQH28" s="7"/>
      <c r="LQI28" s="7"/>
      <c r="LQJ28" s="7"/>
      <c r="LQK28" s="7"/>
      <c r="LQL28" s="7"/>
      <c r="LQM28" s="7"/>
      <c r="LQN28" s="7"/>
      <c r="LQO28" s="7"/>
      <c r="LQP28" s="7"/>
      <c r="LQQ28" s="7"/>
      <c r="LQR28" s="7"/>
      <c r="LQS28" s="7"/>
      <c r="LQT28" s="7"/>
      <c r="LQU28" s="7"/>
      <c r="LQV28" s="7"/>
      <c r="LQW28" s="7"/>
      <c r="LQX28" s="7"/>
      <c r="LQY28" s="7"/>
      <c r="LQZ28" s="7"/>
      <c r="LRA28" s="7"/>
      <c r="LRB28" s="7"/>
      <c r="LRC28" s="7"/>
      <c r="LRD28" s="7"/>
      <c r="LRE28" s="7"/>
      <c r="LRF28" s="7"/>
      <c r="LRG28" s="7"/>
      <c r="LRH28" s="7"/>
      <c r="LRI28" s="7"/>
      <c r="LRJ28" s="7"/>
      <c r="LRK28" s="7"/>
      <c r="LRL28" s="7"/>
      <c r="LRM28" s="7"/>
      <c r="LRN28" s="7"/>
      <c r="LRO28" s="7"/>
      <c r="LRP28" s="7"/>
      <c r="LRQ28" s="7"/>
      <c r="LRR28" s="7"/>
      <c r="LRS28" s="7"/>
      <c r="LRT28" s="7"/>
      <c r="LRU28" s="7"/>
      <c r="LRV28" s="7"/>
      <c r="LRW28" s="7"/>
      <c r="LRX28" s="7"/>
      <c r="LRY28" s="7"/>
      <c r="LRZ28" s="7"/>
      <c r="LSA28" s="7"/>
      <c r="LSB28" s="7"/>
      <c r="LSC28" s="7"/>
      <c r="LSD28" s="7"/>
      <c r="LSE28" s="7"/>
      <c r="LSF28" s="7"/>
      <c r="LSG28" s="7"/>
      <c r="LSH28" s="7"/>
      <c r="LSI28" s="7"/>
      <c r="LSJ28" s="7"/>
      <c r="LSK28" s="7"/>
      <c r="LSL28" s="7"/>
      <c r="LSM28" s="7"/>
      <c r="LSN28" s="7"/>
      <c r="LSO28" s="7"/>
      <c r="LSP28" s="7"/>
      <c r="LSQ28" s="7"/>
      <c r="LSR28" s="7"/>
      <c r="LSS28" s="7"/>
      <c r="LST28" s="7"/>
      <c r="LSU28" s="7"/>
      <c r="LSV28" s="7"/>
      <c r="LSW28" s="7"/>
      <c r="LSX28" s="7"/>
      <c r="LSY28" s="7"/>
      <c r="LSZ28" s="7"/>
      <c r="LTA28" s="7"/>
      <c r="LTB28" s="7"/>
      <c r="LTC28" s="7"/>
      <c r="LTD28" s="7"/>
      <c r="LTE28" s="7"/>
      <c r="LTF28" s="7"/>
      <c r="LTG28" s="7"/>
      <c r="LTH28" s="7"/>
      <c r="LTI28" s="7"/>
      <c r="LTJ28" s="7"/>
      <c r="LTK28" s="7"/>
      <c r="LTL28" s="7"/>
      <c r="LTM28" s="7"/>
      <c r="LTN28" s="7"/>
      <c r="LTO28" s="7"/>
      <c r="LTP28" s="7"/>
      <c r="LTQ28" s="7"/>
      <c r="LTR28" s="7"/>
      <c r="LTS28" s="7"/>
      <c r="LTT28" s="7"/>
      <c r="LTU28" s="7"/>
      <c r="LTV28" s="7"/>
      <c r="LTW28" s="7"/>
      <c r="LTX28" s="7"/>
      <c r="LTY28" s="7"/>
      <c r="LTZ28" s="7"/>
      <c r="LUA28" s="7"/>
      <c r="LUB28" s="7"/>
      <c r="LUC28" s="7"/>
      <c r="LUD28" s="7"/>
      <c r="LUE28" s="7"/>
      <c r="LUF28" s="7"/>
      <c r="LUG28" s="7"/>
      <c r="LUH28" s="7"/>
      <c r="LUI28" s="7"/>
      <c r="LUJ28" s="7"/>
      <c r="LUK28" s="7"/>
      <c r="LUL28" s="7"/>
      <c r="LUM28" s="7"/>
      <c r="LUN28" s="7"/>
      <c r="LUO28" s="7"/>
      <c r="LUP28" s="7"/>
      <c r="LUQ28" s="7"/>
      <c r="LUR28" s="7"/>
      <c r="LUS28" s="7"/>
      <c r="LUT28" s="7"/>
      <c r="LUU28" s="7"/>
      <c r="LUV28" s="7"/>
      <c r="LUW28" s="7"/>
      <c r="LUX28" s="7"/>
      <c r="LUY28" s="7"/>
      <c r="LUZ28" s="7"/>
      <c r="LVA28" s="7"/>
      <c r="LVB28" s="7"/>
      <c r="LVC28" s="7"/>
      <c r="LVD28" s="7"/>
      <c r="LVE28" s="7"/>
      <c r="LVF28" s="7"/>
      <c r="LVG28" s="7"/>
      <c r="LVH28" s="7"/>
      <c r="LVI28" s="7"/>
      <c r="LVJ28" s="7"/>
      <c r="LVK28" s="7"/>
      <c r="LVL28" s="7"/>
      <c r="LVM28" s="7"/>
      <c r="LVN28" s="7"/>
      <c r="LVO28" s="7"/>
      <c r="LVP28" s="7"/>
      <c r="LVQ28" s="7"/>
      <c r="LVR28" s="7"/>
      <c r="LVS28" s="7"/>
      <c r="LVT28" s="7"/>
      <c r="LVU28" s="7"/>
      <c r="LVV28" s="7"/>
      <c r="LVW28" s="7"/>
      <c r="LVX28" s="7"/>
      <c r="LVY28" s="7"/>
      <c r="LVZ28" s="7"/>
      <c r="LWA28" s="7"/>
      <c r="LWB28" s="7"/>
      <c r="LWC28" s="7"/>
      <c r="LWD28" s="7"/>
      <c r="LWE28" s="7"/>
      <c r="LWF28" s="7"/>
      <c r="LWG28" s="7"/>
      <c r="LWH28" s="7"/>
      <c r="LWI28" s="7"/>
      <c r="LWJ28" s="7"/>
      <c r="LWK28" s="7"/>
      <c r="LWL28" s="7"/>
      <c r="LWM28" s="7"/>
      <c r="LWN28" s="7"/>
      <c r="LWO28" s="7"/>
      <c r="LWP28" s="7"/>
      <c r="LWQ28" s="7"/>
      <c r="LWR28" s="7"/>
      <c r="LWS28" s="7"/>
      <c r="LWT28" s="7"/>
      <c r="LWU28" s="7"/>
      <c r="LWV28" s="7"/>
      <c r="LWW28" s="7"/>
      <c r="LWX28" s="7"/>
      <c r="LWY28" s="7"/>
      <c r="LWZ28" s="7"/>
      <c r="LXA28" s="7"/>
      <c r="LXB28" s="7"/>
      <c r="LXC28" s="7"/>
      <c r="LXD28" s="7"/>
      <c r="LXE28" s="7"/>
      <c r="LXF28" s="7"/>
      <c r="LXG28" s="7"/>
      <c r="LXH28" s="7"/>
      <c r="LXI28" s="7"/>
      <c r="LXJ28" s="7"/>
      <c r="LXK28" s="7"/>
      <c r="LXL28" s="7"/>
      <c r="LXM28" s="7"/>
      <c r="LXN28" s="7"/>
      <c r="LXO28" s="7"/>
      <c r="LXP28" s="7"/>
      <c r="LXQ28" s="7"/>
      <c r="LXR28" s="7"/>
      <c r="LXS28" s="7"/>
      <c r="LXT28" s="7"/>
      <c r="LXU28" s="7"/>
      <c r="LXV28" s="7"/>
      <c r="LXW28" s="7"/>
      <c r="LXX28" s="7"/>
      <c r="LXY28" s="7"/>
      <c r="LXZ28" s="7"/>
      <c r="LYA28" s="7"/>
      <c r="LYB28" s="7"/>
      <c r="LYC28" s="7"/>
      <c r="LYD28" s="7"/>
      <c r="LYE28" s="7"/>
      <c r="LYF28" s="7"/>
      <c r="LYG28" s="7"/>
      <c r="LYH28" s="7"/>
      <c r="LYI28" s="7"/>
      <c r="LYJ28" s="7"/>
      <c r="LYK28" s="7"/>
      <c r="LYL28" s="7"/>
      <c r="LYM28" s="7"/>
      <c r="LYN28" s="7"/>
      <c r="LYO28" s="7"/>
      <c r="LYP28" s="7"/>
      <c r="LYQ28" s="7"/>
      <c r="LYR28" s="7"/>
      <c r="LYS28" s="7"/>
      <c r="LYT28" s="7"/>
      <c r="LYU28" s="7"/>
      <c r="LYV28" s="7"/>
      <c r="LYW28" s="7"/>
      <c r="LYX28" s="7"/>
      <c r="LYY28" s="7"/>
      <c r="LYZ28" s="7"/>
      <c r="LZA28" s="7"/>
      <c r="LZB28" s="7"/>
      <c r="LZC28" s="7"/>
      <c r="LZD28" s="7"/>
      <c r="LZE28" s="7"/>
      <c r="LZF28" s="7"/>
      <c r="LZG28" s="7"/>
      <c r="LZH28" s="7"/>
      <c r="LZI28" s="7"/>
      <c r="LZJ28" s="7"/>
      <c r="LZK28" s="7"/>
      <c r="LZL28" s="7"/>
      <c r="LZM28" s="7"/>
      <c r="LZN28" s="7"/>
      <c r="LZO28" s="7"/>
      <c r="LZP28" s="7"/>
      <c r="LZQ28" s="7"/>
      <c r="LZR28" s="7"/>
      <c r="LZS28" s="7"/>
      <c r="LZT28" s="7"/>
      <c r="LZU28" s="7"/>
      <c r="LZV28" s="7"/>
      <c r="LZW28" s="7"/>
      <c r="LZX28" s="7"/>
      <c r="LZY28" s="7"/>
      <c r="LZZ28" s="7"/>
      <c r="MAA28" s="7"/>
      <c r="MAB28" s="7"/>
      <c r="MAC28" s="7"/>
      <c r="MAD28" s="7"/>
      <c r="MAE28" s="7"/>
      <c r="MAF28" s="7"/>
      <c r="MAG28" s="7"/>
      <c r="MAH28" s="7"/>
      <c r="MAI28" s="7"/>
      <c r="MAJ28" s="7"/>
      <c r="MAK28" s="7"/>
      <c r="MAL28" s="7"/>
      <c r="MAM28" s="7"/>
      <c r="MAN28" s="7"/>
      <c r="MAO28" s="7"/>
      <c r="MAP28" s="7"/>
      <c r="MAQ28" s="7"/>
      <c r="MAR28" s="7"/>
      <c r="MAS28" s="7"/>
      <c r="MAT28" s="7"/>
      <c r="MAU28" s="7"/>
      <c r="MAV28" s="7"/>
      <c r="MAW28" s="7"/>
      <c r="MAX28" s="7"/>
      <c r="MAY28" s="7"/>
      <c r="MAZ28" s="7"/>
      <c r="MBA28" s="7"/>
      <c r="MBB28" s="7"/>
      <c r="MBC28" s="7"/>
      <c r="MBD28" s="7"/>
      <c r="MBE28" s="7"/>
      <c r="MBF28" s="7"/>
      <c r="MBG28" s="7"/>
      <c r="MBH28" s="7"/>
      <c r="MBI28" s="7"/>
      <c r="MBJ28" s="7"/>
      <c r="MBK28" s="7"/>
      <c r="MBL28" s="7"/>
      <c r="MBM28" s="7"/>
      <c r="MBN28" s="7"/>
      <c r="MBO28" s="7"/>
      <c r="MBP28" s="7"/>
      <c r="MBQ28" s="7"/>
      <c r="MBR28" s="7"/>
      <c r="MBS28" s="7"/>
      <c r="MBT28" s="7"/>
      <c r="MBU28" s="7"/>
      <c r="MBV28" s="7"/>
      <c r="MBW28" s="7"/>
      <c r="MBX28" s="7"/>
      <c r="MBY28" s="7"/>
      <c r="MBZ28" s="7"/>
      <c r="MCA28" s="7"/>
      <c r="MCB28" s="7"/>
      <c r="MCC28" s="7"/>
      <c r="MCD28" s="7"/>
      <c r="MCE28" s="7"/>
      <c r="MCF28" s="7"/>
      <c r="MCG28" s="7"/>
      <c r="MCH28" s="7"/>
      <c r="MCI28" s="7"/>
      <c r="MCJ28" s="7"/>
      <c r="MCK28" s="7"/>
      <c r="MCL28" s="7"/>
      <c r="MCM28" s="7"/>
      <c r="MCN28" s="7"/>
      <c r="MCO28" s="7"/>
      <c r="MCP28" s="7"/>
      <c r="MCQ28" s="7"/>
      <c r="MCR28" s="7"/>
      <c r="MCS28" s="7"/>
      <c r="MCT28" s="7"/>
      <c r="MCU28" s="7"/>
      <c r="MCV28" s="7"/>
      <c r="MCW28" s="7"/>
      <c r="MCX28" s="7"/>
      <c r="MCY28" s="7"/>
      <c r="MCZ28" s="7"/>
      <c r="MDA28" s="7"/>
      <c r="MDB28" s="7"/>
      <c r="MDC28" s="7"/>
      <c r="MDD28" s="7"/>
      <c r="MDE28" s="7"/>
      <c r="MDF28" s="7"/>
      <c r="MDG28" s="7"/>
      <c r="MDH28" s="7"/>
      <c r="MDI28" s="7"/>
      <c r="MDJ28" s="7"/>
      <c r="MDK28" s="7"/>
      <c r="MDL28" s="7"/>
      <c r="MDM28" s="7"/>
      <c r="MDN28" s="7"/>
      <c r="MDO28" s="7"/>
      <c r="MDP28" s="7"/>
      <c r="MDQ28" s="7"/>
      <c r="MDR28" s="7"/>
      <c r="MDS28" s="7"/>
      <c r="MDT28" s="7"/>
      <c r="MDU28" s="7"/>
      <c r="MDV28" s="7"/>
      <c r="MDW28" s="7"/>
      <c r="MDX28" s="7"/>
      <c r="MDY28" s="7"/>
      <c r="MDZ28" s="7"/>
      <c r="MEA28" s="7"/>
      <c r="MEB28" s="7"/>
      <c r="MEC28" s="7"/>
      <c r="MED28" s="7"/>
      <c r="MEE28" s="7"/>
      <c r="MEF28" s="7"/>
      <c r="MEG28" s="7"/>
      <c r="MEH28" s="7"/>
      <c r="MEI28" s="7"/>
      <c r="MEJ28" s="7"/>
      <c r="MEK28" s="7"/>
      <c r="MEL28" s="7"/>
      <c r="MEM28" s="7"/>
      <c r="MEN28" s="7"/>
      <c r="MEO28" s="7"/>
      <c r="MEP28" s="7"/>
      <c r="MEQ28" s="7"/>
      <c r="MER28" s="7"/>
      <c r="MES28" s="7"/>
      <c r="MET28" s="7"/>
      <c r="MEU28" s="7"/>
      <c r="MEV28" s="7"/>
      <c r="MEW28" s="7"/>
      <c r="MEX28" s="7"/>
      <c r="MEY28" s="7"/>
      <c r="MEZ28" s="7"/>
      <c r="MFA28" s="7"/>
      <c r="MFB28" s="7"/>
      <c r="MFC28" s="7"/>
      <c r="MFD28" s="7"/>
      <c r="MFE28" s="7"/>
      <c r="MFF28" s="7"/>
      <c r="MFG28" s="7"/>
      <c r="MFH28" s="7"/>
      <c r="MFI28" s="7"/>
      <c r="MFJ28" s="7"/>
      <c r="MFK28" s="7"/>
      <c r="MFL28" s="7"/>
      <c r="MFM28" s="7"/>
      <c r="MFN28" s="7"/>
      <c r="MFO28" s="7"/>
      <c r="MFP28" s="7"/>
      <c r="MFQ28" s="7"/>
      <c r="MFR28" s="7"/>
      <c r="MFS28" s="7"/>
      <c r="MFT28" s="7"/>
      <c r="MFU28" s="7"/>
      <c r="MFV28" s="7"/>
      <c r="MFW28" s="7"/>
      <c r="MFX28" s="7"/>
      <c r="MFY28" s="7"/>
      <c r="MFZ28" s="7"/>
      <c r="MGA28" s="7"/>
      <c r="MGB28" s="7"/>
      <c r="MGC28" s="7"/>
      <c r="MGD28" s="7"/>
      <c r="MGE28" s="7"/>
      <c r="MGF28" s="7"/>
      <c r="MGG28" s="7"/>
      <c r="MGH28" s="7"/>
      <c r="MGI28" s="7"/>
      <c r="MGJ28" s="7"/>
      <c r="MGK28" s="7"/>
      <c r="MGL28" s="7"/>
      <c r="MGM28" s="7"/>
      <c r="MGN28" s="7"/>
      <c r="MGO28" s="7"/>
      <c r="MGP28" s="7"/>
      <c r="MGQ28" s="7"/>
      <c r="MGR28" s="7"/>
      <c r="MGS28" s="7"/>
      <c r="MGT28" s="7"/>
      <c r="MGU28" s="7"/>
      <c r="MGV28" s="7"/>
      <c r="MGW28" s="7"/>
      <c r="MGX28" s="7"/>
      <c r="MGY28" s="7"/>
      <c r="MGZ28" s="7"/>
      <c r="MHA28" s="7"/>
      <c r="MHB28" s="7"/>
      <c r="MHC28" s="7"/>
      <c r="MHD28" s="7"/>
      <c r="MHE28" s="7"/>
      <c r="MHF28" s="7"/>
      <c r="MHG28" s="7"/>
      <c r="MHH28" s="7"/>
      <c r="MHI28" s="7"/>
      <c r="MHJ28" s="7"/>
      <c r="MHK28" s="7"/>
      <c r="MHL28" s="7"/>
      <c r="MHM28" s="7"/>
      <c r="MHN28" s="7"/>
      <c r="MHO28" s="7"/>
      <c r="MHP28" s="7"/>
      <c r="MHQ28" s="7"/>
      <c r="MHR28" s="7"/>
      <c r="MHS28" s="7"/>
      <c r="MHT28" s="7"/>
      <c r="MHU28" s="7"/>
      <c r="MHV28" s="7"/>
      <c r="MHW28" s="7"/>
      <c r="MHX28" s="7"/>
      <c r="MHY28" s="7"/>
      <c r="MHZ28" s="7"/>
      <c r="MIA28" s="7"/>
      <c r="MIB28" s="7"/>
      <c r="MIC28" s="7"/>
      <c r="MID28" s="7"/>
      <c r="MIE28" s="7"/>
      <c r="MIF28" s="7"/>
      <c r="MIG28" s="7"/>
      <c r="MIH28" s="7"/>
      <c r="MII28" s="7"/>
      <c r="MIJ28" s="7"/>
      <c r="MIK28" s="7"/>
      <c r="MIL28" s="7"/>
      <c r="MIM28" s="7"/>
      <c r="MIN28" s="7"/>
      <c r="MIO28" s="7"/>
      <c r="MIP28" s="7"/>
      <c r="MIQ28" s="7"/>
      <c r="MIR28" s="7"/>
      <c r="MIS28" s="7"/>
      <c r="MIT28" s="7"/>
      <c r="MIU28" s="7"/>
      <c r="MIV28" s="7"/>
      <c r="MIW28" s="7"/>
      <c r="MIX28" s="7"/>
      <c r="MIY28" s="7"/>
      <c r="MIZ28" s="7"/>
      <c r="MJA28" s="7"/>
      <c r="MJB28" s="7"/>
      <c r="MJC28" s="7"/>
      <c r="MJD28" s="7"/>
      <c r="MJE28" s="7"/>
      <c r="MJF28" s="7"/>
      <c r="MJG28" s="7"/>
      <c r="MJH28" s="7"/>
      <c r="MJI28" s="7"/>
      <c r="MJJ28" s="7"/>
      <c r="MJK28" s="7"/>
      <c r="MJL28" s="7"/>
      <c r="MJM28" s="7"/>
      <c r="MJN28" s="7"/>
      <c r="MJO28" s="7"/>
      <c r="MJP28" s="7"/>
      <c r="MJQ28" s="7"/>
      <c r="MJR28" s="7"/>
      <c r="MJS28" s="7"/>
      <c r="MJT28" s="7"/>
      <c r="MJU28" s="7"/>
      <c r="MJV28" s="7"/>
      <c r="MJW28" s="7"/>
      <c r="MJX28" s="7"/>
      <c r="MJY28" s="7"/>
      <c r="MJZ28" s="7"/>
      <c r="MKA28" s="7"/>
      <c r="MKB28" s="7"/>
      <c r="MKC28" s="7"/>
      <c r="MKD28" s="7"/>
      <c r="MKE28" s="7"/>
      <c r="MKF28" s="7"/>
      <c r="MKG28" s="7"/>
      <c r="MKH28" s="7"/>
      <c r="MKI28" s="7"/>
      <c r="MKJ28" s="7"/>
      <c r="MKK28" s="7"/>
      <c r="MKL28" s="7"/>
      <c r="MKM28" s="7"/>
      <c r="MKN28" s="7"/>
      <c r="MKO28" s="7"/>
      <c r="MKP28" s="7"/>
      <c r="MKQ28" s="7"/>
      <c r="MKR28" s="7"/>
      <c r="MKS28" s="7"/>
      <c r="MKT28" s="7"/>
      <c r="MKU28" s="7"/>
      <c r="MKV28" s="7"/>
      <c r="MKW28" s="7"/>
      <c r="MKX28" s="7"/>
      <c r="MKY28" s="7"/>
      <c r="MKZ28" s="7"/>
      <c r="MLA28" s="7"/>
      <c r="MLB28" s="7"/>
      <c r="MLC28" s="7"/>
      <c r="MLD28" s="7"/>
      <c r="MLE28" s="7"/>
      <c r="MLF28" s="7"/>
      <c r="MLG28" s="7"/>
      <c r="MLH28" s="7"/>
      <c r="MLI28" s="7"/>
      <c r="MLJ28" s="7"/>
      <c r="MLK28" s="7"/>
      <c r="MLL28" s="7"/>
      <c r="MLM28" s="7"/>
      <c r="MLN28" s="7"/>
      <c r="MLO28" s="7"/>
      <c r="MLP28" s="7"/>
      <c r="MLQ28" s="7"/>
      <c r="MLR28" s="7"/>
      <c r="MLS28" s="7"/>
      <c r="MLT28" s="7"/>
      <c r="MLU28" s="7"/>
      <c r="MLV28" s="7"/>
      <c r="MLW28" s="7"/>
      <c r="MLX28" s="7"/>
      <c r="MLY28" s="7"/>
      <c r="MLZ28" s="7"/>
      <c r="MMA28" s="7"/>
      <c r="MMB28" s="7"/>
      <c r="MMC28" s="7"/>
      <c r="MMD28" s="7"/>
      <c r="MME28" s="7"/>
      <c r="MMF28" s="7"/>
      <c r="MMG28" s="7"/>
      <c r="MMH28" s="7"/>
      <c r="MMI28" s="7"/>
      <c r="MMJ28" s="7"/>
      <c r="MMK28" s="7"/>
      <c r="MML28" s="7"/>
      <c r="MMM28" s="7"/>
      <c r="MMN28" s="7"/>
      <c r="MMO28" s="7"/>
      <c r="MMP28" s="7"/>
      <c r="MMQ28" s="7"/>
      <c r="MMR28" s="7"/>
      <c r="MMS28" s="7"/>
      <c r="MMT28" s="7"/>
      <c r="MMU28" s="7"/>
      <c r="MMV28" s="7"/>
      <c r="MMW28" s="7"/>
      <c r="MMX28" s="7"/>
      <c r="MMY28" s="7"/>
      <c r="MMZ28" s="7"/>
      <c r="MNA28" s="7"/>
      <c r="MNB28" s="7"/>
      <c r="MNC28" s="7"/>
      <c r="MND28" s="7"/>
      <c r="MNE28" s="7"/>
      <c r="MNF28" s="7"/>
      <c r="MNG28" s="7"/>
      <c r="MNH28" s="7"/>
      <c r="MNI28" s="7"/>
      <c r="MNJ28" s="7"/>
      <c r="MNK28" s="7"/>
      <c r="MNL28" s="7"/>
      <c r="MNM28" s="7"/>
      <c r="MNN28" s="7"/>
      <c r="MNO28" s="7"/>
      <c r="MNP28" s="7"/>
      <c r="MNQ28" s="7"/>
      <c r="MNR28" s="7"/>
      <c r="MNS28" s="7"/>
      <c r="MNT28" s="7"/>
      <c r="MNU28" s="7"/>
      <c r="MNV28" s="7"/>
      <c r="MNW28" s="7"/>
      <c r="MNX28" s="7"/>
      <c r="MNY28" s="7"/>
      <c r="MNZ28" s="7"/>
      <c r="MOA28" s="7"/>
      <c r="MOB28" s="7"/>
      <c r="MOC28" s="7"/>
      <c r="MOD28" s="7"/>
      <c r="MOE28" s="7"/>
      <c r="MOF28" s="7"/>
      <c r="MOG28" s="7"/>
      <c r="MOH28" s="7"/>
      <c r="MOI28" s="7"/>
      <c r="MOJ28" s="7"/>
      <c r="MOK28" s="7"/>
      <c r="MOL28" s="7"/>
      <c r="MOM28" s="7"/>
      <c r="MON28" s="7"/>
      <c r="MOO28" s="7"/>
      <c r="MOP28" s="7"/>
      <c r="MOQ28" s="7"/>
      <c r="MOR28" s="7"/>
      <c r="MOS28" s="7"/>
      <c r="MOT28" s="7"/>
      <c r="MOU28" s="7"/>
      <c r="MOV28" s="7"/>
      <c r="MOW28" s="7"/>
      <c r="MOX28" s="7"/>
      <c r="MOY28" s="7"/>
      <c r="MOZ28" s="7"/>
      <c r="MPA28" s="7"/>
      <c r="MPB28" s="7"/>
      <c r="MPC28" s="7"/>
      <c r="MPD28" s="7"/>
      <c r="MPE28" s="7"/>
      <c r="MPF28" s="7"/>
      <c r="MPG28" s="7"/>
      <c r="MPH28" s="7"/>
      <c r="MPI28" s="7"/>
      <c r="MPJ28" s="7"/>
      <c r="MPK28" s="7"/>
      <c r="MPL28" s="7"/>
      <c r="MPM28" s="7"/>
      <c r="MPN28" s="7"/>
      <c r="MPO28" s="7"/>
      <c r="MPP28" s="7"/>
      <c r="MPQ28" s="7"/>
      <c r="MPR28" s="7"/>
      <c r="MPS28" s="7"/>
      <c r="MPT28" s="7"/>
      <c r="MPU28" s="7"/>
      <c r="MPV28" s="7"/>
      <c r="MPW28" s="7"/>
      <c r="MPX28" s="7"/>
      <c r="MPY28" s="7"/>
      <c r="MPZ28" s="7"/>
      <c r="MQA28" s="7"/>
      <c r="MQB28" s="7"/>
      <c r="MQC28" s="7"/>
      <c r="MQD28" s="7"/>
      <c r="MQE28" s="7"/>
      <c r="MQF28" s="7"/>
      <c r="MQG28" s="7"/>
      <c r="MQH28" s="7"/>
      <c r="MQI28" s="7"/>
      <c r="MQJ28" s="7"/>
      <c r="MQK28" s="7"/>
      <c r="MQL28" s="7"/>
      <c r="MQM28" s="7"/>
      <c r="MQN28" s="7"/>
      <c r="MQO28" s="7"/>
      <c r="MQP28" s="7"/>
      <c r="MQQ28" s="7"/>
      <c r="MQR28" s="7"/>
      <c r="MQS28" s="7"/>
      <c r="MQT28" s="7"/>
      <c r="MQU28" s="7"/>
      <c r="MQV28" s="7"/>
      <c r="MQW28" s="7"/>
      <c r="MQX28" s="7"/>
      <c r="MQY28" s="7"/>
      <c r="MQZ28" s="7"/>
      <c r="MRA28" s="7"/>
      <c r="MRB28" s="7"/>
      <c r="MRC28" s="7"/>
      <c r="MRD28" s="7"/>
      <c r="MRE28" s="7"/>
      <c r="MRF28" s="7"/>
      <c r="MRG28" s="7"/>
      <c r="MRH28" s="7"/>
      <c r="MRI28" s="7"/>
      <c r="MRJ28" s="7"/>
      <c r="MRK28" s="7"/>
      <c r="MRL28" s="7"/>
      <c r="MRM28" s="7"/>
      <c r="MRN28" s="7"/>
      <c r="MRO28" s="7"/>
      <c r="MRP28" s="7"/>
      <c r="MRQ28" s="7"/>
      <c r="MRR28" s="7"/>
      <c r="MRS28" s="7"/>
      <c r="MRT28" s="7"/>
      <c r="MRU28" s="7"/>
      <c r="MRV28" s="7"/>
      <c r="MRW28" s="7"/>
      <c r="MRX28" s="7"/>
      <c r="MRY28" s="7"/>
      <c r="MRZ28" s="7"/>
      <c r="MSA28" s="7"/>
      <c r="MSB28" s="7"/>
      <c r="MSC28" s="7"/>
      <c r="MSD28" s="7"/>
      <c r="MSE28" s="7"/>
      <c r="MSF28" s="7"/>
      <c r="MSG28" s="7"/>
      <c r="MSH28" s="7"/>
      <c r="MSI28" s="7"/>
      <c r="MSJ28" s="7"/>
      <c r="MSK28" s="7"/>
      <c r="MSL28" s="7"/>
      <c r="MSM28" s="7"/>
      <c r="MSN28" s="7"/>
      <c r="MSO28" s="7"/>
      <c r="MSP28" s="7"/>
      <c r="MSQ28" s="7"/>
      <c r="MSR28" s="7"/>
      <c r="MSS28" s="7"/>
      <c r="MST28" s="7"/>
      <c r="MSU28" s="7"/>
      <c r="MSV28" s="7"/>
      <c r="MSW28" s="7"/>
      <c r="MSX28" s="7"/>
      <c r="MSY28" s="7"/>
      <c r="MSZ28" s="7"/>
      <c r="MTA28" s="7"/>
      <c r="MTB28" s="7"/>
      <c r="MTC28" s="7"/>
      <c r="MTD28" s="7"/>
      <c r="MTE28" s="7"/>
      <c r="MTF28" s="7"/>
      <c r="MTG28" s="7"/>
      <c r="MTH28" s="7"/>
      <c r="MTI28" s="7"/>
      <c r="MTJ28" s="7"/>
      <c r="MTK28" s="7"/>
      <c r="MTL28" s="7"/>
      <c r="MTM28" s="7"/>
      <c r="MTN28" s="7"/>
      <c r="MTO28" s="7"/>
      <c r="MTP28" s="7"/>
      <c r="MTQ28" s="7"/>
      <c r="MTR28" s="7"/>
      <c r="MTS28" s="7"/>
      <c r="MTT28" s="7"/>
      <c r="MTU28" s="7"/>
      <c r="MTV28" s="7"/>
      <c r="MTW28" s="7"/>
      <c r="MTX28" s="7"/>
      <c r="MTY28" s="7"/>
      <c r="MTZ28" s="7"/>
      <c r="MUA28" s="7"/>
      <c r="MUB28" s="7"/>
      <c r="MUC28" s="7"/>
      <c r="MUD28" s="7"/>
      <c r="MUE28" s="7"/>
      <c r="MUF28" s="7"/>
      <c r="MUG28" s="7"/>
      <c r="MUH28" s="7"/>
      <c r="MUI28" s="7"/>
      <c r="MUJ28" s="7"/>
      <c r="MUK28" s="7"/>
      <c r="MUL28" s="7"/>
      <c r="MUM28" s="7"/>
      <c r="MUN28" s="7"/>
      <c r="MUO28" s="7"/>
      <c r="MUP28" s="7"/>
      <c r="MUQ28" s="7"/>
      <c r="MUR28" s="7"/>
      <c r="MUS28" s="7"/>
      <c r="MUT28" s="7"/>
      <c r="MUU28" s="7"/>
      <c r="MUV28" s="7"/>
      <c r="MUW28" s="7"/>
      <c r="MUX28" s="7"/>
      <c r="MUY28" s="7"/>
      <c r="MUZ28" s="7"/>
      <c r="MVA28" s="7"/>
      <c r="MVB28" s="7"/>
      <c r="MVC28" s="7"/>
      <c r="MVD28" s="7"/>
      <c r="MVE28" s="7"/>
      <c r="MVF28" s="7"/>
      <c r="MVG28" s="7"/>
      <c r="MVH28" s="7"/>
      <c r="MVI28" s="7"/>
      <c r="MVJ28" s="7"/>
      <c r="MVK28" s="7"/>
      <c r="MVL28" s="7"/>
      <c r="MVM28" s="7"/>
      <c r="MVN28" s="7"/>
      <c r="MVO28" s="7"/>
      <c r="MVP28" s="7"/>
      <c r="MVQ28" s="7"/>
      <c r="MVR28" s="7"/>
      <c r="MVS28" s="7"/>
      <c r="MVT28" s="7"/>
      <c r="MVU28" s="7"/>
      <c r="MVV28" s="7"/>
      <c r="MVW28" s="7"/>
      <c r="MVX28" s="7"/>
      <c r="MVY28" s="7"/>
      <c r="MVZ28" s="7"/>
      <c r="MWA28" s="7"/>
      <c r="MWB28" s="7"/>
      <c r="MWC28" s="7"/>
      <c r="MWD28" s="7"/>
      <c r="MWE28" s="7"/>
      <c r="MWF28" s="7"/>
      <c r="MWG28" s="7"/>
      <c r="MWH28" s="7"/>
      <c r="MWI28" s="7"/>
      <c r="MWJ28" s="7"/>
      <c r="MWK28" s="7"/>
      <c r="MWL28" s="7"/>
      <c r="MWM28" s="7"/>
      <c r="MWN28" s="7"/>
      <c r="MWO28" s="7"/>
      <c r="MWP28" s="7"/>
      <c r="MWQ28" s="7"/>
      <c r="MWR28" s="7"/>
      <c r="MWS28" s="7"/>
      <c r="MWT28" s="7"/>
      <c r="MWU28" s="7"/>
      <c r="MWV28" s="7"/>
      <c r="MWW28" s="7"/>
      <c r="MWX28" s="7"/>
      <c r="MWY28" s="7"/>
      <c r="MWZ28" s="7"/>
      <c r="MXA28" s="7"/>
      <c r="MXB28" s="7"/>
      <c r="MXC28" s="7"/>
      <c r="MXD28" s="7"/>
      <c r="MXE28" s="7"/>
      <c r="MXF28" s="7"/>
      <c r="MXG28" s="7"/>
      <c r="MXH28" s="7"/>
      <c r="MXI28" s="7"/>
      <c r="MXJ28" s="7"/>
      <c r="MXK28" s="7"/>
      <c r="MXL28" s="7"/>
      <c r="MXM28" s="7"/>
      <c r="MXN28" s="7"/>
      <c r="MXO28" s="7"/>
      <c r="MXP28" s="7"/>
      <c r="MXQ28" s="7"/>
      <c r="MXR28" s="7"/>
      <c r="MXS28" s="7"/>
      <c r="MXT28" s="7"/>
      <c r="MXU28" s="7"/>
      <c r="MXV28" s="7"/>
      <c r="MXW28" s="7"/>
      <c r="MXX28" s="7"/>
      <c r="MXY28" s="7"/>
      <c r="MXZ28" s="7"/>
      <c r="MYA28" s="7"/>
      <c r="MYB28" s="7"/>
      <c r="MYC28" s="7"/>
      <c r="MYD28" s="7"/>
      <c r="MYE28" s="7"/>
      <c r="MYF28" s="7"/>
      <c r="MYG28" s="7"/>
      <c r="MYH28" s="7"/>
      <c r="MYI28" s="7"/>
      <c r="MYJ28" s="7"/>
      <c r="MYK28" s="7"/>
      <c r="MYL28" s="7"/>
      <c r="MYM28" s="7"/>
      <c r="MYN28" s="7"/>
      <c r="MYO28" s="7"/>
      <c r="MYP28" s="7"/>
      <c r="MYQ28" s="7"/>
      <c r="MYR28" s="7"/>
      <c r="MYS28" s="7"/>
      <c r="MYT28" s="7"/>
      <c r="MYU28" s="7"/>
      <c r="MYV28" s="7"/>
      <c r="MYW28" s="7"/>
      <c r="MYX28" s="7"/>
      <c r="MYY28" s="7"/>
      <c r="MYZ28" s="7"/>
      <c r="MZA28" s="7"/>
      <c r="MZB28" s="7"/>
      <c r="MZC28" s="7"/>
      <c r="MZD28" s="7"/>
      <c r="MZE28" s="7"/>
      <c r="MZF28" s="7"/>
      <c r="MZG28" s="7"/>
      <c r="MZH28" s="7"/>
      <c r="MZI28" s="7"/>
      <c r="MZJ28" s="7"/>
      <c r="MZK28" s="7"/>
      <c r="MZL28" s="7"/>
      <c r="MZM28" s="7"/>
      <c r="MZN28" s="7"/>
      <c r="MZO28" s="7"/>
      <c r="MZP28" s="7"/>
      <c r="MZQ28" s="7"/>
      <c r="MZR28" s="7"/>
      <c r="MZS28" s="7"/>
      <c r="MZT28" s="7"/>
      <c r="MZU28" s="7"/>
      <c r="MZV28" s="7"/>
      <c r="MZW28" s="7"/>
      <c r="MZX28" s="7"/>
      <c r="MZY28" s="7"/>
      <c r="MZZ28" s="7"/>
      <c r="NAA28" s="7"/>
      <c r="NAB28" s="7"/>
      <c r="NAC28" s="7"/>
      <c r="NAD28" s="7"/>
      <c r="NAE28" s="7"/>
      <c r="NAF28" s="7"/>
      <c r="NAG28" s="7"/>
      <c r="NAH28" s="7"/>
      <c r="NAI28" s="7"/>
      <c r="NAJ28" s="7"/>
      <c r="NAK28" s="7"/>
      <c r="NAL28" s="7"/>
      <c r="NAM28" s="7"/>
      <c r="NAN28" s="7"/>
      <c r="NAO28" s="7"/>
      <c r="NAP28" s="7"/>
      <c r="NAQ28" s="7"/>
      <c r="NAR28" s="7"/>
      <c r="NAS28" s="7"/>
      <c r="NAT28" s="7"/>
      <c r="NAU28" s="7"/>
      <c r="NAV28" s="7"/>
      <c r="NAW28" s="7"/>
      <c r="NAX28" s="7"/>
      <c r="NAY28" s="7"/>
      <c r="NAZ28" s="7"/>
      <c r="NBA28" s="7"/>
      <c r="NBB28" s="7"/>
      <c r="NBC28" s="7"/>
      <c r="NBD28" s="7"/>
      <c r="NBE28" s="7"/>
      <c r="NBF28" s="7"/>
      <c r="NBG28" s="7"/>
      <c r="NBH28" s="7"/>
      <c r="NBI28" s="7"/>
      <c r="NBJ28" s="7"/>
      <c r="NBK28" s="7"/>
      <c r="NBL28" s="7"/>
      <c r="NBM28" s="7"/>
      <c r="NBN28" s="7"/>
      <c r="NBO28" s="7"/>
      <c r="NBP28" s="7"/>
      <c r="NBQ28" s="7"/>
      <c r="NBR28" s="7"/>
      <c r="NBS28" s="7"/>
      <c r="NBT28" s="7"/>
      <c r="NBU28" s="7"/>
      <c r="NBV28" s="7"/>
      <c r="NBW28" s="7"/>
      <c r="NBX28" s="7"/>
      <c r="NBY28" s="7"/>
      <c r="NBZ28" s="7"/>
      <c r="NCA28" s="7"/>
      <c r="NCB28" s="7"/>
      <c r="NCC28" s="7"/>
      <c r="NCD28" s="7"/>
      <c r="NCE28" s="7"/>
      <c r="NCF28" s="7"/>
      <c r="NCG28" s="7"/>
      <c r="NCH28" s="7"/>
      <c r="NCI28" s="7"/>
      <c r="NCJ28" s="7"/>
      <c r="NCK28" s="7"/>
      <c r="NCL28" s="7"/>
      <c r="NCM28" s="7"/>
      <c r="NCN28" s="7"/>
      <c r="NCO28" s="7"/>
      <c r="NCP28" s="7"/>
      <c r="NCQ28" s="7"/>
      <c r="NCR28" s="7"/>
      <c r="NCS28" s="7"/>
      <c r="NCT28" s="7"/>
      <c r="NCU28" s="7"/>
      <c r="NCV28" s="7"/>
      <c r="NCW28" s="7"/>
      <c r="NCX28" s="7"/>
      <c r="NCY28" s="7"/>
      <c r="NCZ28" s="7"/>
      <c r="NDA28" s="7"/>
      <c r="NDB28" s="7"/>
      <c r="NDC28" s="7"/>
      <c r="NDD28" s="7"/>
      <c r="NDE28" s="7"/>
      <c r="NDF28" s="7"/>
      <c r="NDG28" s="7"/>
      <c r="NDH28" s="7"/>
      <c r="NDI28" s="7"/>
      <c r="NDJ28" s="7"/>
      <c r="NDK28" s="7"/>
      <c r="NDL28" s="7"/>
      <c r="NDM28" s="7"/>
      <c r="NDN28" s="7"/>
      <c r="NDO28" s="7"/>
      <c r="NDP28" s="7"/>
      <c r="NDQ28" s="7"/>
      <c r="NDR28" s="7"/>
      <c r="NDS28" s="7"/>
      <c r="NDT28" s="7"/>
      <c r="NDU28" s="7"/>
      <c r="NDV28" s="7"/>
      <c r="NDW28" s="7"/>
      <c r="NDX28" s="7"/>
      <c r="NDY28" s="7"/>
      <c r="NDZ28" s="7"/>
      <c r="NEA28" s="7"/>
      <c r="NEB28" s="7"/>
      <c r="NEC28" s="7"/>
      <c r="NED28" s="7"/>
      <c r="NEE28" s="7"/>
      <c r="NEF28" s="7"/>
      <c r="NEG28" s="7"/>
      <c r="NEH28" s="7"/>
      <c r="NEI28" s="7"/>
      <c r="NEJ28" s="7"/>
      <c r="NEK28" s="7"/>
      <c r="NEL28" s="7"/>
      <c r="NEM28" s="7"/>
      <c r="NEN28" s="7"/>
      <c r="NEO28" s="7"/>
      <c r="NEP28" s="7"/>
      <c r="NEQ28" s="7"/>
      <c r="NER28" s="7"/>
      <c r="NES28" s="7"/>
      <c r="NET28" s="7"/>
      <c r="NEU28" s="7"/>
      <c r="NEV28" s="7"/>
      <c r="NEW28" s="7"/>
      <c r="NEX28" s="7"/>
      <c r="NEY28" s="7"/>
      <c r="NEZ28" s="7"/>
      <c r="NFA28" s="7"/>
      <c r="NFB28" s="7"/>
      <c r="NFC28" s="7"/>
      <c r="NFD28" s="7"/>
      <c r="NFE28" s="7"/>
      <c r="NFF28" s="7"/>
      <c r="NFG28" s="7"/>
      <c r="NFH28" s="7"/>
      <c r="NFI28" s="7"/>
      <c r="NFJ28" s="7"/>
      <c r="NFK28" s="7"/>
      <c r="NFL28" s="7"/>
      <c r="NFM28" s="7"/>
      <c r="NFN28" s="7"/>
      <c r="NFO28" s="7"/>
      <c r="NFP28" s="7"/>
      <c r="NFQ28" s="7"/>
      <c r="NFR28" s="7"/>
      <c r="NFS28" s="7"/>
      <c r="NFT28" s="7"/>
      <c r="NFU28" s="7"/>
      <c r="NFV28" s="7"/>
      <c r="NFW28" s="7"/>
      <c r="NFX28" s="7"/>
      <c r="NFY28" s="7"/>
      <c r="NFZ28" s="7"/>
      <c r="NGA28" s="7"/>
      <c r="NGB28" s="7"/>
      <c r="NGC28" s="7"/>
      <c r="NGD28" s="7"/>
      <c r="NGE28" s="7"/>
      <c r="NGF28" s="7"/>
      <c r="NGG28" s="7"/>
      <c r="NGH28" s="7"/>
      <c r="NGI28" s="7"/>
      <c r="NGJ28" s="7"/>
      <c r="NGK28" s="7"/>
      <c r="NGL28" s="7"/>
      <c r="NGM28" s="7"/>
      <c r="NGN28" s="7"/>
      <c r="NGO28" s="7"/>
      <c r="NGP28" s="7"/>
      <c r="NGQ28" s="7"/>
      <c r="NGR28" s="7"/>
      <c r="NGS28" s="7"/>
      <c r="NGT28" s="7"/>
      <c r="NGU28" s="7"/>
      <c r="NGV28" s="7"/>
      <c r="NGW28" s="7"/>
      <c r="NGX28" s="7"/>
      <c r="NGY28" s="7"/>
      <c r="NGZ28" s="7"/>
      <c r="NHA28" s="7"/>
      <c r="NHB28" s="7"/>
      <c r="NHC28" s="7"/>
      <c r="NHD28" s="7"/>
      <c r="NHE28" s="7"/>
      <c r="NHF28" s="7"/>
      <c r="NHG28" s="7"/>
      <c r="NHH28" s="7"/>
      <c r="NHI28" s="7"/>
      <c r="NHJ28" s="7"/>
      <c r="NHK28" s="7"/>
      <c r="NHL28" s="7"/>
      <c r="NHM28" s="7"/>
      <c r="NHN28" s="7"/>
      <c r="NHO28" s="7"/>
      <c r="NHP28" s="7"/>
      <c r="NHQ28" s="7"/>
      <c r="NHR28" s="7"/>
      <c r="NHS28" s="7"/>
      <c r="NHT28" s="7"/>
      <c r="NHU28" s="7"/>
      <c r="NHV28" s="7"/>
      <c r="NHW28" s="7"/>
      <c r="NHX28" s="7"/>
      <c r="NHY28" s="7"/>
      <c r="NHZ28" s="7"/>
      <c r="NIA28" s="7"/>
      <c r="NIB28" s="7"/>
      <c r="NIC28" s="7"/>
      <c r="NID28" s="7"/>
      <c r="NIE28" s="7"/>
      <c r="NIF28" s="7"/>
      <c r="NIG28" s="7"/>
      <c r="NIH28" s="7"/>
      <c r="NII28" s="7"/>
      <c r="NIJ28" s="7"/>
      <c r="NIK28" s="7"/>
      <c r="NIL28" s="7"/>
      <c r="NIM28" s="7"/>
      <c r="NIN28" s="7"/>
      <c r="NIO28" s="7"/>
      <c r="NIP28" s="7"/>
      <c r="NIQ28" s="7"/>
      <c r="NIR28" s="7"/>
      <c r="NIS28" s="7"/>
      <c r="NIT28" s="7"/>
      <c r="NIU28" s="7"/>
      <c r="NIV28" s="7"/>
      <c r="NIW28" s="7"/>
      <c r="NIX28" s="7"/>
      <c r="NIY28" s="7"/>
      <c r="NIZ28" s="7"/>
      <c r="NJA28" s="7"/>
      <c r="NJB28" s="7"/>
      <c r="NJC28" s="7"/>
      <c r="NJD28" s="7"/>
      <c r="NJE28" s="7"/>
      <c r="NJF28" s="7"/>
      <c r="NJG28" s="7"/>
      <c r="NJH28" s="7"/>
      <c r="NJI28" s="7"/>
      <c r="NJJ28" s="7"/>
      <c r="NJK28" s="7"/>
      <c r="NJL28" s="7"/>
      <c r="NJM28" s="7"/>
      <c r="NJN28" s="7"/>
      <c r="NJO28" s="7"/>
      <c r="NJP28" s="7"/>
      <c r="NJQ28" s="7"/>
      <c r="NJR28" s="7"/>
      <c r="NJS28" s="7"/>
      <c r="NJT28" s="7"/>
      <c r="NJU28" s="7"/>
      <c r="NJV28" s="7"/>
      <c r="NJW28" s="7"/>
      <c r="NJX28" s="7"/>
      <c r="NJY28" s="7"/>
      <c r="NJZ28" s="7"/>
      <c r="NKA28" s="7"/>
      <c r="NKB28" s="7"/>
      <c r="NKC28" s="7"/>
      <c r="NKD28" s="7"/>
      <c r="NKE28" s="7"/>
      <c r="NKF28" s="7"/>
      <c r="NKG28" s="7"/>
      <c r="NKH28" s="7"/>
      <c r="NKI28" s="7"/>
      <c r="NKJ28" s="7"/>
      <c r="NKK28" s="7"/>
      <c r="NKL28" s="7"/>
      <c r="NKM28" s="7"/>
      <c r="NKN28" s="7"/>
      <c r="NKO28" s="7"/>
      <c r="NKP28" s="7"/>
      <c r="NKQ28" s="7"/>
      <c r="NKR28" s="7"/>
      <c r="NKS28" s="7"/>
      <c r="NKT28" s="7"/>
      <c r="NKU28" s="7"/>
      <c r="NKV28" s="7"/>
      <c r="NKW28" s="7"/>
      <c r="NKX28" s="7"/>
      <c r="NKY28" s="7"/>
      <c r="NKZ28" s="7"/>
      <c r="NLA28" s="7"/>
      <c r="NLB28" s="7"/>
      <c r="NLC28" s="7"/>
      <c r="NLD28" s="7"/>
      <c r="NLE28" s="7"/>
      <c r="NLF28" s="7"/>
      <c r="NLG28" s="7"/>
      <c r="NLH28" s="7"/>
      <c r="NLI28" s="7"/>
      <c r="NLJ28" s="7"/>
      <c r="NLK28" s="7"/>
      <c r="NLL28" s="7"/>
      <c r="NLM28" s="7"/>
      <c r="NLN28" s="7"/>
      <c r="NLO28" s="7"/>
      <c r="NLP28" s="7"/>
      <c r="NLQ28" s="7"/>
      <c r="NLR28" s="7"/>
      <c r="NLS28" s="7"/>
      <c r="NLT28" s="7"/>
      <c r="NLU28" s="7"/>
      <c r="NLV28" s="7"/>
      <c r="NLW28" s="7"/>
      <c r="NLX28" s="7"/>
      <c r="NLY28" s="7"/>
      <c r="NLZ28" s="7"/>
      <c r="NMA28" s="7"/>
      <c r="NMB28" s="7"/>
      <c r="NMC28" s="7"/>
      <c r="NMD28" s="7"/>
      <c r="NME28" s="7"/>
      <c r="NMF28" s="7"/>
      <c r="NMG28" s="7"/>
      <c r="NMH28" s="7"/>
      <c r="NMI28" s="7"/>
      <c r="NMJ28" s="7"/>
      <c r="NMK28" s="7"/>
      <c r="NML28" s="7"/>
      <c r="NMM28" s="7"/>
      <c r="NMN28" s="7"/>
      <c r="NMO28" s="7"/>
      <c r="NMP28" s="7"/>
      <c r="NMQ28" s="7"/>
      <c r="NMR28" s="7"/>
      <c r="NMS28" s="7"/>
      <c r="NMT28" s="7"/>
      <c r="NMU28" s="7"/>
      <c r="NMV28" s="7"/>
      <c r="NMW28" s="7"/>
      <c r="NMX28" s="7"/>
      <c r="NMY28" s="7"/>
      <c r="NMZ28" s="7"/>
      <c r="NNA28" s="7"/>
      <c r="NNB28" s="7"/>
      <c r="NNC28" s="7"/>
      <c r="NND28" s="7"/>
      <c r="NNE28" s="7"/>
      <c r="NNF28" s="7"/>
      <c r="NNG28" s="7"/>
      <c r="NNH28" s="7"/>
      <c r="NNI28" s="7"/>
      <c r="NNJ28" s="7"/>
      <c r="NNK28" s="7"/>
      <c r="NNL28" s="7"/>
      <c r="NNM28" s="7"/>
      <c r="NNN28" s="7"/>
      <c r="NNO28" s="7"/>
      <c r="NNP28" s="7"/>
      <c r="NNQ28" s="7"/>
      <c r="NNR28" s="7"/>
      <c r="NNS28" s="7"/>
      <c r="NNT28" s="7"/>
      <c r="NNU28" s="7"/>
      <c r="NNV28" s="7"/>
      <c r="NNW28" s="7"/>
      <c r="NNX28" s="7"/>
      <c r="NNY28" s="7"/>
      <c r="NNZ28" s="7"/>
      <c r="NOA28" s="7"/>
      <c r="NOB28" s="7"/>
      <c r="NOC28" s="7"/>
      <c r="NOD28" s="7"/>
      <c r="NOE28" s="7"/>
      <c r="NOF28" s="7"/>
      <c r="NOG28" s="7"/>
      <c r="NOH28" s="7"/>
      <c r="NOI28" s="7"/>
      <c r="NOJ28" s="7"/>
      <c r="NOK28" s="7"/>
      <c r="NOL28" s="7"/>
      <c r="NOM28" s="7"/>
      <c r="NON28" s="7"/>
      <c r="NOO28" s="7"/>
      <c r="NOP28" s="7"/>
      <c r="NOQ28" s="7"/>
      <c r="NOR28" s="7"/>
      <c r="NOS28" s="7"/>
      <c r="NOT28" s="7"/>
      <c r="NOU28" s="7"/>
      <c r="NOV28" s="7"/>
      <c r="NOW28" s="7"/>
      <c r="NOX28" s="7"/>
      <c r="NOY28" s="7"/>
      <c r="NOZ28" s="7"/>
      <c r="NPA28" s="7"/>
      <c r="NPB28" s="7"/>
      <c r="NPC28" s="7"/>
      <c r="NPD28" s="7"/>
      <c r="NPE28" s="7"/>
      <c r="NPF28" s="7"/>
      <c r="NPG28" s="7"/>
      <c r="NPH28" s="7"/>
      <c r="NPI28" s="7"/>
      <c r="NPJ28" s="7"/>
      <c r="NPK28" s="7"/>
      <c r="NPL28" s="7"/>
      <c r="NPM28" s="7"/>
      <c r="NPN28" s="7"/>
      <c r="NPO28" s="7"/>
      <c r="NPP28" s="7"/>
      <c r="NPQ28" s="7"/>
      <c r="NPR28" s="7"/>
      <c r="NPS28" s="7"/>
      <c r="NPT28" s="7"/>
      <c r="NPU28" s="7"/>
      <c r="NPV28" s="7"/>
      <c r="NPW28" s="7"/>
      <c r="NPX28" s="7"/>
      <c r="NPY28" s="7"/>
      <c r="NPZ28" s="7"/>
      <c r="NQA28" s="7"/>
      <c r="NQB28" s="7"/>
      <c r="NQC28" s="7"/>
      <c r="NQD28" s="7"/>
      <c r="NQE28" s="7"/>
      <c r="NQF28" s="7"/>
      <c r="NQG28" s="7"/>
      <c r="NQH28" s="7"/>
      <c r="NQI28" s="7"/>
      <c r="NQJ28" s="7"/>
      <c r="NQK28" s="7"/>
      <c r="NQL28" s="7"/>
      <c r="NQM28" s="7"/>
      <c r="NQN28" s="7"/>
      <c r="NQO28" s="7"/>
      <c r="NQP28" s="7"/>
      <c r="NQQ28" s="7"/>
      <c r="NQR28" s="7"/>
      <c r="NQS28" s="7"/>
      <c r="NQT28" s="7"/>
      <c r="NQU28" s="7"/>
      <c r="NQV28" s="7"/>
      <c r="NQW28" s="7"/>
      <c r="NQX28" s="7"/>
      <c r="NQY28" s="7"/>
      <c r="NQZ28" s="7"/>
      <c r="NRA28" s="7"/>
      <c r="NRB28" s="7"/>
      <c r="NRC28" s="7"/>
      <c r="NRD28" s="7"/>
      <c r="NRE28" s="7"/>
      <c r="NRF28" s="7"/>
      <c r="NRG28" s="7"/>
      <c r="NRH28" s="7"/>
      <c r="NRI28" s="7"/>
      <c r="NRJ28" s="7"/>
      <c r="NRK28" s="7"/>
      <c r="NRL28" s="7"/>
      <c r="NRM28" s="7"/>
      <c r="NRN28" s="7"/>
      <c r="NRO28" s="7"/>
      <c r="NRP28" s="7"/>
      <c r="NRQ28" s="7"/>
      <c r="NRR28" s="7"/>
      <c r="NRS28" s="7"/>
      <c r="NRT28" s="7"/>
      <c r="NRU28" s="7"/>
      <c r="NRV28" s="7"/>
      <c r="NRW28" s="7"/>
      <c r="NRX28" s="7"/>
      <c r="NRY28" s="7"/>
      <c r="NRZ28" s="7"/>
      <c r="NSA28" s="7"/>
      <c r="NSB28" s="7"/>
      <c r="NSC28" s="7"/>
      <c r="NSD28" s="7"/>
      <c r="NSE28" s="7"/>
      <c r="NSF28" s="7"/>
      <c r="NSG28" s="7"/>
      <c r="NSH28" s="7"/>
      <c r="NSI28" s="7"/>
      <c r="NSJ28" s="7"/>
      <c r="NSK28" s="7"/>
      <c r="NSL28" s="7"/>
      <c r="NSM28" s="7"/>
      <c r="NSN28" s="7"/>
      <c r="NSO28" s="7"/>
      <c r="NSP28" s="7"/>
      <c r="NSQ28" s="7"/>
      <c r="NSR28" s="7"/>
      <c r="NSS28" s="7"/>
      <c r="NST28" s="7"/>
      <c r="NSU28" s="7"/>
      <c r="NSV28" s="7"/>
      <c r="NSW28" s="7"/>
      <c r="NSX28" s="7"/>
      <c r="NSY28" s="7"/>
      <c r="NSZ28" s="7"/>
      <c r="NTA28" s="7"/>
      <c r="NTB28" s="7"/>
      <c r="NTC28" s="7"/>
      <c r="NTD28" s="7"/>
      <c r="NTE28" s="7"/>
      <c r="NTF28" s="7"/>
      <c r="NTG28" s="7"/>
      <c r="NTH28" s="7"/>
      <c r="NTI28" s="7"/>
      <c r="NTJ28" s="7"/>
      <c r="NTK28" s="7"/>
      <c r="NTL28" s="7"/>
      <c r="NTM28" s="7"/>
      <c r="NTN28" s="7"/>
      <c r="NTO28" s="7"/>
      <c r="NTP28" s="7"/>
      <c r="NTQ28" s="7"/>
      <c r="NTR28" s="7"/>
      <c r="NTS28" s="7"/>
      <c r="NTT28" s="7"/>
      <c r="NTU28" s="7"/>
      <c r="NTV28" s="7"/>
      <c r="NTW28" s="7"/>
      <c r="NTX28" s="7"/>
      <c r="NTY28" s="7"/>
      <c r="NTZ28" s="7"/>
      <c r="NUA28" s="7"/>
      <c r="NUB28" s="7"/>
      <c r="NUC28" s="7"/>
      <c r="NUD28" s="7"/>
      <c r="NUE28" s="7"/>
      <c r="NUF28" s="7"/>
      <c r="NUG28" s="7"/>
      <c r="NUH28" s="7"/>
      <c r="NUI28" s="7"/>
      <c r="NUJ28" s="7"/>
      <c r="NUK28" s="7"/>
      <c r="NUL28" s="7"/>
      <c r="NUM28" s="7"/>
      <c r="NUN28" s="7"/>
      <c r="NUO28" s="7"/>
      <c r="NUP28" s="7"/>
      <c r="NUQ28" s="7"/>
      <c r="NUR28" s="7"/>
      <c r="NUS28" s="7"/>
      <c r="NUT28" s="7"/>
      <c r="NUU28" s="7"/>
      <c r="NUV28" s="7"/>
      <c r="NUW28" s="7"/>
      <c r="NUX28" s="7"/>
      <c r="NUY28" s="7"/>
      <c r="NUZ28" s="7"/>
      <c r="NVA28" s="7"/>
      <c r="NVB28" s="7"/>
      <c r="NVC28" s="7"/>
      <c r="NVD28" s="7"/>
      <c r="NVE28" s="7"/>
      <c r="NVF28" s="7"/>
      <c r="NVG28" s="7"/>
      <c r="NVH28" s="7"/>
      <c r="NVI28" s="7"/>
      <c r="NVJ28" s="7"/>
      <c r="NVK28" s="7"/>
      <c r="NVL28" s="7"/>
      <c r="NVM28" s="7"/>
      <c r="NVN28" s="7"/>
      <c r="NVO28" s="7"/>
      <c r="NVP28" s="7"/>
      <c r="NVQ28" s="7"/>
      <c r="NVR28" s="7"/>
      <c r="NVS28" s="7"/>
      <c r="NVT28" s="7"/>
      <c r="NVU28" s="7"/>
      <c r="NVV28" s="7"/>
      <c r="NVW28" s="7"/>
      <c r="NVX28" s="7"/>
      <c r="NVY28" s="7"/>
      <c r="NVZ28" s="7"/>
      <c r="NWA28" s="7"/>
      <c r="NWB28" s="7"/>
      <c r="NWC28" s="7"/>
      <c r="NWD28" s="7"/>
      <c r="NWE28" s="7"/>
      <c r="NWF28" s="7"/>
      <c r="NWG28" s="7"/>
      <c r="NWH28" s="7"/>
      <c r="NWI28" s="7"/>
      <c r="NWJ28" s="7"/>
      <c r="NWK28" s="7"/>
      <c r="NWL28" s="7"/>
      <c r="NWM28" s="7"/>
      <c r="NWN28" s="7"/>
      <c r="NWO28" s="7"/>
      <c r="NWP28" s="7"/>
      <c r="NWQ28" s="7"/>
      <c r="NWR28" s="7"/>
      <c r="NWS28" s="7"/>
      <c r="NWT28" s="7"/>
      <c r="NWU28" s="7"/>
      <c r="NWV28" s="7"/>
      <c r="NWW28" s="7"/>
      <c r="NWX28" s="7"/>
      <c r="NWY28" s="7"/>
      <c r="NWZ28" s="7"/>
      <c r="NXA28" s="7"/>
      <c r="NXB28" s="7"/>
      <c r="NXC28" s="7"/>
      <c r="NXD28" s="7"/>
      <c r="NXE28" s="7"/>
      <c r="NXF28" s="7"/>
      <c r="NXG28" s="7"/>
      <c r="NXH28" s="7"/>
      <c r="NXI28" s="7"/>
      <c r="NXJ28" s="7"/>
      <c r="NXK28" s="7"/>
      <c r="NXL28" s="7"/>
      <c r="NXM28" s="7"/>
      <c r="NXN28" s="7"/>
      <c r="NXO28" s="7"/>
      <c r="NXP28" s="7"/>
      <c r="NXQ28" s="7"/>
      <c r="NXR28" s="7"/>
      <c r="NXS28" s="7"/>
      <c r="NXT28" s="7"/>
      <c r="NXU28" s="7"/>
      <c r="NXV28" s="7"/>
      <c r="NXW28" s="7"/>
      <c r="NXX28" s="7"/>
      <c r="NXY28" s="7"/>
      <c r="NXZ28" s="7"/>
      <c r="NYA28" s="7"/>
      <c r="NYB28" s="7"/>
      <c r="NYC28" s="7"/>
      <c r="NYD28" s="7"/>
      <c r="NYE28" s="7"/>
      <c r="NYF28" s="7"/>
      <c r="NYG28" s="7"/>
      <c r="NYH28" s="7"/>
      <c r="NYI28" s="7"/>
      <c r="NYJ28" s="7"/>
      <c r="NYK28" s="7"/>
      <c r="NYL28" s="7"/>
      <c r="NYM28" s="7"/>
      <c r="NYN28" s="7"/>
      <c r="NYO28" s="7"/>
      <c r="NYP28" s="7"/>
      <c r="NYQ28" s="7"/>
      <c r="NYR28" s="7"/>
      <c r="NYS28" s="7"/>
      <c r="NYT28" s="7"/>
      <c r="NYU28" s="7"/>
      <c r="NYV28" s="7"/>
      <c r="NYW28" s="7"/>
      <c r="NYX28" s="7"/>
      <c r="NYY28" s="7"/>
      <c r="NYZ28" s="7"/>
      <c r="NZA28" s="7"/>
      <c r="NZB28" s="7"/>
      <c r="NZC28" s="7"/>
      <c r="NZD28" s="7"/>
      <c r="NZE28" s="7"/>
      <c r="NZF28" s="7"/>
      <c r="NZG28" s="7"/>
      <c r="NZH28" s="7"/>
      <c r="NZI28" s="7"/>
      <c r="NZJ28" s="7"/>
      <c r="NZK28" s="7"/>
      <c r="NZL28" s="7"/>
      <c r="NZM28" s="7"/>
      <c r="NZN28" s="7"/>
      <c r="NZO28" s="7"/>
      <c r="NZP28" s="7"/>
      <c r="NZQ28" s="7"/>
      <c r="NZR28" s="7"/>
      <c r="NZS28" s="7"/>
      <c r="NZT28" s="7"/>
      <c r="NZU28" s="7"/>
      <c r="NZV28" s="7"/>
      <c r="NZW28" s="7"/>
      <c r="NZX28" s="7"/>
      <c r="NZY28" s="7"/>
      <c r="NZZ28" s="7"/>
      <c r="OAA28" s="7"/>
      <c r="OAB28" s="7"/>
      <c r="OAC28" s="7"/>
      <c r="OAD28" s="7"/>
      <c r="OAE28" s="7"/>
      <c r="OAF28" s="7"/>
      <c r="OAG28" s="7"/>
      <c r="OAH28" s="7"/>
      <c r="OAI28" s="7"/>
      <c r="OAJ28" s="7"/>
      <c r="OAK28" s="7"/>
      <c r="OAL28" s="7"/>
      <c r="OAM28" s="7"/>
      <c r="OAN28" s="7"/>
      <c r="OAO28" s="7"/>
      <c r="OAP28" s="7"/>
      <c r="OAQ28" s="7"/>
      <c r="OAR28" s="7"/>
      <c r="OAS28" s="7"/>
      <c r="OAT28" s="7"/>
      <c r="OAU28" s="7"/>
      <c r="OAV28" s="7"/>
      <c r="OAW28" s="7"/>
      <c r="OAX28" s="7"/>
      <c r="OAY28" s="7"/>
      <c r="OAZ28" s="7"/>
      <c r="OBA28" s="7"/>
      <c r="OBB28" s="7"/>
      <c r="OBC28" s="7"/>
      <c r="OBD28" s="7"/>
      <c r="OBE28" s="7"/>
      <c r="OBF28" s="7"/>
      <c r="OBG28" s="7"/>
      <c r="OBH28" s="7"/>
      <c r="OBI28" s="7"/>
      <c r="OBJ28" s="7"/>
      <c r="OBK28" s="7"/>
      <c r="OBL28" s="7"/>
      <c r="OBM28" s="7"/>
      <c r="OBN28" s="7"/>
      <c r="OBO28" s="7"/>
      <c r="OBP28" s="7"/>
      <c r="OBQ28" s="7"/>
      <c r="OBR28" s="7"/>
      <c r="OBS28" s="7"/>
      <c r="OBT28" s="7"/>
      <c r="OBU28" s="7"/>
      <c r="OBV28" s="7"/>
      <c r="OBW28" s="7"/>
      <c r="OBX28" s="7"/>
      <c r="OBY28" s="7"/>
      <c r="OBZ28" s="7"/>
      <c r="OCA28" s="7"/>
      <c r="OCB28" s="7"/>
      <c r="OCC28" s="7"/>
      <c r="OCD28" s="7"/>
      <c r="OCE28" s="7"/>
      <c r="OCF28" s="7"/>
      <c r="OCG28" s="7"/>
      <c r="OCH28" s="7"/>
      <c r="OCI28" s="7"/>
      <c r="OCJ28" s="7"/>
      <c r="OCK28" s="7"/>
      <c r="OCL28" s="7"/>
      <c r="OCM28" s="7"/>
      <c r="OCN28" s="7"/>
      <c r="OCO28" s="7"/>
      <c r="OCP28" s="7"/>
      <c r="OCQ28" s="7"/>
      <c r="OCR28" s="7"/>
      <c r="OCS28" s="7"/>
      <c r="OCT28" s="7"/>
      <c r="OCU28" s="7"/>
      <c r="OCV28" s="7"/>
      <c r="OCW28" s="7"/>
      <c r="OCX28" s="7"/>
      <c r="OCY28" s="7"/>
      <c r="OCZ28" s="7"/>
      <c r="ODA28" s="7"/>
      <c r="ODB28" s="7"/>
      <c r="ODC28" s="7"/>
      <c r="ODD28" s="7"/>
      <c r="ODE28" s="7"/>
      <c r="ODF28" s="7"/>
      <c r="ODG28" s="7"/>
      <c r="ODH28" s="7"/>
      <c r="ODI28" s="7"/>
      <c r="ODJ28" s="7"/>
      <c r="ODK28" s="7"/>
      <c r="ODL28" s="7"/>
      <c r="ODM28" s="7"/>
      <c r="ODN28" s="7"/>
      <c r="ODO28" s="7"/>
      <c r="ODP28" s="7"/>
      <c r="ODQ28" s="7"/>
      <c r="ODR28" s="7"/>
      <c r="ODS28" s="7"/>
      <c r="ODT28" s="7"/>
      <c r="ODU28" s="7"/>
      <c r="ODV28" s="7"/>
      <c r="ODW28" s="7"/>
      <c r="ODX28" s="7"/>
      <c r="ODY28" s="7"/>
      <c r="ODZ28" s="7"/>
      <c r="OEA28" s="7"/>
      <c r="OEB28" s="7"/>
      <c r="OEC28" s="7"/>
      <c r="OED28" s="7"/>
      <c r="OEE28" s="7"/>
      <c r="OEF28" s="7"/>
      <c r="OEG28" s="7"/>
      <c r="OEH28" s="7"/>
      <c r="OEI28" s="7"/>
      <c r="OEJ28" s="7"/>
      <c r="OEK28" s="7"/>
      <c r="OEL28" s="7"/>
      <c r="OEM28" s="7"/>
      <c r="OEN28" s="7"/>
      <c r="OEO28" s="7"/>
      <c r="OEP28" s="7"/>
      <c r="OEQ28" s="7"/>
      <c r="OER28" s="7"/>
      <c r="OES28" s="7"/>
      <c r="OET28" s="7"/>
      <c r="OEU28" s="7"/>
      <c r="OEV28" s="7"/>
      <c r="OEW28" s="7"/>
      <c r="OEX28" s="7"/>
      <c r="OEY28" s="7"/>
      <c r="OEZ28" s="7"/>
      <c r="OFA28" s="7"/>
      <c r="OFB28" s="7"/>
      <c r="OFC28" s="7"/>
      <c r="OFD28" s="7"/>
      <c r="OFE28" s="7"/>
      <c r="OFF28" s="7"/>
      <c r="OFG28" s="7"/>
      <c r="OFH28" s="7"/>
      <c r="OFI28" s="7"/>
      <c r="OFJ28" s="7"/>
      <c r="OFK28" s="7"/>
      <c r="OFL28" s="7"/>
      <c r="OFM28" s="7"/>
      <c r="OFN28" s="7"/>
      <c r="OFO28" s="7"/>
      <c r="OFP28" s="7"/>
      <c r="OFQ28" s="7"/>
      <c r="OFR28" s="7"/>
      <c r="OFS28" s="7"/>
      <c r="OFT28" s="7"/>
      <c r="OFU28" s="7"/>
      <c r="OFV28" s="7"/>
      <c r="OFW28" s="7"/>
      <c r="OFX28" s="7"/>
      <c r="OFY28" s="7"/>
      <c r="OFZ28" s="7"/>
      <c r="OGA28" s="7"/>
      <c r="OGB28" s="7"/>
      <c r="OGC28" s="7"/>
      <c r="OGD28" s="7"/>
      <c r="OGE28" s="7"/>
      <c r="OGF28" s="7"/>
      <c r="OGG28" s="7"/>
      <c r="OGH28" s="7"/>
      <c r="OGI28" s="7"/>
      <c r="OGJ28" s="7"/>
      <c r="OGK28" s="7"/>
      <c r="OGL28" s="7"/>
      <c r="OGM28" s="7"/>
      <c r="OGN28" s="7"/>
      <c r="OGO28" s="7"/>
      <c r="OGP28" s="7"/>
      <c r="OGQ28" s="7"/>
      <c r="OGR28" s="7"/>
      <c r="OGS28" s="7"/>
      <c r="OGT28" s="7"/>
      <c r="OGU28" s="7"/>
      <c r="OGV28" s="7"/>
      <c r="OGW28" s="7"/>
      <c r="OGX28" s="7"/>
      <c r="OGY28" s="7"/>
      <c r="OGZ28" s="7"/>
      <c r="OHA28" s="7"/>
      <c r="OHB28" s="7"/>
      <c r="OHC28" s="7"/>
      <c r="OHD28" s="7"/>
      <c r="OHE28" s="7"/>
      <c r="OHF28" s="7"/>
      <c r="OHG28" s="7"/>
      <c r="OHH28" s="7"/>
      <c r="OHI28" s="7"/>
      <c r="OHJ28" s="7"/>
      <c r="OHK28" s="7"/>
      <c r="OHL28" s="7"/>
      <c r="OHM28" s="7"/>
      <c r="OHN28" s="7"/>
      <c r="OHO28" s="7"/>
      <c r="OHP28" s="7"/>
      <c r="OHQ28" s="7"/>
      <c r="OHR28" s="7"/>
      <c r="OHS28" s="7"/>
      <c r="OHT28" s="7"/>
      <c r="OHU28" s="7"/>
      <c r="OHV28" s="7"/>
      <c r="OHW28" s="7"/>
      <c r="OHX28" s="7"/>
      <c r="OHY28" s="7"/>
      <c r="OHZ28" s="7"/>
      <c r="OIA28" s="7"/>
      <c r="OIB28" s="7"/>
      <c r="OIC28" s="7"/>
      <c r="OID28" s="7"/>
      <c r="OIE28" s="7"/>
      <c r="OIF28" s="7"/>
      <c r="OIG28" s="7"/>
      <c r="OIH28" s="7"/>
      <c r="OII28" s="7"/>
      <c r="OIJ28" s="7"/>
      <c r="OIK28" s="7"/>
      <c r="OIL28" s="7"/>
      <c r="OIM28" s="7"/>
      <c r="OIN28" s="7"/>
      <c r="OIO28" s="7"/>
      <c r="OIP28" s="7"/>
      <c r="OIQ28" s="7"/>
      <c r="OIR28" s="7"/>
      <c r="OIS28" s="7"/>
      <c r="OIT28" s="7"/>
      <c r="OIU28" s="7"/>
      <c r="OIV28" s="7"/>
      <c r="OIW28" s="7"/>
      <c r="OIX28" s="7"/>
      <c r="OIY28" s="7"/>
      <c r="OIZ28" s="7"/>
      <c r="OJA28" s="7"/>
      <c r="OJB28" s="7"/>
      <c r="OJC28" s="7"/>
      <c r="OJD28" s="7"/>
      <c r="OJE28" s="7"/>
      <c r="OJF28" s="7"/>
      <c r="OJG28" s="7"/>
      <c r="OJH28" s="7"/>
      <c r="OJI28" s="7"/>
      <c r="OJJ28" s="7"/>
      <c r="OJK28" s="7"/>
      <c r="OJL28" s="7"/>
      <c r="OJM28" s="7"/>
      <c r="OJN28" s="7"/>
      <c r="OJO28" s="7"/>
      <c r="OJP28" s="7"/>
      <c r="OJQ28" s="7"/>
      <c r="OJR28" s="7"/>
      <c r="OJS28" s="7"/>
      <c r="OJT28" s="7"/>
      <c r="OJU28" s="7"/>
      <c r="OJV28" s="7"/>
      <c r="OJW28" s="7"/>
      <c r="OJX28" s="7"/>
      <c r="OJY28" s="7"/>
      <c r="OJZ28" s="7"/>
      <c r="OKA28" s="7"/>
      <c r="OKB28" s="7"/>
      <c r="OKC28" s="7"/>
      <c r="OKD28" s="7"/>
      <c r="OKE28" s="7"/>
      <c r="OKF28" s="7"/>
      <c r="OKG28" s="7"/>
      <c r="OKH28" s="7"/>
      <c r="OKI28" s="7"/>
      <c r="OKJ28" s="7"/>
      <c r="OKK28" s="7"/>
      <c r="OKL28" s="7"/>
      <c r="OKM28" s="7"/>
      <c r="OKN28" s="7"/>
      <c r="OKO28" s="7"/>
      <c r="OKP28" s="7"/>
      <c r="OKQ28" s="7"/>
      <c r="OKR28" s="7"/>
      <c r="OKS28" s="7"/>
      <c r="OKT28" s="7"/>
      <c r="OKU28" s="7"/>
      <c r="OKV28" s="7"/>
      <c r="OKW28" s="7"/>
      <c r="OKX28" s="7"/>
      <c r="OKY28" s="7"/>
      <c r="OKZ28" s="7"/>
      <c r="OLA28" s="7"/>
      <c r="OLB28" s="7"/>
      <c r="OLC28" s="7"/>
      <c r="OLD28" s="7"/>
      <c r="OLE28" s="7"/>
      <c r="OLF28" s="7"/>
      <c r="OLG28" s="7"/>
      <c r="OLH28" s="7"/>
      <c r="OLI28" s="7"/>
      <c r="OLJ28" s="7"/>
      <c r="OLK28" s="7"/>
      <c r="OLL28" s="7"/>
      <c r="OLM28" s="7"/>
      <c r="OLN28" s="7"/>
      <c r="OLO28" s="7"/>
      <c r="OLP28" s="7"/>
      <c r="OLQ28" s="7"/>
      <c r="OLR28" s="7"/>
      <c r="OLS28" s="7"/>
      <c r="OLT28" s="7"/>
      <c r="OLU28" s="7"/>
      <c r="OLV28" s="7"/>
      <c r="OLW28" s="7"/>
      <c r="OLX28" s="7"/>
      <c r="OLY28" s="7"/>
      <c r="OLZ28" s="7"/>
      <c r="OMA28" s="7"/>
      <c r="OMB28" s="7"/>
      <c r="OMC28" s="7"/>
      <c r="OMD28" s="7"/>
      <c r="OME28" s="7"/>
      <c r="OMF28" s="7"/>
      <c r="OMG28" s="7"/>
      <c r="OMH28" s="7"/>
      <c r="OMI28" s="7"/>
      <c r="OMJ28" s="7"/>
      <c r="OMK28" s="7"/>
      <c r="OML28" s="7"/>
      <c r="OMM28" s="7"/>
      <c r="OMN28" s="7"/>
      <c r="OMO28" s="7"/>
      <c r="OMP28" s="7"/>
      <c r="OMQ28" s="7"/>
      <c r="OMR28" s="7"/>
      <c r="OMS28" s="7"/>
      <c r="OMT28" s="7"/>
      <c r="OMU28" s="7"/>
      <c r="OMV28" s="7"/>
      <c r="OMW28" s="7"/>
      <c r="OMX28" s="7"/>
      <c r="OMY28" s="7"/>
      <c r="OMZ28" s="7"/>
      <c r="ONA28" s="7"/>
      <c r="ONB28" s="7"/>
      <c r="ONC28" s="7"/>
      <c r="OND28" s="7"/>
      <c r="ONE28" s="7"/>
      <c r="ONF28" s="7"/>
      <c r="ONG28" s="7"/>
      <c r="ONH28" s="7"/>
      <c r="ONI28" s="7"/>
      <c r="ONJ28" s="7"/>
      <c r="ONK28" s="7"/>
      <c r="ONL28" s="7"/>
      <c r="ONM28" s="7"/>
      <c r="ONN28" s="7"/>
      <c r="ONO28" s="7"/>
      <c r="ONP28" s="7"/>
      <c r="ONQ28" s="7"/>
      <c r="ONR28" s="7"/>
      <c r="ONS28" s="7"/>
      <c r="ONT28" s="7"/>
      <c r="ONU28" s="7"/>
      <c r="ONV28" s="7"/>
      <c r="ONW28" s="7"/>
      <c r="ONX28" s="7"/>
      <c r="ONY28" s="7"/>
      <c r="ONZ28" s="7"/>
      <c r="OOA28" s="7"/>
      <c r="OOB28" s="7"/>
      <c r="OOC28" s="7"/>
      <c r="OOD28" s="7"/>
      <c r="OOE28" s="7"/>
      <c r="OOF28" s="7"/>
      <c r="OOG28" s="7"/>
      <c r="OOH28" s="7"/>
      <c r="OOI28" s="7"/>
      <c r="OOJ28" s="7"/>
      <c r="OOK28" s="7"/>
      <c r="OOL28" s="7"/>
      <c r="OOM28" s="7"/>
      <c r="OON28" s="7"/>
      <c r="OOO28" s="7"/>
      <c r="OOP28" s="7"/>
      <c r="OOQ28" s="7"/>
      <c r="OOR28" s="7"/>
      <c r="OOS28" s="7"/>
      <c r="OOT28" s="7"/>
      <c r="OOU28" s="7"/>
      <c r="OOV28" s="7"/>
      <c r="OOW28" s="7"/>
      <c r="OOX28" s="7"/>
      <c r="OOY28" s="7"/>
      <c r="OOZ28" s="7"/>
      <c r="OPA28" s="7"/>
      <c r="OPB28" s="7"/>
      <c r="OPC28" s="7"/>
      <c r="OPD28" s="7"/>
      <c r="OPE28" s="7"/>
      <c r="OPF28" s="7"/>
      <c r="OPG28" s="7"/>
      <c r="OPH28" s="7"/>
      <c r="OPI28" s="7"/>
      <c r="OPJ28" s="7"/>
      <c r="OPK28" s="7"/>
      <c r="OPL28" s="7"/>
      <c r="OPM28" s="7"/>
      <c r="OPN28" s="7"/>
      <c r="OPO28" s="7"/>
      <c r="OPP28" s="7"/>
      <c r="OPQ28" s="7"/>
      <c r="OPR28" s="7"/>
      <c r="OPS28" s="7"/>
      <c r="OPT28" s="7"/>
      <c r="OPU28" s="7"/>
      <c r="OPV28" s="7"/>
      <c r="OPW28" s="7"/>
      <c r="OPX28" s="7"/>
      <c r="OPY28" s="7"/>
      <c r="OPZ28" s="7"/>
      <c r="OQA28" s="7"/>
      <c r="OQB28" s="7"/>
      <c r="OQC28" s="7"/>
      <c r="OQD28" s="7"/>
      <c r="OQE28" s="7"/>
      <c r="OQF28" s="7"/>
      <c r="OQG28" s="7"/>
      <c r="OQH28" s="7"/>
      <c r="OQI28" s="7"/>
      <c r="OQJ28" s="7"/>
      <c r="OQK28" s="7"/>
      <c r="OQL28" s="7"/>
      <c r="OQM28" s="7"/>
      <c r="OQN28" s="7"/>
      <c r="OQO28" s="7"/>
      <c r="OQP28" s="7"/>
      <c r="OQQ28" s="7"/>
      <c r="OQR28" s="7"/>
      <c r="OQS28" s="7"/>
      <c r="OQT28" s="7"/>
      <c r="OQU28" s="7"/>
      <c r="OQV28" s="7"/>
      <c r="OQW28" s="7"/>
      <c r="OQX28" s="7"/>
      <c r="OQY28" s="7"/>
      <c r="OQZ28" s="7"/>
      <c r="ORA28" s="7"/>
      <c r="ORB28" s="7"/>
      <c r="ORC28" s="7"/>
      <c r="ORD28" s="7"/>
      <c r="ORE28" s="7"/>
      <c r="ORF28" s="7"/>
      <c r="ORG28" s="7"/>
      <c r="ORH28" s="7"/>
      <c r="ORI28" s="7"/>
      <c r="ORJ28" s="7"/>
      <c r="ORK28" s="7"/>
      <c r="ORL28" s="7"/>
      <c r="ORM28" s="7"/>
      <c r="ORN28" s="7"/>
      <c r="ORO28" s="7"/>
      <c r="ORP28" s="7"/>
      <c r="ORQ28" s="7"/>
      <c r="ORR28" s="7"/>
      <c r="ORS28" s="7"/>
      <c r="ORT28" s="7"/>
      <c r="ORU28" s="7"/>
      <c r="ORV28" s="7"/>
      <c r="ORW28" s="7"/>
      <c r="ORX28" s="7"/>
      <c r="ORY28" s="7"/>
      <c r="ORZ28" s="7"/>
      <c r="OSA28" s="7"/>
      <c r="OSB28" s="7"/>
      <c r="OSC28" s="7"/>
      <c r="OSD28" s="7"/>
      <c r="OSE28" s="7"/>
      <c r="OSF28" s="7"/>
      <c r="OSG28" s="7"/>
      <c r="OSH28" s="7"/>
      <c r="OSI28" s="7"/>
      <c r="OSJ28" s="7"/>
      <c r="OSK28" s="7"/>
      <c r="OSL28" s="7"/>
      <c r="OSM28" s="7"/>
      <c r="OSN28" s="7"/>
      <c r="OSO28" s="7"/>
      <c r="OSP28" s="7"/>
      <c r="OSQ28" s="7"/>
      <c r="OSR28" s="7"/>
      <c r="OSS28" s="7"/>
      <c r="OST28" s="7"/>
      <c r="OSU28" s="7"/>
      <c r="OSV28" s="7"/>
      <c r="OSW28" s="7"/>
      <c r="OSX28" s="7"/>
      <c r="OSY28" s="7"/>
      <c r="OSZ28" s="7"/>
      <c r="OTA28" s="7"/>
      <c r="OTB28" s="7"/>
      <c r="OTC28" s="7"/>
      <c r="OTD28" s="7"/>
      <c r="OTE28" s="7"/>
      <c r="OTF28" s="7"/>
      <c r="OTG28" s="7"/>
      <c r="OTH28" s="7"/>
      <c r="OTI28" s="7"/>
      <c r="OTJ28" s="7"/>
      <c r="OTK28" s="7"/>
      <c r="OTL28" s="7"/>
      <c r="OTM28" s="7"/>
      <c r="OTN28" s="7"/>
      <c r="OTO28" s="7"/>
      <c r="OTP28" s="7"/>
      <c r="OTQ28" s="7"/>
      <c r="OTR28" s="7"/>
      <c r="OTS28" s="7"/>
      <c r="OTT28" s="7"/>
      <c r="OTU28" s="7"/>
      <c r="OTV28" s="7"/>
      <c r="OTW28" s="7"/>
      <c r="OTX28" s="7"/>
      <c r="OTY28" s="7"/>
      <c r="OTZ28" s="7"/>
      <c r="OUA28" s="7"/>
      <c r="OUB28" s="7"/>
      <c r="OUC28" s="7"/>
      <c r="OUD28" s="7"/>
      <c r="OUE28" s="7"/>
      <c r="OUF28" s="7"/>
      <c r="OUG28" s="7"/>
      <c r="OUH28" s="7"/>
      <c r="OUI28" s="7"/>
      <c r="OUJ28" s="7"/>
      <c r="OUK28" s="7"/>
      <c r="OUL28" s="7"/>
      <c r="OUM28" s="7"/>
      <c r="OUN28" s="7"/>
      <c r="OUO28" s="7"/>
      <c r="OUP28" s="7"/>
      <c r="OUQ28" s="7"/>
      <c r="OUR28" s="7"/>
      <c r="OUS28" s="7"/>
      <c r="OUT28" s="7"/>
      <c r="OUU28" s="7"/>
      <c r="OUV28" s="7"/>
      <c r="OUW28" s="7"/>
      <c r="OUX28" s="7"/>
      <c r="OUY28" s="7"/>
      <c r="OUZ28" s="7"/>
      <c r="OVA28" s="7"/>
      <c r="OVB28" s="7"/>
      <c r="OVC28" s="7"/>
      <c r="OVD28" s="7"/>
      <c r="OVE28" s="7"/>
      <c r="OVF28" s="7"/>
      <c r="OVG28" s="7"/>
      <c r="OVH28" s="7"/>
      <c r="OVI28" s="7"/>
      <c r="OVJ28" s="7"/>
      <c r="OVK28" s="7"/>
      <c r="OVL28" s="7"/>
      <c r="OVM28" s="7"/>
      <c r="OVN28" s="7"/>
      <c r="OVO28" s="7"/>
      <c r="OVP28" s="7"/>
      <c r="OVQ28" s="7"/>
      <c r="OVR28" s="7"/>
      <c r="OVS28" s="7"/>
      <c r="OVT28" s="7"/>
      <c r="OVU28" s="7"/>
      <c r="OVV28" s="7"/>
      <c r="OVW28" s="7"/>
      <c r="OVX28" s="7"/>
      <c r="OVY28" s="7"/>
      <c r="OVZ28" s="7"/>
      <c r="OWA28" s="7"/>
      <c r="OWB28" s="7"/>
      <c r="OWC28" s="7"/>
      <c r="OWD28" s="7"/>
      <c r="OWE28" s="7"/>
      <c r="OWF28" s="7"/>
      <c r="OWG28" s="7"/>
      <c r="OWH28" s="7"/>
      <c r="OWI28" s="7"/>
      <c r="OWJ28" s="7"/>
      <c r="OWK28" s="7"/>
      <c r="OWL28" s="7"/>
      <c r="OWM28" s="7"/>
      <c r="OWN28" s="7"/>
      <c r="OWO28" s="7"/>
      <c r="OWP28" s="7"/>
      <c r="OWQ28" s="7"/>
      <c r="OWR28" s="7"/>
      <c r="OWS28" s="7"/>
      <c r="OWT28" s="7"/>
      <c r="OWU28" s="7"/>
      <c r="OWV28" s="7"/>
      <c r="OWW28" s="7"/>
      <c r="OWX28" s="7"/>
      <c r="OWY28" s="7"/>
      <c r="OWZ28" s="7"/>
      <c r="OXA28" s="7"/>
      <c r="OXB28" s="7"/>
      <c r="OXC28" s="7"/>
      <c r="OXD28" s="7"/>
      <c r="OXE28" s="7"/>
      <c r="OXF28" s="7"/>
      <c r="OXG28" s="7"/>
      <c r="OXH28" s="7"/>
      <c r="OXI28" s="7"/>
      <c r="OXJ28" s="7"/>
      <c r="OXK28" s="7"/>
      <c r="OXL28" s="7"/>
      <c r="OXM28" s="7"/>
      <c r="OXN28" s="7"/>
      <c r="OXO28" s="7"/>
      <c r="OXP28" s="7"/>
      <c r="OXQ28" s="7"/>
      <c r="OXR28" s="7"/>
      <c r="OXS28" s="7"/>
      <c r="OXT28" s="7"/>
      <c r="OXU28" s="7"/>
      <c r="OXV28" s="7"/>
      <c r="OXW28" s="7"/>
      <c r="OXX28" s="7"/>
      <c r="OXY28" s="7"/>
      <c r="OXZ28" s="7"/>
      <c r="OYA28" s="7"/>
      <c r="OYB28" s="7"/>
      <c r="OYC28" s="7"/>
      <c r="OYD28" s="7"/>
      <c r="OYE28" s="7"/>
      <c r="OYF28" s="7"/>
      <c r="OYG28" s="7"/>
      <c r="OYH28" s="7"/>
      <c r="OYI28" s="7"/>
      <c r="OYJ28" s="7"/>
      <c r="OYK28" s="7"/>
      <c r="OYL28" s="7"/>
      <c r="OYM28" s="7"/>
      <c r="OYN28" s="7"/>
      <c r="OYO28" s="7"/>
      <c r="OYP28" s="7"/>
      <c r="OYQ28" s="7"/>
      <c r="OYR28" s="7"/>
      <c r="OYS28" s="7"/>
      <c r="OYT28" s="7"/>
      <c r="OYU28" s="7"/>
      <c r="OYV28" s="7"/>
      <c r="OYW28" s="7"/>
      <c r="OYX28" s="7"/>
      <c r="OYY28" s="7"/>
      <c r="OYZ28" s="7"/>
      <c r="OZA28" s="7"/>
      <c r="OZB28" s="7"/>
      <c r="OZC28" s="7"/>
      <c r="OZD28" s="7"/>
      <c r="OZE28" s="7"/>
      <c r="OZF28" s="7"/>
      <c r="OZG28" s="7"/>
      <c r="OZH28" s="7"/>
      <c r="OZI28" s="7"/>
      <c r="OZJ28" s="7"/>
      <c r="OZK28" s="7"/>
      <c r="OZL28" s="7"/>
      <c r="OZM28" s="7"/>
      <c r="OZN28" s="7"/>
      <c r="OZO28" s="7"/>
      <c r="OZP28" s="7"/>
      <c r="OZQ28" s="7"/>
      <c r="OZR28" s="7"/>
      <c r="OZS28" s="7"/>
      <c r="OZT28" s="7"/>
      <c r="OZU28" s="7"/>
      <c r="OZV28" s="7"/>
      <c r="OZW28" s="7"/>
      <c r="OZX28" s="7"/>
      <c r="OZY28" s="7"/>
      <c r="OZZ28" s="7"/>
      <c r="PAA28" s="7"/>
      <c r="PAB28" s="7"/>
      <c r="PAC28" s="7"/>
      <c r="PAD28" s="7"/>
      <c r="PAE28" s="7"/>
      <c r="PAF28" s="7"/>
      <c r="PAG28" s="7"/>
      <c r="PAH28" s="7"/>
      <c r="PAI28" s="7"/>
      <c r="PAJ28" s="7"/>
      <c r="PAK28" s="7"/>
      <c r="PAL28" s="7"/>
      <c r="PAM28" s="7"/>
      <c r="PAN28" s="7"/>
      <c r="PAO28" s="7"/>
      <c r="PAP28" s="7"/>
      <c r="PAQ28" s="7"/>
      <c r="PAR28" s="7"/>
      <c r="PAS28" s="7"/>
      <c r="PAT28" s="7"/>
      <c r="PAU28" s="7"/>
      <c r="PAV28" s="7"/>
      <c r="PAW28" s="7"/>
      <c r="PAX28" s="7"/>
      <c r="PAY28" s="7"/>
      <c r="PAZ28" s="7"/>
      <c r="PBA28" s="7"/>
      <c r="PBB28" s="7"/>
      <c r="PBC28" s="7"/>
      <c r="PBD28" s="7"/>
      <c r="PBE28" s="7"/>
      <c r="PBF28" s="7"/>
      <c r="PBG28" s="7"/>
      <c r="PBH28" s="7"/>
      <c r="PBI28" s="7"/>
      <c r="PBJ28" s="7"/>
      <c r="PBK28" s="7"/>
      <c r="PBL28" s="7"/>
      <c r="PBM28" s="7"/>
      <c r="PBN28" s="7"/>
      <c r="PBO28" s="7"/>
      <c r="PBP28" s="7"/>
      <c r="PBQ28" s="7"/>
      <c r="PBR28" s="7"/>
      <c r="PBS28" s="7"/>
      <c r="PBT28" s="7"/>
      <c r="PBU28" s="7"/>
      <c r="PBV28" s="7"/>
      <c r="PBW28" s="7"/>
      <c r="PBX28" s="7"/>
      <c r="PBY28" s="7"/>
      <c r="PBZ28" s="7"/>
      <c r="PCA28" s="7"/>
      <c r="PCB28" s="7"/>
      <c r="PCC28" s="7"/>
      <c r="PCD28" s="7"/>
      <c r="PCE28" s="7"/>
      <c r="PCF28" s="7"/>
      <c r="PCG28" s="7"/>
      <c r="PCH28" s="7"/>
      <c r="PCI28" s="7"/>
      <c r="PCJ28" s="7"/>
      <c r="PCK28" s="7"/>
      <c r="PCL28" s="7"/>
      <c r="PCM28" s="7"/>
      <c r="PCN28" s="7"/>
      <c r="PCO28" s="7"/>
      <c r="PCP28" s="7"/>
      <c r="PCQ28" s="7"/>
      <c r="PCR28" s="7"/>
      <c r="PCS28" s="7"/>
      <c r="PCT28" s="7"/>
      <c r="PCU28" s="7"/>
      <c r="PCV28" s="7"/>
      <c r="PCW28" s="7"/>
      <c r="PCX28" s="7"/>
      <c r="PCY28" s="7"/>
      <c r="PCZ28" s="7"/>
      <c r="PDA28" s="7"/>
      <c r="PDB28" s="7"/>
      <c r="PDC28" s="7"/>
      <c r="PDD28" s="7"/>
      <c r="PDE28" s="7"/>
      <c r="PDF28" s="7"/>
      <c r="PDG28" s="7"/>
      <c r="PDH28" s="7"/>
      <c r="PDI28" s="7"/>
      <c r="PDJ28" s="7"/>
      <c r="PDK28" s="7"/>
      <c r="PDL28" s="7"/>
      <c r="PDM28" s="7"/>
      <c r="PDN28" s="7"/>
      <c r="PDO28" s="7"/>
      <c r="PDP28" s="7"/>
      <c r="PDQ28" s="7"/>
      <c r="PDR28" s="7"/>
      <c r="PDS28" s="7"/>
      <c r="PDT28" s="7"/>
      <c r="PDU28" s="7"/>
      <c r="PDV28" s="7"/>
      <c r="PDW28" s="7"/>
      <c r="PDX28" s="7"/>
      <c r="PDY28" s="7"/>
      <c r="PDZ28" s="7"/>
      <c r="PEA28" s="7"/>
      <c r="PEB28" s="7"/>
      <c r="PEC28" s="7"/>
      <c r="PED28" s="7"/>
      <c r="PEE28" s="7"/>
      <c r="PEF28" s="7"/>
      <c r="PEG28" s="7"/>
      <c r="PEH28" s="7"/>
      <c r="PEI28" s="7"/>
      <c r="PEJ28" s="7"/>
      <c r="PEK28" s="7"/>
      <c r="PEL28" s="7"/>
      <c r="PEM28" s="7"/>
      <c r="PEN28" s="7"/>
      <c r="PEO28" s="7"/>
      <c r="PEP28" s="7"/>
      <c r="PEQ28" s="7"/>
      <c r="PER28" s="7"/>
      <c r="PES28" s="7"/>
      <c r="PET28" s="7"/>
      <c r="PEU28" s="7"/>
      <c r="PEV28" s="7"/>
      <c r="PEW28" s="7"/>
      <c r="PEX28" s="7"/>
      <c r="PEY28" s="7"/>
      <c r="PEZ28" s="7"/>
      <c r="PFA28" s="7"/>
      <c r="PFB28" s="7"/>
      <c r="PFC28" s="7"/>
      <c r="PFD28" s="7"/>
      <c r="PFE28" s="7"/>
      <c r="PFF28" s="7"/>
      <c r="PFG28" s="7"/>
      <c r="PFH28" s="7"/>
      <c r="PFI28" s="7"/>
      <c r="PFJ28" s="7"/>
      <c r="PFK28" s="7"/>
      <c r="PFL28" s="7"/>
      <c r="PFM28" s="7"/>
      <c r="PFN28" s="7"/>
      <c r="PFO28" s="7"/>
      <c r="PFP28" s="7"/>
      <c r="PFQ28" s="7"/>
      <c r="PFR28" s="7"/>
      <c r="PFS28" s="7"/>
      <c r="PFT28" s="7"/>
      <c r="PFU28" s="7"/>
      <c r="PFV28" s="7"/>
      <c r="PFW28" s="7"/>
      <c r="PFX28" s="7"/>
      <c r="PFY28" s="7"/>
      <c r="PFZ28" s="7"/>
      <c r="PGA28" s="7"/>
      <c r="PGB28" s="7"/>
      <c r="PGC28" s="7"/>
      <c r="PGD28" s="7"/>
      <c r="PGE28" s="7"/>
      <c r="PGF28" s="7"/>
      <c r="PGG28" s="7"/>
      <c r="PGH28" s="7"/>
      <c r="PGI28" s="7"/>
      <c r="PGJ28" s="7"/>
      <c r="PGK28" s="7"/>
      <c r="PGL28" s="7"/>
      <c r="PGM28" s="7"/>
      <c r="PGN28" s="7"/>
      <c r="PGO28" s="7"/>
      <c r="PGP28" s="7"/>
      <c r="PGQ28" s="7"/>
      <c r="PGR28" s="7"/>
      <c r="PGS28" s="7"/>
      <c r="PGT28" s="7"/>
      <c r="PGU28" s="7"/>
      <c r="PGV28" s="7"/>
      <c r="PGW28" s="7"/>
      <c r="PGX28" s="7"/>
      <c r="PGY28" s="7"/>
      <c r="PGZ28" s="7"/>
      <c r="PHA28" s="7"/>
      <c r="PHB28" s="7"/>
      <c r="PHC28" s="7"/>
      <c r="PHD28" s="7"/>
      <c r="PHE28" s="7"/>
      <c r="PHF28" s="7"/>
      <c r="PHG28" s="7"/>
      <c r="PHH28" s="7"/>
      <c r="PHI28" s="7"/>
      <c r="PHJ28" s="7"/>
      <c r="PHK28" s="7"/>
      <c r="PHL28" s="7"/>
      <c r="PHM28" s="7"/>
      <c r="PHN28" s="7"/>
      <c r="PHO28" s="7"/>
      <c r="PHP28" s="7"/>
      <c r="PHQ28" s="7"/>
      <c r="PHR28" s="7"/>
      <c r="PHS28" s="7"/>
      <c r="PHT28" s="7"/>
      <c r="PHU28" s="7"/>
      <c r="PHV28" s="7"/>
      <c r="PHW28" s="7"/>
      <c r="PHX28" s="7"/>
      <c r="PHY28" s="7"/>
      <c r="PHZ28" s="7"/>
      <c r="PIA28" s="7"/>
      <c r="PIB28" s="7"/>
      <c r="PIC28" s="7"/>
      <c r="PID28" s="7"/>
      <c r="PIE28" s="7"/>
      <c r="PIF28" s="7"/>
      <c r="PIG28" s="7"/>
      <c r="PIH28" s="7"/>
      <c r="PII28" s="7"/>
      <c r="PIJ28" s="7"/>
      <c r="PIK28" s="7"/>
      <c r="PIL28" s="7"/>
      <c r="PIM28" s="7"/>
      <c r="PIN28" s="7"/>
      <c r="PIO28" s="7"/>
      <c r="PIP28" s="7"/>
      <c r="PIQ28" s="7"/>
      <c r="PIR28" s="7"/>
      <c r="PIS28" s="7"/>
      <c r="PIT28" s="7"/>
      <c r="PIU28" s="7"/>
      <c r="PIV28" s="7"/>
      <c r="PIW28" s="7"/>
      <c r="PIX28" s="7"/>
      <c r="PIY28" s="7"/>
      <c r="PIZ28" s="7"/>
      <c r="PJA28" s="7"/>
      <c r="PJB28" s="7"/>
      <c r="PJC28" s="7"/>
      <c r="PJD28" s="7"/>
      <c r="PJE28" s="7"/>
      <c r="PJF28" s="7"/>
      <c r="PJG28" s="7"/>
      <c r="PJH28" s="7"/>
      <c r="PJI28" s="7"/>
      <c r="PJJ28" s="7"/>
      <c r="PJK28" s="7"/>
      <c r="PJL28" s="7"/>
      <c r="PJM28" s="7"/>
      <c r="PJN28" s="7"/>
      <c r="PJO28" s="7"/>
      <c r="PJP28" s="7"/>
      <c r="PJQ28" s="7"/>
      <c r="PJR28" s="7"/>
      <c r="PJS28" s="7"/>
      <c r="PJT28" s="7"/>
      <c r="PJU28" s="7"/>
      <c r="PJV28" s="7"/>
      <c r="PJW28" s="7"/>
      <c r="PJX28" s="7"/>
      <c r="PJY28" s="7"/>
      <c r="PJZ28" s="7"/>
      <c r="PKA28" s="7"/>
      <c r="PKB28" s="7"/>
      <c r="PKC28" s="7"/>
      <c r="PKD28" s="7"/>
      <c r="PKE28" s="7"/>
      <c r="PKF28" s="7"/>
      <c r="PKG28" s="7"/>
      <c r="PKH28" s="7"/>
      <c r="PKI28" s="7"/>
      <c r="PKJ28" s="7"/>
      <c r="PKK28" s="7"/>
      <c r="PKL28" s="7"/>
      <c r="PKM28" s="7"/>
      <c r="PKN28" s="7"/>
      <c r="PKO28" s="7"/>
      <c r="PKP28" s="7"/>
      <c r="PKQ28" s="7"/>
      <c r="PKR28" s="7"/>
      <c r="PKS28" s="7"/>
      <c r="PKT28" s="7"/>
      <c r="PKU28" s="7"/>
      <c r="PKV28" s="7"/>
      <c r="PKW28" s="7"/>
      <c r="PKX28" s="7"/>
      <c r="PKY28" s="7"/>
      <c r="PKZ28" s="7"/>
      <c r="PLA28" s="7"/>
      <c r="PLB28" s="7"/>
      <c r="PLC28" s="7"/>
      <c r="PLD28" s="7"/>
      <c r="PLE28" s="7"/>
      <c r="PLF28" s="7"/>
      <c r="PLG28" s="7"/>
      <c r="PLH28" s="7"/>
      <c r="PLI28" s="7"/>
      <c r="PLJ28" s="7"/>
      <c r="PLK28" s="7"/>
      <c r="PLL28" s="7"/>
      <c r="PLM28" s="7"/>
      <c r="PLN28" s="7"/>
      <c r="PLO28" s="7"/>
      <c r="PLP28" s="7"/>
      <c r="PLQ28" s="7"/>
      <c r="PLR28" s="7"/>
      <c r="PLS28" s="7"/>
      <c r="PLT28" s="7"/>
      <c r="PLU28" s="7"/>
      <c r="PLV28" s="7"/>
      <c r="PLW28" s="7"/>
      <c r="PLX28" s="7"/>
      <c r="PLY28" s="7"/>
      <c r="PLZ28" s="7"/>
      <c r="PMA28" s="7"/>
      <c r="PMB28" s="7"/>
      <c r="PMC28" s="7"/>
      <c r="PMD28" s="7"/>
      <c r="PME28" s="7"/>
      <c r="PMF28" s="7"/>
      <c r="PMG28" s="7"/>
      <c r="PMH28" s="7"/>
      <c r="PMI28" s="7"/>
      <c r="PMJ28" s="7"/>
      <c r="PMK28" s="7"/>
      <c r="PML28" s="7"/>
      <c r="PMM28" s="7"/>
      <c r="PMN28" s="7"/>
      <c r="PMO28" s="7"/>
      <c r="PMP28" s="7"/>
      <c r="PMQ28" s="7"/>
      <c r="PMR28" s="7"/>
      <c r="PMS28" s="7"/>
      <c r="PMT28" s="7"/>
      <c r="PMU28" s="7"/>
      <c r="PMV28" s="7"/>
      <c r="PMW28" s="7"/>
      <c r="PMX28" s="7"/>
      <c r="PMY28" s="7"/>
      <c r="PMZ28" s="7"/>
      <c r="PNA28" s="7"/>
      <c r="PNB28" s="7"/>
      <c r="PNC28" s="7"/>
      <c r="PND28" s="7"/>
      <c r="PNE28" s="7"/>
      <c r="PNF28" s="7"/>
      <c r="PNG28" s="7"/>
      <c r="PNH28" s="7"/>
      <c r="PNI28" s="7"/>
      <c r="PNJ28" s="7"/>
      <c r="PNK28" s="7"/>
      <c r="PNL28" s="7"/>
      <c r="PNM28" s="7"/>
      <c r="PNN28" s="7"/>
      <c r="PNO28" s="7"/>
      <c r="PNP28" s="7"/>
      <c r="PNQ28" s="7"/>
      <c r="PNR28" s="7"/>
      <c r="PNS28" s="7"/>
      <c r="PNT28" s="7"/>
      <c r="PNU28" s="7"/>
      <c r="PNV28" s="7"/>
      <c r="PNW28" s="7"/>
      <c r="PNX28" s="7"/>
      <c r="PNY28" s="7"/>
      <c r="PNZ28" s="7"/>
      <c r="POA28" s="7"/>
      <c r="POB28" s="7"/>
      <c r="POC28" s="7"/>
      <c r="POD28" s="7"/>
      <c r="POE28" s="7"/>
      <c r="POF28" s="7"/>
      <c r="POG28" s="7"/>
      <c r="POH28" s="7"/>
      <c r="POI28" s="7"/>
      <c r="POJ28" s="7"/>
      <c r="POK28" s="7"/>
      <c r="POL28" s="7"/>
      <c r="POM28" s="7"/>
      <c r="PON28" s="7"/>
      <c r="POO28" s="7"/>
      <c r="POP28" s="7"/>
      <c r="POQ28" s="7"/>
      <c r="POR28" s="7"/>
      <c r="POS28" s="7"/>
      <c r="POT28" s="7"/>
      <c r="POU28" s="7"/>
      <c r="POV28" s="7"/>
      <c r="POW28" s="7"/>
      <c r="POX28" s="7"/>
      <c r="POY28" s="7"/>
      <c r="POZ28" s="7"/>
      <c r="PPA28" s="7"/>
      <c r="PPB28" s="7"/>
      <c r="PPC28" s="7"/>
      <c r="PPD28" s="7"/>
      <c r="PPE28" s="7"/>
      <c r="PPF28" s="7"/>
      <c r="PPG28" s="7"/>
      <c r="PPH28" s="7"/>
      <c r="PPI28" s="7"/>
      <c r="PPJ28" s="7"/>
      <c r="PPK28" s="7"/>
      <c r="PPL28" s="7"/>
      <c r="PPM28" s="7"/>
      <c r="PPN28" s="7"/>
      <c r="PPO28" s="7"/>
      <c r="PPP28" s="7"/>
      <c r="PPQ28" s="7"/>
      <c r="PPR28" s="7"/>
      <c r="PPS28" s="7"/>
      <c r="PPT28" s="7"/>
      <c r="PPU28" s="7"/>
      <c r="PPV28" s="7"/>
      <c r="PPW28" s="7"/>
      <c r="PPX28" s="7"/>
      <c r="PPY28" s="7"/>
      <c r="PPZ28" s="7"/>
      <c r="PQA28" s="7"/>
      <c r="PQB28" s="7"/>
      <c r="PQC28" s="7"/>
      <c r="PQD28" s="7"/>
      <c r="PQE28" s="7"/>
      <c r="PQF28" s="7"/>
      <c r="PQG28" s="7"/>
      <c r="PQH28" s="7"/>
      <c r="PQI28" s="7"/>
      <c r="PQJ28" s="7"/>
      <c r="PQK28" s="7"/>
      <c r="PQL28" s="7"/>
      <c r="PQM28" s="7"/>
      <c r="PQN28" s="7"/>
      <c r="PQO28" s="7"/>
      <c r="PQP28" s="7"/>
      <c r="PQQ28" s="7"/>
      <c r="PQR28" s="7"/>
      <c r="PQS28" s="7"/>
      <c r="PQT28" s="7"/>
      <c r="PQU28" s="7"/>
      <c r="PQV28" s="7"/>
      <c r="PQW28" s="7"/>
      <c r="PQX28" s="7"/>
      <c r="PQY28" s="7"/>
      <c r="PQZ28" s="7"/>
      <c r="PRA28" s="7"/>
      <c r="PRB28" s="7"/>
      <c r="PRC28" s="7"/>
      <c r="PRD28" s="7"/>
      <c r="PRE28" s="7"/>
      <c r="PRF28" s="7"/>
      <c r="PRG28" s="7"/>
      <c r="PRH28" s="7"/>
      <c r="PRI28" s="7"/>
      <c r="PRJ28" s="7"/>
      <c r="PRK28" s="7"/>
      <c r="PRL28" s="7"/>
      <c r="PRM28" s="7"/>
      <c r="PRN28" s="7"/>
      <c r="PRO28" s="7"/>
      <c r="PRP28" s="7"/>
      <c r="PRQ28" s="7"/>
      <c r="PRR28" s="7"/>
      <c r="PRS28" s="7"/>
      <c r="PRT28" s="7"/>
      <c r="PRU28" s="7"/>
      <c r="PRV28" s="7"/>
      <c r="PRW28" s="7"/>
      <c r="PRX28" s="7"/>
      <c r="PRY28" s="7"/>
      <c r="PRZ28" s="7"/>
      <c r="PSA28" s="7"/>
      <c r="PSB28" s="7"/>
      <c r="PSC28" s="7"/>
      <c r="PSD28" s="7"/>
      <c r="PSE28" s="7"/>
      <c r="PSF28" s="7"/>
      <c r="PSG28" s="7"/>
      <c r="PSH28" s="7"/>
      <c r="PSI28" s="7"/>
      <c r="PSJ28" s="7"/>
      <c r="PSK28" s="7"/>
      <c r="PSL28" s="7"/>
      <c r="PSM28" s="7"/>
      <c r="PSN28" s="7"/>
      <c r="PSO28" s="7"/>
      <c r="PSP28" s="7"/>
      <c r="PSQ28" s="7"/>
      <c r="PSR28" s="7"/>
      <c r="PSS28" s="7"/>
      <c r="PST28" s="7"/>
      <c r="PSU28" s="7"/>
      <c r="PSV28" s="7"/>
      <c r="PSW28" s="7"/>
      <c r="PSX28" s="7"/>
      <c r="PSY28" s="7"/>
      <c r="PSZ28" s="7"/>
      <c r="PTA28" s="7"/>
      <c r="PTB28" s="7"/>
      <c r="PTC28" s="7"/>
      <c r="PTD28" s="7"/>
      <c r="PTE28" s="7"/>
      <c r="PTF28" s="7"/>
      <c r="PTG28" s="7"/>
      <c r="PTH28" s="7"/>
      <c r="PTI28" s="7"/>
      <c r="PTJ28" s="7"/>
      <c r="PTK28" s="7"/>
      <c r="PTL28" s="7"/>
      <c r="PTM28" s="7"/>
      <c r="PTN28" s="7"/>
      <c r="PTO28" s="7"/>
      <c r="PTP28" s="7"/>
      <c r="PTQ28" s="7"/>
      <c r="PTR28" s="7"/>
      <c r="PTS28" s="7"/>
      <c r="PTT28" s="7"/>
      <c r="PTU28" s="7"/>
      <c r="PTV28" s="7"/>
      <c r="PTW28" s="7"/>
      <c r="PTX28" s="7"/>
      <c r="PTY28" s="7"/>
      <c r="PTZ28" s="7"/>
      <c r="PUA28" s="7"/>
      <c r="PUB28" s="7"/>
      <c r="PUC28" s="7"/>
      <c r="PUD28" s="7"/>
      <c r="PUE28" s="7"/>
      <c r="PUF28" s="7"/>
      <c r="PUG28" s="7"/>
      <c r="PUH28" s="7"/>
      <c r="PUI28" s="7"/>
      <c r="PUJ28" s="7"/>
      <c r="PUK28" s="7"/>
      <c r="PUL28" s="7"/>
      <c r="PUM28" s="7"/>
      <c r="PUN28" s="7"/>
      <c r="PUO28" s="7"/>
      <c r="PUP28" s="7"/>
      <c r="PUQ28" s="7"/>
      <c r="PUR28" s="7"/>
      <c r="PUS28" s="7"/>
      <c r="PUT28" s="7"/>
      <c r="PUU28" s="7"/>
      <c r="PUV28" s="7"/>
      <c r="PUW28" s="7"/>
      <c r="PUX28" s="7"/>
      <c r="PUY28" s="7"/>
      <c r="PUZ28" s="7"/>
      <c r="PVA28" s="7"/>
      <c r="PVB28" s="7"/>
      <c r="PVC28" s="7"/>
      <c r="PVD28" s="7"/>
      <c r="PVE28" s="7"/>
      <c r="PVF28" s="7"/>
      <c r="PVG28" s="7"/>
      <c r="PVH28" s="7"/>
      <c r="PVI28" s="7"/>
      <c r="PVJ28" s="7"/>
      <c r="PVK28" s="7"/>
      <c r="PVL28" s="7"/>
      <c r="PVM28" s="7"/>
      <c r="PVN28" s="7"/>
      <c r="PVO28" s="7"/>
      <c r="PVP28" s="7"/>
      <c r="PVQ28" s="7"/>
      <c r="PVR28" s="7"/>
      <c r="PVS28" s="7"/>
      <c r="PVT28" s="7"/>
      <c r="PVU28" s="7"/>
      <c r="PVV28" s="7"/>
      <c r="PVW28" s="7"/>
      <c r="PVX28" s="7"/>
      <c r="PVY28" s="7"/>
      <c r="PVZ28" s="7"/>
      <c r="PWA28" s="7"/>
      <c r="PWB28" s="7"/>
      <c r="PWC28" s="7"/>
      <c r="PWD28" s="7"/>
      <c r="PWE28" s="7"/>
      <c r="PWF28" s="7"/>
      <c r="PWG28" s="7"/>
      <c r="PWH28" s="7"/>
      <c r="PWI28" s="7"/>
      <c r="PWJ28" s="7"/>
      <c r="PWK28" s="7"/>
      <c r="PWL28" s="7"/>
      <c r="PWM28" s="7"/>
      <c r="PWN28" s="7"/>
      <c r="PWO28" s="7"/>
      <c r="PWP28" s="7"/>
      <c r="PWQ28" s="7"/>
      <c r="PWR28" s="7"/>
      <c r="PWS28" s="7"/>
      <c r="PWT28" s="7"/>
      <c r="PWU28" s="7"/>
      <c r="PWV28" s="7"/>
      <c r="PWW28" s="7"/>
      <c r="PWX28" s="7"/>
      <c r="PWY28" s="7"/>
      <c r="PWZ28" s="7"/>
      <c r="PXA28" s="7"/>
      <c r="PXB28" s="7"/>
      <c r="PXC28" s="7"/>
      <c r="PXD28" s="7"/>
      <c r="PXE28" s="7"/>
      <c r="PXF28" s="7"/>
      <c r="PXG28" s="7"/>
      <c r="PXH28" s="7"/>
      <c r="PXI28" s="7"/>
      <c r="PXJ28" s="7"/>
      <c r="PXK28" s="7"/>
      <c r="PXL28" s="7"/>
      <c r="PXM28" s="7"/>
      <c r="PXN28" s="7"/>
      <c r="PXO28" s="7"/>
      <c r="PXP28" s="7"/>
      <c r="PXQ28" s="7"/>
      <c r="PXR28" s="7"/>
      <c r="PXS28" s="7"/>
      <c r="PXT28" s="7"/>
      <c r="PXU28" s="7"/>
      <c r="PXV28" s="7"/>
      <c r="PXW28" s="7"/>
      <c r="PXX28" s="7"/>
      <c r="PXY28" s="7"/>
      <c r="PXZ28" s="7"/>
      <c r="PYA28" s="7"/>
      <c r="PYB28" s="7"/>
      <c r="PYC28" s="7"/>
      <c r="PYD28" s="7"/>
      <c r="PYE28" s="7"/>
      <c r="PYF28" s="7"/>
      <c r="PYG28" s="7"/>
      <c r="PYH28" s="7"/>
      <c r="PYI28" s="7"/>
      <c r="PYJ28" s="7"/>
      <c r="PYK28" s="7"/>
      <c r="PYL28" s="7"/>
      <c r="PYM28" s="7"/>
      <c r="PYN28" s="7"/>
      <c r="PYO28" s="7"/>
      <c r="PYP28" s="7"/>
      <c r="PYQ28" s="7"/>
      <c r="PYR28" s="7"/>
      <c r="PYS28" s="7"/>
      <c r="PYT28" s="7"/>
      <c r="PYU28" s="7"/>
      <c r="PYV28" s="7"/>
      <c r="PYW28" s="7"/>
      <c r="PYX28" s="7"/>
      <c r="PYY28" s="7"/>
      <c r="PYZ28" s="7"/>
      <c r="PZA28" s="7"/>
      <c r="PZB28" s="7"/>
      <c r="PZC28" s="7"/>
      <c r="PZD28" s="7"/>
      <c r="PZE28" s="7"/>
      <c r="PZF28" s="7"/>
      <c r="PZG28" s="7"/>
      <c r="PZH28" s="7"/>
      <c r="PZI28" s="7"/>
      <c r="PZJ28" s="7"/>
      <c r="PZK28" s="7"/>
      <c r="PZL28" s="7"/>
      <c r="PZM28" s="7"/>
      <c r="PZN28" s="7"/>
      <c r="PZO28" s="7"/>
      <c r="PZP28" s="7"/>
      <c r="PZQ28" s="7"/>
      <c r="PZR28" s="7"/>
      <c r="PZS28" s="7"/>
      <c r="PZT28" s="7"/>
      <c r="PZU28" s="7"/>
      <c r="PZV28" s="7"/>
      <c r="PZW28" s="7"/>
      <c r="PZX28" s="7"/>
      <c r="PZY28" s="7"/>
      <c r="PZZ28" s="7"/>
      <c r="QAA28" s="7"/>
      <c r="QAB28" s="7"/>
      <c r="QAC28" s="7"/>
      <c r="QAD28" s="7"/>
      <c r="QAE28" s="7"/>
      <c r="QAF28" s="7"/>
      <c r="QAG28" s="7"/>
      <c r="QAH28" s="7"/>
      <c r="QAI28" s="7"/>
      <c r="QAJ28" s="7"/>
      <c r="QAK28" s="7"/>
      <c r="QAL28" s="7"/>
      <c r="QAM28" s="7"/>
      <c r="QAN28" s="7"/>
      <c r="QAO28" s="7"/>
      <c r="QAP28" s="7"/>
      <c r="QAQ28" s="7"/>
      <c r="QAR28" s="7"/>
      <c r="QAS28" s="7"/>
      <c r="QAT28" s="7"/>
      <c r="QAU28" s="7"/>
      <c r="QAV28" s="7"/>
      <c r="QAW28" s="7"/>
      <c r="QAX28" s="7"/>
      <c r="QAY28" s="7"/>
      <c r="QAZ28" s="7"/>
      <c r="QBA28" s="7"/>
      <c r="QBB28" s="7"/>
      <c r="QBC28" s="7"/>
      <c r="QBD28" s="7"/>
      <c r="QBE28" s="7"/>
      <c r="QBF28" s="7"/>
      <c r="QBG28" s="7"/>
      <c r="QBH28" s="7"/>
      <c r="QBI28" s="7"/>
      <c r="QBJ28" s="7"/>
      <c r="QBK28" s="7"/>
      <c r="QBL28" s="7"/>
      <c r="QBM28" s="7"/>
      <c r="QBN28" s="7"/>
      <c r="QBO28" s="7"/>
      <c r="QBP28" s="7"/>
      <c r="QBQ28" s="7"/>
      <c r="QBR28" s="7"/>
      <c r="QBS28" s="7"/>
      <c r="QBT28" s="7"/>
      <c r="QBU28" s="7"/>
      <c r="QBV28" s="7"/>
      <c r="QBW28" s="7"/>
      <c r="QBX28" s="7"/>
      <c r="QBY28" s="7"/>
      <c r="QBZ28" s="7"/>
      <c r="QCA28" s="7"/>
      <c r="QCB28" s="7"/>
      <c r="QCC28" s="7"/>
      <c r="QCD28" s="7"/>
      <c r="QCE28" s="7"/>
      <c r="QCF28" s="7"/>
      <c r="QCG28" s="7"/>
      <c r="QCH28" s="7"/>
      <c r="QCI28" s="7"/>
      <c r="QCJ28" s="7"/>
      <c r="QCK28" s="7"/>
      <c r="QCL28" s="7"/>
      <c r="QCM28" s="7"/>
      <c r="QCN28" s="7"/>
      <c r="QCO28" s="7"/>
      <c r="QCP28" s="7"/>
      <c r="QCQ28" s="7"/>
      <c r="QCR28" s="7"/>
      <c r="QCS28" s="7"/>
      <c r="QCT28" s="7"/>
      <c r="QCU28" s="7"/>
      <c r="QCV28" s="7"/>
      <c r="QCW28" s="7"/>
      <c r="QCX28" s="7"/>
      <c r="QCY28" s="7"/>
      <c r="QCZ28" s="7"/>
      <c r="QDA28" s="7"/>
      <c r="QDB28" s="7"/>
      <c r="QDC28" s="7"/>
      <c r="QDD28" s="7"/>
      <c r="QDE28" s="7"/>
      <c r="QDF28" s="7"/>
      <c r="QDG28" s="7"/>
      <c r="QDH28" s="7"/>
      <c r="QDI28" s="7"/>
      <c r="QDJ28" s="7"/>
      <c r="QDK28" s="7"/>
      <c r="QDL28" s="7"/>
      <c r="QDM28" s="7"/>
      <c r="QDN28" s="7"/>
      <c r="QDO28" s="7"/>
      <c r="QDP28" s="7"/>
      <c r="QDQ28" s="7"/>
      <c r="QDR28" s="7"/>
      <c r="QDS28" s="7"/>
      <c r="QDT28" s="7"/>
      <c r="QDU28" s="7"/>
      <c r="QDV28" s="7"/>
      <c r="QDW28" s="7"/>
      <c r="QDX28" s="7"/>
      <c r="QDY28" s="7"/>
      <c r="QDZ28" s="7"/>
      <c r="QEA28" s="7"/>
      <c r="QEB28" s="7"/>
      <c r="QEC28" s="7"/>
      <c r="QED28" s="7"/>
      <c r="QEE28" s="7"/>
      <c r="QEF28" s="7"/>
      <c r="QEG28" s="7"/>
      <c r="QEH28" s="7"/>
      <c r="QEI28" s="7"/>
      <c r="QEJ28" s="7"/>
      <c r="QEK28" s="7"/>
      <c r="QEL28" s="7"/>
      <c r="QEM28" s="7"/>
      <c r="QEN28" s="7"/>
      <c r="QEO28" s="7"/>
      <c r="QEP28" s="7"/>
      <c r="QEQ28" s="7"/>
      <c r="QER28" s="7"/>
      <c r="QES28" s="7"/>
      <c r="QET28" s="7"/>
      <c r="QEU28" s="7"/>
      <c r="QEV28" s="7"/>
      <c r="QEW28" s="7"/>
      <c r="QEX28" s="7"/>
      <c r="QEY28" s="7"/>
      <c r="QEZ28" s="7"/>
      <c r="QFA28" s="7"/>
      <c r="QFB28" s="7"/>
      <c r="QFC28" s="7"/>
      <c r="QFD28" s="7"/>
      <c r="QFE28" s="7"/>
      <c r="QFF28" s="7"/>
      <c r="QFG28" s="7"/>
      <c r="QFH28" s="7"/>
      <c r="QFI28" s="7"/>
      <c r="QFJ28" s="7"/>
      <c r="QFK28" s="7"/>
      <c r="QFL28" s="7"/>
      <c r="QFM28" s="7"/>
      <c r="QFN28" s="7"/>
      <c r="QFO28" s="7"/>
      <c r="QFP28" s="7"/>
      <c r="QFQ28" s="7"/>
      <c r="QFR28" s="7"/>
      <c r="QFS28" s="7"/>
      <c r="QFT28" s="7"/>
      <c r="QFU28" s="7"/>
      <c r="QFV28" s="7"/>
      <c r="QFW28" s="7"/>
      <c r="QFX28" s="7"/>
      <c r="QFY28" s="7"/>
      <c r="QFZ28" s="7"/>
      <c r="QGA28" s="7"/>
      <c r="QGB28" s="7"/>
      <c r="QGC28" s="7"/>
      <c r="QGD28" s="7"/>
      <c r="QGE28" s="7"/>
      <c r="QGF28" s="7"/>
      <c r="QGG28" s="7"/>
      <c r="QGH28" s="7"/>
      <c r="QGI28" s="7"/>
      <c r="QGJ28" s="7"/>
      <c r="QGK28" s="7"/>
      <c r="QGL28" s="7"/>
      <c r="QGM28" s="7"/>
      <c r="QGN28" s="7"/>
      <c r="QGO28" s="7"/>
      <c r="QGP28" s="7"/>
      <c r="QGQ28" s="7"/>
      <c r="QGR28" s="7"/>
      <c r="QGS28" s="7"/>
      <c r="QGT28" s="7"/>
      <c r="QGU28" s="7"/>
      <c r="QGV28" s="7"/>
      <c r="QGW28" s="7"/>
      <c r="QGX28" s="7"/>
      <c r="QGY28" s="7"/>
      <c r="QGZ28" s="7"/>
      <c r="QHA28" s="7"/>
      <c r="QHB28" s="7"/>
      <c r="QHC28" s="7"/>
      <c r="QHD28" s="7"/>
      <c r="QHE28" s="7"/>
      <c r="QHF28" s="7"/>
      <c r="QHG28" s="7"/>
      <c r="QHH28" s="7"/>
      <c r="QHI28" s="7"/>
      <c r="QHJ28" s="7"/>
      <c r="QHK28" s="7"/>
      <c r="QHL28" s="7"/>
      <c r="QHM28" s="7"/>
      <c r="QHN28" s="7"/>
      <c r="QHO28" s="7"/>
      <c r="QHP28" s="7"/>
      <c r="QHQ28" s="7"/>
      <c r="QHR28" s="7"/>
      <c r="QHS28" s="7"/>
      <c r="QHT28" s="7"/>
      <c r="QHU28" s="7"/>
      <c r="QHV28" s="7"/>
      <c r="QHW28" s="7"/>
      <c r="QHX28" s="7"/>
      <c r="QHY28" s="7"/>
      <c r="QHZ28" s="7"/>
      <c r="QIA28" s="7"/>
      <c r="QIB28" s="7"/>
      <c r="QIC28" s="7"/>
      <c r="QID28" s="7"/>
      <c r="QIE28" s="7"/>
      <c r="QIF28" s="7"/>
      <c r="QIG28" s="7"/>
      <c r="QIH28" s="7"/>
      <c r="QII28" s="7"/>
      <c r="QIJ28" s="7"/>
      <c r="QIK28" s="7"/>
      <c r="QIL28" s="7"/>
      <c r="QIM28" s="7"/>
      <c r="QIN28" s="7"/>
      <c r="QIO28" s="7"/>
      <c r="QIP28" s="7"/>
      <c r="QIQ28" s="7"/>
      <c r="QIR28" s="7"/>
      <c r="QIS28" s="7"/>
      <c r="QIT28" s="7"/>
      <c r="QIU28" s="7"/>
      <c r="QIV28" s="7"/>
      <c r="QIW28" s="7"/>
      <c r="QIX28" s="7"/>
      <c r="QIY28" s="7"/>
      <c r="QIZ28" s="7"/>
      <c r="QJA28" s="7"/>
      <c r="QJB28" s="7"/>
      <c r="QJC28" s="7"/>
      <c r="QJD28" s="7"/>
      <c r="QJE28" s="7"/>
      <c r="QJF28" s="7"/>
      <c r="QJG28" s="7"/>
      <c r="QJH28" s="7"/>
      <c r="QJI28" s="7"/>
      <c r="QJJ28" s="7"/>
      <c r="QJK28" s="7"/>
      <c r="QJL28" s="7"/>
      <c r="QJM28" s="7"/>
      <c r="QJN28" s="7"/>
      <c r="QJO28" s="7"/>
      <c r="QJP28" s="7"/>
      <c r="QJQ28" s="7"/>
      <c r="QJR28" s="7"/>
      <c r="QJS28" s="7"/>
      <c r="QJT28" s="7"/>
      <c r="QJU28" s="7"/>
      <c r="QJV28" s="7"/>
      <c r="QJW28" s="7"/>
      <c r="QJX28" s="7"/>
      <c r="QJY28" s="7"/>
      <c r="QJZ28" s="7"/>
      <c r="QKA28" s="7"/>
      <c r="QKB28" s="7"/>
      <c r="QKC28" s="7"/>
      <c r="QKD28" s="7"/>
      <c r="QKE28" s="7"/>
      <c r="QKF28" s="7"/>
      <c r="QKG28" s="7"/>
      <c r="QKH28" s="7"/>
      <c r="QKI28" s="7"/>
      <c r="QKJ28" s="7"/>
      <c r="QKK28" s="7"/>
      <c r="QKL28" s="7"/>
      <c r="QKM28" s="7"/>
      <c r="QKN28" s="7"/>
      <c r="QKO28" s="7"/>
      <c r="QKP28" s="7"/>
      <c r="QKQ28" s="7"/>
      <c r="QKR28" s="7"/>
      <c r="QKS28" s="7"/>
      <c r="QKT28" s="7"/>
      <c r="QKU28" s="7"/>
      <c r="QKV28" s="7"/>
      <c r="QKW28" s="7"/>
      <c r="QKX28" s="7"/>
      <c r="QKY28" s="7"/>
      <c r="QKZ28" s="7"/>
      <c r="QLA28" s="7"/>
      <c r="QLB28" s="7"/>
      <c r="QLC28" s="7"/>
      <c r="QLD28" s="7"/>
      <c r="QLE28" s="7"/>
      <c r="QLF28" s="7"/>
      <c r="QLG28" s="7"/>
      <c r="QLH28" s="7"/>
      <c r="QLI28" s="7"/>
      <c r="QLJ28" s="7"/>
      <c r="QLK28" s="7"/>
      <c r="QLL28" s="7"/>
      <c r="QLM28" s="7"/>
      <c r="QLN28" s="7"/>
      <c r="QLO28" s="7"/>
      <c r="QLP28" s="7"/>
      <c r="QLQ28" s="7"/>
      <c r="QLR28" s="7"/>
      <c r="QLS28" s="7"/>
      <c r="QLT28" s="7"/>
      <c r="QLU28" s="7"/>
      <c r="QLV28" s="7"/>
      <c r="QLW28" s="7"/>
      <c r="QLX28" s="7"/>
      <c r="QLY28" s="7"/>
      <c r="QLZ28" s="7"/>
      <c r="QMA28" s="7"/>
      <c r="QMB28" s="7"/>
      <c r="QMC28" s="7"/>
      <c r="QMD28" s="7"/>
      <c r="QME28" s="7"/>
      <c r="QMF28" s="7"/>
      <c r="QMG28" s="7"/>
      <c r="QMH28" s="7"/>
      <c r="QMI28" s="7"/>
      <c r="QMJ28" s="7"/>
      <c r="QMK28" s="7"/>
      <c r="QML28" s="7"/>
      <c r="QMM28" s="7"/>
      <c r="QMN28" s="7"/>
      <c r="QMO28" s="7"/>
      <c r="QMP28" s="7"/>
      <c r="QMQ28" s="7"/>
      <c r="QMR28" s="7"/>
      <c r="QMS28" s="7"/>
      <c r="QMT28" s="7"/>
      <c r="QMU28" s="7"/>
      <c r="QMV28" s="7"/>
      <c r="QMW28" s="7"/>
      <c r="QMX28" s="7"/>
      <c r="QMY28" s="7"/>
      <c r="QMZ28" s="7"/>
      <c r="QNA28" s="7"/>
      <c r="QNB28" s="7"/>
      <c r="QNC28" s="7"/>
      <c r="QND28" s="7"/>
      <c r="QNE28" s="7"/>
      <c r="QNF28" s="7"/>
      <c r="QNG28" s="7"/>
      <c r="QNH28" s="7"/>
      <c r="QNI28" s="7"/>
      <c r="QNJ28" s="7"/>
      <c r="QNK28" s="7"/>
      <c r="QNL28" s="7"/>
      <c r="QNM28" s="7"/>
      <c r="QNN28" s="7"/>
      <c r="QNO28" s="7"/>
      <c r="QNP28" s="7"/>
      <c r="QNQ28" s="7"/>
      <c r="QNR28" s="7"/>
      <c r="QNS28" s="7"/>
      <c r="QNT28" s="7"/>
      <c r="QNU28" s="7"/>
      <c r="QNV28" s="7"/>
      <c r="QNW28" s="7"/>
      <c r="QNX28" s="7"/>
      <c r="QNY28" s="7"/>
      <c r="QNZ28" s="7"/>
      <c r="QOA28" s="7"/>
      <c r="QOB28" s="7"/>
      <c r="QOC28" s="7"/>
      <c r="QOD28" s="7"/>
      <c r="QOE28" s="7"/>
      <c r="QOF28" s="7"/>
      <c r="QOG28" s="7"/>
      <c r="QOH28" s="7"/>
      <c r="QOI28" s="7"/>
      <c r="QOJ28" s="7"/>
      <c r="QOK28" s="7"/>
      <c r="QOL28" s="7"/>
      <c r="QOM28" s="7"/>
      <c r="QON28" s="7"/>
      <c r="QOO28" s="7"/>
      <c r="QOP28" s="7"/>
      <c r="QOQ28" s="7"/>
      <c r="QOR28" s="7"/>
      <c r="QOS28" s="7"/>
      <c r="QOT28" s="7"/>
      <c r="QOU28" s="7"/>
      <c r="QOV28" s="7"/>
      <c r="QOW28" s="7"/>
      <c r="QOX28" s="7"/>
      <c r="QOY28" s="7"/>
      <c r="QOZ28" s="7"/>
      <c r="QPA28" s="7"/>
      <c r="QPB28" s="7"/>
      <c r="QPC28" s="7"/>
      <c r="QPD28" s="7"/>
      <c r="QPE28" s="7"/>
      <c r="QPF28" s="7"/>
      <c r="QPG28" s="7"/>
      <c r="QPH28" s="7"/>
      <c r="QPI28" s="7"/>
      <c r="QPJ28" s="7"/>
      <c r="QPK28" s="7"/>
      <c r="QPL28" s="7"/>
      <c r="QPM28" s="7"/>
      <c r="QPN28" s="7"/>
      <c r="QPO28" s="7"/>
      <c r="QPP28" s="7"/>
      <c r="QPQ28" s="7"/>
      <c r="QPR28" s="7"/>
      <c r="QPS28" s="7"/>
      <c r="QPT28" s="7"/>
      <c r="QPU28" s="7"/>
      <c r="QPV28" s="7"/>
      <c r="QPW28" s="7"/>
      <c r="QPX28" s="7"/>
      <c r="QPY28" s="7"/>
      <c r="QPZ28" s="7"/>
      <c r="QQA28" s="7"/>
      <c r="QQB28" s="7"/>
      <c r="QQC28" s="7"/>
      <c r="QQD28" s="7"/>
      <c r="QQE28" s="7"/>
      <c r="QQF28" s="7"/>
      <c r="QQG28" s="7"/>
      <c r="QQH28" s="7"/>
      <c r="QQI28" s="7"/>
      <c r="QQJ28" s="7"/>
      <c r="QQK28" s="7"/>
      <c r="QQL28" s="7"/>
      <c r="QQM28" s="7"/>
      <c r="QQN28" s="7"/>
      <c r="QQO28" s="7"/>
      <c r="QQP28" s="7"/>
      <c r="QQQ28" s="7"/>
      <c r="QQR28" s="7"/>
      <c r="QQS28" s="7"/>
      <c r="QQT28" s="7"/>
      <c r="QQU28" s="7"/>
      <c r="QQV28" s="7"/>
      <c r="QQW28" s="7"/>
      <c r="QQX28" s="7"/>
      <c r="QQY28" s="7"/>
      <c r="QQZ28" s="7"/>
      <c r="QRA28" s="7"/>
      <c r="QRB28" s="7"/>
      <c r="QRC28" s="7"/>
      <c r="QRD28" s="7"/>
      <c r="QRE28" s="7"/>
      <c r="QRF28" s="7"/>
      <c r="QRG28" s="7"/>
      <c r="QRH28" s="7"/>
      <c r="QRI28" s="7"/>
      <c r="QRJ28" s="7"/>
      <c r="QRK28" s="7"/>
      <c r="QRL28" s="7"/>
      <c r="QRM28" s="7"/>
      <c r="QRN28" s="7"/>
      <c r="QRO28" s="7"/>
      <c r="QRP28" s="7"/>
      <c r="QRQ28" s="7"/>
      <c r="QRR28" s="7"/>
      <c r="QRS28" s="7"/>
      <c r="QRT28" s="7"/>
      <c r="QRU28" s="7"/>
      <c r="QRV28" s="7"/>
      <c r="QRW28" s="7"/>
      <c r="QRX28" s="7"/>
      <c r="QRY28" s="7"/>
      <c r="QRZ28" s="7"/>
      <c r="QSA28" s="7"/>
      <c r="QSB28" s="7"/>
      <c r="QSC28" s="7"/>
      <c r="QSD28" s="7"/>
      <c r="QSE28" s="7"/>
      <c r="QSF28" s="7"/>
      <c r="QSG28" s="7"/>
      <c r="QSH28" s="7"/>
      <c r="QSI28" s="7"/>
      <c r="QSJ28" s="7"/>
      <c r="QSK28" s="7"/>
      <c r="QSL28" s="7"/>
      <c r="QSM28" s="7"/>
      <c r="QSN28" s="7"/>
      <c r="QSO28" s="7"/>
      <c r="QSP28" s="7"/>
      <c r="QSQ28" s="7"/>
      <c r="QSR28" s="7"/>
      <c r="QSS28" s="7"/>
      <c r="QST28" s="7"/>
      <c r="QSU28" s="7"/>
      <c r="QSV28" s="7"/>
      <c r="QSW28" s="7"/>
      <c r="QSX28" s="7"/>
      <c r="QSY28" s="7"/>
      <c r="QSZ28" s="7"/>
      <c r="QTA28" s="7"/>
      <c r="QTB28" s="7"/>
      <c r="QTC28" s="7"/>
      <c r="QTD28" s="7"/>
      <c r="QTE28" s="7"/>
      <c r="QTF28" s="7"/>
      <c r="QTG28" s="7"/>
      <c r="QTH28" s="7"/>
      <c r="QTI28" s="7"/>
      <c r="QTJ28" s="7"/>
      <c r="QTK28" s="7"/>
      <c r="QTL28" s="7"/>
      <c r="QTM28" s="7"/>
      <c r="QTN28" s="7"/>
      <c r="QTO28" s="7"/>
      <c r="QTP28" s="7"/>
      <c r="QTQ28" s="7"/>
      <c r="QTR28" s="7"/>
      <c r="QTS28" s="7"/>
      <c r="QTT28" s="7"/>
      <c r="QTU28" s="7"/>
      <c r="QTV28" s="7"/>
      <c r="QTW28" s="7"/>
      <c r="QTX28" s="7"/>
      <c r="QTY28" s="7"/>
      <c r="QTZ28" s="7"/>
      <c r="QUA28" s="7"/>
      <c r="QUB28" s="7"/>
      <c r="QUC28" s="7"/>
      <c r="QUD28" s="7"/>
      <c r="QUE28" s="7"/>
      <c r="QUF28" s="7"/>
      <c r="QUG28" s="7"/>
      <c r="QUH28" s="7"/>
      <c r="QUI28" s="7"/>
      <c r="QUJ28" s="7"/>
      <c r="QUK28" s="7"/>
      <c r="QUL28" s="7"/>
      <c r="QUM28" s="7"/>
      <c r="QUN28" s="7"/>
      <c r="QUO28" s="7"/>
      <c r="QUP28" s="7"/>
      <c r="QUQ28" s="7"/>
      <c r="QUR28" s="7"/>
      <c r="QUS28" s="7"/>
      <c r="QUT28" s="7"/>
      <c r="QUU28" s="7"/>
      <c r="QUV28" s="7"/>
      <c r="QUW28" s="7"/>
      <c r="QUX28" s="7"/>
      <c r="QUY28" s="7"/>
      <c r="QUZ28" s="7"/>
      <c r="QVA28" s="7"/>
      <c r="QVB28" s="7"/>
      <c r="QVC28" s="7"/>
      <c r="QVD28" s="7"/>
      <c r="QVE28" s="7"/>
      <c r="QVF28" s="7"/>
      <c r="QVG28" s="7"/>
      <c r="QVH28" s="7"/>
      <c r="QVI28" s="7"/>
      <c r="QVJ28" s="7"/>
      <c r="QVK28" s="7"/>
      <c r="QVL28" s="7"/>
      <c r="QVM28" s="7"/>
      <c r="QVN28" s="7"/>
      <c r="QVO28" s="7"/>
      <c r="QVP28" s="7"/>
      <c r="QVQ28" s="7"/>
      <c r="QVR28" s="7"/>
      <c r="QVS28" s="7"/>
      <c r="QVT28" s="7"/>
      <c r="QVU28" s="7"/>
      <c r="QVV28" s="7"/>
      <c r="QVW28" s="7"/>
      <c r="QVX28" s="7"/>
      <c r="QVY28" s="7"/>
      <c r="QVZ28" s="7"/>
      <c r="QWA28" s="7"/>
      <c r="QWB28" s="7"/>
      <c r="QWC28" s="7"/>
      <c r="QWD28" s="7"/>
      <c r="QWE28" s="7"/>
      <c r="QWF28" s="7"/>
      <c r="QWG28" s="7"/>
      <c r="QWH28" s="7"/>
      <c r="QWI28" s="7"/>
      <c r="QWJ28" s="7"/>
      <c r="QWK28" s="7"/>
      <c r="QWL28" s="7"/>
      <c r="QWM28" s="7"/>
      <c r="QWN28" s="7"/>
      <c r="QWO28" s="7"/>
      <c r="QWP28" s="7"/>
      <c r="QWQ28" s="7"/>
      <c r="QWR28" s="7"/>
      <c r="QWS28" s="7"/>
      <c r="QWT28" s="7"/>
      <c r="QWU28" s="7"/>
      <c r="QWV28" s="7"/>
      <c r="QWW28" s="7"/>
      <c r="QWX28" s="7"/>
      <c r="QWY28" s="7"/>
      <c r="QWZ28" s="7"/>
      <c r="QXA28" s="7"/>
      <c r="QXB28" s="7"/>
      <c r="QXC28" s="7"/>
      <c r="QXD28" s="7"/>
      <c r="QXE28" s="7"/>
      <c r="QXF28" s="7"/>
      <c r="QXG28" s="7"/>
      <c r="QXH28" s="7"/>
      <c r="QXI28" s="7"/>
      <c r="QXJ28" s="7"/>
      <c r="QXK28" s="7"/>
      <c r="QXL28" s="7"/>
      <c r="QXM28" s="7"/>
      <c r="QXN28" s="7"/>
      <c r="QXO28" s="7"/>
      <c r="QXP28" s="7"/>
      <c r="QXQ28" s="7"/>
      <c r="QXR28" s="7"/>
      <c r="QXS28" s="7"/>
      <c r="QXT28" s="7"/>
      <c r="QXU28" s="7"/>
      <c r="QXV28" s="7"/>
      <c r="QXW28" s="7"/>
      <c r="QXX28" s="7"/>
      <c r="QXY28" s="7"/>
      <c r="QXZ28" s="7"/>
      <c r="QYA28" s="7"/>
      <c r="QYB28" s="7"/>
      <c r="QYC28" s="7"/>
      <c r="QYD28" s="7"/>
      <c r="QYE28" s="7"/>
      <c r="QYF28" s="7"/>
      <c r="QYG28" s="7"/>
      <c r="QYH28" s="7"/>
      <c r="QYI28" s="7"/>
      <c r="QYJ28" s="7"/>
      <c r="QYK28" s="7"/>
      <c r="QYL28" s="7"/>
      <c r="QYM28" s="7"/>
      <c r="QYN28" s="7"/>
      <c r="QYO28" s="7"/>
      <c r="QYP28" s="7"/>
      <c r="QYQ28" s="7"/>
      <c r="QYR28" s="7"/>
      <c r="QYS28" s="7"/>
      <c r="QYT28" s="7"/>
      <c r="QYU28" s="7"/>
      <c r="QYV28" s="7"/>
      <c r="QYW28" s="7"/>
      <c r="QYX28" s="7"/>
      <c r="QYY28" s="7"/>
      <c r="QYZ28" s="7"/>
      <c r="QZA28" s="7"/>
      <c r="QZB28" s="7"/>
      <c r="QZC28" s="7"/>
      <c r="QZD28" s="7"/>
      <c r="QZE28" s="7"/>
      <c r="QZF28" s="7"/>
      <c r="QZG28" s="7"/>
      <c r="QZH28" s="7"/>
      <c r="QZI28" s="7"/>
      <c r="QZJ28" s="7"/>
      <c r="QZK28" s="7"/>
      <c r="QZL28" s="7"/>
      <c r="QZM28" s="7"/>
      <c r="QZN28" s="7"/>
      <c r="QZO28" s="7"/>
      <c r="QZP28" s="7"/>
      <c r="QZQ28" s="7"/>
      <c r="QZR28" s="7"/>
      <c r="QZS28" s="7"/>
      <c r="QZT28" s="7"/>
      <c r="QZU28" s="7"/>
      <c r="QZV28" s="7"/>
      <c r="QZW28" s="7"/>
      <c r="QZX28" s="7"/>
      <c r="QZY28" s="7"/>
      <c r="QZZ28" s="7"/>
      <c r="RAA28" s="7"/>
      <c r="RAB28" s="7"/>
      <c r="RAC28" s="7"/>
      <c r="RAD28" s="7"/>
      <c r="RAE28" s="7"/>
      <c r="RAF28" s="7"/>
      <c r="RAG28" s="7"/>
      <c r="RAH28" s="7"/>
      <c r="RAI28" s="7"/>
      <c r="RAJ28" s="7"/>
      <c r="RAK28" s="7"/>
      <c r="RAL28" s="7"/>
      <c r="RAM28" s="7"/>
      <c r="RAN28" s="7"/>
      <c r="RAO28" s="7"/>
      <c r="RAP28" s="7"/>
      <c r="RAQ28" s="7"/>
      <c r="RAR28" s="7"/>
      <c r="RAS28" s="7"/>
      <c r="RAT28" s="7"/>
      <c r="RAU28" s="7"/>
      <c r="RAV28" s="7"/>
      <c r="RAW28" s="7"/>
      <c r="RAX28" s="7"/>
      <c r="RAY28" s="7"/>
      <c r="RAZ28" s="7"/>
      <c r="RBA28" s="7"/>
      <c r="RBB28" s="7"/>
      <c r="RBC28" s="7"/>
      <c r="RBD28" s="7"/>
      <c r="RBE28" s="7"/>
      <c r="RBF28" s="7"/>
      <c r="RBG28" s="7"/>
      <c r="RBH28" s="7"/>
      <c r="RBI28" s="7"/>
      <c r="RBJ28" s="7"/>
      <c r="RBK28" s="7"/>
      <c r="RBL28" s="7"/>
      <c r="RBM28" s="7"/>
      <c r="RBN28" s="7"/>
      <c r="RBO28" s="7"/>
      <c r="RBP28" s="7"/>
      <c r="RBQ28" s="7"/>
      <c r="RBR28" s="7"/>
      <c r="RBS28" s="7"/>
      <c r="RBT28" s="7"/>
      <c r="RBU28" s="7"/>
      <c r="RBV28" s="7"/>
      <c r="RBW28" s="7"/>
      <c r="RBX28" s="7"/>
      <c r="RBY28" s="7"/>
      <c r="RBZ28" s="7"/>
      <c r="RCA28" s="7"/>
      <c r="RCB28" s="7"/>
      <c r="RCC28" s="7"/>
      <c r="RCD28" s="7"/>
      <c r="RCE28" s="7"/>
      <c r="RCF28" s="7"/>
      <c r="RCG28" s="7"/>
      <c r="RCH28" s="7"/>
      <c r="RCI28" s="7"/>
      <c r="RCJ28" s="7"/>
      <c r="RCK28" s="7"/>
      <c r="RCL28" s="7"/>
      <c r="RCM28" s="7"/>
      <c r="RCN28" s="7"/>
      <c r="RCO28" s="7"/>
      <c r="RCP28" s="7"/>
      <c r="RCQ28" s="7"/>
      <c r="RCR28" s="7"/>
      <c r="RCS28" s="7"/>
      <c r="RCT28" s="7"/>
      <c r="RCU28" s="7"/>
      <c r="RCV28" s="7"/>
      <c r="RCW28" s="7"/>
      <c r="RCX28" s="7"/>
      <c r="RCY28" s="7"/>
      <c r="RCZ28" s="7"/>
      <c r="RDA28" s="7"/>
      <c r="RDB28" s="7"/>
      <c r="RDC28" s="7"/>
      <c r="RDD28" s="7"/>
      <c r="RDE28" s="7"/>
      <c r="RDF28" s="7"/>
      <c r="RDG28" s="7"/>
      <c r="RDH28" s="7"/>
      <c r="RDI28" s="7"/>
      <c r="RDJ28" s="7"/>
      <c r="RDK28" s="7"/>
      <c r="RDL28" s="7"/>
      <c r="RDM28" s="7"/>
      <c r="RDN28" s="7"/>
      <c r="RDO28" s="7"/>
      <c r="RDP28" s="7"/>
      <c r="RDQ28" s="7"/>
      <c r="RDR28" s="7"/>
      <c r="RDS28" s="7"/>
      <c r="RDT28" s="7"/>
      <c r="RDU28" s="7"/>
      <c r="RDV28" s="7"/>
      <c r="RDW28" s="7"/>
      <c r="RDX28" s="7"/>
      <c r="RDY28" s="7"/>
      <c r="RDZ28" s="7"/>
      <c r="REA28" s="7"/>
      <c r="REB28" s="7"/>
      <c r="REC28" s="7"/>
      <c r="RED28" s="7"/>
      <c r="REE28" s="7"/>
      <c r="REF28" s="7"/>
      <c r="REG28" s="7"/>
      <c r="REH28" s="7"/>
      <c r="REI28" s="7"/>
      <c r="REJ28" s="7"/>
      <c r="REK28" s="7"/>
      <c r="REL28" s="7"/>
      <c r="REM28" s="7"/>
      <c r="REN28" s="7"/>
      <c r="REO28" s="7"/>
      <c r="REP28" s="7"/>
      <c r="REQ28" s="7"/>
      <c r="RER28" s="7"/>
      <c r="RES28" s="7"/>
      <c r="RET28" s="7"/>
      <c r="REU28" s="7"/>
      <c r="REV28" s="7"/>
      <c r="REW28" s="7"/>
      <c r="REX28" s="7"/>
      <c r="REY28" s="7"/>
      <c r="REZ28" s="7"/>
      <c r="RFA28" s="7"/>
      <c r="RFB28" s="7"/>
      <c r="RFC28" s="7"/>
      <c r="RFD28" s="7"/>
      <c r="RFE28" s="7"/>
      <c r="RFF28" s="7"/>
      <c r="RFG28" s="7"/>
      <c r="RFH28" s="7"/>
      <c r="RFI28" s="7"/>
      <c r="RFJ28" s="7"/>
      <c r="RFK28" s="7"/>
      <c r="RFL28" s="7"/>
      <c r="RFM28" s="7"/>
      <c r="RFN28" s="7"/>
      <c r="RFO28" s="7"/>
      <c r="RFP28" s="7"/>
      <c r="RFQ28" s="7"/>
      <c r="RFR28" s="7"/>
      <c r="RFS28" s="7"/>
      <c r="RFT28" s="7"/>
      <c r="RFU28" s="7"/>
      <c r="RFV28" s="7"/>
      <c r="RFW28" s="7"/>
      <c r="RFX28" s="7"/>
      <c r="RFY28" s="7"/>
      <c r="RFZ28" s="7"/>
      <c r="RGA28" s="7"/>
      <c r="RGB28" s="7"/>
      <c r="RGC28" s="7"/>
      <c r="RGD28" s="7"/>
      <c r="RGE28" s="7"/>
      <c r="RGF28" s="7"/>
      <c r="RGG28" s="7"/>
      <c r="RGH28" s="7"/>
      <c r="RGI28" s="7"/>
      <c r="RGJ28" s="7"/>
      <c r="RGK28" s="7"/>
      <c r="RGL28" s="7"/>
      <c r="RGM28" s="7"/>
      <c r="RGN28" s="7"/>
      <c r="RGO28" s="7"/>
      <c r="RGP28" s="7"/>
      <c r="RGQ28" s="7"/>
      <c r="RGR28" s="7"/>
      <c r="RGS28" s="7"/>
      <c r="RGT28" s="7"/>
      <c r="RGU28" s="7"/>
      <c r="RGV28" s="7"/>
      <c r="RGW28" s="7"/>
      <c r="RGX28" s="7"/>
      <c r="RGY28" s="7"/>
      <c r="RGZ28" s="7"/>
      <c r="RHA28" s="7"/>
      <c r="RHB28" s="7"/>
      <c r="RHC28" s="7"/>
      <c r="RHD28" s="7"/>
      <c r="RHE28" s="7"/>
      <c r="RHF28" s="7"/>
      <c r="RHG28" s="7"/>
      <c r="RHH28" s="7"/>
      <c r="RHI28" s="7"/>
      <c r="RHJ28" s="7"/>
      <c r="RHK28" s="7"/>
      <c r="RHL28" s="7"/>
      <c r="RHM28" s="7"/>
      <c r="RHN28" s="7"/>
      <c r="RHO28" s="7"/>
      <c r="RHP28" s="7"/>
      <c r="RHQ28" s="7"/>
      <c r="RHR28" s="7"/>
      <c r="RHS28" s="7"/>
      <c r="RHT28" s="7"/>
      <c r="RHU28" s="7"/>
      <c r="RHV28" s="7"/>
      <c r="RHW28" s="7"/>
      <c r="RHX28" s="7"/>
      <c r="RHY28" s="7"/>
      <c r="RHZ28" s="7"/>
      <c r="RIA28" s="7"/>
      <c r="RIB28" s="7"/>
      <c r="RIC28" s="7"/>
      <c r="RID28" s="7"/>
      <c r="RIE28" s="7"/>
      <c r="RIF28" s="7"/>
      <c r="RIG28" s="7"/>
      <c r="RIH28" s="7"/>
      <c r="RII28" s="7"/>
      <c r="RIJ28" s="7"/>
      <c r="RIK28" s="7"/>
      <c r="RIL28" s="7"/>
      <c r="RIM28" s="7"/>
      <c r="RIN28" s="7"/>
      <c r="RIO28" s="7"/>
      <c r="RIP28" s="7"/>
      <c r="RIQ28" s="7"/>
      <c r="RIR28" s="7"/>
      <c r="RIS28" s="7"/>
      <c r="RIT28" s="7"/>
      <c r="RIU28" s="7"/>
      <c r="RIV28" s="7"/>
      <c r="RIW28" s="7"/>
      <c r="RIX28" s="7"/>
      <c r="RIY28" s="7"/>
      <c r="RIZ28" s="7"/>
      <c r="RJA28" s="7"/>
      <c r="RJB28" s="7"/>
      <c r="RJC28" s="7"/>
      <c r="RJD28" s="7"/>
      <c r="RJE28" s="7"/>
      <c r="RJF28" s="7"/>
      <c r="RJG28" s="7"/>
      <c r="RJH28" s="7"/>
      <c r="RJI28" s="7"/>
      <c r="RJJ28" s="7"/>
      <c r="RJK28" s="7"/>
      <c r="RJL28" s="7"/>
      <c r="RJM28" s="7"/>
      <c r="RJN28" s="7"/>
      <c r="RJO28" s="7"/>
      <c r="RJP28" s="7"/>
      <c r="RJQ28" s="7"/>
      <c r="RJR28" s="7"/>
      <c r="RJS28" s="7"/>
      <c r="RJT28" s="7"/>
      <c r="RJU28" s="7"/>
      <c r="RJV28" s="7"/>
      <c r="RJW28" s="7"/>
      <c r="RJX28" s="7"/>
      <c r="RJY28" s="7"/>
      <c r="RJZ28" s="7"/>
      <c r="RKA28" s="7"/>
      <c r="RKB28" s="7"/>
      <c r="RKC28" s="7"/>
      <c r="RKD28" s="7"/>
      <c r="RKE28" s="7"/>
      <c r="RKF28" s="7"/>
      <c r="RKG28" s="7"/>
      <c r="RKH28" s="7"/>
      <c r="RKI28" s="7"/>
      <c r="RKJ28" s="7"/>
      <c r="RKK28" s="7"/>
      <c r="RKL28" s="7"/>
      <c r="RKM28" s="7"/>
      <c r="RKN28" s="7"/>
      <c r="RKO28" s="7"/>
      <c r="RKP28" s="7"/>
      <c r="RKQ28" s="7"/>
      <c r="RKR28" s="7"/>
      <c r="RKS28" s="7"/>
      <c r="RKT28" s="7"/>
      <c r="RKU28" s="7"/>
      <c r="RKV28" s="7"/>
      <c r="RKW28" s="7"/>
      <c r="RKX28" s="7"/>
      <c r="RKY28" s="7"/>
      <c r="RKZ28" s="7"/>
      <c r="RLA28" s="7"/>
      <c r="RLB28" s="7"/>
      <c r="RLC28" s="7"/>
      <c r="RLD28" s="7"/>
      <c r="RLE28" s="7"/>
      <c r="RLF28" s="7"/>
      <c r="RLG28" s="7"/>
      <c r="RLH28" s="7"/>
      <c r="RLI28" s="7"/>
      <c r="RLJ28" s="7"/>
      <c r="RLK28" s="7"/>
      <c r="RLL28" s="7"/>
      <c r="RLM28" s="7"/>
      <c r="RLN28" s="7"/>
      <c r="RLO28" s="7"/>
      <c r="RLP28" s="7"/>
      <c r="RLQ28" s="7"/>
      <c r="RLR28" s="7"/>
      <c r="RLS28" s="7"/>
      <c r="RLT28" s="7"/>
      <c r="RLU28" s="7"/>
      <c r="RLV28" s="7"/>
      <c r="RLW28" s="7"/>
      <c r="RLX28" s="7"/>
      <c r="RLY28" s="7"/>
      <c r="RLZ28" s="7"/>
      <c r="RMA28" s="7"/>
      <c r="RMB28" s="7"/>
      <c r="RMC28" s="7"/>
      <c r="RMD28" s="7"/>
      <c r="RME28" s="7"/>
      <c r="RMF28" s="7"/>
      <c r="RMG28" s="7"/>
      <c r="RMH28" s="7"/>
      <c r="RMI28" s="7"/>
      <c r="RMJ28" s="7"/>
      <c r="RMK28" s="7"/>
      <c r="RML28" s="7"/>
      <c r="RMM28" s="7"/>
      <c r="RMN28" s="7"/>
      <c r="RMO28" s="7"/>
      <c r="RMP28" s="7"/>
      <c r="RMQ28" s="7"/>
      <c r="RMR28" s="7"/>
      <c r="RMS28" s="7"/>
      <c r="RMT28" s="7"/>
      <c r="RMU28" s="7"/>
      <c r="RMV28" s="7"/>
      <c r="RMW28" s="7"/>
      <c r="RMX28" s="7"/>
      <c r="RMY28" s="7"/>
      <c r="RMZ28" s="7"/>
      <c r="RNA28" s="7"/>
      <c r="RNB28" s="7"/>
      <c r="RNC28" s="7"/>
      <c r="RND28" s="7"/>
      <c r="RNE28" s="7"/>
      <c r="RNF28" s="7"/>
      <c r="RNG28" s="7"/>
      <c r="RNH28" s="7"/>
      <c r="RNI28" s="7"/>
      <c r="RNJ28" s="7"/>
      <c r="RNK28" s="7"/>
      <c r="RNL28" s="7"/>
      <c r="RNM28" s="7"/>
      <c r="RNN28" s="7"/>
      <c r="RNO28" s="7"/>
      <c r="RNP28" s="7"/>
      <c r="RNQ28" s="7"/>
      <c r="RNR28" s="7"/>
      <c r="RNS28" s="7"/>
      <c r="RNT28" s="7"/>
      <c r="RNU28" s="7"/>
      <c r="RNV28" s="7"/>
      <c r="RNW28" s="7"/>
      <c r="RNX28" s="7"/>
      <c r="RNY28" s="7"/>
      <c r="RNZ28" s="7"/>
      <c r="ROA28" s="7"/>
      <c r="ROB28" s="7"/>
      <c r="ROC28" s="7"/>
      <c r="ROD28" s="7"/>
      <c r="ROE28" s="7"/>
      <c r="ROF28" s="7"/>
      <c r="ROG28" s="7"/>
      <c r="ROH28" s="7"/>
      <c r="ROI28" s="7"/>
      <c r="ROJ28" s="7"/>
      <c r="ROK28" s="7"/>
      <c r="ROL28" s="7"/>
      <c r="ROM28" s="7"/>
      <c r="RON28" s="7"/>
      <c r="ROO28" s="7"/>
      <c r="ROP28" s="7"/>
      <c r="ROQ28" s="7"/>
      <c r="ROR28" s="7"/>
      <c r="ROS28" s="7"/>
      <c r="ROT28" s="7"/>
      <c r="ROU28" s="7"/>
      <c r="ROV28" s="7"/>
      <c r="ROW28" s="7"/>
      <c r="ROX28" s="7"/>
      <c r="ROY28" s="7"/>
      <c r="ROZ28" s="7"/>
      <c r="RPA28" s="7"/>
      <c r="RPB28" s="7"/>
      <c r="RPC28" s="7"/>
      <c r="RPD28" s="7"/>
      <c r="RPE28" s="7"/>
      <c r="RPF28" s="7"/>
      <c r="RPG28" s="7"/>
      <c r="RPH28" s="7"/>
      <c r="RPI28" s="7"/>
      <c r="RPJ28" s="7"/>
      <c r="RPK28" s="7"/>
      <c r="RPL28" s="7"/>
      <c r="RPM28" s="7"/>
      <c r="RPN28" s="7"/>
      <c r="RPO28" s="7"/>
      <c r="RPP28" s="7"/>
      <c r="RPQ28" s="7"/>
      <c r="RPR28" s="7"/>
      <c r="RPS28" s="7"/>
      <c r="RPT28" s="7"/>
      <c r="RPU28" s="7"/>
      <c r="RPV28" s="7"/>
      <c r="RPW28" s="7"/>
      <c r="RPX28" s="7"/>
      <c r="RPY28" s="7"/>
      <c r="RPZ28" s="7"/>
      <c r="RQA28" s="7"/>
      <c r="RQB28" s="7"/>
      <c r="RQC28" s="7"/>
      <c r="RQD28" s="7"/>
      <c r="RQE28" s="7"/>
      <c r="RQF28" s="7"/>
      <c r="RQG28" s="7"/>
      <c r="RQH28" s="7"/>
      <c r="RQI28" s="7"/>
      <c r="RQJ28" s="7"/>
      <c r="RQK28" s="7"/>
      <c r="RQL28" s="7"/>
      <c r="RQM28" s="7"/>
      <c r="RQN28" s="7"/>
      <c r="RQO28" s="7"/>
      <c r="RQP28" s="7"/>
      <c r="RQQ28" s="7"/>
      <c r="RQR28" s="7"/>
      <c r="RQS28" s="7"/>
      <c r="RQT28" s="7"/>
      <c r="RQU28" s="7"/>
      <c r="RQV28" s="7"/>
      <c r="RQW28" s="7"/>
      <c r="RQX28" s="7"/>
      <c r="RQY28" s="7"/>
      <c r="RQZ28" s="7"/>
      <c r="RRA28" s="7"/>
      <c r="RRB28" s="7"/>
      <c r="RRC28" s="7"/>
      <c r="RRD28" s="7"/>
      <c r="RRE28" s="7"/>
      <c r="RRF28" s="7"/>
      <c r="RRG28" s="7"/>
      <c r="RRH28" s="7"/>
      <c r="RRI28" s="7"/>
      <c r="RRJ28" s="7"/>
      <c r="RRK28" s="7"/>
      <c r="RRL28" s="7"/>
      <c r="RRM28" s="7"/>
      <c r="RRN28" s="7"/>
      <c r="RRO28" s="7"/>
      <c r="RRP28" s="7"/>
      <c r="RRQ28" s="7"/>
      <c r="RRR28" s="7"/>
      <c r="RRS28" s="7"/>
      <c r="RRT28" s="7"/>
      <c r="RRU28" s="7"/>
      <c r="RRV28" s="7"/>
      <c r="RRW28" s="7"/>
      <c r="RRX28" s="7"/>
      <c r="RRY28" s="7"/>
      <c r="RRZ28" s="7"/>
      <c r="RSA28" s="7"/>
      <c r="RSB28" s="7"/>
      <c r="RSC28" s="7"/>
      <c r="RSD28" s="7"/>
      <c r="RSE28" s="7"/>
      <c r="RSF28" s="7"/>
      <c r="RSG28" s="7"/>
      <c r="RSH28" s="7"/>
      <c r="RSI28" s="7"/>
      <c r="RSJ28" s="7"/>
      <c r="RSK28" s="7"/>
      <c r="RSL28" s="7"/>
      <c r="RSM28" s="7"/>
      <c r="RSN28" s="7"/>
      <c r="RSO28" s="7"/>
      <c r="RSP28" s="7"/>
      <c r="RSQ28" s="7"/>
      <c r="RSR28" s="7"/>
      <c r="RSS28" s="7"/>
      <c r="RST28" s="7"/>
      <c r="RSU28" s="7"/>
      <c r="RSV28" s="7"/>
      <c r="RSW28" s="7"/>
      <c r="RSX28" s="7"/>
      <c r="RSY28" s="7"/>
      <c r="RSZ28" s="7"/>
      <c r="RTA28" s="7"/>
      <c r="RTB28" s="7"/>
      <c r="RTC28" s="7"/>
      <c r="RTD28" s="7"/>
      <c r="RTE28" s="7"/>
      <c r="RTF28" s="7"/>
      <c r="RTG28" s="7"/>
      <c r="RTH28" s="7"/>
      <c r="RTI28" s="7"/>
      <c r="RTJ28" s="7"/>
      <c r="RTK28" s="7"/>
      <c r="RTL28" s="7"/>
      <c r="RTM28" s="7"/>
      <c r="RTN28" s="7"/>
      <c r="RTO28" s="7"/>
      <c r="RTP28" s="7"/>
      <c r="RTQ28" s="7"/>
      <c r="RTR28" s="7"/>
      <c r="RTS28" s="7"/>
      <c r="RTT28" s="7"/>
      <c r="RTU28" s="7"/>
      <c r="RTV28" s="7"/>
      <c r="RTW28" s="7"/>
      <c r="RTX28" s="7"/>
      <c r="RTY28" s="7"/>
      <c r="RTZ28" s="7"/>
      <c r="RUA28" s="7"/>
      <c r="RUB28" s="7"/>
      <c r="RUC28" s="7"/>
      <c r="RUD28" s="7"/>
      <c r="RUE28" s="7"/>
      <c r="RUF28" s="7"/>
      <c r="RUG28" s="7"/>
      <c r="RUH28" s="7"/>
      <c r="RUI28" s="7"/>
      <c r="RUJ28" s="7"/>
      <c r="RUK28" s="7"/>
      <c r="RUL28" s="7"/>
      <c r="RUM28" s="7"/>
      <c r="RUN28" s="7"/>
      <c r="RUO28" s="7"/>
      <c r="RUP28" s="7"/>
      <c r="RUQ28" s="7"/>
      <c r="RUR28" s="7"/>
      <c r="RUS28" s="7"/>
      <c r="RUT28" s="7"/>
      <c r="RUU28" s="7"/>
      <c r="RUV28" s="7"/>
      <c r="RUW28" s="7"/>
      <c r="RUX28" s="7"/>
      <c r="RUY28" s="7"/>
      <c r="RUZ28" s="7"/>
      <c r="RVA28" s="7"/>
      <c r="RVB28" s="7"/>
      <c r="RVC28" s="7"/>
      <c r="RVD28" s="7"/>
      <c r="RVE28" s="7"/>
      <c r="RVF28" s="7"/>
      <c r="RVG28" s="7"/>
      <c r="RVH28" s="7"/>
      <c r="RVI28" s="7"/>
      <c r="RVJ28" s="7"/>
      <c r="RVK28" s="7"/>
      <c r="RVL28" s="7"/>
      <c r="RVM28" s="7"/>
      <c r="RVN28" s="7"/>
      <c r="RVO28" s="7"/>
      <c r="RVP28" s="7"/>
      <c r="RVQ28" s="7"/>
      <c r="RVR28" s="7"/>
      <c r="RVS28" s="7"/>
      <c r="RVT28" s="7"/>
      <c r="RVU28" s="7"/>
      <c r="RVV28" s="7"/>
      <c r="RVW28" s="7"/>
      <c r="RVX28" s="7"/>
      <c r="RVY28" s="7"/>
      <c r="RVZ28" s="7"/>
      <c r="RWA28" s="7"/>
      <c r="RWB28" s="7"/>
      <c r="RWC28" s="7"/>
      <c r="RWD28" s="7"/>
      <c r="RWE28" s="7"/>
      <c r="RWF28" s="7"/>
      <c r="RWG28" s="7"/>
      <c r="RWH28" s="7"/>
      <c r="RWI28" s="7"/>
      <c r="RWJ28" s="7"/>
      <c r="RWK28" s="7"/>
      <c r="RWL28" s="7"/>
      <c r="RWM28" s="7"/>
      <c r="RWN28" s="7"/>
      <c r="RWO28" s="7"/>
      <c r="RWP28" s="7"/>
      <c r="RWQ28" s="7"/>
      <c r="RWR28" s="7"/>
      <c r="RWS28" s="7"/>
      <c r="RWT28" s="7"/>
      <c r="RWU28" s="7"/>
      <c r="RWV28" s="7"/>
      <c r="RWW28" s="7"/>
      <c r="RWX28" s="7"/>
      <c r="RWY28" s="7"/>
      <c r="RWZ28" s="7"/>
      <c r="RXA28" s="7"/>
      <c r="RXB28" s="7"/>
      <c r="RXC28" s="7"/>
      <c r="RXD28" s="7"/>
      <c r="RXE28" s="7"/>
      <c r="RXF28" s="7"/>
      <c r="RXG28" s="7"/>
      <c r="RXH28" s="7"/>
      <c r="RXI28" s="7"/>
      <c r="RXJ28" s="7"/>
      <c r="RXK28" s="7"/>
      <c r="RXL28" s="7"/>
      <c r="RXM28" s="7"/>
      <c r="RXN28" s="7"/>
      <c r="RXO28" s="7"/>
      <c r="RXP28" s="7"/>
      <c r="RXQ28" s="7"/>
      <c r="RXR28" s="7"/>
      <c r="RXS28" s="7"/>
      <c r="RXT28" s="7"/>
      <c r="RXU28" s="7"/>
      <c r="RXV28" s="7"/>
      <c r="RXW28" s="7"/>
      <c r="RXX28" s="7"/>
      <c r="RXY28" s="7"/>
      <c r="RXZ28" s="7"/>
      <c r="RYA28" s="7"/>
      <c r="RYB28" s="7"/>
      <c r="RYC28" s="7"/>
      <c r="RYD28" s="7"/>
      <c r="RYE28" s="7"/>
      <c r="RYF28" s="7"/>
      <c r="RYG28" s="7"/>
      <c r="RYH28" s="7"/>
      <c r="RYI28" s="7"/>
      <c r="RYJ28" s="7"/>
      <c r="RYK28" s="7"/>
      <c r="RYL28" s="7"/>
      <c r="RYM28" s="7"/>
      <c r="RYN28" s="7"/>
      <c r="RYO28" s="7"/>
      <c r="RYP28" s="7"/>
      <c r="RYQ28" s="7"/>
      <c r="RYR28" s="7"/>
      <c r="RYS28" s="7"/>
      <c r="RYT28" s="7"/>
      <c r="RYU28" s="7"/>
      <c r="RYV28" s="7"/>
      <c r="RYW28" s="7"/>
      <c r="RYX28" s="7"/>
      <c r="RYY28" s="7"/>
      <c r="RYZ28" s="7"/>
      <c r="RZA28" s="7"/>
      <c r="RZB28" s="7"/>
      <c r="RZC28" s="7"/>
      <c r="RZD28" s="7"/>
      <c r="RZE28" s="7"/>
      <c r="RZF28" s="7"/>
      <c r="RZG28" s="7"/>
      <c r="RZH28" s="7"/>
      <c r="RZI28" s="7"/>
      <c r="RZJ28" s="7"/>
      <c r="RZK28" s="7"/>
      <c r="RZL28" s="7"/>
      <c r="RZM28" s="7"/>
      <c r="RZN28" s="7"/>
      <c r="RZO28" s="7"/>
      <c r="RZP28" s="7"/>
      <c r="RZQ28" s="7"/>
      <c r="RZR28" s="7"/>
      <c r="RZS28" s="7"/>
      <c r="RZT28" s="7"/>
      <c r="RZU28" s="7"/>
      <c r="RZV28" s="7"/>
      <c r="RZW28" s="7"/>
      <c r="RZX28" s="7"/>
      <c r="RZY28" s="7"/>
      <c r="RZZ28" s="7"/>
      <c r="SAA28" s="7"/>
      <c r="SAB28" s="7"/>
      <c r="SAC28" s="7"/>
      <c r="SAD28" s="7"/>
      <c r="SAE28" s="7"/>
      <c r="SAF28" s="7"/>
      <c r="SAG28" s="7"/>
      <c r="SAH28" s="7"/>
      <c r="SAI28" s="7"/>
      <c r="SAJ28" s="7"/>
      <c r="SAK28" s="7"/>
      <c r="SAL28" s="7"/>
      <c r="SAM28" s="7"/>
      <c r="SAN28" s="7"/>
      <c r="SAO28" s="7"/>
      <c r="SAP28" s="7"/>
      <c r="SAQ28" s="7"/>
      <c r="SAR28" s="7"/>
      <c r="SAS28" s="7"/>
      <c r="SAT28" s="7"/>
      <c r="SAU28" s="7"/>
      <c r="SAV28" s="7"/>
      <c r="SAW28" s="7"/>
      <c r="SAX28" s="7"/>
      <c r="SAY28" s="7"/>
      <c r="SAZ28" s="7"/>
      <c r="SBA28" s="7"/>
      <c r="SBB28" s="7"/>
      <c r="SBC28" s="7"/>
      <c r="SBD28" s="7"/>
      <c r="SBE28" s="7"/>
      <c r="SBF28" s="7"/>
      <c r="SBG28" s="7"/>
      <c r="SBH28" s="7"/>
      <c r="SBI28" s="7"/>
      <c r="SBJ28" s="7"/>
      <c r="SBK28" s="7"/>
      <c r="SBL28" s="7"/>
      <c r="SBM28" s="7"/>
      <c r="SBN28" s="7"/>
      <c r="SBO28" s="7"/>
      <c r="SBP28" s="7"/>
      <c r="SBQ28" s="7"/>
      <c r="SBR28" s="7"/>
      <c r="SBS28" s="7"/>
      <c r="SBT28" s="7"/>
      <c r="SBU28" s="7"/>
      <c r="SBV28" s="7"/>
      <c r="SBW28" s="7"/>
      <c r="SBX28" s="7"/>
      <c r="SBY28" s="7"/>
      <c r="SBZ28" s="7"/>
      <c r="SCA28" s="7"/>
      <c r="SCB28" s="7"/>
      <c r="SCC28" s="7"/>
      <c r="SCD28" s="7"/>
      <c r="SCE28" s="7"/>
      <c r="SCF28" s="7"/>
      <c r="SCG28" s="7"/>
      <c r="SCH28" s="7"/>
      <c r="SCI28" s="7"/>
      <c r="SCJ28" s="7"/>
      <c r="SCK28" s="7"/>
      <c r="SCL28" s="7"/>
      <c r="SCM28" s="7"/>
      <c r="SCN28" s="7"/>
      <c r="SCO28" s="7"/>
      <c r="SCP28" s="7"/>
      <c r="SCQ28" s="7"/>
      <c r="SCR28" s="7"/>
      <c r="SCS28" s="7"/>
      <c r="SCT28" s="7"/>
      <c r="SCU28" s="7"/>
      <c r="SCV28" s="7"/>
      <c r="SCW28" s="7"/>
      <c r="SCX28" s="7"/>
      <c r="SCY28" s="7"/>
      <c r="SCZ28" s="7"/>
      <c r="SDA28" s="7"/>
      <c r="SDB28" s="7"/>
      <c r="SDC28" s="7"/>
      <c r="SDD28" s="7"/>
      <c r="SDE28" s="7"/>
      <c r="SDF28" s="7"/>
      <c r="SDG28" s="7"/>
      <c r="SDH28" s="7"/>
      <c r="SDI28" s="7"/>
      <c r="SDJ28" s="7"/>
      <c r="SDK28" s="7"/>
      <c r="SDL28" s="7"/>
      <c r="SDM28" s="7"/>
      <c r="SDN28" s="7"/>
      <c r="SDO28" s="7"/>
      <c r="SDP28" s="7"/>
      <c r="SDQ28" s="7"/>
      <c r="SDR28" s="7"/>
      <c r="SDS28" s="7"/>
      <c r="SDT28" s="7"/>
      <c r="SDU28" s="7"/>
      <c r="SDV28" s="7"/>
      <c r="SDW28" s="7"/>
      <c r="SDX28" s="7"/>
      <c r="SDY28" s="7"/>
      <c r="SDZ28" s="7"/>
      <c r="SEA28" s="7"/>
      <c r="SEB28" s="7"/>
      <c r="SEC28" s="7"/>
      <c r="SED28" s="7"/>
      <c r="SEE28" s="7"/>
      <c r="SEF28" s="7"/>
      <c r="SEG28" s="7"/>
      <c r="SEH28" s="7"/>
      <c r="SEI28" s="7"/>
      <c r="SEJ28" s="7"/>
      <c r="SEK28" s="7"/>
      <c r="SEL28" s="7"/>
      <c r="SEM28" s="7"/>
      <c r="SEN28" s="7"/>
      <c r="SEO28" s="7"/>
      <c r="SEP28" s="7"/>
      <c r="SEQ28" s="7"/>
      <c r="SER28" s="7"/>
      <c r="SES28" s="7"/>
      <c r="SET28" s="7"/>
      <c r="SEU28" s="7"/>
      <c r="SEV28" s="7"/>
      <c r="SEW28" s="7"/>
      <c r="SEX28" s="7"/>
      <c r="SEY28" s="7"/>
      <c r="SEZ28" s="7"/>
      <c r="SFA28" s="7"/>
      <c r="SFB28" s="7"/>
      <c r="SFC28" s="7"/>
      <c r="SFD28" s="7"/>
      <c r="SFE28" s="7"/>
      <c r="SFF28" s="7"/>
      <c r="SFG28" s="7"/>
      <c r="SFH28" s="7"/>
      <c r="SFI28" s="7"/>
      <c r="SFJ28" s="7"/>
      <c r="SFK28" s="7"/>
      <c r="SFL28" s="7"/>
      <c r="SFM28" s="7"/>
      <c r="SFN28" s="7"/>
      <c r="SFO28" s="7"/>
      <c r="SFP28" s="7"/>
      <c r="SFQ28" s="7"/>
      <c r="SFR28" s="7"/>
      <c r="SFS28" s="7"/>
      <c r="SFT28" s="7"/>
      <c r="SFU28" s="7"/>
      <c r="SFV28" s="7"/>
      <c r="SFW28" s="7"/>
      <c r="SFX28" s="7"/>
      <c r="SFY28" s="7"/>
      <c r="SFZ28" s="7"/>
      <c r="SGA28" s="7"/>
      <c r="SGB28" s="7"/>
      <c r="SGC28" s="7"/>
      <c r="SGD28" s="7"/>
      <c r="SGE28" s="7"/>
      <c r="SGF28" s="7"/>
      <c r="SGG28" s="7"/>
      <c r="SGH28" s="7"/>
      <c r="SGI28" s="7"/>
      <c r="SGJ28" s="7"/>
      <c r="SGK28" s="7"/>
      <c r="SGL28" s="7"/>
      <c r="SGM28" s="7"/>
      <c r="SGN28" s="7"/>
      <c r="SGO28" s="7"/>
      <c r="SGP28" s="7"/>
      <c r="SGQ28" s="7"/>
      <c r="SGR28" s="7"/>
      <c r="SGS28" s="7"/>
      <c r="SGT28" s="7"/>
      <c r="SGU28" s="7"/>
      <c r="SGV28" s="7"/>
      <c r="SGW28" s="7"/>
      <c r="SGX28" s="7"/>
      <c r="SGY28" s="7"/>
      <c r="SGZ28" s="7"/>
      <c r="SHA28" s="7"/>
      <c r="SHB28" s="7"/>
      <c r="SHC28" s="7"/>
      <c r="SHD28" s="7"/>
      <c r="SHE28" s="7"/>
      <c r="SHF28" s="7"/>
      <c r="SHG28" s="7"/>
      <c r="SHH28" s="7"/>
      <c r="SHI28" s="7"/>
      <c r="SHJ28" s="7"/>
      <c r="SHK28" s="7"/>
      <c r="SHL28" s="7"/>
      <c r="SHM28" s="7"/>
      <c r="SHN28" s="7"/>
      <c r="SHO28" s="7"/>
      <c r="SHP28" s="7"/>
      <c r="SHQ28" s="7"/>
      <c r="SHR28" s="7"/>
      <c r="SHS28" s="7"/>
      <c r="SHT28" s="7"/>
      <c r="SHU28" s="7"/>
      <c r="SHV28" s="7"/>
      <c r="SHW28" s="7"/>
      <c r="SHX28" s="7"/>
      <c r="SHY28" s="7"/>
      <c r="SHZ28" s="7"/>
      <c r="SIA28" s="7"/>
      <c r="SIB28" s="7"/>
      <c r="SIC28" s="7"/>
      <c r="SID28" s="7"/>
      <c r="SIE28" s="7"/>
      <c r="SIF28" s="7"/>
      <c r="SIG28" s="7"/>
      <c r="SIH28" s="7"/>
      <c r="SII28" s="7"/>
      <c r="SIJ28" s="7"/>
      <c r="SIK28" s="7"/>
      <c r="SIL28" s="7"/>
      <c r="SIM28" s="7"/>
      <c r="SIN28" s="7"/>
      <c r="SIO28" s="7"/>
      <c r="SIP28" s="7"/>
      <c r="SIQ28" s="7"/>
      <c r="SIR28" s="7"/>
      <c r="SIS28" s="7"/>
      <c r="SIT28" s="7"/>
      <c r="SIU28" s="7"/>
      <c r="SIV28" s="7"/>
      <c r="SIW28" s="7"/>
      <c r="SIX28" s="7"/>
      <c r="SIY28" s="7"/>
      <c r="SIZ28" s="7"/>
      <c r="SJA28" s="7"/>
      <c r="SJB28" s="7"/>
      <c r="SJC28" s="7"/>
      <c r="SJD28" s="7"/>
      <c r="SJE28" s="7"/>
      <c r="SJF28" s="7"/>
      <c r="SJG28" s="7"/>
      <c r="SJH28" s="7"/>
      <c r="SJI28" s="7"/>
      <c r="SJJ28" s="7"/>
      <c r="SJK28" s="7"/>
      <c r="SJL28" s="7"/>
      <c r="SJM28" s="7"/>
      <c r="SJN28" s="7"/>
      <c r="SJO28" s="7"/>
      <c r="SJP28" s="7"/>
      <c r="SJQ28" s="7"/>
      <c r="SJR28" s="7"/>
      <c r="SJS28" s="7"/>
      <c r="SJT28" s="7"/>
      <c r="SJU28" s="7"/>
      <c r="SJV28" s="7"/>
      <c r="SJW28" s="7"/>
      <c r="SJX28" s="7"/>
      <c r="SJY28" s="7"/>
      <c r="SJZ28" s="7"/>
      <c r="SKA28" s="7"/>
      <c r="SKB28" s="7"/>
      <c r="SKC28" s="7"/>
      <c r="SKD28" s="7"/>
      <c r="SKE28" s="7"/>
      <c r="SKF28" s="7"/>
      <c r="SKG28" s="7"/>
      <c r="SKH28" s="7"/>
      <c r="SKI28" s="7"/>
      <c r="SKJ28" s="7"/>
      <c r="SKK28" s="7"/>
      <c r="SKL28" s="7"/>
      <c r="SKM28" s="7"/>
      <c r="SKN28" s="7"/>
      <c r="SKO28" s="7"/>
      <c r="SKP28" s="7"/>
      <c r="SKQ28" s="7"/>
      <c r="SKR28" s="7"/>
      <c r="SKS28" s="7"/>
      <c r="SKT28" s="7"/>
      <c r="SKU28" s="7"/>
      <c r="SKV28" s="7"/>
      <c r="SKW28" s="7"/>
      <c r="SKX28" s="7"/>
      <c r="SKY28" s="7"/>
      <c r="SKZ28" s="7"/>
      <c r="SLA28" s="7"/>
      <c r="SLB28" s="7"/>
      <c r="SLC28" s="7"/>
      <c r="SLD28" s="7"/>
      <c r="SLE28" s="7"/>
      <c r="SLF28" s="7"/>
      <c r="SLG28" s="7"/>
      <c r="SLH28" s="7"/>
      <c r="SLI28" s="7"/>
      <c r="SLJ28" s="7"/>
      <c r="SLK28" s="7"/>
      <c r="SLL28" s="7"/>
      <c r="SLM28" s="7"/>
      <c r="SLN28" s="7"/>
      <c r="SLO28" s="7"/>
      <c r="SLP28" s="7"/>
      <c r="SLQ28" s="7"/>
      <c r="SLR28" s="7"/>
      <c r="SLS28" s="7"/>
      <c r="SLT28" s="7"/>
      <c r="SLU28" s="7"/>
      <c r="SLV28" s="7"/>
      <c r="SLW28" s="7"/>
      <c r="SLX28" s="7"/>
      <c r="SLY28" s="7"/>
      <c r="SLZ28" s="7"/>
      <c r="SMA28" s="7"/>
      <c r="SMB28" s="7"/>
      <c r="SMC28" s="7"/>
      <c r="SMD28" s="7"/>
      <c r="SME28" s="7"/>
      <c r="SMF28" s="7"/>
      <c r="SMG28" s="7"/>
      <c r="SMH28" s="7"/>
      <c r="SMI28" s="7"/>
      <c r="SMJ28" s="7"/>
      <c r="SMK28" s="7"/>
      <c r="SML28" s="7"/>
      <c r="SMM28" s="7"/>
      <c r="SMN28" s="7"/>
      <c r="SMO28" s="7"/>
      <c r="SMP28" s="7"/>
      <c r="SMQ28" s="7"/>
      <c r="SMR28" s="7"/>
      <c r="SMS28" s="7"/>
      <c r="SMT28" s="7"/>
      <c r="SMU28" s="7"/>
      <c r="SMV28" s="7"/>
      <c r="SMW28" s="7"/>
      <c r="SMX28" s="7"/>
      <c r="SMY28" s="7"/>
      <c r="SMZ28" s="7"/>
      <c r="SNA28" s="7"/>
      <c r="SNB28" s="7"/>
      <c r="SNC28" s="7"/>
      <c r="SND28" s="7"/>
      <c r="SNE28" s="7"/>
      <c r="SNF28" s="7"/>
      <c r="SNG28" s="7"/>
      <c r="SNH28" s="7"/>
      <c r="SNI28" s="7"/>
      <c r="SNJ28" s="7"/>
      <c r="SNK28" s="7"/>
      <c r="SNL28" s="7"/>
      <c r="SNM28" s="7"/>
      <c r="SNN28" s="7"/>
      <c r="SNO28" s="7"/>
      <c r="SNP28" s="7"/>
      <c r="SNQ28" s="7"/>
      <c r="SNR28" s="7"/>
      <c r="SNS28" s="7"/>
      <c r="SNT28" s="7"/>
      <c r="SNU28" s="7"/>
      <c r="SNV28" s="7"/>
      <c r="SNW28" s="7"/>
      <c r="SNX28" s="7"/>
      <c r="SNY28" s="7"/>
      <c r="SNZ28" s="7"/>
      <c r="SOA28" s="7"/>
      <c r="SOB28" s="7"/>
      <c r="SOC28" s="7"/>
      <c r="SOD28" s="7"/>
      <c r="SOE28" s="7"/>
      <c r="SOF28" s="7"/>
      <c r="SOG28" s="7"/>
      <c r="SOH28" s="7"/>
      <c r="SOI28" s="7"/>
      <c r="SOJ28" s="7"/>
      <c r="SOK28" s="7"/>
      <c r="SOL28" s="7"/>
      <c r="SOM28" s="7"/>
      <c r="SON28" s="7"/>
      <c r="SOO28" s="7"/>
      <c r="SOP28" s="7"/>
      <c r="SOQ28" s="7"/>
      <c r="SOR28" s="7"/>
      <c r="SOS28" s="7"/>
      <c r="SOT28" s="7"/>
      <c r="SOU28" s="7"/>
      <c r="SOV28" s="7"/>
      <c r="SOW28" s="7"/>
      <c r="SOX28" s="7"/>
      <c r="SOY28" s="7"/>
      <c r="SOZ28" s="7"/>
      <c r="SPA28" s="7"/>
      <c r="SPB28" s="7"/>
      <c r="SPC28" s="7"/>
      <c r="SPD28" s="7"/>
      <c r="SPE28" s="7"/>
      <c r="SPF28" s="7"/>
      <c r="SPG28" s="7"/>
      <c r="SPH28" s="7"/>
      <c r="SPI28" s="7"/>
      <c r="SPJ28" s="7"/>
      <c r="SPK28" s="7"/>
      <c r="SPL28" s="7"/>
      <c r="SPM28" s="7"/>
      <c r="SPN28" s="7"/>
      <c r="SPO28" s="7"/>
      <c r="SPP28" s="7"/>
      <c r="SPQ28" s="7"/>
      <c r="SPR28" s="7"/>
      <c r="SPS28" s="7"/>
      <c r="SPT28" s="7"/>
      <c r="SPU28" s="7"/>
      <c r="SPV28" s="7"/>
      <c r="SPW28" s="7"/>
      <c r="SPX28" s="7"/>
      <c r="SPY28" s="7"/>
      <c r="SPZ28" s="7"/>
      <c r="SQA28" s="7"/>
      <c r="SQB28" s="7"/>
      <c r="SQC28" s="7"/>
      <c r="SQD28" s="7"/>
      <c r="SQE28" s="7"/>
      <c r="SQF28" s="7"/>
      <c r="SQG28" s="7"/>
      <c r="SQH28" s="7"/>
      <c r="SQI28" s="7"/>
      <c r="SQJ28" s="7"/>
      <c r="SQK28" s="7"/>
      <c r="SQL28" s="7"/>
      <c r="SQM28" s="7"/>
      <c r="SQN28" s="7"/>
      <c r="SQO28" s="7"/>
      <c r="SQP28" s="7"/>
      <c r="SQQ28" s="7"/>
      <c r="SQR28" s="7"/>
      <c r="SQS28" s="7"/>
      <c r="SQT28" s="7"/>
      <c r="SQU28" s="7"/>
      <c r="SQV28" s="7"/>
      <c r="SQW28" s="7"/>
      <c r="SQX28" s="7"/>
      <c r="SQY28" s="7"/>
      <c r="SQZ28" s="7"/>
      <c r="SRA28" s="7"/>
      <c r="SRB28" s="7"/>
      <c r="SRC28" s="7"/>
      <c r="SRD28" s="7"/>
      <c r="SRE28" s="7"/>
      <c r="SRF28" s="7"/>
      <c r="SRG28" s="7"/>
      <c r="SRH28" s="7"/>
      <c r="SRI28" s="7"/>
      <c r="SRJ28" s="7"/>
      <c r="SRK28" s="7"/>
      <c r="SRL28" s="7"/>
      <c r="SRM28" s="7"/>
      <c r="SRN28" s="7"/>
      <c r="SRO28" s="7"/>
      <c r="SRP28" s="7"/>
      <c r="SRQ28" s="7"/>
      <c r="SRR28" s="7"/>
      <c r="SRS28" s="7"/>
      <c r="SRT28" s="7"/>
      <c r="SRU28" s="7"/>
      <c r="SRV28" s="7"/>
      <c r="SRW28" s="7"/>
      <c r="SRX28" s="7"/>
      <c r="SRY28" s="7"/>
      <c r="SRZ28" s="7"/>
      <c r="SSA28" s="7"/>
      <c r="SSB28" s="7"/>
      <c r="SSC28" s="7"/>
      <c r="SSD28" s="7"/>
      <c r="SSE28" s="7"/>
      <c r="SSF28" s="7"/>
      <c r="SSG28" s="7"/>
      <c r="SSH28" s="7"/>
      <c r="SSI28" s="7"/>
      <c r="SSJ28" s="7"/>
      <c r="SSK28" s="7"/>
      <c r="SSL28" s="7"/>
      <c r="SSM28" s="7"/>
      <c r="SSN28" s="7"/>
      <c r="SSO28" s="7"/>
      <c r="SSP28" s="7"/>
      <c r="SSQ28" s="7"/>
      <c r="SSR28" s="7"/>
      <c r="SSS28" s="7"/>
      <c r="SST28" s="7"/>
      <c r="SSU28" s="7"/>
      <c r="SSV28" s="7"/>
      <c r="SSW28" s="7"/>
      <c r="SSX28" s="7"/>
      <c r="SSY28" s="7"/>
      <c r="SSZ28" s="7"/>
      <c r="STA28" s="7"/>
      <c r="STB28" s="7"/>
      <c r="STC28" s="7"/>
      <c r="STD28" s="7"/>
      <c r="STE28" s="7"/>
      <c r="STF28" s="7"/>
      <c r="STG28" s="7"/>
      <c r="STH28" s="7"/>
      <c r="STI28" s="7"/>
      <c r="STJ28" s="7"/>
      <c r="STK28" s="7"/>
      <c r="STL28" s="7"/>
      <c r="STM28" s="7"/>
      <c r="STN28" s="7"/>
      <c r="STO28" s="7"/>
      <c r="STP28" s="7"/>
      <c r="STQ28" s="7"/>
      <c r="STR28" s="7"/>
      <c r="STS28" s="7"/>
      <c r="STT28" s="7"/>
      <c r="STU28" s="7"/>
      <c r="STV28" s="7"/>
      <c r="STW28" s="7"/>
      <c r="STX28" s="7"/>
      <c r="STY28" s="7"/>
      <c r="STZ28" s="7"/>
      <c r="SUA28" s="7"/>
      <c r="SUB28" s="7"/>
      <c r="SUC28" s="7"/>
      <c r="SUD28" s="7"/>
      <c r="SUE28" s="7"/>
      <c r="SUF28" s="7"/>
      <c r="SUG28" s="7"/>
      <c r="SUH28" s="7"/>
      <c r="SUI28" s="7"/>
      <c r="SUJ28" s="7"/>
      <c r="SUK28" s="7"/>
      <c r="SUL28" s="7"/>
      <c r="SUM28" s="7"/>
      <c r="SUN28" s="7"/>
      <c r="SUO28" s="7"/>
      <c r="SUP28" s="7"/>
      <c r="SUQ28" s="7"/>
      <c r="SUR28" s="7"/>
      <c r="SUS28" s="7"/>
      <c r="SUT28" s="7"/>
      <c r="SUU28" s="7"/>
      <c r="SUV28" s="7"/>
      <c r="SUW28" s="7"/>
      <c r="SUX28" s="7"/>
      <c r="SUY28" s="7"/>
      <c r="SUZ28" s="7"/>
      <c r="SVA28" s="7"/>
      <c r="SVB28" s="7"/>
      <c r="SVC28" s="7"/>
      <c r="SVD28" s="7"/>
      <c r="SVE28" s="7"/>
      <c r="SVF28" s="7"/>
      <c r="SVG28" s="7"/>
      <c r="SVH28" s="7"/>
      <c r="SVI28" s="7"/>
      <c r="SVJ28" s="7"/>
      <c r="SVK28" s="7"/>
      <c r="SVL28" s="7"/>
      <c r="SVM28" s="7"/>
      <c r="SVN28" s="7"/>
      <c r="SVO28" s="7"/>
      <c r="SVP28" s="7"/>
      <c r="SVQ28" s="7"/>
      <c r="SVR28" s="7"/>
      <c r="SVS28" s="7"/>
      <c r="SVT28" s="7"/>
      <c r="SVU28" s="7"/>
      <c r="SVV28" s="7"/>
      <c r="SVW28" s="7"/>
      <c r="SVX28" s="7"/>
      <c r="SVY28" s="7"/>
      <c r="SVZ28" s="7"/>
      <c r="SWA28" s="7"/>
      <c r="SWB28" s="7"/>
      <c r="SWC28" s="7"/>
      <c r="SWD28" s="7"/>
      <c r="SWE28" s="7"/>
      <c r="SWF28" s="7"/>
      <c r="SWG28" s="7"/>
      <c r="SWH28" s="7"/>
      <c r="SWI28" s="7"/>
      <c r="SWJ28" s="7"/>
      <c r="SWK28" s="7"/>
      <c r="SWL28" s="7"/>
      <c r="SWM28" s="7"/>
      <c r="SWN28" s="7"/>
      <c r="SWO28" s="7"/>
      <c r="SWP28" s="7"/>
      <c r="SWQ28" s="7"/>
      <c r="SWR28" s="7"/>
      <c r="SWS28" s="7"/>
      <c r="SWT28" s="7"/>
      <c r="SWU28" s="7"/>
      <c r="SWV28" s="7"/>
      <c r="SWW28" s="7"/>
      <c r="SWX28" s="7"/>
      <c r="SWY28" s="7"/>
      <c r="SWZ28" s="7"/>
      <c r="SXA28" s="7"/>
      <c r="SXB28" s="7"/>
      <c r="SXC28" s="7"/>
      <c r="SXD28" s="7"/>
      <c r="SXE28" s="7"/>
      <c r="SXF28" s="7"/>
      <c r="SXG28" s="7"/>
      <c r="SXH28" s="7"/>
      <c r="SXI28" s="7"/>
      <c r="SXJ28" s="7"/>
      <c r="SXK28" s="7"/>
      <c r="SXL28" s="7"/>
      <c r="SXM28" s="7"/>
      <c r="SXN28" s="7"/>
      <c r="SXO28" s="7"/>
      <c r="SXP28" s="7"/>
      <c r="SXQ28" s="7"/>
      <c r="SXR28" s="7"/>
      <c r="SXS28" s="7"/>
      <c r="SXT28" s="7"/>
      <c r="SXU28" s="7"/>
      <c r="SXV28" s="7"/>
      <c r="SXW28" s="7"/>
      <c r="SXX28" s="7"/>
      <c r="SXY28" s="7"/>
      <c r="SXZ28" s="7"/>
      <c r="SYA28" s="7"/>
      <c r="SYB28" s="7"/>
      <c r="SYC28" s="7"/>
      <c r="SYD28" s="7"/>
      <c r="SYE28" s="7"/>
      <c r="SYF28" s="7"/>
      <c r="SYG28" s="7"/>
      <c r="SYH28" s="7"/>
      <c r="SYI28" s="7"/>
      <c r="SYJ28" s="7"/>
      <c r="SYK28" s="7"/>
      <c r="SYL28" s="7"/>
      <c r="SYM28" s="7"/>
      <c r="SYN28" s="7"/>
      <c r="SYO28" s="7"/>
      <c r="SYP28" s="7"/>
      <c r="SYQ28" s="7"/>
      <c r="SYR28" s="7"/>
      <c r="SYS28" s="7"/>
      <c r="SYT28" s="7"/>
      <c r="SYU28" s="7"/>
      <c r="SYV28" s="7"/>
      <c r="SYW28" s="7"/>
      <c r="SYX28" s="7"/>
      <c r="SYY28" s="7"/>
      <c r="SYZ28" s="7"/>
      <c r="SZA28" s="7"/>
      <c r="SZB28" s="7"/>
      <c r="SZC28" s="7"/>
      <c r="SZD28" s="7"/>
      <c r="SZE28" s="7"/>
      <c r="SZF28" s="7"/>
      <c r="SZG28" s="7"/>
      <c r="SZH28" s="7"/>
      <c r="SZI28" s="7"/>
      <c r="SZJ28" s="7"/>
      <c r="SZK28" s="7"/>
      <c r="SZL28" s="7"/>
      <c r="SZM28" s="7"/>
      <c r="SZN28" s="7"/>
      <c r="SZO28" s="7"/>
      <c r="SZP28" s="7"/>
      <c r="SZQ28" s="7"/>
      <c r="SZR28" s="7"/>
      <c r="SZS28" s="7"/>
      <c r="SZT28" s="7"/>
      <c r="SZU28" s="7"/>
      <c r="SZV28" s="7"/>
      <c r="SZW28" s="7"/>
      <c r="SZX28" s="7"/>
      <c r="SZY28" s="7"/>
      <c r="SZZ28" s="7"/>
      <c r="TAA28" s="7"/>
      <c r="TAB28" s="7"/>
      <c r="TAC28" s="7"/>
      <c r="TAD28" s="7"/>
      <c r="TAE28" s="7"/>
      <c r="TAF28" s="7"/>
      <c r="TAG28" s="7"/>
      <c r="TAH28" s="7"/>
      <c r="TAI28" s="7"/>
      <c r="TAJ28" s="7"/>
      <c r="TAK28" s="7"/>
      <c r="TAL28" s="7"/>
      <c r="TAM28" s="7"/>
      <c r="TAN28" s="7"/>
      <c r="TAO28" s="7"/>
      <c r="TAP28" s="7"/>
      <c r="TAQ28" s="7"/>
      <c r="TAR28" s="7"/>
      <c r="TAS28" s="7"/>
      <c r="TAT28" s="7"/>
      <c r="TAU28" s="7"/>
      <c r="TAV28" s="7"/>
      <c r="TAW28" s="7"/>
      <c r="TAX28" s="7"/>
      <c r="TAY28" s="7"/>
      <c r="TAZ28" s="7"/>
      <c r="TBA28" s="7"/>
      <c r="TBB28" s="7"/>
      <c r="TBC28" s="7"/>
      <c r="TBD28" s="7"/>
      <c r="TBE28" s="7"/>
      <c r="TBF28" s="7"/>
      <c r="TBG28" s="7"/>
      <c r="TBH28" s="7"/>
      <c r="TBI28" s="7"/>
      <c r="TBJ28" s="7"/>
      <c r="TBK28" s="7"/>
      <c r="TBL28" s="7"/>
      <c r="TBM28" s="7"/>
      <c r="TBN28" s="7"/>
      <c r="TBO28" s="7"/>
      <c r="TBP28" s="7"/>
      <c r="TBQ28" s="7"/>
      <c r="TBR28" s="7"/>
      <c r="TBS28" s="7"/>
      <c r="TBT28" s="7"/>
      <c r="TBU28" s="7"/>
      <c r="TBV28" s="7"/>
      <c r="TBW28" s="7"/>
      <c r="TBX28" s="7"/>
      <c r="TBY28" s="7"/>
      <c r="TBZ28" s="7"/>
      <c r="TCA28" s="7"/>
      <c r="TCB28" s="7"/>
      <c r="TCC28" s="7"/>
      <c r="TCD28" s="7"/>
      <c r="TCE28" s="7"/>
      <c r="TCF28" s="7"/>
      <c r="TCG28" s="7"/>
      <c r="TCH28" s="7"/>
      <c r="TCI28" s="7"/>
      <c r="TCJ28" s="7"/>
      <c r="TCK28" s="7"/>
      <c r="TCL28" s="7"/>
      <c r="TCM28" s="7"/>
      <c r="TCN28" s="7"/>
      <c r="TCO28" s="7"/>
      <c r="TCP28" s="7"/>
      <c r="TCQ28" s="7"/>
      <c r="TCR28" s="7"/>
      <c r="TCS28" s="7"/>
      <c r="TCT28" s="7"/>
      <c r="TCU28" s="7"/>
      <c r="TCV28" s="7"/>
      <c r="TCW28" s="7"/>
      <c r="TCX28" s="7"/>
      <c r="TCY28" s="7"/>
      <c r="TCZ28" s="7"/>
      <c r="TDA28" s="7"/>
      <c r="TDB28" s="7"/>
      <c r="TDC28" s="7"/>
      <c r="TDD28" s="7"/>
      <c r="TDE28" s="7"/>
      <c r="TDF28" s="7"/>
      <c r="TDG28" s="7"/>
      <c r="TDH28" s="7"/>
      <c r="TDI28" s="7"/>
      <c r="TDJ28" s="7"/>
      <c r="TDK28" s="7"/>
      <c r="TDL28" s="7"/>
      <c r="TDM28" s="7"/>
      <c r="TDN28" s="7"/>
      <c r="TDO28" s="7"/>
      <c r="TDP28" s="7"/>
      <c r="TDQ28" s="7"/>
      <c r="TDR28" s="7"/>
      <c r="TDS28" s="7"/>
      <c r="TDT28" s="7"/>
      <c r="TDU28" s="7"/>
      <c r="TDV28" s="7"/>
      <c r="TDW28" s="7"/>
      <c r="TDX28" s="7"/>
      <c r="TDY28" s="7"/>
      <c r="TDZ28" s="7"/>
      <c r="TEA28" s="7"/>
      <c r="TEB28" s="7"/>
      <c r="TEC28" s="7"/>
      <c r="TED28" s="7"/>
      <c r="TEE28" s="7"/>
      <c r="TEF28" s="7"/>
      <c r="TEG28" s="7"/>
      <c r="TEH28" s="7"/>
      <c r="TEI28" s="7"/>
      <c r="TEJ28" s="7"/>
      <c r="TEK28" s="7"/>
      <c r="TEL28" s="7"/>
      <c r="TEM28" s="7"/>
      <c r="TEN28" s="7"/>
      <c r="TEO28" s="7"/>
      <c r="TEP28" s="7"/>
      <c r="TEQ28" s="7"/>
      <c r="TER28" s="7"/>
      <c r="TES28" s="7"/>
      <c r="TET28" s="7"/>
      <c r="TEU28" s="7"/>
      <c r="TEV28" s="7"/>
      <c r="TEW28" s="7"/>
      <c r="TEX28" s="7"/>
      <c r="TEY28" s="7"/>
      <c r="TEZ28" s="7"/>
      <c r="TFA28" s="7"/>
      <c r="TFB28" s="7"/>
      <c r="TFC28" s="7"/>
      <c r="TFD28" s="7"/>
      <c r="TFE28" s="7"/>
      <c r="TFF28" s="7"/>
      <c r="TFG28" s="7"/>
      <c r="TFH28" s="7"/>
      <c r="TFI28" s="7"/>
      <c r="TFJ28" s="7"/>
      <c r="TFK28" s="7"/>
      <c r="TFL28" s="7"/>
      <c r="TFM28" s="7"/>
      <c r="TFN28" s="7"/>
      <c r="TFO28" s="7"/>
      <c r="TFP28" s="7"/>
      <c r="TFQ28" s="7"/>
      <c r="TFR28" s="7"/>
      <c r="TFS28" s="7"/>
      <c r="TFT28" s="7"/>
      <c r="TFU28" s="7"/>
      <c r="TFV28" s="7"/>
      <c r="TFW28" s="7"/>
      <c r="TFX28" s="7"/>
      <c r="TFY28" s="7"/>
      <c r="TFZ28" s="7"/>
      <c r="TGA28" s="7"/>
      <c r="TGB28" s="7"/>
      <c r="TGC28" s="7"/>
      <c r="TGD28" s="7"/>
      <c r="TGE28" s="7"/>
      <c r="TGF28" s="7"/>
      <c r="TGG28" s="7"/>
      <c r="TGH28" s="7"/>
      <c r="TGI28" s="7"/>
      <c r="TGJ28" s="7"/>
      <c r="TGK28" s="7"/>
      <c r="TGL28" s="7"/>
      <c r="TGM28" s="7"/>
      <c r="TGN28" s="7"/>
      <c r="TGO28" s="7"/>
      <c r="TGP28" s="7"/>
      <c r="TGQ28" s="7"/>
      <c r="TGR28" s="7"/>
      <c r="TGS28" s="7"/>
      <c r="TGT28" s="7"/>
      <c r="TGU28" s="7"/>
      <c r="TGV28" s="7"/>
      <c r="TGW28" s="7"/>
      <c r="TGX28" s="7"/>
      <c r="TGY28" s="7"/>
      <c r="TGZ28" s="7"/>
      <c r="THA28" s="7"/>
      <c r="THB28" s="7"/>
      <c r="THC28" s="7"/>
      <c r="THD28" s="7"/>
      <c r="THE28" s="7"/>
      <c r="THF28" s="7"/>
      <c r="THG28" s="7"/>
      <c r="THH28" s="7"/>
      <c r="THI28" s="7"/>
      <c r="THJ28" s="7"/>
      <c r="THK28" s="7"/>
      <c r="THL28" s="7"/>
      <c r="THM28" s="7"/>
      <c r="THN28" s="7"/>
      <c r="THO28" s="7"/>
      <c r="THP28" s="7"/>
      <c r="THQ28" s="7"/>
      <c r="THR28" s="7"/>
      <c r="THS28" s="7"/>
      <c r="THT28" s="7"/>
      <c r="THU28" s="7"/>
      <c r="THV28" s="7"/>
      <c r="THW28" s="7"/>
      <c r="THX28" s="7"/>
      <c r="THY28" s="7"/>
      <c r="THZ28" s="7"/>
      <c r="TIA28" s="7"/>
      <c r="TIB28" s="7"/>
      <c r="TIC28" s="7"/>
      <c r="TID28" s="7"/>
      <c r="TIE28" s="7"/>
      <c r="TIF28" s="7"/>
      <c r="TIG28" s="7"/>
      <c r="TIH28" s="7"/>
      <c r="TII28" s="7"/>
      <c r="TIJ28" s="7"/>
      <c r="TIK28" s="7"/>
      <c r="TIL28" s="7"/>
      <c r="TIM28" s="7"/>
      <c r="TIN28" s="7"/>
      <c r="TIO28" s="7"/>
      <c r="TIP28" s="7"/>
      <c r="TIQ28" s="7"/>
      <c r="TIR28" s="7"/>
      <c r="TIS28" s="7"/>
      <c r="TIT28" s="7"/>
      <c r="TIU28" s="7"/>
      <c r="TIV28" s="7"/>
      <c r="TIW28" s="7"/>
      <c r="TIX28" s="7"/>
      <c r="TIY28" s="7"/>
      <c r="TIZ28" s="7"/>
      <c r="TJA28" s="7"/>
      <c r="TJB28" s="7"/>
      <c r="TJC28" s="7"/>
      <c r="TJD28" s="7"/>
      <c r="TJE28" s="7"/>
      <c r="TJF28" s="7"/>
      <c r="TJG28" s="7"/>
      <c r="TJH28" s="7"/>
      <c r="TJI28" s="7"/>
      <c r="TJJ28" s="7"/>
      <c r="TJK28" s="7"/>
      <c r="TJL28" s="7"/>
      <c r="TJM28" s="7"/>
      <c r="TJN28" s="7"/>
      <c r="TJO28" s="7"/>
      <c r="TJP28" s="7"/>
      <c r="TJQ28" s="7"/>
      <c r="TJR28" s="7"/>
      <c r="TJS28" s="7"/>
      <c r="TJT28" s="7"/>
      <c r="TJU28" s="7"/>
      <c r="TJV28" s="7"/>
      <c r="TJW28" s="7"/>
      <c r="TJX28" s="7"/>
      <c r="TJY28" s="7"/>
      <c r="TJZ28" s="7"/>
      <c r="TKA28" s="7"/>
      <c r="TKB28" s="7"/>
      <c r="TKC28" s="7"/>
      <c r="TKD28" s="7"/>
      <c r="TKE28" s="7"/>
      <c r="TKF28" s="7"/>
      <c r="TKG28" s="7"/>
      <c r="TKH28" s="7"/>
      <c r="TKI28" s="7"/>
      <c r="TKJ28" s="7"/>
      <c r="TKK28" s="7"/>
      <c r="TKL28" s="7"/>
      <c r="TKM28" s="7"/>
      <c r="TKN28" s="7"/>
      <c r="TKO28" s="7"/>
      <c r="TKP28" s="7"/>
      <c r="TKQ28" s="7"/>
      <c r="TKR28" s="7"/>
      <c r="TKS28" s="7"/>
      <c r="TKT28" s="7"/>
      <c r="TKU28" s="7"/>
      <c r="TKV28" s="7"/>
      <c r="TKW28" s="7"/>
      <c r="TKX28" s="7"/>
      <c r="TKY28" s="7"/>
      <c r="TKZ28" s="7"/>
      <c r="TLA28" s="7"/>
      <c r="TLB28" s="7"/>
      <c r="TLC28" s="7"/>
      <c r="TLD28" s="7"/>
      <c r="TLE28" s="7"/>
      <c r="TLF28" s="7"/>
      <c r="TLG28" s="7"/>
      <c r="TLH28" s="7"/>
      <c r="TLI28" s="7"/>
      <c r="TLJ28" s="7"/>
      <c r="TLK28" s="7"/>
      <c r="TLL28" s="7"/>
      <c r="TLM28" s="7"/>
      <c r="TLN28" s="7"/>
      <c r="TLO28" s="7"/>
      <c r="TLP28" s="7"/>
      <c r="TLQ28" s="7"/>
      <c r="TLR28" s="7"/>
      <c r="TLS28" s="7"/>
      <c r="TLT28" s="7"/>
      <c r="TLU28" s="7"/>
      <c r="TLV28" s="7"/>
      <c r="TLW28" s="7"/>
      <c r="TLX28" s="7"/>
      <c r="TLY28" s="7"/>
      <c r="TLZ28" s="7"/>
      <c r="TMA28" s="7"/>
      <c r="TMB28" s="7"/>
      <c r="TMC28" s="7"/>
      <c r="TMD28" s="7"/>
      <c r="TME28" s="7"/>
      <c r="TMF28" s="7"/>
      <c r="TMG28" s="7"/>
      <c r="TMH28" s="7"/>
      <c r="TMI28" s="7"/>
      <c r="TMJ28" s="7"/>
      <c r="TMK28" s="7"/>
      <c r="TML28" s="7"/>
      <c r="TMM28" s="7"/>
      <c r="TMN28" s="7"/>
      <c r="TMO28" s="7"/>
      <c r="TMP28" s="7"/>
      <c r="TMQ28" s="7"/>
      <c r="TMR28" s="7"/>
      <c r="TMS28" s="7"/>
      <c r="TMT28" s="7"/>
      <c r="TMU28" s="7"/>
      <c r="TMV28" s="7"/>
      <c r="TMW28" s="7"/>
      <c r="TMX28" s="7"/>
      <c r="TMY28" s="7"/>
      <c r="TMZ28" s="7"/>
      <c r="TNA28" s="7"/>
      <c r="TNB28" s="7"/>
      <c r="TNC28" s="7"/>
      <c r="TND28" s="7"/>
      <c r="TNE28" s="7"/>
      <c r="TNF28" s="7"/>
      <c r="TNG28" s="7"/>
      <c r="TNH28" s="7"/>
      <c r="TNI28" s="7"/>
      <c r="TNJ28" s="7"/>
      <c r="TNK28" s="7"/>
      <c r="TNL28" s="7"/>
      <c r="TNM28" s="7"/>
      <c r="TNN28" s="7"/>
      <c r="TNO28" s="7"/>
      <c r="TNP28" s="7"/>
      <c r="TNQ28" s="7"/>
      <c r="TNR28" s="7"/>
      <c r="TNS28" s="7"/>
      <c r="TNT28" s="7"/>
      <c r="TNU28" s="7"/>
      <c r="TNV28" s="7"/>
      <c r="TNW28" s="7"/>
      <c r="TNX28" s="7"/>
      <c r="TNY28" s="7"/>
      <c r="TNZ28" s="7"/>
      <c r="TOA28" s="7"/>
      <c r="TOB28" s="7"/>
      <c r="TOC28" s="7"/>
      <c r="TOD28" s="7"/>
      <c r="TOE28" s="7"/>
      <c r="TOF28" s="7"/>
      <c r="TOG28" s="7"/>
      <c r="TOH28" s="7"/>
      <c r="TOI28" s="7"/>
      <c r="TOJ28" s="7"/>
      <c r="TOK28" s="7"/>
      <c r="TOL28" s="7"/>
      <c r="TOM28" s="7"/>
      <c r="TON28" s="7"/>
      <c r="TOO28" s="7"/>
      <c r="TOP28" s="7"/>
      <c r="TOQ28" s="7"/>
      <c r="TOR28" s="7"/>
      <c r="TOS28" s="7"/>
      <c r="TOT28" s="7"/>
      <c r="TOU28" s="7"/>
      <c r="TOV28" s="7"/>
      <c r="TOW28" s="7"/>
      <c r="TOX28" s="7"/>
      <c r="TOY28" s="7"/>
      <c r="TOZ28" s="7"/>
      <c r="TPA28" s="7"/>
      <c r="TPB28" s="7"/>
      <c r="TPC28" s="7"/>
      <c r="TPD28" s="7"/>
      <c r="TPE28" s="7"/>
      <c r="TPF28" s="7"/>
      <c r="TPG28" s="7"/>
      <c r="TPH28" s="7"/>
      <c r="TPI28" s="7"/>
      <c r="TPJ28" s="7"/>
      <c r="TPK28" s="7"/>
      <c r="TPL28" s="7"/>
      <c r="TPM28" s="7"/>
      <c r="TPN28" s="7"/>
      <c r="TPO28" s="7"/>
      <c r="TPP28" s="7"/>
      <c r="TPQ28" s="7"/>
      <c r="TPR28" s="7"/>
      <c r="TPS28" s="7"/>
      <c r="TPT28" s="7"/>
      <c r="TPU28" s="7"/>
      <c r="TPV28" s="7"/>
      <c r="TPW28" s="7"/>
      <c r="TPX28" s="7"/>
      <c r="TPY28" s="7"/>
      <c r="TPZ28" s="7"/>
      <c r="TQA28" s="7"/>
      <c r="TQB28" s="7"/>
      <c r="TQC28" s="7"/>
      <c r="TQD28" s="7"/>
      <c r="TQE28" s="7"/>
      <c r="TQF28" s="7"/>
      <c r="TQG28" s="7"/>
      <c r="TQH28" s="7"/>
      <c r="TQI28" s="7"/>
      <c r="TQJ28" s="7"/>
      <c r="TQK28" s="7"/>
      <c r="TQL28" s="7"/>
      <c r="TQM28" s="7"/>
      <c r="TQN28" s="7"/>
      <c r="TQO28" s="7"/>
      <c r="TQP28" s="7"/>
      <c r="TQQ28" s="7"/>
      <c r="TQR28" s="7"/>
      <c r="TQS28" s="7"/>
      <c r="TQT28" s="7"/>
      <c r="TQU28" s="7"/>
      <c r="TQV28" s="7"/>
      <c r="TQW28" s="7"/>
      <c r="TQX28" s="7"/>
      <c r="TQY28" s="7"/>
      <c r="TQZ28" s="7"/>
      <c r="TRA28" s="7"/>
      <c r="TRB28" s="7"/>
      <c r="TRC28" s="7"/>
      <c r="TRD28" s="7"/>
      <c r="TRE28" s="7"/>
      <c r="TRF28" s="7"/>
      <c r="TRG28" s="7"/>
      <c r="TRH28" s="7"/>
      <c r="TRI28" s="7"/>
      <c r="TRJ28" s="7"/>
      <c r="TRK28" s="7"/>
      <c r="TRL28" s="7"/>
      <c r="TRM28" s="7"/>
      <c r="TRN28" s="7"/>
      <c r="TRO28" s="7"/>
      <c r="TRP28" s="7"/>
      <c r="TRQ28" s="7"/>
      <c r="TRR28" s="7"/>
      <c r="TRS28" s="7"/>
      <c r="TRT28" s="7"/>
      <c r="TRU28" s="7"/>
      <c r="TRV28" s="7"/>
      <c r="TRW28" s="7"/>
      <c r="TRX28" s="7"/>
      <c r="TRY28" s="7"/>
      <c r="TRZ28" s="7"/>
      <c r="TSA28" s="7"/>
      <c r="TSB28" s="7"/>
      <c r="TSC28" s="7"/>
      <c r="TSD28" s="7"/>
      <c r="TSE28" s="7"/>
      <c r="TSF28" s="7"/>
      <c r="TSG28" s="7"/>
      <c r="TSH28" s="7"/>
      <c r="TSI28" s="7"/>
      <c r="TSJ28" s="7"/>
      <c r="TSK28" s="7"/>
      <c r="TSL28" s="7"/>
      <c r="TSM28" s="7"/>
      <c r="TSN28" s="7"/>
      <c r="TSO28" s="7"/>
      <c r="TSP28" s="7"/>
      <c r="TSQ28" s="7"/>
      <c r="TSR28" s="7"/>
      <c r="TSS28" s="7"/>
      <c r="TST28" s="7"/>
      <c r="TSU28" s="7"/>
      <c r="TSV28" s="7"/>
      <c r="TSW28" s="7"/>
      <c r="TSX28" s="7"/>
      <c r="TSY28" s="7"/>
      <c r="TSZ28" s="7"/>
      <c r="TTA28" s="7"/>
      <c r="TTB28" s="7"/>
      <c r="TTC28" s="7"/>
      <c r="TTD28" s="7"/>
      <c r="TTE28" s="7"/>
      <c r="TTF28" s="7"/>
      <c r="TTG28" s="7"/>
      <c r="TTH28" s="7"/>
      <c r="TTI28" s="7"/>
      <c r="TTJ28" s="7"/>
      <c r="TTK28" s="7"/>
      <c r="TTL28" s="7"/>
      <c r="TTM28" s="7"/>
      <c r="TTN28" s="7"/>
      <c r="TTO28" s="7"/>
      <c r="TTP28" s="7"/>
      <c r="TTQ28" s="7"/>
      <c r="TTR28" s="7"/>
      <c r="TTS28" s="7"/>
      <c r="TTT28" s="7"/>
      <c r="TTU28" s="7"/>
      <c r="TTV28" s="7"/>
      <c r="TTW28" s="7"/>
      <c r="TTX28" s="7"/>
      <c r="TTY28" s="7"/>
      <c r="TTZ28" s="7"/>
      <c r="TUA28" s="7"/>
      <c r="TUB28" s="7"/>
      <c r="TUC28" s="7"/>
      <c r="TUD28" s="7"/>
      <c r="TUE28" s="7"/>
      <c r="TUF28" s="7"/>
      <c r="TUG28" s="7"/>
      <c r="TUH28" s="7"/>
      <c r="TUI28" s="7"/>
      <c r="TUJ28" s="7"/>
      <c r="TUK28" s="7"/>
      <c r="TUL28" s="7"/>
      <c r="TUM28" s="7"/>
      <c r="TUN28" s="7"/>
      <c r="TUO28" s="7"/>
      <c r="TUP28" s="7"/>
      <c r="TUQ28" s="7"/>
      <c r="TUR28" s="7"/>
      <c r="TUS28" s="7"/>
      <c r="TUT28" s="7"/>
      <c r="TUU28" s="7"/>
      <c r="TUV28" s="7"/>
      <c r="TUW28" s="7"/>
      <c r="TUX28" s="7"/>
      <c r="TUY28" s="7"/>
      <c r="TUZ28" s="7"/>
      <c r="TVA28" s="7"/>
      <c r="TVB28" s="7"/>
      <c r="TVC28" s="7"/>
      <c r="TVD28" s="7"/>
      <c r="TVE28" s="7"/>
      <c r="TVF28" s="7"/>
      <c r="TVG28" s="7"/>
      <c r="TVH28" s="7"/>
      <c r="TVI28" s="7"/>
      <c r="TVJ28" s="7"/>
      <c r="TVK28" s="7"/>
      <c r="TVL28" s="7"/>
      <c r="TVM28" s="7"/>
      <c r="TVN28" s="7"/>
      <c r="TVO28" s="7"/>
      <c r="TVP28" s="7"/>
      <c r="TVQ28" s="7"/>
      <c r="TVR28" s="7"/>
      <c r="TVS28" s="7"/>
      <c r="TVT28" s="7"/>
      <c r="TVU28" s="7"/>
      <c r="TVV28" s="7"/>
      <c r="TVW28" s="7"/>
      <c r="TVX28" s="7"/>
      <c r="TVY28" s="7"/>
      <c r="TVZ28" s="7"/>
      <c r="TWA28" s="7"/>
      <c r="TWB28" s="7"/>
      <c r="TWC28" s="7"/>
      <c r="TWD28" s="7"/>
      <c r="TWE28" s="7"/>
      <c r="TWF28" s="7"/>
      <c r="TWG28" s="7"/>
      <c r="TWH28" s="7"/>
      <c r="TWI28" s="7"/>
      <c r="TWJ28" s="7"/>
      <c r="TWK28" s="7"/>
      <c r="TWL28" s="7"/>
      <c r="TWM28" s="7"/>
      <c r="TWN28" s="7"/>
      <c r="TWO28" s="7"/>
      <c r="TWP28" s="7"/>
      <c r="TWQ28" s="7"/>
      <c r="TWR28" s="7"/>
      <c r="TWS28" s="7"/>
      <c r="TWT28" s="7"/>
      <c r="TWU28" s="7"/>
      <c r="TWV28" s="7"/>
      <c r="TWW28" s="7"/>
      <c r="TWX28" s="7"/>
      <c r="TWY28" s="7"/>
      <c r="TWZ28" s="7"/>
      <c r="TXA28" s="7"/>
      <c r="TXB28" s="7"/>
      <c r="TXC28" s="7"/>
      <c r="TXD28" s="7"/>
      <c r="TXE28" s="7"/>
      <c r="TXF28" s="7"/>
      <c r="TXG28" s="7"/>
      <c r="TXH28" s="7"/>
      <c r="TXI28" s="7"/>
      <c r="TXJ28" s="7"/>
      <c r="TXK28" s="7"/>
      <c r="TXL28" s="7"/>
      <c r="TXM28" s="7"/>
      <c r="TXN28" s="7"/>
      <c r="TXO28" s="7"/>
      <c r="TXP28" s="7"/>
      <c r="TXQ28" s="7"/>
      <c r="TXR28" s="7"/>
      <c r="TXS28" s="7"/>
      <c r="TXT28" s="7"/>
      <c r="TXU28" s="7"/>
      <c r="TXV28" s="7"/>
      <c r="TXW28" s="7"/>
      <c r="TXX28" s="7"/>
      <c r="TXY28" s="7"/>
      <c r="TXZ28" s="7"/>
      <c r="TYA28" s="7"/>
      <c r="TYB28" s="7"/>
      <c r="TYC28" s="7"/>
      <c r="TYD28" s="7"/>
      <c r="TYE28" s="7"/>
      <c r="TYF28" s="7"/>
      <c r="TYG28" s="7"/>
      <c r="TYH28" s="7"/>
      <c r="TYI28" s="7"/>
      <c r="TYJ28" s="7"/>
      <c r="TYK28" s="7"/>
      <c r="TYL28" s="7"/>
      <c r="TYM28" s="7"/>
      <c r="TYN28" s="7"/>
      <c r="TYO28" s="7"/>
      <c r="TYP28" s="7"/>
      <c r="TYQ28" s="7"/>
      <c r="TYR28" s="7"/>
      <c r="TYS28" s="7"/>
      <c r="TYT28" s="7"/>
      <c r="TYU28" s="7"/>
      <c r="TYV28" s="7"/>
      <c r="TYW28" s="7"/>
      <c r="TYX28" s="7"/>
      <c r="TYY28" s="7"/>
      <c r="TYZ28" s="7"/>
      <c r="TZA28" s="7"/>
      <c r="TZB28" s="7"/>
      <c r="TZC28" s="7"/>
      <c r="TZD28" s="7"/>
      <c r="TZE28" s="7"/>
      <c r="TZF28" s="7"/>
      <c r="TZG28" s="7"/>
      <c r="TZH28" s="7"/>
      <c r="TZI28" s="7"/>
      <c r="TZJ28" s="7"/>
      <c r="TZK28" s="7"/>
      <c r="TZL28" s="7"/>
      <c r="TZM28" s="7"/>
      <c r="TZN28" s="7"/>
      <c r="TZO28" s="7"/>
      <c r="TZP28" s="7"/>
      <c r="TZQ28" s="7"/>
      <c r="TZR28" s="7"/>
      <c r="TZS28" s="7"/>
      <c r="TZT28" s="7"/>
      <c r="TZU28" s="7"/>
      <c r="TZV28" s="7"/>
      <c r="TZW28" s="7"/>
      <c r="TZX28" s="7"/>
      <c r="TZY28" s="7"/>
      <c r="TZZ28" s="7"/>
      <c r="UAA28" s="7"/>
      <c r="UAB28" s="7"/>
      <c r="UAC28" s="7"/>
      <c r="UAD28" s="7"/>
      <c r="UAE28" s="7"/>
      <c r="UAF28" s="7"/>
      <c r="UAG28" s="7"/>
      <c r="UAH28" s="7"/>
      <c r="UAI28" s="7"/>
      <c r="UAJ28" s="7"/>
      <c r="UAK28" s="7"/>
      <c r="UAL28" s="7"/>
      <c r="UAM28" s="7"/>
      <c r="UAN28" s="7"/>
      <c r="UAO28" s="7"/>
      <c r="UAP28" s="7"/>
      <c r="UAQ28" s="7"/>
      <c r="UAR28" s="7"/>
      <c r="UAS28" s="7"/>
      <c r="UAT28" s="7"/>
      <c r="UAU28" s="7"/>
      <c r="UAV28" s="7"/>
      <c r="UAW28" s="7"/>
      <c r="UAX28" s="7"/>
      <c r="UAY28" s="7"/>
      <c r="UAZ28" s="7"/>
      <c r="UBA28" s="7"/>
      <c r="UBB28" s="7"/>
      <c r="UBC28" s="7"/>
      <c r="UBD28" s="7"/>
      <c r="UBE28" s="7"/>
      <c r="UBF28" s="7"/>
      <c r="UBG28" s="7"/>
      <c r="UBH28" s="7"/>
      <c r="UBI28" s="7"/>
      <c r="UBJ28" s="7"/>
      <c r="UBK28" s="7"/>
      <c r="UBL28" s="7"/>
      <c r="UBM28" s="7"/>
      <c r="UBN28" s="7"/>
      <c r="UBO28" s="7"/>
      <c r="UBP28" s="7"/>
      <c r="UBQ28" s="7"/>
      <c r="UBR28" s="7"/>
      <c r="UBS28" s="7"/>
      <c r="UBT28" s="7"/>
      <c r="UBU28" s="7"/>
      <c r="UBV28" s="7"/>
      <c r="UBW28" s="7"/>
      <c r="UBX28" s="7"/>
      <c r="UBY28" s="7"/>
      <c r="UBZ28" s="7"/>
      <c r="UCA28" s="7"/>
      <c r="UCB28" s="7"/>
      <c r="UCC28" s="7"/>
      <c r="UCD28" s="7"/>
      <c r="UCE28" s="7"/>
      <c r="UCF28" s="7"/>
      <c r="UCG28" s="7"/>
      <c r="UCH28" s="7"/>
      <c r="UCI28" s="7"/>
      <c r="UCJ28" s="7"/>
      <c r="UCK28" s="7"/>
      <c r="UCL28" s="7"/>
      <c r="UCM28" s="7"/>
      <c r="UCN28" s="7"/>
      <c r="UCO28" s="7"/>
      <c r="UCP28" s="7"/>
      <c r="UCQ28" s="7"/>
      <c r="UCR28" s="7"/>
      <c r="UCS28" s="7"/>
      <c r="UCT28" s="7"/>
      <c r="UCU28" s="7"/>
      <c r="UCV28" s="7"/>
      <c r="UCW28" s="7"/>
      <c r="UCX28" s="7"/>
      <c r="UCY28" s="7"/>
      <c r="UCZ28" s="7"/>
      <c r="UDA28" s="7"/>
      <c r="UDB28" s="7"/>
      <c r="UDC28" s="7"/>
      <c r="UDD28" s="7"/>
      <c r="UDE28" s="7"/>
      <c r="UDF28" s="7"/>
      <c r="UDG28" s="7"/>
      <c r="UDH28" s="7"/>
      <c r="UDI28" s="7"/>
      <c r="UDJ28" s="7"/>
      <c r="UDK28" s="7"/>
      <c r="UDL28" s="7"/>
      <c r="UDM28" s="7"/>
      <c r="UDN28" s="7"/>
      <c r="UDO28" s="7"/>
      <c r="UDP28" s="7"/>
      <c r="UDQ28" s="7"/>
      <c r="UDR28" s="7"/>
      <c r="UDS28" s="7"/>
      <c r="UDT28" s="7"/>
      <c r="UDU28" s="7"/>
      <c r="UDV28" s="7"/>
      <c r="UDW28" s="7"/>
      <c r="UDX28" s="7"/>
      <c r="UDY28" s="7"/>
      <c r="UDZ28" s="7"/>
      <c r="UEA28" s="7"/>
      <c r="UEB28" s="7"/>
      <c r="UEC28" s="7"/>
      <c r="UED28" s="7"/>
      <c r="UEE28" s="7"/>
      <c r="UEF28" s="7"/>
      <c r="UEG28" s="7"/>
      <c r="UEH28" s="7"/>
      <c r="UEI28" s="7"/>
      <c r="UEJ28" s="7"/>
      <c r="UEK28" s="7"/>
      <c r="UEL28" s="7"/>
      <c r="UEM28" s="7"/>
      <c r="UEN28" s="7"/>
      <c r="UEO28" s="7"/>
      <c r="UEP28" s="7"/>
      <c r="UEQ28" s="7"/>
      <c r="UER28" s="7"/>
      <c r="UES28" s="7"/>
      <c r="UET28" s="7"/>
      <c r="UEU28" s="7"/>
      <c r="UEV28" s="7"/>
      <c r="UEW28" s="7"/>
      <c r="UEX28" s="7"/>
      <c r="UEY28" s="7"/>
      <c r="UEZ28" s="7"/>
      <c r="UFA28" s="7"/>
      <c r="UFB28" s="7"/>
      <c r="UFC28" s="7"/>
      <c r="UFD28" s="7"/>
      <c r="UFE28" s="7"/>
      <c r="UFF28" s="7"/>
      <c r="UFG28" s="7"/>
      <c r="UFH28" s="7"/>
      <c r="UFI28" s="7"/>
      <c r="UFJ28" s="7"/>
      <c r="UFK28" s="7"/>
      <c r="UFL28" s="7"/>
      <c r="UFM28" s="7"/>
      <c r="UFN28" s="7"/>
      <c r="UFO28" s="7"/>
      <c r="UFP28" s="7"/>
      <c r="UFQ28" s="7"/>
      <c r="UFR28" s="7"/>
      <c r="UFS28" s="7"/>
      <c r="UFT28" s="7"/>
      <c r="UFU28" s="7"/>
      <c r="UFV28" s="7"/>
      <c r="UFW28" s="7"/>
      <c r="UFX28" s="7"/>
      <c r="UFY28" s="7"/>
      <c r="UFZ28" s="7"/>
      <c r="UGA28" s="7"/>
      <c r="UGB28" s="7"/>
      <c r="UGC28" s="7"/>
      <c r="UGD28" s="7"/>
      <c r="UGE28" s="7"/>
      <c r="UGF28" s="7"/>
      <c r="UGG28" s="7"/>
      <c r="UGH28" s="7"/>
      <c r="UGI28" s="7"/>
      <c r="UGJ28" s="7"/>
      <c r="UGK28" s="7"/>
      <c r="UGL28" s="7"/>
      <c r="UGM28" s="7"/>
      <c r="UGN28" s="7"/>
      <c r="UGO28" s="7"/>
      <c r="UGP28" s="7"/>
      <c r="UGQ28" s="7"/>
      <c r="UGR28" s="7"/>
      <c r="UGS28" s="7"/>
      <c r="UGT28" s="7"/>
      <c r="UGU28" s="7"/>
      <c r="UGV28" s="7"/>
      <c r="UGW28" s="7"/>
      <c r="UGX28" s="7"/>
      <c r="UGY28" s="7"/>
      <c r="UGZ28" s="7"/>
      <c r="UHA28" s="7"/>
      <c r="UHB28" s="7"/>
      <c r="UHC28" s="7"/>
      <c r="UHD28" s="7"/>
      <c r="UHE28" s="7"/>
      <c r="UHF28" s="7"/>
      <c r="UHG28" s="7"/>
      <c r="UHH28" s="7"/>
      <c r="UHI28" s="7"/>
      <c r="UHJ28" s="7"/>
      <c r="UHK28" s="7"/>
      <c r="UHL28" s="7"/>
      <c r="UHM28" s="7"/>
      <c r="UHN28" s="7"/>
      <c r="UHO28" s="7"/>
      <c r="UHP28" s="7"/>
      <c r="UHQ28" s="7"/>
      <c r="UHR28" s="7"/>
      <c r="UHS28" s="7"/>
      <c r="UHT28" s="7"/>
      <c r="UHU28" s="7"/>
      <c r="UHV28" s="7"/>
      <c r="UHW28" s="7"/>
      <c r="UHX28" s="7"/>
      <c r="UHY28" s="7"/>
      <c r="UHZ28" s="7"/>
      <c r="UIA28" s="7"/>
      <c r="UIB28" s="7"/>
      <c r="UIC28" s="7"/>
      <c r="UID28" s="7"/>
      <c r="UIE28" s="7"/>
      <c r="UIF28" s="7"/>
      <c r="UIG28" s="7"/>
      <c r="UIH28" s="7"/>
      <c r="UII28" s="7"/>
      <c r="UIJ28" s="7"/>
      <c r="UIK28" s="7"/>
      <c r="UIL28" s="7"/>
      <c r="UIM28" s="7"/>
      <c r="UIN28" s="7"/>
      <c r="UIO28" s="7"/>
      <c r="UIP28" s="7"/>
      <c r="UIQ28" s="7"/>
      <c r="UIR28" s="7"/>
      <c r="UIS28" s="7"/>
      <c r="UIT28" s="7"/>
      <c r="UIU28" s="7"/>
      <c r="UIV28" s="7"/>
      <c r="UIW28" s="7"/>
      <c r="UIX28" s="7"/>
      <c r="UIY28" s="7"/>
      <c r="UIZ28" s="7"/>
      <c r="UJA28" s="7"/>
      <c r="UJB28" s="7"/>
      <c r="UJC28" s="7"/>
      <c r="UJD28" s="7"/>
      <c r="UJE28" s="7"/>
      <c r="UJF28" s="7"/>
      <c r="UJG28" s="7"/>
      <c r="UJH28" s="7"/>
      <c r="UJI28" s="7"/>
      <c r="UJJ28" s="7"/>
      <c r="UJK28" s="7"/>
      <c r="UJL28" s="7"/>
      <c r="UJM28" s="7"/>
      <c r="UJN28" s="7"/>
      <c r="UJO28" s="7"/>
      <c r="UJP28" s="7"/>
      <c r="UJQ28" s="7"/>
      <c r="UJR28" s="7"/>
      <c r="UJS28" s="7"/>
      <c r="UJT28" s="7"/>
      <c r="UJU28" s="7"/>
      <c r="UJV28" s="7"/>
      <c r="UJW28" s="7"/>
      <c r="UJX28" s="7"/>
      <c r="UJY28" s="7"/>
      <c r="UJZ28" s="7"/>
      <c r="UKA28" s="7"/>
      <c r="UKB28" s="7"/>
      <c r="UKC28" s="7"/>
      <c r="UKD28" s="7"/>
      <c r="UKE28" s="7"/>
      <c r="UKF28" s="7"/>
      <c r="UKG28" s="7"/>
      <c r="UKH28" s="7"/>
      <c r="UKI28" s="7"/>
      <c r="UKJ28" s="7"/>
      <c r="UKK28" s="7"/>
      <c r="UKL28" s="7"/>
      <c r="UKM28" s="7"/>
      <c r="UKN28" s="7"/>
      <c r="UKO28" s="7"/>
      <c r="UKP28" s="7"/>
      <c r="UKQ28" s="7"/>
      <c r="UKR28" s="7"/>
      <c r="UKS28" s="7"/>
      <c r="UKT28" s="7"/>
      <c r="UKU28" s="7"/>
      <c r="UKV28" s="7"/>
      <c r="UKW28" s="7"/>
      <c r="UKX28" s="7"/>
      <c r="UKY28" s="7"/>
      <c r="UKZ28" s="7"/>
      <c r="ULA28" s="7"/>
      <c r="ULB28" s="7"/>
      <c r="ULC28" s="7"/>
      <c r="ULD28" s="7"/>
      <c r="ULE28" s="7"/>
      <c r="ULF28" s="7"/>
      <c r="ULG28" s="7"/>
      <c r="ULH28" s="7"/>
      <c r="ULI28" s="7"/>
      <c r="ULJ28" s="7"/>
      <c r="ULK28" s="7"/>
      <c r="ULL28" s="7"/>
      <c r="ULM28" s="7"/>
      <c r="ULN28" s="7"/>
      <c r="ULO28" s="7"/>
      <c r="ULP28" s="7"/>
      <c r="ULQ28" s="7"/>
      <c r="ULR28" s="7"/>
      <c r="ULS28" s="7"/>
      <c r="ULT28" s="7"/>
      <c r="ULU28" s="7"/>
      <c r="ULV28" s="7"/>
      <c r="ULW28" s="7"/>
      <c r="ULX28" s="7"/>
      <c r="ULY28" s="7"/>
      <c r="ULZ28" s="7"/>
      <c r="UMA28" s="7"/>
      <c r="UMB28" s="7"/>
      <c r="UMC28" s="7"/>
      <c r="UMD28" s="7"/>
      <c r="UME28" s="7"/>
      <c r="UMF28" s="7"/>
      <c r="UMG28" s="7"/>
      <c r="UMH28" s="7"/>
      <c r="UMI28" s="7"/>
      <c r="UMJ28" s="7"/>
      <c r="UMK28" s="7"/>
      <c r="UML28" s="7"/>
      <c r="UMM28" s="7"/>
      <c r="UMN28" s="7"/>
      <c r="UMO28" s="7"/>
      <c r="UMP28" s="7"/>
      <c r="UMQ28" s="7"/>
      <c r="UMR28" s="7"/>
      <c r="UMS28" s="7"/>
      <c r="UMT28" s="7"/>
      <c r="UMU28" s="7"/>
      <c r="UMV28" s="7"/>
      <c r="UMW28" s="7"/>
      <c r="UMX28" s="7"/>
      <c r="UMY28" s="7"/>
      <c r="UMZ28" s="7"/>
      <c r="UNA28" s="7"/>
      <c r="UNB28" s="7"/>
      <c r="UNC28" s="7"/>
      <c r="UND28" s="7"/>
      <c r="UNE28" s="7"/>
      <c r="UNF28" s="7"/>
      <c r="UNG28" s="7"/>
      <c r="UNH28" s="7"/>
      <c r="UNI28" s="7"/>
      <c r="UNJ28" s="7"/>
      <c r="UNK28" s="7"/>
      <c r="UNL28" s="7"/>
      <c r="UNM28" s="7"/>
      <c r="UNN28" s="7"/>
      <c r="UNO28" s="7"/>
      <c r="UNP28" s="7"/>
      <c r="UNQ28" s="7"/>
      <c r="UNR28" s="7"/>
      <c r="UNS28" s="7"/>
      <c r="UNT28" s="7"/>
      <c r="UNU28" s="7"/>
      <c r="UNV28" s="7"/>
      <c r="UNW28" s="7"/>
      <c r="UNX28" s="7"/>
      <c r="UNY28" s="7"/>
      <c r="UNZ28" s="7"/>
      <c r="UOA28" s="7"/>
      <c r="UOB28" s="7"/>
      <c r="UOC28" s="7"/>
      <c r="UOD28" s="7"/>
      <c r="UOE28" s="7"/>
      <c r="UOF28" s="7"/>
      <c r="UOG28" s="7"/>
      <c r="UOH28" s="7"/>
      <c r="UOI28" s="7"/>
      <c r="UOJ28" s="7"/>
      <c r="UOK28" s="7"/>
      <c r="UOL28" s="7"/>
      <c r="UOM28" s="7"/>
      <c r="UON28" s="7"/>
      <c r="UOO28" s="7"/>
      <c r="UOP28" s="7"/>
      <c r="UOQ28" s="7"/>
      <c r="UOR28" s="7"/>
      <c r="UOS28" s="7"/>
      <c r="UOT28" s="7"/>
      <c r="UOU28" s="7"/>
      <c r="UOV28" s="7"/>
      <c r="UOW28" s="7"/>
      <c r="UOX28" s="7"/>
      <c r="UOY28" s="7"/>
      <c r="UOZ28" s="7"/>
      <c r="UPA28" s="7"/>
      <c r="UPB28" s="7"/>
      <c r="UPC28" s="7"/>
      <c r="UPD28" s="7"/>
      <c r="UPE28" s="7"/>
      <c r="UPF28" s="7"/>
      <c r="UPG28" s="7"/>
      <c r="UPH28" s="7"/>
      <c r="UPI28" s="7"/>
      <c r="UPJ28" s="7"/>
      <c r="UPK28" s="7"/>
      <c r="UPL28" s="7"/>
      <c r="UPM28" s="7"/>
      <c r="UPN28" s="7"/>
      <c r="UPO28" s="7"/>
      <c r="UPP28" s="7"/>
      <c r="UPQ28" s="7"/>
      <c r="UPR28" s="7"/>
      <c r="UPS28" s="7"/>
      <c r="UPT28" s="7"/>
      <c r="UPU28" s="7"/>
      <c r="UPV28" s="7"/>
      <c r="UPW28" s="7"/>
      <c r="UPX28" s="7"/>
      <c r="UPY28" s="7"/>
      <c r="UPZ28" s="7"/>
      <c r="UQA28" s="7"/>
      <c r="UQB28" s="7"/>
      <c r="UQC28" s="7"/>
      <c r="UQD28" s="7"/>
      <c r="UQE28" s="7"/>
      <c r="UQF28" s="7"/>
      <c r="UQG28" s="7"/>
      <c r="UQH28" s="7"/>
      <c r="UQI28" s="7"/>
      <c r="UQJ28" s="7"/>
      <c r="UQK28" s="7"/>
      <c r="UQL28" s="7"/>
      <c r="UQM28" s="7"/>
      <c r="UQN28" s="7"/>
      <c r="UQO28" s="7"/>
      <c r="UQP28" s="7"/>
      <c r="UQQ28" s="7"/>
      <c r="UQR28" s="7"/>
      <c r="UQS28" s="7"/>
      <c r="UQT28" s="7"/>
      <c r="UQU28" s="7"/>
      <c r="UQV28" s="7"/>
      <c r="UQW28" s="7"/>
      <c r="UQX28" s="7"/>
      <c r="UQY28" s="7"/>
      <c r="UQZ28" s="7"/>
      <c r="URA28" s="7"/>
      <c r="URB28" s="7"/>
      <c r="URC28" s="7"/>
      <c r="URD28" s="7"/>
      <c r="URE28" s="7"/>
      <c r="URF28" s="7"/>
      <c r="URG28" s="7"/>
      <c r="URH28" s="7"/>
      <c r="URI28" s="7"/>
      <c r="URJ28" s="7"/>
      <c r="URK28" s="7"/>
      <c r="URL28" s="7"/>
      <c r="URM28" s="7"/>
      <c r="URN28" s="7"/>
      <c r="URO28" s="7"/>
      <c r="URP28" s="7"/>
      <c r="URQ28" s="7"/>
      <c r="URR28" s="7"/>
      <c r="URS28" s="7"/>
      <c r="URT28" s="7"/>
      <c r="URU28" s="7"/>
      <c r="URV28" s="7"/>
      <c r="URW28" s="7"/>
      <c r="URX28" s="7"/>
      <c r="URY28" s="7"/>
      <c r="URZ28" s="7"/>
      <c r="USA28" s="7"/>
      <c r="USB28" s="7"/>
      <c r="USC28" s="7"/>
      <c r="USD28" s="7"/>
      <c r="USE28" s="7"/>
      <c r="USF28" s="7"/>
      <c r="USG28" s="7"/>
      <c r="USH28" s="7"/>
      <c r="USI28" s="7"/>
      <c r="USJ28" s="7"/>
      <c r="USK28" s="7"/>
      <c r="USL28" s="7"/>
      <c r="USM28" s="7"/>
      <c r="USN28" s="7"/>
      <c r="USO28" s="7"/>
      <c r="USP28" s="7"/>
      <c r="USQ28" s="7"/>
      <c r="USR28" s="7"/>
      <c r="USS28" s="7"/>
      <c r="UST28" s="7"/>
      <c r="USU28" s="7"/>
      <c r="USV28" s="7"/>
      <c r="USW28" s="7"/>
      <c r="USX28" s="7"/>
      <c r="USY28" s="7"/>
      <c r="USZ28" s="7"/>
      <c r="UTA28" s="7"/>
      <c r="UTB28" s="7"/>
      <c r="UTC28" s="7"/>
      <c r="UTD28" s="7"/>
      <c r="UTE28" s="7"/>
      <c r="UTF28" s="7"/>
      <c r="UTG28" s="7"/>
      <c r="UTH28" s="7"/>
      <c r="UTI28" s="7"/>
      <c r="UTJ28" s="7"/>
      <c r="UTK28" s="7"/>
      <c r="UTL28" s="7"/>
      <c r="UTM28" s="7"/>
      <c r="UTN28" s="7"/>
      <c r="UTO28" s="7"/>
      <c r="UTP28" s="7"/>
      <c r="UTQ28" s="7"/>
      <c r="UTR28" s="7"/>
      <c r="UTS28" s="7"/>
      <c r="UTT28" s="7"/>
      <c r="UTU28" s="7"/>
      <c r="UTV28" s="7"/>
      <c r="UTW28" s="7"/>
      <c r="UTX28" s="7"/>
      <c r="UTY28" s="7"/>
      <c r="UTZ28" s="7"/>
      <c r="UUA28" s="7"/>
      <c r="UUB28" s="7"/>
      <c r="UUC28" s="7"/>
      <c r="UUD28" s="7"/>
      <c r="UUE28" s="7"/>
      <c r="UUF28" s="7"/>
      <c r="UUG28" s="7"/>
      <c r="UUH28" s="7"/>
      <c r="UUI28" s="7"/>
      <c r="UUJ28" s="7"/>
      <c r="UUK28" s="7"/>
      <c r="UUL28" s="7"/>
      <c r="UUM28" s="7"/>
      <c r="UUN28" s="7"/>
      <c r="UUO28" s="7"/>
      <c r="UUP28" s="7"/>
      <c r="UUQ28" s="7"/>
      <c r="UUR28" s="7"/>
      <c r="UUS28" s="7"/>
      <c r="UUT28" s="7"/>
      <c r="UUU28" s="7"/>
      <c r="UUV28" s="7"/>
      <c r="UUW28" s="7"/>
      <c r="UUX28" s="7"/>
      <c r="UUY28" s="7"/>
      <c r="UUZ28" s="7"/>
      <c r="UVA28" s="7"/>
      <c r="UVB28" s="7"/>
      <c r="UVC28" s="7"/>
      <c r="UVD28" s="7"/>
      <c r="UVE28" s="7"/>
      <c r="UVF28" s="7"/>
      <c r="UVG28" s="7"/>
      <c r="UVH28" s="7"/>
      <c r="UVI28" s="7"/>
      <c r="UVJ28" s="7"/>
      <c r="UVK28" s="7"/>
      <c r="UVL28" s="7"/>
      <c r="UVM28" s="7"/>
      <c r="UVN28" s="7"/>
      <c r="UVO28" s="7"/>
      <c r="UVP28" s="7"/>
      <c r="UVQ28" s="7"/>
      <c r="UVR28" s="7"/>
      <c r="UVS28" s="7"/>
      <c r="UVT28" s="7"/>
      <c r="UVU28" s="7"/>
      <c r="UVV28" s="7"/>
      <c r="UVW28" s="7"/>
      <c r="UVX28" s="7"/>
      <c r="UVY28" s="7"/>
      <c r="UVZ28" s="7"/>
      <c r="UWA28" s="7"/>
      <c r="UWB28" s="7"/>
      <c r="UWC28" s="7"/>
      <c r="UWD28" s="7"/>
      <c r="UWE28" s="7"/>
      <c r="UWF28" s="7"/>
      <c r="UWG28" s="7"/>
      <c r="UWH28" s="7"/>
      <c r="UWI28" s="7"/>
      <c r="UWJ28" s="7"/>
      <c r="UWK28" s="7"/>
      <c r="UWL28" s="7"/>
      <c r="UWM28" s="7"/>
      <c r="UWN28" s="7"/>
      <c r="UWO28" s="7"/>
      <c r="UWP28" s="7"/>
      <c r="UWQ28" s="7"/>
      <c r="UWR28" s="7"/>
      <c r="UWS28" s="7"/>
      <c r="UWT28" s="7"/>
      <c r="UWU28" s="7"/>
      <c r="UWV28" s="7"/>
      <c r="UWW28" s="7"/>
      <c r="UWX28" s="7"/>
      <c r="UWY28" s="7"/>
      <c r="UWZ28" s="7"/>
      <c r="UXA28" s="7"/>
      <c r="UXB28" s="7"/>
      <c r="UXC28" s="7"/>
      <c r="UXD28" s="7"/>
      <c r="UXE28" s="7"/>
      <c r="UXF28" s="7"/>
      <c r="UXG28" s="7"/>
      <c r="UXH28" s="7"/>
      <c r="UXI28" s="7"/>
      <c r="UXJ28" s="7"/>
      <c r="UXK28" s="7"/>
      <c r="UXL28" s="7"/>
      <c r="UXM28" s="7"/>
      <c r="UXN28" s="7"/>
      <c r="UXO28" s="7"/>
      <c r="UXP28" s="7"/>
      <c r="UXQ28" s="7"/>
      <c r="UXR28" s="7"/>
      <c r="UXS28" s="7"/>
      <c r="UXT28" s="7"/>
      <c r="UXU28" s="7"/>
      <c r="UXV28" s="7"/>
      <c r="UXW28" s="7"/>
      <c r="UXX28" s="7"/>
      <c r="UXY28" s="7"/>
      <c r="UXZ28" s="7"/>
      <c r="UYA28" s="7"/>
      <c r="UYB28" s="7"/>
      <c r="UYC28" s="7"/>
      <c r="UYD28" s="7"/>
      <c r="UYE28" s="7"/>
      <c r="UYF28" s="7"/>
      <c r="UYG28" s="7"/>
      <c r="UYH28" s="7"/>
      <c r="UYI28" s="7"/>
      <c r="UYJ28" s="7"/>
      <c r="UYK28" s="7"/>
      <c r="UYL28" s="7"/>
      <c r="UYM28" s="7"/>
      <c r="UYN28" s="7"/>
      <c r="UYO28" s="7"/>
      <c r="UYP28" s="7"/>
      <c r="UYQ28" s="7"/>
      <c r="UYR28" s="7"/>
      <c r="UYS28" s="7"/>
      <c r="UYT28" s="7"/>
      <c r="UYU28" s="7"/>
      <c r="UYV28" s="7"/>
      <c r="UYW28" s="7"/>
      <c r="UYX28" s="7"/>
      <c r="UYY28" s="7"/>
      <c r="UYZ28" s="7"/>
      <c r="UZA28" s="7"/>
      <c r="UZB28" s="7"/>
      <c r="UZC28" s="7"/>
      <c r="UZD28" s="7"/>
      <c r="UZE28" s="7"/>
      <c r="UZF28" s="7"/>
      <c r="UZG28" s="7"/>
      <c r="UZH28" s="7"/>
      <c r="UZI28" s="7"/>
      <c r="UZJ28" s="7"/>
      <c r="UZK28" s="7"/>
      <c r="UZL28" s="7"/>
      <c r="UZM28" s="7"/>
      <c r="UZN28" s="7"/>
      <c r="UZO28" s="7"/>
      <c r="UZP28" s="7"/>
      <c r="UZQ28" s="7"/>
      <c r="UZR28" s="7"/>
      <c r="UZS28" s="7"/>
      <c r="UZT28" s="7"/>
      <c r="UZU28" s="7"/>
      <c r="UZV28" s="7"/>
      <c r="UZW28" s="7"/>
      <c r="UZX28" s="7"/>
      <c r="UZY28" s="7"/>
      <c r="UZZ28" s="7"/>
      <c r="VAA28" s="7"/>
      <c r="VAB28" s="7"/>
      <c r="VAC28" s="7"/>
      <c r="VAD28" s="7"/>
      <c r="VAE28" s="7"/>
      <c r="VAF28" s="7"/>
      <c r="VAG28" s="7"/>
      <c r="VAH28" s="7"/>
      <c r="VAI28" s="7"/>
      <c r="VAJ28" s="7"/>
      <c r="VAK28" s="7"/>
      <c r="VAL28" s="7"/>
      <c r="VAM28" s="7"/>
      <c r="VAN28" s="7"/>
      <c r="VAO28" s="7"/>
      <c r="VAP28" s="7"/>
      <c r="VAQ28" s="7"/>
      <c r="VAR28" s="7"/>
      <c r="VAS28" s="7"/>
      <c r="VAT28" s="7"/>
      <c r="VAU28" s="7"/>
      <c r="VAV28" s="7"/>
      <c r="VAW28" s="7"/>
      <c r="VAX28" s="7"/>
      <c r="VAY28" s="7"/>
      <c r="VAZ28" s="7"/>
      <c r="VBA28" s="7"/>
      <c r="VBB28" s="7"/>
      <c r="VBC28" s="7"/>
      <c r="VBD28" s="7"/>
      <c r="VBE28" s="7"/>
      <c r="VBF28" s="7"/>
      <c r="VBG28" s="7"/>
      <c r="VBH28" s="7"/>
      <c r="VBI28" s="7"/>
      <c r="VBJ28" s="7"/>
      <c r="VBK28" s="7"/>
      <c r="VBL28" s="7"/>
      <c r="VBM28" s="7"/>
      <c r="VBN28" s="7"/>
      <c r="VBO28" s="7"/>
      <c r="VBP28" s="7"/>
      <c r="VBQ28" s="7"/>
      <c r="VBR28" s="7"/>
      <c r="VBS28" s="7"/>
      <c r="VBT28" s="7"/>
      <c r="VBU28" s="7"/>
      <c r="VBV28" s="7"/>
      <c r="VBW28" s="7"/>
      <c r="VBX28" s="7"/>
      <c r="VBY28" s="7"/>
      <c r="VBZ28" s="7"/>
      <c r="VCA28" s="7"/>
      <c r="VCB28" s="7"/>
      <c r="VCC28" s="7"/>
      <c r="VCD28" s="7"/>
      <c r="VCE28" s="7"/>
      <c r="VCF28" s="7"/>
      <c r="VCG28" s="7"/>
      <c r="VCH28" s="7"/>
      <c r="VCI28" s="7"/>
      <c r="VCJ28" s="7"/>
      <c r="VCK28" s="7"/>
      <c r="VCL28" s="7"/>
      <c r="VCM28" s="7"/>
      <c r="VCN28" s="7"/>
      <c r="VCO28" s="7"/>
      <c r="VCP28" s="7"/>
      <c r="VCQ28" s="7"/>
      <c r="VCR28" s="7"/>
      <c r="VCS28" s="7"/>
      <c r="VCT28" s="7"/>
      <c r="VCU28" s="7"/>
      <c r="VCV28" s="7"/>
      <c r="VCW28" s="7"/>
      <c r="VCX28" s="7"/>
      <c r="VCY28" s="7"/>
      <c r="VCZ28" s="7"/>
      <c r="VDA28" s="7"/>
      <c r="VDB28" s="7"/>
      <c r="VDC28" s="7"/>
      <c r="VDD28" s="7"/>
      <c r="VDE28" s="7"/>
      <c r="VDF28" s="7"/>
      <c r="VDG28" s="7"/>
      <c r="VDH28" s="7"/>
      <c r="VDI28" s="7"/>
      <c r="VDJ28" s="7"/>
      <c r="VDK28" s="7"/>
      <c r="VDL28" s="7"/>
      <c r="VDM28" s="7"/>
      <c r="VDN28" s="7"/>
      <c r="VDO28" s="7"/>
      <c r="VDP28" s="7"/>
      <c r="VDQ28" s="7"/>
      <c r="VDR28" s="7"/>
      <c r="VDS28" s="7"/>
      <c r="VDT28" s="7"/>
      <c r="VDU28" s="7"/>
      <c r="VDV28" s="7"/>
      <c r="VDW28" s="7"/>
      <c r="VDX28" s="7"/>
      <c r="VDY28" s="7"/>
      <c r="VDZ28" s="7"/>
      <c r="VEA28" s="7"/>
      <c r="VEB28" s="7"/>
      <c r="VEC28" s="7"/>
      <c r="VED28" s="7"/>
      <c r="VEE28" s="7"/>
      <c r="VEF28" s="7"/>
      <c r="VEG28" s="7"/>
      <c r="VEH28" s="7"/>
      <c r="VEI28" s="7"/>
      <c r="VEJ28" s="7"/>
      <c r="VEK28" s="7"/>
      <c r="VEL28" s="7"/>
      <c r="VEM28" s="7"/>
      <c r="VEN28" s="7"/>
      <c r="VEO28" s="7"/>
      <c r="VEP28" s="7"/>
      <c r="VEQ28" s="7"/>
      <c r="VER28" s="7"/>
      <c r="VES28" s="7"/>
      <c r="VET28" s="7"/>
      <c r="VEU28" s="7"/>
      <c r="VEV28" s="7"/>
      <c r="VEW28" s="7"/>
      <c r="VEX28" s="7"/>
      <c r="VEY28" s="7"/>
      <c r="VEZ28" s="7"/>
      <c r="VFA28" s="7"/>
      <c r="VFB28" s="7"/>
      <c r="VFC28" s="7"/>
      <c r="VFD28" s="7"/>
      <c r="VFE28" s="7"/>
      <c r="VFF28" s="7"/>
      <c r="VFG28" s="7"/>
      <c r="VFH28" s="7"/>
      <c r="VFI28" s="7"/>
      <c r="VFJ28" s="7"/>
      <c r="VFK28" s="7"/>
      <c r="VFL28" s="7"/>
      <c r="VFM28" s="7"/>
      <c r="VFN28" s="7"/>
      <c r="VFO28" s="7"/>
      <c r="VFP28" s="7"/>
      <c r="VFQ28" s="7"/>
      <c r="VFR28" s="7"/>
      <c r="VFS28" s="7"/>
      <c r="VFT28" s="7"/>
      <c r="VFU28" s="7"/>
      <c r="VFV28" s="7"/>
      <c r="VFW28" s="7"/>
      <c r="VFX28" s="7"/>
      <c r="VFY28" s="7"/>
      <c r="VFZ28" s="7"/>
      <c r="VGA28" s="7"/>
      <c r="VGB28" s="7"/>
      <c r="VGC28" s="7"/>
      <c r="VGD28" s="7"/>
      <c r="VGE28" s="7"/>
      <c r="VGF28" s="7"/>
      <c r="VGG28" s="7"/>
      <c r="VGH28" s="7"/>
      <c r="VGI28" s="7"/>
      <c r="VGJ28" s="7"/>
      <c r="VGK28" s="7"/>
      <c r="VGL28" s="7"/>
      <c r="VGM28" s="7"/>
      <c r="VGN28" s="7"/>
      <c r="VGO28" s="7"/>
      <c r="VGP28" s="7"/>
      <c r="VGQ28" s="7"/>
      <c r="VGR28" s="7"/>
      <c r="VGS28" s="7"/>
      <c r="VGT28" s="7"/>
      <c r="VGU28" s="7"/>
      <c r="VGV28" s="7"/>
      <c r="VGW28" s="7"/>
      <c r="VGX28" s="7"/>
      <c r="VGY28" s="7"/>
      <c r="VGZ28" s="7"/>
      <c r="VHA28" s="7"/>
      <c r="VHB28" s="7"/>
      <c r="VHC28" s="7"/>
      <c r="VHD28" s="7"/>
      <c r="VHE28" s="7"/>
      <c r="VHF28" s="7"/>
      <c r="VHG28" s="7"/>
      <c r="VHH28" s="7"/>
      <c r="VHI28" s="7"/>
      <c r="VHJ28" s="7"/>
      <c r="VHK28" s="7"/>
      <c r="VHL28" s="7"/>
      <c r="VHM28" s="7"/>
      <c r="VHN28" s="7"/>
      <c r="VHO28" s="7"/>
      <c r="VHP28" s="7"/>
      <c r="VHQ28" s="7"/>
      <c r="VHR28" s="7"/>
      <c r="VHS28" s="7"/>
      <c r="VHT28" s="7"/>
      <c r="VHU28" s="7"/>
      <c r="VHV28" s="7"/>
      <c r="VHW28" s="7"/>
      <c r="VHX28" s="7"/>
      <c r="VHY28" s="7"/>
      <c r="VHZ28" s="7"/>
      <c r="VIA28" s="7"/>
      <c r="VIB28" s="7"/>
      <c r="VIC28" s="7"/>
      <c r="VID28" s="7"/>
      <c r="VIE28" s="7"/>
      <c r="VIF28" s="7"/>
      <c r="VIG28" s="7"/>
      <c r="VIH28" s="7"/>
      <c r="VII28" s="7"/>
      <c r="VIJ28" s="7"/>
      <c r="VIK28" s="7"/>
      <c r="VIL28" s="7"/>
      <c r="VIM28" s="7"/>
      <c r="VIN28" s="7"/>
      <c r="VIO28" s="7"/>
      <c r="VIP28" s="7"/>
      <c r="VIQ28" s="7"/>
      <c r="VIR28" s="7"/>
      <c r="VIS28" s="7"/>
      <c r="VIT28" s="7"/>
      <c r="VIU28" s="7"/>
      <c r="VIV28" s="7"/>
      <c r="VIW28" s="7"/>
      <c r="VIX28" s="7"/>
      <c r="VIY28" s="7"/>
      <c r="VIZ28" s="7"/>
      <c r="VJA28" s="7"/>
      <c r="VJB28" s="7"/>
      <c r="VJC28" s="7"/>
      <c r="VJD28" s="7"/>
      <c r="VJE28" s="7"/>
      <c r="VJF28" s="7"/>
      <c r="VJG28" s="7"/>
      <c r="VJH28" s="7"/>
      <c r="VJI28" s="7"/>
      <c r="VJJ28" s="7"/>
      <c r="VJK28" s="7"/>
      <c r="VJL28" s="7"/>
      <c r="VJM28" s="7"/>
      <c r="VJN28" s="7"/>
      <c r="VJO28" s="7"/>
      <c r="VJP28" s="7"/>
      <c r="VJQ28" s="7"/>
      <c r="VJR28" s="7"/>
      <c r="VJS28" s="7"/>
      <c r="VJT28" s="7"/>
      <c r="VJU28" s="7"/>
      <c r="VJV28" s="7"/>
      <c r="VJW28" s="7"/>
      <c r="VJX28" s="7"/>
      <c r="VJY28" s="7"/>
      <c r="VJZ28" s="7"/>
      <c r="VKA28" s="7"/>
      <c r="VKB28" s="7"/>
      <c r="VKC28" s="7"/>
      <c r="VKD28" s="7"/>
      <c r="VKE28" s="7"/>
      <c r="VKF28" s="7"/>
      <c r="VKG28" s="7"/>
      <c r="VKH28" s="7"/>
      <c r="VKI28" s="7"/>
      <c r="VKJ28" s="7"/>
      <c r="VKK28" s="7"/>
      <c r="VKL28" s="7"/>
      <c r="VKM28" s="7"/>
      <c r="VKN28" s="7"/>
      <c r="VKO28" s="7"/>
      <c r="VKP28" s="7"/>
      <c r="VKQ28" s="7"/>
      <c r="VKR28" s="7"/>
      <c r="VKS28" s="7"/>
      <c r="VKT28" s="7"/>
      <c r="VKU28" s="7"/>
      <c r="VKV28" s="7"/>
      <c r="VKW28" s="7"/>
      <c r="VKX28" s="7"/>
      <c r="VKY28" s="7"/>
      <c r="VKZ28" s="7"/>
      <c r="VLA28" s="7"/>
      <c r="VLB28" s="7"/>
      <c r="VLC28" s="7"/>
      <c r="VLD28" s="7"/>
      <c r="VLE28" s="7"/>
      <c r="VLF28" s="7"/>
      <c r="VLG28" s="7"/>
      <c r="VLH28" s="7"/>
      <c r="VLI28" s="7"/>
      <c r="VLJ28" s="7"/>
      <c r="VLK28" s="7"/>
      <c r="VLL28" s="7"/>
      <c r="VLM28" s="7"/>
      <c r="VLN28" s="7"/>
      <c r="VLO28" s="7"/>
      <c r="VLP28" s="7"/>
      <c r="VLQ28" s="7"/>
      <c r="VLR28" s="7"/>
      <c r="VLS28" s="7"/>
      <c r="VLT28" s="7"/>
      <c r="VLU28" s="7"/>
      <c r="VLV28" s="7"/>
      <c r="VLW28" s="7"/>
      <c r="VLX28" s="7"/>
      <c r="VLY28" s="7"/>
      <c r="VLZ28" s="7"/>
      <c r="VMA28" s="7"/>
      <c r="VMB28" s="7"/>
      <c r="VMC28" s="7"/>
      <c r="VMD28" s="7"/>
      <c r="VME28" s="7"/>
      <c r="VMF28" s="7"/>
      <c r="VMG28" s="7"/>
      <c r="VMH28" s="7"/>
      <c r="VMI28" s="7"/>
      <c r="VMJ28" s="7"/>
      <c r="VMK28" s="7"/>
      <c r="VML28" s="7"/>
      <c r="VMM28" s="7"/>
      <c r="VMN28" s="7"/>
      <c r="VMO28" s="7"/>
      <c r="VMP28" s="7"/>
      <c r="VMQ28" s="7"/>
      <c r="VMR28" s="7"/>
      <c r="VMS28" s="7"/>
      <c r="VMT28" s="7"/>
      <c r="VMU28" s="7"/>
      <c r="VMV28" s="7"/>
      <c r="VMW28" s="7"/>
      <c r="VMX28" s="7"/>
      <c r="VMY28" s="7"/>
      <c r="VMZ28" s="7"/>
      <c r="VNA28" s="7"/>
      <c r="VNB28" s="7"/>
      <c r="VNC28" s="7"/>
      <c r="VND28" s="7"/>
      <c r="VNE28" s="7"/>
      <c r="VNF28" s="7"/>
      <c r="VNG28" s="7"/>
      <c r="VNH28" s="7"/>
      <c r="VNI28" s="7"/>
      <c r="VNJ28" s="7"/>
      <c r="VNK28" s="7"/>
      <c r="VNL28" s="7"/>
      <c r="VNM28" s="7"/>
      <c r="VNN28" s="7"/>
      <c r="VNO28" s="7"/>
      <c r="VNP28" s="7"/>
      <c r="VNQ28" s="7"/>
      <c r="VNR28" s="7"/>
      <c r="VNS28" s="7"/>
      <c r="VNT28" s="7"/>
      <c r="VNU28" s="7"/>
      <c r="VNV28" s="7"/>
      <c r="VNW28" s="7"/>
      <c r="VNX28" s="7"/>
      <c r="VNY28" s="7"/>
      <c r="VNZ28" s="7"/>
      <c r="VOA28" s="7"/>
      <c r="VOB28" s="7"/>
      <c r="VOC28" s="7"/>
      <c r="VOD28" s="7"/>
      <c r="VOE28" s="7"/>
      <c r="VOF28" s="7"/>
      <c r="VOG28" s="7"/>
      <c r="VOH28" s="7"/>
      <c r="VOI28" s="7"/>
      <c r="VOJ28" s="7"/>
      <c r="VOK28" s="7"/>
      <c r="VOL28" s="7"/>
      <c r="VOM28" s="7"/>
      <c r="VON28" s="7"/>
      <c r="VOO28" s="7"/>
      <c r="VOP28" s="7"/>
      <c r="VOQ28" s="7"/>
      <c r="VOR28" s="7"/>
      <c r="VOS28" s="7"/>
      <c r="VOT28" s="7"/>
      <c r="VOU28" s="7"/>
      <c r="VOV28" s="7"/>
      <c r="VOW28" s="7"/>
      <c r="VOX28" s="7"/>
      <c r="VOY28" s="7"/>
      <c r="VOZ28" s="7"/>
      <c r="VPA28" s="7"/>
      <c r="VPB28" s="7"/>
      <c r="VPC28" s="7"/>
      <c r="VPD28" s="7"/>
      <c r="VPE28" s="7"/>
      <c r="VPF28" s="7"/>
      <c r="VPG28" s="7"/>
      <c r="VPH28" s="7"/>
      <c r="VPI28" s="7"/>
      <c r="VPJ28" s="7"/>
      <c r="VPK28" s="7"/>
      <c r="VPL28" s="7"/>
      <c r="VPM28" s="7"/>
      <c r="VPN28" s="7"/>
      <c r="VPO28" s="7"/>
      <c r="VPP28" s="7"/>
      <c r="VPQ28" s="7"/>
      <c r="VPR28" s="7"/>
      <c r="VPS28" s="7"/>
      <c r="VPT28" s="7"/>
      <c r="VPU28" s="7"/>
      <c r="VPV28" s="7"/>
      <c r="VPW28" s="7"/>
      <c r="VPX28" s="7"/>
      <c r="VPY28" s="7"/>
      <c r="VPZ28" s="7"/>
      <c r="VQA28" s="7"/>
      <c r="VQB28" s="7"/>
      <c r="VQC28" s="7"/>
      <c r="VQD28" s="7"/>
      <c r="VQE28" s="7"/>
      <c r="VQF28" s="7"/>
      <c r="VQG28" s="7"/>
      <c r="VQH28" s="7"/>
      <c r="VQI28" s="7"/>
      <c r="VQJ28" s="7"/>
      <c r="VQK28" s="7"/>
      <c r="VQL28" s="7"/>
      <c r="VQM28" s="7"/>
      <c r="VQN28" s="7"/>
      <c r="VQO28" s="7"/>
      <c r="VQP28" s="7"/>
      <c r="VQQ28" s="7"/>
      <c r="VQR28" s="7"/>
      <c r="VQS28" s="7"/>
      <c r="VQT28" s="7"/>
      <c r="VQU28" s="7"/>
      <c r="VQV28" s="7"/>
      <c r="VQW28" s="7"/>
      <c r="VQX28" s="7"/>
      <c r="VQY28" s="7"/>
      <c r="VQZ28" s="7"/>
      <c r="VRA28" s="7"/>
      <c r="VRB28" s="7"/>
      <c r="VRC28" s="7"/>
      <c r="VRD28" s="7"/>
      <c r="VRE28" s="7"/>
      <c r="VRF28" s="7"/>
      <c r="VRG28" s="7"/>
      <c r="VRH28" s="7"/>
      <c r="VRI28" s="7"/>
      <c r="VRJ28" s="7"/>
      <c r="VRK28" s="7"/>
      <c r="VRL28" s="7"/>
      <c r="VRM28" s="7"/>
      <c r="VRN28" s="7"/>
      <c r="VRO28" s="7"/>
      <c r="VRP28" s="7"/>
      <c r="VRQ28" s="7"/>
      <c r="VRR28" s="7"/>
      <c r="VRS28" s="7"/>
      <c r="VRT28" s="7"/>
      <c r="VRU28" s="7"/>
      <c r="VRV28" s="7"/>
      <c r="VRW28" s="7"/>
      <c r="VRX28" s="7"/>
      <c r="VRY28" s="7"/>
      <c r="VRZ28" s="7"/>
      <c r="VSA28" s="7"/>
      <c r="VSB28" s="7"/>
      <c r="VSC28" s="7"/>
      <c r="VSD28" s="7"/>
      <c r="VSE28" s="7"/>
      <c r="VSF28" s="7"/>
      <c r="VSG28" s="7"/>
      <c r="VSH28" s="7"/>
      <c r="VSI28" s="7"/>
      <c r="VSJ28" s="7"/>
      <c r="VSK28" s="7"/>
      <c r="VSL28" s="7"/>
      <c r="VSM28" s="7"/>
      <c r="VSN28" s="7"/>
      <c r="VSO28" s="7"/>
      <c r="VSP28" s="7"/>
      <c r="VSQ28" s="7"/>
      <c r="VSR28" s="7"/>
      <c r="VSS28" s="7"/>
      <c r="VST28" s="7"/>
      <c r="VSU28" s="7"/>
      <c r="VSV28" s="7"/>
      <c r="VSW28" s="7"/>
      <c r="VSX28" s="7"/>
      <c r="VSY28" s="7"/>
      <c r="VSZ28" s="7"/>
      <c r="VTA28" s="7"/>
      <c r="VTB28" s="7"/>
      <c r="VTC28" s="7"/>
      <c r="VTD28" s="7"/>
      <c r="VTE28" s="7"/>
      <c r="VTF28" s="7"/>
      <c r="VTG28" s="7"/>
      <c r="VTH28" s="7"/>
      <c r="VTI28" s="7"/>
      <c r="VTJ28" s="7"/>
      <c r="VTK28" s="7"/>
      <c r="VTL28" s="7"/>
      <c r="VTM28" s="7"/>
      <c r="VTN28" s="7"/>
      <c r="VTO28" s="7"/>
      <c r="VTP28" s="7"/>
      <c r="VTQ28" s="7"/>
      <c r="VTR28" s="7"/>
      <c r="VTS28" s="7"/>
      <c r="VTT28" s="7"/>
      <c r="VTU28" s="7"/>
      <c r="VTV28" s="7"/>
      <c r="VTW28" s="7"/>
      <c r="VTX28" s="7"/>
      <c r="VTY28" s="7"/>
      <c r="VTZ28" s="7"/>
      <c r="VUA28" s="7"/>
      <c r="VUB28" s="7"/>
      <c r="VUC28" s="7"/>
      <c r="VUD28" s="7"/>
      <c r="VUE28" s="7"/>
      <c r="VUF28" s="7"/>
      <c r="VUG28" s="7"/>
      <c r="VUH28" s="7"/>
      <c r="VUI28" s="7"/>
      <c r="VUJ28" s="7"/>
      <c r="VUK28" s="7"/>
      <c r="VUL28" s="7"/>
      <c r="VUM28" s="7"/>
      <c r="VUN28" s="7"/>
      <c r="VUO28" s="7"/>
      <c r="VUP28" s="7"/>
      <c r="VUQ28" s="7"/>
      <c r="VUR28" s="7"/>
      <c r="VUS28" s="7"/>
      <c r="VUT28" s="7"/>
      <c r="VUU28" s="7"/>
      <c r="VUV28" s="7"/>
      <c r="VUW28" s="7"/>
      <c r="VUX28" s="7"/>
      <c r="VUY28" s="7"/>
      <c r="VUZ28" s="7"/>
      <c r="VVA28" s="7"/>
      <c r="VVB28" s="7"/>
      <c r="VVC28" s="7"/>
      <c r="VVD28" s="7"/>
      <c r="VVE28" s="7"/>
      <c r="VVF28" s="7"/>
      <c r="VVG28" s="7"/>
      <c r="VVH28" s="7"/>
      <c r="VVI28" s="7"/>
      <c r="VVJ28" s="7"/>
      <c r="VVK28" s="7"/>
      <c r="VVL28" s="7"/>
      <c r="VVM28" s="7"/>
      <c r="VVN28" s="7"/>
      <c r="VVO28" s="7"/>
      <c r="VVP28" s="7"/>
      <c r="VVQ28" s="7"/>
      <c r="VVR28" s="7"/>
      <c r="VVS28" s="7"/>
      <c r="VVT28" s="7"/>
      <c r="VVU28" s="7"/>
      <c r="VVV28" s="7"/>
      <c r="VVW28" s="7"/>
      <c r="VVX28" s="7"/>
      <c r="VVY28" s="7"/>
      <c r="VVZ28" s="7"/>
      <c r="VWA28" s="7"/>
      <c r="VWB28" s="7"/>
      <c r="VWC28" s="7"/>
      <c r="VWD28" s="7"/>
      <c r="VWE28" s="7"/>
      <c r="VWF28" s="7"/>
      <c r="VWG28" s="7"/>
      <c r="VWH28" s="7"/>
      <c r="VWI28" s="7"/>
      <c r="VWJ28" s="7"/>
      <c r="VWK28" s="7"/>
      <c r="VWL28" s="7"/>
      <c r="VWM28" s="7"/>
      <c r="VWN28" s="7"/>
      <c r="VWO28" s="7"/>
      <c r="VWP28" s="7"/>
      <c r="VWQ28" s="7"/>
      <c r="VWR28" s="7"/>
      <c r="VWS28" s="7"/>
      <c r="VWT28" s="7"/>
      <c r="VWU28" s="7"/>
      <c r="VWV28" s="7"/>
      <c r="VWW28" s="7"/>
      <c r="VWX28" s="7"/>
      <c r="VWY28" s="7"/>
      <c r="VWZ28" s="7"/>
      <c r="VXA28" s="7"/>
      <c r="VXB28" s="7"/>
      <c r="VXC28" s="7"/>
      <c r="VXD28" s="7"/>
      <c r="VXE28" s="7"/>
      <c r="VXF28" s="7"/>
      <c r="VXG28" s="7"/>
      <c r="VXH28" s="7"/>
      <c r="VXI28" s="7"/>
      <c r="VXJ28" s="7"/>
      <c r="VXK28" s="7"/>
      <c r="VXL28" s="7"/>
      <c r="VXM28" s="7"/>
      <c r="VXN28" s="7"/>
      <c r="VXO28" s="7"/>
      <c r="VXP28" s="7"/>
      <c r="VXQ28" s="7"/>
      <c r="VXR28" s="7"/>
      <c r="VXS28" s="7"/>
      <c r="VXT28" s="7"/>
      <c r="VXU28" s="7"/>
      <c r="VXV28" s="7"/>
      <c r="VXW28" s="7"/>
      <c r="VXX28" s="7"/>
      <c r="VXY28" s="7"/>
      <c r="VXZ28" s="7"/>
      <c r="VYA28" s="7"/>
      <c r="VYB28" s="7"/>
      <c r="VYC28" s="7"/>
      <c r="VYD28" s="7"/>
      <c r="VYE28" s="7"/>
      <c r="VYF28" s="7"/>
      <c r="VYG28" s="7"/>
      <c r="VYH28" s="7"/>
      <c r="VYI28" s="7"/>
      <c r="VYJ28" s="7"/>
      <c r="VYK28" s="7"/>
      <c r="VYL28" s="7"/>
      <c r="VYM28" s="7"/>
      <c r="VYN28" s="7"/>
      <c r="VYO28" s="7"/>
      <c r="VYP28" s="7"/>
      <c r="VYQ28" s="7"/>
      <c r="VYR28" s="7"/>
      <c r="VYS28" s="7"/>
      <c r="VYT28" s="7"/>
      <c r="VYU28" s="7"/>
      <c r="VYV28" s="7"/>
      <c r="VYW28" s="7"/>
      <c r="VYX28" s="7"/>
      <c r="VYY28" s="7"/>
      <c r="VYZ28" s="7"/>
      <c r="VZA28" s="7"/>
      <c r="VZB28" s="7"/>
      <c r="VZC28" s="7"/>
      <c r="VZD28" s="7"/>
      <c r="VZE28" s="7"/>
      <c r="VZF28" s="7"/>
      <c r="VZG28" s="7"/>
      <c r="VZH28" s="7"/>
      <c r="VZI28" s="7"/>
      <c r="VZJ28" s="7"/>
      <c r="VZK28" s="7"/>
      <c r="VZL28" s="7"/>
      <c r="VZM28" s="7"/>
      <c r="VZN28" s="7"/>
      <c r="VZO28" s="7"/>
      <c r="VZP28" s="7"/>
      <c r="VZQ28" s="7"/>
      <c r="VZR28" s="7"/>
      <c r="VZS28" s="7"/>
      <c r="VZT28" s="7"/>
      <c r="VZU28" s="7"/>
      <c r="VZV28" s="7"/>
      <c r="VZW28" s="7"/>
      <c r="VZX28" s="7"/>
      <c r="VZY28" s="7"/>
      <c r="VZZ28" s="7"/>
      <c r="WAA28" s="7"/>
      <c r="WAB28" s="7"/>
      <c r="WAC28" s="7"/>
      <c r="WAD28" s="7"/>
      <c r="WAE28" s="7"/>
      <c r="WAF28" s="7"/>
      <c r="WAG28" s="7"/>
      <c r="WAH28" s="7"/>
      <c r="WAI28" s="7"/>
      <c r="WAJ28" s="7"/>
      <c r="WAK28" s="7"/>
      <c r="WAL28" s="7"/>
      <c r="WAM28" s="7"/>
      <c r="WAN28" s="7"/>
      <c r="WAO28" s="7"/>
      <c r="WAP28" s="7"/>
      <c r="WAQ28" s="7"/>
      <c r="WAR28" s="7"/>
      <c r="WAS28" s="7"/>
      <c r="WAT28" s="7"/>
      <c r="WAU28" s="7"/>
      <c r="WAV28" s="7"/>
      <c r="WAW28" s="7"/>
      <c r="WAX28" s="7"/>
      <c r="WAY28" s="7"/>
      <c r="WAZ28" s="7"/>
      <c r="WBA28" s="7"/>
      <c r="WBB28" s="7"/>
      <c r="WBC28" s="7"/>
      <c r="WBD28" s="7"/>
      <c r="WBE28" s="7"/>
      <c r="WBF28" s="7"/>
      <c r="WBG28" s="7"/>
      <c r="WBH28" s="7"/>
      <c r="WBI28" s="7"/>
      <c r="WBJ28" s="7"/>
      <c r="WBK28" s="7"/>
      <c r="WBL28" s="7"/>
      <c r="WBM28" s="7"/>
      <c r="WBN28" s="7"/>
      <c r="WBO28" s="7"/>
      <c r="WBP28" s="7"/>
      <c r="WBQ28" s="7"/>
      <c r="WBR28" s="7"/>
      <c r="WBS28" s="7"/>
      <c r="WBT28" s="7"/>
      <c r="WBU28" s="7"/>
      <c r="WBV28" s="7"/>
      <c r="WBW28" s="7"/>
      <c r="WBX28" s="7"/>
      <c r="WBY28" s="7"/>
      <c r="WBZ28" s="7"/>
      <c r="WCA28" s="7"/>
      <c r="WCB28" s="7"/>
      <c r="WCC28" s="7"/>
      <c r="WCD28" s="7"/>
      <c r="WCE28" s="7"/>
      <c r="WCF28" s="7"/>
      <c r="WCG28" s="7"/>
      <c r="WCH28" s="7"/>
      <c r="WCI28" s="7"/>
      <c r="WCJ28" s="7"/>
      <c r="WCK28" s="7"/>
      <c r="WCL28" s="7"/>
      <c r="WCM28" s="7"/>
      <c r="WCN28" s="7"/>
      <c r="WCO28" s="7"/>
      <c r="WCP28" s="7"/>
      <c r="WCQ28" s="7"/>
      <c r="WCR28" s="7"/>
      <c r="WCS28" s="7"/>
      <c r="WCT28" s="7"/>
      <c r="WCU28" s="7"/>
      <c r="WCV28" s="7"/>
      <c r="WCW28" s="7"/>
      <c r="WCX28" s="7"/>
      <c r="WCY28" s="7"/>
      <c r="WCZ28" s="7"/>
      <c r="WDA28" s="7"/>
      <c r="WDB28" s="7"/>
      <c r="WDC28" s="7"/>
      <c r="WDD28" s="7"/>
      <c r="WDE28" s="7"/>
      <c r="WDF28" s="7"/>
      <c r="WDG28" s="7"/>
      <c r="WDH28" s="7"/>
      <c r="WDI28" s="7"/>
      <c r="WDJ28" s="7"/>
      <c r="WDK28" s="7"/>
      <c r="WDL28" s="7"/>
      <c r="WDM28" s="7"/>
      <c r="WDN28" s="7"/>
      <c r="WDO28" s="7"/>
      <c r="WDP28" s="7"/>
      <c r="WDQ28" s="7"/>
      <c r="WDR28" s="7"/>
      <c r="WDS28" s="7"/>
      <c r="WDT28" s="7"/>
      <c r="WDU28" s="7"/>
      <c r="WDV28" s="7"/>
      <c r="WDW28" s="7"/>
      <c r="WDX28" s="7"/>
      <c r="WDY28" s="7"/>
      <c r="WDZ28" s="7"/>
      <c r="WEA28" s="7"/>
      <c r="WEB28" s="7"/>
      <c r="WEC28" s="7"/>
      <c r="WED28" s="7"/>
      <c r="WEE28" s="7"/>
      <c r="WEF28" s="7"/>
      <c r="WEG28" s="7"/>
      <c r="WEH28" s="7"/>
      <c r="WEI28" s="7"/>
      <c r="WEJ28" s="7"/>
      <c r="WEK28" s="7"/>
      <c r="WEL28" s="7"/>
      <c r="WEM28" s="7"/>
      <c r="WEN28" s="7"/>
      <c r="WEO28" s="7"/>
      <c r="WEP28" s="7"/>
      <c r="WEQ28" s="7"/>
      <c r="WER28" s="7"/>
      <c r="WES28" s="7"/>
      <c r="WET28" s="7"/>
      <c r="WEU28" s="7"/>
      <c r="WEV28" s="7"/>
      <c r="WEW28" s="7"/>
      <c r="WEX28" s="7"/>
      <c r="WEY28" s="7"/>
      <c r="WEZ28" s="7"/>
      <c r="WFA28" s="7"/>
      <c r="WFB28" s="7"/>
      <c r="WFC28" s="7"/>
      <c r="WFD28" s="7"/>
      <c r="WFE28" s="7"/>
      <c r="WFF28" s="7"/>
      <c r="WFG28" s="7"/>
      <c r="WFH28" s="7"/>
      <c r="WFI28" s="7"/>
      <c r="WFJ28" s="7"/>
      <c r="WFK28" s="7"/>
      <c r="WFL28" s="7"/>
      <c r="WFM28" s="7"/>
      <c r="WFN28" s="7"/>
      <c r="WFO28" s="7"/>
      <c r="WFP28" s="7"/>
      <c r="WFQ28" s="7"/>
      <c r="WFR28" s="7"/>
      <c r="WFS28" s="7"/>
      <c r="WFT28" s="7"/>
      <c r="WFU28" s="7"/>
      <c r="WFV28" s="7"/>
      <c r="WFW28" s="7"/>
      <c r="WFX28" s="7"/>
      <c r="WFY28" s="7"/>
      <c r="WFZ28" s="7"/>
      <c r="WGA28" s="7"/>
      <c r="WGB28" s="7"/>
      <c r="WGC28" s="7"/>
      <c r="WGD28" s="7"/>
      <c r="WGE28" s="7"/>
      <c r="WGF28" s="7"/>
      <c r="WGG28" s="7"/>
      <c r="WGH28" s="7"/>
      <c r="WGI28" s="7"/>
      <c r="WGJ28" s="7"/>
      <c r="WGK28" s="7"/>
      <c r="WGL28" s="7"/>
      <c r="WGM28" s="7"/>
      <c r="WGN28" s="7"/>
      <c r="WGO28" s="7"/>
      <c r="WGP28" s="7"/>
      <c r="WGQ28" s="7"/>
      <c r="WGR28" s="7"/>
      <c r="WGS28" s="7"/>
      <c r="WGT28" s="7"/>
      <c r="WGU28" s="7"/>
      <c r="WGV28" s="7"/>
      <c r="WGW28" s="7"/>
      <c r="WGX28" s="7"/>
      <c r="WGY28" s="7"/>
      <c r="WGZ28" s="7"/>
      <c r="WHA28" s="7"/>
      <c r="WHB28" s="7"/>
      <c r="WHC28" s="7"/>
      <c r="WHD28" s="7"/>
      <c r="WHE28" s="7"/>
      <c r="WHF28" s="7"/>
      <c r="WHG28" s="7"/>
      <c r="WHH28" s="7"/>
      <c r="WHI28" s="7"/>
      <c r="WHJ28" s="7"/>
      <c r="WHK28" s="7"/>
      <c r="WHL28" s="7"/>
      <c r="WHM28" s="7"/>
      <c r="WHN28" s="7"/>
      <c r="WHO28" s="7"/>
      <c r="WHP28" s="7"/>
      <c r="WHQ28" s="7"/>
      <c r="WHR28" s="7"/>
      <c r="WHS28" s="7"/>
      <c r="WHT28" s="7"/>
      <c r="WHU28" s="7"/>
      <c r="WHV28" s="7"/>
      <c r="WHW28" s="7"/>
      <c r="WHX28" s="7"/>
      <c r="WHY28" s="7"/>
      <c r="WHZ28" s="7"/>
      <c r="WIA28" s="7"/>
      <c r="WIB28" s="7"/>
      <c r="WIC28" s="7"/>
      <c r="WID28" s="7"/>
      <c r="WIE28" s="7"/>
      <c r="WIF28" s="7"/>
      <c r="WIG28" s="7"/>
      <c r="WIH28" s="7"/>
      <c r="WII28" s="7"/>
      <c r="WIJ28" s="7"/>
      <c r="WIK28" s="7"/>
      <c r="WIL28" s="7"/>
      <c r="WIM28" s="7"/>
      <c r="WIN28" s="7"/>
      <c r="WIO28" s="7"/>
      <c r="WIP28" s="7"/>
      <c r="WIQ28" s="7"/>
      <c r="WIR28" s="7"/>
      <c r="WIS28" s="7"/>
      <c r="WIT28" s="7"/>
      <c r="WIU28" s="7"/>
      <c r="WIV28" s="7"/>
      <c r="WIW28" s="7"/>
      <c r="WIX28" s="7"/>
      <c r="WIY28" s="7"/>
      <c r="WIZ28" s="7"/>
      <c r="WJA28" s="7"/>
      <c r="WJB28" s="7"/>
      <c r="WJC28" s="7"/>
      <c r="WJD28" s="7"/>
      <c r="WJE28" s="7"/>
      <c r="WJF28" s="7"/>
      <c r="WJG28" s="7"/>
      <c r="WJH28" s="7"/>
      <c r="WJI28" s="7"/>
      <c r="WJJ28" s="7"/>
      <c r="WJK28" s="7"/>
      <c r="WJL28" s="7"/>
      <c r="WJM28" s="7"/>
      <c r="WJN28" s="7"/>
      <c r="WJO28" s="7"/>
      <c r="WJP28" s="7"/>
      <c r="WJQ28" s="7"/>
      <c r="WJR28" s="7"/>
      <c r="WJS28" s="7"/>
      <c r="WJT28" s="7"/>
      <c r="WJU28" s="7"/>
      <c r="WJV28" s="7"/>
      <c r="WJW28" s="7"/>
      <c r="WJX28" s="7"/>
      <c r="WJY28" s="7"/>
      <c r="WJZ28" s="7"/>
      <c r="WKA28" s="7"/>
      <c r="WKB28" s="7"/>
      <c r="WKC28" s="7"/>
      <c r="WKD28" s="7"/>
      <c r="WKE28" s="7"/>
      <c r="WKF28" s="7"/>
      <c r="WKG28" s="7"/>
      <c r="WKH28" s="7"/>
      <c r="WKI28" s="7"/>
      <c r="WKJ28" s="7"/>
      <c r="WKK28" s="7"/>
      <c r="WKL28" s="7"/>
      <c r="WKM28" s="7"/>
      <c r="WKN28" s="7"/>
      <c r="WKO28" s="7"/>
      <c r="WKP28" s="7"/>
      <c r="WKQ28" s="7"/>
      <c r="WKR28" s="7"/>
      <c r="WKS28" s="7"/>
      <c r="WKT28" s="7"/>
      <c r="WKU28" s="7"/>
      <c r="WKV28" s="7"/>
      <c r="WKW28" s="7"/>
      <c r="WKX28" s="7"/>
      <c r="WKY28" s="7"/>
      <c r="WKZ28" s="7"/>
      <c r="WLA28" s="7"/>
      <c r="WLB28" s="7"/>
      <c r="WLC28" s="7"/>
      <c r="WLD28" s="7"/>
      <c r="WLE28" s="7"/>
      <c r="WLF28" s="7"/>
      <c r="WLG28" s="7"/>
      <c r="WLH28" s="7"/>
      <c r="WLI28" s="7"/>
      <c r="WLJ28" s="7"/>
      <c r="WLK28" s="7"/>
      <c r="WLL28" s="7"/>
      <c r="WLM28" s="7"/>
      <c r="WLN28" s="7"/>
      <c r="WLO28" s="7"/>
      <c r="WLP28" s="7"/>
      <c r="WLQ28" s="7"/>
      <c r="WLR28" s="7"/>
      <c r="WLS28" s="7"/>
      <c r="WLT28" s="7"/>
      <c r="WLU28" s="7"/>
      <c r="WLV28" s="7"/>
      <c r="WLW28" s="7"/>
      <c r="WLX28" s="7"/>
      <c r="WLY28" s="7"/>
      <c r="WLZ28" s="7"/>
      <c r="WMA28" s="7"/>
      <c r="WMB28" s="7"/>
      <c r="WMC28" s="7"/>
      <c r="WMD28" s="7"/>
      <c r="WME28" s="7"/>
      <c r="WMF28" s="7"/>
      <c r="WMG28" s="7"/>
      <c r="WMH28" s="7"/>
      <c r="WMI28" s="7"/>
      <c r="WMJ28" s="7"/>
      <c r="WMK28" s="7"/>
      <c r="WML28" s="7"/>
      <c r="WMM28" s="7"/>
      <c r="WMN28" s="7"/>
      <c r="WMO28" s="7"/>
      <c r="WMP28" s="7"/>
      <c r="WMQ28" s="7"/>
      <c r="WMR28" s="7"/>
      <c r="WMS28" s="7"/>
      <c r="WMT28" s="7"/>
      <c r="WMU28" s="7"/>
      <c r="WMV28" s="7"/>
      <c r="WMW28" s="7"/>
      <c r="WMX28" s="7"/>
      <c r="WMY28" s="7"/>
      <c r="WMZ28" s="7"/>
      <c r="WNA28" s="7"/>
      <c r="WNB28" s="7"/>
      <c r="WNC28" s="7"/>
      <c r="WND28" s="7"/>
      <c r="WNE28" s="7"/>
      <c r="WNF28" s="7"/>
      <c r="WNG28" s="7"/>
      <c r="WNH28" s="7"/>
      <c r="WNI28" s="7"/>
      <c r="WNJ28" s="7"/>
      <c r="WNK28" s="7"/>
      <c r="WNL28" s="7"/>
      <c r="WNM28" s="7"/>
      <c r="WNN28" s="7"/>
      <c r="WNO28" s="7"/>
      <c r="WNP28" s="7"/>
      <c r="WNQ28" s="7"/>
      <c r="WNR28" s="7"/>
      <c r="WNS28" s="7"/>
      <c r="WNT28" s="7"/>
      <c r="WNU28" s="7"/>
      <c r="WNV28" s="7"/>
      <c r="WNW28" s="7"/>
      <c r="WNX28" s="7"/>
      <c r="WNY28" s="7"/>
      <c r="WNZ28" s="7"/>
      <c r="WOA28" s="7"/>
      <c r="WOB28" s="7"/>
      <c r="WOC28" s="7"/>
      <c r="WOD28" s="7"/>
      <c r="WOE28" s="7"/>
      <c r="WOF28" s="7"/>
      <c r="WOG28" s="7"/>
      <c r="WOH28" s="7"/>
      <c r="WOI28" s="7"/>
      <c r="WOJ28" s="7"/>
      <c r="WOK28" s="7"/>
      <c r="WOL28" s="7"/>
      <c r="WOM28" s="7"/>
      <c r="WON28" s="7"/>
      <c r="WOO28" s="7"/>
      <c r="WOP28" s="7"/>
      <c r="WOQ28" s="7"/>
      <c r="WOR28" s="7"/>
      <c r="WOS28" s="7"/>
      <c r="WOT28" s="7"/>
      <c r="WOU28" s="7"/>
      <c r="WOV28" s="7"/>
      <c r="WOW28" s="7"/>
      <c r="WOX28" s="7"/>
      <c r="WOY28" s="7"/>
      <c r="WOZ28" s="7"/>
      <c r="WPA28" s="7"/>
      <c r="WPB28" s="7"/>
      <c r="WPC28" s="7"/>
      <c r="WPD28" s="7"/>
      <c r="WPE28" s="7"/>
      <c r="WPF28" s="7"/>
      <c r="WPG28" s="7"/>
      <c r="WPH28" s="7"/>
      <c r="WPI28" s="7"/>
      <c r="WPJ28" s="7"/>
      <c r="WPK28" s="7"/>
      <c r="WPL28" s="7"/>
      <c r="WPM28" s="7"/>
      <c r="WPN28" s="7"/>
      <c r="WPO28" s="7"/>
      <c r="WPP28" s="7"/>
      <c r="WPQ28" s="7"/>
      <c r="WPR28" s="7"/>
      <c r="WPS28" s="7"/>
      <c r="WPT28" s="7"/>
      <c r="WPU28" s="7"/>
      <c r="WPV28" s="7"/>
      <c r="WPW28" s="7"/>
      <c r="WPX28" s="7"/>
      <c r="WPY28" s="7"/>
      <c r="WPZ28" s="7"/>
      <c r="WQA28" s="7"/>
      <c r="WQB28" s="7"/>
      <c r="WQC28" s="7"/>
      <c r="WQD28" s="7"/>
      <c r="WQE28" s="7"/>
      <c r="WQF28" s="7"/>
      <c r="WQG28" s="7"/>
      <c r="WQH28" s="7"/>
      <c r="WQI28" s="7"/>
      <c r="WQJ28" s="7"/>
      <c r="WQK28" s="7"/>
      <c r="WQL28" s="7"/>
      <c r="WQM28" s="7"/>
      <c r="WQN28" s="7"/>
      <c r="WQO28" s="7"/>
      <c r="WQP28" s="7"/>
      <c r="WQQ28" s="7"/>
      <c r="WQR28" s="7"/>
      <c r="WQS28" s="7"/>
      <c r="WQT28" s="7"/>
      <c r="WQU28" s="7"/>
      <c r="WQV28" s="7"/>
      <c r="WQW28" s="7"/>
      <c r="WQX28" s="7"/>
      <c r="WQY28" s="7"/>
      <c r="WQZ28" s="7"/>
      <c r="WRA28" s="7"/>
      <c r="WRB28" s="7"/>
      <c r="WRC28" s="7"/>
      <c r="WRD28" s="7"/>
      <c r="WRE28" s="7"/>
      <c r="WRF28" s="7"/>
      <c r="WRG28" s="7"/>
      <c r="WRH28" s="7"/>
      <c r="WRI28" s="7"/>
      <c r="WRJ28" s="7"/>
      <c r="WRK28" s="7"/>
      <c r="WRL28" s="7"/>
      <c r="WRM28" s="7"/>
      <c r="WRN28" s="7"/>
      <c r="WRO28" s="7"/>
      <c r="WRP28" s="7"/>
      <c r="WRQ28" s="7"/>
      <c r="WRR28" s="7"/>
      <c r="WRS28" s="7"/>
      <c r="WRT28" s="7"/>
      <c r="WRU28" s="7"/>
      <c r="WRV28" s="7"/>
      <c r="WRW28" s="7"/>
      <c r="WRX28" s="7"/>
      <c r="WRY28" s="7"/>
      <c r="WRZ28" s="7"/>
      <c r="WSA28" s="7"/>
      <c r="WSB28" s="7"/>
      <c r="WSC28" s="7"/>
      <c r="WSD28" s="7"/>
      <c r="WSE28" s="7"/>
      <c r="WSF28" s="7"/>
      <c r="WSG28" s="7"/>
      <c r="WSH28" s="7"/>
      <c r="WSI28" s="7"/>
      <c r="WSJ28" s="7"/>
      <c r="WSK28" s="7"/>
      <c r="WSL28" s="7"/>
      <c r="WSM28" s="7"/>
      <c r="WSN28" s="7"/>
      <c r="WSO28" s="7"/>
      <c r="WSP28" s="7"/>
      <c r="WSQ28" s="7"/>
      <c r="WSR28" s="7"/>
      <c r="WSS28" s="7"/>
      <c r="WST28" s="7"/>
      <c r="WSU28" s="7"/>
      <c r="WSV28" s="7"/>
      <c r="WSW28" s="7"/>
      <c r="WSX28" s="7"/>
      <c r="WSY28" s="7"/>
      <c r="WSZ28" s="7"/>
      <c r="WTA28" s="7"/>
      <c r="WTB28" s="7"/>
      <c r="WTC28" s="7"/>
      <c r="WTD28" s="7"/>
      <c r="WTE28" s="7"/>
      <c r="WTF28" s="7"/>
      <c r="WTG28" s="7"/>
      <c r="WTH28" s="7"/>
      <c r="WTI28" s="7"/>
      <c r="WTJ28" s="7"/>
      <c r="WTK28" s="7"/>
      <c r="WTL28" s="7"/>
      <c r="WTM28" s="7"/>
      <c r="WTN28" s="7"/>
      <c r="WTO28" s="7"/>
      <c r="WTP28" s="7"/>
      <c r="WTQ28" s="7"/>
      <c r="WTR28" s="7"/>
      <c r="WTS28" s="7"/>
      <c r="WTT28" s="7"/>
      <c r="WTU28" s="7"/>
      <c r="WTV28" s="7"/>
      <c r="WTW28" s="7"/>
      <c r="WTX28" s="7"/>
      <c r="WTY28" s="7"/>
      <c r="WTZ28" s="7"/>
      <c r="WUA28" s="7"/>
      <c r="WUB28" s="7"/>
      <c r="WUC28" s="7"/>
      <c r="WUD28" s="7"/>
      <c r="WUE28" s="7"/>
      <c r="WUF28" s="7"/>
      <c r="WUG28" s="7"/>
      <c r="WUH28" s="7"/>
      <c r="WUI28" s="7"/>
      <c r="WUJ28" s="7"/>
      <c r="WUK28" s="7"/>
      <c r="WUL28" s="7"/>
      <c r="WUM28" s="7"/>
      <c r="WUN28" s="7"/>
      <c r="WUO28" s="7"/>
      <c r="WUP28" s="7"/>
      <c r="WUQ28" s="7"/>
      <c r="WUR28" s="7"/>
      <c r="WUS28" s="7"/>
      <c r="WUT28" s="7"/>
      <c r="WUU28" s="7"/>
      <c r="WUV28" s="7"/>
      <c r="WUW28" s="7"/>
      <c r="WUX28" s="7"/>
      <c r="WUY28" s="7"/>
      <c r="WUZ28" s="7"/>
      <c r="WVA28" s="7"/>
      <c r="WVB28" s="7"/>
      <c r="WVC28" s="7"/>
      <c r="WVD28" s="7"/>
      <c r="WVE28" s="7"/>
      <c r="WVF28" s="7"/>
      <c r="WVG28" s="7"/>
      <c r="WVH28" s="7"/>
      <c r="WVI28" s="7"/>
      <c r="WVJ28" s="7"/>
      <c r="WVK28" s="7"/>
      <c r="WVL28" s="7"/>
      <c r="WVM28" s="7"/>
      <c r="WVN28" s="7"/>
      <c r="WVO28" s="7"/>
      <c r="WVP28" s="7"/>
      <c r="WVQ28" s="7"/>
      <c r="WVR28" s="7"/>
      <c r="WVS28" s="7"/>
      <c r="WVT28" s="7"/>
      <c r="WVU28" s="7"/>
      <c r="WVV28" s="7"/>
      <c r="WVW28" s="7"/>
      <c r="WVX28" s="7"/>
      <c r="WVY28" s="7"/>
      <c r="WVZ28" s="7"/>
      <c r="WWA28" s="7"/>
      <c r="WWB28" s="7"/>
      <c r="WWC28" s="7"/>
      <c r="WWD28" s="7"/>
      <c r="WWE28" s="7"/>
      <c r="WWF28" s="7"/>
      <c r="WWG28" s="7"/>
      <c r="WWH28" s="7"/>
      <c r="WWI28" s="7"/>
      <c r="WWJ28" s="7"/>
      <c r="WWK28" s="7"/>
      <c r="WWL28" s="7"/>
      <c r="WWM28" s="7"/>
      <c r="WWN28" s="7"/>
      <c r="WWO28" s="7"/>
      <c r="WWP28" s="7"/>
      <c r="WWQ28" s="7"/>
      <c r="WWR28" s="7"/>
      <c r="WWS28" s="7"/>
      <c r="WWT28" s="7"/>
      <c r="WWU28" s="7"/>
      <c r="WWV28" s="7"/>
      <c r="WWW28" s="7"/>
      <c r="WWX28" s="7"/>
      <c r="WWY28" s="7"/>
      <c r="WWZ28" s="7"/>
      <c r="WXA28" s="7"/>
      <c r="WXB28" s="7"/>
      <c r="WXC28" s="7"/>
      <c r="WXD28" s="7"/>
      <c r="WXE28" s="7"/>
      <c r="WXF28" s="7"/>
      <c r="WXG28" s="7"/>
      <c r="WXH28" s="7"/>
      <c r="WXI28" s="7"/>
      <c r="WXJ28" s="7"/>
      <c r="WXK28" s="7"/>
      <c r="WXL28" s="7"/>
      <c r="WXM28" s="7"/>
      <c r="WXN28" s="7"/>
      <c r="WXO28" s="7"/>
      <c r="WXP28" s="7"/>
      <c r="WXQ28" s="7"/>
      <c r="WXR28" s="7"/>
      <c r="WXS28" s="7"/>
      <c r="WXT28" s="7"/>
      <c r="WXU28" s="7"/>
      <c r="WXV28" s="7"/>
      <c r="WXW28" s="7"/>
      <c r="WXX28" s="7"/>
      <c r="WXY28" s="7"/>
      <c r="WXZ28" s="7"/>
      <c r="WYA28" s="7"/>
      <c r="WYB28" s="7"/>
      <c r="WYC28" s="7"/>
      <c r="WYD28" s="7"/>
      <c r="WYE28" s="7"/>
      <c r="WYF28" s="7"/>
      <c r="WYG28" s="7"/>
      <c r="WYH28" s="7"/>
      <c r="WYI28" s="7"/>
      <c r="WYJ28" s="7"/>
      <c r="WYK28" s="7"/>
      <c r="WYL28" s="7"/>
      <c r="WYM28" s="7"/>
      <c r="WYN28" s="7"/>
      <c r="WYO28" s="7"/>
      <c r="WYP28" s="7"/>
      <c r="WYQ28" s="7"/>
      <c r="WYR28" s="7"/>
      <c r="WYS28" s="7"/>
      <c r="WYT28" s="7"/>
      <c r="WYU28" s="7"/>
      <c r="WYV28" s="7"/>
      <c r="WYW28" s="7"/>
      <c r="WYX28" s="7"/>
      <c r="WYY28" s="7"/>
      <c r="WYZ28" s="7"/>
      <c r="WZA28" s="7"/>
      <c r="WZB28" s="7"/>
      <c r="WZC28" s="7"/>
      <c r="WZD28" s="7"/>
      <c r="WZE28" s="7"/>
      <c r="WZF28" s="7"/>
      <c r="WZG28" s="7"/>
      <c r="WZH28" s="7"/>
      <c r="WZI28" s="7"/>
      <c r="WZJ28" s="7"/>
      <c r="WZK28" s="7"/>
      <c r="WZL28" s="7"/>
      <c r="WZM28" s="7"/>
      <c r="WZN28" s="7"/>
      <c r="WZO28" s="7"/>
      <c r="WZP28" s="7"/>
      <c r="WZQ28" s="7"/>
      <c r="WZR28" s="7"/>
      <c r="WZS28" s="7"/>
      <c r="WZT28" s="7"/>
      <c r="WZU28" s="7"/>
      <c r="WZV28" s="7"/>
      <c r="WZW28" s="7"/>
      <c r="WZX28" s="7"/>
      <c r="WZY28" s="7"/>
      <c r="WZZ28" s="7"/>
      <c r="XAA28" s="7"/>
      <c r="XAB28" s="7"/>
      <c r="XAC28" s="7"/>
      <c r="XAD28" s="7"/>
      <c r="XAE28" s="7"/>
      <c r="XAF28" s="7"/>
      <c r="XAG28" s="7"/>
      <c r="XAH28" s="7"/>
      <c r="XAI28" s="7"/>
      <c r="XAJ28" s="7"/>
      <c r="XAK28" s="7"/>
      <c r="XAL28" s="7"/>
      <c r="XAM28" s="7"/>
      <c r="XAN28" s="7"/>
      <c r="XAO28" s="7"/>
      <c r="XAP28" s="7"/>
      <c r="XAQ28" s="7"/>
      <c r="XAR28" s="7"/>
      <c r="XAS28" s="7"/>
      <c r="XAT28" s="7"/>
      <c r="XAU28" s="7"/>
      <c r="XAV28" s="7"/>
      <c r="XAW28" s="7"/>
      <c r="XAX28" s="7"/>
      <c r="XAY28" s="7"/>
      <c r="XAZ28" s="7"/>
      <c r="XBA28" s="7"/>
      <c r="XBB28" s="7"/>
      <c r="XBC28" s="7"/>
      <c r="XBD28" s="7"/>
      <c r="XBE28" s="7"/>
      <c r="XBF28" s="7"/>
      <c r="XBG28" s="7"/>
      <c r="XBH28" s="7"/>
      <c r="XBI28" s="7"/>
      <c r="XBJ28" s="7"/>
      <c r="XBK28" s="7"/>
      <c r="XBL28" s="7"/>
      <c r="XBM28" s="7"/>
      <c r="XBN28" s="7"/>
      <c r="XBO28" s="7"/>
      <c r="XBP28" s="7"/>
      <c r="XBQ28" s="7"/>
      <c r="XBR28" s="7"/>
      <c r="XBS28" s="7"/>
      <c r="XBT28" s="7"/>
      <c r="XBU28" s="7"/>
      <c r="XBV28" s="7"/>
      <c r="XBW28" s="7"/>
      <c r="XBX28" s="7"/>
      <c r="XBY28" s="7"/>
      <c r="XBZ28" s="7"/>
      <c r="XCA28" s="7"/>
      <c r="XCB28" s="7"/>
      <c r="XCC28" s="7"/>
      <c r="XCD28" s="7"/>
      <c r="XCE28" s="7"/>
      <c r="XCF28" s="7"/>
      <c r="XCG28" s="7"/>
      <c r="XCH28" s="7"/>
      <c r="XCI28" s="7"/>
      <c r="XCJ28" s="7"/>
      <c r="XCK28" s="7"/>
      <c r="XCL28" s="7"/>
      <c r="XCM28" s="7"/>
      <c r="XCN28" s="7"/>
      <c r="XCO28" s="7"/>
      <c r="XCP28" s="7"/>
      <c r="XCQ28" s="7"/>
      <c r="XCR28" s="7"/>
      <c r="XCS28" s="7"/>
      <c r="XCT28" s="7"/>
      <c r="XCU28" s="7"/>
      <c r="XCV28" s="7"/>
      <c r="XCW28" s="7"/>
      <c r="XCX28" s="7"/>
      <c r="XCY28" s="7"/>
      <c r="XCZ28" s="7"/>
      <c r="XDA28" s="7"/>
      <c r="XDB28" s="7"/>
      <c r="XDC28" s="7"/>
      <c r="XDD28" s="7"/>
      <c r="XDE28" s="7"/>
      <c r="XDF28" s="7"/>
      <c r="XDG28" s="7"/>
      <c r="XDH28" s="7"/>
      <c r="XDI28" s="7"/>
      <c r="XDJ28" s="7"/>
      <c r="XDK28" s="7"/>
      <c r="XDL28" s="7"/>
      <c r="XDM28" s="7"/>
      <c r="XDN28" s="7"/>
      <c r="XDO28" s="7"/>
      <c r="XDP28" s="7"/>
      <c r="XDQ28" s="7"/>
      <c r="XDR28" s="7"/>
      <c r="XDS28" s="7"/>
      <c r="XDT28" s="7"/>
      <c r="XDU28" s="7"/>
      <c r="XDV28" s="7"/>
      <c r="XDW28" s="7"/>
      <c r="XDX28" s="7"/>
      <c r="XDY28" s="7"/>
      <c r="XDZ28" s="7"/>
      <c r="XEA28" s="7"/>
      <c r="XEB28" s="7"/>
      <c r="XEC28" s="7"/>
      <c r="XED28" s="7"/>
      <c r="XEE28" s="7"/>
      <c r="XEF28" s="7"/>
      <c r="XEG28" s="7"/>
      <c r="XEH28" s="7"/>
      <c r="XEI28" s="7"/>
      <c r="XEJ28" s="7"/>
      <c r="XEK28" s="7"/>
      <c r="XEL28" s="7"/>
      <c r="XEM28" s="7"/>
      <c r="XEN28" s="7"/>
      <c r="XEO28" s="7"/>
      <c r="XEP28" s="7"/>
      <c r="XEQ28" s="7"/>
      <c r="XER28" s="7"/>
      <c r="XES28" s="7"/>
      <c r="XET28" s="7"/>
      <c r="XEU28" s="7"/>
      <c r="XEV28" s="7"/>
      <c r="XEW28" s="7"/>
      <c r="XEX28" s="7"/>
      <c r="XEY28" s="7"/>
      <c r="XEZ28" s="7"/>
      <c r="XFA28" s="7"/>
      <c r="XFB28" s="7"/>
      <c r="XFC28" s="7"/>
      <c r="XFD28" s="7"/>
    </row>
    <row r="29" spans="2:16384">
      <c r="B29" t="s">
        <v>741</v>
      </c>
      <c r="C29" s="146">
        <f t="shared" ref="C29:AH29" si="12">SUM(C25:C28)</f>
        <v>0</v>
      </c>
      <c r="D29" s="7">
        <f t="shared" ca="1" si="12"/>
        <v>122.28689682749456</v>
      </c>
      <c r="E29" s="7">
        <f t="shared" ca="1" si="12"/>
        <v>105.62662269759463</v>
      </c>
      <c r="F29" s="7">
        <f t="shared" ca="1" si="12"/>
        <v>94.954321011720282</v>
      </c>
      <c r="G29" s="7">
        <f t="shared" ca="1" si="12"/>
        <v>75.371332023432018</v>
      </c>
      <c r="H29" s="7">
        <f t="shared" ca="1" si="12"/>
        <v>60.66056763628751</v>
      </c>
      <c r="I29" s="7">
        <f t="shared" ca="1" si="12"/>
        <v>43.400641093444264</v>
      </c>
      <c r="J29" s="7">
        <f t="shared" ca="1" si="12"/>
        <v>32.551814451391465</v>
      </c>
      <c r="K29" s="7">
        <f t="shared" ca="1" si="12"/>
        <v>24.047194763197247</v>
      </c>
      <c r="L29" s="7">
        <f t="shared" ca="1" si="12"/>
        <v>16.748443650956126</v>
      </c>
      <c r="M29" s="7">
        <f t="shared" ca="1" si="12"/>
        <v>15.548685474361772</v>
      </c>
      <c r="N29" s="7">
        <f t="shared" ca="1" si="12"/>
        <v>14.044649484139381</v>
      </c>
      <c r="O29" s="7">
        <f t="shared" ca="1" si="12"/>
        <v>13.347406637648337</v>
      </c>
      <c r="P29" s="7">
        <f t="shared" ca="1" si="12"/>
        <v>12.755753596870946</v>
      </c>
      <c r="Q29" s="7">
        <f t="shared" ca="1" si="12"/>
        <v>11.605944684888534</v>
      </c>
      <c r="R29" s="7">
        <f t="shared" ca="1" si="12"/>
        <v>7.6321973306977755</v>
      </c>
      <c r="S29" s="7">
        <f t="shared" ca="1" si="12"/>
        <v>6.8509874635904442</v>
      </c>
      <c r="T29" s="7">
        <f t="shared" ca="1" si="12"/>
        <v>6.6330687397711889</v>
      </c>
      <c r="U29" s="7">
        <f t="shared" ca="1" si="12"/>
        <v>6.3412467712916794</v>
      </c>
      <c r="V29" s="7">
        <f t="shared" ca="1" si="12"/>
        <v>4.1496052779607462</v>
      </c>
      <c r="W29" s="7">
        <f t="shared" ca="1" si="12"/>
        <v>3.7201296742963956</v>
      </c>
      <c r="X29" s="7">
        <f t="shared" ca="1" si="12"/>
        <v>2.8863113227222592</v>
      </c>
      <c r="Y29" s="7">
        <f t="shared" ca="1" si="12"/>
        <v>2.8518545578661678</v>
      </c>
      <c r="Z29" s="7">
        <f t="shared" ca="1" si="12"/>
        <v>2.7270985616895214</v>
      </c>
      <c r="AA29" s="7">
        <f t="shared" ca="1" si="12"/>
        <v>2.6831925953766098</v>
      </c>
      <c r="AB29" s="7">
        <f t="shared" ca="1" si="12"/>
        <v>2.6831925953766098</v>
      </c>
      <c r="AC29" s="7">
        <f t="shared" ca="1" si="12"/>
        <v>2.6831925953766098</v>
      </c>
      <c r="AD29" s="7">
        <f t="shared" ca="1" si="12"/>
        <v>2.6831925953766098</v>
      </c>
      <c r="AE29" s="7">
        <f t="shared" ca="1" si="12"/>
        <v>2.6831925953766098</v>
      </c>
      <c r="AF29" s="7">
        <f t="shared" ca="1" si="12"/>
        <v>2.6831925953766098</v>
      </c>
      <c r="AG29" s="7">
        <f t="shared" ca="1" si="12"/>
        <v>2.6831925953766098</v>
      </c>
      <c r="AH29" s="7">
        <f t="shared" ca="1" si="12"/>
        <v>2.6831925953766098</v>
      </c>
      <c r="AI29" s="7">
        <f t="shared" ref="AI29:BK29" ca="1" si="13">SUM(AI25:AI28)</f>
        <v>2.6831925953766098</v>
      </c>
      <c r="AJ29" s="7">
        <f t="shared" ca="1" si="13"/>
        <v>2.6831925953766098</v>
      </c>
      <c r="AK29" s="7">
        <f t="shared" ca="1" si="13"/>
        <v>2.6831925953766098</v>
      </c>
      <c r="AL29" s="7">
        <f t="shared" ca="1" si="13"/>
        <v>2.6831925953766098</v>
      </c>
      <c r="AM29" s="7">
        <f t="shared" ca="1" si="13"/>
        <v>2.6831925953766098</v>
      </c>
      <c r="AN29" s="7">
        <f t="shared" ca="1" si="13"/>
        <v>2.6831925953766098</v>
      </c>
      <c r="AO29" s="7">
        <f t="shared" ca="1" si="13"/>
        <v>2.6831925953766098</v>
      </c>
      <c r="AP29" s="7">
        <f t="shared" ca="1" si="13"/>
        <v>2.6831925953766098</v>
      </c>
      <c r="AQ29" s="7">
        <f t="shared" ca="1" si="13"/>
        <v>2.6831925953766098</v>
      </c>
      <c r="AR29" s="7">
        <f t="shared" ca="1" si="13"/>
        <v>2.6831925953766098</v>
      </c>
      <c r="AS29" s="7">
        <f t="shared" ca="1" si="13"/>
        <v>2.6831925953766098</v>
      </c>
      <c r="AT29" s="7">
        <f t="shared" ca="1" si="13"/>
        <v>2.6831925953766098</v>
      </c>
      <c r="AU29" s="7">
        <f t="shared" ca="1" si="13"/>
        <v>2.6831925953766098</v>
      </c>
      <c r="AV29" s="7">
        <f t="shared" ca="1" si="13"/>
        <v>2.6831925953766098</v>
      </c>
      <c r="AW29" s="7">
        <f t="shared" ca="1" si="13"/>
        <v>2.6831925953766098</v>
      </c>
      <c r="AX29" s="7">
        <f t="shared" ca="1" si="13"/>
        <v>2.6831925953766098</v>
      </c>
      <c r="AY29" s="7">
        <f t="shared" ca="1" si="13"/>
        <v>2.6831925953766098</v>
      </c>
      <c r="AZ29" s="7">
        <f t="shared" ca="1" si="13"/>
        <v>2.6831925953766098</v>
      </c>
      <c r="BA29" s="7">
        <f t="shared" ca="1" si="13"/>
        <v>2.6831925953766098</v>
      </c>
      <c r="BB29" s="7">
        <f t="shared" ca="1" si="13"/>
        <v>2.6831925953766098</v>
      </c>
      <c r="BC29" s="7">
        <f t="shared" ca="1" si="13"/>
        <v>2.6831925953766098</v>
      </c>
      <c r="BD29" s="7">
        <f t="shared" ca="1" si="13"/>
        <v>2.6831925953766098</v>
      </c>
      <c r="BE29" s="7">
        <f t="shared" ca="1" si="13"/>
        <v>2.6831925953766098</v>
      </c>
      <c r="BF29" s="7">
        <f t="shared" ca="1" si="13"/>
        <v>2.6831925953766098</v>
      </c>
      <c r="BG29" s="7">
        <f t="shared" ca="1" si="13"/>
        <v>2.6831925953766098</v>
      </c>
      <c r="BH29" s="7">
        <f t="shared" ca="1" si="13"/>
        <v>2.6831925953766098</v>
      </c>
      <c r="BI29" s="7">
        <f t="shared" ca="1" si="13"/>
        <v>2.6831925953766098</v>
      </c>
      <c r="BJ29" s="7">
        <f t="shared" ca="1" si="13"/>
        <v>2.6831925953766098</v>
      </c>
      <c r="BK29" s="7">
        <f t="shared" ca="1" si="13"/>
        <v>2.6831925953766098</v>
      </c>
      <c r="BL29" s="7">
        <f ca="1">SUM(C29:BK29)</f>
        <v>786.02089976224613</v>
      </c>
      <c r="BM29" s="45">
        <f ca="1">BL29/$BL$45</f>
        <v>7.5528081282824283E-3</v>
      </c>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c r="MK29" s="7"/>
      <c r="ML29" s="7"/>
      <c r="MM29" s="7"/>
      <c r="MN29" s="7"/>
      <c r="MO29" s="7"/>
      <c r="MP29" s="7"/>
      <c r="MQ29" s="7"/>
      <c r="MR29" s="7"/>
      <c r="MS29" s="7"/>
      <c r="MT29" s="7"/>
      <c r="MU29" s="7"/>
      <c r="MV29" s="7"/>
      <c r="MW29" s="7"/>
      <c r="MX29" s="7"/>
      <c r="MY29" s="7"/>
      <c r="MZ29" s="7"/>
      <c r="NA29" s="7"/>
      <c r="NB29" s="7"/>
      <c r="NC29" s="7"/>
      <c r="ND29" s="7"/>
      <c r="NE29" s="7"/>
      <c r="NF29" s="7"/>
      <c r="NG29" s="7"/>
      <c r="NH29" s="7"/>
      <c r="NI29" s="7"/>
      <c r="NJ29" s="7"/>
      <c r="NK29" s="7"/>
      <c r="NL29" s="7"/>
      <c r="NM29" s="7"/>
      <c r="NN29" s="7"/>
      <c r="NO29" s="7"/>
      <c r="NP29" s="7"/>
      <c r="NQ29" s="7"/>
      <c r="NR29" s="7"/>
      <c r="NS29" s="7"/>
      <c r="NT29" s="7"/>
      <c r="NU29" s="7"/>
      <c r="NV29" s="7"/>
      <c r="NW29" s="7"/>
      <c r="NX29" s="7"/>
      <c r="NY29" s="7"/>
      <c r="NZ29" s="7"/>
      <c r="OA29" s="7"/>
      <c r="OB29" s="7"/>
      <c r="OC29" s="7"/>
      <c r="OD29" s="7"/>
      <c r="OE29" s="7"/>
      <c r="OF29" s="7"/>
      <c r="OG29" s="7"/>
      <c r="OH29" s="7"/>
      <c r="OI29" s="7"/>
      <c r="OJ29" s="7"/>
      <c r="OK29" s="7"/>
      <c r="OL29" s="7"/>
      <c r="OM29" s="7"/>
      <c r="ON29" s="7"/>
      <c r="OO29" s="7"/>
      <c r="OP29" s="7"/>
      <c r="OQ29" s="7"/>
      <c r="OR29" s="7"/>
      <c r="OS29" s="7"/>
      <c r="OT29" s="7"/>
      <c r="OU29" s="7"/>
      <c r="OV29" s="7"/>
      <c r="OW29" s="7"/>
      <c r="OX29" s="7"/>
      <c r="OY29" s="7"/>
      <c r="OZ29" s="7"/>
      <c r="PA29" s="7"/>
      <c r="PB29" s="7"/>
      <c r="PC29" s="7"/>
      <c r="PD29" s="7"/>
      <c r="PE29" s="7"/>
      <c r="PF29" s="7"/>
      <c r="PG29" s="7"/>
      <c r="PH29" s="7"/>
      <c r="PI29" s="7"/>
      <c r="PJ29" s="7"/>
      <c r="PK29" s="7"/>
      <c r="PL29" s="7"/>
      <c r="PM29" s="7"/>
      <c r="PN29" s="7"/>
      <c r="PO29" s="7"/>
      <c r="PP29" s="7"/>
      <c r="PQ29" s="7"/>
      <c r="PR29" s="7"/>
      <c r="PS29" s="7"/>
      <c r="PT29" s="7"/>
      <c r="PU29" s="7"/>
      <c r="PV29" s="7"/>
      <c r="PW29" s="7"/>
      <c r="PX29" s="7"/>
      <c r="PY29" s="7"/>
      <c r="PZ29" s="7"/>
      <c r="QA29" s="7"/>
      <c r="QB29" s="7"/>
      <c r="QC29" s="7"/>
      <c r="QD29" s="7"/>
      <c r="QE29" s="7"/>
      <c r="QF29" s="7"/>
      <c r="QG29" s="7"/>
      <c r="QH29" s="7"/>
      <c r="QI29" s="7"/>
      <c r="QJ29" s="7"/>
      <c r="QK29" s="7"/>
      <c r="QL29" s="7"/>
      <c r="QM29" s="7"/>
      <c r="QN29" s="7"/>
      <c r="QO29" s="7"/>
      <c r="QP29" s="7"/>
      <c r="QQ29" s="7"/>
      <c r="QR29" s="7"/>
      <c r="QS29" s="7"/>
      <c r="QT29" s="7"/>
      <c r="QU29" s="7"/>
      <c r="QV29" s="7"/>
      <c r="QW29" s="7"/>
      <c r="QX29" s="7"/>
      <c r="QY29" s="7"/>
      <c r="QZ29" s="7"/>
      <c r="RA29" s="7"/>
      <c r="RB29" s="7"/>
      <c r="RC29" s="7"/>
      <c r="RD29" s="7"/>
      <c r="RE29" s="7"/>
      <c r="RF29" s="7"/>
      <c r="RG29" s="7"/>
      <c r="RH29" s="7"/>
      <c r="RI29" s="7"/>
      <c r="RJ29" s="7"/>
      <c r="RK29" s="7"/>
      <c r="RL29" s="7"/>
      <c r="RM29" s="7"/>
      <c r="RN29" s="7"/>
      <c r="RO29" s="7"/>
      <c r="RP29" s="7"/>
      <c r="RQ29" s="7"/>
      <c r="RR29" s="7"/>
      <c r="RS29" s="7"/>
      <c r="RT29" s="7"/>
      <c r="RU29" s="7"/>
      <c r="RV29" s="7"/>
      <c r="RW29" s="7"/>
      <c r="RX29" s="7"/>
      <c r="RY29" s="7"/>
      <c r="RZ29" s="7"/>
      <c r="SA29" s="7"/>
      <c r="SB29" s="7"/>
      <c r="SC29" s="7"/>
      <c r="SD29" s="7"/>
      <c r="SE29" s="7"/>
      <c r="SF29" s="7"/>
      <c r="SG29" s="7"/>
      <c r="SH29" s="7"/>
      <c r="SI29" s="7"/>
      <c r="SJ29" s="7"/>
      <c r="SK29" s="7"/>
      <c r="SL29" s="7"/>
      <c r="SM29" s="7"/>
      <c r="SN29" s="7"/>
      <c r="SO29" s="7"/>
      <c r="SP29" s="7"/>
      <c r="SQ29" s="7"/>
      <c r="SR29" s="7"/>
      <c r="SS29" s="7"/>
      <c r="ST29" s="7"/>
      <c r="SU29" s="7"/>
      <c r="SV29" s="7"/>
      <c r="SW29" s="7"/>
      <c r="SX29" s="7"/>
      <c r="SY29" s="7"/>
      <c r="SZ29" s="7"/>
      <c r="TA29" s="7"/>
      <c r="TB29" s="7"/>
      <c r="TC29" s="7"/>
      <c r="TD29" s="7"/>
      <c r="TE29" s="7"/>
      <c r="TF29" s="7"/>
      <c r="TG29" s="7"/>
      <c r="TH29" s="7"/>
      <c r="TI29" s="7"/>
      <c r="TJ29" s="7"/>
      <c r="TK29" s="7"/>
      <c r="TL29" s="7"/>
      <c r="TM29" s="7"/>
      <c r="TN29" s="7"/>
      <c r="TO29" s="7"/>
      <c r="TP29" s="7"/>
      <c r="TQ29" s="7"/>
      <c r="TR29" s="7"/>
      <c r="TS29" s="7"/>
      <c r="TT29" s="7"/>
      <c r="TU29" s="7"/>
      <c r="TV29" s="7"/>
      <c r="TW29" s="7"/>
      <c r="TX29" s="7"/>
      <c r="TY29" s="7"/>
      <c r="TZ29" s="7"/>
      <c r="UA29" s="7"/>
      <c r="UB29" s="7"/>
      <c r="UC29" s="7"/>
      <c r="UD29" s="7"/>
      <c r="UE29" s="7"/>
      <c r="UF29" s="7"/>
      <c r="UG29" s="7"/>
      <c r="UH29" s="7"/>
      <c r="UI29" s="7"/>
      <c r="UJ29" s="7"/>
      <c r="UK29" s="7"/>
      <c r="UL29" s="7"/>
      <c r="UM29" s="7"/>
      <c r="UN29" s="7"/>
      <c r="UO29" s="7"/>
      <c r="UP29" s="7"/>
      <c r="UQ29" s="7"/>
      <c r="UR29" s="7"/>
      <c r="US29" s="7"/>
      <c r="UT29" s="7"/>
      <c r="UU29" s="7"/>
      <c r="UV29" s="7"/>
      <c r="UW29" s="7"/>
      <c r="UX29" s="7"/>
      <c r="UY29" s="7"/>
      <c r="UZ29" s="7"/>
      <c r="VA29" s="7"/>
      <c r="VB29" s="7"/>
      <c r="VC29" s="7"/>
      <c r="VD29" s="7"/>
      <c r="VE29" s="7"/>
      <c r="VF29" s="7"/>
      <c r="VG29" s="7"/>
      <c r="VH29" s="7"/>
      <c r="VI29" s="7"/>
      <c r="VJ29" s="7"/>
      <c r="VK29" s="7"/>
      <c r="VL29" s="7"/>
      <c r="VM29" s="7"/>
      <c r="VN29" s="7"/>
      <c r="VO29" s="7"/>
      <c r="VP29" s="7"/>
      <c r="VQ29" s="7"/>
      <c r="VR29" s="7"/>
      <c r="VS29" s="7"/>
      <c r="VT29" s="7"/>
      <c r="VU29" s="7"/>
      <c r="VV29" s="7"/>
      <c r="VW29" s="7"/>
      <c r="VX29" s="7"/>
      <c r="VY29" s="7"/>
      <c r="VZ29" s="7"/>
      <c r="WA29" s="7"/>
      <c r="WB29" s="7"/>
      <c r="WC29" s="7"/>
      <c r="WD29" s="7"/>
      <c r="WE29" s="7"/>
      <c r="WF29" s="7"/>
      <c r="WG29" s="7"/>
      <c r="WH29" s="7"/>
      <c r="WI29" s="7"/>
      <c r="WJ29" s="7"/>
      <c r="WK29" s="7"/>
      <c r="WL29" s="7"/>
      <c r="WM29" s="7"/>
      <c r="WN29" s="7"/>
      <c r="WO29" s="7"/>
      <c r="WP29" s="7"/>
      <c r="WQ29" s="7"/>
      <c r="WR29" s="7"/>
      <c r="WS29" s="7"/>
      <c r="WT29" s="7"/>
      <c r="WU29" s="7"/>
      <c r="WV29" s="7"/>
      <c r="WW29" s="7"/>
      <c r="WX29" s="7"/>
      <c r="WY29" s="7"/>
      <c r="WZ29" s="7"/>
      <c r="XA29" s="7"/>
      <c r="XB29" s="7"/>
      <c r="XC29" s="7"/>
      <c r="XD29" s="7"/>
      <c r="XE29" s="7"/>
      <c r="XF29" s="7"/>
      <c r="XG29" s="7"/>
      <c r="XH29" s="7"/>
      <c r="XI29" s="7"/>
      <c r="XJ29" s="7"/>
      <c r="XK29" s="7"/>
      <c r="XL29" s="7"/>
      <c r="XM29" s="7"/>
      <c r="XN29" s="7"/>
      <c r="XO29" s="7"/>
      <c r="XP29" s="7"/>
      <c r="XQ29" s="7"/>
      <c r="XR29" s="7"/>
      <c r="XS29" s="7"/>
      <c r="XT29" s="7"/>
      <c r="XU29" s="7"/>
      <c r="XV29" s="7"/>
      <c r="XW29" s="7"/>
      <c r="XX29" s="7"/>
      <c r="XY29" s="7"/>
      <c r="XZ29" s="7"/>
      <c r="YA29" s="7"/>
      <c r="YB29" s="7"/>
      <c r="YC29" s="7"/>
      <c r="YD29" s="7"/>
      <c r="YE29" s="7"/>
      <c r="YF29" s="7"/>
      <c r="YG29" s="7"/>
      <c r="YH29" s="7"/>
      <c r="YI29" s="7"/>
      <c r="YJ29" s="7"/>
      <c r="YK29" s="7"/>
      <c r="YL29" s="7"/>
      <c r="YM29" s="7"/>
      <c r="YN29" s="7"/>
      <c r="YO29" s="7"/>
      <c r="YP29" s="7"/>
      <c r="YQ29" s="7"/>
      <c r="YR29" s="7"/>
      <c r="YS29" s="7"/>
      <c r="YT29" s="7"/>
      <c r="YU29" s="7"/>
      <c r="YV29" s="7"/>
      <c r="YW29" s="7"/>
      <c r="YX29" s="7"/>
      <c r="YY29" s="7"/>
      <c r="YZ29" s="7"/>
      <c r="ZA29" s="7"/>
      <c r="ZB29" s="7"/>
      <c r="ZC29" s="7"/>
      <c r="ZD29" s="7"/>
      <c r="ZE29" s="7"/>
      <c r="ZF29" s="7"/>
      <c r="ZG29" s="7"/>
      <c r="ZH29" s="7"/>
      <c r="ZI29" s="7"/>
      <c r="ZJ29" s="7"/>
      <c r="ZK29" s="7"/>
      <c r="ZL29" s="7"/>
      <c r="ZM29" s="7"/>
      <c r="ZN29" s="7"/>
      <c r="ZO29" s="7"/>
      <c r="ZP29" s="7"/>
      <c r="ZQ29" s="7"/>
      <c r="ZR29" s="7"/>
      <c r="ZS29" s="7"/>
      <c r="ZT29" s="7"/>
      <c r="ZU29" s="7"/>
      <c r="ZV29" s="7"/>
      <c r="ZW29" s="7"/>
      <c r="ZX29" s="7"/>
      <c r="ZY29" s="7"/>
      <c r="ZZ29" s="7"/>
      <c r="AAA29" s="7"/>
      <c r="AAB29" s="7"/>
      <c r="AAC29" s="7"/>
      <c r="AAD29" s="7"/>
      <c r="AAE29" s="7"/>
      <c r="AAF29" s="7"/>
      <c r="AAG29" s="7"/>
      <c r="AAH29" s="7"/>
      <c r="AAI29" s="7"/>
      <c r="AAJ29" s="7"/>
      <c r="AAK29" s="7"/>
      <c r="AAL29" s="7"/>
      <c r="AAM29" s="7"/>
      <c r="AAN29" s="7"/>
      <c r="AAO29" s="7"/>
      <c r="AAP29" s="7"/>
      <c r="AAQ29" s="7"/>
      <c r="AAR29" s="7"/>
      <c r="AAS29" s="7"/>
      <c r="AAT29" s="7"/>
      <c r="AAU29" s="7"/>
      <c r="AAV29" s="7"/>
      <c r="AAW29" s="7"/>
      <c r="AAX29" s="7"/>
      <c r="AAY29" s="7"/>
      <c r="AAZ29" s="7"/>
      <c r="ABA29" s="7"/>
      <c r="ABB29" s="7"/>
      <c r="ABC29" s="7"/>
      <c r="ABD29" s="7"/>
      <c r="ABE29" s="7"/>
      <c r="ABF29" s="7"/>
      <c r="ABG29" s="7"/>
      <c r="ABH29" s="7"/>
      <c r="ABI29" s="7"/>
      <c r="ABJ29" s="7"/>
      <c r="ABK29" s="7"/>
      <c r="ABL29" s="7"/>
      <c r="ABM29" s="7"/>
      <c r="ABN29" s="7"/>
      <c r="ABO29" s="7"/>
      <c r="ABP29" s="7"/>
      <c r="ABQ29" s="7"/>
      <c r="ABR29" s="7"/>
      <c r="ABS29" s="7"/>
      <c r="ABT29" s="7"/>
      <c r="ABU29" s="7"/>
      <c r="ABV29" s="7"/>
      <c r="ABW29" s="7"/>
      <c r="ABX29" s="7"/>
      <c r="ABY29" s="7"/>
      <c r="ABZ29" s="7"/>
      <c r="ACA29" s="7"/>
      <c r="ACB29" s="7"/>
      <c r="ACC29" s="7"/>
      <c r="ACD29" s="7"/>
      <c r="ACE29" s="7"/>
      <c r="ACF29" s="7"/>
      <c r="ACG29" s="7"/>
      <c r="ACH29" s="7"/>
      <c r="ACI29" s="7"/>
      <c r="ACJ29" s="7"/>
      <c r="ACK29" s="7"/>
      <c r="ACL29" s="7"/>
      <c r="ACM29" s="7"/>
      <c r="ACN29" s="7"/>
      <c r="ACO29" s="7"/>
      <c r="ACP29" s="7"/>
      <c r="ACQ29" s="7"/>
      <c r="ACR29" s="7"/>
      <c r="ACS29" s="7"/>
      <c r="ACT29" s="7"/>
      <c r="ACU29" s="7"/>
      <c r="ACV29" s="7"/>
      <c r="ACW29" s="7"/>
      <c r="ACX29" s="7"/>
      <c r="ACY29" s="7"/>
      <c r="ACZ29" s="7"/>
      <c r="ADA29" s="7"/>
      <c r="ADB29" s="7"/>
      <c r="ADC29" s="7"/>
      <c r="ADD29" s="7"/>
      <c r="ADE29" s="7"/>
      <c r="ADF29" s="7"/>
      <c r="ADG29" s="7"/>
      <c r="ADH29" s="7"/>
      <c r="ADI29" s="7"/>
      <c r="ADJ29" s="7"/>
      <c r="ADK29" s="7"/>
      <c r="ADL29" s="7"/>
      <c r="ADM29" s="7"/>
      <c r="ADN29" s="7"/>
      <c r="ADO29" s="7"/>
      <c r="ADP29" s="7"/>
      <c r="ADQ29" s="7"/>
      <c r="ADR29" s="7"/>
      <c r="ADS29" s="7"/>
      <c r="ADT29" s="7"/>
      <c r="ADU29" s="7"/>
      <c r="ADV29" s="7"/>
      <c r="ADW29" s="7"/>
      <c r="ADX29" s="7"/>
      <c r="ADY29" s="7"/>
      <c r="ADZ29" s="7"/>
      <c r="AEA29" s="7"/>
      <c r="AEB29" s="7"/>
      <c r="AEC29" s="7"/>
      <c r="AED29" s="7"/>
      <c r="AEE29" s="7"/>
      <c r="AEF29" s="7"/>
      <c r="AEG29" s="7"/>
      <c r="AEH29" s="7"/>
      <c r="AEI29" s="7"/>
      <c r="AEJ29" s="7"/>
      <c r="AEK29" s="7"/>
      <c r="AEL29" s="7"/>
      <c r="AEM29" s="7"/>
      <c r="AEN29" s="7"/>
      <c r="AEO29" s="7"/>
      <c r="AEP29" s="7"/>
      <c r="AEQ29" s="7"/>
      <c r="AER29" s="7"/>
      <c r="AES29" s="7"/>
      <c r="AET29" s="7"/>
      <c r="AEU29" s="7"/>
      <c r="AEV29" s="7"/>
      <c r="AEW29" s="7"/>
      <c r="AEX29" s="7"/>
      <c r="AEY29" s="7"/>
      <c r="AEZ29" s="7"/>
      <c r="AFA29" s="7"/>
      <c r="AFB29" s="7"/>
      <c r="AFC29" s="7"/>
      <c r="AFD29" s="7"/>
      <c r="AFE29" s="7"/>
      <c r="AFF29" s="7"/>
      <c r="AFG29" s="7"/>
      <c r="AFH29" s="7"/>
      <c r="AFI29" s="7"/>
      <c r="AFJ29" s="7"/>
      <c r="AFK29" s="7"/>
      <c r="AFL29" s="7"/>
      <c r="AFM29" s="7"/>
      <c r="AFN29" s="7"/>
      <c r="AFO29" s="7"/>
      <c r="AFP29" s="7"/>
      <c r="AFQ29" s="7"/>
      <c r="AFR29" s="7"/>
      <c r="AFS29" s="7"/>
      <c r="AFT29" s="7"/>
      <c r="AFU29" s="7"/>
      <c r="AFV29" s="7"/>
      <c r="AFW29" s="7"/>
      <c r="AFX29" s="7"/>
      <c r="AFY29" s="7"/>
      <c r="AFZ29" s="7"/>
      <c r="AGA29" s="7"/>
      <c r="AGB29" s="7"/>
      <c r="AGC29" s="7"/>
      <c r="AGD29" s="7"/>
      <c r="AGE29" s="7"/>
      <c r="AGF29" s="7"/>
      <c r="AGG29" s="7"/>
      <c r="AGH29" s="7"/>
      <c r="AGI29" s="7"/>
      <c r="AGJ29" s="7"/>
      <c r="AGK29" s="7"/>
      <c r="AGL29" s="7"/>
      <c r="AGM29" s="7"/>
      <c r="AGN29" s="7"/>
      <c r="AGO29" s="7"/>
      <c r="AGP29" s="7"/>
      <c r="AGQ29" s="7"/>
      <c r="AGR29" s="7"/>
      <c r="AGS29" s="7"/>
      <c r="AGT29" s="7"/>
      <c r="AGU29" s="7"/>
      <c r="AGV29" s="7"/>
      <c r="AGW29" s="7"/>
      <c r="AGX29" s="7"/>
      <c r="AGY29" s="7"/>
      <c r="AGZ29" s="7"/>
      <c r="AHA29" s="7"/>
      <c r="AHB29" s="7"/>
      <c r="AHC29" s="7"/>
      <c r="AHD29" s="7"/>
      <c r="AHE29" s="7"/>
      <c r="AHF29" s="7"/>
      <c r="AHG29" s="7"/>
      <c r="AHH29" s="7"/>
      <c r="AHI29" s="7"/>
      <c r="AHJ29" s="7"/>
      <c r="AHK29" s="7"/>
      <c r="AHL29" s="7"/>
      <c r="AHM29" s="7"/>
      <c r="AHN29" s="7"/>
      <c r="AHO29" s="7"/>
      <c r="AHP29" s="7"/>
      <c r="AHQ29" s="7"/>
      <c r="AHR29" s="7"/>
      <c r="AHS29" s="7"/>
      <c r="AHT29" s="7"/>
      <c r="AHU29" s="7"/>
      <c r="AHV29" s="7"/>
      <c r="AHW29" s="7"/>
      <c r="AHX29" s="7"/>
      <c r="AHY29" s="7"/>
      <c r="AHZ29" s="7"/>
      <c r="AIA29" s="7"/>
      <c r="AIB29" s="7"/>
      <c r="AIC29" s="7"/>
      <c r="AID29" s="7"/>
      <c r="AIE29" s="7"/>
      <c r="AIF29" s="7"/>
      <c r="AIG29" s="7"/>
      <c r="AIH29" s="7"/>
      <c r="AII29" s="7"/>
      <c r="AIJ29" s="7"/>
      <c r="AIK29" s="7"/>
      <c r="AIL29" s="7"/>
      <c r="AIM29" s="7"/>
      <c r="AIN29" s="7"/>
      <c r="AIO29" s="7"/>
      <c r="AIP29" s="7"/>
      <c r="AIQ29" s="7"/>
      <c r="AIR29" s="7"/>
      <c r="AIS29" s="7"/>
      <c r="AIT29" s="7"/>
      <c r="AIU29" s="7"/>
      <c r="AIV29" s="7"/>
      <c r="AIW29" s="7"/>
      <c r="AIX29" s="7"/>
      <c r="AIY29" s="7"/>
      <c r="AIZ29" s="7"/>
      <c r="AJA29" s="7"/>
      <c r="AJB29" s="7"/>
      <c r="AJC29" s="7"/>
      <c r="AJD29" s="7"/>
      <c r="AJE29" s="7"/>
      <c r="AJF29" s="7"/>
      <c r="AJG29" s="7"/>
      <c r="AJH29" s="7"/>
      <c r="AJI29" s="7"/>
      <c r="AJJ29" s="7"/>
      <c r="AJK29" s="7"/>
      <c r="AJL29" s="7"/>
      <c r="AJM29" s="7"/>
      <c r="AJN29" s="7"/>
      <c r="AJO29" s="7"/>
      <c r="AJP29" s="7"/>
      <c r="AJQ29" s="7"/>
      <c r="AJR29" s="7"/>
      <c r="AJS29" s="7"/>
      <c r="AJT29" s="7"/>
      <c r="AJU29" s="7"/>
      <c r="AJV29" s="7"/>
      <c r="AJW29" s="7"/>
      <c r="AJX29" s="7"/>
      <c r="AJY29" s="7"/>
      <c r="AJZ29" s="7"/>
      <c r="AKA29" s="7"/>
      <c r="AKB29" s="7"/>
      <c r="AKC29" s="7"/>
      <c r="AKD29" s="7"/>
      <c r="AKE29" s="7"/>
      <c r="AKF29" s="7"/>
      <c r="AKG29" s="7"/>
      <c r="AKH29" s="7"/>
      <c r="AKI29" s="7"/>
      <c r="AKJ29" s="7"/>
      <c r="AKK29" s="7"/>
      <c r="AKL29" s="7"/>
      <c r="AKM29" s="7"/>
      <c r="AKN29" s="7"/>
      <c r="AKO29" s="7"/>
      <c r="AKP29" s="7"/>
      <c r="AKQ29" s="7"/>
      <c r="AKR29" s="7"/>
      <c r="AKS29" s="7"/>
      <c r="AKT29" s="7"/>
      <c r="AKU29" s="7"/>
      <c r="AKV29" s="7"/>
      <c r="AKW29" s="7"/>
      <c r="AKX29" s="7"/>
      <c r="AKY29" s="7"/>
      <c r="AKZ29" s="7"/>
      <c r="ALA29" s="7"/>
      <c r="ALB29" s="7"/>
      <c r="ALC29" s="7"/>
      <c r="ALD29" s="7"/>
      <c r="ALE29" s="7"/>
      <c r="ALF29" s="7"/>
      <c r="ALG29" s="7"/>
      <c r="ALH29" s="7"/>
      <c r="ALI29" s="7"/>
      <c r="ALJ29" s="7"/>
      <c r="ALK29" s="7"/>
      <c r="ALL29" s="7"/>
      <c r="ALM29" s="7"/>
      <c r="ALN29" s="7"/>
      <c r="ALO29" s="7"/>
      <c r="ALP29" s="7"/>
      <c r="ALQ29" s="7"/>
      <c r="ALR29" s="7"/>
      <c r="ALS29" s="7"/>
      <c r="ALT29" s="7"/>
      <c r="ALU29" s="7"/>
      <c r="ALV29" s="7"/>
      <c r="ALW29" s="7"/>
      <c r="ALX29" s="7"/>
      <c r="ALY29" s="7"/>
      <c r="ALZ29" s="7"/>
      <c r="AMA29" s="7"/>
      <c r="AMB29" s="7"/>
      <c r="AMC29" s="7"/>
      <c r="AMD29" s="7"/>
      <c r="AME29" s="7"/>
      <c r="AMF29" s="7"/>
      <c r="AMG29" s="7"/>
      <c r="AMH29" s="7"/>
      <c r="AMI29" s="7"/>
      <c r="AMJ29" s="7"/>
      <c r="AMK29" s="7"/>
      <c r="AML29" s="7"/>
      <c r="AMM29" s="7"/>
      <c r="AMN29" s="7"/>
      <c r="AMO29" s="7"/>
      <c r="AMP29" s="7"/>
      <c r="AMQ29" s="7"/>
      <c r="AMR29" s="7"/>
      <c r="AMS29" s="7"/>
      <c r="AMT29" s="7"/>
      <c r="AMU29" s="7"/>
      <c r="AMV29" s="7"/>
      <c r="AMW29" s="7"/>
      <c r="AMX29" s="7"/>
      <c r="AMY29" s="7"/>
      <c r="AMZ29" s="7"/>
      <c r="ANA29" s="7"/>
      <c r="ANB29" s="7"/>
      <c r="ANC29" s="7"/>
      <c r="AND29" s="7"/>
      <c r="ANE29" s="7"/>
      <c r="ANF29" s="7"/>
      <c r="ANG29" s="7"/>
      <c r="ANH29" s="7"/>
      <c r="ANI29" s="7"/>
      <c r="ANJ29" s="7"/>
      <c r="ANK29" s="7"/>
      <c r="ANL29" s="7"/>
      <c r="ANM29" s="7"/>
      <c r="ANN29" s="7"/>
      <c r="ANO29" s="7"/>
      <c r="ANP29" s="7"/>
      <c r="ANQ29" s="7"/>
      <c r="ANR29" s="7"/>
      <c r="ANS29" s="7"/>
      <c r="ANT29" s="7"/>
      <c r="ANU29" s="7"/>
      <c r="ANV29" s="7"/>
      <c r="ANW29" s="7"/>
      <c r="ANX29" s="7"/>
      <c r="ANY29" s="7"/>
      <c r="ANZ29" s="7"/>
      <c r="AOA29" s="7"/>
      <c r="AOB29" s="7"/>
      <c r="AOC29" s="7"/>
      <c r="AOD29" s="7"/>
      <c r="AOE29" s="7"/>
      <c r="AOF29" s="7"/>
      <c r="AOG29" s="7"/>
      <c r="AOH29" s="7"/>
      <c r="AOI29" s="7"/>
      <c r="AOJ29" s="7"/>
      <c r="AOK29" s="7"/>
      <c r="AOL29" s="7"/>
      <c r="AOM29" s="7"/>
      <c r="AON29" s="7"/>
      <c r="AOO29" s="7"/>
      <c r="AOP29" s="7"/>
      <c r="AOQ29" s="7"/>
      <c r="AOR29" s="7"/>
      <c r="AOS29" s="7"/>
      <c r="AOT29" s="7"/>
      <c r="AOU29" s="7"/>
      <c r="AOV29" s="7"/>
      <c r="AOW29" s="7"/>
      <c r="AOX29" s="7"/>
      <c r="AOY29" s="7"/>
      <c r="AOZ29" s="7"/>
      <c r="APA29" s="7"/>
      <c r="APB29" s="7"/>
      <c r="APC29" s="7"/>
      <c r="APD29" s="7"/>
      <c r="APE29" s="7"/>
      <c r="APF29" s="7"/>
      <c r="APG29" s="7"/>
      <c r="APH29" s="7"/>
      <c r="API29" s="7"/>
      <c r="APJ29" s="7"/>
      <c r="APK29" s="7"/>
      <c r="APL29" s="7"/>
      <c r="APM29" s="7"/>
      <c r="APN29" s="7"/>
      <c r="APO29" s="7"/>
      <c r="APP29" s="7"/>
      <c r="APQ29" s="7"/>
      <c r="APR29" s="7"/>
      <c r="APS29" s="7"/>
      <c r="APT29" s="7"/>
      <c r="APU29" s="7"/>
      <c r="APV29" s="7"/>
      <c r="APW29" s="7"/>
      <c r="APX29" s="7"/>
      <c r="APY29" s="7"/>
      <c r="APZ29" s="7"/>
      <c r="AQA29" s="7"/>
      <c r="AQB29" s="7"/>
      <c r="AQC29" s="7"/>
      <c r="AQD29" s="7"/>
      <c r="AQE29" s="7"/>
      <c r="AQF29" s="7"/>
      <c r="AQG29" s="7"/>
      <c r="AQH29" s="7"/>
      <c r="AQI29" s="7"/>
      <c r="AQJ29" s="7"/>
      <c r="AQK29" s="7"/>
      <c r="AQL29" s="7"/>
      <c r="AQM29" s="7"/>
      <c r="AQN29" s="7"/>
      <c r="AQO29" s="7"/>
      <c r="AQP29" s="7"/>
      <c r="AQQ29" s="7"/>
      <c r="AQR29" s="7"/>
      <c r="AQS29" s="7"/>
      <c r="AQT29" s="7"/>
      <c r="AQU29" s="7"/>
      <c r="AQV29" s="7"/>
      <c r="AQW29" s="7"/>
      <c r="AQX29" s="7"/>
      <c r="AQY29" s="7"/>
      <c r="AQZ29" s="7"/>
      <c r="ARA29" s="7"/>
      <c r="ARB29" s="7"/>
      <c r="ARC29" s="7"/>
      <c r="ARD29" s="7"/>
      <c r="ARE29" s="7"/>
      <c r="ARF29" s="7"/>
      <c r="ARG29" s="7"/>
      <c r="ARH29" s="7"/>
      <c r="ARI29" s="7"/>
      <c r="ARJ29" s="7"/>
      <c r="ARK29" s="7"/>
      <c r="ARL29" s="7"/>
      <c r="ARM29" s="7"/>
      <c r="ARN29" s="7"/>
      <c r="ARO29" s="7"/>
      <c r="ARP29" s="7"/>
      <c r="ARQ29" s="7"/>
      <c r="ARR29" s="7"/>
      <c r="ARS29" s="7"/>
      <c r="ART29" s="7"/>
      <c r="ARU29" s="7"/>
      <c r="ARV29" s="7"/>
      <c r="ARW29" s="7"/>
      <c r="ARX29" s="7"/>
      <c r="ARY29" s="7"/>
      <c r="ARZ29" s="7"/>
      <c r="ASA29" s="7"/>
      <c r="ASB29" s="7"/>
      <c r="ASC29" s="7"/>
      <c r="ASD29" s="7"/>
      <c r="ASE29" s="7"/>
      <c r="ASF29" s="7"/>
      <c r="ASG29" s="7"/>
      <c r="ASH29" s="7"/>
      <c r="ASI29" s="7"/>
      <c r="ASJ29" s="7"/>
      <c r="ASK29" s="7"/>
      <c r="ASL29" s="7"/>
      <c r="ASM29" s="7"/>
      <c r="ASN29" s="7"/>
      <c r="ASO29" s="7"/>
      <c r="ASP29" s="7"/>
      <c r="ASQ29" s="7"/>
      <c r="ASR29" s="7"/>
      <c r="ASS29" s="7"/>
      <c r="AST29" s="7"/>
      <c r="ASU29" s="7"/>
      <c r="ASV29" s="7"/>
      <c r="ASW29" s="7"/>
      <c r="ASX29" s="7"/>
      <c r="ASY29" s="7"/>
      <c r="ASZ29" s="7"/>
      <c r="ATA29" s="7"/>
      <c r="ATB29" s="7"/>
      <c r="ATC29" s="7"/>
      <c r="ATD29" s="7"/>
      <c r="ATE29" s="7"/>
      <c r="ATF29" s="7"/>
      <c r="ATG29" s="7"/>
      <c r="ATH29" s="7"/>
      <c r="ATI29" s="7"/>
      <c r="ATJ29" s="7"/>
      <c r="ATK29" s="7"/>
      <c r="ATL29" s="7"/>
      <c r="ATM29" s="7"/>
      <c r="ATN29" s="7"/>
      <c r="ATO29" s="7"/>
      <c r="ATP29" s="7"/>
      <c r="ATQ29" s="7"/>
      <c r="ATR29" s="7"/>
      <c r="ATS29" s="7"/>
      <c r="ATT29" s="7"/>
      <c r="ATU29" s="7"/>
      <c r="ATV29" s="7"/>
      <c r="ATW29" s="7"/>
      <c r="ATX29" s="7"/>
      <c r="ATY29" s="7"/>
      <c r="ATZ29" s="7"/>
      <c r="AUA29" s="7"/>
      <c r="AUB29" s="7"/>
      <c r="AUC29" s="7"/>
      <c r="AUD29" s="7"/>
      <c r="AUE29" s="7"/>
      <c r="AUF29" s="7"/>
      <c r="AUG29" s="7"/>
      <c r="AUH29" s="7"/>
      <c r="AUI29" s="7"/>
      <c r="AUJ29" s="7"/>
      <c r="AUK29" s="7"/>
      <c r="AUL29" s="7"/>
      <c r="AUM29" s="7"/>
      <c r="AUN29" s="7"/>
      <c r="AUO29" s="7"/>
      <c r="AUP29" s="7"/>
      <c r="AUQ29" s="7"/>
      <c r="AUR29" s="7"/>
      <c r="AUS29" s="7"/>
      <c r="AUT29" s="7"/>
      <c r="AUU29" s="7"/>
      <c r="AUV29" s="7"/>
      <c r="AUW29" s="7"/>
      <c r="AUX29" s="7"/>
      <c r="AUY29" s="7"/>
      <c r="AUZ29" s="7"/>
      <c r="AVA29" s="7"/>
      <c r="AVB29" s="7"/>
      <c r="AVC29" s="7"/>
      <c r="AVD29" s="7"/>
      <c r="AVE29" s="7"/>
      <c r="AVF29" s="7"/>
      <c r="AVG29" s="7"/>
      <c r="AVH29" s="7"/>
      <c r="AVI29" s="7"/>
      <c r="AVJ29" s="7"/>
      <c r="AVK29" s="7"/>
      <c r="AVL29" s="7"/>
      <c r="AVM29" s="7"/>
      <c r="AVN29" s="7"/>
      <c r="AVO29" s="7"/>
      <c r="AVP29" s="7"/>
      <c r="AVQ29" s="7"/>
      <c r="AVR29" s="7"/>
      <c r="AVS29" s="7"/>
      <c r="AVT29" s="7"/>
      <c r="AVU29" s="7"/>
      <c r="AVV29" s="7"/>
      <c r="AVW29" s="7"/>
      <c r="AVX29" s="7"/>
      <c r="AVY29" s="7"/>
      <c r="AVZ29" s="7"/>
      <c r="AWA29" s="7"/>
      <c r="AWB29" s="7"/>
      <c r="AWC29" s="7"/>
      <c r="AWD29" s="7"/>
      <c r="AWE29" s="7"/>
      <c r="AWF29" s="7"/>
      <c r="AWG29" s="7"/>
      <c r="AWH29" s="7"/>
      <c r="AWI29" s="7"/>
      <c r="AWJ29" s="7"/>
      <c r="AWK29" s="7"/>
      <c r="AWL29" s="7"/>
      <c r="AWM29" s="7"/>
      <c r="AWN29" s="7"/>
      <c r="AWO29" s="7"/>
      <c r="AWP29" s="7"/>
      <c r="AWQ29" s="7"/>
      <c r="AWR29" s="7"/>
      <c r="AWS29" s="7"/>
      <c r="AWT29" s="7"/>
      <c r="AWU29" s="7"/>
      <c r="AWV29" s="7"/>
      <c r="AWW29" s="7"/>
      <c r="AWX29" s="7"/>
      <c r="AWY29" s="7"/>
      <c r="AWZ29" s="7"/>
      <c r="AXA29" s="7"/>
      <c r="AXB29" s="7"/>
      <c r="AXC29" s="7"/>
      <c r="AXD29" s="7"/>
      <c r="AXE29" s="7"/>
      <c r="AXF29" s="7"/>
      <c r="AXG29" s="7"/>
      <c r="AXH29" s="7"/>
      <c r="AXI29" s="7"/>
      <c r="AXJ29" s="7"/>
      <c r="AXK29" s="7"/>
      <c r="AXL29" s="7"/>
      <c r="AXM29" s="7"/>
      <c r="AXN29" s="7"/>
      <c r="AXO29" s="7"/>
      <c r="AXP29" s="7"/>
      <c r="AXQ29" s="7"/>
      <c r="AXR29" s="7"/>
      <c r="AXS29" s="7"/>
      <c r="AXT29" s="7"/>
      <c r="AXU29" s="7"/>
      <c r="AXV29" s="7"/>
      <c r="AXW29" s="7"/>
      <c r="AXX29" s="7"/>
      <c r="AXY29" s="7"/>
      <c r="AXZ29" s="7"/>
      <c r="AYA29" s="7"/>
      <c r="AYB29" s="7"/>
      <c r="AYC29" s="7"/>
      <c r="AYD29" s="7"/>
      <c r="AYE29" s="7"/>
      <c r="AYF29" s="7"/>
      <c r="AYG29" s="7"/>
      <c r="AYH29" s="7"/>
      <c r="AYI29" s="7"/>
      <c r="AYJ29" s="7"/>
      <c r="AYK29" s="7"/>
      <c r="AYL29" s="7"/>
      <c r="AYM29" s="7"/>
      <c r="AYN29" s="7"/>
      <c r="AYO29" s="7"/>
      <c r="AYP29" s="7"/>
      <c r="AYQ29" s="7"/>
      <c r="AYR29" s="7"/>
      <c r="AYS29" s="7"/>
      <c r="AYT29" s="7"/>
      <c r="AYU29" s="7"/>
      <c r="AYV29" s="7"/>
      <c r="AYW29" s="7"/>
      <c r="AYX29" s="7"/>
      <c r="AYY29" s="7"/>
      <c r="AYZ29" s="7"/>
      <c r="AZA29" s="7"/>
      <c r="AZB29" s="7"/>
      <c r="AZC29" s="7"/>
      <c r="AZD29" s="7"/>
      <c r="AZE29" s="7"/>
      <c r="AZF29" s="7"/>
      <c r="AZG29" s="7"/>
      <c r="AZH29" s="7"/>
      <c r="AZI29" s="7"/>
      <c r="AZJ29" s="7"/>
      <c r="AZK29" s="7"/>
      <c r="AZL29" s="7"/>
      <c r="AZM29" s="7"/>
      <c r="AZN29" s="7"/>
      <c r="AZO29" s="7"/>
      <c r="AZP29" s="7"/>
      <c r="AZQ29" s="7"/>
      <c r="AZR29" s="7"/>
      <c r="AZS29" s="7"/>
      <c r="AZT29" s="7"/>
      <c r="AZU29" s="7"/>
      <c r="AZV29" s="7"/>
      <c r="AZW29" s="7"/>
      <c r="AZX29" s="7"/>
      <c r="AZY29" s="7"/>
      <c r="AZZ29" s="7"/>
      <c r="BAA29" s="7"/>
      <c r="BAB29" s="7"/>
      <c r="BAC29" s="7"/>
      <c r="BAD29" s="7"/>
      <c r="BAE29" s="7"/>
      <c r="BAF29" s="7"/>
      <c r="BAG29" s="7"/>
      <c r="BAH29" s="7"/>
      <c r="BAI29" s="7"/>
      <c r="BAJ29" s="7"/>
      <c r="BAK29" s="7"/>
      <c r="BAL29" s="7"/>
      <c r="BAM29" s="7"/>
      <c r="BAN29" s="7"/>
      <c r="BAO29" s="7"/>
      <c r="BAP29" s="7"/>
      <c r="BAQ29" s="7"/>
      <c r="BAR29" s="7"/>
      <c r="BAS29" s="7"/>
      <c r="BAT29" s="7"/>
      <c r="BAU29" s="7"/>
      <c r="BAV29" s="7"/>
      <c r="BAW29" s="7"/>
      <c r="BAX29" s="7"/>
      <c r="BAY29" s="7"/>
      <c r="BAZ29" s="7"/>
      <c r="BBA29" s="7"/>
      <c r="BBB29" s="7"/>
      <c r="BBC29" s="7"/>
      <c r="BBD29" s="7"/>
      <c r="BBE29" s="7"/>
      <c r="BBF29" s="7"/>
      <c r="BBG29" s="7"/>
      <c r="BBH29" s="7"/>
      <c r="BBI29" s="7"/>
      <c r="BBJ29" s="7"/>
      <c r="BBK29" s="7"/>
      <c r="BBL29" s="7"/>
      <c r="BBM29" s="7"/>
      <c r="BBN29" s="7"/>
      <c r="BBO29" s="7"/>
      <c r="BBP29" s="7"/>
      <c r="BBQ29" s="7"/>
      <c r="BBR29" s="7"/>
      <c r="BBS29" s="7"/>
      <c r="BBT29" s="7"/>
      <c r="BBU29" s="7"/>
      <c r="BBV29" s="7"/>
      <c r="BBW29" s="7"/>
      <c r="BBX29" s="7"/>
      <c r="BBY29" s="7"/>
      <c r="BBZ29" s="7"/>
      <c r="BCA29" s="7"/>
      <c r="BCB29" s="7"/>
      <c r="BCC29" s="7"/>
      <c r="BCD29" s="7"/>
      <c r="BCE29" s="7"/>
      <c r="BCF29" s="7"/>
      <c r="BCG29" s="7"/>
      <c r="BCH29" s="7"/>
      <c r="BCI29" s="7"/>
      <c r="BCJ29" s="7"/>
      <c r="BCK29" s="7"/>
      <c r="BCL29" s="7"/>
      <c r="BCM29" s="7"/>
      <c r="BCN29" s="7"/>
      <c r="BCO29" s="7"/>
      <c r="BCP29" s="7"/>
      <c r="BCQ29" s="7"/>
      <c r="BCR29" s="7"/>
      <c r="BCS29" s="7"/>
      <c r="BCT29" s="7"/>
      <c r="BCU29" s="7"/>
      <c r="BCV29" s="7"/>
      <c r="BCW29" s="7"/>
      <c r="BCX29" s="7"/>
      <c r="BCY29" s="7"/>
      <c r="BCZ29" s="7"/>
      <c r="BDA29" s="7"/>
      <c r="BDB29" s="7"/>
      <c r="BDC29" s="7"/>
      <c r="BDD29" s="7"/>
      <c r="BDE29" s="7"/>
      <c r="BDF29" s="7"/>
      <c r="BDG29" s="7"/>
      <c r="BDH29" s="7"/>
      <c r="BDI29" s="7"/>
      <c r="BDJ29" s="7"/>
      <c r="BDK29" s="7"/>
      <c r="BDL29" s="7"/>
      <c r="BDM29" s="7"/>
      <c r="BDN29" s="7"/>
      <c r="BDO29" s="7"/>
      <c r="BDP29" s="7"/>
      <c r="BDQ29" s="7"/>
      <c r="BDR29" s="7"/>
      <c r="BDS29" s="7"/>
      <c r="BDT29" s="7"/>
      <c r="BDU29" s="7"/>
      <c r="BDV29" s="7"/>
      <c r="BDW29" s="7"/>
      <c r="BDX29" s="7"/>
      <c r="BDY29" s="7"/>
      <c r="BDZ29" s="7"/>
      <c r="BEA29" s="7"/>
      <c r="BEB29" s="7"/>
      <c r="BEC29" s="7"/>
      <c r="BED29" s="7"/>
      <c r="BEE29" s="7"/>
      <c r="BEF29" s="7"/>
      <c r="BEG29" s="7"/>
      <c r="BEH29" s="7"/>
      <c r="BEI29" s="7"/>
      <c r="BEJ29" s="7"/>
      <c r="BEK29" s="7"/>
      <c r="BEL29" s="7"/>
      <c r="BEM29" s="7"/>
      <c r="BEN29" s="7"/>
      <c r="BEO29" s="7"/>
      <c r="BEP29" s="7"/>
      <c r="BEQ29" s="7"/>
      <c r="BER29" s="7"/>
      <c r="BES29" s="7"/>
      <c r="BET29" s="7"/>
      <c r="BEU29" s="7"/>
      <c r="BEV29" s="7"/>
      <c r="BEW29" s="7"/>
      <c r="BEX29" s="7"/>
      <c r="BEY29" s="7"/>
      <c r="BEZ29" s="7"/>
      <c r="BFA29" s="7"/>
      <c r="BFB29" s="7"/>
      <c r="BFC29" s="7"/>
      <c r="BFD29" s="7"/>
      <c r="BFE29" s="7"/>
      <c r="BFF29" s="7"/>
      <c r="BFG29" s="7"/>
      <c r="BFH29" s="7"/>
      <c r="BFI29" s="7"/>
      <c r="BFJ29" s="7"/>
      <c r="BFK29" s="7"/>
      <c r="BFL29" s="7"/>
      <c r="BFM29" s="7"/>
      <c r="BFN29" s="7"/>
      <c r="BFO29" s="7"/>
      <c r="BFP29" s="7"/>
      <c r="BFQ29" s="7"/>
      <c r="BFR29" s="7"/>
      <c r="BFS29" s="7"/>
      <c r="BFT29" s="7"/>
      <c r="BFU29" s="7"/>
      <c r="BFV29" s="7"/>
      <c r="BFW29" s="7"/>
      <c r="BFX29" s="7"/>
      <c r="BFY29" s="7"/>
      <c r="BFZ29" s="7"/>
      <c r="BGA29" s="7"/>
      <c r="BGB29" s="7"/>
      <c r="BGC29" s="7"/>
      <c r="BGD29" s="7"/>
      <c r="BGE29" s="7"/>
      <c r="BGF29" s="7"/>
      <c r="BGG29" s="7"/>
      <c r="BGH29" s="7"/>
      <c r="BGI29" s="7"/>
      <c r="BGJ29" s="7"/>
      <c r="BGK29" s="7"/>
      <c r="BGL29" s="7"/>
      <c r="BGM29" s="7"/>
      <c r="BGN29" s="7"/>
      <c r="BGO29" s="7"/>
      <c r="BGP29" s="7"/>
      <c r="BGQ29" s="7"/>
      <c r="BGR29" s="7"/>
      <c r="BGS29" s="7"/>
      <c r="BGT29" s="7"/>
      <c r="BGU29" s="7"/>
      <c r="BGV29" s="7"/>
      <c r="BGW29" s="7"/>
      <c r="BGX29" s="7"/>
      <c r="BGY29" s="7"/>
      <c r="BGZ29" s="7"/>
      <c r="BHA29" s="7"/>
      <c r="BHB29" s="7"/>
      <c r="BHC29" s="7"/>
      <c r="BHD29" s="7"/>
      <c r="BHE29" s="7"/>
      <c r="BHF29" s="7"/>
      <c r="BHG29" s="7"/>
      <c r="BHH29" s="7"/>
      <c r="BHI29" s="7"/>
      <c r="BHJ29" s="7"/>
      <c r="BHK29" s="7"/>
      <c r="BHL29" s="7"/>
      <c r="BHM29" s="7"/>
      <c r="BHN29" s="7"/>
      <c r="BHO29" s="7"/>
      <c r="BHP29" s="7"/>
      <c r="BHQ29" s="7"/>
      <c r="BHR29" s="7"/>
      <c r="BHS29" s="7"/>
      <c r="BHT29" s="7"/>
      <c r="BHU29" s="7"/>
      <c r="BHV29" s="7"/>
      <c r="BHW29" s="7"/>
      <c r="BHX29" s="7"/>
      <c r="BHY29" s="7"/>
      <c r="BHZ29" s="7"/>
      <c r="BIA29" s="7"/>
      <c r="BIB29" s="7"/>
      <c r="BIC29" s="7"/>
      <c r="BID29" s="7"/>
      <c r="BIE29" s="7"/>
      <c r="BIF29" s="7"/>
      <c r="BIG29" s="7"/>
      <c r="BIH29" s="7"/>
      <c r="BII29" s="7"/>
      <c r="BIJ29" s="7"/>
      <c r="BIK29" s="7"/>
      <c r="BIL29" s="7"/>
      <c r="BIM29" s="7"/>
      <c r="BIN29" s="7"/>
      <c r="BIO29" s="7"/>
      <c r="BIP29" s="7"/>
      <c r="BIQ29" s="7"/>
      <c r="BIR29" s="7"/>
      <c r="BIS29" s="7"/>
      <c r="BIT29" s="7"/>
      <c r="BIU29" s="7"/>
      <c r="BIV29" s="7"/>
      <c r="BIW29" s="7"/>
      <c r="BIX29" s="7"/>
      <c r="BIY29" s="7"/>
      <c r="BIZ29" s="7"/>
      <c r="BJA29" s="7"/>
      <c r="BJB29" s="7"/>
      <c r="BJC29" s="7"/>
      <c r="BJD29" s="7"/>
      <c r="BJE29" s="7"/>
      <c r="BJF29" s="7"/>
      <c r="BJG29" s="7"/>
      <c r="BJH29" s="7"/>
      <c r="BJI29" s="7"/>
      <c r="BJJ29" s="7"/>
      <c r="BJK29" s="7"/>
      <c r="BJL29" s="7"/>
      <c r="BJM29" s="7"/>
      <c r="BJN29" s="7"/>
      <c r="BJO29" s="7"/>
      <c r="BJP29" s="7"/>
      <c r="BJQ29" s="7"/>
      <c r="BJR29" s="7"/>
      <c r="BJS29" s="7"/>
      <c r="BJT29" s="7"/>
      <c r="BJU29" s="7"/>
      <c r="BJV29" s="7"/>
      <c r="BJW29" s="7"/>
      <c r="BJX29" s="7"/>
      <c r="BJY29" s="7"/>
      <c r="BJZ29" s="7"/>
      <c r="BKA29" s="7"/>
      <c r="BKB29" s="7"/>
      <c r="BKC29" s="7"/>
      <c r="BKD29" s="7"/>
      <c r="BKE29" s="7"/>
      <c r="BKF29" s="7"/>
      <c r="BKG29" s="7"/>
      <c r="BKH29" s="7"/>
      <c r="BKI29" s="7"/>
      <c r="BKJ29" s="7"/>
      <c r="BKK29" s="7"/>
      <c r="BKL29" s="7"/>
      <c r="BKM29" s="7"/>
      <c r="BKN29" s="7"/>
      <c r="BKO29" s="7"/>
      <c r="BKP29" s="7"/>
      <c r="BKQ29" s="7"/>
      <c r="BKR29" s="7"/>
      <c r="BKS29" s="7"/>
      <c r="BKT29" s="7"/>
      <c r="BKU29" s="7"/>
      <c r="BKV29" s="7"/>
      <c r="BKW29" s="7"/>
      <c r="BKX29" s="7"/>
      <c r="BKY29" s="7"/>
      <c r="BKZ29" s="7"/>
      <c r="BLA29" s="7"/>
      <c r="BLB29" s="7"/>
      <c r="BLC29" s="7"/>
      <c r="BLD29" s="7"/>
      <c r="BLE29" s="7"/>
      <c r="BLF29" s="7"/>
      <c r="BLG29" s="7"/>
      <c r="BLH29" s="7"/>
      <c r="BLI29" s="7"/>
      <c r="BLJ29" s="7"/>
      <c r="BLK29" s="7"/>
      <c r="BLL29" s="7"/>
      <c r="BLM29" s="7"/>
      <c r="BLN29" s="7"/>
      <c r="BLO29" s="7"/>
      <c r="BLP29" s="7"/>
      <c r="BLQ29" s="7"/>
      <c r="BLR29" s="7"/>
      <c r="BLS29" s="7"/>
      <c r="BLT29" s="7"/>
      <c r="BLU29" s="7"/>
      <c r="BLV29" s="7"/>
      <c r="BLW29" s="7"/>
      <c r="BLX29" s="7"/>
      <c r="BLY29" s="7"/>
      <c r="BLZ29" s="7"/>
      <c r="BMA29" s="7"/>
      <c r="BMB29" s="7"/>
      <c r="BMC29" s="7"/>
      <c r="BMD29" s="7"/>
      <c r="BME29" s="7"/>
      <c r="BMF29" s="7"/>
      <c r="BMG29" s="7"/>
      <c r="BMH29" s="7"/>
      <c r="BMI29" s="7"/>
      <c r="BMJ29" s="7"/>
      <c r="BMK29" s="7"/>
      <c r="BML29" s="7"/>
      <c r="BMM29" s="7"/>
      <c r="BMN29" s="7"/>
      <c r="BMO29" s="7"/>
      <c r="BMP29" s="7"/>
      <c r="BMQ29" s="7"/>
      <c r="BMR29" s="7"/>
      <c r="BMS29" s="7"/>
      <c r="BMT29" s="7"/>
      <c r="BMU29" s="7"/>
      <c r="BMV29" s="7"/>
      <c r="BMW29" s="7"/>
      <c r="BMX29" s="7"/>
      <c r="BMY29" s="7"/>
      <c r="BMZ29" s="7"/>
      <c r="BNA29" s="7"/>
      <c r="BNB29" s="7"/>
      <c r="BNC29" s="7"/>
      <c r="BND29" s="7"/>
      <c r="BNE29" s="7"/>
      <c r="BNF29" s="7"/>
      <c r="BNG29" s="7"/>
      <c r="BNH29" s="7"/>
      <c r="BNI29" s="7"/>
      <c r="BNJ29" s="7"/>
      <c r="BNK29" s="7"/>
      <c r="BNL29" s="7"/>
      <c r="BNM29" s="7"/>
      <c r="BNN29" s="7"/>
      <c r="BNO29" s="7"/>
      <c r="BNP29" s="7"/>
      <c r="BNQ29" s="7"/>
      <c r="BNR29" s="7"/>
      <c r="BNS29" s="7"/>
      <c r="BNT29" s="7"/>
      <c r="BNU29" s="7"/>
      <c r="BNV29" s="7"/>
      <c r="BNW29" s="7"/>
      <c r="BNX29" s="7"/>
      <c r="BNY29" s="7"/>
      <c r="BNZ29" s="7"/>
      <c r="BOA29" s="7"/>
      <c r="BOB29" s="7"/>
      <c r="BOC29" s="7"/>
      <c r="BOD29" s="7"/>
      <c r="BOE29" s="7"/>
      <c r="BOF29" s="7"/>
      <c r="BOG29" s="7"/>
      <c r="BOH29" s="7"/>
      <c r="BOI29" s="7"/>
      <c r="BOJ29" s="7"/>
      <c r="BOK29" s="7"/>
      <c r="BOL29" s="7"/>
      <c r="BOM29" s="7"/>
      <c r="BON29" s="7"/>
      <c r="BOO29" s="7"/>
      <c r="BOP29" s="7"/>
      <c r="BOQ29" s="7"/>
      <c r="BOR29" s="7"/>
      <c r="BOS29" s="7"/>
      <c r="BOT29" s="7"/>
      <c r="BOU29" s="7"/>
      <c r="BOV29" s="7"/>
      <c r="BOW29" s="7"/>
      <c r="BOX29" s="7"/>
      <c r="BOY29" s="7"/>
      <c r="BOZ29" s="7"/>
      <c r="BPA29" s="7"/>
      <c r="BPB29" s="7"/>
      <c r="BPC29" s="7"/>
      <c r="BPD29" s="7"/>
      <c r="BPE29" s="7"/>
      <c r="BPF29" s="7"/>
      <c r="BPG29" s="7"/>
      <c r="BPH29" s="7"/>
      <c r="BPI29" s="7"/>
      <c r="BPJ29" s="7"/>
      <c r="BPK29" s="7"/>
      <c r="BPL29" s="7"/>
      <c r="BPM29" s="7"/>
      <c r="BPN29" s="7"/>
      <c r="BPO29" s="7"/>
      <c r="BPP29" s="7"/>
      <c r="BPQ29" s="7"/>
      <c r="BPR29" s="7"/>
      <c r="BPS29" s="7"/>
      <c r="BPT29" s="7"/>
      <c r="BPU29" s="7"/>
      <c r="BPV29" s="7"/>
      <c r="BPW29" s="7"/>
      <c r="BPX29" s="7"/>
      <c r="BPY29" s="7"/>
      <c r="BPZ29" s="7"/>
      <c r="BQA29" s="7"/>
      <c r="BQB29" s="7"/>
      <c r="BQC29" s="7"/>
      <c r="BQD29" s="7"/>
      <c r="BQE29" s="7"/>
      <c r="BQF29" s="7"/>
      <c r="BQG29" s="7"/>
      <c r="BQH29" s="7"/>
      <c r="BQI29" s="7"/>
      <c r="BQJ29" s="7"/>
      <c r="BQK29" s="7"/>
      <c r="BQL29" s="7"/>
      <c r="BQM29" s="7"/>
      <c r="BQN29" s="7"/>
      <c r="BQO29" s="7"/>
      <c r="BQP29" s="7"/>
      <c r="BQQ29" s="7"/>
      <c r="BQR29" s="7"/>
      <c r="BQS29" s="7"/>
      <c r="BQT29" s="7"/>
      <c r="BQU29" s="7"/>
      <c r="BQV29" s="7"/>
      <c r="BQW29" s="7"/>
      <c r="BQX29" s="7"/>
      <c r="BQY29" s="7"/>
      <c r="BQZ29" s="7"/>
      <c r="BRA29" s="7"/>
      <c r="BRB29" s="7"/>
      <c r="BRC29" s="7"/>
      <c r="BRD29" s="7"/>
      <c r="BRE29" s="7"/>
      <c r="BRF29" s="7"/>
      <c r="BRG29" s="7"/>
      <c r="BRH29" s="7"/>
      <c r="BRI29" s="7"/>
      <c r="BRJ29" s="7"/>
      <c r="BRK29" s="7"/>
      <c r="BRL29" s="7"/>
      <c r="BRM29" s="7"/>
      <c r="BRN29" s="7"/>
      <c r="BRO29" s="7"/>
      <c r="BRP29" s="7"/>
      <c r="BRQ29" s="7"/>
      <c r="BRR29" s="7"/>
      <c r="BRS29" s="7"/>
      <c r="BRT29" s="7"/>
      <c r="BRU29" s="7"/>
      <c r="BRV29" s="7"/>
      <c r="BRW29" s="7"/>
      <c r="BRX29" s="7"/>
      <c r="BRY29" s="7"/>
      <c r="BRZ29" s="7"/>
      <c r="BSA29" s="7"/>
      <c r="BSB29" s="7"/>
      <c r="BSC29" s="7"/>
      <c r="BSD29" s="7"/>
      <c r="BSE29" s="7"/>
      <c r="BSF29" s="7"/>
      <c r="BSG29" s="7"/>
      <c r="BSH29" s="7"/>
      <c r="BSI29" s="7"/>
      <c r="BSJ29" s="7"/>
      <c r="BSK29" s="7"/>
      <c r="BSL29" s="7"/>
      <c r="BSM29" s="7"/>
      <c r="BSN29" s="7"/>
      <c r="BSO29" s="7"/>
      <c r="BSP29" s="7"/>
      <c r="BSQ29" s="7"/>
      <c r="BSR29" s="7"/>
      <c r="BSS29" s="7"/>
      <c r="BST29" s="7"/>
      <c r="BSU29" s="7"/>
      <c r="BSV29" s="7"/>
      <c r="BSW29" s="7"/>
      <c r="BSX29" s="7"/>
      <c r="BSY29" s="7"/>
      <c r="BSZ29" s="7"/>
      <c r="BTA29" s="7"/>
      <c r="BTB29" s="7"/>
      <c r="BTC29" s="7"/>
      <c r="BTD29" s="7"/>
      <c r="BTE29" s="7"/>
      <c r="BTF29" s="7"/>
      <c r="BTG29" s="7"/>
      <c r="BTH29" s="7"/>
      <c r="BTI29" s="7"/>
      <c r="BTJ29" s="7"/>
      <c r="BTK29" s="7"/>
      <c r="BTL29" s="7"/>
      <c r="BTM29" s="7"/>
      <c r="BTN29" s="7"/>
      <c r="BTO29" s="7"/>
      <c r="BTP29" s="7"/>
      <c r="BTQ29" s="7"/>
      <c r="BTR29" s="7"/>
      <c r="BTS29" s="7"/>
      <c r="BTT29" s="7"/>
      <c r="BTU29" s="7"/>
      <c r="BTV29" s="7"/>
      <c r="BTW29" s="7"/>
      <c r="BTX29" s="7"/>
      <c r="BTY29" s="7"/>
      <c r="BTZ29" s="7"/>
      <c r="BUA29" s="7"/>
      <c r="BUB29" s="7"/>
      <c r="BUC29" s="7"/>
      <c r="BUD29" s="7"/>
      <c r="BUE29" s="7"/>
      <c r="BUF29" s="7"/>
      <c r="BUG29" s="7"/>
      <c r="BUH29" s="7"/>
      <c r="BUI29" s="7"/>
      <c r="BUJ29" s="7"/>
      <c r="BUK29" s="7"/>
      <c r="BUL29" s="7"/>
      <c r="BUM29" s="7"/>
      <c r="BUN29" s="7"/>
      <c r="BUO29" s="7"/>
      <c r="BUP29" s="7"/>
      <c r="BUQ29" s="7"/>
      <c r="BUR29" s="7"/>
      <c r="BUS29" s="7"/>
      <c r="BUT29" s="7"/>
      <c r="BUU29" s="7"/>
      <c r="BUV29" s="7"/>
      <c r="BUW29" s="7"/>
      <c r="BUX29" s="7"/>
      <c r="BUY29" s="7"/>
      <c r="BUZ29" s="7"/>
      <c r="BVA29" s="7"/>
      <c r="BVB29" s="7"/>
      <c r="BVC29" s="7"/>
      <c r="BVD29" s="7"/>
      <c r="BVE29" s="7"/>
      <c r="BVF29" s="7"/>
      <c r="BVG29" s="7"/>
      <c r="BVH29" s="7"/>
      <c r="BVI29" s="7"/>
      <c r="BVJ29" s="7"/>
      <c r="BVK29" s="7"/>
      <c r="BVL29" s="7"/>
      <c r="BVM29" s="7"/>
      <c r="BVN29" s="7"/>
      <c r="BVO29" s="7"/>
      <c r="BVP29" s="7"/>
      <c r="BVQ29" s="7"/>
      <c r="BVR29" s="7"/>
      <c r="BVS29" s="7"/>
      <c r="BVT29" s="7"/>
      <c r="BVU29" s="7"/>
      <c r="BVV29" s="7"/>
      <c r="BVW29" s="7"/>
      <c r="BVX29" s="7"/>
      <c r="BVY29" s="7"/>
      <c r="BVZ29" s="7"/>
      <c r="BWA29" s="7"/>
      <c r="BWB29" s="7"/>
      <c r="BWC29" s="7"/>
      <c r="BWD29" s="7"/>
      <c r="BWE29" s="7"/>
      <c r="BWF29" s="7"/>
      <c r="BWG29" s="7"/>
      <c r="BWH29" s="7"/>
      <c r="BWI29" s="7"/>
      <c r="BWJ29" s="7"/>
      <c r="BWK29" s="7"/>
      <c r="BWL29" s="7"/>
      <c r="BWM29" s="7"/>
      <c r="BWN29" s="7"/>
      <c r="BWO29" s="7"/>
      <c r="BWP29" s="7"/>
      <c r="BWQ29" s="7"/>
      <c r="BWR29" s="7"/>
      <c r="BWS29" s="7"/>
      <c r="BWT29" s="7"/>
      <c r="BWU29" s="7"/>
      <c r="BWV29" s="7"/>
      <c r="BWW29" s="7"/>
      <c r="BWX29" s="7"/>
      <c r="BWY29" s="7"/>
      <c r="BWZ29" s="7"/>
      <c r="BXA29" s="7"/>
      <c r="BXB29" s="7"/>
      <c r="BXC29" s="7"/>
      <c r="BXD29" s="7"/>
      <c r="BXE29" s="7"/>
      <c r="BXF29" s="7"/>
      <c r="BXG29" s="7"/>
      <c r="BXH29" s="7"/>
      <c r="BXI29" s="7"/>
      <c r="BXJ29" s="7"/>
      <c r="BXK29" s="7"/>
      <c r="BXL29" s="7"/>
      <c r="BXM29" s="7"/>
      <c r="BXN29" s="7"/>
      <c r="BXO29" s="7"/>
      <c r="BXP29" s="7"/>
      <c r="BXQ29" s="7"/>
      <c r="BXR29" s="7"/>
      <c r="BXS29" s="7"/>
      <c r="BXT29" s="7"/>
      <c r="BXU29" s="7"/>
      <c r="BXV29" s="7"/>
      <c r="BXW29" s="7"/>
      <c r="BXX29" s="7"/>
      <c r="BXY29" s="7"/>
      <c r="BXZ29" s="7"/>
      <c r="BYA29" s="7"/>
      <c r="BYB29" s="7"/>
      <c r="BYC29" s="7"/>
      <c r="BYD29" s="7"/>
      <c r="BYE29" s="7"/>
      <c r="BYF29" s="7"/>
      <c r="BYG29" s="7"/>
      <c r="BYH29" s="7"/>
      <c r="BYI29" s="7"/>
      <c r="BYJ29" s="7"/>
      <c r="BYK29" s="7"/>
      <c r="BYL29" s="7"/>
      <c r="BYM29" s="7"/>
      <c r="BYN29" s="7"/>
      <c r="BYO29" s="7"/>
      <c r="BYP29" s="7"/>
      <c r="BYQ29" s="7"/>
      <c r="BYR29" s="7"/>
      <c r="BYS29" s="7"/>
      <c r="BYT29" s="7"/>
      <c r="BYU29" s="7"/>
      <c r="BYV29" s="7"/>
      <c r="BYW29" s="7"/>
      <c r="BYX29" s="7"/>
      <c r="BYY29" s="7"/>
      <c r="BYZ29" s="7"/>
      <c r="BZA29" s="7"/>
      <c r="BZB29" s="7"/>
      <c r="BZC29" s="7"/>
      <c r="BZD29" s="7"/>
      <c r="BZE29" s="7"/>
      <c r="BZF29" s="7"/>
      <c r="BZG29" s="7"/>
      <c r="BZH29" s="7"/>
      <c r="BZI29" s="7"/>
      <c r="BZJ29" s="7"/>
      <c r="BZK29" s="7"/>
      <c r="BZL29" s="7"/>
      <c r="BZM29" s="7"/>
      <c r="BZN29" s="7"/>
      <c r="BZO29" s="7"/>
      <c r="BZP29" s="7"/>
      <c r="BZQ29" s="7"/>
      <c r="BZR29" s="7"/>
      <c r="BZS29" s="7"/>
      <c r="BZT29" s="7"/>
      <c r="BZU29" s="7"/>
      <c r="BZV29" s="7"/>
      <c r="BZW29" s="7"/>
      <c r="BZX29" s="7"/>
      <c r="BZY29" s="7"/>
      <c r="BZZ29" s="7"/>
      <c r="CAA29" s="7"/>
      <c r="CAB29" s="7"/>
      <c r="CAC29" s="7"/>
      <c r="CAD29" s="7"/>
      <c r="CAE29" s="7"/>
      <c r="CAF29" s="7"/>
      <c r="CAG29" s="7"/>
      <c r="CAH29" s="7"/>
      <c r="CAI29" s="7"/>
      <c r="CAJ29" s="7"/>
      <c r="CAK29" s="7"/>
      <c r="CAL29" s="7"/>
      <c r="CAM29" s="7"/>
      <c r="CAN29" s="7"/>
      <c r="CAO29" s="7"/>
      <c r="CAP29" s="7"/>
      <c r="CAQ29" s="7"/>
      <c r="CAR29" s="7"/>
      <c r="CAS29" s="7"/>
      <c r="CAT29" s="7"/>
      <c r="CAU29" s="7"/>
      <c r="CAV29" s="7"/>
      <c r="CAW29" s="7"/>
      <c r="CAX29" s="7"/>
      <c r="CAY29" s="7"/>
      <c r="CAZ29" s="7"/>
      <c r="CBA29" s="7"/>
      <c r="CBB29" s="7"/>
      <c r="CBC29" s="7"/>
      <c r="CBD29" s="7"/>
      <c r="CBE29" s="7"/>
      <c r="CBF29" s="7"/>
      <c r="CBG29" s="7"/>
      <c r="CBH29" s="7"/>
      <c r="CBI29" s="7"/>
      <c r="CBJ29" s="7"/>
      <c r="CBK29" s="7"/>
      <c r="CBL29" s="7"/>
      <c r="CBM29" s="7"/>
      <c r="CBN29" s="7"/>
      <c r="CBO29" s="7"/>
      <c r="CBP29" s="7"/>
      <c r="CBQ29" s="7"/>
      <c r="CBR29" s="7"/>
      <c r="CBS29" s="7"/>
      <c r="CBT29" s="7"/>
      <c r="CBU29" s="7"/>
      <c r="CBV29" s="7"/>
      <c r="CBW29" s="7"/>
      <c r="CBX29" s="7"/>
      <c r="CBY29" s="7"/>
      <c r="CBZ29" s="7"/>
      <c r="CCA29" s="7"/>
      <c r="CCB29" s="7"/>
      <c r="CCC29" s="7"/>
      <c r="CCD29" s="7"/>
      <c r="CCE29" s="7"/>
      <c r="CCF29" s="7"/>
      <c r="CCG29" s="7"/>
      <c r="CCH29" s="7"/>
      <c r="CCI29" s="7"/>
      <c r="CCJ29" s="7"/>
      <c r="CCK29" s="7"/>
      <c r="CCL29" s="7"/>
      <c r="CCM29" s="7"/>
      <c r="CCN29" s="7"/>
      <c r="CCO29" s="7"/>
      <c r="CCP29" s="7"/>
      <c r="CCQ29" s="7"/>
      <c r="CCR29" s="7"/>
      <c r="CCS29" s="7"/>
      <c r="CCT29" s="7"/>
      <c r="CCU29" s="7"/>
      <c r="CCV29" s="7"/>
      <c r="CCW29" s="7"/>
      <c r="CCX29" s="7"/>
      <c r="CCY29" s="7"/>
      <c r="CCZ29" s="7"/>
      <c r="CDA29" s="7"/>
      <c r="CDB29" s="7"/>
      <c r="CDC29" s="7"/>
      <c r="CDD29" s="7"/>
      <c r="CDE29" s="7"/>
      <c r="CDF29" s="7"/>
      <c r="CDG29" s="7"/>
      <c r="CDH29" s="7"/>
      <c r="CDI29" s="7"/>
      <c r="CDJ29" s="7"/>
      <c r="CDK29" s="7"/>
      <c r="CDL29" s="7"/>
      <c r="CDM29" s="7"/>
      <c r="CDN29" s="7"/>
      <c r="CDO29" s="7"/>
      <c r="CDP29" s="7"/>
      <c r="CDQ29" s="7"/>
      <c r="CDR29" s="7"/>
      <c r="CDS29" s="7"/>
      <c r="CDT29" s="7"/>
      <c r="CDU29" s="7"/>
      <c r="CDV29" s="7"/>
      <c r="CDW29" s="7"/>
      <c r="CDX29" s="7"/>
      <c r="CDY29" s="7"/>
      <c r="CDZ29" s="7"/>
      <c r="CEA29" s="7"/>
      <c r="CEB29" s="7"/>
      <c r="CEC29" s="7"/>
      <c r="CED29" s="7"/>
      <c r="CEE29" s="7"/>
      <c r="CEF29" s="7"/>
      <c r="CEG29" s="7"/>
      <c r="CEH29" s="7"/>
      <c r="CEI29" s="7"/>
      <c r="CEJ29" s="7"/>
      <c r="CEK29" s="7"/>
      <c r="CEL29" s="7"/>
      <c r="CEM29" s="7"/>
      <c r="CEN29" s="7"/>
      <c r="CEO29" s="7"/>
      <c r="CEP29" s="7"/>
      <c r="CEQ29" s="7"/>
      <c r="CER29" s="7"/>
      <c r="CES29" s="7"/>
      <c r="CET29" s="7"/>
      <c r="CEU29" s="7"/>
      <c r="CEV29" s="7"/>
      <c r="CEW29" s="7"/>
      <c r="CEX29" s="7"/>
      <c r="CEY29" s="7"/>
      <c r="CEZ29" s="7"/>
      <c r="CFA29" s="7"/>
      <c r="CFB29" s="7"/>
      <c r="CFC29" s="7"/>
      <c r="CFD29" s="7"/>
      <c r="CFE29" s="7"/>
      <c r="CFF29" s="7"/>
      <c r="CFG29" s="7"/>
      <c r="CFH29" s="7"/>
      <c r="CFI29" s="7"/>
      <c r="CFJ29" s="7"/>
      <c r="CFK29" s="7"/>
      <c r="CFL29" s="7"/>
      <c r="CFM29" s="7"/>
      <c r="CFN29" s="7"/>
      <c r="CFO29" s="7"/>
      <c r="CFP29" s="7"/>
      <c r="CFQ29" s="7"/>
      <c r="CFR29" s="7"/>
      <c r="CFS29" s="7"/>
      <c r="CFT29" s="7"/>
      <c r="CFU29" s="7"/>
      <c r="CFV29" s="7"/>
      <c r="CFW29" s="7"/>
      <c r="CFX29" s="7"/>
      <c r="CFY29" s="7"/>
      <c r="CFZ29" s="7"/>
      <c r="CGA29" s="7"/>
      <c r="CGB29" s="7"/>
      <c r="CGC29" s="7"/>
      <c r="CGD29" s="7"/>
      <c r="CGE29" s="7"/>
      <c r="CGF29" s="7"/>
      <c r="CGG29" s="7"/>
      <c r="CGH29" s="7"/>
      <c r="CGI29" s="7"/>
      <c r="CGJ29" s="7"/>
      <c r="CGK29" s="7"/>
      <c r="CGL29" s="7"/>
      <c r="CGM29" s="7"/>
      <c r="CGN29" s="7"/>
      <c r="CGO29" s="7"/>
      <c r="CGP29" s="7"/>
      <c r="CGQ29" s="7"/>
      <c r="CGR29" s="7"/>
      <c r="CGS29" s="7"/>
      <c r="CGT29" s="7"/>
      <c r="CGU29" s="7"/>
      <c r="CGV29" s="7"/>
      <c r="CGW29" s="7"/>
      <c r="CGX29" s="7"/>
      <c r="CGY29" s="7"/>
      <c r="CGZ29" s="7"/>
      <c r="CHA29" s="7"/>
      <c r="CHB29" s="7"/>
      <c r="CHC29" s="7"/>
      <c r="CHD29" s="7"/>
      <c r="CHE29" s="7"/>
      <c r="CHF29" s="7"/>
      <c r="CHG29" s="7"/>
      <c r="CHH29" s="7"/>
      <c r="CHI29" s="7"/>
      <c r="CHJ29" s="7"/>
      <c r="CHK29" s="7"/>
      <c r="CHL29" s="7"/>
      <c r="CHM29" s="7"/>
      <c r="CHN29" s="7"/>
      <c r="CHO29" s="7"/>
      <c r="CHP29" s="7"/>
      <c r="CHQ29" s="7"/>
      <c r="CHR29" s="7"/>
      <c r="CHS29" s="7"/>
      <c r="CHT29" s="7"/>
      <c r="CHU29" s="7"/>
      <c r="CHV29" s="7"/>
      <c r="CHW29" s="7"/>
      <c r="CHX29" s="7"/>
      <c r="CHY29" s="7"/>
      <c r="CHZ29" s="7"/>
      <c r="CIA29" s="7"/>
      <c r="CIB29" s="7"/>
      <c r="CIC29" s="7"/>
      <c r="CID29" s="7"/>
      <c r="CIE29" s="7"/>
      <c r="CIF29" s="7"/>
      <c r="CIG29" s="7"/>
      <c r="CIH29" s="7"/>
      <c r="CII29" s="7"/>
      <c r="CIJ29" s="7"/>
      <c r="CIK29" s="7"/>
      <c r="CIL29" s="7"/>
      <c r="CIM29" s="7"/>
      <c r="CIN29" s="7"/>
      <c r="CIO29" s="7"/>
      <c r="CIP29" s="7"/>
      <c r="CIQ29" s="7"/>
      <c r="CIR29" s="7"/>
      <c r="CIS29" s="7"/>
      <c r="CIT29" s="7"/>
      <c r="CIU29" s="7"/>
      <c r="CIV29" s="7"/>
      <c r="CIW29" s="7"/>
      <c r="CIX29" s="7"/>
      <c r="CIY29" s="7"/>
      <c r="CIZ29" s="7"/>
      <c r="CJA29" s="7"/>
      <c r="CJB29" s="7"/>
      <c r="CJC29" s="7"/>
      <c r="CJD29" s="7"/>
      <c r="CJE29" s="7"/>
      <c r="CJF29" s="7"/>
      <c r="CJG29" s="7"/>
      <c r="CJH29" s="7"/>
      <c r="CJI29" s="7"/>
      <c r="CJJ29" s="7"/>
      <c r="CJK29" s="7"/>
      <c r="CJL29" s="7"/>
      <c r="CJM29" s="7"/>
      <c r="CJN29" s="7"/>
      <c r="CJO29" s="7"/>
      <c r="CJP29" s="7"/>
      <c r="CJQ29" s="7"/>
      <c r="CJR29" s="7"/>
      <c r="CJS29" s="7"/>
      <c r="CJT29" s="7"/>
      <c r="CJU29" s="7"/>
      <c r="CJV29" s="7"/>
      <c r="CJW29" s="7"/>
      <c r="CJX29" s="7"/>
      <c r="CJY29" s="7"/>
      <c r="CJZ29" s="7"/>
      <c r="CKA29" s="7"/>
      <c r="CKB29" s="7"/>
      <c r="CKC29" s="7"/>
      <c r="CKD29" s="7"/>
      <c r="CKE29" s="7"/>
      <c r="CKF29" s="7"/>
      <c r="CKG29" s="7"/>
      <c r="CKH29" s="7"/>
      <c r="CKI29" s="7"/>
      <c r="CKJ29" s="7"/>
      <c r="CKK29" s="7"/>
      <c r="CKL29" s="7"/>
      <c r="CKM29" s="7"/>
      <c r="CKN29" s="7"/>
      <c r="CKO29" s="7"/>
      <c r="CKP29" s="7"/>
      <c r="CKQ29" s="7"/>
      <c r="CKR29" s="7"/>
      <c r="CKS29" s="7"/>
      <c r="CKT29" s="7"/>
      <c r="CKU29" s="7"/>
      <c r="CKV29" s="7"/>
      <c r="CKW29" s="7"/>
      <c r="CKX29" s="7"/>
      <c r="CKY29" s="7"/>
      <c r="CKZ29" s="7"/>
      <c r="CLA29" s="7"/>
      <c r="CLB29" s="7"/>
      <c r="CLC29" s="7"/>
      <c r="CLD29" s="7"/>
      <c r="CLE29" s="7"/>
      <c r="CLF29" s="7"/>
      <c r="CLG29" s="7"/>
      <c r="CLH29" s="7"/>
      <c r="CLI29" s="7"/>
      <c r="CLJ29" s="7"/>
      <c r="CLK29" s="7"/>
      <c r="CLL29" s="7"/>
      <c r="CLM29" s="7"/>
      <c r="CLN29" s="7"/>
      <c r="CLO29" s="7"/>
      <c r="CLP29" s="7"/>
      <c r="CLQ29" s="7"/>
      <c r="CLR29" s="7"/>
      <c r="CLS29" s="7"/>
      <c r="CLT29" s="7"/>
      <c r="CLU29" s="7"/>
      <c r="CLV29" s="7"/>
      <c r="CLW29" s="7"/>
      <c r="CLX29" s="7"/>
      <c r="CLY29" s="7"/>
      <c r="CLZ29" s="7"/>
      <c r="CMA29" s="7"/>
      <c r="CMB29" s="7"/>
      <c r="CMC29" s="7"/>
      <c r="CMD29" s="7"/>
      <c r="CME29" s="7"/>
      <c r="CMF29" s="7"/>
      <c r="CMG29" s="7"/>
      <c r="CMH29" s="7"/>
      <c r="CMI29" s="7"/>
      <c r="CMJ29" s="7"/>
      <c r="CMK29" s="7"/>
      <c r="CML29" s="7"/>
      <c r="CMM29" s="7"/>
      <c r="CMN29" s="7"/>
      <c r="CMO29" s="7"/>
      <c r="CMP29" s="7"/>
      <c r="CMQ29" s="7"/>
      <c r="CMR29" s="7"/>
      <c r="CMS29" s="7"/>
      <c r="CMT29" s="7"/>
      <c r="CMU29" s="7"/>
      <c r="CMV29" s="7"/>
      <c r="CMW29" s="7"/>
      <c r="CMX29" s="7"/>
      <c r="CMY29" s="7"/>
      <c r="CMZ29" s="7"/>
      <c r="CNA29" s="7"/>
      <c r="CNB29" s="7"/>
      <c r="CNC29" s="7"/>
      <c r="CND29" s="7"/>
      <c r="CNE29" s="7"/>
      <c r="CNF29" s="7"/>
      <c r="CNG29" s="7"/>
      <c r="CNH29" s="7"/>
      <c r="CNI29" s="7"/>
      <c r="CNJ29" s="7"/>
      <c r="CNK29" s="7"/>
      <c r="CNL29" s="7"/>
      <c r="CNM29" s="7"/>
      <c r="CNN29" s="7"/>
      <c r="CNO29" s="7"/>
      <c r="CNP29" s="7"/>
      <c r="CNQ29" s="7"/>
      <c r="CNR29" s="7"/>
      <c r="CNS29" s="7"/>
      <c r="CNT29" s="7"/>
      <c r="CNU29" s="7"/>
      <c r="CNV29" s="7"/>
      <c r="CNW29" s="7"/>
      <c r="CNX29" s="7"/>
      <c r="CNY29" s="7"/>
      <c r="CNZ29" s="7"/>
      <c r="COA29" s="7"/>
      <c r="COB29" s="7"/>
      <c r="COC29" s="7"/>
      <c r="COD29" s="7"/>
      <c r="COE29" s="7"/>
      <c r="COF29" s="7"/>
      <c r="COG29" s="7"/>
      <c r="COH29" s="7"/>
      <c r="COI29" s="7"/>
      <c r="COJ29" s="7"/>
      <c r="COK29" s="7"/>
      <c r="COL29" s="7"/>
      <c r="COM29" s="7"/>
      <c r="CON29" s="7"/>
      <c r="COO29" s="7"/>
      <c r="COP29" s="7"/>
      <c r="COQ29" s="7"/>
      <c r="COR29" s="7"/>
      <c r="COS29" s="7"/>
      <c r="COT29" s="7"/>
      <c r="COU29" s="7"/>
      <c r="COV29" s="7"/>
      <c r="COW29" s="7"/>
      <c r="COX29" s="7"/>
      <c r="COY29" s="7"/>
      <c r="COZ29" s="7"/>
      <c r="CPA29" s="7"/>
      <c r="CPB29" s="7"/>
      <c r="CPC29" s="7"/>
      <c r="CPD29" s="7"/>
      <c r="CPE29" s="7"/>
      <c r="CPF29" s="7"/>
      <c r="CPG29" s="7"/>
      <c r="CPH29" s="7"/>
      <c r="CPI29" s="7"/>
      <c r="CPJ29" s="7"/>
      <c r="CPK29" s="7"/>
      <c r="CPL29" s="7"/>
      <c r="CPM29" s="7"/>
      <c r="CPN29" s="7"/>
      <c r="CPO29" s="7"/>
      <c r="CPP29" s="7"/>
      <c r="CPQ29" s="7"/>
      <c r="CPR29" s="7"/>
      <c r="CPS29" s="7"/>
      <c r="CPT29" s="7"/>
      <c r="CPU29" s="7"/>
      <c r="CPV29" s="7"/>
      <c r="CPW29" s="7"/>
      <c r="CPX29" s="7"/>
      <c r="CPY29" s="7"/>
      <c r="CPZ29" s="7"/>
      <c r="CQA29" s="7"/>
      <c r="CQB29" s="7"/>
      <c r="CQC29" s="7"/>
      <c r="CQD29" s="7"/>
      <c r="CQE29" s="7"/>
      <c r="CQF29" s="7"/>
      <c r="CQG29" s="7"/>
      <c r="CQH29" s="7"/>
      <c r="CQI29" s="7"/>
      <c r="CQJ29" s="7"/>
      <c r="CQK29" s="7"/>
      <c r="CQL29" s="7"/>
      <c r="CQM29" s="7"/>
      <c r="CQN29" s="7"/>
      <c r="CQO29" s="7"/>
      <c r="CQP29" s="7"/>
      <c r="CQQ29" s="7"/>
      <c r="CQR29" s="7"/>
      <c r="CQS29" s="7"/>
      <c r="CQT29" s="7"/>
      <c r="CQU29" s="7"/>
      <c r="CQV29" s="7"/>
      <c r="CQW29" s="7"/>
      <c r="CQX29" s="7"/>
      <c r="CQY29" s="7"/>
      <c r="CQZ29" s="7"/>
      <c r="CRA29" s="7"/>
      <c r="CRB29" s="7"/>
      <c r="CRC29" s="7"/>
      <c r="CRD29" s="7"/>
      <c r="CRE29" s="7"/>
      <c r="CRF29" s="7"/>
      <c r="CRG29" s="7"/>
      <c r="CRH29" s="7"/>
      <c r="CRI29" s="7"/>
      <c r="CRJ29" s="7"/>
      <c r="CRK29" s="7"/>
      <c r="CRL29" s="7"/>
      <c r="CRM29" s="7"/>
      <c r="CRN29" s="7"/>
      <c r="CRO29" s="7"/>
      <c r="CRP29" s="7"/>
      <c r="CRQ29" s="7"/>
      <c r="CRR29" s="7"/>
      <c r="CRS29" s="7"/>
      <c r="CRT29" s="7"/>
      <c r="CRU29" s="7"/>
      <c r="CRV29" s="7"/>
      <c r="CRW29" s="7"/>
      <c r="CRX29" s="7"/>
      <c r="CRY29" s="7"/>
      <c r="CRZ29" s="7"/>
      <c r="CSA29" s="7"/>
      <c r="CSB29" s="7"/>
      <c r="CSC29" s="7"/>
      <c r="CSD29" s="7"/>
      <c r="CSE29" s="7"/>
      <c r="CSF29" s="7"/>
      <c r="CSG29" s="7"/>
      <c r="CSH29" s="7"/>
      <c r="CSI29" s="7"/>
      <c r="CSJ29" s="7"/>
      <c r="CSK29" s="7"/>
      <c r="CSL29" s="7"/>
      <c r="CSM29" s="7"/>
      <c r="CSN29" s="7"/>
      <c r="CSO29" s="7"/>
      <c r="CSP29" s="7"/>
      <c r="CSQ29" s="7"/>
      <c r="CSR29" s="7"/>
      <c r="CSS29" s="7"/>
      <c r="CST29" s="7"/>
      <c r="CSU29" s="7"/>
      <c r="CSV29" s="7"/>
      <c r="CSW29" s="7"/>
      <c r="CSX29" s="7"/>
      <c r="CSY29" s="7"/>
      <c r="CSZ29" s="7"/>
      <c r="CTA29" s="7"/>
      <c r="CTB29" s="7"/>
      <c r="CTC29" s="7"/>
      <c r="CTD29" s="7"/>
      <c r="CTE29" s="7"/>
      <c r="CTF29" s="7"/>
      <c r="CTG29" s="7"/>
      <c r="CTH29" s="7"/>
      <c r="CTI29" s="7"/>
      <c r="CTJ29" s="7"/>
      <c r="CTK29" s="7"/>
      <c r="CTL29" s="7"/>
      <c r="CTM29" s="7"/>
      <c r="CTN29" s="7"/>
      <c r="CTO29" s="7"/>
      <c r="CTP29" s="7"/>
      <c r="CTQ29" s="7"/>
      <c r="CTR29" s="7"/>
      <c r="CTS29" s="7"/>
      <c r="CTT29" s="7"/>
      <c r="CTU29" s="7"/>
      <c r="CTV29" s="7"/>
      <c r="CTW29" s="7"/>
      <c r="CTX29" s="7"/>
      <c r="CTY29" s="7"/>
      <c r="CTZ29" s="7"/>
      <c r="CUA29" s="7"/>
      <c r="CUB29" s="7"/>
      <c r="CUC29" s="7"/>
      <c r="CUD29" s="7"/>
      <c r="CUE29" s="7"/>
      <c r="CUF29" s="7"/>
      <c r="CUG29" s="7"/>
      <c r="CUH29" s="7"/>
      <c r="CUI29" s="7"/>
      <c r="CUJ29" s="7"/>
      <c r="CUK29" s="7"/>
      <c r="CUL29" s="7"/>
      <c r="CUM29" s="7"/>
      <c r="CUN29" s="7"/>
      <c r="CUO29" s="7"/>
      <c r="CUP29" s="7"/>
      <c r="CUQ29" s="7"/>
      <c r="CUR29" s="7"/>
      <c r="CUS29" s="7"/>
      <c r="CUT29" s="7"/>
      <c r="CUU29" s="7"/>
      <c r="CUV29" s="7"/>
      <c r="CUW29" s="7"/>
      <c r="CUX29" s="7"/>
      <c r="CUY29" s="7"/>
      <c r="CUZ29" s="7"/>
      <c r="CVA29" s="7"/>
      <c r="CVB29" s="7"/>
      <c r="CVC29" s="7"/>
      <c r="CVD29" s="7"/>
      <c r="CVE29" s="7"/>
      <c r="CVF29" s="7"/>
      <c r="CVG29" s="7"/>
      <c r="CVH29" s="7"/>
      <c r="CVI29" s="7"/>
      <c r="CVJ29" s="7"/>
      <c r="CVK29" s="7"/>
      <c r="CVL29" s="7"/>
      <c r="CVM29" s="7"/>
      <c r="CVN29" s="7"/>
      <c r="CVO29" s="7"/>
      <c r="CVP29" s="7"/>
      <c r="CVQ29" s="7"/>
      <c r="CVR29" s="7"/>
      <c r="CVS29" s="7"/>
      <c r="CVT29" s="7"/>
      <c r="CVU29" s="7"/>
      <c r="CVV29" s="7"/>
      <c r="CVW29" s="7"/>
      <c r="CVX29" s="7"/>
      <c r="CVY29" s="7"/>
      <c r="CVZ29" s="7"/>
      <c r="CWA29" s="7"/>
      <c r="CWB29" s="7"/>
      <c r="CWC29" s="7"/>
      <c r="CWD29" s="7"/>
      <c r="CWE29" s="7"/>
      <c r="CWF29" s="7"/>
      <c r="CWG29" s="7"/>
      <c r="CWH29" s="7"/>
      <c r="CWI29" s="7"/>
      <c r="CWJ29" s="7"/>
      <c r="CWK29" s="7"/>
      <c r="CWL29" s="7"/>
      <c r="CWM29" s="7"/>
      <c r="CWN29" s="7"/>
      <c r="CWO29" s="7"/>
      <c r="CWP29" s="7"/>
      <c r="CWQ29" s="7"/>
      <c r="CWR29" s="7"/>
      <c r="CWS29" s="7"/>
      <c r="CWT29" s="7"/>
      <c r="CWU29" s="7"/>
      <c r="CWV29" s="7"/>
      <c r="CWW29" s="7"/>
      <c r="CWX29" s="7"/>
      <c r="CWY29" s="7"/>
      <c r="CWZ29" s="7"/>
      <c r="CXA29" s="7"/>
      <c r="CXB29" s="7"/>
      <c r="CXC29" s="7"/>
      <c r="CXD29" s="7"/>
      <c r="CXE29" s="7"/>
      <c r="CXF29" s="7"/>
      <c r="CXG29" s="7"/>
      <c r="CXH29" s="7"/>
      <c r="CXI29" s="7"/>
      <c r="CXJ29" s="7"/>
      <c r="CXK29" s="7"/>
      <c r="CXL29" s="7"/>
      <c r="CXM29" s="7"/>
      <c r="CXN29" s="7"/>
      <c r="CXO29" s="7"/>
      <c r="CXP29" s="7"/>
      <c r="CXQ29" s="7"/>
      <c r="CXR29" s="7"/>
      <c r="CXS29" s="7"/>
      <c r="CXT29" s="7"/>
      <c r="CXU29" s="7"/>
      <c r="CXV29" s="7"/>
      <c r="CXW29" s="7"/>
      <c r="CXX29" s="7"/>
      <c r="CXY29" s="7"/>
      <c r="CXZ29" s="7"/>
      <c r="CYA29" s="7"/>
      <c r="CYB29" s="7"/>
      <c r="CYC29" s="7"/>
      <c r="CYD29" s="7"/>
      <c r="CYE29" s="7"/>
      <c r="CYF29" s="7"/>
      <c r="CYG29" s="7"/>
      <c r="CYH29" s="7"/>
      <c r="CYI29" s="7"/>
      <c r="CYJ29" s="7"/>
      <c r="CYK29" s="7"/>
      <c r="CYL29" s="7"/>
      <c r="CYM29" s="7"/>
      <c r="CYN29" s="7"/>
      <c r="CYO29" s="7"/>
      <c r="CYP29" s="7"/>
      <c r="CYQ29" s="7"/>
      <c r="CYR29" s="7"/>
      <c r="CYS29" s="7"/>
      <c r="CYT29" s="7"/>
      <c r="CYU29" s="7"/>
      <c r="CYV29" s="7"/>
      <c r="CYW29" s="7"/>
      <c r="CYX29" s="7"/>
      <c r="CYY29" s="7"/>
      <c r="CYZ29" s="7"/>
      <c r="CZA29" s="7"/>
      <c r="CZB29" s="7"/>
      <c r="CZC29" s="7"/>
      <c r="CZD29" s="7"/>
      <c r="CZE29" s="7"/>
      <c r="CZF29" s="7"/>
      <c r="CZG29" s="7"/>
      <c r="CZH29" s="7"/>
      <c r="CZI29" s="7"/>
      <c r="CZJ29" s="7"/>
      <c r="CZK29" s="7"/>
      <c r="CZL29" s="7"/>
      <c r="CZM29" s="7"/>
      <c r="CZN29" s="7"/>
      <c r="CZO29" s="7"/>
      <c r="CZP29" s="7"/>
      <c r="CZQ29" s="7"/>
      <c r="CZR29" s="7"/>
      <c r="CZS29" s="7"/>
      <c r="CZT29" s="7"/>
      <c r="CZU29" s="7"/>
      <c r="CZV29" s="7"/>
      <c r="CZW29" s="7"/>
      <c r="CZX29" s="7"/>
      <c r="CZY29" s="7"/>
      <c r="CZZ29" s="7"/>
      <c r="DAA29" s="7"/>
      <c r="DAB29" s="7"/>
      <c r="DAC29" s="7"/>
      <c r="DAD29" s="7"/>
      <c r="DAE29" s="7"/>
      <c r="DAF29" s="7"/>
      <c r="DAG29" s="7"/>
      <c r="DAH29" s="7"/>
      <c r="DAI29" s="7"/>
      <c r="DAJ29" s="7"/>
      <c r="DAK29" s="7"/>
      <c r="DAL29" s="7"/>
      <c r="DAM29" s="7"/>
      <c r="DAN29" s="7"/>
      <c r="DAO29" s="7"/>
      <c r="DAP29" s="7"/>
      <c r="DAQ29" s="7"/>
      <c r="DAR29" s="7"/>
      <c r="DAS29" s="7"/>
      <c r="DAT29" s="7"/>
      <c r="DAU29" s="7"/>
      <c r="DAV29" s="7"/>
      <c r="DAW29" s="7"/>
      <c r="DAX29" s="7"/>
      <c r="DAY29" s="7"/>
      <c r="DAZ29" s="7"/>
      <c r="DBA29" s="7"/>
      <c r="DBB29" s="7"/>
      <c r="DBC29" s="7"/>
      <c r="DBD29" s="7"/>
      <c r="DBE29" s="7"/>
      <c r="DBF29" s="7"/>
      <c r="DBG29" s="7"/>
      <c r="DBH29" s="7"/>
      <c r="DBI29" s="7"/>
      <c r="DBJ29" s="7"/>
      <c r="DBK29" s="7"/>
      <c r="DBL29" s="7"/>
      <c r="DBM29" s="7"/>
      <c r="DBN29" s="7"/>
      <c r="DBO29" s="7"/>
      <c r="DBP29" s="7"/>
      <c r="DBQ29" s="7"/>
      <c r="DBR29" s="7"/>
      <c r="DBS29" s="7"/>
      <c r="DBT29" s="7"/>
      <c r="DBU29" s="7"/>
      <c r="DBV29" s="7"/>
      <c r="DBW29" s="7"/>
      <c r="DBX29" s="7"/>
      <c r="DBY29" s="7"/>
      <c r="DBZ29" s="7"/>
      <c r="DCA29" s="7"/>
      <c r="DCB29" s="7"/>
      <c r="DCC29" s="7"/>
      <c r="DCD29" s="7"/>
      <c r="DCE29" s="7"/>
      <c r="DCF29" s="7"/>
      <c r="DCG29" s="7"/>
      <c r="DCH29" s="7"/>
      <c r="DCI29" s="7"/>
      <c r="DCJ29" s="7"/>
      <c r="DCK29" s="7"/>
      <c r="DCL29" s="7"/>
      <c r="DCM29" s="7"/>
      <c r="DCN29" s="7"/>
      <c r="DCO29" s="7"/>
      <c r="DCP29" s="7"/>
      <c r="DCQ29" s="7"/>
      <c r="DCR29" s="7"/>
      <c r="DCS29" s="7"/>
      <c r="DCT29" s="7"/>
      <c r="DCU29" s="7"/>
      <c r="DCV29" s="7"/>
      <c r="DCW29" s="7"/>
      <c r="DCX29" s="7"/>
      <c r="DCY29" s="7"/>
      <c r="DCZ29" s="7"/>
      <c r="DDA29" s="7"/>
      <c r="DDB29" s="7"/>
      <c r="DDC29" s="7"/>
      <c r="DDD29" s="7"/>
      <c r="DDE29" s="7"/>
      <c r="DDF29" s="7"/>
      <c r="DDG29" s="7"/>
      <c r="DDH29" s="7"/>
      <c r="DDI29" s="7"/>
      <c r="DDJ29" s="7"/>
      <c r="DDK29" s="7"/>
      <c r="DDL29" s="7"/>
      <c r="DDM29" s="7"/>
      <c r="DDN29" s="7"/>
      <c r="DDO29" s="7"/>
      <c r="DDP29" s="7"/>
      <c r="DDQ29" s="7"/>
      <c r="DDR29" s="7"/>
      <c r="DDS29" s="7"/>
      <c r="DDT29" s="7"/>
      <c r="DDU29" s="7"/>
      <c r="DDV29" s="7"/>
      <c r="DDW29" s="7"/>
      <c r="DDX29" s="7"/>
      <c r="DDY29" s="7"/>
      <c r="DDZ29" s="7"/>
      <c r="DEA29" s="7"/>
      <c r="DEB29" s="7"/>
      <c r="DEC29" s="7"/>
      <c r="DED29" s="7"/>
      <c r="DEE29" s="7"/>
      <c r="DEF29" s="7"/>
      <c r="DEG29" s="7"/>
      <c r="DEH29" s="7"/>
      <c r="DEI29" s="7"/>
      <c r="DEJ29" s="7"/>
      <c r="DEK29" s="7"/>
      <c r="DEL29" s="7"/>
      <c r="DEM29" s="7"/>
      <c r="DEN29" s="7"/>
      <c r="DEO29" s="7"/>
      <c r="DEP29" s="7"/>
      <c r="DEQ29" s="7"/>
      <c r="DER29" s="7"/>
      <c r="DES29" s="7"/>
      <c r="DET29" s="7"/>
      <c r="DEU29" s="7"/>
      <c r="DEV29" s="7"/>
      <c r="DEW29" s="7"/>
      <c r="DEX29" s="7"/>
      <c r="DEY29" s="7"/>
      <c r="DEZ29" s="7"/>
      <c r="DFA29" s="7"/>
      <c r="DFB29" s="7"/>
      <c r="DFC29" s="7"/>
      <c r="DFD29" s="7"/>
      <c r="DFE29" s="7"/>
      <c r="DFF29" s="7"/>
      <c r="DFG29" s="7"/>
      <c r="DFH29" s="7"/>
      <c r="DFI29" s="7"/>
      <c r="DFJ29" s="7"/>
      <c r="DFK29" s="7"/>
      <c r="DFL29" s="7"/>
      <c r="DFM29" s="7"/>
      <c r="DFN29" s="7"/>
      <c r="DFO29" s="7"/>
      <c r="DFP29" s="7"/>
      <c r="DFQ29" s="7"/>
      <c r="DFR29" s="7"/>
      <c r="DFS29" s="7"/>
      <c r="DFT29" s="7"/>
      <c r="DFU29" s="7"/>
      <c r="DFV29" s="7"/>
      <c r="DFW29" s="7"/>
      <c r="DFX29" s="7"/>
      <c r="DFY29" s="7"/>
      <c r="DFZ29" s="7"/>
      <c r="DGA29" s="7"/>
      <c r="DGB29" s="7"/>
      <c r="DGC29" s="7"/>
      <c r="DGD29" s="7"/>
      <c r="DGE29" s="7"/>
      <c r="DGF29" s="7"/>
      <c r="DGG29" s="7"/>
      <c r="DGH29" s="7"/>
      <c r="DGI29" s="7"/>
      <c r="DGJ29" s="7"/>
      <c r="DGK29" s="7"/>
      <c r="DGL29" s="7"/>
      <c r="DGM29" s="7"/>
      <c r="DGN29" s="7"/>
      <c r="DGO29" s="7"/>
      <c r="DGP29" s="7"/>
      <c r="DGQ29" s="7"/>
      <c r="DGR29" s="7"/>
      <c r="DGS29" s="7"/>
      <c r="DGT29" s="7"/>
      <c r="DGU29" s="7"/>
      <c r="DGV29" s="7"/>
      <c r="DGW29" s="7"/>
      <c r="DGX29" s="7"/>
      <c r="DGY29" s="7"/>
      <c r="DGZ29" s="7"/>
      <c r="DHA29" s="7"/>
      <c r="DHB29" s="7"/>
      <c r="DHC29" s="7"/>
      <c r="DHD29" s="7"/>
      <c r="DHE29" s="7"/>
      <c r="DHF29" s="7"/>
      <c r="DHG29" s="7"/>
      <c r="DHH29" s="7"/>
      <c r="DHI29" s="7"/>
      <c r="DHJ29" s="7"/>
      <c r="DHK29" s="7"/>
      <c r="DHL29" s="7"/>
      <c r="DHM29" s="7"/>
      <c r="DHN29" s="7"/>
      <c r="DHO29" s="7"/>
      <c r="DHP29" s="7"/>
      <c r="DHQ29" s="7"/>
      <c r="DHR29" s="7"/>
      <c r="DHS29" s="7"/>
      <c r="DHT29" s="7"/>
      <c r="DHU29" s="7"/>
      <c r="DHV29" s="7"/>
      <c r="DHW29" s="7"/>
      <c r="DHX29" s="7"/>
      <c r="DHY29" s="7"/>
      <c r="DHZ29" s="7"/>
      <c r="DIA29" s="7"/>
      <c r="DIB29" s="7"/>
      <c r="DIC29" s="7"/>
      <c r="DID29" s="7"/>
      <c r="DIE29" s="7"/>
      <c r="DIF29" s="7"/>
      <c r="DIG29" s="7"/>
      <c r="DIH29" s="7"/>
      <c r="DII29" s="7"/>
      <c r="DIJ29" s="7"/>
      <c r="DIK29" s="7"/>
      <c r="DIL29" s="7"/>
      <c r="DIM29" s="7"/>
      <c r="DIN29" s="7"/>
      <c r="DIO29" s="7"/>
      <c r="DIP29" s="7"/>
      <c r="DIQ29" s="7"/>
      <c r="DIR29" s="7"/>
      <c r="DIS29" s="7"/>
      <c r="DIT29" s="7"/>
      <c r="DIU29" s="7"/>
      <c r="DIV29" s="7"/>
      <c r="DIW29" s="7"/>
      <c r="DIX29" s="7"/>
      <c r="DIY29" s="7"/>
      <c r="DIZ29" s="7"/>
      <c r="DJA29" s="7"/>
      <c r="DJB29" s="7"/>
      <c r="DJC29" s="7"/>
      <c r="DJD29" s="7"/>
      <c r="DJE29" s="7"/>
      <c r="DJF29" s="7"/>
      <c r="DJG29" s="7"/>
      <c r="DJH29" s="7"/>
      <c r="DJI29" s="7"/>
      <c r="DJJ29" s="7"/>
      <c r="DJK29" s="7"/>
      <c r="DJL29" s="7"/>
      <c r="DJM29" s="7"/>
      <c r="DJN29" s="7"/>
      <c r="DJO29" s="7"/>
      <c r="DJP29" s="7"/>
      <c r="DJQ29" s="7"/>
      <c r="DJR29" s="7"/>
      <c r="DJS29" s="7"/>
      <c r="DJT29" s="7"/>
      <c r="DJU29" s="7"/>
      <c r="DJV29" s="7"/>
      <c r="DJW29" s="7"/>
      <c r="DJX29" s="7"/>
      <c r="DJY29" s="7"/>
      <c r="DJZ29" s="7"/>
      <c r="DKA29" s="7"/>
      <c r="DKB29" s="7"/>
      <c r="DKC29" s="7"/>
      <c r="DKD29" s="7"/>
      <c r="DKE29" s="7"/>
      <c r="DKF29" s="7"/>
      <c r="DKG29" s="7"/>
      <c r="DKH29" s="7"/>
      <c r="DKI29" s="7"/>
      <c r="DKJ29" s="7"/>
      <c r="DKK29" s="7"/>
      <c r="DKL29" s="7"/>
      <c r="DKM29" s="7"/>
      <c r="DKN29" s="7"/>
      <c r="DKO29" s="7"/>
      <c r="DKP29" s="7"/>
      <c r="DKQ29" s="7"/>
      <c r="DKR29" s="7"/>
      <c r="DKS29" s="7"/>
      <c r="DKT29" s="7"/>
      <c r="DKU29" s="7"/>
      <c r="DKV29" s="7"/>
      <c r="DKW29" s="7"/>
      <c r="DKX29" s="7"/>
      <c r="DKY29" s="7"/>
      <c r="DKZ29" s="7"/>
      <c r="DLA29" s="7"/>
      <c r="DLB29" s="7"/>
      <c r="DLC29" s="7"/>
      <c r="DLD29" s="7"/>
      <c r="DLE29" s="7"/>
      <c r="DLF29" s="7"/>
      <c r="DLG29" s="7"/>
      <c r="DLH29" s="7"/>
      <c r="DLI29" s="7"/>
      <c r="DLJ29" s="7"/>
      <c r="DLK29" s="7"/>
      <c r="DLL29" s="7"/>
      <c r="DLM29" s="7"/>
      <c r="DLN29" s="7"/>
      <c r="DLO29" s="7"/>
      <c r="DLP29" s="7"/>
      <c r="DLQ29" s="7"/>
      <c r="DLR29" s="7"/>
      <c r="DLS29" s="7"/>
      <c r="DLT29" s="7"/>
      <c r="DLU29" s="7"/>
      <c r="DLV29" s="7"/>
      <c r="DLW29" s="7"/>
      <c r="DLX29" s="7"/>
      <c r="DLY29" s="7"/>
      <c r="DLZ29" s="7"/>
      <c r="DMA29" s="7"/>
      <c r="DMB29" s="7"/>
      <c r="DMC29" s="7"/>
      <c r="DMD29" s="7"/>
      <c r="DME29" s="7"/>
      <c r="DMF29" s="7"/>
      <c r="DMG29" s="7"/>
      <c r="DMH29" s="7"/>
      <c r="DMI29" s="7"/>
      <c r="DMJ29" s="7"/>
      <c r="DMK29" s="7"/>
      <c r="DML29" s="7"/>
      <c r="DMM29" s="7"/>
      <c r="DMN29" s="7"/>
      <c r="DMO29" s="7"/>
      <c r="DMP29" s="7"/>
      <c r="DMQ29" s="7"/>
      <c r="DMR29" s="7"/>
      <c r="DMS29" s="7"/>
      <c r="DMT29" s="7"/>
      <c r="DMU29" s="7"/>
      <c r="DMV29" s="7"/>
      <c r="DMW29" s="7"/>
      <c r="DMX29" s="7"/>
      <c r="DMY29" s="7"/>
      <c r="DMZ29" s="7"/>
      <c r="DNA29" s="7"/>
      <c r="DNB29" s="7"/>
      <c r="DNC29" s="7"/>
      <c r="DND29" s="7"/>
      <c r="DNE29" s="7"/>
      <c r="DNF29" s="7"/>
      <c r="DNG29" s="7"/>
      <c r="DNH29" s="7"/>
      <c r="DNI29" s="7"/>
      <c r="DNJ29" s="7"/>
      <c r="DNK29" s="7"/>
      <c r="DNL29" s="7"/>
      <c r="DNM29" s="7"/>
      <c r="DNN29" s="7"/>
      <c r="DNO29" s="7"/>
      <c r="DNP29" s="7"/>
      <c r="DNQ29" s="7"/>
      <c r="DNR29" s="7"/>
      <c r="DNS29" s="7"/>
      <c r="DNT29" s="7"/>
      <c r="DNU29" s="7"/>
      <c r="DNV29" s="7"/>
      <c r="DNW29" s="7"/>
      <c r="DNX29" s="7"/>
      <c r="DNY29" s="7"/>
      <c r="DNZ29" s="7"/>
      <c r="DOA29" s="7"/>
      <c r="DOB29" s="7"/>
      <c r="DOC29" s="7"/>
      <c r="DOD29" s="7"/>
      <c r="DOE29" s="7"/>
      <c r="DOF29" s="7"/>
      <c r="DOG29" s="7"/>
      <c r="DOH29" s="7"/>
      <c r="DOI29" s="7"/>
      <c r="DOJ29" s="7"/>
      <c r="DOK29" s="7"/>
      <c r="DOL29" s="7"/>
      <c r="DOM29" s="7"/>
      <c r="DON29" s="7"/>
      <c r="DOO29" s="7"/>
      <c r="DOP29" s="7"/>
      <c r="DOQ29" s="7"/>
      <c r="DOR29" s="7"/>
      <c r="DOS29" s="7"/>
      <c r="DOT29" s="7"/>
      <c r="DOU29" s="7"/>
      <c r="DOV29" s="7"/>
      <c r="DOW29" s="7"/>
      <c r="DOX29" s="7"/>
      <c r="DOY29" s="7"/>
      <c r="DOZ29" s="7"/>
      <c r="DPA29" s="7"/>
      <c r="DPB29" s="7"/>
      <c r="DPC29" s="7"/>
      <c r="DPD29" s="7"/>
      <c r="DPE29" s="7"/>
      <c r="DPF29" s="7"/>
      <c r="DPG29" s="7"/>
      <c r="DPH29" s="7"/>
      <c r="DPI29" s="7"/>
      <c r="DPJ29" s="7"/>
      <c r="DPK29" s="7"/>
      <c r="DPL29" s="7"/>
      <c r="DPM29" s="7"/>
      <c r="DPN29" s="7"/>
      <c r="DPO29" s="7"/>
      <c r="DPP29" s="7"/>
      <c r="DPQ29" s="7"/>
      <c r="DPR29" s="7"/>
      <c r="DPS29" s="7"/>
      <c r="DPT29" s="7"/>
      <c r="DPU29" s="7"/>
      <c r="DPV29" s="7"/>
      <c r="DPW29" s="7"/>
      <c r="DPX29" s="7"/>
      <c r="DPY29" s="7"/>
      <c r="DPZ29" s="7"/>
      <c r="DQA29" s="7"/>
      <c r="DQB29" s="7"/>
      <c r="DQC29" s="7"/>
      <c r="DQD29" s="7"/>
      <c r="DQE29" s="7"/>
      <c r="DQF29" s="7"/>
      <c r="DQG29" s="7"/>
      <c r="DQH29" s="7"/>
      <c r="DQI29" s="7"/>
      <c r="DQJ29" s="7"/>
      <c r="DQK29" s="7"/>
      <c r="DQL29" s="7"/>
      <c r="DQM29" s="7"/>
      <c r="DQN29" s="7"/>
      <c r="DQO29" s="7"/>
      <c r="DQP29" s="7"/>
      <c r="DQQ29" s="7"/>
      <c r="DQR29" s="7"/>
      <c r="DQS29" s="7"/>
      <c r="DQT29" s="7"/>
      <c r="DQU29" s="7"/>
      <c r="DQV29" s="7"/>
      <c r="DQW29" s="7"/>
      <c r="DQX29" s="7"/>
      <c r="DQY29" s="7"/>
      <c r="DQZ29" s="7"/>
      <c r="DRA29" s="7"/>
      <c r="DRB29" s="7"/>
      <c r="DRC29" s="7"/>
      <c r="DRD29" s="7"/>
      <c r="DRE29" s="7"/>
      <c r="DRF29" s="7"/>
      <c r="DRG29" s="7"/>
      <c r="DRH29" s="7"/>
      <c r="DRI29" s="7"/>
      <c r="DRJ29" s="7"/>
      <c r="DRK29" s="7"/>
      <c r="DRL29" s="7"/>
      <c r="DRM29" s="7"/>
      <c r="DRN29" s="7"/>
      <c r="DRO29" s="7"/>
      <c r="DRP29" s="7"/>
      <c r="DRQ29" s="7"/>
      <c r="DRR29" s="7"/>
      <c r="DRS29" s="7"/>
      <c r="DRT29" s="7"/>
      <c r="DRU29" s="7"/>
      <c r="DRV29" s="7"/>
      <c r="DRW29" s="7"/>
      <c r="DRX29" s="7"/>
      <c r="DRY29" s="7"/>
      <c r="DRZ29" s="7"/>
      <c r="DSA29" s="7"/>
      <c r="DSB29" s="7"/>
      <c r="DSC29" s="7"/>
      <c r="DSD29" s="7"/>
      <c r="DSE29" s="7"/>
      <c r="DSF29" s="7"/>
      <c r="DSG29" s="7"/>
      <c r="DSH29" s="7"/>
      <c r="DSI29" s="7"/>
      <c r="DSJ29" s="7"/>
      <c r="DSK29" s="7"/>
      <c r="DSL29" s="7"/>
      <c r="DSM29" s="7"/>
      <c r="DSN29" s="7"/>
      <c r="DSO29" s="7"/>
      <c r="DSP29" s="7"/>
      <c r="DSQ29" s="7"/>
      <c r="DSR29" s="7"/>
      <c r="DSS29" s="7"/>
      <c r="DST29" s="7"/>
      <c r="DSU29" s="7"/>
      <c r="DSV29" s="7"/>
      <c r="DSW29" s="7"/>
      <c r="DSX29" s="7"/>
      <c r="DSY29" s="7"/>
      <c r="DSZ29" s="7"/>
      <c r="DTA29" s="7"/>
      <c r="DTB29" s="7"/>
      <c r="DTC29" s="7"/>
      <c r="DTD29" s="7"/>
      <c r="DTE29" s="7"/>
      <c r="DTF29" s="7"/>
      <c r="DTG29" s="7"/>
      <c r="DTH29" s="7"/>
      <c r="DTI29" s="7"/>
      <c r="DTJ29" s="7"/>
      <c r="DTK29" s="7"/>
      <c r="DTL29" s="7"/>
      <c r="DTM29" s="7"/>
      <c r="DTN29" s="7"/>
      <c r="DTO29" s="7"/>
      <c r="DTP29" s="7"/>
      <c r="DTQ29" s="7"/>
      <c r="DTR29" s="7"/>
      <c r="DTS29" s="7"/>
      <c r="DTT29" s="7"/>
      <c r="DTU29" s="7"/>
      <c r="DTV29" s="7"/>
      <c r="DTW29" s="7"/>
      <c r="DTX29" s="7"/>
      <c r="DTY29" s="7"/>
      <c r="DTZ29" s="7"/>
      <c r="DUA29" s="7"/>
      <c r="DUB29" s="7"/>
      <c r="DUC29" s="7"/>
      <c r="DUD29" s="7"/>
      <c r="DUE29" s="7"/>
      <c r="DUF29" s="7"/>
      <c r="DUG29" s="7"/>
      <c r="DUH29" s="7"/>
      <c r="DUI29" s="7"/>
      <c r="DUJ29" s="7"/>
      <c r="DUK29" s="7"/>
      <c r="DUL29" s="7"/>
      <c r="DUM29" s="7"/>
      <c r="DUN29" s="7"/>
      <c r="DUO29" s="7"/>
      <c r="DUP29" s="7"/>
      <c r="DUQ29" s="7"/>
      <c r="DUR29" s="7"/>
      <c r="DUS29" s="7"/>
      <c r="DUT29" s="7"/>
      <c r="DUU29" s="7"/>
      <c r="DUV29" s="7"/>
      <c r="DUW29" s="7"/>
      <c r="DUX29" s="7"/>
      <c r="DUY29" s="7"/>
      <c r="DUZ29" s="7"/>
      <c r="DVA29" s="7"/>
      <c r="DVB29" s="7"/>
      <c r="DVC29" s="7"/>
      <c r="DVD29" s="7"/>
      <c r="DVE29" s="7"/>
      <c r="DVF29" s="7"/>
      <c r="DVG29" s="7"/>
      <c r="DVH29" s="7"/>
      <c r="DVI29" s="7"/>
      <c r="DVJ29" s="7"/>
      <c r="DVK29" s="7"/>
      <c r="DVL29" s="7"/>
      <c r="DVM29" s="7"/>
      <c r="DVN29" s="7"/>
      <c r="DVO29" s="7"/>
      <c r="DVP29" s="7"/>
      <c r="DVQ29" s="7"/>
      <c r="DVR29" s="7"/>
      <c r="DVS29" s="7"/>
      <c r="DVT29" s="7"/>
      <c r="DVU29" s="7"/>
      <c r="DVV29" s="7"/>
      <c r="DVW29" s="7"/>
      <c r="DVX29" s="7"/>
      <c r="DVY29" s="7"/>
      <c r="DVZ29" s="7"/>
      <c r="DWA29" s="7"/>
      <c r="DWB29" s="7"/>
      <c r="DWC29" s="7"/>
      <c r="DWD29" s="7"/>
      <c r="DWE29" s="7"/>
      <c r="DWF29" s="7"/>
      <c r="DWG29" s="7"/>
      <c r="DWH29" s="7"/>
      <c r="DWI29" s="7"/>
      <c r="DWJ29" s="7"/>
      <c r="DWK29" s="7"/>
      <c r="DWL29" s="7"/>
      <c r="DWM29" s="7"/>
      <c r="DWN29" s="7"/>
      <c r="DWO29" s="7"/>
      <c r="DWP29" s="7"/>
      <c r="DWQ29" s="7"/>
      <c r="DWR29" s="7"/>
      <c r="DWS29" s="7"/>
      <c r="DWT29" s="7"/>
      <c r="DWU29" s="7"/>
      <c r="DWV29" s="7"/>
      <c r="DWW29" s="7"/>
      <c r="DWX29" s="7"/>
      <c r="DWY29" s="7"/>
      <c r="DWZ29" s="7"/>
      <c r="DXA29" s="7"/>
      <c r="DXB29" s="7"/>
      <c r="DXC29" s="7"/>
      <c r="DXD29" s="7"/>
      <c r="DXE29" s="7"/>
      <c r="DXF29" s="7"/>
      <c r="DXG29" s="7"/>
      <c r="DXH29" s="7"/>
      <c r="DXI29" s="7"/>
      <c r="DXJ29" s="7"/>
      <c r="DXK29" s="7"/>
      <c r="DXL29" s="7"/>
      <c r="DXM29" s="7"/>
      <c r="DXN29" s="7"/>
      <c r="DXO29" s="7"/>
      <c r="DXP29" s="7"/>
      <c r="DXQ29" s="7"/>
      <c r="DXR29" s="7"/>
      <c r="DXS29" s="7"/>
      <c r="DXT29" s="7"/>
      <c r="DXU29" s="7"/>
      <c r="DXV29" s="7"/>
      <c r="DXW29" s="7"/>
      <c r="DXX29" s="7"/>
      <c r="DXY29" s="7"/>
      <c r="DXZ29" s="7"/>
      <c r="DYA29" s="7"/>
      <c r="DYB29" s="7"/>
      <c r="DYC29" s="7"/>
      <c r="DYD29" s="7"/>
      <c r="DYE29" s="7"/>
      <c r="DYF29" s="7"/>
      <c r="DYG29" s="7"/>
      <c r="DYH29" s="7"/>
      <c r="DYI29" s="7"/>
      <c r="DYJ29" s="7"/>
      <c r="DYK29" s="7"/>
      <c r="DYL29" s="7"/>
      <c r="DYM29" s="7"/>
      <c r="DYN29" s="7"/>
      <c r="DYO29" s="7"/>
      <c r="DYP29" s="7"/>
      <c r="DYQ29" s="7"/>
      <c r="DYR29" s="7"/>
      <c r="DYS29" s="7"/>
      <c r="DYT29" s="7"/>
      <c r="DYU29" s="7"/>
      <c r="DYV29" s="7"/>
      <c r="DYW29" s="7"/>
      <c r="DYX29" s="7"/>
      <c r="DYY29" s="7"/>
      <c r="DYZ29" s="7"/>
      <c r="DZA29" s="7"/>
      <c r="DZB29" s="7"/>
      <c r="DZC29" s="7"/>
      <c r="DZD29" s="7"/>
      <c r="DZE29" s="7"/>
      <c r="DZF29" s="7"/>
      <c r="DZG29" s="7"/>
      <c r="DZH29" s="7"/>
      <c r="DZI29" s="7"/>
      <c r="DZJ29" s="7"/>
      <c r="DZK29" s="7"/>
      <c r="DZL29" s="7"/>
      <c r="DZM29" s="7"/>
      <c r="DZN29" s="7"/>
      <c r="DZO29" s="7"/>
      <c r="DZP29" s="7"/>
      <c r="DZQ29" s="7"/>
      <c r="DZR29" s="7"/>
      <c r="DZS29" s="7"/>
      <c r="DZT29" s="7"/>
      <c r="DZU29" s="7"/>
      <c r="DZV29" s="7"/>
      <c r="DZW29" s="7"/>
      <c r="DZX29" s="7"/>
      <c r="DZY29" s="7"/>
      <c r="DZZ29" s="7"/>
      <c r="EAA29" s="7"/>
      <c r="EAB29" s="7"/>
      <c r="EAC29" s="7"/>
      <c r="EAD29" s="7"/>
      <c r="EAE29" s="7"/>
      <c r="EAF29" s="7"/>
      <c r="EAG29" s="7"/>
      <c r="EAH29" s="7"/>
      <c r="EAI29" s="7"/>
      <c r="EAJ29" s="7"/>
      <c r="EAK29" s="7"/>
      <c r="EAL29" s="7"/>
      <c r="EAM29" s="7"/>
      <c r="EAN29" s="7"/>
      <c r="EAO29" s="7"/>
      <c r="EAP29" s="7"/>
      <c r="EAQ29" s="7"/>
      <c r="EAR29" s="7"/>
      <c r="EAS29" s="7"/>
      <c r="EAT29" s="7"/>
      <c r="EAU29" s="7"/>
      <c r="EAV29" s="7"/>
      <c r="EAW29" s="7"/>
      <c r="EAX29" s="7"/>
      <c r="EAY29" s="7"/>
      <c r="EAZ29" s="7"/>
      <c r="EBA29" s="7"/>
      <c r="EBB29" s="7"/>
      <c r="EBC29" s="7"/>
      <c r="EBD29" s="7"/>
      <c r="EBE29" s="7"/>
      <c r="EBF29" s="7"/>
      <c r="EBG29" s="7"/>
      <c r="EBH29" s="7"/>
      <c r="EBI29" s="7"/>
      <c r="EBJ29" s="7"/>
      <c r="EBK29" s="7"/>
      <c r="EBL29" s="7"/>
      <c r="EBM29" s="7"/>
      <c r="EBN29" s="7"/>
      <c r="EBO29" s="7"/>
      <c r="EBP29" s="7"/>
      <c r="EBQ29" s="7"/>
      <c r="EBR29" s="7"/>
      <c r="EBS29" s="7"/>
      <c r="EBT29" s="7"/>
      <c r="EBU29" s="7"/>
      <c r="EBV29" s="7"/>
      <c r="EBW29" s="7"/>
      <c r="EBX29" s="7"/>
      <c r="EBY29" s="7"/>
      <c r="EBZ29" s="7"/>
      <c r="ECA29" s="7"/>
      <c r="ECB29" s="7"/>
      <c r="ECC29" s="7"/>
      <c r="ECD29" s="7"/>
      <c r="ECE29" s="7"/>
      <c r="ECF29" s="7"/>
      <c r="ECG29" s="7"/>
      <c r="ECH29" s="7"/>
      <c r="ECI29" s="7"/>
      <c r="ECJ29" s="7"/>
      <c r="ECK29" s="7"/>
      <c r="ECL29" s="7"/>
      <c r="ECM29" s="7"/>
      <c r="ECN29" s="7"/>
      <c r="ECO29" s="7"/>
      <c r="ECP29" s="7"/>
      <c r="ECQ29" s="7"/>
      <c r="ECR29" s="7"/>
      <c r="ECS29" s="7"/>
      <c r="ECT29" s="7"/>
      <c r="ECU29" s="7"/>
      <c r="ECV29" s="7"/>
      <c r="ECW29" s="7"/>
      <c r="ECX29" s="7"/>
      <c r="ECY29" s="7"/>
      <c r="ECZ29" s="7"/>
      <c r="EDA29" s="7"/>
      <c r="EDB29" s="7"/>
      <c r="EDC29" s="7"/>
      <c r="EDD29" s="7"/>
      <c r="EDE29" s="7"/>
      <c r="EDF29" s="7"/>
      <c r="EDG29" s="7"/>
      <c r="EDH29" s="7"/>
      <c r="EDI29" s="7"/>
      <c r="EDJ29" s="7"/>
      <c r="EDK29" s="7"/>
      <c r="EDL29" s="7"/>
      <c r="EDM29" s="7"/>
      <c r="EDN29" s="7"/>
      <c r="EDO29" s="7"/>
      <c r="EDP29" s="7"/>
      <c r="EDQ29" s="7"/>
      <c r="EDR29" s="7"/>
      <c r="EDS29" s="7"/>
      <c r="EDT29" s="7"/>
      <c r="EDU29" s="7"/>
      <c r="EDV29" s="7"/>
      <c r="EDW29" s="7"/>
      <c r="EDX29" s="7"/>
      <c r="EDY29" s="7"/>
      <c r="EDZ29" s="7"/>
      <c r="EEA29" s="7"/>
      <c r="EEB29" s="7"/>
      <c r="EEC29" s="7"/>
      <c r="EED29" s="7"/>
      <c r="EEE29" s="7"/>
      <c r="EEF29" s="7"/>
      <c r="EEG29" s="7"/>
      <c r="EEH29" s="7"/>
      <c r="EEI29" s="7"/>
      <c r="EEJ29" s="7"/>
      <c r="EEK29" s="7"/>
      <c r="EEL29" s="7"/>
      <c r="EEM29" s="7"/>
      <c r="EEN29" s="7"/>
      <c r="EEO29" s="7"/>
      <c r="EEP29" s="7"/>
      <c r="EEQ29" s="7"/>
      <c r="EER29" s="7"/>
      <c r="EES29" s="7"/>
      <c r="EET29" s="7"/>
      <c r="EEU29" s="7"/>
      <c r="EEV29" s="7"/>
      <c r="EEW29" s="7"/>
      <c r="EEX29" s="7"/>
      <c r="EEY29" s="7"/>
      <c r="EEZ29" s="7"/>
      <c r="EFA29" s="7"/>
      <c r="EFB29" s="7"/>
      <c r="EFC29" s="7"/>
      <c r="EFD29" s="7"/>
      <c r="EFE29" s="7"/>
      <c r="EFF29" s="7"/>
      <c r="EFG29" s="7"/>
      <c r="EFH29" s="7"/>
      <c r="EFI29" s="7"/>
      <c r="EFJ29" s="7"/>
      <c r="EFK29" s="7"/>
      <c r="EFL29" s="7"/>
      <c r="EFM29" s="7"/>
      <c r="EFN29" s="7"/>
      <c r="EFO29" s="7"/>
      <c r="EFP29" s="7"/>
      <c r="EFQ29" s="7"/>
      <c r="EFR29" s="7"/>
      <c r="EFS29" s="7"/>
      <c r="EFT29" s="7"/>
      <c r="EFU29" s="7"/>
      <c r="EFV29" s="7"/>
      <c r="EFW29" s="7"/>
      <c r="EFX29" s="7"/>
      <c r="EFY29" s="7"/>
      <c r="EFZ29" s="7"/>
      <c r="EGA29" s="7"/>
      <c r="EGB29" s="7"/>
      <c r="EGC29" s="7"/>
      <c r="EGD29" s="7"/>
      <c r="EGE29" s="7"/>
      <c r="EGF29" s="7"/>
      <c r="EGG29" s="7"/>
      <c r="EGH29" s="7"/>
      <c r="EGI29" s="7"/>
      <c r="EGJ29" s="7"/>
      <c r="EGK29" s="7"/>
      <c r="EGL29" s="7"/>
      <c r="EGM29" s="7"/>
      <c r="EGN29" s="7"/>
      <c r="EGO29" s="7"/>
      <c r="EGP29" s="7"/>
      <c r="EGQ29" s="7"/>
      <c r="EGR29" s="7"/>
      <c r="EGS29" s="7"/>
      <c r="EGT29" s="7"/>
      <c r="EGU29" s="7"/>
      <c r="EGV29" s="7"/>
      <c r="EGW29" s="7"/>
      <c r="EGX29" s="7"/>
      <c r="EGY29" s="7"/>
      <c r="EGZ29" s="7"/>
      <c r="EHA29" s="7"/>
      <c r="EHB29" s="7"/>
      <c r="EHC29" s="7"/>
      <c r="EHD29" s="7"/>
      <c r="EHE29" s="7"/>
      <c r="EHF29" s="7"/>
      <c r="EHG29" s="7"/>
      <c r="EHH29" s="7"/>
      <c r="EHI29" s="7"/>
      <c r="EHJ29" s="7"/>
      <c r="EHK29" s="7"/>
      <c r="EHL29" s="7"/>
      <c r="EHM29" s="7"/>
      <c r="EHN29" s="7"/>
      <c r="EHO29" s="7"/>
      <c r="EHP29" s="7"/>
      <c r="EHQ29" s="7"/>
      <c r="EHR29" s="7"/>
      <c r="EHS29" s="7"/>
      <c r="EHT29" s="7"/>
      <c r="EHU29" s="7"/>
      <c r="EHV29" s="7"/>
      <c r="EHW29" s="7"/>
      <c r="EHX29" s="7"/>
      <c r="EHY29" s="7"/>
      <c r="EHZ29" s="7"/>
      <c r="EIA29" s="7"/>
      <c r="EIB29" s="7"/>
      <c r="EIC29" s="7"/>
      <c r="EID29" s="7"/>
      <c r="EIE29" s="7"/>
      <c r="EIF29" s="7"/>
      <c r="EIG29" s="7"/>
      <c r="EIH29" s="7"/>
      <c r="EII29" s="7"/>
      <c r="EIJ29" s="7"/>
      <c r="EIK29" s="7"/>
      <c r="EIL29" s="7"/>
      <c r="EIM29" s="7"/>
      <c r="EIN29" s="7"/>
      <c r="EIO29" s="7"/>
      <c r="EIP29" s="7"/>
      <c r="EIQ29" s="7"/>
      <c r="EIR29" s="7"/>
      <c r="EIS29" s="7"/>
      <c r="EIT29" s="7"/>
      <c r="EIU29" s="7"/>
      <c r="EIV29" s="7"/>
      <c r="EIW29" s="7"/>
      <c r="EIX29" s="7"/>
      <c r="EIY29" s="7"/>
      <c r="EIZ29" s="7"/>
      <c r="EJA29" s="7"/>
      <c r="EJB29" s="7"/>
      <c r="EJC29" s="7"/>
      <c r="EJD29" s="7"/>
      <c r="EJE29" s="7"/>
      <c r="EJF29" s="7"/>
      <c r="EJG29" s="7"/>
      <c r="EJH29" s="7"/>
      <c r="EJI29" s="7"/>
      <c r="EJJ29" s="7"/>
      <c r="EJK29" s="7"/>
      <c r="EJL29" s="7"/>
      <c r="EJM29" s="7"/>
      <c r="EJN29" s="7"/>
      <c r="EJO29" s="7"/>
      <c r="EJP29" s="7"/>
      <c r="EJQ29" s="7"/>
      <c r="EJR29" s="7"/>
      <c r="EJS29" s="7"/>
      <c r="EJT29" s="7"/>
      <c r="EJU29" s="7"/>
      <c r="EJV29" s="7"/>
      <c r="EJW29" s="7"/>
      <c r="EJX29" s="7"/>
      <c r="EJY29" s="7"/>
      <c r="EJZ29" s="7"/>
      <c r="EKA29" s="7"/>
      <c r="EKB29" s="7"/>
      <c r="EKC29" s="7"/>
      <c r="EKD29" s="7"/>
      <c r="EKE29" s="7"/>
      <c r="EKF29" s="7"/>
      <c r="EKG29" s="7"/>
      <c r="EKH29" s="7"/>
      <c r="EKI29" s="7"/>
      <c r="EKJ29" s="7"/>
      <c r="EKK29" s="7"/>
      <c r="EKL29" s="7"/>
      <c r="EKM29" s="7"/>
      <c r="EKN29" s="7"/>
      <c r="EKO29" s="7"/>
      <c r="EKP29" s="7"/>
      <c r="EKQ29" s="7"/>
      <c r="EKR29" s="7"/>
      <c r="EKS29" s="7"/>
      <c r="EKT29" s="7"/>
      <c r="EKU29" s="7"/>
      <c r="EKV29" s="7"/>
      <c r="EKW29" s="7"/>
      <c r="EKX29" s="7"/>
      <c r="EKY29" s="7"/>
      <c r="EKZ29" s="7"/>
      <c r="ELA29" s="7"/>
      <c r="ELB29" s="7"/>
      <c r="ELC29" s="7"/>
      <c r="ELD29" s="7"/>
      <c r="ELE29" s="7"/>
      <c r="ELF29" s="7"/>
      <c r="ELG29" s="7"/>
      <c r="ELH29" s="7"/>
      <c r="ELI29" s="7"/>
      <c r="ELJ29" s="7"/>
      <c r="ELK29" s="7"/>
      <c r="ELL29" s="7"/>
      <c r="ELM29" s="7"/>
      <c r="ELN29" s="7"/>
      <c r="ELO29" s="7"/>
      <c r="ELP29" s="7"/>
      <c r="ELQ29" s="7"/>
      <c r="ELR29" s="7"/>
      <c r="ELS29" s="7"/>
      <c r="ELT29" s="7"/>
      <c r="ELU29" s="7"/>
      <c r="ELV29" s="7"/>
      <c r="ELW29" s="7"/>
      <c r="ELX29" s="7"/>
      <c r="ELY29" s="7"/>
      <c r="ELZ29" s="7"/>
      <c r="EMA29" s="7"/>
      <c r="EMB29" s="7"/>
      <c r="EMC29" s="7"/>
      <c r="EMD29" s="7"/>
      <c r="EME29" s="7"/>
      <c r="EMF29" s="7"/>
      <c r="EMG29" s="7"/>
      <c r="EMH29" s="7"/>
      <c r="EMI29" s="7"/>
      <c r="EMJ29" s="7"/>
      <c r="EMK29" s="7"/>
      <c r="EML29" s="7"/>
      <c r="EMM29" s="7"/>
      <c r="EMN29" s="7"/>
      <c r="EMO29" s="7"/>
      <c r="EMP29" s="7"/>
      <c r="EMQ29" s="7"/>
      <c r="EMR29" s="7"/>
      <c r="EMS29" s="7"/>
      <c r="EMT29" s="7"/>
      <c r="EMU29" s="7"/>
      <c r="EMV29" s="7"/>
      <c r="EMW29" s="7"/>
      <c r="EMX29" s="7"/>
      <c r="EMY29" s="7"/>
      <c r="EMZ29" s="7"/>
      <c r="ENA29" s="7"/>
      <c r="ENB29" s="7"/>
      <c r="ENC29" s="7"/>
      <c r="END29" s="7"/>
      <c r="ENE29" s="7"/>
      <c r="ENF29" s="7"/>
      <c r="ENG29" s="7"/>
      <c r="ENH29" s="7"/>
      <c r="ENI29" s="7"/>
      <c r="ENJ29" s="7"/>
      <c r="ENK29" s="7"/>
      <c r="ENL29" s="7"/>
      <c r="ENM29" s="7"/>
      <c r="ENN29" s="7"/>
      <c r="ENO29" s="7"/>
      <c r="ENP29" s="7"/>
      <c r="ENQ29" s="7"/>
      <c r="ENR29" s="7"/>
      <c r="ENS29" s="7"/>
      <c r="ENT29" s="7"/>
      <c r="ENU29" s="7"/>
      <c r="ENV29" s="7"/>
      <c r="ENW29" s="7"/>
      <c r="ENX29" s="7"/>
      <c r="ENY29" s="7"/>
      <c r="ENZ29" s="7"/>
      <c r="EOA29" s="7"/>
      <c r="EOB29" s="7"/>
      <c r="EOC29" s="7"/>
      <c r="EOD29" s="7"/>
      <c r="EOE29" s="7"/>
      <c r="EOF29" s="7"/>
      <c r="EOG29" s="7"/>
      <c r="EOH29" s="7"/>
      <c r="EOI29" s="7"/>
      <c r="EOJ29" s="7"/>
      <c r="EOK29" s="7"/>
      <c r="EOL29" s="7"/>
      <c r="EOM29" s="7"/>
      <c r="EON29" s="7"/>
      <c r="EOO29" s="7"/>
      <c r="EOP29" s="7"/>
      <c r="EOQ29" s="7"/>
      <c r="EOR29" s="7"/>
      <c r="EOS29" s="7"/>
      <c r="EOT29" s="7"/>
      <c r="EOU29" s="7"/>
      <c r="EOV29" s="7"/>
      <c r="EOW29" s="7"/>
      <c r="EOX29" s="7"/>
      <c r="EOY29" s="7"/>
      <c r="EOZ29" s="7"/>
      <c r="EPA29" s="7"/>
      <c r="EPB29" s="7"/>
      <c r="EPC29" s="7"/>
      <c r="EPD29" s="7"/>
      <c r="EPE29" s="7"/>
      <c r="EPF29" s="7"/>
      <c r="EPG29" s="7"/>
      <c r="EPH29" s="7"/>
      <c r="EPI29" s="7"/>
      <c r="EPJ29" s="7"/>
      <c r="EPK29" s="7"/>
      <c r="EPL29" s="7"/>
      <c r="EPM29" s="7"/>
      <c r="EPN29" s="7"/>
      <c r="EPO29" s="7"/>
      <c r="EPP29" s="7"/>
      <c r="EPQ29" s="7"/>
      <c r="EPR29" s="7"/>
      <c r="EPS29" s="7"/>
      <c r="EPT29" s="7"/>
      <c r="EPU29" s="7"/>
      <c r="EPV29" s="7"/>
      <c r="EPW29" s="7"/>
      <c r="EPX29" s="7"/>
      <c r="EPY29" s="7"/>
      <c r="EPZ29" s="7"/>
      <c r="EQA29" s="7"/>
      <c r="EQB29" s="7"/>
      <c r="EQC29" s="7"/>
      <c r="EQD29" s="7"/>
      <c r="EQE29" s="7"/>
      <c r="EQF29" s="7"/>
      <c r="EQG29" s="7"/>
      <c r="EQH29" s="7"/>
      <c r="EQI29" s="7"/>
      <c r="EQJ29" s="7"/>
      <c r="EQK29" s="7"/>
      <c r="EQL29" s="7"/>
      <c r="EQM29" s="7"/>
      <c r="EQN29" s="7"/>
      <c r="EQO29" s="7"/>
      <c r="EQP29" s="7"/>
      <c r="EQQ29" s="7"/>
      <c r="EQR29" s="7"/>
      <c r="EQS29" s="7"/>
      <c r="EQT29" s="7"/>
      <c r="EQU29" s="7"/>
      <c r="EQV29" s="7"/>
      <c r="EQW29" s="7"/>
      <c r="EQX29" s="7"/>
      <c r="EQY29" s="7"/>
      <c r="EQZ29" s="7"/>
      <c r="ERA29" s="7"/>
      <c r="ERB29" s="7"/>
      <c r="ERC29" s="7"/>
      <c r="ERD29" s="7"/>
      <c r="ERE29" s="7"/>
      <c r="ERF29" s="7"/>
      <c r="ERG29" s="7"/>
      <c r="ERH29" s="7"/>
      <c r="ERI29" s="7"/>
      <c r="ERJ29" s="7"/>
      <c r="ERK29" s="7"/>
      <c r="ERL29" s="7"/>
      <c r="ERM29" s="7"/>
      <c r="ERN29" s="7"/>
      <c r="ERO29" s="7"/>
      <c r="ERP29" s="7"/>
      <c r="ERQ29" s="7"/>
      <c r="ERR29" s="7"/>
      <c r="ERS29" s="7"/>
      <c r="ERT29" s="7"/>
      <c r="ERU29" s="7"/>
      <c r="ERV29" s="7"/>
      <c r="ERW29" s="7"/>
      <c r="ERX29" s="7"/>
      <c r="ERY29" s="7"/>
      <c r="ERZ29" s="7"/>
      <c r="ESA29" s="7"/>
      <c r="ESB29" s="7"/>
      <c r="ESC29" s="7"/>
      <c r="ESD29" s="7"/>
      <c r="ESE29" s="7"/>
      <c r="ESF29" s="7"/>
      <c r="ESG29" s="7"/>
      <c r="ESH29" s="7"/>
      <c r="ESI29" s="7"/>
      <c r="ESJ29" s="7"/>
      <c r="ESK29" s="7"/>
      <c r="ESL29" s="7"/>
      <c r="ESM29" s="7"/>
      <c r="ESN29" s="7"/>
      <c r="ESO29" s="7"/>
      <c r="ESP29" s="7"/>
      <c r="ESQ29" s="7"/>
      <c r="ESR29" s="7"/>
      <c r="ESS29" s="7"/>
      <c r="EST29" s="7"/>
      <c r="ESU29" s="7"/>
      <c r="ESV29" s="7"/>
      <c r="ESW29" s="7"/>
      <c r="ESX29" s="7"/>
      <c r="ESY29" s="7"/>
      <c r="ESZ29" s="7"/>
      <c r="ETA29" s="7"/>
      <c r="ETB29" s="7"/>
      <c r="ETC29" s="7"/>
      <c r="ETD29" s="7"/>
      <c r="ETE29" s="7"/>
      <c r="ETF29" s="7"/>
      <c r="ETG29" s="7"/>
      <c r="ETH29" s="7"/>
      <c r="ETI29" s="7"/>
      <c r="ETJ29" s="7"/>
      <c r="ETK29" s="7"/>
      <c r="ETL29" s="7"/>
      <c r="ETM29" s="7"/>
      <c r="ETN29" s="7"/>
      <c r="ETO29" s="7"/>
      <c r="ETP29" s="7"/>
      <c r="ETQ29" s="7"/>
      <c r="ETR29" s="7"/>
      <c r="ETS29" s="7"/>
      <c r="ETT29" s="7"/>
      <c r="ETU29" s="7"/>
      <c r="ETV29" s="7"/>
      <c r="ETW29" s="7"/>
      <c r="ETX29" s="7"/>
      <c r="ETY29" s="7"/>
      <c r="ETZ29" s="7"/>
      <c r="EUA29" s="7"/>
      <c r="EUB29" s="7"/>
      <c r="EUC29" s="7"/>
      <c r="EUD29" s="7"/>
      <c r="EUE29" s="7"/>
      <c r="EUF29" s="7"/>
      <c r="EUG29" s="7"/>
      <c r="EUH29" s="7"/>
      <c r="EUI29" s="7"/>
      <c r="EUJ29" s="7"/>
      <c r="EUK29" s="7"/>
      <c r="EUL29" s="7"/>
      <c r="EUM29" s="7"/>
      <c r="EUN29" s="7"/>
      <c r="EUO29" s="7"/>
      <c r="EUP29" s="7"/>
      <c r="EUQ29" s="7"/>
      <c r="EUR29" s="7"/>
      <c r="EUS29" s="7"/>
      <c r="EUT29" s="7"/>
      <c r="EUU29" s="7"/>
      <c r="EUV29" s="7"/>
      <c r="EUW29" s="7"/>
      <c r="EUX29" s="7"/>
      <c r="EUY29" s="7"/>
      <c r="EUZ29" s="7"/>
      <c r="EVA29" s="7"/>
      <c r="EVB29" s="7"/>
      <c r="EVC29" s="7"/>
      <c r="EVD29" s="7"/>
      <c r="EVE29" s="7"/>
      <c r="EVF29" s="7"/>
      <c r="EVG29" s="7"/>
      <c r="EVH29" s="7"/>
      <c r="EVI29" s="7"/>
      <c r="EVJ29" s="7"/>
      <c r="EVK29" s="7"/>
      <c r="EVL29" s="7"/>
      <c r="EVM29" s="7"/>
      <c r="EVN29" s="7"/>
      <c r="EVO29" s="7"/>
      <c r="EVP29" s="7"/>
      <c r="EVQ29" s="7"/>
      <c r="EVR29" s="7"/>
      <c r="EVS29" s="7"/>
      <c r="EVT29" s="7"/>
      <c r="EVU29" s="7"/>
      <c r="EVV29" s="7"/>
      <c r="EVW29" s="7"/>
      <c r="EVX29" s="7"/>
      <c r="EVY29" s="7"/>
      <c r="EVZ29" s="7"/>
      <c r="EWA29" s="7"/>
      <c r="EWB29" s="7"/>
      <c r="EWC29" s="7"/>
      <c r="EWD29" s="7"/>
      <c r="EWE29" s="7"/>
      <c r="EWF29" s="7"/>
      <c r="EWG29" s="7"/>
      <c r="EWH29" s="7"/>
      <c r="EWI29" s="7"/>
      <c r="EWJ29" s="7"/>
      <c r="EWK29" s="7"/>
      <c r="EWL29" s="7"/>
      <c r="EWM29" s="7"/>
      <c r="EWN29" s="7"/>
      <c r="EWO29" s="7"/>
      <c r="EWP29" s="7"/>
      <c r="EWQ29" s="7"/>
      <c r="EWR29" s="7"/>
      <c r="EWS29" s="7"/>
      <c r="EWT29" s="7"/>
      <c r="EWU29" s="7"/>
      <c r="EWV29" s="7"/>
      <c r="EWW29" s="7"/>
      <c r="EWX29" s="7"/>
      <c r="EWY29" s="7"/>
      <c r="EWZ29" s="7"/>
      <c r="EXA29" s="7"/>
      <c r="EXB29" s="7"/>
      <c r="EXC29" s="7"/>
      <c r="EXD29" s="7"/>
      <c r="EXE29" s="7"/>
      <c r="EXF29" s="7"/>
      <c r="EXG29" s="7"/>
      <c r="EXH29" s="7"/>
      <c r="EXI29" s="7"/>
      <c r="EXJ29" s="7"/>
      <c r="EXK29" s="7"/>
      <c r="EXL29" s="7"/>
      <c r="EXM29" s="7"/>
      <c r="EXN29" s="7"/>
      <c r="EXO29" s="7"/>
      <c r="EXP29" s="7"/>
      <c r="EXQ29" s="7"/>
      <c r="EXR29" s="7"/>
      <c r="EXS29" s="7"/>
      <c r="EXT29" s="7"/>
      <c r="EXU29" s="7"/>
      <c r="EXV29" s="7"/>
      <c r="EXW29" s="7"/>
      <c r="EXX29" s="7"/>
      <c r="EXY29" s="7"/>
      <c r="EXZ29" s="7"/>
      <c r="EYA29" s="7"/>
      <c r="EYB29" s="7"/>
      <c r="EYC29" s="7"/>
      <c r="EYD29" s="7"/>
      <c r="EYE29" s="7"/>
      <c r="EYF29" s="7"/>
      <c r="EYG29" s="7"/>
      <c r="EYH29" s="7"/>
      <c r="EYI29" s="7"/>
      <c r="EYJ29" s="7"/>
      <c r="EYK29" s="7"/>
      <c r="EYL29" s="7"/>
      <c r="EYM29" s="7"/>
      <c r="EYN29" s="7"/>
      <c r="EYO29" s="7"/>
      <c r="EYP29" s="7"/>
      <c r="EYQ29" s="7"/>
      <c r="EYR29" s="7"/>
      <c r="EYS29" s="7"/>
      <c r="EYT29" s="7"/>
      <c r="EYU29" s="7"/>
      <c r="EYV29" s="7"/>
      <c r="EYW29" s="7"/>
      <c r="EYX29" s="7"/>
      <c r="EYY29" s="7"/>
      <c r="EYZ29" s="7"/>
      <c r="EZA29" s="7"/>
      <c r="EZB29" s="7"/>
      <c r="EZC29" s="7"/>
      <c r="EZD29" s="7"/>
      <c r="EZE29" s="7"/>
      <c r="EZF29" s="7"/>
      <c r="EZG29" s="7"/>
      <c r="EZH29" s="7"/>
      <c r="EZI29" s="7"/>
      <c r="EZJ29" s="7"/>
      <c r="EZK29" s="7"/>
      <c r="EZL29" s="7"/>
      <c r="EZM29" s="7"/>
      <c r="EZN29" s="7"/>
      <c r="EZO29" s="7"/>
      <c r="EZP29" s="7"/>
      <c r="EZQ29" s="7"/>
      <c r="EZR29" s="7"/>
      <c r="EZS29" s="7"/>
      <c r="EZT29" s="7"/>
      <c r="EZU29" s="7"/>
      <c r="EZV29" s="7"/>
      <c r="EZW29" s="7"/>
      <c r="EZX29" s="7"/>
      <c r="EZY29" s="7"/>
      <c r="EZZ29" s="7"/>
      <c r="FAA29" s="7"/>
      <c r="FAB29" s="7"/>
      <c r="FAC29" s="7"/>
      <c r="FAD29" s="7"/>
      <c r="FAE29" s="7"/>
      <c r="FAF29" s="7"/>
      <c r="FAG29" s="7"/>
      <c r="FAH29" s="7"/>
      <c r="FAI29" s="7"/>
      <c r="FAJ29" s="7"/>
      <c r="FAK29" s="7"/>
      <c r="FAL29" s="7"/>
      <c r="FAM29" s="7"/>
      <c r="FAN29" s="7"/>
      <c r="FAO29" s="7"/>
      <c r="FAP29" s="7"/>
      <c r="FAQ29" s="7"/>
      <c r="FAR29" s="7"/>
      <c r="FAS29" s="7"/>
      <c r="FAT29" s="7"/>
      <c r="FAU29" s="7"/>
      <c r="FAV29" s="7"/>
      <c r="FAW29" s="7"/>
      <c r="FAX29" s="7"/>
      <c r="FAY29" s="7"/>
      <c r="FAZ29" s="7"/>
      <c r="FBA29" s="7"/>
      <c r="FBB29" s="7"/>
      <c r="FBC29" s="7"/>
      <c r="FBD29" s="7"/>
      <c r="FBE29" s="7"/>
      <c r="FBF29" s="7"/>
      <c r="FBG29" s="7"/>
      <c r="FBH29" s="7"/>
      <c r="FBI29" s="7"/>
      <c r="FBJ29" s="7"/>
      <c r="FBK29" s="7"/>
      <c r="FBL29" s="7"/>
      <c r="FBM29" s="7"/>
      <c r="FBN29" s="7"/>
      <c r="FBO29" s="7"/>
      <c r="FBP29" s="7"/>
      <c r="FBQ29" s="7"/>
      <c r="FBR29" s="7"/>
      <c r="FBS29" s="7"/>
      <c r="FBT29" s="7"/>
      <c r="FBU29" s="7"/>
      <c r="FBV29" s="7"/>
      <c r="FBW29" s="7"/>
      <c r="FBX29" s="7"/>
      <c r="FBY29" s="7"/>
      <c r="FBZ29" s="7"/>
      <c r="FCA29" s="7"/>
      <c r="FCB29" s="7"/>
      <c r="FCC29" s="7"/>
      <c r="FCD29" s="7"/>
      <c r="FCE29" s="7"/>
      <c r="FCF29" s="7"/>
      <c r="FCG29" s="7"/>
      <c r="FCH29" s="7"/>
      <c r="FCI29" s="7"/>
      <c r="FCJ29" s="7"/>
      <c r="FCK29" s="7"/>
      <c r="FCL29" s="7"/>
      <c r="FCM29" s="7"/>
      <c r="FCN29" s="7"/>
      <c r="FCO29" s="7"/>
      <c r="FCP29" s="7"/>
      <c r="FCQ29" s="7"/>
      <c r="FCR29" s="7"/>
      <c r="FCS29" s="7"/>
      <c r="FCT29" s="7"/>
      <c r="FCU29" s="7"/>
      <c r="FCV29" s="7"/>
      <c r="FCW29" s="7"/>
      <c r="FCX29" s="7"/>
      <c r="FCY29" s="7"/>
      <c r="FCZ29" s="7"/>
      <c r="FDA29" s="7"/>
      <c r="FDB29" s="7"/>
      <c r="FDC29" s="7"/>
      <c r="FDD29" s="7"/>
      <c r="FDE29" s="7"/>
      <c r="FDF29" s="7"/>
      <c r="FDG29" s="7"/>
      <c r="FDH29" s="7"/>
      <c r="FDI29" s="7"/>
      <c r="FDJ29" s="7"/>
      <c r="FDK29" s="7"/>
      <c r="FDL29" s="7"/>
      <c r="FDM29" s="7"/>
      <c r="FDN29" s="7"/>
      <c r="FDO29" s="7"/>
      <c r="FDP29" s="7"/>
      <c r="FDQ29" s="7"/>
      <c r="FDR29" s="7"/>
      <c r="FDS29" s="7"/>
      <c r="FDT29" s="7"/>
      <c r="FDU29" s="7"/>
      <c r="FDV29" s="7"/>
      <c r="FDW29" s="7"/>
      <c r="FDX29" s="7"/>
      <c r="FDY29" s="7"/>
      <c r="FDZ29" s="7"/>
      <c r="FEA29" s="7"/>
      <c r="FEB29" s="7"/>
      <c r="FEC29" s="7"/>
      <c r="FED29" s="7"/>
      <c r="FEE29" s="7"/>
      <c r="FEF29" s="7"/>
      <c r="FEG29" s="7"/>
      <c r="FEH29" s="7"/>
      <c r="FEI29" s="7"/>
      <c r="FEJ29" s="7"/>
      <c r="FEK29" s="7"/>
      <c r="FEL29" s="7"/>
      <c r="FEM29" s="7"/>
      <c r="FEN29" s="7"/>
      <c r="FEO29" s="7"/>
      <c r="FEP29" s="7"/>
      <c r="FEQ29" s="7"/>
      <c r="FER29" s="7"/>
      <c r="FES29" s="7"/>
      <c r="FET29" s="7"/>
      <c r="FEU29" s="7"/>
      <c r="FEV29" s="7"/>
      <c r="FEW29" s="7"/>
      <c r="FEX29" s="7"/>
      <c r="FEY29" s="7"/>
      <c r="FEZ29" s="7"/>
      <c r="FFA29" s="7"/>
      <c r="FFB29" s="7"/>
      <c r="FFC29" s="7"/>
      <c r="FFD29" s="7"/>
      <c r="FFE29" s="7"/>
      <c r="FFF29" s="7"/>
      <c r="FFG29" s="7"/>
      <c r="FFH29" s="7"/>
      <c r="FFI29" s="7"/>
      <c r="FFJ29" s="7"/>
      <c r="FFK29" s="7"/>
      <c r="FFL29" s="7"/>
      <c r="FFM29" s="7"/>
      <c r="FFN29" s="7"/>
      <c r="FFO29" s="7"/>
      <c r="FFP29" s="7"/>
      <c r="FFQ29" s="7"/>
      <c r="FFR29" s="7"/>
      <c r="FFS29" s="7"/>
      <c r="FFT29" s="7"/>
      <c r="FFU29" s="7"/>
      <c r="FFV29" s="7"/>
      <c r="FFW29" s="7"/>
      <c r="FFX29" s="7"/>
      <c r="FFY29" s="7"/>
      <c r="FFZ29" s="7"/>
      <c r="FGA29" s="7"/>
      <c r="FGB29" s="7"/>
      <c r="FGC29" s="7"/>
      <c r="FGD29" s="7"/>
      <c r="FGE29" s="7"/>
      <c r="FGF29" s="7"/>
      <c r="FGG29" s="7"/>
      <c r="FGH29" s="7"/>
      <c r="FGI29" s="7"/>
      <c r="FGJ29" s="7"/>
      <c r="FGK29" s="7"/>
      <c r="FGL29" s="7"/>
      <c r="FGM29" s="7"/>
      <c r="FGN29" s="7"/>
      <c r="FGO29" s="7"/>
      <c r="FGP29" s="7"/>
      <c r="FGQ29" s="7"/>
      <c r="FGR29" s="7"/>
      <c r="FGS29" s="7"/>
      <c r="FGT29" s="7"/>
      <c r="FGU29" s="7"/>
      <c r="FGV29" s="7"/>
      <c r="FGW29" s="7"/>
      <c r="FGX29" s="7"/>
      <c r="FGY29" s="7"/>
      <c r="FGZ29" s="7"/>
      <c r="FHA29" s="7"/>
      <c r="FHB29" s="7"/>
      <c r="FHC29" s="7"/>
      <c r="FHD29" s="7"/>
      <c r="FHE29" s="7"/>
      <c r="FHF29" s="7"/>
      <c r="FHG29" s="7"/>
      <c r="FHH29" s="7"/>
      <c r="FHI29" s="7"/>
      <c r="FHJ29" s="7"/>
      <c r="FHK29" s="7"/>
      <c r="FHL29" s="7"/>
      <c r="FHM29" s="7"/>
      <c r="FHN29" s="7"/>
      <c r="FHO29" s="7"/>
      <c r="FHP29" s="7"/>
      <c r="FHQ29" s="7"/>
      <c r="FHR29" s="7"/>
      <c r="FHS29" s="7"/>
      <c r="FHT29" s="7"/>
      <c r="FHU29" s="7"/>
      <c r="FHV29" s="7"/>
      <c r="FHW29" s="7"/>
      <c r="FHX29" s="7"/>
      <c r="FHY29" s="7"/>
      <c r="FHZ29" s="7"/>
      <c r="FIA29" s="7"/>
      <c r="FIB29" s="7"/>
      <c r="FIC29" s="7"/>
      <c r="FID29" s="7"/>
      <c r="FIE29" s="7"/>
      <c r="FIF29" s="7"/>
      <c r="FIG29" s="7"/>
      <c r="FIH29" s="7"/>
      <c r="FII29" s="7"/>
      <c r="FIJ29" s="7"/>
      <c r="FIK29" s="7"/>
      <c r="FIL29" s="7"/>
      <c r="FIM29" s="7"/>
      <c r="FIN29" s="7"/>
      <c r="FIO29" s="7"/>
      <c r="FIP29" s="7"/>
      <c r="FIQ29" s="7"/>
      <c r="FIR29" s="7"/>
      <c r="FIS29" s="7"/>
      <c r="FIT29" s="7"/>
      <c r="FIU29" s="7"/>
      <c r="FIV29" s="7"/>
      <c r="FIW29" s="7"/>
      <c r="FIX29" s="7"/>
      <c r="FIY29" s="7"/>
      <c r="FIZ29" s="7"/>
      <c r="FJA29" s="7"/>
      <c r="FJB29" s="7"/>
      <c r="FJC29" s="7"/>
      <c r="FJD29" s="7"/>
      <c r="FJE29" s="7"/>
      <c r="FJF29" s="7"/>
      <c r="FJG29" s="7"/>
      <c r="FJH29" s="7"/>
      <c r="FJI29" s="7"/>
      <c r="FJJ29" s="7"/>
      <c r="FJK29" s="7"/>
      <c r="FJL29" s="7"/>
      <c r="FJM29" s="7"/>
      <c r="FJN29" s="7"/>
      <c r="FJO29" s="7"/>
      <c r="FJP29" s="7"/>
      <c r="FJQ29" s="7"/>
      <c r="FJR29" s="7"/>
      <c r="FJS29" s="7"/>
      <c r="FJT29" s="7"/>
      <c r="FJU29" s="7"/>
      <c r="FJV29" s="7"/>
      <c r="FJW29" s="7"/>
      <c r="FJX29" s="7"/>
      <c r="FJY29" s="7"/>
      <c r="FJZ29" s="7"/>
      <c r="FKA29" s="7"/>
      <c r="FKB29" s="7"/>
      <c r="FKC29" s="7"/>
      <c r="FKD29" s="7"/>
      <c r="FKE29" s="7"/>
      <c r="FKF29" s="7"/>
      <c r="FKG29" s="7"/>
      <c r="FKH29" s="7"/>
      <c r="FKI29" s="7"/>
      <c r="FKJ29" s="7"/>
      <c r="FKK29" s="7"/>
      <c r="FKL29" s="7"/>
      <c r="FKM29" s="7"/>
      <c r="FKN29" s="7"/>
      <c r="FKO29" s="7"/>
      <c r="FKP29" s="7"/>
      <c r="FKQ29" s="7"/>
      <c r="FKR29" s="7"/>
      <c r="FKS29" s="7"/>
      <c r="FKT29" s="7"/>
      <c r="FKU29" s="7"/>
      <c r="FKV29" s="7"/>
      <c r="FKW29" s="7"/>
      <c r="FKX29" s="7"/>
      <c r="FKY29" s="7"/>
      <c r="FKZ29" s="7"/>
      <c r="FLA29" s="7"/>
      <c r="FLB29" s="7"/>
      <c r="FLC29" s="7"/>
      <c r="FLD29" s="7"/>
      <c r="FLE29" s="7"/>
      <c r="FLF29" s="7"/>
      <c r="FLG29" s="7"/>
      <c r="FLH29" s="7"/>
      <c r="FLI29" s="7"/>
      <c r="FLJ29" s="7"/>
      <c r="FLK29" s="7"/>
      <c r="FLL29" s="7"/>
      <c r="FLM29" s="7"/>
      <c r="FLN29" s="7"/>
      <c r="FLO29" s="7"/>
      <c r="FLP29" s="7"/>
      <c r="FLQ29" s="7"/>
      <c r="FLR29" s="7"/>
      <c r="FLS29" s="7"/>
      <c r="FLT29" s="7"/>
      <c r="FLU29" s="7"/>
      <c r="FLV29" s="7"/>
      <c r="FLW29" s="7"/>
      <c r="FLX29" s="7"/>
      <c r="FLY29" s="7"/>
      <c r="FLZ29" s="7"/>
      <c r="FMA29" s="7"/>
      <c r="FMB29" s="7"/>
      <c r="FMC29" s="7"/>
      <c r="FMD29" s="7"/>
      <c r="FME29" s="7"/>
      <c r="FMF29" s="7"/>
      <c r="FMG29" s="7"/>
      <c r="FMH29" s="7"/>
      <c r="FMI29" s="7"/>
      <c r="FMJ29" s="7"/>
      <c r="FMK29" s="7"/>
      <c r="FML29" s="7"/>
      <c r="FMM29" s="7"/>
      <c r="FMN29" s="7"/>
      <c r="FMO29" s="7"/>
      <c r="FMP29" s="7"/>
      <c r="FMQ29" s="7"/>
      <c r="FMR29" s="7"/>
      <c r="FMS29" s="7"/>
      <c r="FMT29" s="7"/>
      <c r="FMU29" s="7"/>
      <c r="FMV29" s="7"/>
      <c r="FMW29" s="7"/>
      <c r="FMX29" s="7"/>
      <c r="FMY29" s="7"/>
      <c r="FMZ29" s="7"/>
      <c r="FNA29" s="7"/>
      <c r="FNB29" s="7"/>
      <c r="FNC29" s="7"/>
      <c r="FND29" s="7"/>
      <c r="FNE29" s="7"/>
      <c r="FNF29" s="7"/>
      <c r="FNG29" s="7"/>
      <c r="FNH29" s="7"/>
      <c r="FNI29" s="7"/>
      <c r="FNJ29" s="7"/>
      <c r="FNK29" s="7"/>
      <c r="FNL29" s="7"/>
      <c r="FNM29" s="7"/>
      <c r="FNN29" s="7"/>
      <c r="FNO29" s="7"/>
      <c r="FNP29" s="7"/>
      <c r="FNQ29" s="7"/>
      <c r="FNR29" s="7"/>
      <c r="FNS29" s="7"/>
      <c r="FNT29" s="7"/>
      <c r="FNU29" s="7"/>
      <c r="FNV29" s="7"/>
      <c r="FNW29" s="7"/>
      <c r="FNX29" s="7"/>
      <c r="FNY29" s="7"/>
      <c r="FNZ29" s="7"/>
      <c r="FOA29" s="7"/>
      <c r="FOB29" s="7"/>
      <c r="FOC29" s="7"/>
      <c r="FOD29" s="7"/>
      <c r="FOE29" s="7"/>
      <c r="FOF29" s="7"/>
      <c r="FOG29" s="7"/>
      <c r="FOH29" s="7"/>
      <c r="FOI29" s="7"/>
      <c r="FOJ29" s="7"/>
      <c r="FOK29" s="7"/>
      <c r="FOL29" s="7"/>
      <c r="FOM29" s="7"/>
      <c r="FON29" s="7"/>
      <c r="FOO29" s="7"/>
      <c r="FOP29" s="7"/>
      <c r="FOQ29" s="7"/>
      <c r="FOR29" s="7"/>
      <c r="FOS29" s="7"/>
      <c r="FOT29" s="7"/>
      <c r="FOU29" s="7"/>
      <c r="FOV29" s="7"/>
      <c r="FOW29" s="7"/>
      <c r="FOX29" s="7"/>
      <c r="FOY29" s="7"/>
      <c r="FOZ29" s="7"/>
      <c r="FPA29" s="7"/>
      <c r="FPB29" s="7"/>
      <c r="FPC29" s="7"/>
      <c r="FPD29" s="7"/>
      <c r="FPE29" s="7"/>
      <c r="FPF29" s="7"/>
      <c r="FPG29" s="7"/>
      <c r="FPH29" s="7"/>
      <c r="FPI29" s="7"/>
      <c r="FPJ29" s="7"/>
      <c r="FPK29" s="7"/>
      <c r="FPL29" s="7"/>
      <c r="FPM29" s="7"/>
      <c r="FPN29" s="7"/>
      <c r="FPO29" s="7"/>
      <c r="FPP29" s="7"/>
      <c r="FPQ29" s="7"/>
      <c r="FPR29" s="7"/>
      <c r="FPS29" s="7"/>
      <c r="FPT29" s="7"/>
      <c r="FPU29" s="7"/>
      <c r="FPV29" s="7"/>
      <c r="FPW29" s="7"/>
      <c r="FPX29" s="7"/>
      <c r="FPY29" s="7"/>
      <c r="FPZ29" s="7"/>
      <c r="FQA29" s="7"/>
      <c r="FQB29" s="7"/>
      <c r="FQC29" s="7"/>
      <c r="FQD29" s="7"/>
      <c r="FQE29" s="7"/>
      <c r="FQF29" s="7"/>
      <c r="FQG29" s="7"/>
      <c r="FQH29" s="7"/>
      <c r="FQI29" s="7"/>
      <c r="FQJ29" s="7"/>
      <c r="FQK29" s="7"/>
      <c r="FQL29" s="7"/>
      <c r="FQM29" s="7"/>
      <c r="FQN29" s="7"/>
      <c r="FQO29" s="7"/>
      <c r="FQP29" s="7"/>
      <c r="FQQ29" s="7"/>
      <c r="FQR29" s="7"/>
      <c r="FQS29" s="7"/>
      <c r="FQT29" s="7"/>
      <c r="FQU29" s="7"/>
      <c r="FQV29" s="7"/>
      <c r="FQW29" s="7"/>
      <c r="FQX29" s="7"/>
      <c r="FQY29" s="7"/>
      <c r="FQZ29" s="7"/>
      <c r="FRA29" s="7"/>
      <c r="FRB29" s="7"/>
      <c r="FRC29" s="7"/>
      <c r="FRD29" s="7"/>
      <c r="FRE29" s="7"/>
      <c r="FRF29" s="7"/>
      <c r="FRG29" s="7"/>
      <c r="FRH29" s="7"/>
      <c r="FRI29" s="7"/>
      <c r="FRJ29" s="7"/>
      <c r="FRK29" s="7"/>
      <c r="FRL29" s="7"/>
      <c r="FRM29" s="7"/>
      <c r="FRN29" s="7"/>
      <c r="FRO29" s="7"/>
      <c r="FRP29" s="7"/>
      <c r="FRQ29" s="7"/>
      <c r="FRR29" s="7"/>
      <c r="FRS29" s="7"/>
      <c r="FRT29" s="7"/>
      <c r="FRU29" s="7"/>
      <c r="FRV29" s="7"/>
      <c r="FRW29" s="7"/>
      <c r="FRX29" s="7"/>
      <c r="FRY29" s="7"/>
      <c r="FRZ29" s="7"/>
      <c r="FSA29" s="7"/>
      <c r="FSB29" s="7"/>
      <c r="FSC29" s="7"/>
      <c r="FSD29" s="7"/>
      <c r="FSE29" s="7"/>
      <c r="FSF29" s="7"/>
      <c r="FSG29" s="7"/>
      <c r="FSH29" s="7"/>
      <c r="FSI29" s="7"/>
      <c r="FSJ29" s="7"/>
      <c r="FSK29" s="7"/>
      <c r="FSL29" s="7"/>
      <c r="FSM29" s="7"/>
      <c r="FSN29" s="7"/>
      <c r="FSO29" s="7"/>
      <c r="FSP29" s="7"/>
      <c r="FSQ29" s="7"/>
      <c r="FSR29" s="7"/>
      <c r="FSS29" s="7"/>
      <c r="FST29" s="7"/>
      <c r="FSU29" s="7"/>
      <c r="FSV29" s="7"/>
      <c r="FSW29" s="7"/>
      <c r="FSX29" s="7"/>
      <c r="FSY29" s="7"/>
      <c r="FSZ29" s="7"/>
      <c r="FTA29" s="7"/>
      <c r="FTB29" s="7"/>
      <c r="FTC29" s="7"/>
      <c r="FTD29" s="7"/>
      <c r="FTE29" s="7"/>
      <c r="FTF29" s="7"/>
      <c r="FTG29" s="7"/>
      <c r="FTH29" s="7"/>
      <c r="FTI29" s="7"/>
      <c r="FTJ29" s="7"/>
      <c r="FTK29" s="7"/>
      <c r="FTL29" s="7"/>
      <c r="FTM29" s="7"/>
      <c r="FTN29" s="7"/>
      <c r="FTO29" s="7"/>
      <c r="FTP29" s="7"/>
      <c r="FTQ29" s="7"/>
      <c r="FTR29" s="7"/>
      <c r="FTS29" s="7"/>
      <c r="FTT29" s="7"/>
      <c r="FTU29" s="7"/>
      <c r="FTV29" s="7"/>
      <c r="FTW29" s="7"/>
      <c r="FTX29" s="7"/>
      <c r="FTY29" s="7"/>
      <c r="FTZ29" s="7"/>
      <c r="FUA29" s="7"/>
      <c r="FUB29" s="7"/>
      <c r="FUC29" s="7"/>
      <c r="FUD29" s="7"/>
      <c r="FUE29" s="7"/>
      <c r="FUF29" s="7"/>
      <c r="FUG29" s="7"/>
      <c r="FUH29" s="7"/>
      <c r="FUI29" s="7"/>
      <c r="FUJ29" s="7"/>
      <c r="FUK29" s="7"/>
      <c r="FUL29" s="7"/>
      <c r="FUM29" s="7"/>
      <c r="FUN29" s="7"/>
      <c r="FUO29" s="7"/>
      <c r="FUP29" s="7"/>
      <c r="FUQ29" s="7"/>
      <c r="FUR29" s="7"/>
      <c r="FUS29" s="7"/>
      <c r="FUT29" s="7"/>
      <c r="FUU29" s="7"/>
      <c r="FUV29" s="7"/>
      <c r="FUW29" s="7"/>
      <c r="FUX29" s="7"/>
      <c r="FUY29" s="7"/>
      <c r="FUZ29" s="7"/>
      <c r="FVA29" s="7"/>
      <c r="FVB29" s="7"/>
      <c r="FVC29" s="7"/>
      <c r="FVD29" s="7"/>
      <c r="FVE29" s="7"/>
      <c r="FVF29" s="7"/>
      <c r="FVG29" s="7"/>
      <c r="FVH29" s="7"/>
      <c r="FVI29" s="7"/>
      <c r="FVJ29" s="7"/>
      <c r="FVK29" s="7"/>
      <c r="FVL29" s="7"/>
      <c r="FVM29" s="7"/>
      <c r="FVN29" s="7"/>
      <c r="FVO29" s="7"/>
      <c r="FVP29" s="7"/>
      <c r="FVQ29" s="7"/>
      <c r="FVR29" s="7"/>
      <c r="FVS29" s="7"/>
      <c r="FVT29" s="7"/>
      <c r="FVU29" s="7"/>
      <c r="FVV29" s="7"/>
      <c r="FVW29" s="7"/>
      <c r="FVX29" s="7"/>
      <c r="FVY29" s="7"/>
      <c r="FVZ29" s="7"/>
      <c r="FWA29" s="7"/>
      <c r="FWB29" s="7"/>
      <c r="FWC29" s="7"/>
      <c r="FWD29" s="7"/>
      <c r="FWE29" s="7"/>
      <c r="FWF29" s="7"/>
      <c r="FWG29" s="7"/>
      <c r="FWH29" s="7"/>
      <c r="FWI29" s="7"/>
      <c r="FWJ29" s="7"/>
      <c r="FWK29" s="7"/>
      <c r="FWL29" s="7"/>
      <c r="FWM29" s="7"/>
      <c r="FWN29" s="7"/>
      <c r="FWO29" s="7"/>
      <c r="FWP29" s="7"/>
      <c r="FWQ29" s="7"/>
      <c r="FWR29" s="7"/>
      <c r="FWS29" s="7"/>
      <c r="FWT29" s="7"/>
      <c r="FWU29" s="7"/>
      <c r="FWV29" s="7"/>
      <c r="FWW29" s="7"/>
      <c r="FWX29" s="7"/>
      <c r="FWY29" s="7"/>
      <c r="FWZ29" s="7"/>
      <c r="FXA29" s="7"/>
      <c r="FXB29" s="7"/>
      <c r="FXC29" s="7"/>
      <c r="FXD29" s="7"/>
      <c r="FXE29" s="7"/>
      <c r="FXF29" s="7"/>
      <c r="FXG29" s="7"/>
      <c r="FXH29" s="7"/>
      <c r="FXI29" s="7"/>
      <c r="FXJ29" s="7"/>
      <c r="FXK29" s="7"/>
      <c r="FXL29" s="7"/>
      <c r="FXM29" s="7"/>
      <c r="FXN29" s="7"/>
      <c r="FXO29" s="7"/>
      <c r="FXP29" s="7"/>
      <c r="FXQ29" s="7"/>
      <c r="FXR29" s="7"/>
      <c r="FXS29" s="7"/>
      <c r="FXT29" s="7"/>
      <c r="FXU29" s="7"/>
      <c r="FXV29" s="7"/>
      <c r="FXW29" s="7"/>
      <c r="FXX29" s="7"/>
      <c r="FXY29" s="7"/>
      <c r="FXZ29" s="7"/>
      <c r="FYA29" s="7"/>
      <c r="FYB29" s="7"/>
      <c r="FYC29" s="7"/>
      <c r="FYD29" s="7"/>
      <c r="FYE29" s="7"/>
      <c r="FYF29" s="7"/>
      <c r="FYG29" s="7"/>
      <c r="FYH29" s="7"/>
      <c r="FYI29" s="7"/>
      <c r="FYJ29" s="7"/>
      <c r="FYK29" s="7"/>
      <c r="FYL29" s="7"/>
      <c r="FYM29" s="7"/>
      <c r="FYN29" s="7"/>
      <c r="FYO29" s="7"/>
      <c r="FYP29" s="7"/>
      <c r="FYQ29" s="7"/>
      <c r="FYR29" s="7"/>
      <c r="FYS29" s="7"/>
      <c r="FYT29" s="7"/>
      <c r="FYU29" s="7"/>
      <c r="FYV29" s="7"/>
      <c r="FYW29" s="7"/>
      <c r="FYX29" s="7"/>
      <c r="FYY29" s="7"/>
      <c r="FYZ29" s="7"/>
      <c r="FZA29" s="7"/>
      <c r="FZB29" s="7"/>
      <c r="FZC29" s="7"/>
      <c r="FZD29" s="7"/>
      <c r="FZE29" s="7"/>
      <c r="FZF29" s="7"/>
      <c r="FZG29" s="7"/>
      <c r="FZH29" s="7"/>
      <c r="FZI29" s="7"/>
      <c r="FZJ29" s="7"/>
      <c r="FZK29" s="7"/>
      <c r="FZL29" s="7"/>
      <c r="FZM29" s="7"/>
      <c r="FZN29" s="7"/>
      <c r="FZO29" s="7"/>
      <c r="FZP29" s="7"/>
      <c r="FZQ29" s="7"/>
      <c r="FZR29" s="7"/>
      <c r="FZS29" s="7"/>
      <c r="FZT29" s="7"/>
      <c r="FZU29" s="7"/>
      <c r="FZV29" s="7"/>
      <c r="FZW29" s="7"/>
      <c r="FZX29" s="7"/>
      <c r="FZY29" s="7"/>
      <c r="FZZ29" s="7"/>
      <c r="GAA29" s="7"/>
      <c r="GAB29" s="7"/>
      <c r="GAC29" s="7"/>
      <c r="GAD29" s="7"/>
      <c r="GAE29" s="7"/>
      <c r="GAF29" s="7"/>
      <c r="GAG29" s="7"/>
      <c r="GAH29" s="7"/>
      <c r="GAI29" s="7"/>
      <c r="GAJ29" s="7"/>
      <c r="GAK29" s="7"/>
      <c r="GAL29" s="7"/>
      <c r="GAM29" s="7"/>
      <c r="GAN29" s="7"/>
      <c r="GAO29" s="7"/>
      <c r="GAP29" s="7"/>
      <c r="GAQ29" s="7"/>
      <c r="GAR29" s="7"/>
      <c r="GAS29" s="7"/>
      <c r="GAT29" s="7"/>
      <c r="GAU29" s="7"/>
      <c r="GAV29" s="7"/>
      <c r="GAW29" s="7"/>
      <c r="GAX29" s="7"/>
      <c r="GAY29" s="7"/>
      <c r="GAZ29" s="7"/>
      <c r="GBA29" s="7"/>
      <c r="GBB29" s="7"/>
      <c r="GBC29" s="7"/>
      <c r="GBD29" s="7"/>
      <c r="GBE29" s="7"/>
      <c r="GBF29" s="7"/>
      <c r="GBG29" s="7"/>
      <c r="GBH29" s="7"/>
      <c r="GBI29" s="7"/>
      <c r="GBJ29" s="7"/>
      <c r="GBK29" s="7"/>
      <c r="GBL29" s="7"/>
      <c r="GBM29" s="7"/>
      <c r="GBN29" s="7"/>
      <c r="GBO29" s="7"/>
      <c r="GBP29" s="7"/>
      <c r="GBQ29" s="7"/>
      <c r="GBR29" s="7"/>
      <c r="GBS29" s="7"/>
      <c r="GBT29" s="7"/>
      <c r="GBU29" s="7"/>
      <c r="GBV29" s="7"/>
      <c r="GBW29" s="7"/>
      <c r="GBX29" s="7"/>
      <c r="GBY29" s="7"/>
      <c r="GBZ29" s="7"/>
      <c r="GCA29" s="7"/>
      <c r="GCB29" s="7"/>
      <c r="GCC29" s="7"/>
      <c r="GCD29" s="7"/>
      <c r="GCE29" s="7"/>
      <c r="GCF29" s="7"/>
      <c r="GCG29" s="7"/>
      <c r="GCH29" s="7"/>
      <c r="GCI29" s="7"/>
      <c r="GCJ29" s="7"/>
      <c r="GCK29" s="7"/>
      <c r="GCL29" s="7"/>
      <c r="GCM29" s="7"/>
      <c r="GCN29" s="7"/>
      <c r="GCO29" s="7"/>
      <c r="GCP29" s="7"/>
      <c r="GCQ29" s="7"/>
      <c r="GCR29" s="7"/>
      <c r="GCS29" s="7"/>
      <c r="GCT29" s="7"/>
      <c r="GCU29" s="7"/>
      <c r="GCV29" s="7"/>
      <c r="GCW29" s="7"/>
      <c r="GCX29" s="7"/>
      <c r="GCY29" s="7"/>
      <c r="GCZ29" s="7"/>
      <c r="GDA29" s="7"/>
      <c r="GDB29" s="7"/>
      <c r="GDC29" s="7"/>
      <c r="GDD29" s="7"/>
      <c r="GDE29" s="7"/>
      <c r="GDF29" s="7"/>
      <c r="GDG29" s="7"/>
      <c r="GDH29" s="7"/>
      <c r="GDI29" s="7"/>
      <c r="GDJ29" s="7"/>
      <c r="GDK29" s="7"/>
      <c r="GDL29" s="7"/>
      <c r="GDM29" s="7"/>
      <c r="GDN29" s="7"/>
      <c r="GDO29" s="7"/>
      <c r="GDP29" s="7"/>
      <c r="GDQ29" s="7"/>
      <c r="GDR29" s="7"/>
      <c r="GDS29" s="7"/>
      <c r="GDT29" s="7"/>
      <c r="GDU29" s="7"/>
      <c r="GDV29" s="7"/>
      <c r="GDW29" s="7"/>
      <c r="GDX29" s="7"/>
      <c r="GDY29" s="7"/>
      <c r="GDZ29" s="7"/>
      <c r="GEA29" s="7"/>
      <c r="GEB29" s="7"/>
      <c r="GEC29" s="7"/>
      <c r="GED29" s="7"/>
      <c r="GEE29" s="7"/>
      <c r="GEF29" s="7"/>
      <c r="GEG29" s="7"/>
      <c r="GEH29" s="7"/>
      <c r="GEI29" s="7"/>
      <c r="GEJ29" s="7"/>
      <c r="GEK29" s="7"/>
      <c r="GEL29" s="7"/>
      <c r="GEM29" s="7"/>
      <c r="GEN29" s="7"/>
      <c r="GEO29" s="7"/>
      <c r="GEP29" s="7"/>
      <c r="GEQ29" s="7"/>
      <c r="GER29" s="7"/>
      <c r="GES29" s="7"/>
      <c r="GET29" s="7"/>
      <c r="GEU29" s="7"/>
      <c r="GEV29" s="7"/>
      <c r="GEW29" s="7"/>
      <c r="GEX29" s="7"/>
      <c r="GEY29" s="7"/>
      <c r="GEZ29" s="7"/>
      <c r="GFA29" s="7"/>
      <c r="GFB29" s="7"/>
      <c r="GFC29" s="7"/>
      <c r="GFD29" s="7"/>
      <c r="GFE29" s="7"/>
      <c r="GFF29" s="7"/>
      <c r="GFG29" s="7"/>
      <c r="GFH29" s="7"/>
      <c r="GFI29" s="7"/>
      <c r="GFJ29" s="7"/>
      <c r="GFK29" s="7"/>
      <c r="GFL29" s="7"/>
      <c r="GFM29" s="7"/>
      <c r="GFN29" s="7"/>
      <c r="GFO29" s="7"/>
      <c r="GFP29" s="7"/>
      <c r="GFQ29" s="7"/>
      <c r="GFR29" s="7"/>
      <c r="GFS29" s="7"/>
      <c r="GFT29" s="7"/>
      <c r="GFU29" s="7"/>
      <c r="GFV29" s="7"/>
      <c r="GFW29" s="7"/>
      <c r="GFX29" s="7"/>
      <c r="GFY29" s="7"/>
      <c r="GFZ29" s="7"/>
      <c r="GGA29" s="7"/>
      <c r="GGB29" s="7"/>
      <c r="GGC29" s="7"/>
      <c r="GGD29" s="7"/>
      <c r="GGE29" s="7"/>
      <c r="GGF29" s="7"/>
      <c r="GGG29" s="7"/>
      <c r="GGH29" s="7"/>
      <c r="GGI29" s="7"/>
      <c r="GGJ29" s="7"/>
      <c r="GGK29" s="7"/>
      <c r="GGL29" s="7"/>
      <c r="GGM29" s="7"/>
      <c r="GGN29" s="7"/>
      <c r="GGO29" s="7"/>
      <c r="GGP29" s="7"/>
      <c r="GGQ29" s="7"/>
      <c r="GGR29" s="7"/>
      <c r="GGS29" s="7"/>
      <c r="GGT29" s="7"/>
      <c r="GGU29" s="7"/>
      <c r="GGV29" s="7"/>
      <c r="GGW29" s="7"/>
      <c r="GGX29" s="7"/>
      <c r="GGY29" s="7"/>
      <c r="GGZ29" s="7"/>
      <c r="GHA29" s="7"/>
      <c r="GHB29" s="7"/>
      <c r="GHC29" s="7"/>
      <c r="GHD29" s="7"/>
      <c r="GHE29" s="7"/>
      <c r="GHF29" s="7"/>
      <c r="GHG29" s="7"/>
      <c r="GHH29" s="7"/>
      <c r="GHI29" s="7"/>
      <c r="GHJ29" s="7"/>
      <c r="GHK29" s="7"/>
      <c r="GHL29" s="7"/>
      <c r="GHM29" s="7"/>
      <c r="GHN29" s="7"/>
      <c r="GHO29" s="7"/>
      <c r="GHP29" s="7"/>
      <c r="GHQ29" s="7"/>
      <c r="GHR29" s="7"/>
      <c r="GHS29" s="7"/>
      <c r="GHT29" s="7"/>
      <c r="GHU29" s="7"/>
      <c r="GHV29" s="7"/>
      <c r="GHW29" s="7"/>
      <c r="GHX29" s="7"/>
      <c r="GHY29" s="7"/>
      <c r="GHZ29" s="7"/>
      <c r="GIA29" s="7"/>
      <c r="GIB29" s="7"/>
      <c r="GIC29" s="7"/>
      <c r="GID29" s="7"/>
      <c r="GIE29" s="7"/>
      <c r="GIF29" s="7"/>
      <c r="GIG29" s="7"/>
      <c r="GIH29" s="7"/>
      <c r="GII29" s="7"/>
      <c r="GIJ29" s="7"/>
      <c r="GIK29" s="7"/>
      <c r="GIL29" s="7"/>
      <c r="GIM29" s="7"/>
      <c r="GIN29" s="7"/>
      <c r="GIO29" s="7"/>
      <c r="GIP29" s="7"/>
      <c r="GIQ29" s="7"/>
      <c r="GIR29" s="7"/>
      <c r="GIS29" s="7"/>
      <c r="GIT29" s="7"/>
      <c r="GIU29" s="7"/>
      <c r="GIV29" s="7"/>
      <c r="GIW29" s="7"/>
      <c r="GIX29" s="7"/>
      <c r="GIY29" s="7"/>
      <c r="GIZ29" s="7"/>
      <c r="GJA29" s="7"/>
      <c r="GJB29" s="7"/>
      <c r="GJC29" s="7"/>
      <c r="GJD29" s="7"/>
      <c r="GJE29" s="7"/>
      <c r="GJF29" s="7"/>
      <c r="GJG29" s="7"/>
      <c r="GJH29" s="7"/>
      <c r="GJI29" s="7"/>
      <c r="GJJ29" s="7"/>
      <c r="GJK29" s="7"/>
      <c r="GJL29" s="7"/>
      <c r="GJM29" s="7"/>
      <c r="GJN29" s="7"/>
      <c r="GJO29" s="7"/>
      <c r="GJP29" s="7"/>
      <c r="GJQ29" s="7"/>
      <c r="GJR29" s="7"/>
      <c r="GJS29" s="7"/>
      <c r="GJT29" s="7"/>
      <c r="GJU29" s="7"/>
      <c r="GJV29" s="7"/>
      <c r="GJW29" s="7"/>
      <c r="GJX29" s="7"/>
      <c r="GJY29" s="7"/>
      <c r="GJZ29" s="7"/>
      <c r="GKA29" s="7"/>
      <c r="GKB29" s="7"/>
      <c r="GKC29" s="7"/>
      <c r="GKD29" s="7"/>
      <c r="GKE29" s="7"/>
      <c r="GKF29" s="7"/>
      <c r="GKG29" s="7"/>
      <c r="GKH29" s="7"/>
      <c r="GKI29" s="7"/>
      <c r="GKJ29" s="7"/>
      <c r="GKK29" s="7"/>
      <c r="GKL29" s="7"/>
      <c r="GKM29" s="7"/>
      <c r="GKN29" s="7"/>
      <c r="GKO29" s="7"/>
      <c r="GKP29" s="7"/>
      <c r="GKQ29" s="7"/>
      <c r="GKR29" s="7"/>
      <c r="GKS29" s="7"/>
      <c r="GKT29" s="7"/>
      <c r="GKU29" s="7"/>
      <c r="GKV29" s="7"/>
      <c r="GKW29" s="7"/>
      <c r="GKX29" s="7"/>
      <c r="GKY29" s="7"/>
      <c r="GKZ29" s="7"/>
      <c r="GLA29" s="7"/>
      <c r="GLB29" s="7"/>
      <c r="GLC29" s="7"/>
      <c r="GLD29" s="7"/>
      <c r="GLE29" s="7"/>
      <c r="GLF29" s="7"/>
      <c r="GLG29" s="7"/>
      <c r="GLH29" s="7"/>
      <c r="GLI29" s="7"/>
      <c r="GLJ29" s="7"/>
      <c r="GLK29" s="7"/>
      <c r="GLL29" s="7"/>
      <c r="GLM29" s="7"/>
      <c r="GLN29" s="7"/>
      <c r="GLO29" s="7"/>
      <c r="GLP29" s="7"/>
      <c r="GLQ29" s="7"/>
      <c r="GLR29" s="7"/>
      <c r="GLS29" s="7"/>
      <c r="GLT29" s="7"/>
      <c r="GLU29" s="7"/>
      <c r="GLV29" s="7"/>
      <c r="GLW29" s="7"/>
      <c r="GLX29" s="7"/>
      <c r="GLY29" s="7"/>
      <c r="GLZ29" s="7"/>
      <c r="GMA29" s="7"/>
      <c r="GMB29" s="7"/>
      <c r="GMC29" s="7"/>
      <c r="GMD29" s="7"/>
      <c r="GME29" s="7"/>
      <c r="GMF29" s="7"/>
      <c r="GMG29" s="7"/>
      <c r="GMH29" s="7"/>
      <c r="GMI29" s="7"/>
      <c r="GMJ29" s="7"/>
      <c r="GMK29" s="7"/>
      <c r="GML29" s="7"/>
      <c r="GMM29" s="7"/>
      <c r="GMN29" s="7"/>
      <c r="GMO29" s="7"/>
      <c r="GMP29" s="7"/>
      <c r="GMQ29" s="7"/>
      <c r="GMR29" s="7"/>
      <c r="GMS29" s="7"/>
      <c r="GMT29" s="7"/>
      <c r="GMU29" s="7"/>
      <c r="GMV29" s="7"/>
      <c r="GMW29" s="7"/>
      <c r="GMX29" s="7"/>
      <c r="GMY29" s="7"/>
      <c r="GMZ29" s="7"/>
      <c r="GNA29" s="7"/>
      <c r="GNB29" s="7"/>
      <c r="GNC29" s="7"/>
      <c r="GND29" s="7"/>
      <c r="GNE29" s="7"/>
      <c r="GNF29" s="7"/>
      <c r="GNG29" s="7"/>
      <c r="GNH29" s="7"/>
      <c r="GNI29" s="7"/>
      <c r="GNJ29" s="7"/>
      <c r="GNK29" s="7"/>
      <c r="GNL29" s="7"/>
      <c r="GNM29" s="7"/>
      <c r="GNN29" s="7"/>
      <c r="GNO29" s="7"/>
      <c r="GNP29" s="7"/>
      <c r="GNQ29" s="7"/>
      <c r="GNR29" s="7"/>
      <c r="GNS29" s="7"/>
      <c r="GNT29" s="7"/>
      <c r="GNU29" s="7"/>
      <c r="GNV29" s="7"/>
      <c r="GNW29" s="7"/>
      <c r="GNX29" s="7"/>
      <c r="GNY29" s="7"/>
      <c r="GNZ29" s="7"/>
      <c r="GOA29" s="7"/>
      <c r="GOB29" s="7"/>
      <c r="GOC29" s="7"/>
      <c r="GOD29" s="7"/>
      <c r="GOE29" s="7"/>
      <c r="GOF29" s="7"/>
      <c r="GOG29" s="7"/>
      <c r="GOH29" s="7"/>
      <c r="GOI29" s="7"/>
      <c r="GOJ29" s="7"/>
      <c r="GOK29" s="7"/>
      <c r="GOL29" s="7"/>
      <c r="GOM29" s="7"/>
      <c r="GON29" s="7"/>
      <c r="GOO29" s="7"/>
      <c r="GOP29" s="7"/>
      <c r="GOQ29" s="7"/>
      <c r="GOR29" s="7"/>
      <c r="GOS29" s="7"/>
      <c r="GOT29" s="7"/>
      <c r="GOU29" s="7"/>
      <c r="GOV29" s="7"/>
      <c r="GOW29" s="7"/>
      <c r="GOX29" s="7"/>
      <c r="GOY29" s="7"/>
      <c r="GOZ29" s="7"/>
      <c r="GPA29" s="7"/>
      <c r="GPB29" s="7"/>
      <c r="GPC29" s="7"/>
      <c r="GPD29" s="7"/>
      <c r="GPE29" s="7"/>
      <c r="GPF29" s="7"/>
      <c r="GPG29" s="7"/>
      <c r="GPH29" s="7"/>
      <c r="GPI29" s="7"/>
      <c r="GPJ29" s="7"/>
      <c r="GPK29" s="7"/>
      <c r="GPL29" s="7"/>
      <c r="GPM29" s="7"/>
      <c r="GPN29" s="7"/>
      <c r="GPO29" s="7"/>
      <c r="GPP29" s="7"/>
      <c r="GPQ29" s="7"/>
      <c r="GPR29" s="7"/>
      <c r="GPS29" s="7"/>
      <c r="GPT29" s="7"/>
      <c r="GPU29" s="7"/>
      <c r="GPV29" s="7"/>
      <c r="GPW29" s="7"/>
      <c r="GPX29" s="7"/>
      <c r="GPY29" s="7"/>
      <c r="GPZ29" s="7"/>
      <c r="GQA29" s="7"/>
      <c r="GQB29" s="7"/>
      <c r="GQC29" s="7"/>
      <c r="GQD29" s="7"/>
      <c r="GQE29" s="7"/>
      <c r="GQF29" s="7"/>
      <c r="GQG29" s="7"/>
      <c r="GQH29" s="7"/>
      <c r="GQI29" s="7"/>
      <c r="GQJ29" s="7"/>
      <c r="GQK29" s="7"/>
      <c r="GQL29" s="7"/>
      <c r="GQM29" s="7"/>
      <c r="GQN29" s="7"/>
      <c r="GQO29" s="7"/>
      <c r="GQP29" s="7"/>
      <c r="GQQ29" s="7"/>
      <c r="GQR29" s="7"/>
      <c r="GQS29" s="7"/>
      <c r="GQT29" s="7"/>
      <c r="GQU29" s="7"/>
      <c r="GQV29" s="7"/>
      <c r="GQW29" s="7"/>
      <c r="GQX29" s="7"/>
      <c r="GQY29" s="7"/>
      <c r="GQZ29" s="7"/>
      <c r="GRA29" s="7"/>
      <c r="GRB29" s="7"/>
      <c r="GRC29" s="7"/>
      <c r="GRD29" s="7"/>
      <c r="GRE29" s="7"/>
      <c r="GRF29" s="7"/>
      <c r="GRG29" s="7"/>
      <c r="GRH29" s="7"/>
      <c r="GRI29" s="7"/>
      <c r="GRJ29" s="7"/>
      <c r="GRK29" s="7"/>
      <c r="GRL29" s="7"/>
      <c r="GRM29" s="7"/>
      <c r="GRN29" s="7"/>
      <c r="GRO29" s="7"/>
      <c r="GRP29" s="7"/>
      <c r="GRQ29" s="7"/>
      <c r="GRR29" s="7"/>
      <c r="GRS29" s="7"/>
      <c r="GRT29" s="7"/>
      <c r="GRU29" s="7"/>
      <c r="GRV29" s="7"/>
      <c r="GRW29" s="7"/>
      <c r="GRX29" s="7"/>
      <c r="GRY29" s="7"/>
      <c r="GRZ29" s="7"/>
      <c r="GSA29" s="7"/>
      <c r="GSB29" s="7"/>
      <c r="GSC29" s="7"/>
      <c r="GSD29" s="7"/>
      <c r="GSE29" s="7"/>
      <c r="GSF29" s="7"/>
      <c r="GSG29" s="7"/>
      <c r="GSH29" s="7"/>
      <c r="GSI29" s="7"/>
      <c r="GSJ29" s="7"/>
      <c r="GSK29" s="7"/>
      <c r="GSL29" s="7"/>
      <c r="GSM29" s="7"/>
      <c r="GSN29" s="7"/>
      <c r="GSO29" s="7"/>
      <c r="GSP29" s="7"/>
      <c r="GSQ29" s="7"/>
      <c r="GSR29" s="7"/>
      <c r="GSS29" s="7"/>
      <c r="GST29" s="7"/>
      <c r="GSU29" s="7"/>
      <c r="GSV29" s="7"/>
      <c r="GSW29" s="7"/>
      <c r="GSX29" s="7"/>
      <c r="GSY29" s="7"/>
      <c r="GSZ29" s="7"/>
      <c r="GTA29" s="7"/>
      <c r="GTB29" s="7"/>
      <c r="GTC29" s="7"/>
      <c r="GTD29" s="7"/>
      <c r="GTE29" s="7"/>
      <c r="GTF29" s="7"/>
      <c r="GTG29" s="7"/>
      <c r="GTH29" s="7"/>
      <c r="GTI29" s="7"/>
      <c r="GTJ29" s="7"/>
      <c r="GTK29" s="7"/>
      <c r="GTL29" s="7"/>
      <c r="GTM29" s="7"/>
      <c r="GTN29" s="7"/>
      <c r="GTO29" s="7"/>
      <c r="GTP29" s="7"/>
      <c r="GTQ29" s="7"/>
      <c r="GTR29" s="7"/>
      <c r="GTS29" s="7"/>
      <c r="GTT29" s="7"/>
      <c r="GTU29" s="7"/>
      <c r="GTV29" s="7"/>
      <c r="GTW29" s="7"/>
      <c r="GTX29" s="7"/>
      <c r="GTY29" s="7"/>
      <c r="GTZ29" s="7"/>
      <c r="GUA29" s="7"/>
      <c r="GUB29" s="7"/>
      <c r="GUC29" s="7"/>
      <c r="GUD29" s="7"/>
      <c r="GUE29" s="7"/>
      <c r="GUF29" s="7"/>
      <c r="GUG29" s="7"/>
      <c r="GUH29" s="7"/>
      <c r="GUI29" s="7"/>
      <c r="GUJ29" s="7"/>
      <c r="GUK29" s="7"/>
      <c r="GUL29" s="7"/>
      <c r="GUM29" s="7"/>
      <c r="GUN29" s="7"/>
      <c r="GUO29" s="7"/>
      <c r="GUP29" s="7"/>
      <c r="GUQ29" s="7"/>
      <c r="GUR29" s="7"/>
      <c r="GUS29" s="7"/>
      <c r="GUT29" s="7"/>
      <c r="GUU29" s="7"/>
      <c r="GUV29" s="7"/>
      <c r="GUW29" s="7"/>
      <c r="GUX29" s="7"/>
      <c r="GUY29" s="7"/>
      <c r="GUZ29" s="7"/>
      <c r="GVA29" s="7"/>
      <c r="GVB29" s="7"/>
      <c r="GVC29" s="7"/>
      <c r="GVD29" s="7"/>
      <c r="GVE29" s="7"/>
      <c r="GVF29" s="7"/>
      <c r="GVG29" s="7"/>
      <c r="GVH29" s="7"/>
      <c r="GVI29" s="7"/>
      <c r="GVJ29" s="7"/>
      <c r="GVK29" s="7"/>
      <c r="GVL29" s="7"/>
      <c r="GVM29" s="7"/>
      <c r="GVN29" s="7"/>
      <c r="GVO29" s="7"/>
      <c r="GVP29" s="7"/>
      <c r="GVQ29" s="7"/>
      <c r="GVR29" s="7"/>
      <c r="GVS29" s="7"/>
      <c r="GVT29" s="7"/>
      <c r="GVU29" s="7"/>
      <c r="GVV29" s="7"/>
      <c r="GVW29" s="7"/>
      <c r="GVX29" s="7"/>
      <c r="GVY29" s="7"/>
      <c r="GVZ29" s="7"/>
      <c r="GWA29" s="7"/>
      <c r="GWB29" s="7"/>
      <c r="GWC29" s="7"/>
      <c r="GWD29" s="7"/>
      <c r="GWE29" s="7"/>
      <c r="GWF29" s="7"/>
      <c r="GWG29" s="7"/>
      <c r="GWH29" s="7"/>
      <c r="GWI29" s="7"/>
      <c r="GWJ29" s="7"/>
      <c r="GWK29" s="7"/>
      <c r="GWL29" s="7"/>
      <c r="GWM29" s="7"/>
      <c r="GWN29" s="7"/>
      <c r="GWO29" s="7"/>
      <c r="GWP29" s="7"/>
      <c r="GWQ29" s="7"/>
      <c r="GWR29" s="7"/>
      <c r="GWS29" s="7"/>
      <c r="GWT29" s="7"/>
      <c r="GWU29" s="7"/>
      <c r="GWV29" s="7"/>
      <c r="GWW29" s="7"/>
      <c r="GWX29" s="7"/>
      <c r="GWY29" s="7"/>
      <c r="GWZ29" s="7"/>
      <c r="GXA29" s="7"/>
      <c r="GXB29" s="7"/>
      <c r="GXC29" s="7"/>
      <c r="GXD29" s="7"/>
      <c r="GXE29" s="7"/>
      <c r="GXF29" s="7"/>
      <c r="GXG29" s="7"/>
      <c r="GXH29" s="7"/>
      <c r="GXI29" s="7"/>
      <c r="GXJ29" s="7"/>
      <c r="GXK29" s="7"/>
      <c r="GXL29" s="7"/>
      <c r="GXM29" s="7"/>
      <c r="GXN29" s="7"/>
      <c r="GXO29" s="7"/>
      <c r="GXP29" s="7"/>
      <c r="GXQ29" s="7"/>
      <c r="GXR29" s="7"/>
      <c r="GXS29" s="7"/>
      <c r="GXT29" s="7"/>
      <c r="GXU29" s="7"/>
      <c r="GXV29" s="7"/>
      <c r="GXW29" s="7"/>
      <c r="GXX29" s="7"/>
      <c r="GXY29" s="7"/>
      <c r="GXZ29" s="7"/>
      <c r="GYA29" s="7"/>
      <c r="GYB29" s="7"/>
      <c r="GYC29" s="7"/>
      <c r="GYD29" s="7"/>
      <c r="GYE29" s="7"/>
      <c r="GYF29" s="7"/>
      <c r="GYG29" s="7"/>
      <c r="GYH29" s="7"/>
      <c r="GYI29" s="7"/>
      <c r="GYJ29" s="7"/>
      <c r="GYK29" s="7"/>
      <c r="GYL29" s="7"/>
      <c r="GYM29" s="7"/>
      <c r="GYN29" s="7"/>
      <c r="GYO29" s="7"/>
      <c r="GYP29" s="7"/>
      <c r="GYQ29" s="7"/>
      <c r="GYR29" s="7"/>
      <c r="GYS29" s="7"/>
      <c r="GYT29" s="7"/>
      <c r="GYU29" s="7"/>
      <c r="GYV29" s="7"/>
      <c r="GYW29" s="7"/>
      <c r="GYX29" s="7"/>
      <c r="GYY29" s="7"/>
      <c r="GYZ29" s="7"/>
      <c r="GZA29" s="7"/>
      <c r="GZB29" s="7"/>
      <c r="GZC29" s="7"/>
      <c r="GZD29" s="7"/>
      <c r="GZE29" s="7"/>
      <c r="GZF29" s="7"/>
      <c r="GZG29" s="7"/>
      <c r="GZH29" s="7"/>
      <c r="GZI29" s="7"/>
      <c r="GZJ29" s="7"/>
      <c r="GZK29" s="7"/>
      <c r="GZL29" s="7"/>
      <c r="GZM29" s="7"/>
      <c r="GZN29" s="7"/>
      <c r="GZO29" s="7"/>
      <c r="GZP29" s="7"/>
      <c r="GZQ29" s="7"/>
      <c r="GZR29" s="7"/>
      <c r="GZS29" s="7"/>
      <c r="GZT29" s="7"/>
      <c r="GZU29" s="7"/>
      <c r="GZV29" s="7"/>
      <c r="GZW29" s="7"/>
      <c r="GZX29" s="7"/>
      <c r="GZY29" s="7"/>
      <c r="GZZ29" s="7"/>
      <c r="HAA29" s="7"/>
      <c r="HAB29" s="7"/>
      <c r="HAC29" s="7"/>
      <c r="HAD29" s="7"/>
      <c r="HAE29" s="7"/>
      <c r="HAF29" s="7"/>
      <c r="HAG29" s="7"/>
      <c r="HAH29" s="7"/>
      <c r="HAI29" s="7"/>
      <c r="HAJ29" s="7"/>
      <c r="HAK29" s="7"/>
      <c r="HAL29" s="7"/>
      <c r="HAM29" s="7"/>
      <c r="HAN29" s="7"/>
      <c r="HAO29" s="7"/>
      <c r="HAP29" s="7"/>
      <c r="HAQ29" s="7"/>
      <c r="HAR29" s="7"/>
      <c r="HAS29" s="7"/>
      <c r="HAT29" s="7"/>
      <c r="HAU29" s="7"/>
      <c r="HAV29" s="7"/>
      <c r="HAW29" s="7"/>
      <c r="HAX29" s="7"/>
      <c r="HAY29" s="7"/>
      <c r="HAZ29" s="7"/>
      <c r="HBA29" s="7"/>
      <c r="HBB29" s="7"/>
      <c r="HBC29" s="7"/>
      <c r="HBD29" s="7"/>
      <c r="HBE29" s="7"/>
      <c r="HBF29" s="7"/>
      <c r="HBG29" s="7"/>
      <c r="HBH29" s="7"/>
      <c r="HBI29" s="7"/>
      <c r="HBJ29" s="7"/>
      <c r="HBK29" s="7"/>
      <c r="HBL29" s="7"/>
      <c r="HBM29" s="7"/>
      <c r="HBN29" s="7"/>
      <c r="HBO29" s="7"/>
      <c r="HBP29" s="7"/>
      <c r="HBQ29" s="7"/>
      <c r="HBR29" s="7"/>
      <c r="HBS29" s="7"/>
      <c r="HBT29" s="7"/>
      <c r="HBU29" s="7"/>
      <c r="HBV29" s="7"/>
      <c r="HBW29" s="7"/>
      <c r="HBX29" s="7"/>
      <c r="HBY29" s="7"/>
      <c r="HBZ29" s="7"/>
      <c r="HCA29" s="7"/>
      <c r="HCB29" s="7"/>
      <c r="HCC29" s="7"/>
      <c r="HCD29" s="7"/>
      <c r="HCE29" s="7"/>
      <c r="HCF29" s="7"/>
      <c r="HCG29" s="7"/>
      <c r="HCH29" s="7"/>
      <c r="HCI29" s="7"/>
      <c r="HCJ29" s="7"/>
      <c r="HCK29" s="7"/>
      <c r="HCL29" s="7"/>
      <c r="HCM29" s="7"/>
      <c r="HCN29" s="7"/>
      <c r="HCO29" s="7"/>
      <c r="HCP29" s="7"/>
      <c r="HCQ29" s="7"/>
      <c r="HCR29" s="7"/>
      <c r="HCS29" s="7"/>
      <c r="HCT29" s="7"/>
      <c r="HCU29" s="7"/>
      <c r="HCV29" s="7"/>
      <c r="HCW29" s="7"/>
      <c r="HCX29" s="7"/>
      <c r="HCY29" s="7"/>
      <c r="HCZ29" s="7"/>
      <c r="HDA29" s="7"/>
      <c r="HDB29" s="7"/>
      <c r="HDC29" s="7"/>
      <c r="HDD29" s="7"/>
      <c r="HDE29" s="7"/>
      <c r="HDF29" s="7"/>
      <c r="HDG29" s="7"/>
      <c r="HDH29" s="7"/>
      <c r="HDI29" s="7"/>
      <c r="HDJ29" s="7"/>
      <c r="HDK29" s="7"/>
      <c r="HDL29" s="7"/>
      <c r="HDM29" s="7"/>
      <c r="HDN29" s="7"/>
      <c r="HDO29" s="7"/>
      <c r="HDP29" s="7"/>
      <c r="HDQ29" s="7"/>
      <c r="HDR29" s="7"/>
      <c r="HDS29" s="7"/>
      <c r="HDT29" s="7"/>
      <c r="HDU29" s="7"/>
      <c r="HDV29" s="7"/>
      <c r="HDW29" s="7"/>
      <c r="HDX29" s="7"/>
      <c r="HDY29" s="7"/>
      <c r="HDZ29" s="7"/>
      <c r="HEA29" s="7"/>
      <c r="HEB29" s="7"/>
      <c r="HEC29" s="7"/>
      <c r="HED29" s="7"/>
      <c r="HEE29" s="7"/>
      <c r="HEF29" s="7"/>
      <c r="HEG29" s="7"/>
      <c r="HEH29" s="7"/>
      <c r="HEI29" s="7"/>
      <c r="HEJ29" s="7"/>
      <c r="HEK29" s="7"/>
      <c r="HEL29" s="7"/>
      <c r="HEM29" s="7"/>
      <c r="HEN29" s="7"/>
      <c r="HEO29" s="7"/>
      <c r="HEP29" s="7"/>
      <c r="HEQ29" s="7"/>
      <c r="HER29" s="7"/>
      <c r="HES29" s="7"/>
      <c r="HET29" s="7"/>
      <c r="HEU29" s="7"/>
      <c r="HEV29" s="7"/>
      <c r="HEW29" s="7"/>
      <c r="HEX29" s="7"/>
      <c r="HEY29" s="7"/>
      <c r="HEZ29" s="7"/>
      <c r="HFA29" s="7"/>
      <c r="HFB29" s="7"/>
      <c r="HFC29" s="7"/>
      <c r="HFD29" s="7"/>
      <c r="HFE29" s="7"/>
      <c r="HFF29" s="7"/>
      <c r="HFG29" s="7"/>
      <c r="HFH29" s="7"/>
      <c r="HFI29" s="7"/>
      <c r="HFJ29" s="7"/>
      <c r="HFK29" s="7"/>
      <c r="HFL29" s="7"/>
      <c r="HFM29" s="7"/>
      <c r="HFN29" s="7"/>
      <c r="HFO29" s="7"/>
      <c r="HFP29" s="7"/>
      <c r="HFQ29" s="7"/>
      <c r="HFR29" s="7"/>
      <c r="HFS29" s="7"/>
      <c r="HFT29" s="7"/>
      <c r="HFU29" s="7"/>
      <c r="HFV29" s="7"/>
      <c r="HFW29" s="7"/>
      <c r="HFX29" s="7"/>
      <c r="HFY29" s="7"/>
      <c r="HFZ29" s="7"/>
      <c r="HGA29" s="7"/>
      <c r="HGB29" s="7"/>
      <c r="HGC29" s="7"/>
      <c r="HGD29" s="7"/>
      <c r="HGE29" s="7"/>
      <c r="HGF29" s="7"/>
      <c r="HGG29" s="7"/>
      <c r="HGH29" s="7"/>
      <c r="HGI29" s="7"/>
      <c r="HGJ29" s="7"/>
      <c r="HGK29" s="7"/>
      <c r="HGL29" s="7"/>
      <c r="HGM29" s="7"/>
      <c r="HGN29" s="7"/>
      <c r="HGO29" s="7"/>
      <c r="HGP29" s="7"/>
      <c r="HGQ29" s="7"/>
      <c r="HGR29" s="7"/>
      <c r="HGS29" s="7"/>
      <c r="HGT29" s="7"/>
      <c r="HGU29" s="7"/>
      <c r="HGV29" s="7"/>
      <c r="HGW29" s="7"/>
      <c r="HGX29" s="7"/>
      <c r="HGY29" s="7"/>
      <c r="HGZ29" s="7"/>
      <c r="HHA29" s="7"/>
      <c r="HHB29" s="7"/>
      <c r="HHC29" s="7"/>
      <c r="HHD29" s="7"/>
      <c r="HHE29" s="7"/>
      <c r="HHF29" s="7"/>
      <c r="HHG29" s="7"/>
      <c r="HHH29" s="7"/>
      <c r="HHI29" s="7"/>
      <c r="HHJ29" s="7"/>
      <c r="HHK29" s="7"/>
      <c r="HHL29" s="7"/>
      <c r="HHM29" s="7"/>
      <c r="HHN29" s="7"/>
      <c r="HHO29" s="7"/>
      <c r="HHP29" s="7"/>
      <c r="HHQ29" s="7"/>
      <c r="HHR29" s="7"/>
      <c r="HHS29" s="7"/>
      <c r="HHT29" s="7"/>
      <c r="HHU29" s="7"/>
      <c r="HHV29" s="7"/>
      <c r="HHW29" s="7"/>
      <c r="HHX29" s="7"/>
      <c r="HHY29" s="7"/>
      <c r="HHZ29" s="7"/>
      <c r="HIA29" s="7"/>
      <c r="HIB29" s="7"/>
      <c r="HIC29" s="7"/>
      <c r="HID29" s="7"/>
      <c r="HIE29" s="7"/>
      <c r="HIF29" s="7"/>
      <c r="HIG29" s="7"/>
      <c r="HIH29" s="7"/>
      <c r="HII29" s="7"/>
      <c r="HIJ29" s="7"/>
      <c r="HIK29" s="7"/>
      <c r="HIL29" s="7"/>
      <c r="HIM29" s="7"/>
      <c r="HIN29" s="7"/>
      <c r="HIO29" s="7"/>
      <c r="HIP29" s="7"/>
      <c r="HIQ29" s="7"/>
      <c r="HIR29" s="7"/>
      <c r="HIS29" s="7"/>
      <c r="HIT29" s="7"/>
      <c r="HIU29" s="7"/>
      <c r="HIV29" s="7"/>
      <c r="HIW29" s="7"/>
      <c r="HIX29" s="7"/>
      <c r="HIY29" s="7"/>
      <c r="HIZ29" s="7"/>
      <c r="HJA29" s="7"/>
      <c r="HJB29" s="7"/>
      <c r="HJC29" s="7"/>
      <c r="HJD29" s="7"/>
      <c r="HJE29" s="7"/>
      <c r="HJF29" s="7"/>
      <c r="HJG29" s="7"/>
      <c r="HJH29" s="7"/>
      <c r="HJI29" s="7"/>
      <c r="HJJ29" s="7"/>
      <c r="HJK29" s="7"/>
      <c r="HJL29" s="7"/>
      <c r="HJM29" s="7"/>
      <c r="HJN29" s="7"/>
      <c r="HJO29" s="7"/>
      <c r="HJP29" s="7"/>
      <c r="HJQ29" s="7"/>
      <c r="HJR29" s="7"/>
      <c r="HJS29" s="7"/>
      <c r="HJT29" s="7"/>
      <c r="HJU29" s="7"/>
      <c r="HJV29" s="7"/>
      <c r="HJW29" s="7"/>
      <c r="HJX29" s="7"/>
      <c r="HJY29" s="7"/>
      <c r="HJZ29" s="7"/>
      <c r="HKA29" s="7"/>
      <c r="HKB29" s="7"/>
      <c r="HKC29" s="7"/>
      <c r="HKD29" s="7"/>
      <c r="HKE29" s="7"/>
      <c r="HKF29" s="7"/>
      <c r="HKG29" s="7"/>
      <c r="HKH29" s="7"/>
      <c r="HKI29" s="7"/>
      <c r="HKJ29" s="7"/>
      <c r="HKK29" s="7"/>
      <c r="HKL29" s="7"/>
      <c r="HKM29" s="7"/>
      <c r="HKN29" s="7"/>
      <c r="HKO29" s="7"/>
      <c r="HKP29" s="7"/>
      <c r="HKQ29" s="7"/>
      <c r="HKR29" s="7"/>
      <c r="HKS29" s="7"/>
      <c r="HKT29" s="7"/>
      <c r="HKU29" s="7"/>
      <c r="HKV29" s="7"/>
      <c r="HKW29" s="7"/>
      <c r="HKX29" s="7"/>
      <c r="HKY29" s="7"/>
      <c r="HKZ29" s="7"/>
      <c r="HLA29" s="7"/>
      <c r="HLB29" s="7"/>
      <c r="HLC29" s="7"/>
      <c r="HLD29" s="7"/>
      <c r="HLE29" s="7"/>
      <c r="HLF29" s="7"/>
      <c r="HLG29" s="7"/>
      <c r="HLH29" s="7"/>
      <c r="HLI29" s="7"/>
      <c r="HLJ29" s="7"/>
      <c r="HLK29" s="7"/>
      <c r="HLL29" s="7"/>
      <c r="HLM29" s="7"/>
      <c r="HLN29" s="7"/>
      <c r="HLO29" s="7"/>
      <c r="HLP29" s="7"/>
      <c r="HLQ29" s="7"/>
      <c r="HLR29" s="7"/>
      <c r="HLS29" s="7"/>
      <c r="HLT29" s="7"/>
      <c r="HLU29" s="7"/>
      <c r="HLV29" s="7"/>
      <c r="HLW29" s="7"/>
      <c r="HLX29" s="7"/>
      <c r="HLY29" s="7"/>
      <c r="HLZ29" s="7"/>
      <c r="HMA29" s="7"/>
      <c r="HMB29" s="7"/>
      <c r="HMC29" s="7"/>
      <c r="HMD29" s="7"/>
      <c r="HME29" s="7"/>
      <c r="HMF29" s="7"/>
      <c r="HMG29" s="7"/>
      <c r="HMH29" s="7"/>
      <c r="HMI29" s="7"/>
      <c r="HMJ29" s="7"/>
      <c r="HMK29" s="7"/>
      <c r="HML29" s="7"/>
      <c r="HMM29" s="7"/>
      <c r="HMN29" s="7"/>
      <c r="HMO29" s="7"/>
      <c r="HMP29" s="7"/>
      <c r="HMQ29" s="7"/>
      <c r="HMR29" s="7"/>
      <c r="HMS29" s="7"/>
      <c r="HMT29" s="7"/>
      <c r="HMU29" s="7"/>
      <c r="HMV29" s="7"/>
      <c r="HMW29" s="7"/>
      <c r="HMX29" s="7"/>
      <c r="HMY29" s="7"/>
      <c r="HMZ29" s="7"/>
      <c r="HNA29" s="7"/>
      <c r="HNB29" s="7"/>
      <c r="HNC29" s="7"/>
      <c r="HND29" s="7"/>
      <c r="HNE29" s="7"/>
      <c r="HNF29" s="7"/>
      <c r="HNG29" s="7"/>
      <c r="HNH29" s="7"/>
      <c r="HNI29" s="7"/>
      <c r="HNJ29" s="7"/>
      <c r="HNK29" s="7"/>
      <c r="HNL29" s="7"/>
      <c r="HNM29" s="7"/>
      <c r="HNN29" s="7"/>
      <c r="HNO29" s="7"/>
      <c r="HNP29" s="7"/>
      <c r="HNQ29" s="7"/>
      <c r="HNR29" s="7"/>
      <c r="HNS29" s="7"/>
      <c r="HNT29" s="7"/>
      <c r="HNU29" s="7"/>
      <c r="HNV29" s="7"/>
      <c r="HNW29" s="7"/>
      <c r="HNX29" s="7"/>
      <c r="HNY29" s="7"/>
      <c r="HNZ29" s="7"/>
      <c r="HOA29" s="7"/>
      <c r="HOB29" s="7"/>
      <c r="HOC29" s="7"/>
      <c r="HOD29" s="7"/>
      <c r="HOE29" s="7"/>
      <c r="HOF29" s="7"/>
      <c r="HOG29" s="7"/>
      <c r="HOH29" s="7"/>
      <c r="HOI29" s="7"/>
      <c r="HOJ29" s="7"/>
      <c r="HOK29" s="7"/>
      <c r="HOL29" s="7"/>
      <c r="HOM29" s="7"/>
      <c r="HON29" s="7"/>
      <c r="HOO29" s="7"/>
      <c r="HOP29" s="7"/>
      <c r="HOQ29" s="7"/>
      <c r="HOR29" s="7"/>
      <c r="HOS29" s="7"/>
      <c r="HOT29" s="7"/>
      <c r="HOU29" s="7"/>
      <c r="HOV29" s="7"/>
      <c r="HOW29" s="7"/>
      <c r="HOX29" s="7"/>
      <c r="HOY29" s="7"/>
      <c r="HOZ29" s="7"/>
      <c r="HPA29" s="7"/>
      <c r="HPB29" s="7"/>
      <c r="HPC29" s="7"/>
      <c r="HPD29" s="7"/>
      <c r="HPE29" s="7"/>
      <c r="HPF29" s="7"/>
      <c r="HPG29" s="7"/>
      <c r="HPH29" s="7"/>
      <c r="HPI29" s="7"/>
      <c r="HPJ29" s="7"/>
      <c r="HPK29" s="7"/>
      <c r="HPL29" s="7"/>
      <c r="HPM29" s="7"/>
      <c r="HPN29" s="7"/>
      <c r="HPO29" s="7"/>
      <c r="HPP29" s="7"/>
      <c r="HPQ29" s="7"/>
      <c r="HPR29" s="7"/>
      <c r="HPS29" s="7"/>
      <c r="HPT29" s="7"/>
      <c r="HPU29" s="7"/>
      <c r="HPV29" s="7"/>
      <c r="HPW29" s="7"/>
      <c r="HPX29" s="7"/>
      <c r="HPY29" s="7"/>
      <c r="HPZ29" s="7"/>
      <c r="HQA29" s="7"/>
      <c r="HQB29" s="7"/>
      <c r="HQC29" s="7"/>
      <c r="HQD29" s="7"/>
      <c r="HQE29" s="7"/>
      <c r="HQF29" s="7"/>
      <c r="HQG29" s="7"/>
      <c r="HQH29" s="7"/>
      <c r="HQI29" s="7"/>
      <c r="HQJ29" s="7"/>
      <c r="HQK29" s="7"/>
      <c r="HQL29" s="7"/>
      <c r="HQM29" s="7"/>
      <c r="HQN29" s="7"/>
      <c r="HQO29" s="7"/>
      <c r="HQP29" s="7"/>
      <c r="HQQ29" s="7"/>
      <c r="HQR29" s="7"/>
      <c r="HQS29" s="7"/>
      <c r="HQT29" s="7"/>
      <c r="HQU29" s="7"/>
      <c r="HQV29" s="7"/>
      <c r="HQW29" s="7"/>
      <c r="HQX29" s="7"/>
      <c r="HQY29" s="7"/>
      <c r="HQZ29" s="7"/>
      <c r="HRA29" s="7"/>
      <c r="HRB29" s="7"/>
      <c r="HRC29" s="7"/>
      <c r="HRD29" s="7"/>
      <c r="HRE29" s="7"/>
      <c r="HRF29" s="7"/>
      <c r="HRG29" s="7"/>
      <c r="HRH29" s="7"/>
      <c r="HRI29" s="7"/>
      <c r="HRJ29" s="7"/>
      <c r="HRK29" s="7"/>
      <c r="HRL29" s="7"/>
      <c r="HRM29" s="7"/>
      <c r="HRN29" s="7"/>
      <c r="HRO29" s="7"/>
      <c r="HRP29" s="7"/>
      <c r="HRQ29" s="7"/>
      <c r="HRR29" s="7"/>
      <c r="HRS29" s="7"/>
      <c r="HRT29" s="7"/>
      <c r="HRU29" s="7"/>
      <c r="HRV29" s="7"/>
      <c r="HRW29" s="7"/>
      <c r="HRX29" s="7"/>
      <c r="HRY29" s="7"/>
      <c r="HRZ29" s="7"/>
      <c r="HSA29" s="7"/>
      <c r="HSB29" s="7"/>
      <c r="HSC29" s="7"/>
      <c r="HSD29" s="7"/>
      <c r="HSE29" s="7"/>
      <c r="HSF29" s="7"/>
      <c r="HSG29" s="7"/>
      <c r="HSH29" s="7"/>
      <c r="HSI29" s="7"/>
      <c r="HSJ29" s="7"/>
      <c r="HSK29" s="7"/>
      <c r="HSL29" s="7"/>
      <c r="HSM29" s="7"/>
      <c r="HSN29" s="7"/>
      <c r="HSO29" s="7"/>
      <c r="HSP29" s="7"/>
      <c r="HSQ29" s="7"/>
      <c r="HSR29" s="7"/>
      <c r="HSS29" s="7"/>
      <c r="HST29" s="7"/>
      <c r="HSU29" s="7"/>
      <c r="HSV29" s="7"/>
      <c r="HSW29" s="7"/>
      <c r="HSX29" s="7"/>
      <c r="HSY29" s="7"/>
      <c r="HSZ29" s="7"/>
      <c r="HTA29" s="7"/>
      <c r="HTB29" s="7"/>
      <c r="HTC29" s="7"/>
      <c r="HTD29" s="7"/>
      <c r="HTE29" s="7"/>
      <c r="HTF29" s="7"/>
      <c r="HTG29" s="7"/>
      <c r="HTH29" s="7"/>
      <c r="HTI29" s="7"/>
      <c r="HTJ29" s="7"/>
      <c r="HTK29" s="7"/>
      <c r="HTL29" s="7"/>
      <c r="HTM29" s="7"/>
      <c r="HTN29" s="7"/>
      <c r="HTO29" s="7"/>
      <c r="HTP29" s="7"/>
      <c r="HTQ29" s="7"/>
      <c r="HTR29" s="7"/>
      <c r="HTS29" s="7"/>
      <c r="HTT29" s="7"/>
      <c r="HTU29" s="7"/>
      <c r="HTV29" s="7"/>
      <c r="HTW29" s="7"/>
      <c r="HTX29" s="7"/>
      <c r="HTY29" s="7"/>
      <c r="HTZ29" s="7"/>
      <c r="HUA29" s="7"/>
      <c r="HUB29" s="7"/>
      <c r="HUC29" s="7"/>
      <c r="HUD29" s="7"/>
      <c r="HUE29" s="7"/>
      <c r="HUF29" s="7"/>
      <c r="HUG29" s="7"/>
      <c r="HUH29" s="7"/>
      <c r="HUI29" s="7"/>
      <c r="HUJ29" s="7"/>
      <c r="HUK29" s="7"/>
      <c r="HUL29" s="7"/>
      <c r="HUM29" s="7"/>
      <c r="HUN29" s="7"/>
      <c r="HUO29" s="7"/>
      <c r="HUP29" s="7"/>
      <c r="HUQ29" s="7"/>
      <c r="HUR29" s="7"/>
      <c r="HUS29" s="7"/>
      <c r="HUT29" s="7"/>
      <c r="HUU29" s="7"/>
      <c r="HUV29" s="7"/>
      <c r="HUW29" s="7"/>
      <c r="HUX29" s="7"/>
      <c r="HUY29" s="7"/>
      <c r="HUZ29" s="7"/>
      <c r="HVA29" s="7"/>
      <c r="HVB29" s="7"/>
      <c r="HVC29" s="7"/>
      <c r="HVD29" s="7"/>
      <c r="HVE29" s="7"/>
      <c r="HVF29" s="7"/>
      <c r="HVG29" s="7"/>
      <c r="HVH29" s="7"/>
      <c r="HVI29" s="7"/>
      <c r="HVJ29" s="7"/>
      <c r="HVK29" s="7"/>
      <c r="HVL29" s="7"/>
      <c r="HVM29" s="7"/>
      <c r="HVN29" s="7"/>
      <c r="HVO29" s="7"/>
      <c r="HVP29" s="7"/>
      <c r="HVQ29" s="7"/>
      <c r="HVR29" s="7"/>
      <c r="HVS29" s="7"/>
      <c r="HVT29" s="7"/>
      <c r="HVU29" s="7"/>
      <c r="HVV29" s="7"/>
      <c r="HVW29" s="7"/>
      <c r="HVX29" s="7"/>
      <c r="HVY29" s="7"/>
      <c r="HVZ29" s="7"/>
      <c r="HWA29" s="7"/>
      <c r="HWB29" s="7"/>
      <c r="HWC29" s="7"/>
      <c r="HWD29" s="7"/>
      <c r="HWE29" s="7"/>
      <c r="HWF29" s="7"/>
      <c r="HWG29" s="7"/>
      <c r="HWH29" s="7"/>
      <c r="HWI29" s="7"/>
      <c r="HWJ29" s="7"/>
      <c r="HWK29" s="7"/>
      <c r="HWL29" s="7"/>
      <c r="HWM29" s="7"/>
      <c r="HWN29" s="7"/>
      <c r="HWO29" s="7"/>
      <c r="HWP29" s="7"/>
      <c r="HWQ29" s="7"/>
      <c r="HWR29" s="7"/>
      <c r="HWS29" s="7"/>
      <c r="HWT29" s="7"/>
      <c r="HWU29" s="7"/>
      <c r="HWV29" s="7"/>
      <c r="HWW29" s="7"/>
      <c r="HWX29" s="7"/>
      <c r="HWY29" s="7"/>
      <c r="HWZ29" s="7"/>
      <c r="HXA29" s="7"/>
      <c r="HXB29" s="7"/>
      <c r="HXC29" s="7"/>
      <c r="HXD29" s="7"/>
      <c r="HXE29" s="7"/>
      <c r="HXF29" s="7"/>
      <c r="HXG29" s="7"/>
      <c r="HXH29" s="7"/>
      <c r="HXI29" s="7"/>
      <c r="HXJ29" s="7"/>
      <c r="HXK29" s="7"/>
      <c r="HXL29" s="7"/>
      <c r="HXM29" s="7"/>
      <c r="HXN29" s="7"/>
      <c r="HXO29" s="7"/>
      <c r="HXP29" s="7"/>
      <c r="HXQ29" s="7"/>
      <c r="HXR29" s="7"/>
      <c r="HXS29" s="7"/>
      <c r="HXT29" s="7"/>
      <c r="HXU29" s="7"/>
      <c r="HXV29" s="7"/>
      <c r="HXW29" s="7"/>
      <c r="HXX29" s="7"/>
      <c r="HXY29" s="7"/>
      <c r="HXZ29" s="7"/>
      <c r="HYA29" s="7"/>
      <c r="HYB29" s="7"/>
      <c r="HYC29" s="7"/>
      <c r="HYD29" s="7"/>
      <c r="HYE29" s="7"/>
      <c r="HYF29" s="7"/>
      <c r="HYG29" s="7"/>
      <c r="HYH29" s="7"/>
      <c r="HYI29" s="7"/>
      <c r="HYJ29" s="7"/>
      <c r="HYK29" s="7"/>
      <c r="HYL29" s="7"/>
      <c r="HYM29" s="7"/>
      <c r="HYN29" s="7"/>
      <c r="HYO29" s="7"/>
      <c r="HYP29" s="7"/>
      <c r="HYQ29" s="7"/>
      <c r="HYR29" s="7"/>
      <c r="HYS29" s="7"/>
      <c r="HYT29" s="7"/>
      <c r="HYU29" s="7"/>
      <c r="HYV29" s="7"/>
      <c r="HYW29" s="7"/>
      <c r="HYX29" s="7"/>
      <c r="HYY29" s="7"/>
      <c r="HYZ29" s="7"/>
      <c r="HZA29" s="7"/>
      <c r="HZB29" s="7"/>
      <c r="HZC29" s="7"/>
      <c r="HZD29" s="7"/>
      <c r="HZE29" s="7"/>
      <c r="HZF29" s="7"/>
      <c r="HZG29" s="7"/>
      <c r="HZH29" s="7"/>
      <c r="HZI29" s="7"/>
      <c r="HZJ29" s="7"/>
      <c r="HZK29" s="7"/>
      <c r="HZL29" s="7"/>
      <c r="HZM29" s="7"/>
      <c r="HZN29" s="7"/>
      <c r="HZO29" s="7"/>
      <c r="HZP29" s="7"/>
      <c r="HZQ29" s="7"/>
      <c r="HZR29" s="7"/>
      <c r="HZS29" s="7"/>
      <c r="HZT29" s="7"/>
      <c r="HZU29" s="7"/>
      <c r="HZV29" s="7"/>
      <c r="HZW29" s="7"/>
      <c r="HZX29" s="7"/>
      <c r="HZY29" s="7"/>
      <c r="HZZ29" s="7"/>
      <c r="IAA29" s="7"/>
      <c r="IAB29" s="7"/>
      <c r="IAC29" s="7"/>
      <c r="IAD29" s="7"/>
      <c r="IAE29" s="7"/>
      <c r="IAF29" s="7"/>
      <c r="IAG29" s="7"/>
      <c r="IAH29" s="7"/>
      <c r="IAI29" s="7"/>
      <c r="IAJ29" s="7"/>
      <c r="IAK29" s="7"/>
      <c r="IAL29" s="7"/>
      <c r="IAM29" s="7"/>
      <c r="IAN29" s="7"/>
      <c r="IAO29" s="7"/>
      <c r="IAP29" s="7"/>
      <c r="IAQ29" s="7"/>
      <c r="IAR29" s="7"/>
      <c r="IAS29" s="7"/>
      <c r="IAT29" s="7"/>
      <c r="IAU29" s="7"/>
      <c r="IAV29" s="7"/>
      <c r="IAW29" s="7"/>
      <c r="IAX29" s="7"/>
      <c r="IAY29" s="7"/>
      <c r="IAZ29" s="7"/>
      <c r="IBA29" s="7"/>
      <c r="IBB29" s="7"/>
      <c r="IBC29" s="7"/>
      <c r="IBD29" s="7"/>
      <c r="IBE29" s="7"/>
      <c r="IBF29" s="7"/>
      <c r="IBG29" s="7"/>
      <c r="IBH29" s="7"/>
      <c r="IBI29" s="7"/>
      <c r="IBJ29" s="7"/>
      <c r="IBK29" s="7"/>
      <c r="IBL29" s="7"/>
      <c r="IBM29" s="7"/>
      <c r="IBN29" s="7"/>
      <c r="IBO29" s="7"/>
      <c r="IBP29" s="7"/>
      <c r="IBQ29" s="7"/>
      <c r="IBR29" s="7"/>
      <c r="IBS29" s="7"/>
      <c r="IBT29" s="7"/>
      <c r="IBU29" s="7"/>
      <c r="IBV29" s="7"/>
      <c r="IBW29" s="7"/>
      <c r="IBX29" s="7"/>
      <c r="IBY29" s="7"/>
      <c r="IBZ29" s="7"/>
      <c r="ICA29" s="7"/>
      <c r="ICB29" s="7"/>
      <c r="ICC29" s="7"/>
      <c r="ICD29" s="7"/>
      <c r="ICE29" s="7"/>
      <c r="ICF29" s="7"/>
      <c r="ICG29" s="7"/>
      <c r="ICH29" s="7"/>
      <c r="ICI29" s="7"/>
      <c r="ICJ29" s="7"/>
      <c r="ICK29" s="7"/>
      <c r="ICL29" s="7"/>
      <c r="ICM29" s="7"/>
      <c r="ICN29" s="7"/>
      <c r="ICO29" s="7"/>
      <c r="ICP29" s="7"/>
      <c r="ICQ29" s="7"/>
      <c r="ICR29" s="7"/>
      <c r="ICS29" s="7"/>
      <c r="ICT29" s="7"/>
      <c r="ICU29" s="7"/>
      <c r="ICV29" s="7"/>
      <c r="ICW29" s="7"/>
      <c r="ICX29" s="7"/>
      <c r="ICY29" s="7"/>
      <c r="ICZ29" s="7"/>
      <c r="IDA29" s="7"/>
      <c r="IDB29" s="7"/>
      <c r="IDC29" s="7"/>
      <c r="IDD29" s="7"/>
      <c r="IDE29" s="7"/>
      <c r="IDF29" s="7"/>
      <c r="IDG29" s="7"/>
      <c r="IDH29" s="7"/>
      <c r="IDI29" s="7"/>
      <c r="IDJ29" s="7"/>
      <c r="IDK29" s="7"/>
      <c r="IDL29" s="7"/>
      <c r="IDM29" s="7"/>
      <c r="IDN29" s="7"/>
      <c r="IDO29" s="7"/>
      <c r="IDP29" s="7"/>
      <c r="IDQ29" s="7"/>
      <c r="IDR29" s="7"/>
      <c r="IDS29" s="7"/>
      <c r="IDT29" s="7"/>
      <c r="IDU29" s="7"/>
      <c r="IDV29" s="7"/>
      <c r="IDW29" s="7"/>
      <c r="IDX29" s="7"/>
      <c r="IDY29" s="7"/>
      <c r="IDZ29" s="7"/>
      <c r="IEA29" s="7"/>
      <c r="IEB29" s="7"/>
      <c r="IEC29" s="7"/>
      <c r="IED29" s="7"/>
      <c r="IEE29" s="7"/>
      <c r="IEF29" s="7"/>
      <c r="IEG29" s="7"/>
      <c r="IEH29" s="7"/>
      <c r="IEI29" s="7"/>
      <c r="IEJ29" s="7"/>
      <c r="IEK29" s="7"/>
      <c r="IEL29" s="7"/>
      <c r="IEM29" s="7"/>
      <c r="IEN29" s="7"/>
      <c r="IEO29" s="7"/>
      <c r="IEP29" s="7"/>
      <c r="IEQ29" s="7"/>
      <c r="IER29" s="7"/>
      <c r="IES29" s="7"/>
      <c r="IET29" s="7"/>
      <c r="IEU29" s="7"/>
      <c r="IEV29" s="7"/>
      <c r="IEW29" s="7"/>
      <c r="IEX29" s="7"/>
      <c r="IEY29" s="7"/>
      <c r="IEZ29" s="7"/>
      <c r="IFA29" s="7"/>
      <c r="IFB29" s="7"/>
      <c r="IFC29" s="7"/>
      <c r="IFD29" s="7"/>
      <c r="IFE29" s="7"/>
      <c r="IFF29" s="7"/>
      <c r="IFG29" s="7"/>
      <c r="IFH29" s="7"/>
      <c r="IFI29" s="7"/>
      <c r="IFJ29" s="7"/>
      <c r="IFK29" s="7"/>
      <c r="IFL29" s="7"/>
      <c r="IFM29" s="7"/>
      <c r="IFN29" s="7"/>
      <c r="IFO29" s="7"/>
      <c r="IFP29" s="7"/>
      <c r="IFQ29" s="7"/>
      <c r="IFR29" s="7"/>
      <c r="IFS29" s="7"/>
      <c r="IFT29" s="7"/>
      <c r="IFU29" s="7"/>
      <c r="IFV29" s="7"/>
      <c r="IFW29" s="7"/>
      <c r="IFX29" s="7"/>
      <c r="IFY29" s="7"/>
      <c r="IFZ29" s="7"/>
      <c r="IGA29" s="7"/>
      <c r="IGB29" s="7"/>
      <c r="IGC29" s="7"/>
      <c r="IGD29" s="7"/>
      <c r="IGE29" s="7"/>
      <c r="IGF29" s="7"/>
      <c r="IGG29" s="7"/>
      <c r="IGH29" s="7"/>
      <c r="IGI29" s="7"/>
      <c r="IGJ29" s="7"/>
      <c r="IGK29" s="7"/>
      <c r="IGL29" s="7"/>
      <c r="IGM29" s="7"/>
      <c r="IGN29" s="7"/>
      <c r="IGO29" s="7"/>
      <c r="IGP29" s="7"/>
      <c r="IGQ29" s="7"/>
      <c r="IGR29" s="7"/>
      <c r="IGS29" s="7"/>
      <c r="IGT29" s="7"/>
      <c r="IGU29" s="7"/>
      <c r="IGV29" s="7"/>
      <c r="IGW29" s="7"/>
      <c r="IGX29" s="7"/>
      <c r="IGY29" s="7"/>
      <c r="IGZ29" s="7"/>
      <c r="IHA29" s="7"/>
      <c r="IHB29" s="7"/>
      <c r="IHC29" s="7"/>
      <c r="IHD29" s="7"/>
      <c r="IHE29" s="7"/>
      <c r="IHF29" s="7"/>
      <c r="IHG29" s="7"/>
      <c r="IHH29" s="7"/>
      <c r="IHI29" s="7"/>
      <c r="IHJ29" s="7"/>
      <c r="IHK29" s="7"/>
      <c r="IHL29" s="7"/>
      <c r="IHM29" s="7"/>
      <c r="IHN29" s="7"/>
      <c r="IHO29" s="7"/>
      <c r="IHP29" s="7"/>
      <c r="IHQ29" s="7"/>
      <c r="IHR29" s="7"/>
      <c r="IHS29" s="7"/>
      <c r="IHT29" s="7"/>
      <c r="IHU29" s="7"/>
      <c r="IHV29" s="7"/>
      <c r="IHW29" s="7"/>
      <c r="IHX29" s="7"/>
      <c r="IHY29" s="7"/>
      <c r="IHZ29" s="7"/>
      <c r="IIA29" s="7"/>
      <c r="IIB29" s="7"/>
      <c r="IIC29" s="7"/>
      <c r="IID29" s="7"/>
      <c r="IIE29" s="7"/>
      <c r="IIF29" s="7"/>
      <c r="IIG29" s="7"/>
      <c r="IIH29" s="7"/>
      <c r="III29" s="7"/>
      <c r="IIJ29" s="7"/>
      <c r="IIK29" s="7"/>
      <c r="IIL29" s="7"/>
      <c r="IIM29" s="7"/>
      <c r="IIN29" s="7"/>
      <c r="IIO29" s="7"/>
      <c r="IIP29" s="7"/>
      <c r="IIQ29" s="7"/>
      <c r="IIR29" s="7"/>
      <c r="IIS29" s="7"/>
      <c r="IIT29" s="7"/>
      <c r="IIU29" s="7"/>
      <c r="IIV29" s="7"/>
      <c r="IIW29" s="7"/>
      <c r="IIX29" s="7"/>
      <c r="IIY29" s="7"/>
      <c r="IIZ29" s="7"/>
      <c r="IJA29" s="7"/>
      <c r="IJB29" s="7"/>
      <c r="IJC29" s="7"/>
      <c r="IJD29" s="7"/>
      <c r="IJE29" s="7"/>
      <c r="IJF29" s="7"/>
      <c r="IJG29" s="7"/>
      <c r="IJH29" s="7"/>
      <c r="IJI29" s="7"/>
      <c r="IJJ29" s="7"/>
      <c r="IJK29" s="7"/>
      <c r="IJL29" s="7"/>
      <c r="IJM29" s="7"/>
      <c r="IJN29" s="7"/>
      <c r="IJO29" s="7"/>
      <c r="IJP29" s="7"/>
      <c r="IJQ29" s="7"/>
      <c r="IJR29" s="7"/>
      <c r="IJS29" s="7"/>
      <c r="IJT29" s="7"/>
      <c r="IJU29" s="7"/>
      <c r="IJV29" s="7"/>
      <c r="IJW29" s="7"/>
      <c r="IJX29" s="7"/>
      <c r="IJY29" s="7"/>
      <c r="IJZ29" s="7"/>
      <c r="IKA29" s="7"/>
      <c r="IKB29" s="7"/>
      <c r="IKC29" s="7"/>
      <c r="IKD29" s="7"/>
      <c r="IKE29" s="7"/>
      <c r="IKF29" s="7"/>
      <c r="IKG29" s="7"/>
      <c r="IKH29" s="7"/>
      <c r="IKI29" s="7"/>
      <c r="IKJ29" s="7"/>
      <c r="IKK29" s="7"/>
      <c r="IKL29" s="7"/>
      <c r="IKM29" s="7"/>
      <c r="IKN29" s="7"/>
      <c r="IKO29" s="7"/>
      <c r="IKP29" s="7"/>
      <c r="IKQ29" s="7"/>
      <c r="IKR29" s="7"/>
      <c r="IKS29" s="7"/>
      <c r="IKT29" s="7"/>
      <c r="IKU29" s="7"/>
      <c r="IKV29" s="7"/>
      <c r="IKW29" s="7"/>
      <c r="IKX29" s="7"/>
      <c r="IKY29" s="7"/>
      <c r="IKZ29" s="7"/>
      <c r="ILA29" s="7"/>
      <c r="ILB29" s="7"/>
      <c r="ILC29" s="7"/>
      <c r="ILD29" s="7"/>
      <c r="ILE29" s="7"/>
      <c r="ILF29" s="7"/>
      <c r="ILG29" s="7"/>
      <c r="ILH29" s="7"/>
      <c r="ILI29" s="7"/>
      <c r="ILJ29" s="7"/>
      <c r="ILK29" s="7"/>
      <c r="ILL29" s="7"/>
      <c r="ILM29" s="7"/>
      <c r="ILN29" s="7"/>
      <c r="ILO29" s="7"/>
      <c r="ILP29" s="7"/>
      <c r="ILQ29" s="7"/>
      <c r="ILR29" s="7"/>
      <c r="ILS29" s="7"/>
      <c r="ILT29" s="7"/>
      <c r="ILU29" s="7"/>
      <c r="ILV29" s="7"/>
      <c r="ILW29" s="7"/>
      <c r="ILX29" s="7"/>
      <c r="ILY29" s="7"/>
      <c r="ILZ29" s="7"/>
      <c r="IMA29" s="7"/>
      <c r="IMB29" s="7"/>
      <c r="IMC29" s="7"/>
      <c r="IMD29" s="7"/>
      <c r="IME29" s="7"/>
      <c r="IMF29" s="7"/>
      <c r="IMG29" s="7"/>
      <c r="IMH29" s="7"/>
      <c r="IMI29" s="7"/>
      <c r="IMJ29" s="7"/>
      <c r="IMK29" s="7"/>
      <c r="IML29" s="7"/>
      <c r="IMM29" s="7"/>
      <c r="IMN29" s="7"/>
      <c r="IMO29" s="7"/>
      <c r="IMP29" s="7"/>
      <c r="IMQ29" s="7"/>
      <c r="IMR29" s="7"/>
      <c r="IMS29" s="7"/>
      <c r="IMT29" s="7"/>
      <c r="IMU29" s="7"/>
      <c r="IMV29" s="7"/>
      <c r="IMW29" s="7"/>
      <c r="IMX29" s="7"/>
      <c r="IMY29" s="7"/>
      <c r="IMZ29" s="7"/>
      <c r="INA29" s="7"/>
      <c r="INB29" s="7"/>
      <c r="INC29" s="7"/>
      <c r="IND29" s="7"/>
      <c r="INE29" s="7"/>
      <c r="INF29" s="7"/>
      <c r="ING29" s="7"/>
      <c r="INH29" s="7"/>
      <c r="INI29" s="7"/>
      <c r="INJ29" s="7"/>
      <c r="INK29" s="7"/>
      <c r="INL29" s="7"/>
      <c r="INM29" s="7"/>
      <c r="INN29" s="7"/>
      <c r="INO29" s="7"/>
      <c r="INP29" s="7"/>
      <c r="INQ29" s="7"/>
      <c r="INR29" s="7"/>
      <c r="INS29" s="7"/>
      <c r="INT29" s="7"/>
      <c r="INU29" s="7"/>
      <c r="INV29" s="7"/>
      <c r="INW29" s="7"/>
      <c r="INX29" s="7"/>
      <c r="INY29" s="7"/>
      <c r="INZ29" s="7"/>
      <c r="IOA29" s="7"/>
      <c r="IOB29" s="7"/>
      <c r="IOC29" s="7"/>
      <c r="IOD29" s="7"/>
      <c r="IOE29" s="7"/>
      <c r="IOF29" s="7"/>
      <c r="IOG29" s="7"/>
      <c r="IOH29" s="7"/>
      <c r="IOI29" s="7"/>
      <c r="IOJ29" s="7"/>
      <c r="IOK29" s="7"/>
      <c r="IOL29" s="7"/>
      <c r="IOM29" s="7"/>
      <c r="ION29" s="7"/>
      <c r="IOO29" s="7"/>
      <c r="IOP29" s="7"/>
      <c r="IOQ29" s="7"/>
      <c r="IOR29" s="7"/>
      <c r="IOS29" s="7"/>
      <c r="IOT29" s="7"/>
      <c r="IOU29" s="7"/>
      <c r="IOV29" s="7"/>
      <c r="IOW29" s="7"/>
      <c r="IOX29" s="7"/>
      <c r="IOY29" s="7"/>
      <c r="IOZ29" s="7"/>
      <c r="IPA29" s="7"/>
      <c r="IPB29" s="7"/>
      <c r="IPC29" s="7"/>
      <c r="IPD29" s="7"/>
      <c r="IPE29" s="7"/>
      <c r="IPF29" s="7"/>
      <c r="IPG29" s="7"/>
      <c r="IPH29" s="7"/>
      <c r="IPI29" s="7"/>
      <c r="IPJ29" s="7"/>
      <c r="IPK29" s="7"/>
      <c r="IPL29" s="7"/>
      <c r="IPM29" s="7"/>
      <c r="IPN29" s="7"/>
      <c r="IPO29" s="7"/>
      <c r="IPP29" s="7"/>
      <c r="IPQ29" s="7"/>
      <c r="IPR29" s="7"/>
      <c r="IPS29" s="7"/>
      <c r="IPT29" s="7"/>
      <c r="IPU29" s="7"/>
      <c r="IPV29" s="7"/>
      <c r="IPW29" s="7"/>
      <c r="IPX29" s="7"/>
      <c r="IPY29" s="7"/>
      <c r="IPZ29" s="7"/>
      <c r="IQA29" s="7"/>
      <c r="IQB29" s="7"/>
      <c r="IQC29" s="7"/>
      <c r="IQD29" s="7"/>
      <c r="IQE29" s="7"/>
      <c r="IQF29" s="7"/>
      <c r="IQG29" s="7"/>
      <c r="IQH29" s="7"/>
      <c r="IQI29" s="7"/>
      <c r="IQJ29" s="7"/>
      <c r="IQK29" s="7"/>
      <c r="IQL29" s="7"/>
      <c r="IQM29" s="7"/>
      <c r="IQN29" s="7"/>
      <c r="IQO29" s="7"/>
      <c r="IQP29" s="7"/>
      <c r="IQQ29" s="7"/>
      <c r="IQR29" s="7"/>
      <c r="IQS29" s="7"/>
      <c r="IQT29" s="7"/>
      <c r="IQU29" s="7"/>
      <c r="IQV29" s="7"/>
      <c r="IQW29" s="7"/>
      <c r="IQX29" s="7"/>
      <c r="IQY29" s="7"/>
      <c r="IQZ29" s="7"/>
      <c r="IRA29" s="7"/>
      <c r="IRB29" s="7"/>
      <c r="IRC29" s="7"/>
      <c r="IRD29" s="7"/>
      <c r="IRE29" s="7"/>
      <c r="IRF29" s="7"/>
      <c r="IRG29" s="7"/>
      <c r="IRH29" s="7"/>
      <c r="IRI29" s="7"/>
      <c r="IRJ29" s="7"/>
      <c r="IRK29" s="7"/>
      <c r="IRL29" s="7"/>
      <c r="IRM29" s="7"/>
      <c r="IRN29" s="7"/>
      <c r="IRO29" s="7"/>
      <c r="IRP29" s="7"/>
      <c r="IRQ29" s="7"/>
      <c r="IRR29" s="7"/>
      <c r="IRS29" s="7"/>
      <c r="IRT29" s="7"/>
      <c r="IRU29" s="7"/>
      <c r="IRV29" s="7"/>
      <c r="IRW29" s="7"/>
      <c r="IRX29" s="7"/>
      <c r="IRY29" s="7"/>
      <c r="IRZ29" s="7"/>
      <c r="ISA29" s="7"/>
      <c r="ISB29" s="7"/>
      <c r="ISC29" s="7"/>
      <c r="ISD29" s="7"/>
      <c r="ISE29" s="7"/>
      <c r="ISF29" s="7"/>
      <c r="ISG29" s="7"/>
      <c r="ISH29" s="7"/>
      <c r="ISI29" s="7"/>
      <c r="ISJ29" s="7"/>
      <c r="ISK29" s="7"/>
      <c r="ISL29" s="7"/>
      <c r="ISM29" s="7"/>
      <c r="ISN29" s="7"/>
      <c r="ISO29" s="7"/>
      <c r="ISP29" s="7"/>
      <c r="ISQ29" s="7"/>
      <c r="ISR29" s="7"/>
      <c r="ISS29" s="7"/>
      <c r="IST29" s="7"/>
      <c r="ISU29" s="7"/>
      <c r="ISV29" s="7"/>
      <c r="ISW29" s="7"/>
      <c r="ISX29" s="7"/>
      <c r="ISY29" s="7"/>
      <c r="ISZ29" s="7"/>
      <c r="ITA29" s="7"/>
      <c r="ITB29" s="7"/>
      <c r="ITC29" s="7"/>
      <c r="ITD29" s="7"/>
      <c r="ITE29" s="7"/>
      <c r="ITF29" s="7"/>
      <c r="ITG29" s="7"/>
      <c r="ITH29" s="7"/>
      <c r="ITI29" s="7"/>
      <c r="ITJ29" s="7"/>
      <c r="ITK29" s="7"/>
      <c r="ITL29" s="7"/>
      <c r="ITM29" s="7"/>
      <c r="ITN29" s="7"/>
      <c r="ITO29" s="7"/>
      <c r="ITP29" s="7"/>
      <c r="ITQ29" s="7"/>
      <c r="ITR29" s="7"/>
      <c r="ITS29" s="7"/>
      <c r="ITT29" s="7"/>
      <c r="ITU29" s="7"/>
      <c r="ITV29" s="7"/>
      <c r="ITW29" s="7"/>
      <c r="ITX29" s="7"/>
      <c r="ITY29" s="7"/>
      <c r="ITZ29" s="7"/>
      <c r="IUA29" s="7"/>
      <c r="IUB29" s="7"/>
      <c r="IUC29" s="7"/>
      <c r="IUD29" s="7"/>
      <c r="IUE29" s="7"/>
      <c r="IUF29" s="7"/>
      <c r="IUG29" s="7"/>
      <c r="IUH29" s="7"/>
      <c r="IUI29" s="7"/>
      <c r="IUJ29" s="7"/>
      <c r="IUK29" s="7"/>
      <c r="IUL29" s="7"/>
      <c r="IUM29" s="7"/>
      <c r="IUN29" s="7"/>
      <c r="IUO29" s="7"/>
      <c r="IUP29" s="7"/>
      <c r="IUQ29" s="7"/>
      <c r="IUR29" s="7"/>
      <c r="IUS29" s="7"/>
      <c r="IUT29" s="7"/>
      <c r="IUU29" s="7"/>
      <c r="IUV29" s="7"/>
      <c r="IUW29" s="7"/>
      <c r="IUX29" s="7"/>
      <c r="IUY29" s="7"/>
      <c r="IUZ29" s="7"/>
      <c r="IVA29" s="7"/>
      <c r="IVB29" s="7"/>
      <c r="IVC29" s="7"/>
      <c r="IVD29" s="7"/>
      <c r="IVE29" s="7"/>
      <c r="IVF29" s="7"/>
      <c r="IVG29" s="7"/>
      <c r="IVH29" s="7"/>
      <c r="IVI29" s="7"/>
      <c r="IVJ29" s="7"/>
      <c r="IVK29" s="7"/>
      <c r="IVL29" s="7"/>
      <c r="IVM29" s="7"/>
      <c r="IVN29" s="7"/>
      <c r="IVO29" s="7"/>
      <c r="IVP29" s="7"/>
      <c r="IVQ29" s="7"/>
      <c r="IVR29" s="7"/>
      <c r="IVS29" s="7"/>
      <c r="IVT29" s="7"/>
      <c r="IVU29" s="7"/>
      <c r="IVV29" s="7"/>
      <c r="IVW29" s="7"/>
      <c r="IVX29" s="7"/>
      <c r="IVY29" s="7"/>
      <c r="IVZ29" s="7"/>
      <c r="IWA29" s="7"/>
      <c r="IWB29" s="7"/>
      <c r="IWC29" s="7"/>
      <c r="IWD29" s="7"/>
      <c r="IWE29" s="7"/>
      <c r="IWF29" s="7"/>
      <c r="IWG29" s="7"/>
      <c r="IWH29" s="7"/>
      <c r="IWI29" s="7"/>
      <c r="IWJ29" s="7"/>
      <c r="IWK29" s="7"/>
      <c r="IWL29" s="7"/>
      <c r="IWM29" s="7"/>
      <c r="IWN29" s="7"/>
      <c r="IWO29" s="7"/>
      <c r="IWP29" s="7"/>
      <c r="IWQ29" s="7"/>
      <c r="IWR29" s="7"/>
      <c r="IWS29" s="7"/>
      <c r="IWT29" s="7"/>
      <c r="IWU29" s="7"/>
      <c r="IWV29" s="7"/>
      <c r="IWW29" s="7"/>
      <c r="IWX29" s="7"/>
      <c r="IWY29" s="7"/>
      <c r="IWZ29" s="7"/>
      <c r="IXA29" s="7"/>
      <c r="IXB29" s="7"/>
      <c r="IXC29" s="7"/>
      <c r="IXD29" s="7"/>
      <c r="IXE29" s="7"/>
      <c r="IXF29" s="7"/>
      <c r="IXG29" s="7"/>
      <c r="IXH29" s="7"/>
      <c r="IXI29" s="7"/>
      <c r="IXJ29" s="7"/>
      <c r="IXK29" s="7"/>
      <c r="IXL29" s="7"/>
      <c r="IXM29" s="7"/>
      <c r="IXN29" s="7"/>
      <c r="IXO29" s="7"/>
      <c r="IXP29" s="7"/>
      <c r="IXQ29" s="7"/>
      <c r="IXR29" s="7"/>
      <c r="IXS29" s="7"/>
      <c r="IXT29" s="7"/>
      <c r="IXU29" s="7"/>
      <c r="IXV29" s="7"/>
      <c r="IXW29" s="7"/>
      <c r="IXX29" s="7"/>
      <c r="IXY29" s="7"/>
      <c r="IXZ29" s="7"/>
      <c r="IYA29" s="7"/>
      <c r="IYB29" s="7"/>
      <c r="IYC29" s="7"/>
      <c r="IYD29" s="7"/>
      <c r="IYE29" s="7"/>
      <c r="IYF29" s="7"/>
      <c r="IYG29" s="7"/>
      <c r="IYH29" s="7"/>
      <c r="IYI29" s="7"/>
      <c r="IYJ29" s="7"/>
      <c r="IYK29" s="7"/>
      <c r="IYL29" s="7"/>
      <c r="IYM29" s="7"/>
      <c r="IYN29" s="7"/>
      <c r="IYO29" s="7"/>
      <c r="IYP29" s="7"/>
      <c r="IYQ29" s="7"/>
      <c r="IYR29" s="7"/>
      <c r="IYS29" s="7"/>
      <c r="IYT29" s="7"/>
      <c r="IYU29" s="7"/>
      <c r="IYV29" s="7"/>
      <c r="IYW29" s="7"/>
      <c r="IYX29" s="7"/>
      <c r="IYY29" s="7"/>
      <c r="IYZ29" s="7"/>
      <c r="IZA29" s="7"/>
      <c r="IZB29" s="7"/>
      <c r="IZC29" s="7"/>
      <c r="IZD29" s="7"/>
      <c r="IZE29" s="7"/>
      <c r="IZF29" s="7"/>
      <c r="IZG29" s="7"/>
      <c r="IZH29" s="7"/>
      <c r="IZI29" s="7"/>
      <c r="IZJ29" s="7"/>
      <c r="IZK29" s="7"/>
      <c r="IZL29" s="7"/>
      <c r="IZM29" s="7"/>
      <c r="IZN29" s="7"/>
      <c r="IZO29" s="7"/>
      <c r="IZP29" s="7"/>
      <c r="IZQ29" s="7"/>
      <c r="IZR29" s="7"/>
      <c r="IZS29" s="7"/>
      <c r="IZT29" s="7"/>
      <c r="IZU29" s="7"/>
      <c r="IZV29" s="7"/>
      <c r="IZW29" s="7"/>
      <c r="IZX29" s="7"/>
      <c r="IZY29" s="7"/>
      <c r="IZZ29" s="7"/>
      <c r="JAA29" s="7"/>
      <c r="JAB29" s="7"/>
      <c r="JAC29" s="7"/>
      <c r="JAD29" s="7"/>
      <c r="JAE29" s="7"/>
      <c r="JAF29" s="7"/>
      <c r="JAG29" s="7"/>
      <c r="JAH29" s="7"/>
      <c r="JAI29" s="7"/>
      <c r="JAJ29" s="7"/>
      <c r="JAK29" s="7"/>
      <c r="JAL29" s="7"/>
      <c r="JAM29" s="7"/>
      <c r="JAN29" s="7"/>
      <c r="JAO29" s="7"/>
      <c r="JAP29" s="7"/>
      <c r="JAQ29" s="7"/>
      <c r="JAR29" s="7"/>
      <c r="JAS29" s="7"/>
      <c r="JAT29" s="7"/>
      <c r="JAU29" s="7"/>
      <c r="JAV29" s="7"/>
      <c r="JAW29" s="7"/>
      <c r="JAX29" s="7"/>
      <c r="JAY29" s="7"/>
      <c r="JAZ29" s="7"/>
      <c r="JBA29" s="7"/>
      <c r="JBB29" s="7"/>
      <c r="JBC29" s="7"/>
      <c r="JBD29" s="7"/>
      <c r="JBE29" s="7"/>
      <c r="JBF29" s="7"/>
      <c r="JBG29" s="7"/>
      <c r="JBH29" s="7"/>
      <c r="JBI29" s="7"/>
      <c r="JBJ29" s="7"/>
      <c r="JBK29" s="7"/>
      <c r="JBL29" s="7"/>
      <c r="JBM29" s="7"/>
      <c r="JBN29" s="7"/>
      <c r="JBO29" s="7"/>
      <c r="JBP29" s="7"/>
      <c r="JBQ29" s="7"/>
      <c r="JBR29" s="7"/>
      <c r="JBS29" s="7"/>
      <c r="JBT29" s="7"/>
      <c r="JBU29" s="7"/>
      <c r="JBV29" s="7"/>
      <c r="JBW29" s="7"/>
      <c r="JBX29" s="7"/>
      <c r="JBY29" s="7"/>
      <c r="JBZ29" s="7"/>
      <c r="JCA29" s="7"/>
      <c r="JCB29" s="7"/>
      <c r="JCC29" s="7"/>
      <c r="JCD29" s="7"/>
      <c r="JCE29" s="7"/>
      <c r="JCF29" s="7"/>
      <c r="JCG29" s="7"/>
      <c r="JCH29" s="7"/>
      <c r="JCI29" s="7"/>
      <c r="JCJ29" s="7"/>
      <c r="JCK29" s="7"/>
      <c r="JCL29" s="7"/>
      <c r="JCM29" s="7"/>
      <c r="JCN29" s="7"/>
      <c r="JCO29" s="7"/>
      <c r="JCP29" s="7"/>
      <c r="JCQ29" s="7"/>
      <c r="JCR29" s="7"/>
      <c r="JCS29" s="7"/>
      <c r="JCT29" s="7"/>
      <c r="JCU29" s="7"/>
      <c r="JCV29" s="7"/>
      <c r="JCW29" s="7"/>
      <c r="JCX29" s="7"/>
      <c r="JCY29" s="7"/>
      <c r="JCZ29" s="7"/>
      <c r="JDA29" s="7"/>
      <c r="JDB29" s="7"/>
      <c r="JDC29" s="7"/>
      <c r="JDD29" s="7"/>
      <c r="JDE29" s="7"/>
      <c r="JDF29" s="7"/>
      <c r="JDG29" s="7"/>
      <c r="JDH29" s="7"/>
      <c r="JDI29" s="7"/>
      <c r="JDJ29" s="7"/>
      <c r="JDK29" s="7"/>
      <c r="JDL29" s="7"/>
      <c r="JDM29" s="7"/>
      <c r="JDN29" s="7"/>
      <c r="JDO29" s="7"/>
      <c r="JDP29" s="7"/>
      <c r="JDQ29" s="7"/>
      <c r="JDR29" s="7"/>
      <c r="JDS29" s="7"/>
      <c r="JDT29" s="7"/>
      <c r="JDU29" s="7"/>
      <c r="JDV29" s="7"/>
      <c r="JDW29" s="7"/>
      <c r="JDX29" s="7"/>
      <c r="JDY29" s="7"/>
      <c r="JDZ29" s="7"/>
      <c r="JEA29" s="7"/>
      <c r="JEB29" s="7"/>
      <c r="JEC29" s="7"/>
      <c r="JED29" s="7"/>
      <c r="JEE29" s="7"/>
      <c r="JEF29" s="7"/>
      <c r="JEG29" s="7"/>
      <c r="JEH29" s="7"/>
      <c r="JEI29" s="7"/>
      <c r="JEJ29" s="7"/>
      <c r="JEK29" s="7"/>
      <c r="JEL29" s="7"/>
      <c r="JEM29" s="7"/>
      <c r="JEN29" s="7"/>
      <c r="JEO29" s="7"/>
      <c r="JEP29" s="7"/>
      <c r="JEQ29" s="7"/>
      <c r="JER29" s="7"/>
      <c r="JES29" s="7"/>
      <c r="JET29" s="7"/>
      <c r="JEU29" s="7"/>
      <c r="JEV29" s="7"/>
      <c r="JEW29" s="7"/>
      <c r="JEX29" s="7"/>
      <c r="JEY29" s="7"/>
      <c r="JEZ29" s="7"/>
      <c r="JFA29" s="7"/>
      <c r="JFB29" s="7"/>
      <c r="JFC29" s="7"/>
      <c r="JFD29" s="7"/>
      <c r="JFE29" s="7"/>
      <c r="JFF29" s="7"/>
      <c r="JFG29" s="7"/>
      <c r="JFH29" s="7"/>
      <c r="JFI29" s="7"/>
      <c r="JFJ29" s="7"/>
      <c r="JFK29" s="7"/>
      <c r="JFL29" s="7"/>
      <c r="JFM29" s="7"/>
      <c r="JFN29" s="7"/>
      <c r="JFO29" s="7"/>
      <c r="JFP29" s="7"/>
      <c r="JFQ29" s="7"/>
      <c r="JFR29" s="7"/>
      <c r="JFS29" s="7"/>
      <c r="JFT29" s="7"/>
      <c r="JFU29" s="7"/>
      <c r="JFV29" s="7"/>
      <c r="JFW29" s="7"/>
      <c r="JFX29" s="7"/>
      <c r="JFY29" s="7"/>
      <c r="JFZ29" s="7"/>
      <c r="JGA29" s="7"/>
      <c r="JGB29" s="7"/>
      <c r="JGC29" s="7"/>
      <c r="JGD29" s="7"/>
      <c r="JGE29" s="7"/>
      <c r="JGF29" s="7"/>
      <c r="JGG29" s="7"/>
      <c r="JGH29" s="7"/>
      <c r="JGI29" s="7"/>
      <c r="JGJ29" s="7"/>
      <c r="JGK29" s="7"/>
      <c r="JGL29" s="7"/>
      <c r="JGM29" s="7"/>
      <c r="JGN29" s="7"/>
      <c r="JGO29" s="7"/>
      <c r="JGP29" s="7"/>
      <c r="JGQ29" s="7"/>
      <c r="JGR29" s="7"/>
      <c r="JGS29" s="7"/>
      <c r="JGT29" s="7"/>
      <c r="JGU29" s="7"/>
      <c r="JGV29" s="7"/>
      <c r="JGW29" s="7"/>
      <c r="JGX29" s="7"/>
      <c r="JGY29" s="7"/>
      <c r="JGZ29" s="7"/>
      <c r="JHA29" s="7"/>
      <c r="JHB29" s="7"/>
      <c r="JHC29" s="7"/>
      <c r="JHD29" s="7"/>
      <c r="JHE29" s="7"/>
      <c r="JHF29" s="7"/>
      <c r="JHG29" s="7"/>
      <c r="JHH29" s="7"/>
      <c r="JHI29" s="7"/>
      <c r="JHJ29" s="7"/>
      <c r="JHK29" s="7"/>
      <c r="JHL29" s="7"/>
      <c r="JHM29" s="7"/>
      <c r="JHN29" s="7"/>
      <c r="JHO29" s="7"/>
      <c r="JHP29" s="7"/>
      <c r="JHQ29" s="7"/>
      <c r="JHR29" s="7"/>
      <c r="JHS29" s="7"/>
      <c r="JHT29" s="7"/>
      <c r="JHU29" s="7"/>
      <c r="JHV29" s="7"/>
      <c r="JHW29" s="7"/>
      <c r="JHX29" s="7"/>
      <c r="JHY29" s="7"/>
      <c r="JHZ29" s="7"/>
      <c r="JIA29" s="7"/>
      <c r="JIB29" s="7"/>
      <c r="JIC29" s="7"/>
      <c r="JID29" s="7"/>
      <c r="JIE29" s="7"/>
      <c r="JIF29" s="7"/>
      <c r="JIG29" s="7"/>
      <c r="JIH29" s="7"/>
      <c r="JII29" s="7"/>
      <c r="JIJ29" s="7"/>
      <c r="JIK29" s="7"/>
      <c r="JIL29" s="7"/>
      <c r="JIM29" s="7"/>
      <c r="JIN29" s="7"/>
      <c r="JIO29" s="7"/>
      <c r="JIP29" s="7"/>
      <c r="JIQ29" s="7"/>
      <c r="JIR29" s="7"/>
      <c r="JIS29" s="7"/>
      <c r="JIT29" s="7"/>
      <c r="JIU29" s="7"/>
      <c r="JIV29" s="7"/>
      <c r="JIW29" s="7"/>
      <c r="JIX29" s="7"/>
      <c r="JIY29" s="7"/>
      <c r="JIZ29" s="7"/>
      <c r="JJA29" s="7"/>
      <c r="JJB29" s="7"/>
      <c r="JJC29" s="7"/>
      <c r="JJD29" s="7"/>
      <c r="JJE29" s="7"/>
      <c r="JJF29" s="7"/>
      <c r="JJG29" s="7"/>
      <c r="JJH29" s="7"/>
      <c r="JJI29" s="7"/>
      <c r="JJJ29" s="7"/>
      <c r="JJK29" s="7"/>
      <c r="JJL29" s="7"/>
      <c r="JJM29" s="7"/>
      <c r="JJN29" s="7"/>
      <c r="JJO29" s="7"/>
      <c r="JJP29" s="7"/>
      <c r="JJQ29" s="7"/>
      <c r="JJR29" s="7"/>
      <c r="JJS29" s="7"/>
      <c r="JJT29" s="7"/>
      <c r="JJU29" s="7"/>
      <c r="JJV29" s="7"/>
      <c r="JJW29" s="7"/>
      <c r="JJX29" s="7"/>
      <c r="JJY29" s="7"/>
      <c r="JJZ29" s="7"/>
      <c r="JKA29" s="7"/>
      <c r="JKB29" s="7"/>
      <c r="JKC29" s="7"/>
      <c r="JKD29" s="7"/>
      <c r="JKE29" s="7"/>
      <c r="JKF29" s="7"/>
      <c r="JKG29" s="7"/>
      <c r="JKH29" s="7"/>
      <c r="JKI29" s="7"/>
      <c r="JKJ29" s="7"/>
      <c r="JKK29" s="7"/>
      <c r="JKL29" s="7"/>
      <c r="JKM29" s="7"/>
      <c r="JKN29" s="7"/>
      <c r="JKO29" s="7"/>
      <c r="JKP29" s="7"/>
      <c r="JKQ29" s="7"/>
      <c r="JKR29" s="7"/>
      <c r="JKS29" s="7"/>
      <c r="JKT29" s="7"/>
      <c r="JKU29" s="7"/>
      <c r="JKV29" s="7"/>
      <c r="JKW29" s="7"/>
      <c r="JKX29" s="7"/>
      <c r="JKY29" s="7"/>
      <c r="JKZ29" s="7"/>
      <c r="JLA29" s="7"/>
      <c r="JLB29" s="7"/>
      <c r="JLC29" s="7"/>
      <c r="JLD29" s="7"/>
      <c r="JLE29" s="7"/>
      <c r="JLF29" s="7"/>
      <c r="JLG29" s="7"/>
      <c r="JLH29" s="7"/>
      <c r="JLI29" s="7"/>
      <c r="JLJ29" s="7"/>
      <c r="JLK29" s="7"/>
      <c r="JLL29" s="7"/>
      <c r="JLM29" s="7"/>
      <c r="JLN29" s="7"/>
      <c r="JLO29" s="7"/>
      <c r="JLP29" s="7"/>
      <c r="JLQ29" s="7"/>
      <c r="JLR29" s="7"/>
      <c r="JLS29" s="7"/>
      <c r="JLT29" s="7"/>
      <c r="JLU29" s="7"/>
      <c r="JLV29" s="7"/>
      <c r="JLW29" s="7"/>
      <c r="JLX29" s="7"/>
      <c r="JLY29" s="7"/>
      <c r="JLZ29" s="7"/>
      <c r="JMA29" s="7"/>
      <c r="JMB29" s="7"/>
      <c r="JMC29" s="7"/>
      <c r="JMD29" s="7"/>
      <c r="JME29" s="7"/>
      <c r="JMF29" s="7"/>
      <c r="JMG29" s="7"/>
      <c r="JMH29" s="7"/>
      <c r="JMI29" s="7"/>
      <c r="JMJ29" s="7"/>
      <c r="JMK29" s="7"/>
      <c r="JML29" s="7"/>
      <c r="JMM29" s="7"/>
      <c r="JMN29" s="7"/>
      <c r="JMO29" s="7"/>
      <c r="JMP29" s="7"/>
      <c r="JMQ29" s="7"/>
      <c r="JMR29" s="7"/>
      <c r="JMS29" s="7"/>
      <c r="JMT29" s="7"/>
      <c r="JMU29" s="7"/>
      <c r="JMV29" s="7"/>
      <c r="JMW29" s="7"/>
      <c r="JMX29" s="7"/>
      <c r="JMY29" s="7"/>
      <c r="JMZ29" s="7"/>
      <c r="JNA29" s="7"/>
      <c r="JNB29" s="7"/>
      <c r="JNC29" s="7"/>
      <c r="JND29" s="7"/>
      <c r="JNE29" s="7"/>
      <c r="JNF29" s="7"/>
      <c r="JNG29" s="7"/>
      <c r="JNH29" s="7"/>
      <c r="JNI29" s="7"/>
      <c r="JNJ29" s="7"/>
      <c r="JNK29" s="7"/>
      <c r="JNL29" s="7"/>
      <c r="JNM29" s="7"/>
      <c r="JNN29" s="7"/>
      <c r="JNO29" s="7"/>
      <c r="JNP29" s="7"/>
      <c r="JNQ29" s="7"/>
      <c r="JNR29" s="7"/>
      <c r="JNS29" s="7"/>
      <c r="JNT29" s="7"/>
      <c r="JNU29" s="7"/>
      <c r="JNV29" s="7"/>
      <c r="JNW29" s="7"/>
      <c r="JNX29" s="7"/>
      <c r="JNY29" s="7"/>
      <c r="JNZ29" s="7"/>
      <c r="JOA29" s="7"/>
      <c r="JOB29" s="7"/>
      <c r="JOC29" s="7"/>
      <c r="JOD29" s="7"/>
      <c r="JOE29" s="7"/>
      <c r="JOF29" s="7"/>
      <c r="JOG29" s="7"/>
      <c r="JOH29" s="7"/>
      <c r="JOI29" s="7"/>
      <c r="JOJ29" s="7"/>
      <c r="JOK29" s="7"/>
      <c r="JOL29" s="7"/>
      <c r="JOM29" s="7"/>
      <c r="JON29" s="7"/>
      <c r="JOO29" s="7"/>
      <c r="JOP29" s="7"/>
      <c r="JOQ29" s="7"/>
      <c r="JOR29" s="7"/>
      <c r="JOS29" s="7"/>
      <c r="JOT29" s="7"/>
      <c r="JOU29" s="7"/>
      <c r="JOV29" s="7"/>
      <c r="JOW29" s="7"/>
      <c r="JOX29" s="7"/>
      <c r="JOY29" s="7"/>
      <c r="JOZ29" s="7"/>
      <c r="JPA29" s="7"/>
      <c r="JPB29" s="7"/>
      <c r="JPC29" s="7"/>
      <c r="JPD29" s="7"/>
      <c r="JPE29" s="7"/>
      <c r="JPF29" s="7"/>
      <c r="JPG29" s="7"/>
      <c r="JPH29" s="7"/>
      <c r="JPI29" s="7"/>
      <c r="JPJ29" s="7"/>
      <c r="JPK29" s="7"/>
      <c r="JPL29" s="7"/>
      <c r="JPM29" s="7"/>
      <c r="JPN29" s="7"/>
      <c r="JPO29" s="7"/>
      <c r="JPP29" s="7"/>
      <c r="JPQ29" s="7"/>
      <c r="JPR29" s="7"/>
      <c r="JPS29" s="7"/>
      <c r="JPT29" s="7"/>
      <c r="JPU29" s="7"/>
      <c r="JPV29" s="7"/>
      <c r="JPW29" s="7"/>
      <c r="JPX29" s="7"/>
      <c r="JPY29" s="7"/>
      <c r="JPZ29" s="7"/>
      <c r="JQA29" s="7"/>
      <c r="JQB29" s="7"/>
      <c r="JQC29" s="7"/>
      <c r="JQD29" s="7"/>
      <c r="JQE29" s="7"/>
      <c r="JQF29" s="7"/>
      <c r="JQG29" s="7"/>
      <c r="JQH29" s="7"/>
      <c r="JQI29" s="7"/>
      <c r="JQJ29" s="7"/>
      <c r="JQK29" s="7"/>
      <c r="JQL29" s="7"/>
      <c r="JQM29" s="7"/>
      <c r="JQN29" s="7"/>
      <c r="JQO29" s="7"/>
      <c r="JQP29" s="7"/>
      <c r="JQQ29" s="7"/>
      <c r="JQR29" s="7"/>
      <c r="JQS29" s="7"/>
      <c r="JQT29" s="7"/>
      <c r="JQU29" s="7"/>
      <c r="JQV29" s="7"/>
      <c r="JQW29" s="7"/>
      <c r="JQX29" s="7"/>
      <c r="JQY29" s="7"/>
      <c r="JQZ29" s="7"/>
      <c r="JRA29" s="7"/>
      <c r="JRB29" s="7"/>
      <c r="JRC29" s="7"/>
      <c r="JRD29" s="7"/>
      <c r="JRE29" s="7"/>
      <c r="JRF29" s="7"/>
      <c r="JRG29" s="7"/>
      <c r="JRH29" s="7"/>
      <c r="JRI29" s="7"/>
      <c r="JRJ29" s="7"/>
      <c r="JRK29" s="7"/>
      <c r="JRL29" s="7"/>
      <c r="JRM29" s="7"/>
      <c r="JRN29" s="7"/>
      <c r="JRO29" s="7"/>
      <c r="JRP29" s="7"/>
      <c r="JRQ29" s="7"/>
      <c r="JRR29" s="7"/>
      <c r="JRS29" s="7"/>
      <c r="JRT29" s="7"/>
      <c r="JRU29" s="7"/>
      <c r="JRV29" s="7"/>
      <c r="JRW29" s="7"/>
      <c r="JRX29" s="7"/>
      <c r="JRY29" s="7"/>
      <c r="JRZ29" s="7"/>
      <c r="JSA29" s="7"/>
      <c r="JSB29" s="7"/>
      <c r="JSC29" s="7"/>
      <c r="JSD29" s="7"/>
      <c r="JSE29" s="7"/>
      <c r="JSF29" s="7"/>
      <c r="JSG29" s="7"/>
      <c r="JSH29" s="7"/>
      <c r="JSI29" s="7"/>
      <c r="JSJ29" s="7"/>
      <c r="JSK29" s="7"/>
      <c r="JSL29" s="7"/>
      <c r="JSM29" s="7"/>
      <c r="JSN29" s="7"/>
      <c r="JSO29" s="7"/>
      <c r="JSP29" s="7"/>
      <c r="JSQ29" s="7"/>
      <c r="JSR29" s="7"/>
      <c r="JSS29" s="7"/>
      <c r="JST29" s="7"/>
      <c r="JSU29" s="7"/>
      <c r="JSV29" s="7"/>
      <c r="JSW29" s="7"/>
      <c r="JSX29" s="7"/>
      <c r="JSY29" s="7"/>
      <c r="JSZ29" s="7"/>
      <c r="JTA29" s="7"/>
      <c r="JTB29" s="7"/>
      <c r="JTC29" s="7"/>
      <c r="JTD29" s="7"/>
      <c r="JTE29" s="7"/>
      <c r="JTF29" s="7"/>
      <c r="JTG29" s="7"/>
      <c r="JTH29" s="7"/>
      <c r="JTI29" s="7"/>
      <c r="JTJ29" s="7"/>
      <c r="JTK29" s="7"/>
      <c r="JTL29" s="7"/>
      <c r="JTM29" s="7"/>
      <c r="JTN29" s="7"/>
      <c r="JTO29" s="7"/>
      <c r="JTP29" s="7"/>
      <c r="JTQ29" s="7"/>
      <c r="JTR29" s="7"/>
      <c r="JTS29" s="7"/>
      <c r="JTT29" s="7"/>
      <c r="JTU29" s="7"/>
      <c r="JTV29" s="7"/>
      <c r="JTW29" s="7"/>
      <c r="JTX29" s="7"/>
      <c r="JTY29" s="7"/>
      <c r="JTZ29" s="7"/>
      <c r="JUA29" s="7"/>
      <c r="JUB29" s="7"/>
      <c r="JUC29" s="7"/>
      <c r="JUD29" s="7"/>
      <c r="JUE29" s="7"/>
      <c r="JUF29" s="7"/>
      <c r="JUG29" s="7"/>
      <c r="JUH29" s="7"/>
      <c r="JUI29" s="7"/>
      <c r="JUJ29" s="7"/>
      <c r="JUK29" s="7"/>
      <c r="JUL29" s="7"/>
      <c r="JUM29" s="7"/>
      <c r="JUN29" s="7"/>
      <c r="JUO29" s="7"/>
      <c r="JUP29" s="7"/>
      <c r="JUQ29" s="7"/>
      <c r="JUR29" s="7"/>
      <c r="JUS29" s="7"/>
      <c r="JUT29" s="7"/>
      <c r="JUU29" s="7"/>
      <c r="JUV29" s="7"/>
      <c r="JUW29" s="7"/>
      <c r="JUX29" s="7"/>
      <c r="JUY29" s="7"/>
      <c r="JUZ29" s="7"/>
      <c r="JVA29" s="7"/>
      <c r="JVB29" s="7"/>
      <c r="JVC29" s="7"/>
      <c r="JVD29" s="7"/>
      <c r="JVE29" s="7"/>
      <c r="JVF29" s="7"/>
      <c r="JVG29" s="7"/>
      <c r="JVH29" s="7"/>
      <c r="JVI29" s="7"/>
      <c r="JVJ29" s="7"/>
      <c r="JVK29" s="7"/>
      <c r="JVL29" s="7"/>
      <c r="JVM29" s="7"/>
      <c r="JVN29" s="7"/>
      <c r="JVO29" s="7"/>
      <c r="JVP29" s="7"/>
      <c r="JVQ29" s="7"/>
      <c r="JVR29" s="7"/>
      <c r="JVS29" s="7"/>
      <c r="JVT29" s="7"/>
      <c r="JVU29" s="7"/>
      <c r="JVV29" s="7"/>
      <c r="JVW29" s="7"/>
      <c r="JVX29" s="7"/>
      <c r="JVY29" s="7"/>
      <c r="JVZ29" s="7"/>
      <c r="JWA29" s="7"/>
      <c r="JWB29" s="7"/>
      <c r="JWC29" s="7"/>
      <c r="JWD29" s="7"/>
      <c r="JWE29" s="7"/>
      <c r="JWF29" s="7"/>
      <c r="JWG29" s="7"/>
      <c r="JWH29" s="7"/>
      <c r="JWI29" s="7"/>
      <c r="JWJ29" s="7"/>
      <c r="JWK29" s="7"/>
      <c r="JWL29" s="7"/>
      <c r="JWM29" s="7"/>
      <c r="JWN29" s="7"/>
      <c r="JWO29" s="7"/>
      <c r="JWP29" s="7"/>
      <c r="JWQ29" s="7"/>
      <c r="JWR29" s="7"/>
      <c r="JWS29" s="7"/>
      <c r="JWT29" s="7"/>
      <c r="JWU29" s="7"/>
      <c r="JWV29" s="7"/>
      <c r="JWW29" s="7"/>
      <c r="JWX29" s="7"/>
      <c r="JWY29" s="7"/>
      <c r="JWZ29" s="7"/>
      <c r="JXA29" s="7"/>
      <c r="JXB29" s="7"/>
      <c r="JXC29" s="7"/>
      <c r="JXD29" s="7"/>
      <c r="JXE29" s="7"/>
      <c r="JXF29" s="7"/>
      <c r="JXG29" s="7"/>
      <c r="JXH29" s="7"/>
      <c r="JXI29" s="7"/>
      <c r="JXJ29" s="7"/>
      <c r="JXK29" s="7"/>
      <c r="JXL29" s="7"/>
      <c r="JXM29" s="7"/>
      <c r="JXN29" s="7"/>
      <c r="JXO29" s="7"/>
      <c r="JXP29" s="7"/>
      <c r="JXQ29" s="7"/>
      <c r="JXR29" s="7"/>
      <c r="JXS29" s="7"/>
      <c r="JXT29" s="7"/>
      <c r="JXU29" s="7"/>
      <c r="JXV29" s="7"/>
      <c r="JXW29" s="7"/>
      <c r="JXX29" s="7"/>
      <c r="JXY29" s="7"/>
      <c r="JXZ29" s="7"/>
      <c r="JYA29" s="7"/>
      <c r="JYB29" s="7"/>
      <c r="JYC29" s="7"/>
      <c r="JYD29" s="7"/>
      <c r="JYE29" s="7"/>
      <c r="JYF29" s="7"/>
      <c r="JYG29" s="7"/>
      <c r="JYH29" s="7"/>
      <c r="JYI29" s="7"/>
      <c r="JYJ29" s="7"/>
      <c r="JYK29" s="7"/>
      <c r="JYL29" s="7"/>
      <c r="JYM29" s="7"/>
      <c r="JYN29" s="7"/>
      <c r="JYO29" s="7"/>
      <c r="JYP29" s="7"/>
      <c r="JYQ29" s="7"/>
      <c r="JYR29" s="7"/>
      <c r="JYS29" s="7"/>
      <c r="JYT29" s="7"/>
      <c r="JYU29" s="7"/>
      <c r="JYV29" s="7"/>
      <c r="JYW29" s="7"/>
      <c r="JYX29" s="7"/>
      <c r="JYY29" s="7"/>
      <c r="JYZ29" s="7"/>
      <c r="JZA29" s="7"/>
      <c r="JZB29" s="7"/>
      <c r="JZC29" s="7"/>
      <c r="JZD29" s="7"/>
      <c r="JZE29" s="7"/>
      <c r="JZF29" s="7"/>
      <c r="JZG29" s="7"/>
      <c r="JZH29" s="7"/>
      <c r="JZI29" s="7"/>
      <c r="JZJ29" s="7"/>
      <c r="JZK29" s="7"/>
      <c r="JZL29" s="7"/>
      <c r="JZM29" s="7"/>
      <c r="JZN29" s="7"/>
      <c r="JZO29" s="7"/>
      <c r="JZP29" s="7"/>
      <c r="JZQ29" s="7"/>
      <c r="JZR29" s="7"/>
      <c r="JZS29" s="7"/>
      <c r="JZT29" s="7"/>
      <c r="JZU29" s="7"/>
      <c r="JZV29" s="7"/>
      <c r="JZW29" s="7"/>
      <c r="JZX29" s="7"/>
      <c r="JZY29" s="7"/>
      <c r="JZZ29" s="7"/>
      <c r="KAA29" s="7"/>
      <c r="KAB29" s="7"/>
      <c r="KAC29" s="7"/>
      <c r="KAD29" s="7"/>
      <c r="KAE29" s="7"/>
      <c r="KAF29" s="7"/>
      <c r="KAG29" s="7"/>
      <c r="KAH29" s="7"/>
      <c r="KAI29" s="7"/>
      <c r="KAJ29" s="7"/>
      <c r="KAK29" s="7"/>
      <c r="KAL29" s="7"/>
      <c r="KAM29" s="7"/>
      <c r="KAN29" s="7"/>
      <c r="KAO29" s="7"/>
      <c r="KAP29" s="7"/>
      <c r="KAQ29" s="7"/>
      <c r="KAR29" s="7"/>
      <c r="KAS29" s="7"/>
      <c r="KAT29" s="7"/>
      <c r="KAU29" s="7"/>
      <c r="KAV29" s="7"/>
      <c r="KAW29" s="7"/>
      <c r="KAX29" s="7"/>
      <c r="KAY29" s="7"/>
      <c r="KAZ29" s="7"/>
      <c r="KBA29" s="7"/>
      <c r="KBB29" s="7"/>
      <c r="KBC29" s="7"/>
      <c r="KBD29" s="7"/>
      <c r="KBE29" s="7"/>
      <c r="KBF29" s="7"/>
      <c r="KBG29" s="7"/>
      <c r="KBH29" s="7"/>
      <c r="KBI29" s="7"/>
      <c r="KBJ29" s="7"/>
      <c r="KBK29" s="7"/>
      <c r="KBL29" s="7"/>
      <c r="KBM29" s="7"/>
      <c r="KBN29" s="7"/>
      <c r="KBO29" s="7"/>
      <c r="KBP29" s="7"/>
      <c r="KBQ29" s="7"/>
      <c r="KBR29" s="7"/>
      <c r="KBS29" s="7"/>
      <c r="KBT29" s="7"/>
      <c r="KBU29" s="7"/>
      <c r="KBV29" s="7"/>
      <c r="KBW29" s="7"/>
      <c r="KBX29" s="7"/>
      <c r="KBY29" s="7"/>
      <c r="KBZ29" s="7"/>
      <c r="KCA29" s="7"/>
      <c r="KCB29" s="7"/>
      <c r="KCC29" s="7"/>
      <c r="KCD29" s="7"/>
      <c r="KCE29" s="7"/>
      <c r="KCF29" s="7"/>
      <c r="KCG29" s="7"/>
      <c r="KCH29" s="7"/>
      <c r="KCI29" s="7"/>
      <c r="KCJ29" s="7"/>
      <c r="KCK29" s="7"/>
      <c r="KCL29" s="7"/>
      <c r="KCM29" s="7"/>
      <c r="KCN29" s="7"/>
      <c r="KCO29" s="7"/>
      <c r="KCP29" s="7"/>
      <c r="KCQ29" s="7"/>
      <c r="KCR29" s="7"/>
      <c r="KCS29" s="7"/>
      <c r="KCT29" s="7"/>
      <c r="KCU29" s="7"/>
      <c r="KCV29" s="7"/>
      <c r="KCW29" s="7"/>
      <c r="KCX29" s="7"/>
      <c r="KCY29" s="7"/>
      <c r="KCZ29" s="7"/>
      <c r="KDA29" s="7"/>
      <c r="KDB29" s="7"/>
      <c r="KDC29" s="7"/>
      <c r="KDD29" s="7"/>
      <c r="KDE29" s="7"/>
      <c r="KDF29" s="7"/>
      <c r="KDG29" s="7"/>
      <c r="KDH29" s="7"/>
      <c r="KDI29" s="7"/>
      <c r="KDJ29" s="7"/>
      <c r="KDK29" s="7"/>
      <c r="KDL29" s="7"/>
      <c r="KDM29" s="7"/>
      <c r="KDN29" s="7"/>
      <c r="KDO29" s="7"/>
      <c r="KDP29" s="7"/>
      <c r="KDQ29" s="7"/>
      <c r="KDR29" s="7"/>
      <c r="KDS29" s="7"/>
      <c r="KDT29" s="7"/>
      <c r="KDU29" s="7"/>
      <c r="KDV29" s="7"/>
      <c r="KDW29" s="7"/>
      <c r="KDX29" s="7"/>
      <c r="KDY29" s="7"/>
      <c r="KDZ29" s="7"/>
      <c r="KEA29" s="7"/>
      <c r="KEB29" s="7"/>
      <c r="KEC29" s="7"/>
      <c r="KED29" s="7"/>
      <c r="KEE29" s="7"/>
      <c r="KEF29" s="7"/>
      <c r="KEG29" s="7"/>
      <c r="KEH29" s="7"/>
      <c r="KEI29" s="7"/>
      <c r="KEJ29" s="7"/>
      <c r="KEK29" s="7"/>
      <c r="KEL29" s="7"/>
      <c r="KEM29" s="7"/>
      <c r="KEN29" s="7"/>
      <c r="KEO29" s="7"/>
      <c r="KEP29" s="7"/>
      <c r="KEQ29" s="7"/>
      <c r="KER29" s="7"/>
      <c r="KES29" s="7"/>
      <c r="KET29" s="7"/>
      <c r="KEU29" s="7"/>
      <c r="KEV29" s="7"/>
      <c r="KEW29" s="7"/>
      <c r="KEX29" s="7"/>
      <c r="KEY29" s="7"/>
      <c r="KEZ29" s="7"/>
      <c r="KFA29" s="7"/>
      <c r="KFB29" s="7"/>
      <c r="KFC29" s="7"/>
      <c r="KFD29" s="7"/>
      <c r="KFE29" s="7"/>
      <c r="KFF29" s="7"/>
      <c r="KFG29" s="7"/>
      <c r="KFH29" s="7"/>
      <c r="KFI29" s="7"/>
      <c r="KFJ29" s="7"/>
      <c r="KFK29" s="7"/>
      <c r="KFL29" s="7"/>
      <c r="KFM29" s="7"/>
      <c r="KFN29" s="7"/>
      <c r="KFO29" s="7"/>
      <c r="KFP29" s="7"/>
      <c r="KFQ29" s="7"/>
      <c r="KFR29" s="7"/>
      <c r="KFS29" s="7"/>
      <c r="KFT29" s="7"/>
      <c r="KFU29" s="7"/>
      <c r="KFV29" s="7"/>
      <c r="KFW29" s="7"/>
      <c r="KFX29" s="7"/>
      <c r="KFY29" s="7"/>
      <c r="KFZ29" s="7"/>
      <c r="KGA29" s="7"/>
      <c r="KGB29" s="7"/>
      <c r="KGC29" s="7"/>
      <c r="KGD29" s="7"/>
      <c r="KGE29" s="7"/>
      <c r="KGF29" s="7"/>
      <c r="KGG29" s="7"/>
      <c r="KGH29" s="7"/>
      <c r="KGI29" s="7"/>
      <c r="KGJ29" s="7"/>
      <c r="KGK29" s="7"/>
      <c r="KGL29" s="7"/>
      <c r="KGM29" s="7"/>
      <c r="KGN29" s="7"/>
      <c r="KGO29" s="7"/>
      <c r="KGP29" s="7"/>
      <c r="KGQ29" s="7"/>
      <c r="KGR29" s="7"/>
      <c r="KGS29" s="7"/>
      <c r="KGT29" s="7"/>
      <c r="KGU29" s="7"/>
      <c r="KGV29" s="7"/>
      <c r="KGW29" s="7"/>
      <c r="KGX29" s="7"/>
      <c r="KGY29" s="7"/>
      <c r="KGZ29" s="7"/>
      <c r="KHA29" s="7"/>
      <c r="KHB29" s="7"/>
      <c r="KHC29" s="7"/>
      <c r="KHD29" s="7"/>
      <c r="KHE29" s="7"/>
      <c r="KHF29" s="7"/>
      <c r="KHG29" s="7"/>
      <c r="KHH29" s="7"/>
      <c r="KHI29" s="7"/>
      <c r="KHJ29" s="7"/>
      <c r="KHK29" s="7"/>
      <c r="KHL29" s="7"/>
      <c r="KHM29" s="7"/>
      <c r="KHN29" s="7"/>
      <c r="KHO29" s="7"/>
      <c r="KHP29" s="7"/>
      <c r="KHQ29" s="7"/>
      <c r="KHR29" s="7"/>
      <c r="KHS29" s="7"/>
      <c r="KHT29" s="7"/>
      <c r="KHU29" s="7"/>
      <c r="KHV29" s="7"/>
      <c r="KHW29" s="7"/>
      <c r="KHX29" s="7"/>
      <c r="KHY29" s="7"/>
      <c r="KHZ29" s="7"/>
      <c r="KIA29" s="7"/>
      <c r="KIB29" s="7"/>
      <c r="KIC29" s="7"/>
      <c r="KID29" s="7"/>
      <c r="KIE29" s="7"/>
      <c r="KIF29" s="7"/>
      <c r="KIG29" s="7"/>
      <c r="KIH29" s="7"/>
      <c r="KII29" s="7"/>
      <c r="KIJ29" s="7"/>
      <c r="KIK29" s="7"/>
      <c r="KIL29" s="7"/>
      <c r="KIM29" s="7"/>
      <c r="KIN29" s="7"/>
      <c r="KIO29" s="7"/>
      <c r="KIP29" s="7"/>
      <c r="KIQ29" s="7"/>
      <c r="KIR29" s="7"/>
      <c r="KIS29" s="7"/>
      <c r="KIT29" s="7"/>
      <c r="KIU29" s="7"/>
      <c r="KIV29" s="7"/>
      <c r="KIW29" s="7"/>
      <c r="KIX29" s="7"/>
      <c r="KIY29" s="7"/>
      <c r="KIZ29" s="7"/>
      <c r="KJA29" s="7"/>
      <c r="KJB29" s="7"/>
      <c r="KJC29" s="7"/>
      <c r="KJD29" s="7"/>
      <c r="KJE29" s="7"/>
      <c r="KJF29" s="7"/>
      <c r="KJG29" s="7"/>
      <c r="KJH29" s="7"/>
      <c r="KJI29" s="7"/>
      <c r="KJJ29" s="7"/>
      <c r="KJK29" s="7"/>
      <c r="KJL29" s="7"/>
      <c r="KJM29" s="7"/>
      <c r="KJN29" s="7"/>
      <c r="KJO29" s="7"/>
      <c r="KJP29" s="7"/>
      <c r="KJQ29" s="7"/>
      <c r="KJR29" s="7"/>
      <c r="KJS29" s="7"/>
      <c r="KJT29" s="7"/>
      <c r="KJU29" s="7"/>
      <c r="KJV29" s="7"/>
      <c r="KJW29" s="7"/>
      <c r="KJX29" s="7"/>
      <c r="KJY29" s="7"/>
      <c r="KJZ29" s="7"/>
      <c r="KKA29" s="7"/>
      <c r="KKB29" s="7"/>
      <c r="KKC29" s="7"/>
      <c r="KKD29" s="7"/>
      <c r="KKE29" s="7"/>
      <c r="KKF29" s="7"/>
      <c r="KKG29" s="7"/>
      <c r="KKH29" s="7"/>
      <c r="KKI29" s="7"/>
      <c r="KKJ29" s="7"/>
      <c r="KKK29" s="7"/>
      <c r="KKL29" s="7"/>
      <c r="KKM29" s="7"/>
      <c r="KKN29" s="7"/>
      <c r="KKO29" s="7"/>
      <c r="KKP29" s="7"/>
      <c r="KKQ29" s="7"/>
      <c r="KKR29" s="7"/>
      <c r="KKS29" s="7"/>
      <c r="KKT29" s="7"/>
      <c r="KKU29" s="7"/>
      <c r="KKV29" s="7"/>
      <c r="KKW29" s="7"/>
      <c r="KKX29" s="7"/>
      <c r="KKY29" s="7"/>
      <c r="KKZ29" s="7"/>
      <c r="KLA29" s="7"/>
      <c r="KLB29" s="7"/>
      <c r="KLC29" s="7"/>
      <c r="KLD29" s="7"/>
      <c r="KLE29" s="7"/>
      <c r="KLF29" s="7"/>
      <c r="KLG29" s="7"/>
      <c r="KLH29" s="7"/>
      <c r="KLI29" s="7"/>
      <c r="KLJ29" s="7"/>
      <c r="KLK29" s="7"/>
      <c r="KLL29" s="7"/>
      <c r="KLM29" s="7"/>
      <c r="KLN29" s="7"/>
      <c r="KLO29" s="7"/>
      <c r="KLP29" s="7"/>
      <c r="KLQ29" s="7"/>
      <c r="KLR29" s="7"/>
      <c r="KLS29" s="7"/>
      <c r="KLT29" s="7"/>
      <c r="KLU29" s="7"/>
      <c r="KLV29" s="7"/>
      <c r="KLW29" s="7"/>
      <c r="KLX29" s="7"/>
      <c r="KLY29" s="7"/>
      <c r="KLZ29" s="7"/>
      <c r="KMA29" s="7"/>
      <c r="KMB29" s="7"/>
      <c r="KMC29" s="7"/>
      <c r="KMD29" s="7"/>
      <c r="KME29" s="7"/>
      <c r="KMF29" s="7"/>
      <c r="KMG29" s="7"/>
      <c r="KMH29" s="7"/>
      <c r="KMI29" s="7"/>
      <c r="KMJ29" s="7"/>
      <c r="KMK29" s="7"/>
      <c r="KML29" s="7"/>
      <c r="KMM29" s="7"/>
      <c r="KMN29" s="7"/>
      <c r="KMO29" s="7"/>
      <c r="KMP29" s="7"/>
      <c r="KMQ29" s="7"/>
      <c r="KMR29" s="7"/>
      <c r="KMS29" s="7"/>
      <c r="KMT29" s="7"/>
      <c r="KMU29" s="7"/>
      <c r="KMV29" s="7"/>
      <c r="KMW29" s="7"/>
      <c r="KMX29" s="7"/>
      <c r="KMY29" s="7"/>
      <c r="KMZ29" s="7"/>
      <c r="KNA29" s="7"/>
      <c r="KNB29" s="7"/>
      <c r="KNC29" s="7"/>
      <c r="KND29" s="7"/>
      <c r="KNE29" s="7"/>
      <c r="KNF29" s="7"/>
      <c r="KNG29" s="7"/>
      <c r="KNH29" s="7"/>
      <c r="KNI29" s="7"/>
      <c r="KNJ29" s="7"/>
      <c r="KNK29" s="7"/>
      <c r="KNL29" s="7"/>
      <c r="KNM29" s="7"/>
      <c r="KNN29" s="7"/>
      <c r="KNO29" s="7"/>
      <c r="KNP29" s="7"/>
      <c r="KNQ29" s="7"/>
      <c r="KNR29" s="7"/>
      <c r="KNS29" s="7"/>
      <c r="KNT29" s="7"/>
      <c r="KNU29" s="7"/>
      <c r="KNV29" s="7"/>
      <c r="KNW29" s="7"/>
      <c r="KNX29" s="7"/>
      <c r="KNY29" s="7"/>
      <c r="KNZ29" s="7"/>
      <c r="KOA29" s="7"/>
      <c r="KOB29" s="7"/>
      <c r="KOC29" s="7"/>
      <c r="KOD29" s="7"/>
      <c r="KOE29" s="7"/>
      <c r="KOF29" s="7"/>
      <c r="KOG29" s="7"/>
      <c r="KOH29" s="7"/>
      <c r="KOI29" s="7"/>
      <c r="KOJ29" s="7"/>
      <c r="KOK29" s="7"/>
      <c r="KOL29" s="7"/>
      <c r="KOM29" s="7"/>
      <c r="KON29" s="7"/>
      <c r="KOO29" s="7"/>
      <c r="KOP29" s="7"/>
      <c r="KOQ29" s="7"/>
      <c r="KOR29" s="7"/>
      <c r="KOS29" s="7"/>
      <c r="KOT29" s="7"/>
      <c r="KOU29" s="7"/>
      <c r="KOV29" s="7"/>
      <c r="KOW29" s="7"/>
      <c r="KOX29" s="7"/>
      <c r="KOY29" s="7"/>
      <c r="KOZ29" s="7"/>
      <c r="KPA29" s="7"/>
      <c r="KPB29" s="7"/>
      <c r="KPC29" s="7"/>
      <c r="KPD29" s="7"/>
      <c r="KPE29" s="7"/>
      <c r="KPF29" s="7"/>
      <c r="KPG29" s="7"/>
      <c r="KPH29" s="7"/>
      <c r="KPI29" s="7"/>
      <c r="KPJ29" s="7"/>
      <c r="KPK29" s="7"/>
      <c r="KPL29" s="7"/>
      <c r="KPM29" s="7"/>
      <c r="KPN29" s="7"/>
      <c r="KPO29" s="7"/>
      <c r="KPP29" s="7"/>
      <c r="KPQ29" s="7"/>
      <c r="KPR29" s="7"/>
      <c r="KPS29" s="7"/>
      <c r="KPT29" s="7"/>
      <c r="KPU29" s="7"/>
      <c r="KPV29" s="7"/>
      <c r="KPW29" s="7"/>
      <c r="KPX29" s="7"/>
      <c r="KPY29" s="7"/>
      <c r="KPZ29" s="7"/>
      <c r="KQA29" s="7"/>
      <c r="KQB29" s="7"/>
      <c r="KQC29" s="7"/>
      <c r="KQD29" s="7"/>
      <c r="KQE29" s="7"/>
      <c r="KQF29" s="7"/>
      <c r="KQG29" s="7"/>
      <c r="KQH29" s="7"/>
      <c r="KQI29" s="7"/>
      <c r="KQJ29" s="7"/>
      <c r="KQK29" s="7"/>
      <c r="KQL29" s="7"/>
      <c r="KQM29" s="7"/>
      <c r="KQN29" s="7"/>
      <c r="KQO29" s="7"/>
      <c r="KQP29" s="7"/>
      <c r="KQQ29" s="7"/>
      <c r="KQR29" s="7"/>
      <c r="KQS29" s="7"/>
      <c r="KQT29" s="7"/>
      <c r="KQU29" s="7"/>
      <c r="KQV29" s="7"/>
      <c r="KQW29" s="7"/>
      <c r="KQX29" s="7"/>
      <c r="KQY29" s="7"/>
      <c r="KQZ29" s="7"/>
      <c r="KRA29" s="7"/>
      <c r="KRB29" s="7"/>
      <c r="KRC29" s="7"/>
      <c r="KRD29" s="7"/>
      <c r="KRE29" s="7"/>
      <c r="KRF29" s="7"/>
      <c r="KRG29" s="7"/>
      <c r="KRH29" s="7"/>
      <c r="KRI29" s="7"/>
      <c r="KRJ29" s="7"/>
      <c r="KRK29" s="7"/>
      <c r="KRL29" s="7"/>
      <c r="KRM29" s="7"/>
      <c r="KRN29" s="7"/>
      <c r="KRO29" s="7"/>
      <c r="KRP29" s="7"/>
      <c r="KRQ29" s="7"/>
      <c r="KRR29" s="7"/>
      <c r="KRS29" s="7"/>
      <c r="KRT29" s="7"/>
      <c r="KRU29" s="7"/>
      <c r="KRV29" s="7"/>
      <c r="KRW29" s="7"/>
      <c r="KRX29" s="7"/>
      <c r="KRY29" s="7"/>
      <c r="KRZ29" s="7"/>
      <c r="KSA29" s="7"/>
      <c r="KSB29" s="7"/>
      <c r="KSC29" s="7"/>
      <c r="KSD29" s="7"/>
      <c r="KSE29" s="7"/>
      <c r="KSF29" s="7"/>
      <c r="KSG29" s="7"/>
      <c r="KSH29" s="7"/>
      <c r="KSI29" s="7"/>
      <c r="KSJ29" s="7"/>
      <c r="KSK29" s="7"/>
      <c r="KSL29" s="7"/>
      <c r="KSM29" s="7"/>
      <c r="KSN29" s="7"/>
      <c r="KSO29" s="7"/>
      <c r="KSP29" s="7"/>
      <c r="KSQ29" s="7"/>
      <c r="KSR29" s="7"/>
      <c r="KSS29" s="7"/>
      <c r="KST29" s="7"/>
      <c r="KSU29" s="7"/>
      <c r="KSV29" s="7"/>
      <c r="KSW29" s="7"/>
      <c r="KSX29" s="7"/>
      <c r="KSY29" s="7"/>
      <c r="KSZ29" s="7"/>
      <c r="KTA29" s="7"/>
      <c r="KTB29" s="7"/>
      <c r="KTC29" s="7"/>
      <c r="KTD29" s="7"/>
      <c r="KTE29" s="7"/>
      <c r="KTF29" s="7"/>
      <c r="KTG29" s="7"/>
      <c r="KTH29" s="7"/>
      <c r="KTI29" s="7"/>
      <c r="KTJ29" s="7"/>
      <c r="KTK29" s="7"/>
      <c r="KTL29" s="7"/>
      <c r="KTM29" s="7"/>
      <c r="KTN29" s="7"/>
      <c r="KTO29" s="7"/>
      <c r="KTP29" s="7"/>
      <c r="KTQ29" s="7"/>
      <c r="KTR29" s="7"/>
      <c r="KTS29" s="7"/>
      <c r="KTT29" s="7"/>
      <c r="KTU29" s="7"/>
      <c r="KTV29" s="7"/>
      <c r="KTW29" s="7"/>
      <c r="KTX29" s="7"/>
      <c r="KTY29" s="7"/>
      <c r="KTZ29" s="7"/>
      <c r="KUA29" s="7"/>
      <c r="KUB29" s="7"/>
      <c r="KUC29" s="7"/>
      <c r="KUD29" s="7"/>
      <c r="KUE29" s="7"/>
      <c r="KUF29" s="7"/>
      <c r="KUG29" s="7"/>
      <c r="KUH29" s="7"/>
      <c r="KUI29" s="7"/>
      <c r="KUJ29" s="7"/>
      <c r="KUK29" s="7"/>
      <c r="KUL29" s="7"/>
      <c r="KUM29" s="7"/>
      <c r="KUN29" s="7"/>
      <c r="KUO29" s="7"/>
      <c r="KUP29" s="7"/>
      <c r="KUQ29" s="7"/>
      <c r="KUR29" s="7"/>
      <c r="KUS29" s="7"/>
      <c r="KUT29" s="7"/>
      <c r="KUU29" s="7"/>
      <c r="KUV29" s="7"/>
      <c r="KUW29" s="7"/>
      <c r="KUX29" s="7"/>
      <c r="KUY29" s="7"/>
      <c r="KUZ29" s="7"/>
      <c r="KVA29" s="7"/>
      <c r="KVB29" s="7"/>
      <c r="KVC29" s="7"/>
      <c r="KVD29" s="7"/>
      <c r="KVE29" s="7"/>
      <c r="KVF29" s="7"/>
      <c r="KVG29" s="7"/>
      <c r="KVH29" s="7"/>
      <c r="KVI29" s="7"/>
      <c r="KVJ29" s="7"/>
      <c r="KVK29" s="7"/>
      <c r="KVL29" s="7"/>
      <c r="KVM29" s="7"/>
      <c r="KVN29" s="7"/>
      <c r="KVO29" s="7"/>
      <c r="KVP29" s="7"/>
      <c r="KVQ29" s="7"/>
      <c r="KVR29" s="7"/>
      <c r="KVS29" s="7"/>
      <c r="KVT29" s="7"/>
      <c r="KVU29" s="7"/>
      <c r="KVV29" s="7"/>
      <c r="KVW29" s="7"/>
      <c r="KVX29" s="7"/>
      <c r="KVY29" s="7"/>
      <c r="KVZ29" s="7"/>
      <c r="KWA29" s="7"/>
      <c r="KWB29" s="7"/>
      <c r="KWC29" s="7"/>
      <c r="KWD29" s="7"/>
      <c r="KWE29" s="7"/>
      <c r="KWF29" s="7"/>
      <c r="KWG29" s="7"/>
      <c r="KWH29" s="7"/>
      <c r="KWI29" s="7"/>
      <c r="KWJ29" s="7"/>
      <c r="KWK29" s="7"/>
      <c r="KWL29" s="7"/>
      <c r="KWM29" s="7"/>
      <c r="KWN29" s="7"/>
      <c r="KWO29" s="7"/>
      <c r="KWP29" s="7"/>
      <c r="KWQ29" s="7"/>
      <c r="KWR29" s="7"/>
      <c r="KWS29" s="7"/>
      <c r="KWT29" s="7"/>
      <c r="KWU29" s="7"/>
      <c r="KWV29" s="7"/>
      <c r="KWW29" s="7"/>
      <c r="KWX29" s="7"/>
      <c r="KWY29" s="7"/>
      <c r="KWZ29" s="7"/>
      <c r="KXA29" s="7"/>
      <c r="KXB29" s="7"/>
      <c r="KXC29" s="7"/>
      <c r="KXD29" s="7"/>
      <c r="KXE29" s="7"/>
      <c r="KXF29" s="7"/>
      <c r="KXG29" s="7"/>
      <c r="KXH29" s="7"/>
      <c r="KXI29" s="7"/>
      <c r="KXJ29" s="7"/>
      <c r="KXK29" s="7"/>
      <c r="KXL29" s="7"/>
      <c r="KXM29" s="7"/>
      <c r="KXN29" s="7"/>
      <c r="KXO29" s="7"/>
      <c r="KXP29" s="7"/>
      <c r="KXQ29" s="7"/>
      <c r="KXR29" s="7"/>
      <c r="KXS29" s="7"/>
      <c r="KXT29" s="7"/>
      <c r="KXU29" s="7"/>
      <c r="KXV29" s="7"/>
      <c r="KXW29" s="7"/>
      <c r="KXX29" s="7"/>
      <c r="KXY29" s="7"/>
      <c r="KXZ29" s="7"/>
      <c r="KYA29" s="7"/>
      <c r="KYB29" s="7"/>
      <c r="KYC29" s="7"/>
      <c r="KYD29" s="7"/>
      <c r="KYE29" s="7"/>
      <c r="KYF29" s="7"/>
      <c r="KYG29" s="7"/>
      <c r="KYH29" s="7"/>
      <c r="KYI29" s="7"/>
      <c r="KYJ29" s="7"/>
      <c r="KYK29" s="7"/>
      <c r="KYL29" s="7"/>
      <c r="KYM29" s="7"/>
      <c r="KYN29" s="7"/>
      <c r="KYO29" s="7"/>
      <c r="KYP29" s="7"/>
      <c r="KYQ29" s="7"/>
      <c r="KYR29" s="7"/>
      <c r="KYS29" s="7"/>
      <c r="KYT29" s="7"/>
      <c r="KYU29" s="7"/>
      <c r="KYV29" s="7"/>
      <c r="KYW29" s="7"/>
      <c r="KYX29" s="7"/>
      <c r="KYY29" s="7"/>
      <c r="KYZ29" s="7"/>
      <c r="KZA29" s="7"/>
      <c r="KZB29" s="7"/>
      <c r="KZC29" s="7"/>
      <c r="KZD29" s="7"/>
      <c r="KZE29" s="7"/>
      <c r="KZF29" s="7"/>
      <c r="KZG29" s="7"/>
      <c r="KZH29" s="7"/>
      <c r="KZI29" s="7"/>
      <c r="KZJ29" s="7"/>
      <c r="KZK29" s="7"/>
      <c r="KZL29" s="7"/>
      <c r="KZM29" s="7"/>
      <c r="KZN29" s="7"/>
      <c r="KZO29" s="7"/>
      <c r="KZP29" s="7"/>
      <c r="KZQ29" s="7"/>
      <c r="KZR29" s="7"/>
      <c r="KZS29" s="7"/>
      <c r="KZT29" s="7"/>
      <c r="KZU29" s="7"/>
      <c r="KZV29" s="7"/>
      <c r="KZW29" s="7"/>
      <c r="KZX29" s="7"/>
      <c r="KZY29" s="7"/>
      <c r="KZZ29" s="7"/>
      <c r="LAA29" s="7"/>
      <c r="LAB29" s="7"/>
      <c r="LAC29" s="7"/>
      <c r="LAD29" s="7"/>
      <c r="LAE29" s="7"/>
      <c r="LAF29" s="7"/>
      <c r="LAG29" s="7"/>
      <c r="LAH29" s="7"/>
      <c r="LAI29" s="7"/>
      <c r="LAJ29" s="7"/>
      <c r="LAK29" s="7"/>
      <c r="LAL29" s="7"/>
      <c r="LAM29" s="7"/>
      <c r="LAN29" s="7"/>
      <c r="LAO29" s="7"/>
      <c r="LAP29" s="7"/>
      <c r="LAQ29" s="7"/>
      <c r="LAR29" s="7"/>
      <c r="LAS29" s="7"/>
      <c r="LAT29" s="7"/>
      <c r="LAU29" s="7"/>
      <c r="LAV29" s="7"/>
      <c r="LAW29" s="7"/>
      <c r="LAX29" s="7"/>
      <c r="LAY29" s="7"/>
      <c r="LAZ29" s="7"/>
      <c r="LBA29" s="7"/>
      <c r="LBB29" s="7"/>
      <c r="LBC29" s="7"/>
      <c r="LBD29" s="7"/>
      <c r="LBE29" s="7"/>
      <c r="LBF29" s="7"/>
      <c r="LBG29" s="7"/>
      <c r="LBH29" s="7"/>
      <c r="LBI29" s="7"/>
      <c r="LBJ29" s="7"/>
      <c r="LBK29" s="7"/>
      <c r="LBL29" s="7"/>
      <c r="LBM29" s="7"/>
      <c r="LBN29" s="7"/>
      <c r="LBO29" s="7"/>
      <c r="LBP29" s="7"/>
      <c r="LBQ29" s="7"/>
      <c r="LBR29" s="7"/>
      <c r="LBS29" s="7"/>
      <c r="LBT29" s="7"/>
      <c r="LBU29" s="7"/>
      <c r="LBV29" s="7"/>
      <c r="LBW29" s="7"/>
      <c r="LBX29" s="7"/>
      <c r="LBY29" s="7"/>
      <c r="LBZ29" s="7"/>
      <c r="LCA29" s="7"/>
      <c r="LCB29" s="7"/>
      <c r="LCC29" s="7"/>
      <c r="LCD29" s="7"/>
      <c r="LCE29" s="7"/>
      <c r="LCF29" s="7"/>
      <c r="LCG29" s="7"/>
      <c r="LCH29" s="7"/>
      <c r="LCI29" s="7"/>
      <c r="LCJ29" s="7"/>
      <c r="LCK29" s="7"/>
      <c r="LCL29" s="7"/>
      <c r="LCM29" s="7"/>
      <c r="LCN29" s="7"/>
      <c r="LCO29" s="7"/>
      <c r="LCP29" s="7"/>
      <c r="LCQ29" s="7"/>
      <c r="LCR29" s="7"/>
      <c r="LCS29" s="7"/>
      <c r="LCT29" s="7"/>
      <c r="LCU29" s="7"/>
      <c r="LCV29" s="7"/>
      <c r="LCW29" s="7"/>
      <c r="LCX29" s="7"/>
      <c r="LCY29" s="7"/>
      <c r="LCZ29" s="7"/>
      <c r="LDA29" s="7"/>
      <c r="LDB29" s="7"/>
      <c r="LDC29" s="7"/>
      <c r="LDD29" s="7"/>
      <c r="LDE29" s="7"/>
      <c r="LDF29" s="7"/>
      <c r="LDG29" s="7"/>
      <c r="LDH29" s="7"/>
      <c r="LDI29" s="7"/>
      <c r="LDJ29" s="7"/>
      <c r="LDK29" s="7"/>
      <c r="LDL29" s="7"/>
      <c r="LDM29" s="7"/>
      <c r="LDN29" s="7"/>
      <c r="LDO29" s="7"/>
      <c r="LDP29" s="7"/>
      <c r="LDQ29" s="7"/>
      <c r="LDR29" s="7"/>
      <c r="LDS29" s="7"/>
      <c r="LDT29" s="7"/>
      <c r="LDU29" s="7"/>
      <c r="LDV29" s="7"/>
      <c r="LDW29" s="7"/>
      <c r="LDX29" s="7"/>
      <c r="LDY29" s="7"/>
      <c r="LDZ29" s="7"/>
      <c r="LEA29" s="7"/>
      <c r="LEB29" s="7"/>
      <c r="LEC29" s="7"/>
      <c r="LED29" s="7"/>
      <c r="LEE29" s="7"/>
      <c r="LEF29" s="7"/>
      <c r="LEG29" s="7"/>
      <c r="LEH29" s="7"/>
      <c r="LEI29" s="7"/>
      <c r="LEJ29" s="7"/>
      <c r="LEK29" s="7"/>
      <c r="LEL29" s="7"/>
      <c r="LEM29" s="7"/>
      <c r="LEN29" s="7"/>
      <c r="LEO29" s="7"/>
      <c r="LEP29" s="7"/>
      <c r="LEQ29" s="7"/>
      <c r="LER29" s="7"/>
      <c r="LES29" s="7"/>
      <c r="LET29" s="7"/>
      <c r="LEU29" s="7"/>
      <c r="LEV29" s="7"/>
      <c r="LEW29" s="7"/>
      <c r="LEX29" s="7"/>
      <c r="LEY29" s="7"/>
      <c r="LEZ29" s="7"/>
      <c r="LFA29" s="7"/>
      <c r="LFB29" s="7"/>
      <c r="LFC29" s="7"/>
      <c r="LFD29" s="7"/>
      <c r="LFE29" s="7"/>
      <c r="LFF29" s="7"/>
      <c r="LFG29" s="7"/>
      <c r="LFH29" s="7"/>
      <c r="LFI29" s="7"/>
      <c r="LFJ29" s="7"/>
      <c r="LFK29" s="7"/>
      <c r="LFL29" s="7"/>
      <c r="LFM29" s="7"/>
      <c r="LFN29" s="7"/>
      <c r="LFO29" s="7"/>
      <c r="LFP29" s="7"/>
      <c r="LFQ29" s="7"/>
      <c r="LFR29" s="7"/>
      <c r="LFS29" s="7"/>
      <c r="LFT29" s="7"/>
      <c r="LFU29" s="7"/>
      <c r="LFV29" s="7"/>
      <c r="LFW29" s="7"/>
      <c r="LFX29" s="7"/>
      <c r="LFY29" s="7"/>
      <c r="LFZ29" s="7"/>
      <c r="LGA29" s="7"/>
      <c r="LGB29" s="7"/>
      <c r="LGC29" s="7"/>
      <c r="LGD29" s="7"/>
      <c r="LGE29" s="7"/>
      <c r="LGF29" s="7"/>
      <c r="LGG29" s="7"/>
      <c r="LGH29" s="7"/>
      <c r="LGI29" s="7"/>
      <c r="LGJ29" s="7"/>
      <c r="LGK29" s="7"/>
      <c r="LGL29" s="7"/>
      <c r="LGM29" s="7"/>
      <c r="LGN29" s="7"/>
      <c r="LGO29" s="7"/>
      <c r="LGP29" s="7"/>
      <c r="LGQ29" s="7"/>
      <c r="LGR29" s="7"/>
      <c r="LGS29" s="7"/>
      <c r="LGT29" s="7"/>
      <c r="LGU29" s="7"/>
      <c r="LGV29" s="7"/>
      <c r="LGW29" s="7"/>
      <c r="LGX29" s="7"/>
      <c r="LGY29" s="7"/>
      <c r="LGZ29" s="7"/>
      <c r="LHA29" s="7"/>
      <c r="LHB29" s="7"/>
      <c r="LHC29" s="7"/>
      <c r="LHD29" s="7"/>
      <c r="LHE29" s="7"/>
      <c r="LHF29" s="7"/>
      <c r="LHG29" s="7"/>
      <c r="LHH29" s="7"/>
      <c r="LHI29" s="7"/>
      <c r="LHJ29" s="7"/>
      <c r="LHK29" s="7"/>
      <c r="LHL29" s="7"/>
      <c r="LHM29" s="7"/>
      <c r="LHN29" s="7"/>
      <c r="LHO29" s="7"/>
      <c r="LHP29" s="7"/>
      <c r="LHQ29" s="7"/>
      <c r="LHR29" s="7"/>
      <c r="LHS29" s="7"/>
      <c r="LHT29" s="7"/>
      <c r="LHU29" s="7"/>
      <c r="LHV29" s="7"/>
      <c r="LHW29" s="7"/>
      <c r="LHX29" s="7"/>
      <c r="LHY29" s="7"/>
      <c r="LHZ29" s="7"/>
      <c r="LIA29" s="7"/>
      <c r="LIB29" s="7"/>
      <c r="LIC29" s="7"/>
      <c r="LID29" s="7"/>
      <c r="LIE29" s="7"/>
      <c r="LIF29" s="7"/>
      <c r="LIG29" s="7"/>
      <c r="LIH29" s="7"/>
      <c r="LII29" s="7"/>
      <c r="LIJ29" s="7"/>
      <c r="LIK29" s="7"/>
      <c r="LIL29" s="7"/>
      <c r="LIM29" s="7"/>
      <c r="LIN29" s="7"/>
      <c r="LIO29" s="7"/>
      <c r="LIP29" s="7"/>
      <c r="LIQ29" s="7"/>
      <c r="LIR29" s="7"/>
      <c r="LIS29" s="7"/>
      <c r="LIT29" s="7"/>
      <c r="LIU29" s="7"/>
      <c r="LIV29" s="7"/>
      <c r="LIW29" s="7"/>
      <c r="LIX29" s="7"/>
      <c r="LIY29" s="7"/>
      <c r="LIZ29" s="7"/>
      <c r="LJA29" s="7"/>
      <c r="LJB29" s="7"/>
      <c r="LJC29" s="7"/>
      <c r="LJD29" s="7"/>
      <c r="LJE29" s="7"/>
      <c r="LJF29" s="7"/>
      <c r="LJG29" s="7"/>
      <c r="LJH29" s="7"/>
      <c r="LJI29" s="7"/>
      <c r="LJJ29" s="7"/>
      <c r="LJK29" s="7"/>
      <c r="LJL29" s="7"/>
      <c r="LJM29" s="7"/>
      <c r="LJN29" s="7"/>
      <c r="LJO29" s="7"/>
      <c r="LJP29" s="7"/>
      <c r="LJQ29" s="7"/>
      <c r="LJR29" s="7"/>
      <c r="LJS29" s="7"/>
      <c r="LJT29" s="7"/>
      <c r="LJU29" s="7"/>
      <c r="LJV29" s="7"/>
      <c r="LJW29" s="7"/>
      <c r="LJX29" s="7"/>
      <c r="LJY29" s="7"/>
      <c r="LJZ29" s="7"/>
      <c r="LKA29" s="7"/>
      <c r="LKB29" s="7"/>
      <c r="LKC29" s="7"/>
      <c r="LKD29" s="7"/>
      <c r="LKE29" s="7"/>
      <c r="LKF29" s="7"/>
      <c r="LKG29" s="7"/>
      <c r="LKH29" s="7"/>
      <c r="LKI29" s="7"/>
      <c r="LKJ29" s="7"/>
      <c r="LKK29" s="7"/>
      <c r="LKL29" s="7"/>
      <c r="LKM29" s="7"/>
      <c r="LKN29" s="7"/>
      <c r="LKO29" s="7"/>
      <c r="LKP29" s="7"/>
      <c r="LKQ29" s="7"/>
      <c r="LKR29" s="7"/>
      <c r="LKS29" s="7"/>
      <c r="LKT29" s="7"/>
      <c r="LKU29" s="7"/>
      <c r="LKV29" s="7"/>
      <c r="LKW29" s="7"/>
      <c r="LKX29" s="7"/>
      <c r="LKY29" s="7"/>
      <c r="LKZ29" s="7"/>
      <c r="LLA29" s="7"/>
      <c r="LLB29" s="7"/>
      <c r="LLC29" s="7"/>
      <c r="LLD29" s="7"/>
      <c r="LLE29" s="7"/>
      <c r="LLF29" s="7"/>
      <c r="LLG29" s="7"/>
      <c r="LLH29" s="7"/>
      <c r="LLI29" s="7"/>
      <c r="LLJ29" s="7"/>
      <c r="LLK29" s="7"/>
      <c r="LLL29" s="7"/>
      <c r="LLM29" s="7"/>
      <c r="LLN29" s="7"/>
      <c r="LLO29" s="7"/>
      <c r="LLP29" s="7"/>
      <c r="LLQ29" s="7"/>
      <c r="LLR29" s="7"/>
      <c r="LLS29" s="7"/>
      <c r="LLT29" s="7"/>
      <c r="LLU29" s="7"/>
      <c r="LLV29" s="7"/>
      <c r="LLW29" s="7"/>
      <c r="LLX29" s="7"/>
      <c r="LLY29" s="7"/>
      <c r="LLZ29" s="7"/>
      <c r="LMA29" s="7"/>
      <c r="LMB29" s="7"/>
      <c r="LMC29" s="7"/>
      <c r="LMD29" s="7"/>
      <c r="LME29" s="7"/>
      <c r="LMF29" s="7"/>
      <c r="LMG29" s="7"/>
      <c r="LMH29" s="7"/>
      <c r="LMI29" s="7"/>
      <c r="LMJ29" s="7"/>
      <c r="LMK29" s="7"/>
      <c r="LML29" s="7"/>
      <c r="LMM29" s="7"/>
      <c r="LMN29" s="7"/>
      <c r="LMO29" s="7"/>
      <c r="LMP29" s="7"/>
      <c r="LMQ29" s="7"/>
      <c r="LMR29" s="7"/>
      <c r="LMS29" s="7"/>
      <c r="LMT29" s="7"/>
      <c r="LMU29" s="7"/>
      <c r="LMV29" s="7"/>
      <c r="LMW29" s="7"/>
      <c r="LMX29" s="7"/>
      <c r="LMY29" s="7"/>
      <c r="LMZ29" s="7"/>
      <c r="LNA29" s="7"/>
      <c r="LNB29" s="7"/>
      <c r="LNC29" s="7"/>
      <c r="LND29" s="7"/>
      <c r="LNE29" s="7"/>
      <c r="LNF29" s="7"/>
      <c r="LNG29" s="7"/>
      <c r="LNH29" s="7"/>
      <c r="LNI29" s="7"/>
      <c r="LNJ29" s="7"/>
      <c r="LNK29" s="7"/>
      <c r="LNL29" s="7"/>
      <c r="LNM29" s="7"/>
      <c r="LNN29" s="7"/>
      <c r="LNO29" s="7"/>
      <c r="LNP29" s="7"/>
      <c r="LNQ29" s="7"/>
      <c r="LNR29" s="7"/>
      <c r="LNS29" s="7"/>
      <c r="LNT29" s="7"/>
      <c r="LNU29" s="7"/>
      <c r="LNV29" s="7"/>
      <c r="LNW29" s="7"/>
      <c r="LNX29" s="7"/>
      <c r="LNY29" s="7"/>
      <c r="LNZ29" s="7"/>
      <c r="LOA29" s="7"/>
      <c r="LOB29" s="7"/>
      <c r="LOC29" s="7"/>
      <c r="LOD29" s="7"/>
      <c r="LOE29" s="7"/>
      <c r="LOF29" s="7"/>
      <c r="LOG29" s="7"/>
      <c r="LOH29" s="7"/>
      <c r="LOI29" s="7"/>
      <c r="LOJ29" s="7"/>
      <c r="LOK29" s="7"/>
      <c r="LOL29" s="7"/>
      <c r="LOM29" s="7"/>
      <c r="LON29" s="7"/>
      <c r="LOO29" s="7"/>
      <c r="LOP29" s="7"/>
      <c r="LOQ29" s="7"/>
      <c r="LOR29" s="7"/>
      <c r="LOS29" s="7"/>
      <c r="LOT29" s="7"/>
      <c r="LOU29" s="7"/>
      <c r="LOV29" s="7"/>
      <c r="LOW29" s="7"/>
      <c r="LOX29" s="7"/>
      <c r="LOY29" s="7"/>
      <c r="LOZ29" s="7"/>
      <c r="LPA29" s="7"/>
      <c r="LPB29" s="7"/>
      <c r="LPC29" s="7"/>
      <c r="LPD29" s="7"/>
      <c r="LPE29" s="7"/>
      <c r="LPF29" s="7"/>
      <c r="LPG29" s="7"/>
      <c r="LPH29" s="7"/>
      <c r="LPI29" s="7"/>
      <c r="LPJ29" s="7"/>
      <c r="LPK29" s="7"/>
      <c r="LPL29" s="7"/>
      <c r="LPM29" s="7"/>
      <c r="LPN29" s="7"/>
      <c r="LPO29" s="7"/>
      <c r="LPP29" s="7"/>
      <c r="LPQ29" s="7"/>
      <c r="LPR29" s="7"/>
      <c r="LPS29" s="7"/>
      <c r="LPT29" s="7"/>
      <c r="LPU29" s="7"/>
      <c r="LPV29" s="7"/>
      <c r="LPW29" s="7"/>
      <c r="LPX29" s="7"/>
      <c r="LPY29" s="7"/>
      <c r="LPZ29" s="7"/>
      <c r="LQA29" s="7"/>
      <c r="LQB29" s="7"/>
      <c r="LQC29" s="7"/>
      <c r="LQD29" s="7"/>
      <c r="LQE29" s="7"/>
      <c r="LQF29" s="7"/>
      <c r="LQG29" s="7"/>
      <c r="LQH29" s="7"/>
      <c r="LQI29" s="7"/>
      <c r="LQJ29" s="7"/>
      <c r="LQK29" s="7"/>
      <c r="LQL29" s="7"/>
      <c r="LQM29" s="7"/>
      <c r="LQN29" s="7"/>
      <c r="LQO29" s="7"/>
      <c r="LQP29" s="7"/>
      <c r="LQQ29" s="7"/>
      <c r="LQR29" s="7"/>
      <c r="LQS29" s="7"/>
      <c r="LQT29" s="7"/>
      <c r="LQU29" s="7"/>
      <c r="LQV29" s="7"/>
      <c r="LQW29" s="7"/>
      <c r="LQX29" s="7"/>
      <c r="LQY29" s="7"/>
      <c r="LQZ29" s="7"/>
      <c r="LRA29" s="7"/>
      <c r="LRB29" s="7"/>
      <c r="LRC29" s="7"/>
      <c r="LRD29" s="7"/>
      <c r="LRE29" s="7"/>
      <c r="LRF29" s="7"/>
      <c r="LRG29" s="7"/>
      <c r="LRH29" s="7"/>
      <c r="LRI29" s="7"/>
      <c r="LRJ29" s="7"/>
      <c r="LRK29" s="7"/>
      <c r="LRL29" s="7"/>
      <c r="LRM29" s="7"/>
      <c r="LRN29" s="7"/>
      <c r="LRO29" s="7"/>
      <c r="LRP29" s="7"/>
      <c r="LRQ29" s="7"/>
      <c r="LRR29" s="7"/>
      <c r="LRS29" s="7"/>
      <c r="LRT29" s="7"/>
      <c r="LRU29" s="7"/>
      <c r="LRV29" s="7"/>
      <c r="LRW29" s="7"/>
      <c r="LRX29" s="7"/>
      <c r="LRY29" s="7"/>
      <c r="LRZ29" s="7"/>
      <c r="LSA29" s="7"/>
      <c r="LSB29" s="7"/>
      <c r="LSC29" s="7"/>
      <c r="LSD29" s="7"/>
      <c r="LSE29" s="7"/>
      <c r="LSF29" s="7"/>
      <c r="LSG29" s="7"/>
      <c r="LSH29" s="7"/>
      <c r="LSI29" s="7"/>
      <c r="LSJ29" s="7"/>
      <c r="LSK29" s="7"/>
      <c r="LSL29" s="7"/>
      <c r="LSM29" s="7"/>
      <c r="LSN29" s="7"/>
      <c r="LSO29" s="7"/>
      <c r="LSP29" s="7"/>
      <c r="LSQ29" s="7"/>
      <c r="LSR29" s="7"/>
      <c r="LSS29" s="7"/>
      <c r="LST29" s="7"/>
      <c r="LSU29" s="7"/>
      <c r="LSV29" s="7"/>
      <c r="LSW29" s="7"/>
      <c r="LSX29" s="7"/>
      <c r="LSY29" s="7"/>
      <c r="LSZ29" s="7"/>
      <c r="LTA29" s="7"/>
      <c r="LTB29" s="7"/>
      <c r="LTC29" s="7"/>
      <c r="LTD29" s="7"/>
      <c r="LTE29" s="7"/>
      <c r="LTF29" s="7"/>
      <c r="LTG29" s="7"/>
      <c r="LTH29" s="7"/>
      <c r="LTI29" s="7"/>
      <c r="LTJ29" s="7"/>
      <c r="LTK29" s="7"/>
      <c r="LTL29" s="7"/>
      <c r="LTM29" s="7"/>
      <c r="LTN29" s="7"/>
      <c r="LTO29" s="7"/>
      <c r="LTP29" s="7"/>
      <c r="LTQ29" s="7"/>
      <c r="LTR29" s="7"/>
      <c r="LTS29" s="7"/>
      <c r="LTT29" s="7"/>
      <c r="LTU29" s="7"/>
      <c r="LTV29" s="7"/>
      <c r="LTW29" s="7"/>
      <c r="LTX29" s="7"/>
      <c r="LTY29" s="7"/>
      <c r="LTZ29" s="7"/>
      <c r="LUA29" s="7"/>
      <c r="LUB29" s="7"/>
      <c r="LUC29" s="7"/>
      <c r="LUD29" s="7"/>
      <c r="LUE29" s="7"/>
      <c r="LUF29" s="7"/>
      <c r="LUG29" s="7"/>
      <c r="LUH29" s="7"/>
      <c r="LUI29" s="7"/>
      <c r="LUJ29" s="7"/>
      <c r="LUK29" s="7"/>
      <c r="LUL29" s="7"/>
      <c r="LUM29" s="7"/>
      <c r="LUN29" s="7"/>
      <c r="LUO29" s="7"/>
      <c r="LUP29" s="7"/>
      <c r="LUQ29" s="7"/>
      <c r="LUR29" s="7"/>
      <c r="LUS29" s="7"/>
      <c r="LUT29" s="7"/>
      <c r="LUU29" s="7"/>
      <c r="LUV29" s="7"/>
      <c r="LUW29" s="7"/>
      <c r="LUX29" s="7"/>
      <c r="LUY29" s="7"/>
      <c r="LUZ29" s="7"/>
      <c r="LVA29" s="7"/>
      <c r="LVB29" s="7"/>
      <c r="LVC29" s="7"/>
      <c r="LVD29" s="7"/>
      <c r="LVE29" s="7"/>
      <c r="LVF29" s="7"/>
      <c r="LVG29" s="7"/>
      <c r="LVH29" s="7"/>
      <c r="LVI29" s="7"/>
      <c r="LVJ29" s="7"/>
      <c r="LVK29" s="7"/>
      <c r="LVL29" s="7"/>
      <c r="LVM29" s="7"/>
      <c r="LVN29" s="7"/>
      <c r="LVO29" s="7"/>
      <c r="LVP29" s="7"/>
      <c r="LVQ29" s="7"/>
      <c r="LVR29" s="7"/>
      <c r="LVS29" s="7"/>
      <c r="LVT29" s="7"/>
      <c r="LVU29" s="7"/>
      <c r="LVV29" s="7"/>
      <c r="LVW29" s="7"/>
      <c r="LVX29" s="7"/>
      <c r="LVY29" s="7"/>
      <c r="LVZ29" s="7"/>
      <c r="LWA29" s="7"/>
      <c r="LWB29" s="7"/>
      <c r="LWC29" s="7"/>
      <c r="LWD29" s="7"/>
      <c r="LWE29" s="7"/>
      <c r="LWF29" s="7"/>
      <c r="LWG29" s="7"/>
      <c r="LWH29" s="7"/>
      <c r="LWI29" s="7"/>
      <c r="LWJ29" s="7"/>
      <c r="LWK29" s="7"/>
      <c r="LWL29" s="7"/>
      <c r="LWM29" s="7"/>
      <c r="LWN29" s="7"/>
      <c r="LWO29" s="7"/>
      <c r="LWP29" s="7"/>
      <c r="LWQ29" s="7"/>
      <c r="LWR29" s="7"/>
      <c r="LWS29" s="7"/>
      <c r="LWT29" s="7"/>
      <c r="LWU29" s="7"/>
      <c r="LWV29" s="7"/>
      <c r="LWW29" s="7"/>
      <c r="LWX29" s="7"/>
      <c r="LWY29" s="7"/>
      <c r="LWZ29" s="7"/>
      <c r="LXA29" s="7"/>
      <c r="LXB29" s="7"/>
      <c r="LXC29" s="7"/>
      <c r="LXD29" s="7"/>
      <c r="LXE29" s="7"/>
      <c r="LXF29" s="7"/>
      <c r="LXG29" s="7"/>
      <c r="LXH29" s="7"/>
      <c r="LXI29" s="7"/>
      <c r="LXJ29" s="7"/>
      <c r="LXK29" s="7"/>
      <c r="LXL29" s="7"/>
      <c r="LXM29" s="7"/>
      <c r="LXN29" s="7"/>
      <c r="LXO29" s="7"/>
      <c r="LXP29" s="7"/>
      <c r="LXQ29" s="7"/>
      <c r="LXR29" s="7"/>
      <c r="LXS29" s="7"/>
      <c r="LXT29" s="7"/>
      <c r="LXU29" s="7"/>
      <c r="LXV29" s="7"/>
      <c r="LXW29" s="7"/>
      <c r="LXX29" s="7"/>
      <c r="LXY29" s="7"/>
      <c r="LXZ29" s="7"/>
      <c r="LYA29" s="7"/>
      <c r="LYB29" s="7"/>
      <c r="LYC29" s="7"/>
      <c r="LYD29" s="7"/>
      <c r="LYE29" s="7"/>
      <c r="LYF29" s="7"/>
      <c r="LYG29" s="7"/>
      <c r="LYH29" s="7"/>
      <c r="LYI29" s="7"/>
      <c r="LYJ29" s="7"/>
      <c r="LYK29" s="7"/>
      <c r="LYL29" s="7"/>
      <c r="LYM29" s="7"/>
      <c r="LYN29" s="7"/>
      <c r="LYO29" s="7"/>
      <c r="LYP29" s="7"/>
      <c r="LYQ29" s="7"/>
      <c r="LYR29" s="7"/>
      <c r="LYS29" s="7"/>
      <c r="LYT29" s="7"/>
      <c r="LYU29" s="7"/>
      <c r="LYV29" s="7"/>
      <c r="LYW29" s="7"/>
      <c r="LYX29" s="7"/>
      <c r="LYY29" s="7"/>
      <c r="LYZ29" s="7"/>
      <c r="LZA29" s="7"/>
      <c r="LZB29" s="7"/>
      <c r="LZC29" s="7"/>
      <c r="LZD29" s="7"/>
      <c r="LZE29" s="7"/>
      <c r="LZF29" s="7"/>
      <c r="LZG29" s="7"/>
      <c r="LZH29" s="7"/>
      <c r="LZI29" s="7"/>
      <c r="LZJ29" s="7"/>
      <c r="LZK29" s="7"/>
      <c r="LZL29" s="7"/>
      <c r="LZM29" s="7"/>
      <c r="LZN29" s="7"/>
      <c r="LZO29" s="7"/>
      <c r="LZP29" s="7"/>
      <c r="LZQ29" s="7"/>
      <c r="LZR29" s="7"/>
      <c r="LZS29" s="7"/>
      <c r="LZT29" s="7"/>
      <c r="LZU29" s="7"/>
      <c r="LZV29" s="7"/>
      <c r="LZW29" s="7"/>
      <c r="LZX29" s="7"/>
      <c r="LZY29" s="7"/>
      <c r="LZZ29" s="7"/>
      <c r="MAA29" s="7"/>
      <c r="MAB29" s="7"/>
      <c r="MAC29" s="7"/>
      <c r="MAD29" s="7"/>
      <c r="MAE29" s="7"/>
      <c r="MAF29" s="7"/>
      <c r="MAG29" s="7"/>
      <c r="MAH29" s="7"/>
      <c r="MAI29" s="7"/>
      <c r="MAJ29" s="7"/>
      <c r="MAK29" s="7"/>
      <c r="MAL29" s="7"/>
      <c r="MAM29" s="7"/>
      <c r="MAN29" s="7"/>
      <c r="MAO29" s="7"/>
      <c r="MAP29" s="7"/>
      <c r="MAQ29" s="7"/>
      <c r="MAR29" s="7"/>
      <c r="MAS29" s="7"/>
      <c r="MAT29" s="7"/>
      <c r="MAU29" s="7"/>
      <c r="MAV29" s="7"/>
      <c r="MAW29" s="7"/>
      <c r="MAX29" s="7"/>
      <c r="MAY29" s="7"/>
      <c r="MAZ29" s="7"/>
      <c r="MBA29" s="7"/>
      <c r="MBB29" s="7"/>
      <c r="MBC29" s="7"/>
      <c r="MBD29" s="7"/>
      <c r="MBE29" s="7"/>
      <c r="MBF29" s="7"/>
      <c r="MBG29" s="7"/>
      <c r="MBH29" s="7"/>
      <c r="MBI29" s="7"/>
      <c r="MBJ29" s="7"/>
      <c r="MBK29" s="7"/>
      <c r="MBL29" s="7"/>
      <c r="MBM29" s="7"/>
      <c r="MBN29" s="7"/>
      <c r="MBO29" s="7"/>
      <c r="MBP29" s="7"/>
      <c r="MBQ29" s="7"/>
      <c r="MBR29" s="7"/>
      <c r="MBS29" s="7"/>
      <c r="MBT29" s="7"/>
      <c r="MBU29" s="7"/>
      <c r="MBV29" s="7"/>
      <c r="MBW29" s="7"/>
      <c r="MBX29" s="7"/>
      <c r="MBY29" s="7"/>
      <c r="MBZ29" s="7"/>
      <c r="MCA29" s="7"/>
      <c r="MCB29" s="7"/>
      <c r="MCC29" s="7"/>
      <c r="MCD29" s="7"/>
      <c r="MCE29" s="7"/>
      <c r="MCF29" s="7"/>
      <c r="MCG29" s="7"/>
      <c r="MCH29" s="7"/>
      <c r="MCI29" s="7"/>
      <c r="MCJ29" s="7"/>
      <c r="MCK29" s="7"/>
      <c r="MCL29" s="7"/>
      <c r="MCM29" s="7"/>
      <c r="MCN29" s="7"/>
      <c r="MCO29" s="7"/>
      <c r="MCP29" s="7"/>
      <c r="MCQ29" s="7"/>
      <c r="MCR29" s="7"/>
      <c r="MCS29" s="7"/>
      <c r="MCT29" s="7"/>
      <c r="MCU29" s="7"/>
      <c r="MCV29" s="7"/>
      <c r="MCW29" s="7"/>
      <c r="MCX29" s="7"/>
      <c r="MCY29" s="7"/>
      <c r="MCZ29" s="7"/>
      <c r="MDA29" s="7"/>
      <c r="MDB29" s="7"/>
      <c r="MDC29" s="7"/>
      <c r="MDD29" s="7"/>
      <c r="MDE29" s="7"/>
      <c r="MDF29" s="7"/>
      <c r="MDG29" s="7"/>
      <c r="MDH29" s="7"/>
      <c r="MDI29" s="7"/>
      <c r="MDJ29" s="7"/>
      <c r="MDK29" s="7"/>
      <c r="MDL29" s="7"/>
      <c r="MDM29" s="7"/>
      <c r="MDN29" s="7"/>
      <c r="MDO29" s="7"/>
      <c r="MDP29" s="7"/>
      <c r="MDQ29" s="7"/>
      <c r="MDR29" s="7"/>
      <c r="MDS29" s="7"/>
      <c r="MDT29" s="7"/>
      <c r="MDU29" s="7"/>
      <c r="MDV29" s="7"/>
      <c r="MDW29" s="7"/>
      <c r="MDX29" s="7"/>
      <c r="MDY29" s="7"/>
      <c r="MDZ29" s="7"/>
      <c r="MEA29" s="7"/>
      <c r="MEB29" s="7"/>
      <c r="MEC29" s="7"/>
      <c r="MED29" s="7"/>
      <c r="MEE29" s="7"/>
      <c r="MEF29" s="7"/>
      <c r="MEG29" s="7"/>
      <c r="MEH29" s="7"/>
      <c r="MEI29" s="7"/>
      <c r="MEJ29" s="7"/>
      <c r="MEK29" s="7"/>
      <c r="MEL29" s="7"/>
      <c r="MEM29" s="7"/>
      <c r="MEN29" s="7"/>
      <c r="MEO29" s="7"/>
      <c r="MEP29" s="7"/>
      <c r="MEQ29" s="7"/>
      <c r="MER29" s="7"/>
      <c r="MES29" s="7"/>
      <c r="MET29" s="7"/>
      <c r="MEU29" s="7"/>
      <c r="MEV29" s="7"/>
      <c r="MEW29" s="7"/>
      <c r="MEX29" s="7"/>
      <c r="MEY29" s="7"/>
      <c r="MEZ29" s="7"/>
      <c r="MFA29" s="7"/>
      <c r="MFB29" s="7"/>
      <c r="MFC29" s="7"/>
      <c r="MFD29" s="7"/>
      <c r="MFE29" s="7"/>
      <c r="MFF29" s="7"/>
      <c r="MFG29" s="7"/>
      <c r="MFH29" s="7"/>
      <c r="MFI29" s="7"/>
      <c r="MFJ29" s="7"/>
      <c r="MFK29" s="7"/>
      <c r="MFL29" s="7"/>
      <c r="MFM29" s="7"/>
      <c r="MFN29" s="7"/>
      <c r="MFO29" s="7"/>
      <c r="MFP29" s="7"/>
      <c r="MFQ29" s="7"/>
      <c r="MFR29" s="7"/>
      <c r="MFS29" s="7"/>
      <c r="MFT29" s="7"/>
      <c r="MFU29" s="7"/>
      <c r="MFV29" s="7"/>
      <c r="MFW29" s="7"/>
      <c r="MFX29" s="7"/>
      <c r="MFY29" s="7"/>
      <c r="MFZ29" s="7"/>
      <c r="MGA29" s="7"/>
      <c r="MGB29" s="7"/>
      <c r="MGC29" s="7"/>
      <c r="MGD29" s="7"/>
      <c r="MGE29" s="7"/>
      <c r="MGF29" s="7"/>
      <c r="MGG29" s="7"/>
      <c r="MGH29" s="7"/>
      <c r="MGI29" s="7"/>
      <c r="MGJ29" s="7"/>
      <c r="MGK29" s="7"/>
      <c r="MGL29" s="7"/>
      <c r="MGM29" s="7"/>
      <c r="MGN29" s="7"/>
      <c r="MGO29" s="7"/>
      <c r="MGP29" s="7"/>
      <c r="MGQ29" s="7"/>
      <c r="MGR29" s="7"/>
      <c r="MGS29" s="7"/>
      <c r="MGT29" s="7"/>
      <c r="MGU29" s="7"/>
      <c r="MGV29" s="7"/>
      <c r="MGW29" s="7"/>
      <c r="MGX29" s="7"/>
      <c r="MGY29" s="7"/>
      <c r="MGZ29" s="7"/>
      <c r="MHA29" s="7"/>
      <c r="MHB29" s="7"/>
      <c r="MHC29" s="7"/>
      <c r="MHD29" s="7"/>
      <c r="MHE29" s="7"/>
      <c r="MHF29" s="7"/>
      <c r="MHG29" s="7"/>
      <c r="MHH29" s="7"/>
      <c r="MHI29" s="7"/>
      <c r="MHJ29" s="7"/>
      <c r="MHK29" s="7"/>
      <c r="MHL29" s="7"/>
      <c r="MHM29" s="7"/>
      <c r="MHN29" s="7"/>
      <c r="MHO29" s="7"/>
      <c r="MHP29" s="7"/>
      <c r="MHQ29" s="7"/>
      <c r="MHR29" s="7"/>
      <c r="MHS29" s="7"/>
      <c r="MHT29" s="7"/>
      <c r="MHU29" s="7"/>
      <c r="MHV29" s="7"/>
      <c r="MHW29" s="7"/>
      <c r="MHX29" s="7"/>
      <c r="MHY29" s="7"/>
      <c r="MHZ29" s="7"/>
      <c r="MIA29" s="7"/>
      <c r="MIB29" s="7"/>
      <c r="MIC29" s="7"/>
      <c r="MID29" s="7"/>
      <c r="MIE29" s="7"/>
      <c r="MIF29" s="7"/>
      <c r="MIG29" s="7"/>
      <c r="MIH29" s="7"/>
      <c r="MII29" s="7"/>
      <c r="MIJ29" s="7"/>
      <c r="MIK29" s="7"/>
      <c r="MIL29" s="7"/>
      <c r="MIM29" s="7"/>
      <c r="MIN29" s="7"/>
      <c r="MIO29" s="7"/>
      <c r="MIP29" s="7"/>
      <c r="MIQ29" s="7"/>
      <c r="MIR29" s="7"/>
      <c r="MIS29" s="7"/>
      <c r="MIT29" s="7"/>
      <c r="MIU29" s="7"/>
      <c r="MIV29" s="7"/>
      <c r="MIW29" s="7"/>
      <c r="MIX29" s="7"/>
      <c r="MIY29" s="7"/>
      <c r="MIZ29" s="7"/>
      <c r="MJA29" s="7"/>
      <c r="MJB29" s="7"/>
      <c r="MJC29" s="7"/>
      <c r="MJD29" s="7"/>
      <c r="MJE29" s="7"/>
      <c r="MJF29" s="7"/>
      <c r="MJG29" s="7"/>
      <c r="MJH29" s="7"/>
      <c r="MJI29" s="7"/>
      <c r="MJJ29" s="7"/>
      <c r="MJK29" s="7"/>
      <c r="MJL29" s="7"/>
      <c r="MJM29" s="7"/>
      <c r="MJN29" s="7"/>
      <c r="MJO29" s="7"/>
      <c r="MJP29" s="7"/>
      <c r="MJQ29" s="7"/>
      <c r="MJR29" s="7"/>
      <c r="MJS29" s="7"/>
      <c r="MJT29" s="7"/>
      <c r="MJU29" s="7"/>
      <c r="MJV29" s="7"/>
      <c r="MJW29" s="7"/>
      <c r="MJX29" s="7"/>
      <c r="MJY29" s="7"/>
      <c r="MJZ29" s="7"/>
      <c r="MKA29" s="7"/>
      <c r="MKB29" s="7"/>
      <c r="MKC29" s="7"/>
      <c r="MKD29" s="7"/>
      <c r="MKE29" s="7"/>
      <c r="MKF29" s="7"/>
      <c r="MKG29" s="7"/>
      <c r="MKH29" s="7"/>
      <c r="MKI29" s="7"/>
      <c r="MKJ29" s="7"/>
      <c r="MKK29" s="7"/>
      <c r="MKL29" s="7"/>
      <c r="MKM29" s="7"/>
      <c r="MKN29" s="7"/>
      <c r="MKO29" s="7"/>
      <c r="MKP29" s="7"/>
      <c r="MKQ29" s="7"/>
      <c r="MKR29" s="7"/>
      <c r="MKS29" s="7"/>
      <c r="MKT29" s="7"/>
      <c r="MKU29" s="7"/>
      <c r="MKV29" s="7"/>
      <c r="MKW29" s="7"/>
      <c r="MKX29" s="7"/>
      <c r="MKY29" s="7"/>
      <c r="MKZ29" s="7"/>
      <c r="MLA29" s="7"/>
      <c r="MLB29" s="7"/>
      <c r="MLC29" s="7"/>
      <c r="MLD29" s="7"/>
      <c r="MLE29" s="7"/>
      <c r="MLF29" s="7"/>
      <c r="MLG29" s="7"/>
      <c r="MLH29" s="7"/>
      <c r="MLI29" s="7"/>
      <c r="MLJ29" s="7"/>
      <c r="MLK29" s="7"/>
      <c r="MLL29" s="7"/>
      <c r="MLM29" s="7"/>
      <c r="MLN29" s="7"/>
      <c r="MLO29" s="7"/>
      <c r="MLP29" s="7"/>
      <c r="MLQ29" s="7"/>
      <c r="MLR29" s="7"/>
      <c r="MLS29" s="7"/>
      <c r="MLT29" s="7"/>
      <c r="MLU29" s="7"/>
      <c r="MLV29" s="7"/>
      <c r="MLW29" s="7"/>
      <c r="MLX29" s="7"/>
      <c r="MLY29" s="7"/>
      <c r="MLZ29" s="7"/>
      <c r="MMA29" s="7"/>
      <c r="MMB29" s="7"/>
      <c r="MMC29" s="7"/>
      <c r="MMD29" s="7"/>
      <c r="MME29" s="7"/>
      <c r="MMF29" s="7"/>
      <c r="MMG29" s="7"/>
      <c r="MMH29" s="7"/>
      <c r="MMI29" s="7"/>
      <c r="MMJ29" s="7"/>
      <c r="MMK29" s="7"/>
      <c r="MML29" s="7"/>
      <c r="MMM29" s="7"/>
      <c r="MMN29" s="7"/>
      <c r="MMO29" s="7"/>
      <c r="MMP29" s="7"/>
      <c r="MMQ29" s="7"/>
      <c r="MMR29" s="7"/>
      <c r="MMS29" s="7"/>
      <c r="MMT29" s="7"/>
      <c r="MMU29" s="7"/>
      <c r="MMV29" s="7"/>
      <c r="MMW29" s="7"/>
      <c r="MMX29" s="7"/>
      <c r="MMY29" s="7"/>
      <c r="MMZ29" s="7"/>
      <c r="MNA29" s="7"/>
      <c r="MNB29" s="7"/>
      <c r="MNC29" s="7"/>
      <c r="MND29" s="7"/>
      <c r="MNE29" s="7"/>
      <c r="MNF29" s="7"/>
      <c r="MNG29" s="7"/>
      <c r="MNH29" s="7"/>
      <c r="MNI29" s="7"/>
      <c r="MNJ29" s="7"/>
      <c r="MNK29" s="7"/>
      <c r="MNL29" s="7"/>
      <c r="MNM29" s="7"/>
      <c r="MNN29" s="7"/>
      <c r="MNO29" s="7"/>
      <c r="MNP29" s="7"/>
      <c r="MNQ29" s="7"/>
      <c r="MNR29" s="7"/>
      <c r="MNS29" s="7"/>
      <c r="MNT29" s="7"/>
      <c r="MNU29" s="7"/>
      <c r="MNV29" s="7"/>
      <c r="MNW29" s="7"/>
      <c r="MNX29" s="7"/>
      <c r="MNY29" s="7"/>
      <c r="MNZ29" s="7"/>
      <c r="MOA29" s="7"/>
      <c r="MOB29" s="7"/>
      <c r="MOC29" s="7"/>
      <c r="MOD29" s="7"/>
      <c r="MOE29" s="7"/>
      <c r="MOF29" s="7"/>
      <c r="MOG29" s="7"/>
      <c r="MOH29" s="7"/>
      <c r="MOI29" s="7"/>
      <c r="MOJ29" s="7"/>
      <c r="MOK29" s="7"/>
      <c r="MOL29" s="7"/>
      <c r="MOM29" s="7"/>
      <c r="MON29" s="7"/>
      <c r="MOO29" s="7"/>
      <c r="MOP29" s="7"/>
      <c r="MOQ29" s="7"/>
      <c r="MOR29" s="7"/>
      <c r="MOS29" s="7"/>
      <c r="MOT29" s="7"/>
      <c r="MOU29" s="7"/>
      <c r="MOV29" s="7"/>
      <c r="MOW29" s="7"/>
      <c r="MOX29" s="7"/>
      <c r="MOY29" s="7"/>
      <c r="MOZ29" s="7"/>
      <c r="MPA29" s="7"/>
      <c r="MPB29" s="7"/>
      <c r="MPC29" s="7"/>
      <c r="MPD29" s="7"/>
      <c r="MPE29" s="7"/>
      <c r="MPF29" s="7"/>
      <c r="MPG29" s="7"/>
      <c r="MPH29" s="7"/>
      <c r="MPI29" s="7"/>
      <c r="MPJ29" s="7"/>
      <c r="MPK29" s="7"/>
      <c r="MPL29" s="7"/>
      <c r="MPM29" s="7"/>
      <c r="MPN29" s="7"/>
      <c r="MPO29" s="7"/>
      <c r="MPP29" s="7"/>
      <c r="MPQ29" s="7"/>
      <c r="MPR29" s="7"/>
      <c r="MPS29" s="7"/>
      <c r="MPT29" s="7"/>
      <c r="MPU29" s="7"/>
      <c r="MPV29" s="7"/>
      <c r="MPW29" s="7"/>
      <c r="MPX29" s="7"/>
      <c r="MPY29" s="7"/>
      <c r="MPZ29" s="7"/>
      <c r="MQA29" s="7"/>
      <c r="MQB29" s="7"/>
      <c r="MQC29" s="7"/>
      <c r="MQD29" s="7"/>
      <c r="MQE29" s="7"/>
      <c r="MQF29" s="7"/>
      <c r="MQG29" s="7"/>
      <c r="MQH29" s="7"/>
      <c r="MQI29" s="7"/>
      <c r="MQJ29" s="7"/>
      <c r="MQK29" s="7"/>
      <c r="MQL29" s="7"/>
      <c r="MQM29" s="7"/>
      <c r="MQN29" s="7"/>
      <c r="MQO29" s="7"/>
      <c r="MQP29" s="7"/>
      <c r="MQQ29" s="7"/>
      <c r="MQR29" s="7"/>
      <c r="MQS29" s="7"/>
      <c r="MQT29" s="7"/>
      <c r="MQU29" s="7"/>
      <c r="MQV29" s="7"/>
      <c r="MQW29" s="7"/>
      <c r="MQX29" s="7"/>
      <c r="MQY29" s="7"/>
      <c r="MQZ29" s="7"/>
      <c r="MRA29" s="7"/>
      <c r="MRB29" s="7"/>
      <c r="MRC29" s="7"/>
      <c r="MRD29" s="7"/>
      <c r="MRE29" s="7"/>
      <c r="MRF29" s="7"/>
      <c r="MRG29" s="7"/>
      <c r="MRH29" s="7"/>
      <c r="MRI29" s="7"/>
      <c r="MRJ29" s="7"/>
      <c r="MRK29" s="7"/>
      <c r="MRL29" s="7"/>
      <c r="MRM29" s="7"/>
      <c r="MRN29" s="7"/>
      <c r="MRO29" s="7"/>
      <c r="MRP29" s="7"/>
      <c r="MRQ29" s="7"/>
      <c r="MRR29" s="7"/>
      <c r="MRS29" s="7"/>
      <c r="MRT29" s="7"/>
      <c r="MRU29" s="7"/>
      <c r="MRV29" s="7"/>
      <c r="MRW29" s="7"/>
      <c r="MRX29" s="7"/>
      <c r="MRY29" s="7"/>
      <c r="MRZ29" s="7"/>
      <c r="MSA29" s="7"/>
      <c r="MSB29" s="7"/>
      <c r="MSC29" s="7"/>
      <c r="MSD29" s="7"/>
      <c r="MSE29" s="7"/>
      <c r="MSF29" s="7"/>
      <c r="MSG29" s="7"/>
      <c r="MSH29" s="7"/>
      <c r="MSI29" s="7"/>
      <c r="MSJ29" s="7"/>
      <c r="MSK29" s="7"/>
      <c r="MSL29" s="7"/>
      <c r="MSM29" s="7"/>
      <c r="MSN29" s="7"/>
      <c r="MSO29" s="7"/>
      <c r="MSP29" s="7"/>
      <c r="MSQ29" s="7"/>
      <c r="MSR29" s="7"/>
      <c r="MSS29" s="7"/>
      <c r="MST29" s="7"/>
      <c r="MSU29" s="7"/>
      <c r="MSV29" s="7"/>
      <c r="MSW29" s="7"/>
      <c r="MSX29" s="7"/>
      <c r="MSY29" s="7"/>
      <c r="MSZ29" s="7"/>
      <c r="MTA29" s="7"/>
      <c r="MTB29" s="7"/>
      <c r="MTC29" s="7"/>
      <c r="MTD29" s="7"/>
      <c r="MTE29" s="7"/>
      <c r="MTF29" s="7"/>
      <c r="MTG29" s="7"/>
      <c r="MTH29" s="7"/>
      <c r="MTI29" s="7"/>
      <c r="MTJ29" s="7"/>
      <c r="MTK29" s="7"/>
      <c r="MTL29" s="7"/>
      <c r="MTM29" s="7"/>
      <c r="MTN29" s="7"/>
      <c r="MTO29" s="7"/>
      <c r="MTP29" s="7"/>
      <c r="MTQ29" s="7"/>
      <c r="MTR29" s="7"/>
      <c r="MTS29" s="7"/>
      <c r="MTT29" s="7"/>
      <c r="MTU29" s="7"/>
      <c r="MTV29" s="7"/>
      <c r="MTW29" s="7"/>
      <c r="MTX29" s="7"/>
      <c r="MTY29" s="7"/>
      <c r="MTZ29" s="7"/>
      <c r="MUA29" s="7"/>
      <c r="MUB29" s="7"/>
      <c r="MUC29" s="7"/>
      <c r="MUD29" s="7"/>
      <c r="MUE29" s="7"/>
      <c r="MUF29" s="7"/>
      <c r="MUG29" s="7"/>
      <c r="MUH29" s="7"/>
      <c r="MUI29" s="7"/>
      <c r="MUJ29" s="7"/>
      <c r="MUK29" s="7"/>
      <c r="MUL29" s="7"/>
      <c r="MUM29" s="7"/>
      <c r="MUN29" s="7"/>
      <c r="MUO29" s="7"/>
      <c r="MUP29" s="7"/>
      <c r="MUQ29" s="7"/>
      <c r="MUR29" s="7"/>
      <c r="MUS29" s="7"/>
      <c r="MUT29" s="7"/>
      <c r="MUU29" s="7"/>
      <c r="MUV29" s="7"/>
      <c r="MUW29" s="7"/>
      <c r="MUX29" s="7"/>
      <c r="MUY29" s="7"/>
      <c r="MUZ29" s="7"/>
      <c r="MVA29" s="7"/>
      <c r="MVB29" s="7"/>
      <c r="MVC29" s="7"/>
      <c r="MVD29" s="7"/>
      <c r="MVE29" s="7"/>
      <c r="MVF29" s="7"/>
      <c r="MVG29" s="7"/>
      <c r="MVH29" s="7"/>
      <c r="MVI29" s="7"/>
      <c r="MVJ29" s="7"/>
      <c r="MVK29" s="7"/>
      <c r="MVL29" s="7"/>
      <c r="MVM29" s="7"/>
      <c r="MVN29" s="7"/>
      <c r="MVO29" s="7"/>
      <c r="MVP29" s="7"/>
      <c r="MVQ29" s="7"/>
      <c r="MVR29" s="7"/>
      <c r="MVS29" s="7"/>
      <c r="MVT29" s="7"/>
      <c r="MVU29" s="7"/>
      <c r="MVV29" s="7"/>
      <c r="MVW29" s="7"/>
      <c r="MVX29" s="7"/>
      <c r="MVY29" s="7"/>
      <c r="MVZ29" s="7"/>
      <c r="MWA29" s="7"/>
      <c r="MWB29" s="7"/>
      <c r="MWC29" s="7"/>
      <c r="MWD29" s="7"/>
      <c r="MWE29" s="7"/>
      <c r="MWF29" s="7"/>
      <c r="MWG29" s="7"/>
      <c r="MWH29" s="7"/>
      <c r="MWI29" s="7"/>
      <c r="MWJ29" s="7"/>
      <c r="MWK29" s="7"/>
      <c r="MWL29" s="7"/>
      <c r="MWM29" s="7"/>
      <c r="MWN29" s="7"/>
      <c r="MWO29" s="7"/>
      <c r="MWP29" s="7"/>
      <c r="MWQ29" s="7"/>
      <c r="MWR29" s="7"/>
      <c r="MWS29" s="7"/>
      <c r="MWT29" s="7"/>
      <c r="MWU29" s="7"/>
      <c r="MWV29" s="7"/>
      <c r="MWW29" s="7"/>
      <c r="MWX29" s="7"/>
      <c r="MWY29" s="7"/>
      <c r="MWZ29" s="7"/>
      <c r="MXA29" s="7"/>
      <c r="MXB29" s="7"/>
      <c r="MXC29" s="7"/>
      <c r="MXD29" s="7"/>
      <c r="MXE29" s="7"/>
      <c r="MXF29" s="7"/>
      <c r="MXG29" s="7"/>
      <c r="MXH29" s="7"/>
      <c r="MXI29" s="7"/>
      <c r="MXJ29" s="7"/>
      <c r="MXK29" s="7"/>
      <c r="MXL29" s="7"/>
      <c r="MXM29" s="7"/>
      <c r="MXN29" s="7"/>
      <c r="MXO29" s="7"/>
      <c r="MXP29" s="7"/>
      <c r="MXQ29" s="7"/>
      <c r="MXR29" s="7"/>
      <c r="MXS29" s="7"/>
      <c r="MXT29" s="7"/>
      <c r="MXU29" s="7"/>
      <c r="MXV29" s="7"/>
      <c r="MXW29" s="7"/>
      <c r="MXX29" s="7"/>
      <c r="MXY29" s="7"/>
      <c r="MXZ29" s="7"/>
      <c r="MYA29" s="7"/>
      <c r="MYB29" s="7"/>
      <c r="MYC29" s="7"/>
      <c r="MYD29" s="7"/>
      <c r="MYE29" s="7"/>
      <c r="MYF29" s="7"/>
      <c r="MYG29" s="7"/>
      <c r="MYH29" s="7"/>
      <c r="MYI29" s="7"/>
      <c r="MYJ29" s="7"/>
      <c r="MYK29" s="7"/>
      <c r="MYL29" s="7"/>
      <c r="MYM29" s="7"/>
      <c r="MYN29" s="7"/>
      <c r="MYO29" s="7"/>
      <c r="MYP29" s="7"/>
      <c r="MYQ29" s="7"/>
      <c r="MYR29" s="7"/>
      <c r="MYS29" s="7"/>
      <c r="MYT29" s="7"/>
      <c r="MYU29" s="7"/>
      <c r="MYV29" s="7"/>
      <c r="MYW29" s="7"/>
      <c r="MYX29" s="7"/>
      <c r="MYY29" s="7"/>
      <c r="MYZ29" s="7"/>
      <c r="MZA29" s="7"/>
      <c r="MZB29" s="7"/>
      <c r="MZC29" s="7"/>
      <c r="MZD29" s="7"/>
      <c r="MZE29" s="7"/>
      <c r="MZF29" s="7"/>
      <c r="MZG29" s="7"/>
      <c r="MZH29" s="7"/>
      <c r="MZI29" s="7"/>
      <c r="MZJ29" s="7"/>
      <c r="MZK29" s="7"/>
      <c r="MZL29" s="7"/>
      <c r="MZM29" s="7"/>
      <c r="MZN29" s="7"/>
      <c r="MZO29" s="7"/>
      <c r="MZP29" s="7"/>
      <c r="MZQ29" s="7"/>
      <c r="MZR29" s="7"/>
      <c r="MZS29" s="7"/>
      <c r="MZT29" s="7"/>
      <c r="MZU29" s="7"/>
      <c r="MZV29" s="7"/>
      <c r="MZW29" s="7"/>
      <c r="MZX29" s="7"/>
      <c r="MZY29" s="7"/>
      <c r="MZZ29" s="7"/>
      <c r="NAA29" s="7"/>
      <c r="NAB29" s="7"/>
      <c r="NAC29" s="7"/>
      <c r="NAD29" s="7"/>
      <c r="NAE29" s="7"/>
      <c r="NAF29" s="7"/>
      <c r="NAG29" s="7"/>
      <c r="NAH29" s="7"/>
      <c r="NAI29" s="7"/>
      <c r="NAJ29" s="7"/>
      <c r="NAK29" s="7"/>
      <c r="NAL29" s="7"/>
      <c r="NAM29" s="7"/>
      <c r="NAN29" s="7"/>
      <c r="NAO29" s="7"/>
      <c r="NAP29" s="7"/>
      <c r="NAQ29" s="7"/>
      <c r="NAR29" s="7"/>
      <c r="NAS29" s="7"/>
      <c r="NAT29" s="7"/>
      <c r="NAU29" s="7"/>
      <c r="NAV29" s="7"/>
      <c r="NAW29" s="7"/>
      <c r="NAX29" s="7"/>
      <c r="NAY29" s="7"/>
      <c r="NAZ29" s="7"/>
      <c r="NBA29" s="7"/>
      <c r="NBB29" s="7"/>
      <c r="NBC29" s="7"/>
      <c r="NBD29" s="7"/>
      <c r="NBE29" s="7"/>
      <c r="NBF29" s="7"/>
      <c r="NBG29" s="7"/>
      <c r="NBH29" s="7"/>
      <c r="NBI29" s="7"/>
      <c r="NBJ29" s="7"/>
      <c r="NBK29" s="7"/>
      <c r="NBL29" s="7"/>
      <c r="NBM29" s="7"/>
      <c r="NBN29" s="7"/>
      <c r="NBO29" s="7"/>
      <c r="NBP29" s="7"/>
      <c r="NBQ29" s="7"/>
      <c r="NBR29" s="7"/>
      <c r="NBS29" s="7"/>
      <c r="NBT29" s="7"/>
      <c r="NBU29" s="7"/>
      <c r="NBV29" s="7"/>
      <c r="NBW29" s="7"/>
      <c r="NBX29" s="7"/>
      <c r="NBY29" s="7"/>
      <c r="NBZ29" s="7"/>
      <c r="NCA29" s="7"/>
      <c r="NCB29" s="7"/>
      <c r="NCC29" s="7"/>
      <c r="NCD29" s="7"/>
      <c r="NCE29" s="7"/>
      <c r="NCF29" s="7"/>
      <c r="NCG29" s="7"/>
      <c r="NCH29" s="7"/>
      <c r="NCI29" s="7"/>
      <c r="NCJ29" s="7"/>
      <c r="NCK29" s="7"/>
      <c r="NCL29" s="7"/>
      <c r="NCM29" s="7"/>
      <c r="NCN29" s="7"/>
      <c r="NCO29" s="7"/>
      <c r="NCP29" s="7"/>
      <c r="NCQ29" s="7"/>
      <c r="NCR29" s="7"/>
      <c r="NCS29" s="7"/>
      <c r="NCT29" s="7"/>
      <c r="NCU29" s="7"/>
      <c r="NCV29" s="7"/>
      <c r="NCW29" s="7"/>
      <c r="NCX29" s="7"/>
      <c r="NCY29" s="7"/>
      <c r="NCZ29" s="7"/>
      <c r="NDA29" s="7"/>
      <c r="NDB29" s="7"/>
      <c r="NDC29" s="7"/>
      <c r="NDD29" s="7"/>
      <c r="NDE29" s="7"/>
      <c r="NDF29" s="7"/>
      <c r="NDG29" s="7"/>
      <c r="NDH29" s="7"/>
      <c r="NDI29" s="7"/>
      <c r="NDJ29" s="7"/>
      <c r="NDK29" s="7"/>
      <c r="NDL29" s="7"/>
      <c r="NDM29" s="7"/>
      <c r="NDN29" s="7"/>
      <c r="NDO29" s="7"/>
      <c r="NDP29" s="7"/>
      <c r="NDQ29" s="7"/>
      <c r="NDR29" s="7"/>
      <c r="NDS29" s="7"/>
      <c r="NDT29" s="7"/>
      <c r="NDU29" s="7"/>
      <c r="NDV29" s="7"/>
      <c r="NDW29" s="7"/>
      <c r="NDX29" s="7"/>
      <c r="NDY29" s="7"/>
      <c r="NDZ29" s="7"/>
      <c r="NEA29" s="7"/>
      <c r="NEB29" s="7"/>
      <c r="NEC29" s="7"/>
      <c r="NED29" s="7"/>
      <c r="NEE29" s="7"/>
      <c r="NEF29" s="7"/>
      <c r="NEG29" s="7"/>
      <c r="NEH29" s="7"/>
      <c r="NEI29" s="7"/>
      <c r="NEJ29" s="7"/>
      <c r="NEK29" s="7"/>
      <c r="NEL29" s="7"/>
      <c r="NEM29" s="7"/>
      <c r="NEN29" s="7"/>
      <c r="NEO29" s="7"/>
      <c r="NEP29" s="7"/>
      <c r="NEQ29" s="7"/>
      <c r="NER29" s="7"/>
      <c r="NES29" s="7"/>
      <c r="NET29" s="7"/>
      <c r="NEU29" s="7"/>
      <c r="NEV29" s="7"/>
      <c r="NEW29" s="7"/>
      <c r="NEX29" s="7"/>
      <c r="NEY29" s="7"/>
      <c r="NEZ29" s="7"/>
      <c r="NFA29" s="7"/>
      <c r="NFB29" s="7"/>
      <c r="NFC29" s="7"/>
      <c r="NFD29" s="7"/>
      <c r="NFE29" s="7"/>
      <c r="NFF29" s="7"/>
      <c r="NFG29" s="7"/>
      <c r="NFH29" s="7"/>
      <c r="NFI29" s="7"/>
      <c r="NFJ29" s="7"/>
      <c r="NFK29" s="7"/>
      <c r="NFL29" s="7"/>
      <c r="NFM29" s="7"/>
      <c r="NFN29" s="7"/>
      <c r="NFO29" s="7"/>
      <c r="NFP29" s="7"/>
      <c r="NFQ29" s="7"/>
      <c r="NFR29" s="7"/>
      <c r="NFS29" s="7"/>
      <c r="NFT29" s="7"/>
      <c r="NFU29" s="7"/>
      <c r="NFV29" s="7"/>
      <c r="NFW29" s="7"/>
      <c r="NFX29" s="7"/>
      <c r="NFY29" s="7"/>
      <c r="NFZ29" s="7"/>
      <c r="NGA29" s="7"/>
      <c r="NGB29" s="7"/>
      <c r="NGC29" s="7"/>
      <c r="NGD29" s="7"/>
      <c r="NGE29" s="7"/>
      <c r="NGF29" s="7"/>
      <c r="NGG29" s="7"/>
      <c r="NGH29" s="7"/>
      <c r="NGI29" s="7"/>
      <c r="NGJ29" s="7"/>
      <c r="NGK29" s="7"/>
      <c r="NGL29" s="7"/>
      <c r="NGM29" s="7"/>
      <c r="NGN29" s="7"/>
      <c r="NGO29" s="7"/>
      <c r="NGP29" s="7"/>
      <c r="NGQ29" s="7"/>
      <c r="NGR29" s="7"/>
      <c r="NGS29" s="7"/>
      <c r="NGT29" s="7"/>
      <c r="NGU29" s="7"/>
      <c r="NGV29" s="7"/>
      <c r="NGW29" s="7"/>
      <c r="NGX29" s="7"/>
      <c r="NGY29" s="7"/>
      <c r="NGZ29" s="7"/>
      <c r="NHA29" s="7"/>
      <c r="NHB29" s="7"/>
      <c r="NHC29" s="7"/>
      <c r="NHD29" s="7"/>
      <c r="NHE29" s="7"/>
      <c r="NHF29" s="7"/>
      <c r="NHG29" s="7"/>
      <c r="NHH29" s="7"/>
      <c r="NHI29" s="7"/>
      <c r="NHJ29" s="7"/>
      <c r="NHK29" s="7"/>
      <c r="NHL29" s="7"/>
      <c r="NHM29" s="7"/>
      <c r="NHN29" s="7"/>
      <c r="NHO29" s="7"/>
      <c r="NHP29" s="7"/>
      <c r="NHQ29" s="7"/>
      <c r="NHR29" s="7"/>
      <c r="NHS29" s="7"/>
      <c r="NHT29" s="7"/>
      <c r="NHU29" s="7"/>
      <c r="NHV29" s="7"/>
      <c r="NHW29" s="7"/>
      <c r="NHX29" s="7"/>
      <c r="NHY29" s="7"/>
      <c r="NHZ29" s="7"/>
      <c r="NIA29" s="7"/>
      <c r="NIB29" s="7"/>
      <c r="NIC29" s="7"/>
      <c r="NID29" s="7"/>
      <c r="NIE29" s="7"/>
      <c r="NIF29" s="7"/>
      <c r="NIG29" s="7"/>
      <c r="NIH29" s="7"/>
      <c r="NII29" s="7"/>
      <c r="NIJ29" s="7"/>
      <c r="NIK29" s="7"/>
      <c r="NIL29" s="7"/>
      <c r="NIM29" s="7"/>
      <c r="NIN29" s="7"/>
      <c r="NIO29" s="7"/>
      <c r="NIP29" s="7"/>
      <c r="NIQ29" s="7"/>
      <c r="NIR29" s="7"/>
      <c r="NIS29" s="7"/>
      <c r="NIT29" s="7"/>
      <c r="NIU29" s="7"/>
      <c r="NIV29" s="7"/>
      <c r="NIW29" s="7"/>
      <c r="NIX29" s="7"/>
      <c r="NIY29" s="7"/>
      <c r="NIZ29" s="7"/>
      <c r="NJA29" s="7"/>
      <c r="NJB29" s="7"/>
      <c r="NJC29" s="7"/>
      <c r="NJD29" s="7"/>
      <c r="NJE29" s="7"/>
      <c r="NJF29" s="7"/>
      <c r="NJG29" s="7"/>
      <c r="NJH29" s="7"/>
      <c r="NJI29" s="7"/>
      <c r="NJJ29" s="7"/>
      <c r="NJK29" s="7"/>
      <c r="NJL29" s="7"/>
      <c r="NJM29" s="7"/>
      <c r="NJN29" s="7"/>
      <c r="NJO29" s="7"/>
      <c r="NJP29" s="7"/>
      <c r="NJQ29" s="7"/>
      <c r="NJR29" s="7"/>
      <c r="NJS29" s="7"/>
      <c r="NJT29" s="7"/>
      <c r="NJU29" s="7"/>
      <c r="NJV29" s="7"/>
      <c r="NJW29" s="7"/>
      <c r="NJX29" s="7"/>
      <c r="NJY29" s="7"/>
      <c r="NJZ29" s="7"/>
      <c r="NKA29" s="7"/>
      <c r="NKB29" s="7"/>
      <c r="NKC29" s="7"/>
      <c r="NKD29" s="7"/>
      <c r="NKE29" s="7"/>
      <c r="NKF29" s="7"/>
      <c r="NKG29" s="7"/>
      <c r="NKH29" s="7"/>
      <c r="NKI29" s="7"/>
      <c r="NKJ29" s="7"/>
      <c r="NKK29" s="7"/>
      <c r="NKL29" s="7"/>
      <c r="NKM29" s="7"/>
      <c r="NKN29" s="7"/>
      <c r="NKO29" s="7"/>
      <c r="NKP29" s="7"/>
      <c r="NKQ29" s="7"/>
      <c r="NKR29" s="7"/>
      <c r="NKS29" s="7"/>
      <c r="NKT29" s="7"/>
      <c r="NKU29" s="7"/>
      <c r="NKV29" s="7"/>
      <c r="NKW29" s="7"/>
      <c r="NKX29" s="7"/>
      <c r="NKY29" s="7"/>
      <c r="NKZ29" s="7"/>
      <c r="NLA29" s="7"/>
      <c r="NLB29" s="7"/>
      <c r="NLC29" s="7"/>
      <c r="NLD29" s="7"/>
      <c r="NLE29" s="7"/>
      <c r="NLF29" s="7"/>
      <c r="NLG29" s="7"/>
      <c r="NLH29" s="7"/>
      <c r="NLI29" s="7"/>
      <c r="NLJ29" s="7"/>
      <c r="NLK29" s="7"/>
      <c r="NLL29" s="7"/>
      <c r="NLM29" s="7"/>
      <c r="NLN29" s="7"/>
      <c r="NLO29" s="7"/>
      <c r="NLP29" s="7"/>
      <c r="NLQ29" s="7"/>
      <c r="NLR29" s="7"/>
      <c r="NLS29" s="7"/>
      <c r="NLT29" s="7"/>
      <c r="NLU29" s="7"/>
      <c r="NLV29" s="7"/>
      <c r="NLW29" s="7"/>
      <c r="NLX29" s="7"/>
      <c r="NLY29" s="7"/>
      <c r="NLZ29" s="7"/>
      <c r="NMA29" s="7"/>
      <c r="NMB29" s="7"/>
      <c r="NMC29" s="7"/>
      <c r="NMD29" s="7"/>
      <c r="NME29" s="7"/>
      <c r="NMF29" s="7"/>
      <c r="NMG29" s="7"/>
      <c r="NMH29" s="7"/>
      <c r="NMI29" s="7"/>
      <c r="NMJ29" s="7"/>
      <c r="NMK29" s="7"/>
      <c r="NML29" s="7"/>
      <c r="NMM29" s="7"/>
      <c r="NMN29" s="7"/>
      <c r="NMO29" s="7"/>
      <c r="NMP29" s="7"/>
      <c r="NMQ29" s="7"/>
      <c r="NMR29" s="7"/>
      <c r="NMS29" s="7"/>
      <c r="NMT29" s="7"/>
      <c r="NMU29" s="7"/>
      <c r="NMV29" s="7"/>
      <c r="NMW29" s="7"/>
      <c r="NMX29" s="7"/>
      <c r="NMY29" s="7"/>
      <c r="NMZ29" s="7"/>
      <c r="NNA29" s="7"/>
      <c r="NNB29" s="7"/>
      <c r="NNC29" s="7"/>
      <c r="NND29" s="7"/>
      <c r="NNE29" s="7"/>
      <c r="NNF29" s="7"/>
      <c r="NNG29" s="7"/>
      <c r="NNH29" s="7"/>
      <c r="NNI29" s="7"/>
      <c r="NNJ29" s="7"/>
      <c r="NNK29" s="7"/>
      <c r="NNL29" s="7"/>
      <c r="NNM29" s="7"/>
      <c r="NNN29" s="7"/>
      <c r="NNO29" s="7"/>
      <c r="NNP29" s="7"/>
      <c r="NNQ29" s="7"/>
      <c r="NNR29" s="7"/>
      <c r="NNS29" s="7"/>
      <c r="NNT29" s="7"/>
      <c r="NNU29" s="7"/>
      <c r="NNV29" s="7"/>
      <c r="NNW29" s="7"/>
      <c r="NNX29" s="7"/>
      <c r="NNY29" s="7"/>
      <c r="NNZ29" s="7"/>
      <c r="NOA29" s="7"/>
      <c r="NOB29" s="7"/>
      <c r="NOC29" s="7"/>
      <c r="NOD29" s="7"/>
      <c r="NOE29" s="7"/>
      <c r="NOF29" s="7"/>
      <c r="NOG29" s="7"/>
      <c r="NOH29" s="7"/>
      <c r="NOI29" s="7"/>
      <c r="NOJ29" s="7"/>
      <c r="NOK29" s="7"/>
      <c r="NOL29" s="7"/>
      <c r="NOM29" s="7"/>
      <c r="NON29" s="7"/>
      <c r="NOO29" s="7"/>
      <c r="NOP29" s="7"/>
      <c r="NOQ29" s="7"/>
      <c r="NOR29" s="7"/>
      <c r="NOS29" s="7"/>
      <c r="NOT29" s="7"/>
      <c r="NOU29" s="7"/>
      <c r="NOV29" s="7"/>
      <c r="NOW29" s="7"/>
      <c r="NOX29" s="7"/>
      <c r="NOY29" s="7"/>
      <c r="NOZ29" s="7"/>
      <c r="NPA29" s="7"/>
      <c r="NPB29" s="7"/>
      <c r="NPC29" s="7"/>
      <c r="NPD29" s="7"/>
      <c r="NPE29" s="7"/>
      <c r="NPF29" s="7"/>
      <c r="NPG29" s="7"/>
      <c r="NPH29" s="7"/>
      <c r="NPI29" s="7"/>
      <c r="NPJ29" s="7"/>
      <c r="NPK29" s="7"/>
      <c r="NPL29" s="7"/>
      <c r="NPM29" s="7"/>
      <c r="NPN29" s="7"/>
      <c r="NPO29" s="7"/>
      <c r="NPP29" s="7"/>
      <c r="NPQ29" s="7"/>
      <c r="NPR29" s="7"/>
      <c r="NPS29" s="7"/>
      <c r="NPT29" s="7"/>
      <c r="NPU29" s="7"/>
      <c r="NPV29" s="7"/>
      <c r="NPW29" s="7"/>
      <c r="NPX29" s="7"/>
      <c r="NPY29" s="7"/>
      <c r="NPZ29" s="7"/>
      <c r="NQA29" s="7"/>
      <c r="NQB29" s="7"/>
      <c r="NQC29" s="7"/>
      <c r="NQD29" s="7"/>
      <c r="NQE29" s="7"/>
      <c r="NQF29" s="7"/>
      <c r="NQG29" s="7"/>
      <c r="NQH29" s="7"/>
      <c r="NQI29" s="7"/>
      <c r="NQJ29" s="7"/>
      <c r="NQK29" s="7"/>
      <c r="NQL29" s="7"/>
      <c r="NQM29" s="7"/>
      <c r="NQN29" s="7"/>
      <c r="NQO29" s="7"/>
      <c r="NQP29" s="7"/>
      <c r="NQQ29" s="7"/>
      <c r="NQR29" s="7"/>
      <c r="NQS29" s="7"/>
      <c r="NQT29" s="7"/>
      <c r="NQU29" s="7"/>
      <c r="NQV29" s="7"/>
      <c r="NQW29" s="7"/>
      <c r="NQX29" s="7"/>
      <c r="NQY29" s="7"/>
      <c r="NQZ29" s="7"/>
      <c r="NRA29" s="7"/>
      <c r="NRB29" s="7"/>
      <c r="NRC29" s="7"/>
      <c r="NRD29" s="7"/>
      <c r="NRE29" s="7"/>
      <c r="NRF29" s="7"/>
      <c r="NRG29" s="7"/>
      <c r="NRH29" s="7"/>
      <c r="NRI29" s="7"/>
      <c r="NRJ29" s="7"/>
      <c r="NRK29" s="7"/>
      <c r="NRL29" s="7"/>
      <c r="NRM29" s="7"/>
      <c r="NRN29" s="7"/>
      <c r="NRO29" s="7"/>
      <c r="NRP29" s="7"/>
      <c r="NRQ29" s="7"/>
      <c r="NRR29" s="7"/>
      <c r="NRS29" s="7"/>
      <c r="NRT29" s="7"/>
      <c r="NRU29" s="7"/>
      <c r="NRV29" s="7"/>
      <c r="NRW29" s="7"/>
      <c r="NRX29" s="7"/>
      <c r="NRY29" s="7"/>
      <c r="NRZ29" s="7"/>
      <c r="NSA29" s="7"/>
      <c r="NSB29" s="7"/>
      <c r="NSC29" s="7"/>
      <c r="NSD29" s="7"/>
      <c r="NSE29" s="7"/>
      <c r="NSF29" s="7"/>
      <c r="NSG29" s="7"/>
      <c r="NSH29" s="7"/>
      <c r="NSI29" s="7"/>
      <c r="NSJ29" s="7"/>
      <c r="NSK29" s="7"/>
      <c r="NSL29" s="7"/>
      <c r="NSM29" s="7"/>
      <c r="NSN29" s="7"/>
      <c r="NSO29" s="7"/>
      <c r="NSP29" s="7"/>
      <c r="NSQ29" s="7"/>
      <c r="NSR29" s="7"/>
      <c r="NSS29" s="7"/>
      <c r="NST29" s="7"/>
      <c r="NSU29" s="7"/>
      <c r="NSV29" s="7"/>
      <c r="NSW29" s="7"/>
      <c r="NSX29" s="7"/>
      <c r="NSY29" s="7"/>
      <c r="NSZ29" s="7"/>
      <c r="NTA29" s="7"/>
      <c r="NTB29" s="7"/>
      <c r="NTC29" s="7"/>
      <c r="NTD29" s="7"/>
      <c r="NTE29" s="7"/>
      <c r="NTF29" s="7"/>
      <c r="NTG29" s="7"/>
      <c r="NTH29" s="7"/>
      <c r="NTI29" s="7"/>
      <c r="NTJ29" s="7"/>
      <c r="NTK29" s="7"/>
      <c r="NTL29" s="7"/>
      <c r="NTM29" s="7"/>
      <c r="NTN29" s="7"/>
      <c r="NTO29" s="7"/>
      <c r="NTP29" s="7"/>
      <c r="NTQ29" s="7"/>
      <c r="NTR29" s="7"/>
      <c r="NTS29" s="7"/>
      <c r="NTT29" s="7"/>
      <c r="NTU29" s="7"/>
      <c r="NTV29" s="7"/>
      <c r="NTW29" s="7"/>
      <c r="NTX29" s="7"/>
      <c r="NTY29" s="7"/>
      <c r="NTZ29" s="7"/>
      <c r="NUA29" s="7"/>
      <c r="NUB29" s="7"/>
      <c r="NUC29" s="7"/>
      <c r="NUD29" s="7"/>
      <c r="NUE29" s="7"/>
      <c r="NUF29" s="7"/>
      <c r="NUG29" s="7"/>
      <c r="NUH29" s="7"/>
      <c r="NUI29" s="7"/>
      <c r="NUJ29" s="7"/>
      <c r="NUK29" s="7"/>
      <c r="NUL29" s="7"/>
      <c r="NUM29" s="7"/>
      <c r="NUN29" s="7"/>
      <c r="NUO29" s="7"/>
      <c r="NUP29" s="7"/>
      <c r="NUQ29" s="7"/>
      <c r="NUR29" s="7"/>
      <c r="NUS29" s="7"/>
      <c r="NUT29" s="7"/>
      <c r="NUU29" s="7"/>
      <c r="NUV29" s="7"/>
      <c r="NUW29" s="7"/>
      <c r="NUX29" s="7"/>
      <c r="NUY29" s="7"/>
      <c r="NUZ29" s="7"/>
      <c r="NVA29" s="7"/>
      <c r="NVB29" s="7"/>
      <c r="NVC29" s="7"/>
      <c r="NVD29" s="7"/>
      <c r="NVE29" s="7"/>
      <c r="NVF29" s="7"/>
      <c r="NVG29" s="7"/>
      <c r="NVH29" s="7"/>
      <c r="NVI29" s="7"/>
      <c r="NVJ29" s="7"/>
      <c r="NVK29" s="7"/>
      <c r="NVL29" s="7"/>
      <c r="NVM29" s="7"/>
      <c r="NVN29" s="7"/>
      <c r="NVO29" s="7"/>
      <c r="NVP29" s="7"/>
      <c r="NVQ29" s="7"/>
      <c r="NVR29" s="7"/>
      <c r="NVS29" s="7"/>
      <c r="NVT29" s="7"/>
      <c r="NVU29" s="7"/>
      <c r="NVV29" s="7"/>
      <c r="NVW29" s="7"/>
      <c r="NVX29" s="7"/>
      <c r="NVY29" s="7"/>
      <c r="NVZ29" s="7"/>
      <c r="NWA29" s="7"/>
      <c r="NWB29" s="7"/>
      <c r="NWC29" s="7"/>
      <c r="NWD29" s="7"/>
      <c r="NWE29" s="7"/>
      <c r="NWF29" s="7"/>
      <c r="NWG29" s="7"/>
      <c r="NWH29" s="7"/>
      <c r="NWI29" s="7"/>
      <c r="NWJ29" s="7"/>
      <c r="NWK29" s="7"/>
      <c r="NWL29" s="7"/>
      <c r="NWM29" s="7"/>
      <c r="NWN29" s="7"/>
      <c r="NWO29" s="7"/>
      <c r="NWP29" s="7"/>
      <c r="NWQ29" s="7"/>
      <c r="NWR29" s="7"/>
      <c r="NWS29" s="7"/>
      <c r="NWT29" s="7"/>
      <c r="NWU29" s="7"/>
      <c r="NWV29" s="7"/>
      <c r="NWW29" s="7"/>
      <c r="NWX29" s="7"/>
      <c r="NWY29" s="7"/>
      <c r="NWZ29" s="7"/>
      <c r="NXA29" s="7"/>
      <c r="NXB29" s="7"/>
      <c r="NXC29" s="7"/>
      <c r="NXD29" s="7"/>
      <c r="NXE29" s="7"/>
      <c r="NXF29" s="7"/>
      <c r="NXG29" s="7"/>
      <c r="NXH29" s="7"/>
      <c r="NXI29" s="7"/>
      <c r="NXJ29" s="7"/>
      <c r="NXK29" s="7"/>
      <c r="NXL29" s="7"/>
      <c r="NXM29" s="7"/>
      <c r="NXN29" s="7"/>
      <c r="NXO29" s="7"/>
      <c r="NXP29" s="7"/>
      <c r="NXQ29" s="7"/>
      <c r="NXR29" s="7"/>
      <c r="NXS29" s="7"/>
      <c r="NXT29" s="7"/>
      <c r="NXU29" s="7"/>
      <c r="NXV29" s="7"/>
      <c r="NXW29" s="7"/>
      <c r="NXX29" s="7"/>
      <c r="NXY29" s="7"/>
      <c r="NXZ29" s="7"/>
      <c r="NYA29" s="7"/>
      <c r="NYB29" s="7"/>
      <c r="NYC29" s="7"/>
      <c r="NYD29" s="7"/>
      <c r="NYE29" s="7"/>
      <c r="NYF29" s="7"/>
      <c r="NYG29" s="7"/>
      <c r="NYH29" s="7"/>
      <c r="NYI29" s="7"/>
      <c r="NYJ29" s="7"/>
      <c r="NYK29" s="7"/>
      <c r="NYL29" s="7"/>
      <c r="NYM29" s="7"/>
      <c r="NYN29" s="7"/>
      <c r="NYO29" s="7"/>
      <c r="NYP29" s="7"/>
      <c r="NYQ29" s="7"/>
      <c r="NYR29" s="7"/>
      <c r="NYS29" s="7"/>
      <c r="NYT29" s="7"/>
      <c r="NYU29" s="7"/>
      <c r="NYV29" s="7"/>
      <c r="NYW29" s="7"/>
      <c r="NYX29" s="7"/>
      <c r="NYY29" s="7"/>
      <c r="NYZ29" s="7"/>
      <c r="NZA29" s="7"/>
      <c r="NZB29" s="7"/>
      <c r="NZC29" s="7"/>
      <c r="NZD29" s="7"/>
      <c r="NZE29" s="7"/>
      <c r="NZF29" s="7"/>
      <c r="NZG29" s="7"/>
      <c r="NZH29" s="7"/>
      <c r="NZI29" s="7"/>
      <c r="NZJ29" s="7"/>
      <c r="NZK29" s="7"/>
      <c r="NZL29" s="7"/>
      <c r="NZM29" s="7"/>
      <c r="NZN29" s="7"/>
      <c r="NZO29" s="7"/>
      <c r="NZP29" s="7"/>
      <c r="NZQ29" s="7"/>
      <c r="NZR29" s="7"/>
      <c r="NZS29" s="7"/>
      <c r="NZT29" s="7"/>
      <c r="NZU29" s="7"/>
      <c r="NZV29" s="7"/>
      <c r="NZW29" s="7"/>
      <c r="NZX29" s="7"/>
      <c r="NZY29" s="7"/>
      <c r="NZZ29" s="7"/>
      <c r="OAA29" s="7"/>
      <c r="OAB29" s="7"/>
      <c r="OAC29" s="7"/>
      <c r="OAD29" s="7"/>
      <c r="OAE29" s="7"/>
      <c r="OAF29" s="7"/>
      <c r="OAG29" s="7"/>
      <c r="OAH29" s="7"/>
      <c r="OAI29" s="7"/>
      <c r="OAJ29" s="7"/>
      <c r="OAK29" s="7"/>
      <c r="OAL29" s="7"/>
      <c r="OAM29" s="7"/>
      <c r="OAN29" s="7"/>
      <c r="OAO29" s="7"/>
      <c r="OAP29" s="7"/>
      <c r="OAQ29" s="7"/>
      <c r="OAR29" s="7"/>
      <c r="OAS29" s="7"/>
      <c r="OAT29" s="7"/>
      <c r="OAU29" s="7"/>
      <c r="OAV29" s="7"/>
      <c r="OAW29" s="7"/>
      <c r="OAX29" s="7"/>
      <c r="OAY29" s="7"/>
      <c r="OAZ29" s="7"/>
      <c r="OBA29" s="7"/>
      <c r="OBB29" s="7"/>
      <c r="OBC29" s="7"/>
      <c r="OBD29" s="7"/>
      <c r="OBE29" s="7"/>
      <c r="OBF29" s="7"/>
      <c r="OBG29" s="7"/>
      <c r="OBH29" s="7"/>
      <c r="OBI29" s="7"/>
      <c r="OBJ29" s="7"/>
      <c r="OBK29" s="7"/>
      <c r="OBL29" s="7"/>
      <c r="OBM29" s="7"/>
      <c r="OBN29" s="7"/>
      <c r="OBO29" s="7"/>
      <c r="OBP29" s="7"/>
      <c r="OBQ29" s="7"/>
      <c r="OBR29" s="7"/>
      <c r="OBS29" s="7"/>
      <c r="OBT29" s="7"/>
      <c r="OBU29" s="7"/>
      <c r="OBV29" s="7"/>
      <c r="OBW29" s="7"/>
      <c r="OBX29" s="7"/>
      <c r="OBY29" s="7"/>
      <c r="OBZ29" s="7"/>
      <c r="OCA29" s="7"/>
      <c r="OCB29" s="7"/>
      <c r="OCC29" s="7"/>
      <c r="OCD29" s="7"/>
      <c r="OCE29" s="7"/>
      <c r="OCF29" s="7"/>
      <c r="OCG29" s="7"/>
      <c r="OCH29" s="7"/>
      <c r="OCI29" s="7"/>
      <c r="OCJ29" s="7"/>
      <c r="OCK29" s="7"/>
      <c r="OCL29" s="7"/>
      <c r="OCM29" s="7"/>
      <c r="OCN29" s="7"/>
      <c r="OCO29" s="7"/>
      <c r="OCP29" s="7"/>
      <c r="OCQ29" s="7"/>
      <c r="OCR29" s="7"/>
      <c r="OCS29" s="7"/>
      <c r="OCT29" s="7"/>
      <c r="OCU29" s="7"/>
      <c r="OCV29" s="7"/>
      <c r="OCW29" s="7"/>
      <c r="OCX29" s="7"/>
      <c r="OCY29" s="7"/>
      <c r="OCZ29" s="7"/>
      <c r="ODA29" s="7"/>
      <c r="ODB29" s="7"/>
      <c r="ODC29" s="7"/>
      <c r="ODD29" s="7"/>
      <c r="ODE29" s="7"/>
      <c r="ODF29" s="7"/>
      <c r="ODG29" s="7"/>
      <c r="ODH29" s="7"/>
      <c r="ODI29" s="7"/>
      <c r="ODJ29" s="7"/>
      <c r="ODK29" s="7"/>
      <c r="ODL29" s="7"/>
      <c r="ODM29" s="7"/>
      <c r="ODN29" s="7"/>
      <c r="ODO29" s="7"/>
      <c r="ODP29" s="7"/>
      <c r="ODQ29" s="7"/>
      <c r="ODR29" s="7"/>
      <c r="ODS29" s="7"/>
      <c r="ODT29" s="7"/>
      <c r="ODU29" s="7"/>
      <c r="ODV29" s="7"/>
      <c r="ODW29" s="7"/>
      <c r="ODX29" s="7"/>
      <c r="ODY29" s="7"/>
      <c r="ODZ29" s="7"/>
      <c r="OEA29" s="7"/>
      <c r="OEB29" s="7"/>
      <c r="OEC29" s="7"/>
      <c r="OED29" s="7"/>
      <c r="OEE29" s="7"/>
      <c r="OEF29" s="7"/>
      <c r="OEG29" s="7"/>
      <c r="OEH29" s="7"/>
      <c r="OEI29" s="7"/>
      <c r="OEJ29" s="7"/>
      <c r="OEK29" s="7"/>
      <c r="OEL29" s="7"/>
      <c r="OEM29" s="7"/>
      <c r="OEN29" s="7"/>
      <c r="OEO29" s="7"/>
      <c r="OEP29" s="7"/>
      <c r="OEQ29" s="7"/>
      <c r="OER29" s="7"/>
      <c r="OES29" s="7"/>
      <c r="OET29" s="7"/>
      <c r="OEU29" s="7"/>
      <c r="OEV29" s="7"/>
      <c r="OEW29" s="7"/>
      <c r="OEX29" s="7"/>
      <c r="OEY29" s="7"/>
      <c r="OEZ29" s="7"/>
      <c r="OFA29" s="7"/>
      <c r="OFB29" s="7"/>
      <c r="OFC29" s="7"/>
      <c r="OFD29" s="7"/>
      <c r="OFE29" s="7"/>
      <c r="OFF29" s="7"/>
      <c r="OFG29" s="7"/>
      <c r="OFH29" s="7"/>
      <c r="OFI29" s="7"/>
      <c r="OFJ29" s="7"/>
      <c r="OFK29" s="7"/>
      <c r="OFL29" s="7"/>
      <c r="OFM29" s="7"/>
      <c r="OFN29" s="7"/>
      <c r="OFO29" s="7"/>
      <c r="OFP29" s="7"/>
      <c r="OFQ29" s="7"/>
      <c r="OFR29" s="7"/>
      <c r="OFS29" s="7"/>
      <c r="OFT29" s="7"/>
      <c r="OFU29" s="7"/>
      <c r="OFV29" s="7"/>
      <c r="OFW29" s="7"/>
      <c r="OFX29" s="7"/>
      <c r="OFY29" s="7"/>
      <c r="OFZ29" s="7"/>
      <c r="OGA29" s="7"/>
      <c r="OGB29" s="7"/>
      <c r="OGC29" s="7"/>
      <c r="OGD29" s="7"/>
      <c r="OGE29" s="7"/>
      <c r="OGF29" s="7"/>
      <c r="OGG29" s="7"/>
      <c r="OGH29" s="7"/>
      <c r="OGI29" s="7"/>
      <c r="OGJ29" s="7"/>
      <c r="OGK29" s="7"/>
      <c r="OGL29" s="7"/>
      <c r="OGM29" s="7"/>
      <c r="OGN29" s="7"/>
      <c r="OGO29" s="7"/>
      <c r="OGP29" s="7"/>
      <c r="OGQ29" s="7"/>
      <c r="OGR29" s="7"/>
      <c r="OGS29" s="7"/>
      <c r="OGT29" s="7"/>
      <c r="OGU29" s="7"/>
      <c r="OGV29" s="7"/>
      <c r="OGW29" s="7"/>
      <c r="OGX29" s="7"/>
      <c r="OGY29" s="7"/>
      <c r="OGZ29" s="7"/>
      <c r="OHA29" s="7"/>
      <c r="OHB29" s="7"/>
      <c r="OHC29" s="7"/>
      <c r="OHD29" s="7"/>
      <c r="OHE29" s="7"/>
      <c r="OHF29" s="7"/>
      <c r="OHG29" s="7"/>
      <c r="OHH29" s="7"/>
      <c r="OHI29" s="7"/>
      <c r="OHJ29" s="7"/>
      <c r="OHK29" s="7"/>
      <c r="OHL29" s="7"/>
      <c r="OHM29" s="7"/>
      <c r="OHN29" s="7"/>
      <c r="OHO29" s="7"/>
      <c r="OHP29" s="7"/>
      <c r="OHQ29" s="7"/>
      <c r="OHR29" s="7"/>
      <c r="OHS29" s="7"/>
      <c r="OHT29" s="7"/>
      <c r="OHU29" s="7"/>
      <c r="OHV29" s="7"/>
      <c r="OHW29" s="7"/>
      <c r="OHX29" s="7"/>
      <c r="OHY29" s="7"/>
      <c r="OHZ29" s="7"/>
      <c r="OIA29" s="7"/>
      <c r="OIB29" s="7"/>
      <c r="OIC29" s="7"/>
      <c r="OID29" s="7"/>
      <c r="OIE29" s="7"/>
      <c r="OIF29" s="7"/>
      <c r="OIG29" s="7"/>
      <c r="OIH29" s="7"/>
      <c r="OII29" s="7"/>
      <c r="OIJ29" s="7"/>
      <c r="OIK29" s="7"/>
      <c r="OIL29" s="7"/>
      <c r="OIM29" s="7"/>
      <c r="OIN29" s="7"/>
      <c r="OIO29" s="7"/>
      <c r="OIP29" s="7"/>
      <c r="OIQ29" s="7"/>
      <c r="OIR29" s="7"/>
      <c r="OIS29" s="7"/>
      <c r="OIT29" s="7"/>
      <c r="OIU29" s="7"/>
      <c r="OIV29" s="7"/>
      <c r="OIW29" s="7"/>
      <c r="OIX29" s="7"/>
      <c r="OIY29" s="7"/>
      <c r="OIZ29" s="7"/>
      <c r="OJA29" s="7"/>
      <c r="OJB29" s="7"/>
      <c r="OJC29" s="7"/>
      <c r="OJD29" s="7"/>
      <c r="OJE29" s="7"/>
      <c r="OJF29" s="7"/>
      <c r="OJG29" s="7"/>
      <c r="OJH29" s="7"/>
      <c r="OJI29" s="7"/>
      <c r="OJJ29" s="7"/>
      <c r="OJK29" s="7"/>
      <c r="OJL29" s="7"/>
      <c r="OJM29" s="7"/>
      <c r="OJN29" s="7"/>
      <c r="OJO29" s="7"/>
      <c r="OJP29" s="7"/>
      <c r="OJQ29" s="7"/>
      <c r="OJR29" s="7"/>
      <c r="OJS29" s="7"/>
      <c r="OJT29" s="7"/>
      <c r="OJU29" s="7"/>
      <c r="OJV29" s="7"/>
      <c r="OJW29" s="7"/>
      <c r="OJX29" s="7"/>
      <c r="OJY29" s="7"/>
      <c r="OJZ29" s="7"/>
      <c r="OKA29" s="7"/>
      <c r="OKB29" s="7"/>
      <c r="OKC29" s="7"/>
      <c r="OKD29" s="7"/>
      <c r="OKE29" s="7"/>
      <c r="OKF29" s="7"/>
      <c r="OKG29" s="7"/>
      <c r="OKH29" s="7"/>
      <c r="OKI29" s="7"/>
      <c r="OKJ29" s="7"/>
      <c r="OKK29" s="7"/>
      <c r="OKL29" s="7"/>
      <c r="OKM29" s="7"/>
      <c r="OKN29" s="7"/>
      <c r="OKO29" s="7"/>
      <c r="OKP29" s="7"/>
      <c r="OKQ29" s="7"/>
      <c r="OKR29" s="7"/>
      <c r="OKS29" s="7"/>
      <c r="OKT29" s="7"/>
      <c r="OKU29" s="7"/>
      <c r="OKV29" s="7"/>
      <c r="OKW29" s="7"/>
      <c r="OKX29" s="7"/>
      <c r="OKY29" s="7"/>
      <c r="OKZ29" s="7"/>
      <c r="OLA29" s="7"/>
      <c r="OLB29" s="7"/>
      <c r="OLC29" s="7"/>
      <c r="OLD29" s="7"/>
      <c r="OLE29" s="7"/>
      <c r="OLF29" s="7"/>
      <c r="OLG29" s="7"/>
      <c r="OLH29" s="7"/>
      <c r="OLI29" s="7"/>
      <c r="OLJ29" s="7"/>
      <c r="OLK29" s="7"/>
      <c r="OLL29" s="7"/>
      <c r="OLM29" s="7"/>
      <c r="OLN29" s="7"/>
      <c r="OLO29" s="7"/>
      <c r="OLP29" s="7"/>
      <c r="OLQ29" s="7"/>
      <c r="OLR29" s="7"/>
      <c r="OLS29" s="7"/>
      <c r="OLT29" s="7"/>
      <c r="OLU29" s="7"/>
      <c r="OLV29" s="7"/>
      <c r="OLW29" s="7"/>
      <c r="OLX29" s="7"/>
      <c r="OLY29" s="7"/>
      <c r="OLZ29" s="7"/>
      <c r="OMA29" s="7"/>
      <c r="OMB29" s="7"/>
      <c r="OMC29" s="7"/>
      <c r="OMD29" s="7"/>
      <c r="OME29" s="7"/>
      <c r="OMF29" s="7"/>
      <c r="OMG29" s="7"/>
      <c r="OMH29" s="7"/>
      <c r="OMI29" s="7"/>
      <c r="OMJ29" s="7"/>
      <c r="OMK29" s="7"/>
      <c r="OML29" s="7"/>
      <c r="OMM29" s="7"/>
      <c r="OMN29" s="7"/>
      <c r="OMO29" s="7"/>
      <c r="OMP29" s="7"/>
      <c r="OMQ29" s="7"/>
      <c r="OMR29" s="7"/>
      <c r="OMS29" s="7"/>
      <c r="OMT29" s="7"/>
      <c r="OMU29" s="7"/>
      <c r="OMV29" s="7"/>
      <c r="OMW29" s="7"/>
      <c r="OMX29" s="7"/>
      <c r="OMY29" s="7"/>
      <c r="OMZ29" s="7"/>
      <c r="ONA29" s="7"/>
      <c r="ONB29" s="7"/>
      <c r="ONC29" s="7"/>
      <c r="OND29" s="7"/>
      <c r="ONE29" s="7"/>
      <c r="ONF29" s="7"/>
      <c r="ONG29" s="7"/>
      <c r="ONH29" s="7"/>
      <c r="ONI29" s="7"/>
      <c r="ONJ29" s="7"/>
      <c r="ONK29" s="7"/>
      <c r="ONL29" s="7"/>
      <c r="ONM29" s="7"/>
      <c r="ONN29" s="7"/>
      <c r="ONO29" s="7"/>
      <c r="ONP29" s="7"/>
      <c r="ONQ29" s="7"/>
      <c r="ONR29" s="7"/>
      <c r="ONS29" s="7"/>
      <c r="ONT29" s="7"/>
      <c r="ONU29" s="7"/>
      <c r="ONV29" s="7"/>
      <c r="ONW29" s="7"/>
      <c r="ONX29" s="7"/>
      <c r="ONY29" s="7"/>
      <c r="ONZ29" s="7"/>
      <c r="OOA29" s="7"/>
      <c r="OOB29" s="7"/>
      <c r="OOC29" s="7"/>
      <c r="OOD29" s="7"/>
      <c r="OOE29" s="7"/>
      <c r="OOF29" s="7"/>
      <c r="OOG29" s="7"/>
      <c r="OOH29" s="7"/>
      <c r="OOI29" s="7"/>
      <c r="OOJ29" s="7"/>
      <c r="OOK29" s="7"/>
      <c r="OOL29" s="7"/>
      <c r="OOM29" s="7"/>
      <c r="OON29" s="7"/>
      <c r="OOO29" s="7"/>
      <c r="OOP29" s="7"/>
      <c r="OOQ29" s="7"/>
      <c r="OOR29" s="7"/>
      <c r="OOS29" s="7"/>
      <c r="OOT29" s="7"/>
      <c r="OOU29" s="7"/>
      <c r="OOV29" s="7"/>
      <c r="OOW29" s="7"/>
      <c r="OOX29" s="7"/>
      <c r="OOY29" s="7"/>
      <c r="OOZ29" s="7"/>
      <c r="OPA29" s="7"/>
      <c r="OPB29" s="7"/>
      <c r="OPC29" s="7"/>
      <c r="OPD29" s="7"/>
      <c r="OPE29" s="7"/>
      <c r="OPF29" s="7"/>
      <c r="OPG29" s="7"/>
      <c r="OPH29" s="7"/>
      <c r="OPI29" s="7"/>
      <c r="OPJ29" s="7"/>
      <c r="OPK29" s="7"/>
      <c r="OPL29" s="7"/>
      <c r="OPM29" s="7"/>
      <c r="OPN29" s="7"/>
      <c r="OPO29" s="7"/>
      <c r="OPP29" s="7"/>
      <c r="OPQ29" s="7"/>
      <c r="OPR29" s="7"/>
      <c r="OPS29" s="7"/>
      <c r="OPT29" s="7"/>
      <c r="OPU29" s="7"/>
      <c r="OPV29" s="7"/>
      <c r="OPW29" s="7"/>
      <c r="OPX29" s="7"/>
      <c r="OPY29" s="7"/>
      <c r="OPZ29" s="7"/>
      <c r="OQA29" s="7"/>
      <c r="OQB29" s="7"/>
      <c r="OQC29" s="7"/>
      <c r="OQD29" s="7"/>
      <c r="OQE29" s="7"/>
      <c r="OQF29" s="7"/>
      <c r="OQG29" s="7"/>
      <c r="OQH29" s="7"/>
      <c r="OQI29" s="7"/>
      <c r="OQJ29" s="7"/>
      <c r="OQK29" s="7"/>
      <c r="OQL29" s="7"/>
      <c r="OQM29" s="7"/>
      <c r="OQN29" s="7"/>
      <c r="OQO29" s="7"/>
      <c r="OQP29" s="7"/>
      <c r="OQQ29" s="7"/>
      <c r="OQR29" s="7"/>
      <c r="OQS29" s="7"/>
      <c r="OQT29" s="7"/>
      <c r="OQU29" s="7"/>
      <c r="OQV29" s="7"/>
      <c r="OQW29" s="7"/>
      <c r="OQX29" s="7"/>
      <c r="OQY29" s="7"/>
      <c r="OQZ29" s="7"/>
      <c r="ORA29" s="7"/>
      <c r="ORB29" s="7"/>
      <c r="ORC29" s="7"/>
      <c r="ORD29" s="7"/>
      <c r="ORE29" s="7"/>
      <c r="ORF29" s="7"/>
      <c r="ORG29" s="7"/>
      <c r="ORH29" s="7"/>
      <c r="ORI29" s="7"/>
      <c r="ORJ29" s="7"/>
      <c r="ORK29" s="7"/>
      <c r="ORL29" s="7"/>
      <c r="ORM29" s="7"/>
      <c r="ORN29" s="7"/>
      <c r="ORO29" s="7"/>
      <c r="ORP29" s="7"/>
      <c r="ORQ29" s="7"/>
      <c r="ORR29" s="7"/>
      <c r="ORS29" s="7"/>
      <c r="ORT29" s="7"/>
      <c r="ORU29" s="7"/>
      <c r="ORV29" s="7"/>
      <c r="ORW29" s="7"/>
      <c r="ORX29" s="7"/>
      <c r="ORY29" s="7"/>
      <c r="ORZ29" s="7"/>
      <c r="OSA29" s="7"/>
      <c r="OSB29" s="7"/>
      <c r="OSC29" s="7"/>
      <c r="OSD29" s="7"/>
      <c r="OSE29" s="7"/>
      <c r="OSF29" s="7"/>
      <c r="OSG29" s="7"/>
      <c r="OSH29" s="7"/>
      <c r="OSI29" s="7"/>
      <c r="OSJ29" s="7"/>
      <c r="OSK29" s="7"/>
      <c r="OSL29" s="7"/>
      <c r="OSM29" s="7"/>
      <c r="OSN29" s="7"/>
      <c r="OSO29" s="7"/>
      <c r="OSP29" s="7"/>
      <c r="OSQ29" s="7"/>
      <c r="OSR29" s="7"/>
      <c r="OSS29" s="7"/>
      <c r="OST29" s="7"/>
      <c r="OSU29" s="7"/>
      <c r="OSV29" s="7"/>
      <c r="OSW29" s="7"/>
      <c r="OSX29" s="7"/>
      <c r="OSY29" s="7"/>
      <c r="OSZ29" s="7"/>
      <c r="OTA29" s="7"/>
      <c r="OTB29" s="7"/>
      <c r="OTC29" s="7"/>
      <c r="OTD29" s="7"/>
      <c r="OTE29" s="7"/>
      <c r="OTF29" s="7"/>
      <c r="OTG29" s="7"/>
      <c r="OTH29" s="7"/>
      <c r="OTI29" s="7"/>
      <c r="OTJ29" s="7"/>
      <c r="OTK29" s="7"/>
      <c r="OTL29" s="7"/>
      <c r="OTM29" s="7"/>
      <c r="OTN29" s="7"/>
      <c r="OTO29" s="7"/>
      <c r="OTP29" s="7"/>
      <c r="OTQ29" s="7"/>
      <c r="OTR29" s="7"/>
      <c r="OTS29" s="7"/>
      <c r="OTT29" s="7"/>
      <c r="OTU29" s="7"/>
      <c r="OTV29" s="7"/>
      <c r="OTW29" s="7"/>
      <c r="OTX29" s="7"/>
      <c r="OTY29" s="7"/>
      <c r="OTZ29" s="7"/>
      <c r="OUA29" s="7"/>
      <c r="OUB29" s="7"/>
      <c r="OUC29" s="7"/>
      <c r="OUD29" s="7"/>
      <c r="OUE29" s="7"/>
      <c r="OUF29" s="7"/>
      <c r="OUG29" s="7"/>
      <c r="OUH29" s="7"/>
      <c r="OUI29" s="7"/>
      <c r="OUJ29" s="7"/>
      <c r="OUK29" s="7"/>
      <c r="OUL29" s="7"/>
      <c r="OUM29" s="7"/>
      <c r="OUN29" s="7"/>
      <c r="OUO29" s="7"/>
      <c r="OUP29" s="7"/>
      <c r="OUQ29" s="7"/>
      <c r="OUR29" s="7"/>
      <c r="OUS29" s="7"/>
      <c r="OUT29" s="7"/>
      <c r="OUU29" s="7"/>
      <c r="OUV29" s="7"/>
      <c r="OUW29" s="7"/>
      <c r="OUX29" s="7"/>
      <c r="OUY29" s="7"/>
      <c r="OUZ29" s="7"/>
      <c r="OVA29" s="7"/>
      <c r="OVB29" s="7"/>
      <c r="OVC29" s="7"/>
      <c r="OVD29" s="7"/>
      <c r="OVE29" s="7"/>
      <c r="OVF29" s="7"/>
      <c r="OVG29" s="7"/>
      <c r="OVH29" s="7"/>
      <c r="OVI29" s="7"/>
      <c r="OVJ29" s="7"/>
      <c r="OVK29" s="7"/>
      <c r="OVL29" s="7"/>
      <c r="OVM29" s="7"/>
      <c r="OVN29" s="7"/>
      <c r="OVO29" s="7"/>
      <c r="OVP29" s="7"/>
      <c r="OVQ29" s="7"/>
      <c r="OVR29" s="7"/>
      <c r="OVS29" s="7"/>
      <c r="OVT29" s="7"/>
      <c r="OVU29" s="7"/>
      <c r="OVV29" s="7"/>
      <c r="OVW29" s="7"/>
      <c r="OVX29" s="7"/>
      <c r="OVY29" s="7"/>
      <c r="OVZ29" s="7"/>
      <c r="OWA29" s="7"/>
      <c r="OWB29" s="7"/>
      <c r="OWC29" s="7"/>
      <c r="OWD29" s="7"/>
      <c r="OWE29" s="7"/>
      <c r="OWF29" s="7"/>
      <c r="OWG29" s="7"/>
      <c r="OWH29" s="7"/>
      <c r="OWI29" s="7"/>
      <c r="OWJ29" s="7"/>
      <c r="OWK29" s="7"/>
      <c r="OWL29" s="7"/>
      <c r="OWM29" s="7"/>
      <c r="OWN29" s="7"/>
      <c r="OWO29" s="7"/>
      <c r="OWP29" s="7"/>
      <c r="OWQ29" s="7"/>
      <c r="OWR29" s="7"/>
      <c r="OWS29" s="7"/>
      <c r="OWT29" s="7"/>
      <c r="OWU29" s="7"/>
      <c r="OWV29" s="7"/>
      <c r="OWW29" s="7"/>
      <c r="OWX29" s="7"/>
      <c r="OWY29" s="7"/>
      <c r="OWZ29" s="7"/>
      <c r="OXA29" s="7"/>
      <c r="OXB29" s="7"/>
      <c r="OXC29" s="7"/>
      <c r="OXD29" s="7"/>
      <c r="OXE29" s="7"/>
      <c r="OXF29" s="7"/>
      <c r="OXG29" s="7"/>
      <c r="OXH29" s="7"/>
      <c r="OXI29" s="7"/>
      <c r="OXJ29" s="7"/>
      <c r="OXK29" s="7"/>
      <c r="OXL29" s="7"/>
      <c r="OXM29" s="7"/>
      <c r="OXN29" s="7"/>
      <c r="OXO29" s="7"/>
      <c r="OXP29" s="7"/>
      <c r="OXQ29" s="7"/>
      <c r="OXR29" s="7"/>
      <c r="OXS29" s="7"/>
      <c r="OXT29" s="7"/>
      <c r="OXU29" s="7"/>
      <c r="OXV29" s="7"/>
      <c r="OXW29" s="7"/>
      <c r="OXX29" s="7"/>
      <c r="OXY29" s="7"/>
      <c r="OXZ29" s="7"/>
      <c r="OYA29" s="7"/>
      <c r="OYB29" s="7"/>
      <c r="OYC29" s="7"/>
      <c r="OYD29" s="7"/>
      <c r="OYE29" s="7"/>
      <c r="OYF29" s="7"/>
      <c r="OYG29" s="7"/>
      <c r="OYH29" s="7"/>
      <c r="OYI29" s="7"/>
      <c r="OYJ29" s="7"/>
      <c r="OYK29" s="7"/>
      <c r="OYL29" s="7"/>
      <c r="OYM29" s="7"/>
      <c r="OYN29" s="7"/>
      <c r="OYO29" s="7"/>
      <c r="OYP29" s="7"/>
      <c r="OYQ29" s="7"/>
      <c r="OYR29" s="7"/>
      <c r="OYS29" s="7"/>
      <c r="OYT29" s="7"/>
      <c r="OYU29" s="7"/>
      <c r="OYV29" s="7"/>
      <c r="OYW29" s="7"/>
      <c r="OYX29" s="7"/>
      <c r="OYY29" s="7"/>
      <c r="OYZ29" s="7"/>
      <c r="OZA29" s="7"/>
      <c r="OZB29" s="7"/>
      <c r="OZC29" s="7"/>
      <c r="OZD29" s="7"/>
      <c r="OZE29" s="7"/>
      <c r="OZF29" s="7"/>
      <c r="OZG29" s="7"/>
      <c r="OZH29" s="7"/>
      <c r="OZI29" s="7"/>
      <c r="OZJ29" s="7"/>
      <c r="OZK29" s="7"/>
      <c r="OZL29" s="7"/>
      <c r="OZM29" s="7"/>
      <c r="OZN29" s="7"/>
      <c r="OZO29" s="7"/>
      <c r="OZP29" s="7"/>
      <c r="OZQ29" s="7"/>
      <c r="OZR29" s="7"/>
      <c r="OZS29" s="7"/>
      <c r="OZT29" s="7"/>
      <c r="OZU29" s="7"/>
      <c r="OZV29" s="7"/>
      <c r="OZW29" s="7"/>
      <c r="OZX29" s="7"/>
      <c r="OZY29" s="7"/>
      <c r="OZZ29" s="7"/>
      <c r="PAA29" s="7"/>
      <c r="PAB29" s="7"/>
      <c r="PAC29" s="7"/>
      <c r="PAD29" s="7"/>
      <c r="PAE29" s="7"/>
      <c r="PAF29" s="7"/>
      <c r="PAG29" s="7"/>
      <c r="PAH29" s="7"/>
      <c r="PAI29" s="7"/>
      <c r="PAJ29" s="7"/>
      <c r="PAK29" s="7"/>
      <c r="PAL29" s="7"/>
      <c r="PAM29" s="7"/>
      <c r="PAN29" s="7"/>
      <c r="PAO29" s="7"/>
      <c r="PAP29" s="7"/>
      <c r="PAQ29" s="7"/>
      <c r="PAR29" s="7"/>
      <c r="PAS29" s="7"/>
      <c r="PAT29" s="7"/>
      <c r="PAU29" s="7"/>
      <c r="PAV29" s="7"/>
      <c r="PAW29" s="7"/>
      <c r="PAX29" s="7"/>
      <c r="PAY29" s="7"/>
      <c r="PAZ29" s="7"/>
      <c r="PBA29" s="7"/>
      <c r="PBB29" s="7"/>
      <c r="PBC29" s="7"/>
      <c r="PBD29" s="7"/>
      <c r="PBE29" s="7"/>
      <c r="PBF29" s="7"/>
      <c r="PBG29" s="7"/>
      <c r="PBH29" s="7"/>
      <c r="PBI29" s="7"/>
      <c r="PBJ29" s="7"/>
      <c r="PBK29" s="7"/>
      <c r="PBL29" s="7"/>
      <c r="PBM29" s="7"/>
      <c r="PBN29" s="7"/>
      <c r="PBO29" s="7"/>
      <c r="PBP29" s="7"/>
      <c r="PBQ29" s="7"/>
      <c r="PBR29" s="7"/>
      <c r="PBS29" s="7"/>
      <c r="PBT29" s="7"/>
      <c r="PBU29" s="7"/>
      <c r="PBV29" s="7"/>
      <c r="PBW29" s="7"/>
      <c r="PBX29" s="7"/>
      <c r="PBY29" s="7"/>
      <c r="PBZ29" s="7"/>
      <c r="PCA29" s="7"/>
      <c r="PCB29" s="7"/>
      <c r="PCC29" s="7"/>
      <c r="PCD29" s="7"/>
      <c r="PCE29" s="7"/>
      <c r="PCF29" s="7"/>
      <c r="PCG29" s="7"/>
      <c r="PCH29" s="7"/>
      <c r="PCI29" s="7"/>
      <c r="PCJ29" s="7"/>
      <c r="PCK29" s="7"/>
      <c r="PCL29" s="7"/>
      <c r="PCM29" s="7"/>
      <c r="PCN29" s="7"/>
      <c r="PCO29" s="7"/>
      <c r="PCP29" s="7"/>
      <c r="PCQ29" s="7"/>
      <c r="PCR29" s="7"/>
      <c r="PCS29" s="7"/>
      <c r="PCT29" s="7"/>
      <c r="PCU29" s="7"/>
      <c r="PCV29" s="7"/>
      <c r="PCW29" s="7"/>
      <c r="PCX29" s="7"/>
      <c r="PCY29" s="7"/>
      <c r="PCZ29" s="7"/>
      <c r="PDA29" s="7"/>
      <c r="PDB29" s="7"/>
      <c r="PDC29" s="7"/>
      <c r="PDD29" s="7"/>
      <c r="PDE29" s="7"/>
      <c r="PDF29" s="7"/>
      <c r="PDG29" s="7"/>
      <c r="PDH29" s="7"/>
      <c r="PDI29" s="7"/>
      <c r="PDJ29" s="7"/>
      <c r="PDK29" s="7"/>
      <c r="PDL29" s="7"/>
      <c r="PDM29" s="7"/>
      <c r="PDN29" s="7"/>
      <c r="PDO29" s="7"/>
      <c r="PDP29" s="7"/>
      <c r="PDQ29" s="7"/>
      <c r="PDR29" s="7"/>
      <c r="PDS29" s="7"/>
      <c r="PDT29" s="7"/>
      <c r="PDU29" s="7"/>
      <c r="PDV29" s="7"/>
      <c r="PDW29" s="7"/>
      <c r="PDX29" s="7"/>
      <c r="PDY29" s="7"/>
      <c r="PDZ29" s="7"/>
      <c r="PEA29" s="7"/>
      <c r="PEB29" s="7"/>
      <c r="PEC29" s="7"/>
      <c r="PED29" s="7"/>
      <c r="PEE29" s="7"/>
      <c r="PEF29" s="7"/>
      <c r="PEG29" s="7"/>
      <c r="PEH29" s="7"/>
      <c r="PEI29" s="7"/>
      <c r="PEJ29" s="7"/>
      <c r="PEK29" s="7"/>
      <c r="PEL29" s="7"/>
      <c r="PEM29" s="7"/>
      <c r="PEN29" s="7"/>
      <c r="PEO29" s="7"/>
      <c r="PEP29" s="7"/>
      <c r="PEQ29" s="7"/>
      <c r="PER29" s="7"/>
      <c r="PES29" s="7"/>
      <c r="PET29" s="7"/>
      <c r="PEU29" s="7"/>
      <c r="PEV29" s="7"/>
      <c r="PEW29" s="7"/>
      <c r="PEX29" s="7"/>
      <c r="PEY29" s="7"/>
      <c r="PEZ29" s="7"/>
      <c r="PFA29" s="7"/>
      <c r="PFB29" s="7"/>
      <c r="PFC29" s="7"/>
      <c r="PFD29" s="7"/>
      <c r="PFE29" s="7"/>
      <c r="PFF29" s="7"/>
      <c r="PFG29" s="7"/>
      <c r="PFH29" s="7"/>
      <c r="PFI29" s="7"/>
      <c r="PFJ29" s="7"/>
      <c r="PFK29" s="7"/>
      <c r="PFL29" s="7"/>
      <c r="PFM29" s="7"/>
      <c r="PFN29" s="7"/>
      <c r="PFO29" s="7"/>
      <c r="PFP29" s="7"/>
      <c r="PFQ29" s="7"/>
      <c r="PFR29" s="7"/>
      <c r="PFS29" s="7"/>
      <c r="PFT29" s="7"/>
      <c r="PFU29" s="7"/>
      <c r="PFV29" s="7"/>
      <c r="PFW29" s="7"/>
      <c r="PFX29" s="7"/>
      <c r="PFY29" s="7"/>
      <c r="PFZ29" s="7"/>
      <c r="PGA29" s="7"/>
      <c r="PGB29" s="7"/>
      <c r="PGC29" s="7"/>
      <c r="PGD29" s="7"/>
      <c r="PGE29" s="7"/>
      <c r="PGF29" s="7"/>
      <c r="PGG29" s="7"/>
      <c r="PGH29" s="7"/>
      <c r="PGI29" s="7"/>
      <c r="PGJ29" s="7"/>
      <c r="PGK29" s="7"/>
      <c r="PGL29" s="7"/>
      <c r="PGM29" s="7"/>
      <c r="PGN29" s="7"/>
      <c r="PGO29" s="7"/>
      <c r="PGP29" s="7"/>
      <c r="PGQ29" s="7"/>
      <c r="PGR29" s="7"/>
      <c r="PGS29" s="7"/>
      <c r="PGT29" s="7"/>
      <c r="PGU29" s="7"/>
      <c r="PGV29" s="7"/>
      <c r="PGW29" s="7"/>
      <c r="PGX29" s="7"/>
      <c r="PGY29" s="7"/>
      <c r="PGZ29" s="7"/>
      <c r="PHA29" s="7"/>
      <c r="PHB29" s="7"/>
      <c r="PHC29" s="7"/>
      <c r="PHD29" s="7"/>
      <c r="PHE29" s="7"/>
      <c r="PHF29" s="7"/>
      <c r="PHG29" s="7"/>
      <c r="PHH29" s="7"/>
      <c r="PHI29" s="7"/>
      <c r="PHJ29" s="7"/>
      <c r="PHK29" s="7"/>
      <c r="PHL29" s="7"/>
      <c r="PHM29" s="7"/>
      <c r="PHN29" s="7"/>
      <c r="PHO29" s="7"/>
      <c r="PHP29" s="7"/>
      <c r="PHQ29" s="7"/>
      <c r="PHR29" s="7"/>
      <c r="PHS29" s="7"/>
      <c r="PHT29" s="7"/>
      <c r="PHU29" s="7"/>
      <c r="PHV29" s="7"/>
      <c r="PHW29" s="7"/>
      <c r="PHX29" s="7"/>
      <c r="PHY29" s="7"/>
      <c r="PHZ29" s="7"/>
      <c r="PIA29" s="7"/>
      <c r="PIB29" s="7"/>
      <c r="PIC29" s="7"/>
      <c r="PID29" s="7"/>
      <c r="PIE29" s="7"/>
      <c r="PIF29" s="7"/>
      <c r="PIG29" s="7"/>
      <c r="PIH29" s="7"/>
      <c r="PII29" s="7"/>
      <c r="PIJ29" s="7"/>
      <c r="PIK29" s="7"/>
      <c r="PIL29" s="7"/>
      <c r="PIM29" s="7"/>
      <c r="PIN29" s="7"/>
      <c r="PIO29" s="7"/>
      <c r="PIP29" s="7"/>
      <c r="PIQ29" s="7"/>
      <c r="PIR29" s="7"/>
      <c r="PIS29" s="7"/>
      <c r="PIT29" s="7"/>
      <c r="PIU29" s="7"/>
      <c r="PIV29" s="7"/>
      <c r="PIW29" s="7"/>
      <c r="PIX29" s="7"/>
      <c r="PIY29" s="7"/>
      <c r="PIZ29" s="7"/>
      <c r="PJA29" s="7"/>
      <c r="PJB29" s="7"/>
      <c r="PJC29" s="7"/>
      <c r="PJD29" s="7"/>
      <c r="PJE29" s="7"/>
      <c r="PJF29" s="7"/>
      <c r="PJG29" s="7"/>
      <c r="PJH29" s="7"/>
      <c r="PJI29" s="7"/>
      <c r="PJJ29" s="7"/>
      <c r="PJK29" s="7"/>
      <c r="PJL29" s="7"/>
      <c r="PJM29" s="7"/>
      <c r="PJN29" s="7"/>
      <c r="PJO29" s="7"/>
      <c r="PJP29" s="7"/>
      <c r="PJQ29" s="7"/>
      <c r="PJR29" s="7"/>
      <c r="PJS29" s="7"/>
      <c r="PJT29" s="7"/>
      <c r="PJU29" s="7"/>
      <c r="PJV29" s="7"/>
      <c r="PJW29" s="7"/>
      <c r="PJX29" s="7"/>
      <c r="PJY29" s="7"/>
      <c r="PJZ29" s="7"/>
      <c r="PKA29" s="7"/>
      <c r="PKB29" s="7"/>
      <c r="PKC29" s="7"/>
      <c r="PKD29" s="7"/>
      <c r="PKE29" s="7"/>
      <c r="PKF29" s="7"/>
      <c r="PKG29" s="7"/>
      <c r="PKH29" s="7"/>
      <c r="PKI29" s="7"/>
      <c r="PKJ29" s="7"/>
      <c r="PKK29" s="7"/>
      <c r="PKL29" s="7"/>
      <c r="PKM29" s="7"/>
      <c r="PKN29" s="7"/>
      <c r="PKO29" s="7"/>
      <c r="PKP29" s="7"/>
      <c r="PKQ29" s="7"/>
      <c r="PKR29" s="7"/>
      <c r="PKS29" s="7"/>
      <c r="PKT29" s="7"/>
      <c r="PKU29" s="7"/>
      <c r="PKV29" s="7"/>
      <c r="PKW29" s="7"/>
      <c r="PKX29" s="7"/>
      <c r="PKY29" s="7"/>
      <c r="PKZ29" s="7"/>
      <c r="PLA29" s="7"/>
      <c r="PLB29" s="7"/>
      <c r="PLC29" s="7"/>
      <c r="PLD29" s="7"/>
      <c r="PLE29" s="7"/>
      <c r="PLF29" s="7"/>
      <c r="PLG29" s="7"/>
      <c r="PLH29" s="7"/>
      <c r="PLI29" s="7"/>
      <c r="PLJ29" s="7"/>
      <c r="PLK29" s="7"/>
      <c r="PLL29" s="7"/>
      <c r="PLM29" s="7"/>
      <c r="PLN29" s="7"/>
      <c r="PLO29" s="7"/>
      <c r="PLP29" s="7"/>
      <c r="PLQ29" s="7"/>
      <c r="PLR29" s="7"/>
      <c r="PLS29" s="7"/>
      <c r="PLT29" s="7"/>
      <c r="PLU29" s="7"/>
      <c r="PLV29" s="7"/>
      <c r="PLW29" s="7"/>
      <c r="PLX29" s="7"/>
      <c r="PLY29" s="7"/>
      <c r="PLZ29" s="7"/>
      <c r="PMA29" s="7"/>
      <c r="PMB29" s="7"/>
      <c r="PMC29" s="7"/>
      <c r="PMD29" s="7"/>
      <c r="PME29" s="7"/>
      <c r="PMF29" s="7"/>
      <c r="PMG29" s="7"/>
      <c r="PMH29" s="7"/>
      <c r="PMI29" s="7"/>
      <c r="PMJ29" s="7"/>
      <c r="PMK29" s="7"/>
      <c r="PML29" s="7"/>
      <c r="PMM29" s="7"/>
      <c r="PMN29" s="7"/>
      <c r="PMO29" s="7"/>
      <c r="PMP29" s="7"/>
      <c r="PMQ29" s="7"/>
      <c r="PMR29" s="7"/>
      <c r="PMS29" s="7"/>
      <c r="PMT29" s="7"/>
      <c r="PMU29" s="7"/>
      <c r="PMV29" s="7"/>
      <c r="PMW29" s="7"/>
      <c r="PMX29" s="7"/>
      <c r="PMY29" s="7"/>
      <c r="PMZ29" s="7"/>
      <c r="PNA29" s="7"/>
      <c r="PNB29" s="7"/>
      <c r="PNC29" s="7"/>
      <c r="PND29" s="7"/>
      <c r="PNE29" s="7"/>
      <c r="PNF29" s="7"/>
      <c r="PNG29" s="7"/>
      <c r="PNH29" s="7"/>
      <c r="PNI29" s="7"/>
      <c r="PNJ29" s="7"/>
      <c r="PNK29" s="7"/>
      <c r="PNL29" s="7"/>
      <c r="PNM29" s="7"/>
      <c r="PNN29" s="7"/>
      <c r="PNO29" s="7"/>
      <c r="PNP29" s="7"/>
      <c r="PNQ29" s="7"/>
      <c r="PNR29" s="7"/>
      <c r="PNS29" s="7"/>
      <c r="PNT29" s="7"/>
      <c r="PNU29" s="7"/>
      <c r="PNV29" s="7"/>
      <c r="PNW29" s="7"/>
      <c r="PNX29" s="7"/>
      <c r="PNY29" s="7"/>
      <c r="PNZ29" s="7"/>
      <c r="POA29" s="7"/>
      <c r="POB29" s="7"/>
      <c r="POC29" s="7"/>
      <c r="POD29" s="7"/>
      <c r="POE29" s="7"/>
      <c r="POF29" s="7"/>
      <c r="POG29" s="7"/>
      <c r="POH29" s="7"/>
      <c r="POI29" s="7"/>
      <c r="POJ29" s="7"/>
      <c r="POK29" s="7"/>
      <c r="POL29" s="7"/>
      <c r="POM29" s="7"/>
      <c r="PON29" s="7"/>
      <c r="POO29" s="7"/>
      <c r="POP29" s="7"/>
      <c r="POQ29" s="7"/>
      <c r="POR29" s="7"/>
      <c r="POS29" s="7"/>
      <c r="POT29" s="7"/>
      <c r="POU29" s="7"/>
      <c r="POV29" s="7"/>
      <c r="POW29" s="7"/>
      <c r="POX29" s="7"/>
      <c r="POY29" s="7"/>
      <c r="POZ29" s="7"/>
      <c r="PPA29" s="7"/>
      <c r="PPB29" s="7"/>
      <c r="PPC29" s="7"/>
      <c r="PPD29" s="7"/>
      <c r="PPE29" s="7"/>
      <c r="PPF29" s="7"/>
      <c r="PPG29" s="7"/>
      <c r="PPH29" s="7"/>
      <c r="PPI29" s="7"/>
      <c r="PPJ29" s="7"/>
      <c r="PPK29" s="7"/>
      <c r="PPL29" s="7"/>
      <c r="PPM29" s="7"/>
      <c r="PPN29" s="7"/>
      <c r="PPO29" s="7"/>
      <c r="PPP29" s="7"/>
      <c r="PPQ29" s="7"/>
      <c r="PPR29" s="7"/>
      <c r="PPS29" s="7"/>
      <c r="PPT29" s="7"/>
      <c r="PPU29" s="7"/>
      <c r="PPV29" s="7"/>
      <c r="PPW29" s="7"/>
      <c r="PPX29" s="7"/>
      <c r="PPY29" s="7"/>
      <c r="PPZ29" s="7"/>
      <c r="PQA29" s="7"/>
      <c r="PQB29" s="7"/>
      <c r="PQC29" s="7"/>
      <c r="PQD29" s="7"/>
      <c r="PQE29" s="7"/>
      <c r="PQF29" s="7"/>
      <c r="PQG29" s="7"/>
      <c r="PQH29" s="7"/>
      <c r="PQI29" s="7"/>
      <c r="PQJ29" s="7"/>
      <c r="PQK29" s="7"/>
      <c r="PQL29" s="7"/>
      <c r="PQM29" s="7"/>
      <c r="PQN29" s="7"/>
      <c r="PQO29" s="7"/>
      <c r="PQP29" s="7"/>
      <c r="PQQ29" s="7"/>
      <c r="PQR29" s="7"/>
      <c r="PQS29" s="7"/>
      <c r="PQT29" s="7"/>
      <c r="PQU29" s="7"/>
      <c r="PQV29" s="7"/>
      <c r="PQW29" s="7"/>
      <c r="PQX29" s="7"/>
      <c r="PQY29" s="7"/>
      <c r="PQZ29" s="7"/>
      <c r="PRA29" s="7"/>
      <c r="PRB29" s="7"/>
      <c r="PRC29" s="7"/>
      <c r="PRD29" s="7"/>
      <c r="PRE29" s="7"/>
      <c r="PRF29" s="7"/>
      <c r="PRG29" s="7"/>
      <c r="PRH29" s="7"/>
      <c r="PRI29" s="7"/>
      <c r="PRJ29" s="7"/>
      <c r="PRK29" s="7"/>
      <c r="PRL29" s="7"/>
      <c r="PRM29" s="7"/>
      <c r="PRN29" s="7"/>
      <c r="PRO29" s="7"/>
      <c r="PRP29" s="7"/>
      <c r="PRQ29" s="7"/>
      <c r="PRR29" s="7"/>
      <c r="PRS29" s="7"/>
      <c r="PRT29" s="7"/>
      <c r="PRU29" s="7"/>
      <c r="PRV29" s="7"/>
      <c r="PRW29" s="7"/>
      <c r="PRX29" s="7"/>
      <c r="PRY29" s="7"/>
      <c r="PRZ29" s="7"/>
      <c r="PSA29" s="7"/>
      <c r="PSB29" s="7"/>
      <c r="PSC29" s="7"/>
      <c r="PSD29" s="7"/>
      <c r="PSE29" s="7"/>
      <c r="PSF29" s="7"/>
      <c r="PSG29" s="7"/>
      <c r="PSH29" s="7"/>
      <c r="PSI29" s="7"/>
      <c r="PSJ29" s="7"/>
      <c r="PSK29" s="7"/>
      <c r="PSL29" s="7"/>
      <c r="PSM29" s="7"/>
      <c r="PSN29" s="7"/>
      <c r="PSO29" s="7"/>
      <c r="PSP29" s="7"/>
      <c r="PSQ29" s="7"/>
      <c r="PSR29" s="7"/>
      <c r="PSS29" s="7"/>
      <c r="PST29" s="7"/>
      <c r="PSU29" s="7"/>
      <c r="PSV29" s="7"/>
      <c r="PSW29" s="7"/>
      <c r="PSX29" s="7"/>
      <c r="PSY29" s="7"/>
      <c r="PSZ29" s="7"/>
      <c r="PTA29" s="7"/>
      <c r="PTB29" s="7"/>
      <c r="PTC29" s="7"/>
      <c r="PTD29" s="7"/>
      <c r="PTE29" s="7"/>
      <c r="PTF29" s="7"/>
      <c r="PTG29" s="7"/>
      <c r="PTH29" s="7"/>
      <c r="PTI29" s="7"/>
      <c r="PTJ29" s="7"/>
      <c r="PTK29" s="7"/>
      <c r="PTL29" s="7"/>
      <c r="PTM29" s="7"/>
      <c r="PTN29" s="7"/>
      <c r="PTO29" s="7"/>
      <c r="PTP29" s="7"/>
      <c r="PTQ29" s="7"/>
      <c r="PTR29" s="7"/>
      <c r="PTS29" s="7"/>
      <c r="PTT29" s="7"/>
      <c r="PTU29" s="7"/>
      <c r="PTV29" s="7"/>
      <c r="PTW29" s="7"/>
      <c r="PTX29" s="7"/>
      <c r="PTY29" s="7"/>
      <c r="PTZ29" s="7"/>
      <c r="PUA29" s="7"/>
      <c r="PUB29" s="7"/>
      <c r="PUC29" s="7"/>
      <c r="PUD29" s="7"/>
      <c r="PUE29" s="7"/>
      <c r="PUF29" s="7"/>
      <c r="PUG29" s="7"/>
      <c r="PUH29" s="7"/>
      <c r="PUI29" s="7"/>
      <c r="PUJ29" s="7"/>
      <c r="PUK29" s="7"/>
      <c r="PUL29" s="7"/>
      <c r="PUM29" s="7"/>
      <c r="PUN29" s="7"/>
      <c r="PUO29" s="7"/>
      <c r="PUP29" s="7"/>
      <c r="PUQ29" s="7"/>
      <c r="PUR29" s="7"/>
      <c r="PUS29" s="7"/>
      <c r="PUT29" s="7"/>
      <c r="PUU29" s="7"/>
      <c r="PUV29" s="7"/>
      <c r="PUW29" s="7"/>
      <c r="PUX29" s="7"/>
      <c r="PUY29" s="7"/>
      <c r="PUZ29" s="7"/>
      <c r="PVA29" s="7"/>
      <c r="PVB29" s="7"/>
      <c r="PVC29" s="7"/>
      <c r="PVD29" s="7"/>
      <c r="PVE29" s="7"/>
      <c r="PVF29" s="7"/>
      <c r="PVG29" s="7"/>
      <c r="PVH29" s="7"/>
      <c r="PVI29" s="7"/>
      <c r="PVJ29" s="7"/>
      <c r="PVK29" s="7"/>
      <c r="PVL29" s="7"/>
      <c r="PVM29" s="7"/>
      <c r="PVN29" s="7"/>
      <c r="PVO29" s="7"/>
      <c r="PVP29" s="7"/>
      <c r="PVQ29" s="7"/>
      <c r="PVR29" s="7"/>
      <c r="PVS29" s="7"/>
      <c r="PVT29" s="7"/>
      <c r="PVU29" s="7"/>
      <c r="PVV29" s="7"/>
      <c r="PVW29" s="7"/>
      <c r="PVX29" s="7"/>
      <c r="PVY29" s="7"/>
      <c r="PVZ29" s="7"/>
      <c r="PWA29" s="7"/>
      <c r="PWB29" s="7"/>
      <c r="PWC29" s="7"/>
      <c r="PWD29" s="7"/>
      <c r="PWE29" s="7"/>
      <c r="PWF29" s="7"/>
      <c r="PWG29" s="7"/>
      <c r="PWH29" s="7"/>
      <c r="PWI29" s="7"/>
      <c r="PWJ29" s="7"/>
      <c r="PWK29" s="7"/>
      <c r="PWL29" s="7"/>
      <c r="PWM29" s="7"/>
      <c r="PWN29" s="7"/>
      <c r="PWO29" s="7"/>
      <c r="PWP29" s="7"/>
      <c r="PWQ29" s="7"/>
      <c r="PWR29" s="7"/>
      <c r="PWS29" s="7"/>
      <c r="PWT29" s="7"/>
      <c r="PWU29" s="7"/>
      <c r="PWV29" s="7"/>
      <c r="PWW29" s="7"/>
      <c r="PWX29" s="7"/>
      <c r="PWY29" s="7"/>
      <c r="PWZ29" s="7"/>
      <c r="PXA29" s="7"/>
      <c r="PXB29" s="7"/>
      <c r="PXC29" s="7"/>
      <c r="PXD29" s="7"/>
      <c r="PXE29" s="7"/>
      <c r="PXF29" s="7"/>
      <c r="PXG29" s="7"/>
      <c r="PXH29" s="7"/>
      <c r="PXI29" s="7"/>
      <c r="PXJ29" s="7"/>
      <c r="PXK29" s="7"/>
      <c r="PXL29" s="7"/>
      <c r="PXM29" s="7"/>
      <c r="PXN29" s="7"/>
      <c r="PXO29" s="7"/>
      <c r="PXP29" s="7"/>
      <c r="PXQ29" s="7"/>
      <c r="PXR29" s="7"/>
      <c r="PXS29" s="7"/>
      <c r="PXT29" s="7"/>
      <c r="PXU29" s="7"/>
      <c r="PXV29" s="7"/>
      <c r="PXW29" s="7"/>
      <c r="PXX29" s="7"/>
      <c r="PXY29" s="7"/>
      <c r="PXZ29" s="7"/>
      <c r="PYA29" s="7"/>
      <c r="PYB29" s="7"/>
      <c r="PYC29" s="7"/>
      <c r="PYD29" s="7"/>
      <c r="PYE29" s="7"/>
      <c r="PYF29" s="7"/>
      <c r="PYG29" s="7"/>
      <c r="PYH29" s="7"/>
      <c r="PYI29" s="7"/>
      <c r="PYJ29" s="7"/>
      <c r="PYK29" s="7"/>
      <c r="PYL29" s="7"/>
      <c r="PYM29" s="7"/>
      <c r="PYN29" s="7"/>
      <c r="PYO29" s="7"/>
      <c r="PYP29" s="7"/>
      <c r="PYQ29" s="7"/>
      <c r="PYR29" s="7"/>
      <c r="PYS29" s="7"/>
      <c r="PYT29" s="7"/>
      <c r="PYU29" s="7"/>
      <c r="PYV29" s="7"/>
      <c r="PYW29" s="7"/>
      <c r="PYX29" s="7"/>
      <c r="PYY29" s="7"/>
      <c r="PYZ29" s="7"/>
      <c r="PZA29" s="7"/>
      <c r="PZB29" s="7"/>
      <c r="PZC29" s="7"/>
      <c r="PZD29" s="7"/>
      <c r="PZE29" s="7"/>
      <c r="PZF29" s="7"/>
      <c r="PZG29" s="7"/>
      <c r="PZH29" s="7"/>
      <c r="PZI29" s="7"/>
      <c r="PZJ29" s="7"/>
      <c r="PZK29" s="7"/>
      <c r="PZL29" s="7"/>
      <c r="PZM29" s="7"/>
      <c r="PZN29" s="7"/>
      <c r="PZO29" s="7"/>
      <c r="PZP29" s="7"/>
      <c r="PZQ29" s="7"/>
      <c r="PZR29" s="7"/>
      <c r="PZS29" s="7"/>
      <c r="PZT29" s="7"/>
      <c r="PZU29" s="7"/>
      <c r="PZV29" s="7"/>
      <c r="PZW29" s="7"/>
      <c r="PZX29" s="7"/>
      <c r="PZY29" s="7"/>
      <c r="PZZ29" s="7"/>
      <c r="QAA29" s="7"/>
      <c r="QAB29" s="7"/>
      <c r="QAC29" s="7"/>
      <c r="QAD29" s="7"/>
      <c r="QAE29" s="7"/>
      <c r="QAF29" s="7"/>
      <c r="QAG29" s="7"/>
      <c r="QAH29" s="7"/>
      <c r="QAI29" s="7"/>
      <c r="QAJ29" s="7"/>
      <c r="QAK29" s="7"/>
      <c r="QAL29" s="7"/>
      <c r="QAM29" s="7"/>
      <c r="QAN29" s="7"/>
      <c r="QAO29" s="7"/>
      <c r="QAP29" s="7"/>
      <c r="QAQ29" s="7"/>
      <c r="QAR29" s="7"/>
      <c r="QAS29" s="7"/>
      <c r="QAT29" s="7"/>
      <c r="QAU29" s="7"/>
      <c r="QAV29" s="7"/>
      <c r="QAW29" s="7"/>
      <c r="QAX29" s="7"/>
      <c r="QAY29" s="7"/>
      <c r="QAZ29" s="7"/>
      <c r="QBA29" s="7"/>
      <c r="QBB29" s="7"/>
      <c r="QBC29" s="7"/>
      <c r="QBD29" s="7"/>
      <c r="QBE29" s="7"/>
      <c r="QBF29" s="7"/>
      <c r="QBG29" s="7"/>
      <c r="QBH29" s="7"/>
      <c r="QBI29" s="7"/>
      <c r="QBJ29" s="7"/>
      <c r="QBK29" s="7"/>
      <c r="QBL29" s="7"/>
      <c r="QBM29" s="7"/>
      <c r="QBN29" s="7"/>
      <c r="QBO29" s="7"/>
      <c r="QBP29" s="7"/>
      <c r="QBQ29" s="7"/>
      <c r="QBR29" s="7"/>
      <c r="QBS29" s="7"/>
      <c r="QBT29" s="7"/>
      <c r="QBU29" s="7"/>
      <c r="QBV29" s="7"/>
      <c r="QBW29" s="7"/>
      <c r="QBX29" s="7"/>
      <c r="QBY29" s="7"/>
      <c r="QBZ29" s="7"/>
      <c r="QCA29" s="7"/>
      <c r="QCB29" s="7"/>
      <c r="QCC29" s="7"/>
      <c r="QCD29" s="7"/>
      <c r="QCE29" s="7"/>
      <c r="QCF29" s="7"/>
      <c r="QCG29" s="7"/>
      <c r="QCH29" s="7"/>
      <c r="QCI29" s="7"/>
      <c r="QCJ29" s="7"/>
      <c r="QCK29" s="7"/>
      <c r="QCL29" s="7"/>
      <c r="QCM29" s="7"/>
      <c r="QCN29" s="7"/>
      <c r="QCO29" s="7"/>
      <c r="QCP29" s="7"/>
      <c r="QCQ29" s="7"/>
      <c r="QCR29" s="7"/>
      <c r="QCS29" s="7"/>
      <c r="QCT29" s="7"/>
      <c r="QCU29" s="7"/>
      <c r="QCV29" s="7"/>
      <c r="QCW29" s="7"/>
      <c r="QCX29" s="7"/>
      <c r="QCY29" s="7"/>
      <c r="QCZ29" s="7"/>
      <c r="QDA29" s="7"/>
      <c r="QDB29" s="7"/>
      <c r="QDC29" s="7"/>
      <c r="QDD29" s="7"/>
      <c r="QDE29" s="7"/>
      <c r="QDF29" s="7"/>
      <c r="QDG29" s="7"/>
      <c r="QDH29" s="7"/>
      <c r="QDI29" s="7"/>
      <c r="QDJ29" s="7"/>
      <c r="QDK29" s="7"/>
      <c r="QDL29" s="7"/>
      <c r="QDM29" s="7"/>
      <c r="QDN29" s="7"/>
      <c r="QDO29" s="7"/>
      <c r="QDP29" s="7"/>
      <c r="QDQ29" s="7"/>
      <c r="QDR29" s="7"/>
      <c r="QDS29" s="7"/>
      <c r="QDT29" s="7"/>
      <c r="QDU29" s="7"/>
      <c r="QDV29" s="7"/>
      <c r="QDW29" s="7"/>
      <c r="QDX29" s="7"/>
      <c r="QDY29" s="7"/>
      <c r="QDZ29" s="7"/>
      <c r="QEA29" s="7"/>
      <c r="QEB29" s="7"/>
      <c r="QEC29" s="7"/>
      <c r="QED29" s="7"/>
      <c r="QEE29" s="7"/>
      <c r="QEF29" s="7"/>
      <c r="QEG29" s="7"/>
      <c r="QEH29" s="7"/>
      <c r="QEI29" s="7"/>
      <c r="QEJ29" s="7"/>
      <c r="QEK29" s="7"/>
      <c r="QEL29" s="7"/>
      <c r="QEM29" s="7"/>
      <c r="QEN29" s="7"/>
      <c r="QEO29" s="7"/>
      <c r="QEP29" s="7"/>
      <c r="QEQ29" s="7"/>
      <c r="QER29" s="7"/>
      <c r="QES29" s="7"/>
      <c r="QET29" s="7"/>
      <c r="QEU29" s="7"/>
      <c r="QEV29" s="7"/>
      <c r="QEW29" s="7"/>
      <c r="QEX29" s="7"/>
      <c r="QEY29" s="7"/>
      <c r="QEZ29" s="7"/>
      <c r="QFA29" s="7"/>
      <c r="QFB29" s="7"/>
      <c r="QFC29" s="7"/>
      <c r="QFD29" s="7"/>
      <c r="QFE29" s="7"/>
      <c r="QFF29" s="7"/>
      <c r="QFG29" s="7"/>
      <c r="QFH29" s="7"/>
      <c r="QFI29" s="7"/>
      <c r="QFJ29" s="7"/>
      <c r="QFK29" s="7"/>
      <c r="QFL29" s="7"/>
      <c r="QFM29" s="7"/>
      <c r="QFN29" s="7"/>
      <c r="QFO29" s="7"/>
      <c r="QFP29" s="7"/>
      <c r="QFQ29" s="7"/>
      <c r="QFR29" s="7"/>
      <c r="QFS29" s="7"/>
      <c r="QFT29" s="7"/>
      <c r="QFU29" s="7"/>
      <c r="QFV29" s="7"/>
      <c r="QFW29" s="7"/>
      <c r="QFX29" s="7"/>
      <c r="QFY29" s="7"/>
      <c r="QFZ29" s="7"/>
      <c r="QGA29" s="7"/>
      <c r="QGB29" s="7"/>
      <c r="QGC29" s="7"/>
      <c r="QGD29" s="7"/>
      <c r="QGE29" s="7"/>
      <c r="QGF29" s="7"/>
      <c r="QGG29" s="7"/>
      <c r="QGH29" s="7"/>
      <c r="QGI29" s="7"/>
      <c r="QGJ29" s="7"/>
      <c r="QGK29" s="7"/>
      <c r="QGL29" s="7"/>
      <c r="QGM29" s="7"/>
      <c r="QGN29" s="7"/>
      <c r="QGO29" s="7"/>
      <c r="QGP29" s="7"/>
      <c r="QGQ29" s="7"/>
      <c r="QGR29" s="7"/>
      <c r="QGS29" s="7"/>
      <c r="QGT29" s="7"/>
      <c r="QGU29" s="7"/>
      <c r="QGV29" s="7"/>
      <c r="QGW29" s="7"/>
      <c r="QGX29" s="7"/>
      <c r="QGY29" s="7"/>
      <c r="QGZ29" s="7"/>
      <c r="QHA29" s="7"/>
      <c r="QHB29" s="7"/>
      <c r="QHC29" s="7"/>
      <c r="QHD29" s="7"/>
      <c r="QHE29" s="7"/>
      <c r="QHF29" s="7"/>
      <c r="QHG29" s="7"/>
      <c r="QHH29" s="7"/>
      <c r="QHI29" s="7"/>
      <c r="QHJ29" s="7"/>
      <c r="QHK29" s="7"/>
      <c r="QHL29" s="7"/>
      <c r="QHM29" s="7"/>
      <c r="QHN29" s="7"/>
      <c r="QHO29" s="7"/>
      <c r="QHP29" s="7"/>
      <c r="QHQ29" s="7"/>
      <c r="QHR29" s="7"/>
      <c r="QHS29" s="7"/>
      <c r="QHT29" s="7"/>
      <c r="QHU29" s="7"/>
      <c r="QHV29" s="7"/>
      <c r="QHW29" s="7"/>
      <c r="QHX29" s="7"/>
      <c r="QHY29" s="7"/>
      <c r="QHZ29" s="7"/>
      <c r="QIA29" s="7"/>
      <c r="QIB29" s="7"/>
      <c r="QIC29" s="7"/>
      <c r="QID29" s="7"/>
      <c r="QIE29" s="7"/>
      <c r="QIF29" s="7"/>
      <c r="QIG29" s="7"/>
      <c r="QIH29" s="7"/>
      <c r="QII29" s="7"/>
      <c r="QIJ29" s="7"/>
      <c r="QIK29" s="7"/>
      <c r="QIL29" s="7"/>
      <c r="QIM29" s="7"/>
      <c r="QIN29" s="7"/>
      <c r="QIO29" s="7"/>
      <c r="QIP29" s="7"/>
      <c r="QIQ29" s="7"/>
      <c r="QIR29" s="7"/>
      <c r="QIS29" s="7"/>
      <c r="QIT29" s="7"/>
      <c r="QIU29" s="7"/>
      <c r="QIV29" s="7"/>
      <c r="QIW29" s="7"/>
      <c r="QIX29" s="7"/>
      <c r="QIY29" s="7"/>
      <c r="QIZ29" s="7"/>
      <c r="QJA29" s="7"/>
      <c r="QJB29" s="7"/>
      <c r="QJC29" s="7"/>
      <c r="QJD29" s="7"/>
      <c r="QJE29" s="7"/>
      <c r="QJF29" s="7"/>
      <c r="QJG29" s="7"/>
      <c r="QJH29" s="7"/>
      <c r="QJI29" s="7"/>
      <c r="QJJ29" s="7"/>
      <c r="QJK29" s="7"/>
      <c r="QJL29" s="7"/>
      <c r="QJM29" s="7"/>
      <c r="QJN29" s="7"/>
      <c r="QJO29" s="7"/>
      <c r="QJP29" s="7"/>
      <c r="QJQ29" s="7"/>
      <c r="QJR29" s="7"/>
      <c r="QJS29" s="7"/>
      <c r="QJT29" s="7"/>
      <c r="QJU29" s="7"/>
      <c r="QJV29" s="7"/>
      <c r="QJW29" s="7"/>
      <c r="QJX29" s="7"/>
      <c r="QJY29" s="7"/>
      <c r="QJZ29" s="7"/>
      <c r="QKA29" s="7"/>
      <c r="QKB29" s="7"/>
      <c r="QKC29" s="7"/>
      <c r="QKD29" s="7"/>
      <c r="QKE29" s="7"/>
      <c r="QKF29" s="7"/>
      <c r="QKG29" s="7"/>
      <c r="QKH29" s="7"/>
      <c r="QKI29" s="7"/>
      <c r="QKJ29" s="7"/>
      <c r="QKK29" s="7"/>
      <c r="QKL29" s="7"/>
      <c r="QKM29" s="7"/>
      <c r="QKN29" s="7"/>
      <c r="QKO29" s="7"/>
      <c r="QKP29" s="7"/>
      <c r="QKQ29" s="7"/>
      <c r="QKR29" s="7"/>
      <c r="QKS29" s="7"/>
      <c r="QKT29" s="7"/>
      <c r="QKU29" s="7"/>
      <c r="QKV29" s="7"/>
      <c r="QKW29" s="7"/>
      <c r="QKX29" s="7"/>
      <c r="QKY29" s="7"/>
      <c r="QKZ29" s="7"/>
      <c r="QLA29" s="7"/>
      <c r="QLB29" s="7"/>
      <c r="QLC29" s="7"/>
      <c r="QLD29" s="7"/>
      <c r="QLE29" s="7"/>
      <c r="QLF29" s="7"/>
      <c r="QLG29" s="7"/>
      <c r="QLH29" s="7"/>
      <c r="QLI29" s="7"/>
      <c r="QLJ29" s="7"/>
      <c r="QLK29" s="7"/>
      <c r="QLL29" s="7"/>
      <c r="QLM29" s="7"/>
      <c r="QLN29" s="7"/>
      <c r="QLO29" s="7"/>
      <c r="QLP29" s="7"/>
      <c r="QLQ29" s="7"/>
      <c r="QLR29" s="7"/>
      <c r="QLS29" s="7"/>
      <c r="QLT29" s="7"/>
      <c r="QLU29" s="7"/>
      <c r="QLV29" s="7"/>
      <c r="QLW29" s="7"/>
      <c r="QLX29" s="7"/>
      <c r="QLY29" s="7"/>
      <c r="QLZ29" s="7"/>
      <c r="QMA29" s="7"/>
      <c r="QMB29" s="7"/>
      <c r="QMC29" s="7"/>
      <c r="QMD29" s="7"/>
      <c r="QME29" s="7"/>
      <c r="QMF29" s="7"/>
      <c r="QMG29" s="7"/>
      <c r="QMH29" s="7"/>
      <c r="QMI29" s="7"/>
      <c r="QMJ29" s="7"/>
      <c r="QMK29" s="7"/>
      <c r="QML29" s="7"/>
      <c r="QMM29" s="7"/>
      <c r="QMN29" s="7"/>
      <c r="QMO29" s="7"/>
      <c r="QMP29" s="7"/>
      <c r="QMQ29" s="7"/>
      <c r="QMR29" s="7"/>
      <c r="QMS29" s="7"/>
      <c r="QMT29" s="7"/>
      <c r="QMU29" s="7"/>
      <c r="QMV29" s="7"/>
      <c r="QMW29" s="7"/>
      <c r="QMX29" s="7"/>
      <c r="QMY29" s="7"/>
      <c r="QMZ29" s="7"/>
      <c r="QNA29" s="7"/>
      <c r="QNB29" s="7"/>
      <c r="QNC29" s="7"/>
      <c r="QND29" s="7"/>
      <c r="QNE29" s="7"/>
      <c r="QNF29" s="7"/>
      <c r="QNG29" s="7"/>
      <c r="QNH29" s="7"/>
      <c r="QNI29" s="7"/>
      <c r="QNJ29" s="7"/>
      <c r="QNK29" s="7"/>
      <c r="QNL29" s="7"/>
      <c r="QNM29" s="7"/>
      <c r="QNN29" s="7"/>
      <c r="QNO29" s="7"/>
      <c r="QNP29" s="7"/>
      <c r="QNQ29" s="7"/>
      <c r="QNR29" s="7"/>
      <c r="QNS29" s="7"/>
      <c r="QNT29" s="7"/>
      <c r="QNU29" s="7"/>
      <c r="QNV29" s="7"/>
      <c r="QNW29" s="7"/>
      <c r="QNX29" s="7"/>
      <c r="QNY29" s="7"/>
      <c r="QNZ29" s="7"/>
      <c r="QOA29" s="7"/>
      <c r="QOB29" s="7"/>
      <c r="QOC29" s="7"/>
      <c r="QOD29" s="7"/>
      <c r="QOE29" s="7"/>
      <c r="QOF29" s="7"/>
      <c r="QOG29" s="7"/>
      <c r="QOH29" s="7"/>
      <c r="QOI29" s="7"/>
      <c r="QOJ29" s="7"/>
      <c r="QOK29" s="7"/>
      <c r="QOL29" s="7"/>
      <c r="QOM29" s="7"/>
      <c r="QON29" s="7"/>
      <c r="QOO29" s="7"/>
      <c r="QOP29" s="7"/>
      <c r="QOQ29" s="7"/>
      <c r="QOR29" s="7"/>
      <c r="QOS29" s="7"/>
      <c r="QOT29" s="7"/>
      <c r="QOU29" s="7"/>
      <c r="QOV29" s="7"/>
      <c r="QOW29" s="7"/>
      <c r="QOX29" s="7"/>
      <c r="QOY29" s="7"/>
      <c r="QOZ29" s="7"/>
      <c r="QPA29" s="7"/>
      <c r="QPB29" s="7"/>
      <c r="QPC29" s="7"/>
      <c r="QPD29" s="7"/>
      <c r="QPE29" s="7"/>
      <c r="QPF29" s="7"/>
      <c r="QPG29" s="7"/>
      <c r="QPH29" s="7"/>
      <c r="QPI29" s="7"/>
      <c r="QPJ29" s="7"/>
      <c r="QPK29" s="7"/>
      <c r="QPL29" s="7"/>
      <c r="QPM29" s="7"/>
      <c r="QPN29" s="7"/>
      <c r="QPO29" s="7"/>
      <c r="QPP29" s="7"/>
      <c r="QPQ29" s="7"/>
      <c r="QPR29" s="7"/>
      <c r="QPS29" s="7"/>
      <c r="QPT29" s="7"/>
      <c r="QPU29" s="7"/>
      <c r="QPV29" s="7"/>
      <c r="QPW29" s="7"/>
      <c r="QPX29" s="7"/>
      <c r="QPY29" s="7"/>
      <c r="QPZ29" s="7"/>
      <c r="QQA29" s="7"/>
      <c r="QQB29" s="7"/>
      <c r="QQC29" s="7"/>
      <c r="QQD29" s="7"/>
      <c r="QQE29" s="7"/>
      <c r="QQF29" s="7"/>
      <c r="QQG29" s="7"/>
      <c r="QQH29" s="7"/>
      <c r="QQI29" s="7"/>
      <c r="QQJ29" s="7"/>
      <c r="QQK29" s="7"/>
      <c r="QQL29" s="7"/>
      <c r="QQM29" s="7"/>
      <c r="QQN29" s="7"/>
      <c r="QQO29" s="7"/>
      <c r="QQP29" s="7"/>
      <c r="QQQ29" s="7"/>
      <c r="QQR29" s="7"/>
      <c r="QQS29" s="7"/>
      <c r="QQT29" s="7"/>
      <c r="QQU29" s="7"/>
      <c r="QQV29" s="7"/>
      <c r="QQW29" s="7"/>
      <c r="QQX29" s="7"/>
      <c r="QQY29" s="7"/>
      <c r="QQZ29" s="7"/>
      <c r="QRA29" s="7"/>
      <c r="QRB29" s="7"/>
      <c r="QRC29" s="7"/>
      <c r="QRD29" s="7"/>
      <c r="QRE29" s="7"/>
      <c r="QRF29" s="7"/>
      <c r="QRG29" s="7"/>
      <c r="QRH29" s="7"/>
      <c r="QRI29" s="7"/>
      <c r="QRJ29" s="7"/>
      <c r="QRK29" s="7"/>
      <c r="QRL29" s="7"/>
      <c r="QRM29" s="7"/>
      <c r="QRN29" s="7"/>
      <c r="QRO29" s="7"/>
      <c r="QRP29" s="7"/>
      <c r="QRQ29" s="7"/>
      <c r="QRR29" s="7"/>
      <c r="QRS29" s="7"/>
      <c r="QRT29" s="7"/>
      <c r="QRU29" s="7"/>
      <c r="QRV29" s="7"/>
      <c r="QRW29" s="7"/>
      <c r="QRX29" s="7"/>
      <c r="QRY29" s="7"/>
      <c r="QRZ29" s="7"/>
      <c r="QSA29" s="7"/>
      <c r="QSB29" s="7"/>
      <c r="QSC29" s="7"/>
      <c r="QSD29" s="7"/>
      <c r="QSE29" s="7"/>
      <c r="QSF29" s="7"/>
      <c r="QSG29" s="7"/>
      <c r="QSH29" s="7"/>
      <c r="QSI29" s="7"/>
      <c r="QSJ29" s="7"/>
      <c r="QSK29" s="7"/>
      <c r="QSL29" s="7"/>
      <c r="QSM29" s="7"/>
      <c r="QSN29" s="7"/>
      <c r="QSO29" s="7"/>
      <c r="QSP29" s="7"/>
      <c r="QSQ29" s="7"/>
      <c r="QSR29" s="7"/>
      <c r="QSS29" s="7"/>
      <c r="QST29" s="7"/>
      <c r="QSU29" s="7"/>
      <c r="QSV29" s="7"/>
      <c r="QSW29" s="7"/>
      <c r="QSX29" s="7"/>
      <c r="QSY29" s="7"/>
      <c r="QSZ29" s="7"/>
      <c r="QTA29" s="7"/>
      <c r="QTB29" s="7"/>
      <c r="QTC29" s="7"/>
      <c r="QTD29" s="7"/>
      <c r="QTE29" s="7"/>
      <c r="QTF29" s="7"/>
      <c r="QTG29" s="7"/>
      <c r="QTH29" s="7"/>
      <c r="QTI29" s="7"/>
      <c r="QTJ29" s="7"/>
      <c r="QTK29" s="7"/>
      <c r="QTL29" s="7"/>
      <c r="QTM29" s="7"/>
      <c r="QTN29" s="7"/>
      <c r="QTO29" s="7"/>
      <c r="QTP29" s="7"/>
      <c r="QTQ29" s="7"/>
      <c r="QTR29" s="7"/>
      <c r="QTS29" s="7"/>
      <c r="QTT29" s="7"/>
      <c r="QTU29" s="7"/>
      <c r="QTV29" s="7"/>
      <c r="QTW29" s="7"/>
      <c r="QTX29" s="7"/>
      <c r="QTY29" s="7"/>
      <c r="QTZ29" s="7"/>
      <c r="QUA29" s="7"/>
      <c r="QUB29" s="7"/>
      <c r="QUC29" s="7"/>
      <c r="QUD29" s="7"/>
      <c r="QUE29" s="7"/>
      <c r="QUF29" s="7"/>
      <c r="QUG29" s="7"/>
      <c r="QUH29" s="7"/>
      <c r="QUI29" s="7"/>
      <c r="QUJ29" s="7"/>
      <c r="QUK29" s="7"/>
      <c r="QUL29" s="7"/>
      <c r="QUM29" s="7"/>
      <c r="QUN29" s="7"/>
      <c r="QUO29" s="7"/>
      <c r="QUP29" s="7"/>
      <c r="QUQ29" s="7"/>
      <c r="QUR29" s="7"/>
      <c r="QUS29" s="7"/>
      <c r="QUT29" s="7"/>
      <c r="QUU29" s="7"/>
      <c r="QUV29" s="7"/>
      <c r="QUW29" s="7"/>
      <c r="QUX29" s="7"/>
      <c r="QUY29" s="7"/>
      <c r="QUZ29" s="7"/>
      <c r="QVA29" s="7"/>
      <c r="QVB29" s="7"/>
      <c r="QVC29" s="7"/>
      <c r="QVD29" s="7"/>
      <c r="QVE29" s="7"/>
      <c r="QVF29" s="7"/>
      <c r="QVG29" s="7"/>
      <c r="QVH29" s="7"/>
      <c r="QVI29" s="7"/>
      <c r="QVJ29" s="7"/>
      <c r="QVK29" s="7"/>
      <c r="QVL29" s="7"/>
      <c r="QVM29" s="7"/>
      <c r="QVN29" s="7"/>
      <c r="QVO29" s="7"/>
      <c r="QVP29" s="7"/>
      <c r="QVQ29" s="7"/>
      <c r="QVR29" s="7"/>
      <c r="QVS29" s="7"/>
      <c r="QVT29" s="7"/>
      <c r="QVU29" s="7"/>
      <c r="QVV29" s="7"/>
      <c r="QVW29" s="7"/>
      <c r="QVX29" s="7"/>
      <c r="QVY29" s="7"/>
      <c r="QVZ29" s="7"/>
      <c r="QWA29" s="7"/>
      <c r="QWB29" s="7"/>
      <c r="QWC29" s="7"/>
      <c r="QWD29" s="7"/>
      <c r="QWE29" s="7"/>
      <c r="QWF29" s="7"/>
      <c r="QWG29" s="7"/>
      <c r="QWH29" s="7"/>
      <c r="QWI29" s="7"/>
      <c r="QWJ29" s="7"/>
      <c r="QWK29" s="7"/>
      <c r="QWL29" s="7"/>
      <c r="QWM29" s="7"/>
      <c r="QWN29" s="7"/>
      <c r="QWO29" s="7"/>
      <c r="QWP29" s="7"/>
      <c r="QWQ29" s="7"/>
      <c r="QWR29" s="7"/>
      <c r="QWS29" s="7"/>
      <c r="QWT29" s="7"/>
      <c r="QWU29" s="7"/>
      <c r="QWV29" s="7"/>
      <c r="QWW29" s="7"/>
      <c r="QWX29" s="7"/>
      <c r="QWY29" s="7"/>
      <c r="QWZ29" s="7"/>
      <c r="QXA29" s="7"/>
      <c r="QXB29" s="7"/>
      <c r="QXC29" s="7"/>
      <c r="QXD29" s="7"/>
      <c r="QXE29" s="7"/>
      <c r="QXF29" s="7"/>
      <c r="QXG29" s="7"/>
      <c r="QXH29" s="7"/>
      <c r="QXI29" s="7"/>
      <c r="QXJ29" s="7"/>
      <c r="QXK29" s="7"/>
      <c r="QXL29" s="7"/>
      <c r="QXM29" s="7"/>
      <c r="QXN29" s="7"/>
      <c r="QXO29" s="7"/>
      <c r="QXP29" s="7"/>
      <c r="QXQ29" s="7"/>
      <c r="QXR29" s="7"/>
      <c r="QXS29" s="7"/>
      <c r="QXT29" s="7"/>
      <c r="QXU29" s="7"/>
      <c r="QXV29" s="7"/>
      <c r="QXW29" s="7"/>
      <c r="QXX29" s="7"/>
      <c r="QXY29" s="7"/>
      <c r="QXZ29" s="7"/>
      <c r="QYA29" s="7"/>
      <c r="QYB29" s="7"/>
      <c r="QYC29" s="7"/>
      <c r="QYD29" s="7"/>
      <c r="QYE29" s="7"/>
      <c r="QYF29" s="7"/>
      <c r="QYG29" s="7"/>
      <c r="QYH29" s="7"/>
      <c r="QYI29" s="7"/>
      <c r="QYJ29" s="7"/>
      <c r="QYK29" s="7"/>
      <c r="QYL29" s="7"/>
      <c r="QYM29" s="7"/>
      <c r="QYN29" s="7"/>
      <c r="QYO29" s="7"/>
      <c r="QYP29" s="7"/>
      <c r="QYQ29" s="7"/>
      <c r="QYR29" s="7"/>
      <c r="QYS29" s="7"/>
      <c r="QYT29" s="7"/>
      <c r="QYU29" s="7"/>
      <c r="QYV29" s="7"/>
      <c r="QYW29" s="7"/>
      <c r="QYX29" s="7"/>
      <c r="QYY29" s="7"/>
      <c r="QYZ29" s="7"/>
      <c r="QZA29" s="7"/>
      <c r="QZB29" s="7"/>
      <c r="QZC29" s="7"/>
      <c r="QZD29" s="7"/>
      <c r="QZE29" s="7"/>
      <c r="QZF29" s="7"/>
      <c r="QZG29" s="7"/>
      <c r="QZH29" s="7"/>
      <c r="QZI29" s="7"/>
      <c r="QZJ29" s="7"/>
      <c r="QZK29" s="7"/>
      <c r="QZL29" s="7"/>
      <c r="QZM29" s="7"/>
      <c r="QZN29" s="7"/>
      <c r="QZO29" s="7"/>
      <c r="QZP29" s="7"/>
      <c r="QZQ29" s="7"/>
      <c r="QZR29" s="7"/>
      <c r="QZS29" s="7"/>
      <c r="QZT29" s="7"/>
      <c r="QZU29" s="7"/>
      <c r="QZV29" s="7"/>
      <c r="QZW29" s="7"/>
      <c r="QZX29" s="7"/>
      <c r="QZY29" s="7"/>
      <c r="QZZ29" s="7"/>
      <c r="RAA29" s="7"/>
      <c r="RAB29" s="7"/>
      <c r="RAC29" s="7"/>
      <c r="RAD29" s="7"/>
      <c r="RAE29" s="7"/>
      <c r="RAF29" s="7"/>
      <c r="RAG29" s="7"/>
      <c r="RAH29" s="7"/>
      <c r="RAI29" s="7"/>
      <c r="RAJ29" s="7"/>
      <c r="RAK29" s="7"/>
      <c r="RAL29" s="7"/>
      <c r="RAM29" s="7"/>
      <c r="RAN29" s="7"/>
      <c r="RAO29" s="7"/>
      <c r="RAP29" s="7"/>
      <c r="RAQ29" s="7"/>
      <c r="RAR29" s="7"/>
      <c r="RAS29" s="7"/>
      <c r="RAT29" s="7"/>
      <c r="RAU29" s="7"/>
      <c r="RAV29" s="7"/>
      <c r="RAW29" s="7"/>
      <c r="RAX29" s="7"/>
      <c r="RAY29" s="7"/>
      <c r="RAZ29" s="7"/>
      <c r="RBA29" s="7"/>
      <c r="RBB29" s="7"/>
      <c r="RBC29" s="7"/>
      <c r="RBD29" s="7"/>
      <c r="RBE29" s="7"/>
      <c r="RBF29" s="7"/>
      <c r="RBG29" s="7"/>
      <c r="RBH29" s="7"/>
      <c r="RBI29" s="7"/>
      <c r="RBJ29" s="7"/>
      <c r="RBK29" s="7"/>
      <c r="RBL29" s="7"/>
      <c r="RBM29" s="7"/>
      <c r="RBN29" s="7"/>
      <c r="RBO29" s="7"/>
      <c r="RBP29" s="7"/>
      <c r="RBQ29" s="7"/>
      <c r="RBR29" s="7"/>
      <c r="RBS29" s="7"/>
      <c r="RBT29" s="7"/>
      <c r="RBU29" s="7"/>
      <c r="RBV29" s="7"/>
      <c r="RBW29" s="7"/>
      <c r="RBX29" s="7"/>
      <c r="RBY29" s="7"/>
      <c r="RBZ29" s="7"/>
      <c r="RCA29" s="7"/>
      <c r="RCB29" s="7"/>
      <c r="RCC29" s="7"/>
      <c r="RCD29" s="7"/>
      <c r="RCE29" s="7"/>
      <c r="RCF29" s="7"/>
      <c r="RCG29" s="7"/>
      <c r="RCH29" s="7"/>
      <c r="RCI29" s="7"/>
      <c r="RCJ29" s="7"/>
      <c r="RCK29" s="7"/>
      <c r="RCL29" s="7"/>
      <c r="RCM29" s="7"/>
      <c r="RCN29" s="7"/>
      <c r="RCO29" s="7"/>
      <c r="RCP29" s="7"/>
      <c r="RCQ29" s="7"/>
      <c r="RCR29" s="7"/>
      <c r="RCS29" s="7"/>
      <c r="RCT29" s="7"/>
      <c r="RCU29" s="7"/>
      <c r="RCV29" s="7"/>
      <c r="RCW29" s="7"/>
      <c r="RCX29" s="7"/>
      <c r="RCY29" s="7"/>
      <c r="RCZ29" s="7"/>
      <c r="RDA29" s="7"/>
      <c r="RDB29" s="7"/>
      <c r="RDC29" s="7"/>
      <c r="RDD29" s="7"/>
      <c r="RDE29" s="7"/>
      <c r="RDF29" s="7"/>
      <c r="RDG29" s="7"/>
      <c r="RDH29" s="7"/>
      <c r="RDI29" s="7"/>
      <c r="RDJ29" s="7"/>
      <c r="RDK29" s="7"/>
      <c r="RDL29" s="7"/>
      <c r="RDM29" s="7"/>
      <c r="RDN29" s="7"/>
      <c r="RDO29" s="7"/>
      <c r="RDP29" s="7"/>
      <c r="RDQ29" s="7"/>
      <c r="RDR29" s="7"/>
      <c r="RDS29" s="7"/>
      <c r="RDT29" s="7"/>
      <c r="RDU29" s="7"/>
      <c r="RDV29" s="7"/>
      <c r="RDW29" s="7"/>
      <c r="RDX29" s="7"/>
      <c r="RDY29" s="7"/>
      <c r="RDZ29" s="7"/>
      <c r="REA29" s="7"/>
      <c r="REB29" s="7"/>
      <c r="REC29" s="7"/>
      <c r="RED29" s="7"/>
      <c r="REE29" s="7"/>
      <c r="REF29" s="7"/>
      <c r="REG29" s="7"/>
      <c r="REH29" s="7"/>
      <c r="REI29" s="7"/>
      <c r="REJ29" s="7"/>
      <c r="REK29" s="7"/>
      <c r="REL29" s="7"/>
      <c r="REM29" s="7"/>
      <c r="REN29" s="7"/>
      <c r="REO29" s="7"/>
      <c r="REP29" s="7"/>
      <c r="REQ29" s="7"/>
      <c r="RER29" s="7"/>
      <c r="RES29" s="7"/>
      <c r="RET29" s="7"/>
      <c r="REU29" s="7"/>
      <c r="REV29" s="7"/>
      <c r="REW29" s="7"/>
      <c r="REX29" s="7"/>
      <c r="REY29" s="7"/>
      <c r="REZ29" s="7"/>
      <c r="RFA29" s="7"/>
      <c r="RFB29" s="7"/>
      <c r="RFC29" s="7"/>
      <c r="RFD29" s="7"/>
      <c r="RFE29" s="7"/>
      <c r="RFF29" s="7"/>
      <c r="RFG29" s="7"/>
      <c r="RFH29" s="7"/>
      <c r="RFI29" s="7"/>
      <c r="RFJ29" s="7"/>
      <c r="RFK29" s="7"/>
      <c r="RFL29" s="7"/>
      <c r="RFM29" s="7"/>
      <c r="RFN29" s="7"/>
      <c r="RFO29" s="7"/>
      <c r="RFP29" s="7"/>
      <c r="RFQ29" s="7"/>
      <c r="RFR29" s="7"/>
      <c r="RFS29" s="7"/>
      <c r="RFT29" s="7"/>
      <c r="RFU29" s="7"/>
      <c r="RFV29" s="7"/>
      <c r="RFW29" s="7"/>
      <c r="RFX29" s="7"/>
      <c r="RFY29" s="7"/>
      <c r="RFZ29" s="7"/>
      <c r="RGA29" s="7"/>
      <c r="RGB29" s="7"/>
      <c r="RGC29" s="7"/>
      <c r="RGD29" s="7"/>
      <c r="RGE29" s="7"/>
      <c r="RGF29" s="7"/>
      <c r="RGG29" s="7"/>
      <c r="RGH29" s="7"/>
      <c r="RGI29" s="7"/>
      <c r="RGJ29" s="7"/>
      <c r="RGK29" s="7"/>
      <c r="RGL29" s="7"/>
      <c r="RGM29" s="7"/>
      <c r="RGN29" s="7"/>
      <c r="RGO29" s="7"/>
      <c r="RGP29" s="7"/>
      <c r="RGQ29" s="7"/>
      <c r="RGR29" s="7"/>
      <c r="RGS29" s="7"/>
      <c r="RGT29" s="7"/>
      <c r="RGU29" s="7"/>
      <c r="RGV29" s="7"/>
      <c r="RGW29" s="7"/>
      <c r="RGX29" s="7"/>
      <c r="RGY29" s="7"/>
      <c r="RGZ29" s="7"/>
      <c r="RHA29" s="7"/>
      <c r="RHB29" s="7"/>
      <c r="RHC29" s="7"/>
      <c r="RHD29" s="7"/>
      <c r="RHE29" s="7"/>
      <c r="RHF29" s="7"/>
      <c r="RHG29" s="7"/>
      <c r="RHH29" s="7"/>
      <c r="RHI29" s="7"/>
      <c r="RHJ29" s="7"/>
      <c r="RHK29" s="7"/>
      <c r="RHL29" s="7"/>
      <c r="RHM29" s="7"/>
      <c r="RHN29" s="7"/>
      <c r="RHO29" s="7"/>
      <c r="RHP29" s="7"/>
      <c r="RHQ29" s="7"/>
      <c r="RHR29" s="7"/>
      <c r="RHS29" s="7"/>
      <c r="RHT29" s="7"/>
      <c r="RHU29" s="7"/>
      <c r="RHV29" s="7"/>
      <c r="RHW29" s="7"/>
      <c r="RHX29" s="7"/>
      <c r="RHY29" s="7"/>
      <c r="RHZ29" s="7"/>
      <c r="RIA29" s="7"/>
      <c r="RIB29" s="7"/>
      <c r="RIC29" s="7"/>
      <c r="RID29" s="7"/>
      <c r="RIE29" s="7"/>
      <c r="RIF29" s="7"/>
      <c r="RIG29" s="7"/>
      <c r="RIH29" s="7"/>
      <c r="RII29" s="7"/>
      <c r="RIJ29" s="7"/>
      <c r="RIK29" s="7"/>
      <c r="RIL29" s="7"/>
      <c r="RIM29" s="7"/>
      <c r="RIN29" s="7"/>
      <c r="RIO29" s="7"/>
      <c r="RIP29" s="7"/>
      <c r="RIQ29" s="7"/>
      <c r="RIR29" s="7"/>
      <c r="RIS29" s="7"/>
      <c r="RIT29" s="7"/>
      <c r="RIU29" s="7"/>
      <c r="RIV29" s="7"/>
      <c r="RIW29" s="7"/>
      <c r="RIX29" s="7"/>
      <c r="RIY29" s="7"/>
      <c r="RIZ29" s="7"/>
      <c r="RJA29" s="7"/>
      <c r="RJB29" s="7"/>
      <c r="RJC29" s="7"/>
      <c r="RJD29" s="7"/>
      <c r="RJE29" s="7"/>
      <c r="RJF29" s="7"/>
      <c r="RJG29" s="7"/>
      <c r="RJH29" s="7"/>
      <c r="RJI29" s="7"/>
      <c r="RJJ29" s="7"/>
      <c r="RJK29" s="7"/>
      <c r="RJL29" s="7"/>
      <c r="RJM29" s="7"/>
      <c r="RJN29" s="7"/>
      <c r="RJO29" s="7"/>
      <c r="RJP29" s="7"/>
      <c r="RJQ29" s="7"/>
      <c r="RJR29" s="7"/>
      <c r="RJS29" s="7"/>
      <c r="RJT29" s="7"/>
      <c r="RJU29" s="7"/>
      <c r="RJV29" s="7"/>
      <c r="RJW29" s="7"/>
      <c r="RJX29" s="7"/>
      <c r="RJY29" s="7"/>
      <c r="RJZ29" s="7"/>
      <c r="RKA29" s="7"/>
      <c r="RKB29" s="7"/>
      <c r="RKC29" s="7"/>
      <c r="RKD29" s="7"/>
      <c r="RKE29" s="7"/>
      <c r="RKF29" s="7"/>
      <c r="RKG29" s="7"/>
      <c r="RKH29" s="7"/>
      <c r="RKI29" s="7"/>
      <c r="RKJ29" s="7"/>
      <c r="RKK29" s="7"/>
      <c r="RKL29" s="7"/>
      <c r="RKM29" s="7"/>
      <c r="RKN29" s="7"/>
      <c r="RKO29" s="7"/>
      <c r="RKP29" s="7"/>
      <c r="RKQ29" s="7"/>
      <c r="RKR29" s="7"/>
      <c r="RKS29" s="7"/>
      <c r="RKT29" s="7"/>
      <c r="RKU29" s="7"/>
      <c r="RKV29" s="7"/>
      <c r="RKW29" s="7"/>
      <c r="RKX29" s="7"/>
      <c r="RKY29" s="7"/>
      <c r="RKZ29" s="7"/>
      <c r="RLA29" s="7"/>
      <c r="RLB29" s="7"/>
      <c r="RLC29" s="7"/>
      <c r="RLD29" s="7"/>
      <c r="RLE29" s="7"/>
      <c r="RLF29" s="7"/>
      <c r="RLG29" s="7"/>
      <c r="RLH29" s="7"/>
      <c r="RLI29" s="7"/>
      <c r="RLJ29" s="7"/>
      <c r="RLK29" s="7"/>
      <c r="RLL29" s="7"/>
      <c r="RLM29" s="7"/>
      <c r="RLN29" s="7"/>
      <c r="RLO29" s="7"/>
      <c r="RLP29" s="7"/>
      <c r="RLQ29" s="7"/>
      <c r="RLR29" s="7"/>
      <c r="RLS29" s="7"/>
      <c r="RLT29" s="7"/>
      <c r="RLU29" s="7"/>
      <c r="RLV29" s="7"/>
      <c r="RLW29" s="7"/>
      <c r="RLX29" s="7"/>
      <c r="RLY29" s="7"/>
      <c r="RLZ29" s="7"/>
      <c r="RMA29" s="7"/>
      <c r="RMB29" s="7"/>
      <c r="RMC29" s="7"/>
      <c r="RMD29" s="7"/>
      <c r="RME29" s="7"/>
      <c r="RMF29" s="7"/>
      <c r="RMG29" s="7"/>
      <c r="RMH29" s="7"/>
      <c r="RMI29" s="7"/>
      <c r="RMJ29" s="7"/>
      <c r="RMK29" s="7"/>
      <c r="RML29" s="7"/>
      <c r="RMM29" s="7"/>
      <c r="RMN29" s="7"/>
      <c r="RMO29" s="7"/>
      <c r="RMP29" s="7"/>
      <c r="RMQ29" s="7"/>
      <c r="RMR29" s="7"/>
      <c r="RMS29" s="7"/>
      <c r="RMT29" s="7"/>
      <c r="RMU29" s="7"/>
      <c r="RMV29" s="7"/>
      <c r="RMW29" s="7"/>
      <c r="RMX29" s="7"/>
      <c r="RMY29" s="7"/>
      <c r="RMZ29" s="7"/>
      <c r="RNA29" s="7"/>
      <c r="RNB29" s="7"/>
      <c r="RNC29" s="7"/>
      <c r="RND29" s="7"/>
      <c r="RNE29" s="7"/>
      <c r="RNF29" s="7"/>
      <c r="RNG29" s="7"/>
      <c r="RNH29" s="7"/>
      <c r="RNI29" s="7"/>
      <c r="RNJ29" s="7"/>
      <c r="RNK29" s="7"/>
      <c r="RNL29" s="7"/>
      <c r="RNM29" s="7"/>
      <c r="RNN29" s="7"/>
      <c r="RNO29" s="7"/>
      <c r="RNP29" s="7"/>
      <c r="RNQ29" s="7"/>
      <c r="RNR29" s="7"/>
      <c r="RNS29" s="7"/>
      <c r="RNT29" s="7"/>
      <c r="RNU29" s="7"/>
      <c r="RNV29" s="7"/>
      <c r="RNW29" s="7"/>
      <c r="RNX29" s="7"/>
      <c r="RNY29" s="7"/>
      <c r="RNZ29" s="7"/>
      <c r="ROA29" s="7"/>
      <c r="ROB29" s="7"/>
      <c r="ROC29" s="7"/>
      <c r="ROD29" s="7"/>
      <c r="ROE29" s="7"/>
      <c r="ROF29" s="7"/>
      <c r="ROG29" s="7"/>
      <c r="ROH29" s="7"/>
      <c r="ROI29" s="7"/>
      <c r="ROJ29" s="7"/>
      <c r="ROK29" s="7"/>
      <c r="ROL29" s="7"/>
      <c r="ROM29" s="7"/>
      <c r="RON29" s="7"/>
      <c r="ROO29" s="7"/>
      <c r="ROP29" s="7"/>
      <c r="ROQ29" s="7"/>
      <c r="ROR29" s="7"/>
      <c r="ROS29" s="7"/>
      <c r="ROT29" s="7"/>
      <c r="ROU29" s="7"/>
      <c r="ROV29" s="7"/>
      <c r="ROW29" s="7"/>
      <c r="ROX29" s="7"/>
      <c r="ROY29" s="7"/>
      <c r="ROZ29" s="7"/>
      <c r="RPA29" s="7"/>
      <c r="RPB29" s="7"/>
      <c r="RPC29" s="7"/>
      <c r="RPD29" s="7"/>
      <c r="RPE29" s="7"/>
      <c r="RPF29" s="7"/>
      <c r="RPG29" s="7"/>
      <c r="RPH29" s="7"/>
      <c r="RPI29" s="7"/>
      <c r="RPJ29" s="7"/>
      <c r="RPK29" s="7"/>
      <c r="RPL29" s="7"/>
      <c r="RPM29" s="7"/>
      <c r="RPN29" s="7"/>
      <c r="RPO29" s="7"/>
      <c r="RPP29" s="7"/>
      <c r="RPQ29" s="7"/>
      <c r="RPR29" s="7"/>
      <c r="RPS29" s="7"/>
      <c r="RPT29" s="7"/>
      <c r="RPU29" s="7"/>
      <c r="RPV29" s="7"/>
      <c r="RPW29" s="7"/>
      <c r="RPX29" s="7"/>
      <c r="RPY29" s="7"/>
      <c r="RPZ29" s="7"/>
      <c r="RQA29" s="7"/>
      <c r="RQB29" s="7"/>
      <c r="RQC29" s="7"/>
      <c r="RQD29" s="7"/>
      <c r="RQE29" s="7"/>
      <c r="RQF29" s="7"/>
      <c r="RQG29" s="7"/>
      <c r="RQH29" s="7"/>
      <c r="RQI29" s="7"/>
      <c r="RQJ29" s="7"/>
      <c r="RQK29" s="7"/>
      <c r="RQL29" s="7"/>
      <c r="RQM29" s="7"/>
      <c r="RQN29" s="7"/>
      <c r="RQO29" s="7"/>
      <c r="RQP29" s="7"/>
      <c r="RQQ29" s="7"/>
      <c r="RQR29" s="7"/>
      <c r="RQS29" s="7"/>
      <c r="RQT29" s="7"/>
      <c r="RQU29" s="7"/>
      <c r="RQV29" s="7"/>
      <c r="RQW29" s="7"/>
      <c r="RQX29" s="7"/>
      <c r="RQY29" s="7"/>
      <c r="RQZ29" s="7"/>
      <c r="RRA29" s="7"/>
      <c r="RRB29" s="7"/>
      <c r="RRC29" s="7"/>
      <c r="RRD29" s="7"/>
      <c r="RRE29" s="7"/>
      <c r="RRF29" s="7"/>
      <c r="RRG29" s="7"/>
      <c r="RRH29" s="7"/>
      <c r="RRI29" s="7"/>
      <c r="RRJ29" s="7"/>
      <c r="RRK29" s="7"/>
      <c r="RRL29" s="7"/>
      <c r="RRM29" s="7"/>
      <c r="RRN29" s="7"/>
      <c r="RRO29" s="7"/>
      <c r="RRP29" s="7"/>
      <c r="RRQ29" s="7"/>
      <c r="RRR29" s="7"/>
      <c r="RRS29" s="7"/>
      <c r="RRT29" s="7"/>
      <c r="RRU29" s="7"/>
      <c r="RRV29" s="7"/>
      <c r="RRW29" s="7"/>
      <c r="RRX29" s="7"/>
      <c r="RRY29" s="7"/>
      <c r="RRZ29" s="7"/>
      <c r="RSA29" s="7"/>
      <c r="RSB29" s="7"/>
      <c r="RSC29" s="7"/>
      <c r="RSD29" s="7"/>
      <c r="RSE29" s="7"/>
      <c r="RSF29" s="7"/>
      <c r="RSG29" s="7"/>
      <c r="RSH29" s="7"/>
      <c r="RSI29" s="7"/>
      <c r="RSJ29" s="7"/>
      <c r="RSK29" s="7"/>
      <c r="RSL29" s="7"/>
      <c r="RSM29" s="7"/>
      <c r="RSN29" s="7"/>
      <c r="RSO29" s="7"/>
      <c r="RSP29" s="7"/>
      <c r="RSQ29" s="7"/>
      <c r="RSR29" s="7"/>
      <c r="RSS29" s="7"/>
      <c r="RST29" s="7"/>
      <c r="RSU29" s="7"/>
      <c r="RSV29" s="7"/>
      <c r="RSW29" s="7"/>
      <c r="RSX29" s="7"/>
      <c r="RSY29" s="7"/>
      <c r="RSZ29" s="7"/>
      <c r="RTA29" s="7"/>
      <c r="RTB29" s="7"/>
      <c r="RTC29" s="7"/>
      <c r="RTD29" s="7"/>
      <c r="RTE29" s="7"/>
      <c r="RTF29" s="7"/>
      <c r="RTG29" s="7"/>
      <c r="RTH29" s="7"/>
      <c r="RTI29" s="7"/>
      <c r="RTJ29" s="7"/>
      <c r="RTK29" s="7"/>
      <c r="RTL29" s="7"/>
      <c r="RTM29" s="7"/>
      <c r="RTN29" s="7"/>
      <c r="RTO29" s="7"/>
      <c r="RTP29" s="7"/>
      <c r="RTQ29" s="7"/>
      <c r="RTR29" s="7"/>
      <c r="RTS29" s="7"/>
      <c r="RTT29" s="7"/>
      <c r="RTU29" s="7"/>
      <c r="RTV29" s="7"/>
      <c r="RTW29" s="7"/>
      <c r="RTX29" s="7"/>
      <c r="RTY29" s="7"/>
      <c r="RTZ29" s="7"/>
      <c r="RUA29" s="7"/>
      <c r="RUB29" s="7"/>
      <c r="RUC29" s="7"/>
      <c r="RUD29" s="7"/>
      <c r="RUE29" s="7"/>
      <c r="RUF29" s="7"/>
      <c r="RUG29" s="7"/>
      <c r="RUH29" s="7"/>
      <c r="RUI29" s="7"/>
      <c r="RUJ29" s="7"/>
      <c r="RUK29" s="7"/>
      <c r="RUL29" s="7"/>
      <c r="RUM29" s="7"/>
      <c r="RUN29" s="7"/>
      <c r="RUO29" s="7"/>
      <c r="RUP29" s="7"/>
      <c r="RUQ29" s="7"/>
      <c r="RUR29" s="7"/>
      <c r="RUS29" s="7"/>
      <c r="RUT29" s="7"/>
      <c r="RUU29" s="7"/>
      <c r="RUV29" s="7"/>
      <c r="RUW29" s="7"/>
      <c r="RUX29" s="7"/>
      <c r="RUY29" s="7"/>
      <c r="RUZ29" s="7"/>
      <c r="RVA29" s="7"/>
      <c r="RVB29" s="7"/>
      <c r="RVC29" s="7"/>
      <c r="RVD29" s="7"/>
      <c r="RVE29" s="7"/>
      <c r="RVF29" s="7"/>
      <c r="RVG29" s="7"/>
      <c r="RVH29" s="7"/>
      <c r="RVI29" s="7"/>
      <c r="RVJ29" s="7"/>
      <c r="RVK29" s="7"/>
      <c r="RVL29" s="7"/>
      <c r="RVM29" s="7"/>
      <c r="RVN29" s="7"/>
      <c r="RVO29" s="7"/>
      <c r="RVP29" s="7"/>
      <c r="RVQ29" s="7"/>
      <c r="RVR29" s="7"/>
      <c r="RVS29" s="7"/>
      <c r="RVT29" s="7"/>
      <c r="RVU29" s="7"/>
      <c r="RVV29" s="7"/>
      <c r="RVW29" s="7"/>
      <c r="RVX29" s="7"/>
      <c r="RVY29" s="7"/>
      <c r="RVZ29" s="7"/>
      <c r="RWA29" s="7"/>
      <c r="RWB29" s="7"/>
      <c r="RWC29" s="7"/>
      <c r="RWD29" s="7"/>
      <c r="RWE29" s="7"/>
      <c r="RWF29" s="7"/>
      <c r="RWG29" s="7"/>
      <c r="RWH29" s="7"/>
      <c r="RWI29" s="7"/>
      <c r="RWJ29" s="7"/>
      <c r="RWK29" s="7"/>
      <c r="RWL29" s="7"/>
      <c r="RWM29" s="7"/>
      <c r="RWN29" s="7"/>
      <c r="RWO29" s="7"/>
      <c r="RWP29" s="7"/>
      <c r="RWQ29" s="7"/>
      <c r="RWR29" s="7"/>
      <c r="RWS29" s="7"/>
      <c r="RWT29" s="7"/>
      <c r="RWU29" s="7"/>
      <c r="RWV29" s="7"/>
      <c r="RWW29" s="7"/>
      <c r="RWX29" s="7"/>
      <c r="RWY29" s="7"/>
      <c r="RWZ29" s="7"/>
      <c r="RXA29" s="7"/>
      <c r="RXB29" s="7"/>
      <c r="RXC29" s="7"/>
      <c r="RXD29" s="7"/>
      <c r="RXE29" s="7"/>
      <c r="RXF29" s="7"/>
      <c r="RXG29" s="7"/>
      <c r="RXH29" s="7"/>
      <c r="RXI29" s="7"/>
      <c r="RXJ29" s="7"/>
      <c r="RXK29" s="7"/>
      <c r="RXL29" s="7"/>
      <c r="RXM29" s="7"/>
      <c r="RXN29" s="7"/>
      <c r="RXO29" s="7"/>
      <c r="RXP29" s="7"/>
      <c r="RXQ29" s="7"/>
      <c r="RXR29" s="7"/>
      <c r="RXS29" s="7"/>
      <c r="RXT29" s="7"/>
      <c r="RXU29" s="7"/>
      <c r="RXV29" s="7"/>
      <c r="RXW29" s="7"/>
      <c r="RXX29" s="7"/>
      <c r="RXY29" s="7"/>
      <c r="RXZ29" s="7"/>
      <c r="RYA29" s="7"/>
      <c r="RYB29" s="7"/>
      <c r="RYC29" s="7"/>
      <c r="RYD29" s="7"/>
      <c r="RYE29" s="7"/>
      <c r="RYF29" s="7"/>
      <c r="RYG29" s="7"/>
      <c r="RYH29" s="7"/>
      <c r="RYI29" s="7"/>
      <c r="RYJ29" s="7"/>
      <c r="RYK29" s="7"/>
      <c r="RYL29" s="7"/>
      <c r="RYM29" s="7"/>
      <c r="RYN29" s="7"/>
      <c r="RYO29" s="7"/>
      <c r="RYP29" s="7"/>
      <c r="RYQ29" s="7"/>
      <c r="RYR29" s="7"/>
      <c r="RYS29" s="7"/>
      <c r="RYT29" s="7"/>
      <c r="RYU29" s="7"/>
      <c r="RYV29" s="7"/>
      <c r="RYW29" s="7"/>
      <c r="RYX29" s="7"/>
      <c r="RYY29" s="7"/>
      <c r="RYZ29" s="7"/>
      <c r="RZA29" s="7"/>
      <c r="RZB29" s="7"/>
      <c r="RZC29" s="7"/>
      <c r="RZD29" s="7"/>
      <c r="RZE29" s="7"/>
      <c r="RZF29" s="7"/>
      <c r="RZG29" s="7"/>
      <c r="RZH29" s="7"/>
      <c r="RZI29" s="7"/>
      <c r="RZJ29" s="7"/>
      <c r="RZK29" s="7"/>
      <c r="RZL29" s="7"/>
      <c r="RZM29" s="7"/>
      <c r="RZN29" s="7"/>
      <c r="RZO29" s="7"/>
      <c r="RZP29" s="7"/>
      <c r="RZQ29" s="7"/>
      <c r="RZR29" s="7"/>
      <c r="RZS29" s="7"/>
      <c r="RZT29" s="7"/>
      <c r="RZU29" s="7"/>
      <c r="RZV29" s="7"/>
      <c r="RZW29" s="7"/>
      <c r="RZX29" s="7"/>
      <c r="RZY29" s="7"/>
      <c r="RZZ29" s="7"/>
      <c r="SAA29" s="7"/>
      <c r="SAB29" s="7"/>
      <c r="SAC29" s="7"/>
      <c r="SAD29" s="7"/>
      <c r="SAE29" s="7"/>
      <c r="SAF29" s="7"/>
      <c r="SAG29" s="7"/>
      <c r="SAH29" s="7"/>
      <c r="SAI29" s="7"/>
      <c r="SAJ29" s="7"/>
      <c r="SAK29" s="7"/>
      <c r="SAL29" s="7"/>
      <c r="SAM29" s="7"/>
      <c r="SAN29" s="7"/>
      <c r="SAO29" s="7"/>
      <c r="SAP29" s="7"/>
      <c r="SAQ29" s="7"/>
      <c r="SAR29" s="7"/>
      <c r="SAS29" s="7"/>
      <c r="SAT29" s="7"/>
      <c r="SAU29" s="7"/>
      <c r="SAV29" s="7"/>
      <c r="SAW29" s="7"/>
      <c r="SAX29" s="7"/>
      <c r="SAY29" s="7"/>
      <c r="SAZ29" s="7"/>
      <c r="SBA29" s="7"/>
      <c r="SBB29" s="7"/>
      <c r="SBC29" s="7"/>
      <c r="SBD29" s="7"/>
      <c r="SBE29" s="7"/>
      <c r="SBF29" s="7"/>
      <c r="SBG29" s="7"/>
      <c r="SBH29" s="7"/>
      <c r="SBI29" s="7"/>
      <c r="SBJ29" s="7"/>
      <c r="SBK29" s="7"/>
      <c r="SBL29" s="7"/>
      <c r="SBM29" s="7"/>
      <c r="SBN29" s="7"/>
      <c r="SBO29" s="7"/>
      <c r="SBP29" s="7"/>
      <c r="SBQ29" s="7"/>
      <c r="SBR29" s="7"/>
      <c r="SBS29" s="7"/>
      <c r="SBT29" s="7"/>
      <c r="SBU29" s="7"/>
      <c r="SBV29" s="7"/>
      <c r="SBW29" s="7"/>
      <c r="SBX29" s="7"/>
      <c r="SBY29" s="7"/>
      <c r="SBZ29" s="7"/>
      <c r="SCA29" s="7"/>
      <c r="SCB29" s="7"/>
      <c r="SCC29" s="7"/>
      <c r="SCD29" s="7"/>
      <c r="SCE29" s="7"/>
      <c r="SCF29" s="7"/>
      <c r="SCG29" s="7"/>
      <c r="SCH29" s="7"/>
      <c r="SCI29" s="7"/>
      <c r="SCJ29" s="7"/>
      <c r="SCK29" s="7"/>
      <c r="SCL29" s="7"/>
      <c r="SCM29" s="7"/>
      <c r="SCN29" s="7"/>
      <c r="SCO29" s="7"/>
      <c r="SCP29" s="7"/>
      <c r="SCQ29" s="7"/>
      <c r="SCR29" s="7"/>
      <c r="SCS29" s="7"/>
      <c r="SCT29" s="7"/>
      <c r="SCU29" s="7"/>
      <c r="SCV29" s="7"/>
      <c r="SCW29" s="7"/>
      <c r="SCX29" s="7"/>
      <c r="SCY29" s="7"/>
      <c r="SCZ29" s="7"/>
      <c r="SDA29" s="7"/>
      <c r="SDB29" s="7"/>
      <c r="SDC29" s="7"/>
      <c r="SDD29" s="7"/>
      <c r="SDE29" s="7"/>
      <c r="SDF29" s="7"/>
      <c r="SDG29" s="7"/>
      <c r="SDH29" s="7"/>
      <c r="SDI29" s="7"/>
      <c r="SDJ29" s="7"/>
      <c r="SDK29" s="7"/>
      <c r="SDL29" s="7"/>
      <c r="SDM29" s="7"/>
      <c r="SDN29" s="7"/>
      <c r="SDO29" s="7"/>
      <c r="SDP29" s="7"/>
      <c r="SDQ29" s="7"/>
      <c r="SDR29" s="7"/>
      <c r="SDS29" s="7"/>
      <c r="SDT29" s="7"/>
      <c r="SDU29" s="7"/>
      <c r="SDV29" s="7"/>
      <c r="SDW29" s="7"/>
      <c r="SDX29" s="7"/>
      <c r="SDY29" s="7"/>
      <c r="SDZ29" s="7"/>
      <c r="SEA29" s="7"/>
      <c r="SEB29" s="7"/>
      <c r="SEC29" s="7"/>
      <c r="SED29" s="7"/>
      <c r="SEE29" s="7"/>
      <c r="SEF29" s="7"/>
      <c r="SEG29" s="7"/>
      <c r="SEH29" s="7"/>
      <c r="SEI29" s="7"/>
      <c r="SEJ29" s="7"/>
      <c r="SEK29" s="7"/>
      <c r="SEL29" s="7"/>
      <c r="SEM29" s="7"/>
      <c r="SEN29" s="7"/>
      <c r="SEO29" s="7"/>
      <c r="SEP29" s="7"/>
      <c r="SEQ29" s="7"/>
      <c r="SER29" s="7"/>
      <c r="SES29" s="7"/>
      <c r="SET29" s="7"/>
      <c r="SEU29" s="7"/>
      <c r="SEV29" s="7"/>
      <c r="SEW29" s="7"/>
      <c r="SEX29" s="7"/>
      <c r="SEY29" s="7"/>
      <c r="SEZ29" s="7"/>
      <c r="SFA29" s="7"/>
      <c r="SFB29" s="7"/>
      <c r="SFC29" s="7"/>
      <c r="SFD29" s="7"/>
      <c r="SFE29" s="7"/>
      <c r="SFF29" s="7"/>
      <c r="SFG29" s="7"/>
      <c r="SFH29" s="7"/>
      <c r="SFI29" s="7"/>
      <c r="SFJ29" s="7"/>
      <c r="SFK29" s="7"/>
      <c r="SFL29" s="7"/>
      <c r="SFM29" s="7"/>
      <c r="SFN29" s="7"/>
      <c r="SFO29" s="7"/>
      <c r="SFP29" s="7"/>
      <c r="SFQ29" s="7"/>
      <c r="SFR29" s="7"/>
      <c r="SFS29" s="7"/>
      <c r="SFT29" s="7"/>
      <c r="SFU29" s="7"/>
      <c r="SFV29" s="7"/>
      <c r="SFW29" s="7"/>
      <c r="SFX29" s="7"/>
      <c r="SFY29" s="7"/>
      <c r="SFZ29" s="7"/>
      <c r="SGA29" s="7"/>
      <c r="SGB29" s="7"/>
      <c r="SGC29" s="7"/>
      <c r="SGD29" s="7"/>
      <c r="SGE29" s="7"/>
      <c r="SGF29" s="7"/>
      <c r="SGG29" s="7"/>
      <c r="SGH29" s="7"/>
      <c r="SGI29" s="7"/>
      <c r="SGJ29" s="7"/>
      <c r="SGK29" s="7"/>
      <c r="SGL29" s="7"/>
      <c r="SGM29" s="7"/>
      <c r="SGN29" s="7"/>
      <c r="SGO29" s="7"/>
      <c r="SGP29" s="7"/>
      <c r="SGQ29" s="7"/>
      <c r="SGR29" s="7"/>
      <c r="SGS29" s="7"/>
      <c r="SGT29" s="7"/>
      <c r="SGU29" s="7"/>
      <c r="SGV29" s="7"/>
      <c r="SGW29" s="7"/>
      <c r="SGX29" s="7"/>
      <c r="SGY29" s="7"/>
      <c r="SGZ29" s="7"/>
      <c r="SHA29" s="7"/>
      <c r="SHB29" s="7"/>
      <c r="SHC29" s="7"/>
      <c r="SHD29" s="7"/>
      <c r="SHE29" s="7"/>
      <c r="SHF29" s="7"/>
      <c r="SHG29" s="7"/>
      <c r="SHH29" s="7"/>
      <c r="SHI29" s="7"/>
      <c r="SHJ29" s="7"/>
      <c r="SHK29" s="7"/>
      <c r="SHL29" s="7"/>
      <c r="SHM29" s="7"/>
      <c r="SHN29" s="7"/>
      <c r="SHO29" s="7"/>
      <c r="SHP29" s="7"/>
      <c r="SHQ29" s="7"/>
      <c r="SHR29" s="7"/>
      <c r="SHS29" s="7"/>
      <c r="SHT29" s="7"/>
      <c r="SHU29" s="7"/>
      <c r="SHV29" s="7"/>
      <c r="SHW29" s="7"/>
      <c r="SHX29" s="7"/>
      <c r="SHY29" s="7"/>
      <c r="SHZ29" s="7"/>
      <c r="SIA29" s="7"/>
      <c r="SIB29" s="7"/>
      <c r="SIC29" s="7"/>
      <c r="SID29" s="7"/>
      <c r="SIE29" s="7"/>
      <c r="SIF29" s="7"/>
      <c r="SIG29" s="7"/>
      <c r="SIH29" s="7"/>
      <c r="SII29" s="7"/>
      <c r="SIJ29" s="7"/>
      <c r="SIK29" s="7"/>
      <c r="SIL29" s="7"/>
      <c r="SIM29" s="7"/>
      <c r="SIN29" s="7"/>
      <c r="SIO29" s="7"/>
      <c r="SIP29" s="7"/>
      <c r="SIQ29" s="7"/>
      <c r="SIR29" s="7"/>
      <c r="SIS29" s="7"/>
      <c r="SIT29" s="7"/>
      <c r="SIU29" s="7"/>
      <c r="SIV29" s="7"/>
      <c r="SIW29" s="7"/>
      <c r="SIX29" s="7"/>
      <c r="SIY29" s="7"/>
      <c r="SIZ29" s="7"/>
      <c r="SJA29" s="7"/>
      <c r="SJB29" s="7"/>
      <c r="SJC29" s="7"/>
      <c r="SJD29" s="7"/>
      <c r="SJE29" s="7"/>
      <c r="SJF29" s="7"/>
      <c r="SJG29" s="7"/>
      <c r="SJH29" s="7"/>
      <c r="SJI29" s="7"/>
      <c r="SJJ29" s="7"/>
      <c r="SJK29" s="7"/>
      <c r="SJL29" s="7"/>
      <c r="SJM29" s="7"/>
      <c r="SJN29" s="7"/>
      <c r="SJO29" s="7"/>
      <c r="SJP29" s="7"/>
      <c r="SJQ29" s="7"/>
      <c r="SJR29" s="7"/>
      <c r="SJS29" s="7"/>
      <c r="SJT29" s="7"/>
      <c r="SJU29" s="7"/>
      <c r="SJV29" s="7"/>
      <c r="SJW29" s="7"/>
      <c r="SJX29" s="7"/>
      <c r="SJY29" s="7"/>
      <c r="SJZ29" s="7"/>
      <c r="SKA29" s="7"/>
      <c r="SKB29" s="7"/>
      <c r="SKC29" s="7"/>
      <c r="SKD29" s="7"/>
      <c r="SKE29" s="7"/>
      <c r="SKF29" s="7"/>
      <c r="SKG29" s="7"/>
      <c r="SKH29" s="7"/>
      <c r="SKI29" s="7"/>
      <c r="SKJ29" s="7"/>
      <c r="SKK29" s="7"/>
      <c r="SKL29" s="7"/>
      <c r="SKM29" s="7"/>
      <c r="SKN29" s="7"/>
      <c r="SKO29" s="7"/>
      <c r="SKP29" s="7"/>
      <c r="SKQ29" s="7"/>
      <c r="SKR29" s="7"/>
      <c r="SKS29" s="7"/>
      <c r="SKT29" s="7"/>
      <c r="SKU29" s="7"/>
      <c r="SKV29" s="7"/>
      <c r="SKW29" s="7"/>
      <c r="SKX29" s="7"/>
      <c r="SKY29" s="7"/>
      <c r="SKZ29" s="7"/>
      <c r="SLA29" s="7"/>
      <c r="SLB29" s="7"/>
      <c r="SLC29" s="7"/>
      <c r="SLD29" s="7"/>
      <c r="SLE29" s="7"/>
      <c r="SLF29" s="7"/>
      <c r="SLG29" s="7"/>
      <c r="SLH29" s="7"/>
      <c r="SLI29" s="7"/>
      <c r="SLJ29" s="7"/>
      <c r="SLK29" s="7"/>
      <c r="SLL29" s="7"/>
      <c r="SLM29" s="7"/>
      <c r="SLN29" s="7"/>
      <c r="SLO29" s="7"/>
      <c r="SLP29" s="7"/>
      <c r="SLQ29" s="7"/>
      <c r="SLR29" s="7"/>
      <c r="SLS29" s="7"/>
      <c r="SLT29" s="7"/>
      <c r="SLU29" s="7"/>
      <c r="SLV29" s="7"/>
      <c r="SLW29" s="7"/>
      <c r="SLX29" s="7"/>
      <c r="SLY29" s="7"/>
      <c r="SLZ29" s="7"/>
      <c r="SMA29" s="7"/>
      <c r="SMB29" s="7"/>
      <c r="SMC29" s="7"/>
      <c r="SMD29" s="7"/>
      <c r="SME29" s="7"/>
      <c r="SMF29" s="7"/>
      <c r="SMG29" s="7"/>
      <c r="SMH29" s="7"/>
      <c r="SMI29" s="7"/>
      <c r="SMJ29" s="7"/>
      <c r="SMK29" s="7"/>
      <c r="SML29" s="7"/>
      <c r="SMM29" s="7"/>
      <c r="SMN29" s="7"/>
      <c r="SMO29" s="7"/>
      <c r="SMP29" s="7"/>
      <c r="SMQ29" s="7"/>
      <c r="SMR29" s="7"/>
      <c r="SMS29" s="7"/>
      <c r="SMT29" s="7"/>
      <c r="SMU29" s="7"/>
      <c r="SMV29" s="7"/>
      <c r="SMW29" s="7"/>
      <c r="SMX29" s="7"/>
      <c r="SMY29" s="7"/>
      <c r="SMZ29" s="7"/>
      <c r="SNA29" s="7"/>
      <c r="SNB29" s="7"/>
      <c r="SNC29" s="7"/>
      <c r="SND29" s="7"/>
      <c r="SNE29" s="7"/>
      <c r="SNF29" s="7"/>
      <c r="SNG29" s="7"/>
      <c r="SNH29" s="7"/>
      <c r="SNI29" s="7"/>
      <c r="SNJ29" s="7"/>
      <c r="SNK29" s="7"/>
      <c r="SNL29" s="7"/>
      <c r="SNM29" s="7"/>
      <c r="SNN29" s="7"/>
      <c r="SNO29" s="7"/>
      <c r="SNP29" s="7"/>
      <c r="SNQ29" s="7"/>
      <c r="SNR29" s="7"/>
      <c r="SNS29" s="7"/>
      <c r="SNT29" s="7"/>
      <c r="SNU29" s="7"/>
      <c r="SNV29" s="7"/>
      <c r="SNW29" s="7"/>
      <c r="SNX29" s="7"/>
      <c r="SNY29" s="7"/>
      <c r="SNZ29" s="7"/>
      <c r="SOA29" s="7"/>
      <c r="SOB29" s="7"/>
      <c r="SOC29" s="7"/>
      <c r="SOD29" s="7"/>
      <c r="SOE29" s="7"/>
      <c r="SOF29" s="7"/>
      <c r="SOG29" s="7"/>
      <c r="SOH29" s="7"/>
      <c r="SOI29" s="7"/>
      <c r="SOJ29" s="7"/>
      <c r="SOK29" s="7"/>
      <c r="SOL29" s="7"/>
      <c r="SOM29" s="7"/>
      <c r="SON29" s="7"/>
      <c r="SOO29" s="7"/>
      <c r="SOP29" s="7"/>
      <c r="SOQ29" s="7"/>
      <c r="SOR29" s="7"/>
      <c r="SOS29" s="7"/>
      <c r="SOT29" s="7"/>
      <c r="SOU29" s="7"/>
      <c r="SOV29" s="7"/>
      <c r="SOW29" s="7"/>
      <c r="SOX29" s="7"/>
      <c r="SOY29" s="7"/>
      <c r="SOZ29" s="7"/>
      <c r="SPA29" s="7"/>
      <c r="SPB29" s="7"/>
      <c r="SPC29" s="7"/>
      <c r="SPD29" s="7"/>
      <c r="SPE29" s="7"/>
      <c r="SPF29" s="7"/>
      <c r="SPG29" s="7"/>
      <c r="SPH29" s="7"/>
      <c r="SPI29" s="7"/>
      <c r="SPJ29" s="7"/>
      <c r="SPK29" s="7"/>
      <c r="SPL29" s="7"/>
      <c r="SPM29" s="7"/>
      <c r="SPN29" s="7"/>
      <c r="SPO29" s="7"/>
      <c r="SPP29" s="7"/>
      <c r="SPQ29" s="7"/>
      <c r="SPR29" s="7"/>
      <c r="SPS29" s="7"/>
      <c r="SPT29" s="7"/>
      <c r="SPU29" s="7"/>
      <c r="SPV29" s="7"/>
      <c r="SPW29" s="7"/>
      <c r="SPX29" s="7"/>
      <c r="SPY29" s="7"/>
      <c r="SPZ29" s="7"/>
      <c r="SQA29" s="7"/>
      <c r="SQB29" s="7"/>
      <c r="SQC29" s="7"/>
      <c r="SQD29" s="7"/>
      <c r="SQE29" s="7"/>
      <c r="SQF29" s="7"/>
      <c r="SQG29" s="7"/>
      <c r="SQH29" s="7"/>
      <c r="SQI29" s="7"/>
      <c r="SQJ29" s="7"/>
      <c r="SQK29" s="7"/>
      <c r="SQL29" s="7"/>
      <c r="SQM29" s="7"/>
      <c r="SQN29" s="7"/>
      <c r="SQO29" s="7"/>
      <c r="SQP29" s="7"/>
      <c r="SQQ29" s="7"/>
      <c r="SQR29" s="7"/>
      <c r="SQS29" s="7"/>
      <c r="SQT29" s="7"/>
      <c r="SQU29" s="7"/>
      <c r="SQV29" s="7"/>
      <c r="SQW29" s="7"/>
      <c r="SQX29" s="7"/>
      <c r="SQY29" s="7"/>
      <c r="SQZ29" s="7"/>
      <c r="SRA29" s="7"/>
      <c r="SRB29" s="7"/>
      <c r="SRC29" s="7"/>
      <c r="SRD29" s="7"/>
      <c r="SRE29" s="7"/>
      <c r="SRF29" s="7"/>
      <c r="SRG29" s="7"/>
      <c r="SRH29" s="7"/>
      <c r="SRI29" s="7"/>
      <c r="SRJ29" s="7"/>
      <c r="SRK29" s="7"/>
      <c r="SRL29" s="7"/>
      <c r="SRM29" s="7"/>
      <c r="SRN29" s="7"/>
      <c r="SRO29" s="7"/>
      <c r="SRP29" s="7"/>
      <c r="SRQ29" s="7"/>
      <c r="SRR29" s="7"/>
      <c r="SRS29" s="7"/>
      <c r="SRT29" s="7"/>
      <c r="SRU29" s="7"/>
      <c r="SRV29" s="7"/>
      <c r="SRW29" s="7"/>
      <c r="SRX29" s="7"/>
      <c r="SRY29" s="7"/>
      <c r="SRZ29" s="7"/>
      <c r="SSA29" s="7"/>
      <c r="SSB29" s="7"/>
      <c r="SSC29" s="7"/>
      <c r="SSD29" s="7"/>
      <c r="SSE29" s="7"/>
      <c r="SSF29" s="7"/>
      <c r="SSG29" s="7"/>
      <c r="SSH29" s="7"/>
      <c r="SSI29" s="7"/>
      <c r="SSJ29" s="7"/>
      <c r="SSK29" s="7"/>
      <c r="SSL29" s="7"/>
      <c r="SSM29" s="7"/>
      <c r="SSN29" s="7"/>
      <c r="SSO29" s="7"/>
      <c r="SSP29" s="7"/>
      <c r="SSQ29" s="7"/>
      <c r="SSR29" s="7"/>
      <c r="SSS29" s="7"/>
      <c r="SST29" s="7"/>
      <c r="SSU29" s="7"/>
      <c r="SSV29" s="7"/>
      <c r="SSW29" s="7"/>
      <c r="SSX29" s="7"/>
      <c r="SSY29" s="7"/>
      <c r="SSZ29" s="7"/>
      <c r="STA29" s="7"/>
      <c r="STB29" s="7"/>
      <c r="STC29" s="7"/>
      <c r="STD29" s="7"/>
      <c r="STE29" s="7"/>
      <c r="STF29" s="7"/>
      <c r="STG29" s="7"/>
      <c r="STH29" s="7"/>
      <c r="STI29" s="7"/>
      <c r="STJ29" s="7"/>
      <c r="STK29" s="7"/>
      <c r="STL29" s="7"/>
      <c r="STM29" s="7"/>
      <c r="STN29" s="7"/>
      <c r="STO29" s="7"/>
      <c r="STP29" s="7"/>
      <c r="STQ29" s="7"/>
      <c r="STR29" s="7"/>
      <c r="STS29" s="7"/>
      <c r="STT29" s="7"/>
      <c r="STU29" s="7"/>
      <c r="STV29" s="7"/>
      <c r="STW29" s="7"/>
      <c r="STX29" s="7"/>
      <c r="STY29" s="7"/>
      <c r="STZ29" s="7"/>
      <c r="SUA29" s="7"/>
      <c r="SUB29" s="7"/>
      <c r="SUC29" s="7"/>
      <c r="SUD29" s="7"/>
      <c r="SUE29" s="7"/>
      <c r="SUF29" s="7"/>
      <c r="SUG29" s="7"/>
      <c r="SUH29" s="7"/>
      <c r="SUI29" s="7"/>
      <c r="SUJ29" s="7"/>
      <c r="SUK29" s="7"/>
      <c r="SUL29" s="7"/>
      <c r="SUM29" s="7"/>
      <c r="SUN29" s="7"/>
      <c r="SUO29" s="7"/>
      <c r="SUP29" s="7"/>
      <c r="SUQ29" s="7"/>
      <c r="SUR29" s="7"/>
      <c r="SUS29" s="7"/>
      <c r="SUT29" s="7"/>
      <c r="SUU29" s="7"/>
      <c r="SUV29" s="7"/>
      <c r="SUW29" s="7"/>
      <c r="SUX29" s="7"/>
      <c r="SUY29" s="7"/>
      <c r="SUZ29" s="7"/>
      <c r="SVA29" s="7"/>
      <c r="SVB29" s="7"/>
      <c r="SVC29" s="7"/>
      <c r="SVD29" s="7"/>
      <c r="SVE29" s="7"/>
      <c r="SVF29" s="7"/>
      <c r="SVG29" s="7"/>
      <c r="SVH29" s="7"/>
      <c r="SVI29" s="7"/>
      <c r="SVJ29" s="7"/>
      <c r="SVK29" s="7"/>
      <c r="SVL29" s="7"/>
      <c r="SVM29" s="7"/>
      <c r="SVN29" s="7"/>
      <c r="SVO29" s="7"/>
      <c r="SVP29" s="7"/>
      <c r="SVQ29" s="7"/>
      <c r="SVR29" s="7"/>
      <c r="SVS29" s="7"/>
      <c r="SVT29" s="7"/>
      <c r="SVU29" s="7"/>
      <c r="SVV29" s="7"/>
      <c r="SVW29" s="7"/>
      <c r="SVX29" s="7"/>
      <c r="SVY29" s="7"/>
      <c r="SVZ29" s="7"/>
      <c r="SWA29" s="7"/>
      <c r="SWB29" s="7"/>
      <c r="SWC29" s="7"/>
      <c r="SWD29" s="7"/>
      <c r="SWE29" s="7"/>
      <c r="SWF29" s="7"/>
      <c r="SWG29" s="7"/>
      <c r="SWH29" s="7"/>
      <c r="SWI29" s="7"/>
      <c r="SWJ29" s="7"/>
      <c r="SWK29" s="7"/>
      <c r="SWL29" s="7"/>
      <c r="SWM29" s="7"/>
      <c r="SWN29" s="7"/>
      <c r="SWO29" s="7"/>
      <c r="SWP29" s="7"/>
      <c r="SWQ29" s="7"/>
      <c r="SWR29" s="7"/>
      <c r="SWS29" s="7"/>
      <c r="SWT29" s="7"/>
      <c r="SWU29" s="7"/>
      <c r="SWV29" s="7"/>
      <c r="SWW29" s="7"/>
      <c r="SWX29" s="7"/>
      <c r="SWY29" s="7"/>
      <c r="SWZ29" s="7"/>
      <c r="SXA29" s="7"/>
      <c r="SXB29" s="7"/>
      <c r="SXC29" s="7"/>
      <c r="SXD29" s="7"/>
      <c r="SXE29" s="7"/>
      <c r="SXF29" s="7"/>
      <c r="SXG29" s="7"/>
      <c r="SXH29" s="7"/>
      <c r="SXI29" s="7"/>
      <c r="SXJ29" s="7"/>
      <c r="SXK29" s="7"/>
      <c r="SXL29" s="7"/>
      <c r="SXM29" s="7"/>
      <c r="SXN29" s="7"/>
      <c r="SXO29" s="7"/>
      <c r="SXP29" s="7"/>
      <c r="SXQ29" s="7"/>
      <c r="SXR29" s="7"/>
      <c r="SXS29" s="7"/>
      <c r="SXT29" s="7"/>
      <c r="SXU29" s="7"/>
      <c r="SXV29" s="7"/>
      <c r="SXW29" s="7"/>
      <c r="SXX29" s="7"/>
      <c r="SXY29" s="7"/>
      <c r="SXZ29" s="7"/>
      <c r="SYA29" s="7"/>
      <c r="SYB29" s="7"/>
      <c r="SYC29" s="7"/>
      <c r="SYD29" s="7"/>
      <c r="SYE29" s="7"/>
      <c r="SYF29" s="7"/>
      <c r="SYG29" s="7"/>
      <c r="SYH29" s="7"/>
      <c r="SYI29" s="7"/>
      <c r="SYJ29" s="7"/>
      <c r="SYK29" s="7"/>
      <c r="SYL29" s="7"/>
      <c r="SYM29" s="7"/>
      <c r="SYN29" s="7"/>
      <c r="SYO29" s="7"/>
      <c r="SYP29" s="7"/>
      <c r="SYQ29" s="7"/>
      <c r="SYR29" s="7"/>
      <c r="SYS29" s="7"/>
      <c r="SYT29" s="7"/>
      <c r="SYU29" s="7"/>
      <c r="SYV29" s="7"/>
      <c r="SYW29" s="7"/>
      <c r="SYX29" s="7"/>
      <c r="SYY29" s="7"/>
      <c r="SYZ29" s="7"/>
      <c r="SZA29" s="7"/>
      <c r="SZB29" s="7"/>
      <c r="SZC29" s="7"/>
      <c r="SZD29" s="7"/>
      <c r="SZE29" s="7"/>
      <c r="SZF29" s="7"/>
      <c r="SZG29" s="7"/>
      <c r="SZH29" s="7"/>
      <c r="SZI29" s="7"/>
      <c r="SZJ29" s="7"/>
      <c r="SZK29" s="7"/>
      <c r="SZL29" s="7"/>
      <c r="SZM29" s="7"/>
      <c r="SZN29" s="7"/>
      <c r="SZO29" s="7"/>
      <c r="SZP29" s="7"/>
      <c r="SZQ29" s="7"/>
      <c r="SZR29" s="7"/>
      <c r="SZS29" s="7"/>
      <c r="SZT29" s="7"/>
      <c r="SZU29" s="7"/>
      <c r="SZV29" s="7"/>
      <c r="SZW29" s="7"/>
      <c r="SZX29" s="7"/>
      <c r="SZY29" s="7"/>
      <c r="SZZ29" s="7"/>
      <c r="TAA29" s="7"/>
      <c r="TAB29" s="7"/>
      <c r="TAC29" s="7"/>
      <c r="TAD29" s="7"/>
      <c r="TAE29" s="7"/>
      <c r="TAF29" s="7"/>
      <c r="TAG29" s="7"/>
      <c r="TAH29" s="7"/>
      <c r="TAI29" s="7"/>
      <c r="TAJ29" s="7"/>
      <c r="TAK29" s="7"/>
      <c r="TAL29" s="7"/>
      <c r="TAM29" s="7"/>
      <c r="TAN29" s="7"/>
      <c r="TAO29" s="7"/>
      <c r="TAP29" s="7"/>
      <c r="TAQ29" s="7"/>
      <c r="TAR29" s="7"/>
      <c r="TAS29" s="7"/>
      <c r="TAT29" s="7"/>
      <c r="TAU29" s="7"/>
      <c r="TAV29" s="7"/>
      <c r="TAW29" s="7"/>
      <c r="TAX29" s="7"/>
      <c r="TAY29" s="7"/>
      <c r="TAZ29" s="7"/>
      <c r="TBA29" s="7"/>
      <c r="TBB29" s="7"/>
      <c r="TBC29" s="7"/>
      <c r="TBD29" s="7"/>
      <c r="TBE29" s="7"/>
      <c r="TBF29" s="7"/>
      <c r="TBG29" s="7"/>
      <c r="TBH29" s="7"/>
      <c r="TBI29" s="7"/>
      <c r="TBJ29" s="7"/>
      <c r="TBK29" s="7"/>
      <c r="TBL29" s="7"/>
      <c r="TBM29" s="7"/>
      <c r="TBN29" s="7"/>
      <c r="TBO29" s="7"/>
      <c r="TBP29" s="7"/>
      <c r="TBQ29" s="7"/>
      <c r="TBR29" s="7"/>
      <c r="TBS29" s="7"/>
      <c r="TBT29" s="7"/>
      <c r="TBU29" s="7"/>
      <c r="TBV29" s="7"/>
      <c r="TBW29" s="7"/>
      <c r="TBX29" s="7"/>
      <c r="TBY29" s="7"/>
      <c r="TBZ29" s="7"/>
      <c r="TCA29" s="7"/>
      <c r="TCB29" s="7"/>
      <c r="TCC29" s="7"/>
      <c r="TCD29" s="7"/>
      <c r="TCE29" s="7"/>
      <c r="TCF29" s="7"/>
      <c r="TCG29" s="7"/>
      <c r="TCH29" s="7"/>
      <c r="TCI29" s="7"/>
      <c r="TCJ29" s="7"/>
      <c r="TCK29" s="7"/>
      <c r="TCL29" s="7"/>
      <c r="TCM29" s="7"/>
      <c r="TCN29" s="7"/>
      <c r="TCO29" s="7"/>
      <c r="TCP29" s="7"/>
      <c r="TCQ29" s="7"/>
      <c r="TCR29" s="7"/>
      <c r="TCS29" s="7"/>
      <c r="TCT29" s="7"/>
      <c r="TCU29" s="7"/>
      <c r="TCV29" s="7"/>
      <c r="TCW29" s="7"/>
      <c r="TCX29" s="7"/>
      <c r="TCY29" s="7"/>
      <c r="TCZ29" s="7"/>
      <c r="TDA29" s="7"/>
      <c r="TDB29" s="7"/>
      <c r="TDC29" s="7"/>
      <c r="TDD29" s="7"/>
      <c r="TDE29" s="7"/>
      <c r="TDF29" s="7"/>
      <c r="TDG29" s="7"/>
      <c r="TDH29" s="7"/>
      <c r="TDI29" s="7"/>
      <c r="TDJ29" s="7"/>
      <c r="TDK29" s="7"/>
      <c r="TDL29" s="7"/>
      <c r="TDM29" s="7"/>
      <c r="TDN29" s="7"/>
      <c r="TDO29" s="7"/>
      <c r="TDP29" s="7"/>
      <c r="TDQ29" s="7"/>
      <c r="TDR29" s="7"/>
      <c r="TDS29" s="7"/>
      <c r="TDT29" s="7"/>
      <c r="TDU29" s="7"/>
      <c r="TDV29" s="7"/>
      <c r="TDW29" s="7"/>
      <c r="TDX29" s="7"/>
      <c r="TDY29" s="7"/>
      <c r="TDZ29" s="7"/>
      <c r="TEA29" s="7"/>
      <c r="TEB29" s="7"/>
      <c r="TEC29" s="7"/>
      <c r="TED29" s="7"/>
      <c r="TEE29" s="7"/>
      <c r="TEF29" s="7"/>
      <c r="TEG29" s="7"/>
      <c r="TEH29" s="7"/>
      <c r="TEI29" s="7"/>
      <c r="TEJ29" s="7"/>
      <c r="TEK29" s="7"/>
      <c r="TEL29" s="7"/>
      <c r="TEM29" s="7"/>
      <c r="TEN29" s="7"/>
      <c r="TEO29" s="7"/>
      <c r="TEP29" s="7"/>
      <c r="TEQ29" s="7"/>
      <c r="TER29" s="7"/>
      <c r="TES29" s="7"/>
      <c r="TET29" s="7"/>
      <c r="TEU29" s="7"/>
      <c r="TEV29" s="7"/>
      <c r="TEW29" s="7"/>
      <c r="TEX29" s="7"/>
      <c r="TEY29" s="7"/>
      <c r="TEZ29" s="7"/>
      <c r="TFA29" s="7"/>
      <c r="TFB29" s="7"/>
      <c r="TFC29" s="7"/>
      <c r="TFD29" s="7"/>
      <c r="TFE29" s="7"/>
      <c r="TFF29" s="7"/>
      <c r="TFG29" s="7"/>
      <c r="TFH29" s="7"/>
      <c r="TFI29" s="7"/>
      <c r="TFJ29" s="7"/>
      <c r="TFK29" s="7"/>
      <c r="TFL29" s="7"/>
      <c r="TFM29" s="7"/>
      <c r="TFN29" s="7"/>
      <c r="TFO29" s="7"/>
      <c r="TFP29" s="7"/>
      <c r="TFQ29" s="7"/>
      <c r="TFR29" s="7"/>
      <c r="TFS29" s="7"/>
      <c r="TFT29" s="7"/>
      <c r="TFU29" s="7"/>
      <c r="TFV29" s="7"/>
      <c r="TFW29" s="7"/>
      <c r="TFX29" s="7"/>
      <c r="TFY29" s="7"/>
      <c r="TFZ29" s="7"/>
      <c r="TGA29" s="7"/>
      <c r="TGB29" s="7"/>
      <c r="TGC29" s="7"/>
      <c r="TGD29" s="7"/>
      <c r="TGE29" s="7"/>
      <c r="TGF29" s="7"/>
      <c r="TGG29" s="7"/>
      <c r="TGH29" s="7"/>
      <c r="TGI29" s="7"/>
      <c r="TGJ29" s="7"/>
      <c r="TGK29" s="7"/>
      <c r="TGL29" s="7"/>
      <c r="TGM29" s="7"/>
      <c r="TGN29" s="7"/>
      <c r="TGO29" s="7"/>
      <c r="TGP29" s="7"/>
      <c r="TGQ29" s="7"/>
      <c r="TGR29" s="7"/>
      <c r="TGS29" s="7"/>
      <c r="TGT29" s="7"/>
      <c r="TGU29" s="7"/>
      <c r="TGV29" s="7"/>
      <c r="TGW29" s="7"/>
      <c r="TGX29" s="7"/>
      <c r="TGY29" s="7"/>
      <c r="TGZ29" s="7"/>
      <c r="THA29" s="7"/>
      <c r="THB29" s="7"/>
      <c r="THC29" s="7"/>
      <c r="THD29" s="7"/>
      <c r="THE29" s="7"/>
      <c r="THF29" s="7"/>
      <c r="THG29" s="7"/>
      <c r="THH29" s="7"/>
      <c r="THI29" s="7"/>
      <c r="THJ29" s="7"/>
      <c r="THK29" s="7"/>
      <c r="THL29" s="7"/>
      <c r="THM29" s="7"/>
      <c r="THN29" s="7"/>
      <c r="THO29" s="7"/>
      <c r="THP29" s="7"/>
      <c r="THQ29" s="7"/>
      <c r="THR29" s="7"/>
      <c r="THS29" s="7"/>
      <c r="THT29" s="7"/>
      <c r="THU29" s="7"/>
      <c r="THV29" s="7"/>
      <c r="THW29" s="7"/>
      <c r="THX29" s="7"/>
      <c r="THY29" s="7"/>
      <c r="THZ29" s="7"/>
      <c r="TIA29" s="7"/>
      <c r="TIB29" s="7"/>
      <c r="TIC29" s="7"/>
      <c r="TID29" s="7"/>
      <c r="TIE29" s="7"/>
      <c r="TIF29" s="7"/>
      <c r="TIG29" s="7"/>
      <c r="TIH29" s="7"/>
      <c r="TII29" s="7"/>
      <c r="TIJ29" s="7"/>
      <c r="TIK29" s="7"/>
      <c r="TIL29" s="7"/>
      <c r="TIM29" s="7"/>
      <c r="TIN29" s="7"/>
      <c r="TIO29" s="7"/>
      <c r="TIP29" s="7"/>
      <c r="TIQ29" s="7"/>
      <c r="TIR29" s="7"/>
      <c r="TIS29" s="7"/>
      <c r="TIT29" s="7"/>
      <c r="TIU29" s="7"/>
      <c r="TIV29" s="7"/>
      <c r="TIW29" s="7"/>
      <c r="TIX29" s="7"/>
      <c r="TIY29" s="7"/>
      <c r="TIZ29" s="7"/>
      <c r="TJA29" s="7"/>
      <c r="TJB29" s="7"/>
      <c r="TJC29" s="7"/>
      <c r="TJD29" s="7"/>
      <c r="TJE29" s="7"/>
      <c r="TJF29" s="7"/>
      <c r="TJG29" s="7"/>
      <c r="TJH29" s="7"/>
      <c r="TJI29" s="7"/>
      <c r="TJJ29" s="7"/>
      <c r="TJK29" s="7"/>
      <c r="TJL29" s="7"/>
      <c r="TJM29" s="7"/>
      <c r="TJN29" s="7"/>
      <c r="TJO29" s="7"/>
      <c r="TJP29" s="7"/>
      <c r="TJQ29" s="7"/>
      <c r="TJR29" s="7"/>
      <c r="TJS29" s="7"/>
      <c r="TJT29" s="7"/>
      <c r="TJU29" s="7"/>
      <c r="TJV29" s="7"/>
      <c r="TJW29" s="7"/>
      <c r="TJX29" s="7"/>
      <c r="TJY29" s="7"/>
      <c r="TJZ29" s="7"/>
      <c r="TKA29" s="7"/>
      <c r="TKB29" s="7"/>
      <c r="TKC29" s="7"/>
      <c r="TKD29" s="7"/>
      <c r="TKE29" s="7"/>
      <c r="TKF29" s="7"/>
      <c r="TKG29" s="7"/>
      <c r="TKH29" s="7"/>
      <c r="TKI29" s="7"/>
      <c r="TKJ29" s="7"/>
      <c r="TKK29" s="7"/>
      <c r="TKL29" s="7"/>
      <c r="TKM29" s="7"/>
      <c r="TKN29" s="7"/>
      <c r="TKO29" s="7"/>
      <c r="TKP29" s="7"/>
      <c r="TKQ29" s="7"/>
      <c r="TKR29" s="7"/>
      <c r="TKS29" s="7"/>
      <c r="TKT29" s="7"/>
      <c r="TKU29" s="7"/>
      <c r="TKV29" s="7"/>
      <c r="TKW29" s="7"/>
      <c r="TKX29" s="7"/>
      <c r="TKY29" s="7"/>
      <c r="TKZ29" s="7"/>
      <c r="TLA29" s="7"/>
      <c r="TLB29" s="7"/>
      <c r="TLC29" s="7"/>
      <c r="TLD29" s="7"/>
      <c r="TLE29" s="7"/>
      <c r="TLF29" s="7"/>
      <c r="TLG29" s="7"/>
      <c r="TLH29" s="7"/>
      <c r="TLI29" s="7"/>
      <c r="TLJ29" s="7"/>
      <c r="TLK29" s="7"/>
      <c r="TLL29" s="7"/>
      <c r="TLM29" s="7"/>
      <c r="TLN29" s="7"/>
      <c r="TLO29" s="7"/>
      <c r="TLP29" s="7"/>
      <c r="TLQ29" s="7"/>
      <c r="TLR29" s="7"/>
      <c r="TLS29" s="7"/>
      <c r="TLT29" s="7"/>
      <c r="TLU29" s="7"/>
      <c r="TLV29" s="7"/>
      <c r="TLW29" s="7"/>
      <c r="TLX29" s="7"/>
      <c r="TLY29" s="7"/>
      <c r="TLZ29" s="7"/>
      <c r="TMA29" s="7"/>
      <c r="TMB29" s="7"/>
      <c r="TMC29" s="7"/>
      <c r="TMD29" s="7"/>
      <c r="TME29" s="7"/>
      <c r="TMF29" s="7"/>
      <c r="TMG29" s="7"/>
      <c r="TMH29" s="7"/>
      <c r="TMI29" s="7"/>
      <c r="TMJ29" s="7"/>
      <c r="TMK29" s="7"/>
      <c r="TML29" s="7"/>
      <c r="TMM29" s="7"/>
      <c r="TMN29" s="7"/>
      <c r="TMO29" s="7"/>
      <c r="TMP29" s="7"/>
      <c r="TMQ29" s="7"/>
      <c r="TMR29" s="7"/>
      <c r="TMS29" s="7"/>
      <c r="TMT29" s="7"/>
      <c r="TMU29" s="7"/>
      <c r="TMV29" s="7"/>
      <c r="TMW29" s="7"/>
      <c r="TMX29" s="7"/>
      <c r="TMY29" s="7"/>
      <c r="TMZ29" s="7"/>
      <c r="TNA29" s="7"/>
      <c r="TNB29" s="7"/>
      <c r="TNC29" s="7"/>
      <c r="TND29" s="7"/>
      <c r="TNE29" s="7"/>
      <c r="TNF29" s="7"/>
      <c r="TNG29" s="7"/>
      <c r="TNH29" s="7"/>
      <c r="TNI29" s="7"/>
      <c r="TNJ29" s="7"/>
      <c r="TNK29" s="7"/>
      <c r="TNL29" s="7"/>
      <c r="TNM29" s="7"/>
      <c r="TNN29" s="7"/>
      <c r="TNO29" s="7"/>
      <c r="TNP29" s="7"/>
      <c r="TNQ29" s="7"/>
      <c r="TNR29" s="7"/>
      <c r="TNS29" s="7"/>
      <c r="TNT29" s="7"/>
      <c r="TNU29" s="7"/>
      <c r="TNV29" s="7"/>
      <c r="TNW29" s="7"/>
      <c r="TNX29" s="7"/>
      <c r="TNY29" s="7"/>
      <c r="TNZ29" s="7"/>
      <c r="TOA29" s="7"/>
      <c r="TOB29" s="7"/>
      <c r="TOC29" s="7"/>
      <c r="TOD29" s="7"/>
      <c r="TOE29" s="7"/>
      <c r="TOF29" s="7"/>
      <c r="TOG29" s="7"/>
      <c r="TOH29" s="7"/>
      <c r="TOI29" s="7"/>
      <c r="TOJ29" s="7"/>
      <c r="TOK29" s="7"/>
      <c r="TOL29" s="7"/>
      <c r="TOM29" s="7"/>
      <c r="TON29" s="7"/>
      <c r="TOO29" s="7"/>
      <c r="TOP29" s="7"/>
      <c r="TOQ29" s="7"/>
      <c r="TOR29" s="7"/>
      <c r="TOS29" s="7"/>
      <c r="TOT29" s="7"/>
      <c r="TOU29" s="7"/>
      <c r="TOV29" s="7"/>
      <c r="TOW29" s="7"/>
      <c r="TOX29" s="7"/>
      <c r="TOY29" s="7"/>
      <c r="TOZ29" s="7"/>
      <c r="TPA29" s="7"/>
      <c r="TPB29" s="7"/>
      <c r="TPC29" s="7"/>
      <c r="TPD29" s="7"/>
      <c r="TPE29" s="7"/>
      <c r="TPF29" s="7"/>
      <c r="TPG29" s="7"/>
      <c r="TPH29" s="7"/>
      <c r="TPI29" s="7"/>
      <c r="TPJ29" s="7"/>
      <c r="TPK29" s="7"/>
      <c r="TPL29" s="7"/>
      <c r="TPM29" s="7"/>
      <c r="TPN29" s="7"/>
      <c r="TPO29" s="7"/>
      <c r="TPP29" s="7"/>
      <c r="TPQ29" s="7"/>
      <c r="TPR29" s="7"/>
      <c r="TPS29" s="7"/>
      <c r="TPT29" s="7"/>
      <c r="TPU29" s="7"/>
      <c r="TPV29" s="7"/>
      <c r="TPW29" s="7"/>
      <c r="TPX29" s="7"/>
      <c r="TPY29" s="7"/>
      <c r="TPZ29" s="7"/>
      <c r="TQA29" s="7"/>
      <c r="TQB29" s="7"/>
      <c r="TQC29" s="7"/>
      <c r="TQD29" s="7"/>
      <c r="TQE29" s="7"/>
      <c r="TQF29" s="7"/>
      <c r="TQG29" s="7"/>
      <c r="TQH29" s="7"/>
      <c r="TQI29" s="7"/>
      <c r="TQJ29" s="7"/>
      <c r="TQK29" s="7"/>
      <c r="TQL29" s="7"/>
      <c r="TQM29" s="7"/>
      <c r="TQN29" s="7"/>
      <c r="TQO29" s="7"/>
      <c r="TQP29" s="7"/>
      <c r="TQQ29" s="7"/>
      <c r="TQR29" s="7"/>
      <c r="TQS29" s="7"/>
      <c r="TQT29" s="7"/>
      <c r="TQU29" s="7"/>
      <c r="TQV29" s="7"/>
      <c r="TQW29" s="7"/>
      <c r="TQX29" s="7"/>
      <c r="TQY29" s="7"/>
      <c r="TQZ29" s="7"/>
      <c r="TRA29" s="7"/>
      <c r="TRB29" s="7"/>
      <c r="TRC29" s="7"/>
      <c r="TRD29" s="7"/>
      <c r="TRE29" s="7"/>
      <c r="TRF29" s="7"/>
      <c r="TRG29" s="7"/>
      <c r="TRH29" s="7"/>
      <c r="TRI29" s="7"/>
      <c r="TRJ29" s="7"/>
      <c r="TRK29" s="7"/>
      <c r="TRL29" s="7"/>
      <c r="TRM29" s="7"/>
      <c r="TRN29" s="7"/>
      <c r="TRO29" s="7"/>
      <c r="TRP29" s="7"/>
      <c r="TRQ29" s="7"/>
      <c r="TRR29" s="7"/>
      <c r="TRS29" s="7"/>
      <c r="TRT29" s="7"/>
      <c r="TRU29" s="7"/>
      <c r="TRV29" s="7"/>
      <c r="TRW29" s="7"/>
      <c r="TRX29" s="7"/>
      <c r="TRY29" s="7"/>
      <c r="TRZ29" s="7"/>
      <c r="TSA29" s="7"/>
      <c r="TSB29" s="7"/>
      <c r="TSC29" s="7"/>
      <c r="TSD29" s="7"/>
      <c r="TSE29" s="7"/>
      <c r="TSF29" s="7"/>
      <c r="TSG29" s="7"/>
      <c r="TSH29" s="7"/>
      <c r="TSI29" s="7"/>
      <c r="TSJ29" s="7"/>
      <c r="TSK29" s="7"/>
      <c r="TSL29" s="7"/>
      <c r="TSM29" s="7"/>
      <c r="TSN29" s="7"/>
      <c r="TSO29" s="7"/>
      <c r="TSP29" s="7"/>
      <c r="TSQ29" s="7"/>
      <c r="TSR29" s="7"/>
      <c r="TSS29" s="7"/>
      <c r="TST29" s="7"/>
      <c r="TSU29" s="7"/>
      <c r="TSV29" s="7"/>
      <c r="TSW29" s="7"/>
      <c r="TSX29" s="7"/>
      <c r="TSY29" s="7"/>
      <c r="TSZ29" s="7"/>
      <c r="TTA29" s="7"/>
      <c r="TTB29" s="7"/>
      <c r="TTC29" s="7"/>
      <c r="TTD29" s="7"/>
      <c r="TTE29" s="7"/>
      <c r="TTF29" s="7"/>
      <c r="TTG29" s="7"/>
      <c r="TTH29" s="7"/>
      <c r="TTI29" s="7"/>
      <c r="TTJ29" s="7"/>
      <c r="TTK29" s="7"/>
      <c r="TTL29" s="7"/>
      <c r="TTM29" s="7"/>
      <c r="TTN29" s="7"/>
      <c r="TTO29" s="7"/>
      <c r="TTP29" s="7"/>
      <c r="TTQ29" s="7"/>
      <c r="TTR29" s="7"/>
      <c r="TTS29" s="7"/>
      <c r="TTT29" s="7"/>
      <c r="TTU29" s="7"/>
      <c r="TTV29" s="7"/>
      <c r="TTW29" s="7"/>
      <c r="TTX29" s="7"/>
      <c r="TTY29" s="7"/>
      <c r="TTZ29" s="7"/>
      <c r="TUA29" s="7"/>
      <c r="TUB29" s="7"/>
      <c r="TUC29" s="7"/>
      <c r="TUD29" s="7"/>
      <c r="TUE29" s="7"/>
      <c r="TUF29" s="7"/>
      <c r="TUG29" s="7"/>
      <c r="TUH29" s="7"/>
      <c r="TUI29" s="7"/>
      <c r="TUJ29" s="7"/>
      <c r="TUK29" s="7"/>
      <c r="TUL29" s="7"/>
      <c r="TUM29" s="7"/>
      <c r="TUN29" s="7"/>
      <c r="TUO29" s="7"/>
      <c r="TUP29" s="7"/>
      <c r="TUQ29" s="7"/>
      <c r="TUR29" s="7"/>
      <c r="TUS29" s="7"/>
      <c r="TUT29" s="7"/>
      <c r="TUU29" s="7"/>
      <c r="TUV29" s="7"/>
      <c r="TUW29" s="7"/>
      <c r="TUX29" s="7"/>
      <c r="TUY29" s="7"/>
      <c r="TUZ29" s="7"/>
      <c r="TVA29" s="7"/>
      <c r="TVB29" s="7"/>
      <c r="TVC29" s="7"/>
      <c r="TVD29" s="7"/>
      <c r="TVE29" s="7"/>
      <c r="TVF29" s="7"/>
      <c r="TVG29" s="7"/>
      <c r="TVH29" s="7"/>
      <c r="TVI29" s="7"/>
      <c r="TVJ29" s="7"/>
      <c r="TVK29" s="7"/>
      <c r="TVL29" s="7"/>
      <c r="TVM29" s="7"/>
      <c r="TVN29" s="7"/>
      <c r="TVO29" s="7"/>
      <c r="TVP29" s="7"/>
      <c r="TVQ29" s="7"/>
      <c r="TVR29" s="7"/>
      <c r="TVS29" s="7"/>
      <c r="TVT29" s="7"/>
      <c r="TVU29" s="7"/>
      <c r="TVV29" s="7"/>
      <c r="TVW29" s="7"/>
      <c r="TVX29" s="7"/>
      <c r="TVY29" s="7"/>
      <c r="TVZ29" s="7"/>
      <c r="TWA29" s="7"/>
      <c r="TWB29" s="7"/>
      <c r="TWC29" s="7"/>
      <c r="TWD29" s="7"/>
      <c r="TWE29" s="7"/>
      <c r="TWF29" s="7"/>
      <c r="TWG29" s="7"/>
      <c r="TWH29" s="7"/>
      <c r="TWI29" s="7"/>
      <c r="TWJ29" s="7"/>
      <c r="TWK29" s="7"/>
      <c r="TWL29" s="7"/>
      <c r="TWM29" s="7"/>
      <c r="TWN29" s="7"/>
      <c r="TWO29" s="7"/>
      <c r="TWP29" s="7"/>
      <c r="TWQ29" s="7"/>
      <c r="TWR29" s="7"/>
      <c r="TWS29" s="7"/>
      <c r="TWT29" s="7"/>
      <c r="TWU29" s="7"/>
      <c r="TWV29" s="7"/>
      <c r="TWW29" s="7"/>
      <c r="TWX29" s="7"/>
      <c r="TWY29" s="7"/>
      <c r="TWZ29" s="7"/>
      <c r="TXA29" s="7"/>
      <c r="TXB29" s="7"/>
      <c r="TXC29" s="7"/>
      <c r="TXD29" s="7"/>
      <c r="TXE29" s="7"/>
      <c r="TXF29" s="7"/>
      <c r="TXG29" s="7"/>
      <c r="TXH29" s="7"/>
      <c r="TXI29" s="7"/>
      <c r="TXJ29" s="7"/>
      <c r="TXK29" s="7"/>
      <c r="TXL29" s="7"/>
      <c r="TXM29" s="7"/>
      <c r="TXN29" s="7"/>
      <c r="TXO29" s="7"/>
      <c r="TXP29" s="7"/>
      <c r="TXQ29" s="7"/>
      <c r="TXR29" s="7"/>
      <c r="TXS29" s="7"/>
      <c r="TXT29" s="7"/>
      <c r="TXU29" s="7"/>
      <c r="TXV29" s="7"/>
      <c r="TXW29" s="7"/>
      <c r="TXX29" s="7"/>
      <c r="TXY29" s="7"/>
      <c r="TXZ29" s="7"/>
      <c r="TYA29" s="7"/>
      <c r="TYB29" s="7"/>
      <c r="TYC29" s="7"/>
      <c r="TYD29" s="7"/>
      <c r="TYE29" s="7"/>
      <c r="TYF29" s="7"/>
      <c r="TYG29" s="7"/>
      <c r="TYH29" s="7"/>
      <c r="TYI29" s="7"/>
      <c r="TYJ29" s="7"/>
      <c r="TYK29" s="7"/>
      <c r="TYL29" s="7"/>
      <c r="TYM29" s="7"/>
      <c r="TYN29" s="7"/>
      <c r="TYO29" s="7"/>
      <c r="TYP29" s="7"/>
      <c r="TYQ29" s="7"/>
      <c r="TYR29" s="7"/>
      <c r="TYS29" s="7"/>
      <c r="TYT29" s="7"/>
      <c r="TYU29" s="7"/>
      <c r="TYV29" s="7"/>
      <c r="TYW29" s="7"/>
      <c r="TYX29" s="7"/>
      <c r="TYY29" s="7"/>
      <c r="TYZ29" s="7"/>
      <c r="TZA29" s="7"/>
      <c r="TZB29" s="7"/>
      <c r="TZC29" s="7"/>
      <c r="TZD29" s="7"/>
      <c r="TZE29" s="7"/>
      <c r="TZF29" s="7"/>
      <c r="TZG29" s="7"/>
      <c r="TZH29" s="7"/>
      <c r="TZI29" s="7"/>
      <c r="TZJ29" s="7"/>
      <c r="TZK29" s="7"/>
      <c r="TZL29" s="7"/>
      <c r="TZM29" s="7"/>
      <c r="TZN29" s="7"/>
      <c r="TZO29" s="7"/>
      <c r="TZP29" s="7"/>
      <c r="TZQ29" s="7"/>
      <c r="TZR29" s="7"/>
      <c r="TZS29" s="7"/>
      <c r="TZT29" s="7"/>
      <c r="TZU29" s="7"/>
      <c r="TZV29" s="7"/>
      <c r="TZW29" s="7"/>
      <c r="TZX29" s="7"/>
      <c r="TZY29" s="7"/>
      <c r="TZZ29" s="7"/>
      <c r="UAA29" s="7"/>
      <c r="UAB29" s="7"/>
      <c r="UAC29" s="7"/>
      <c r="UAD29" s="7"/>
      <c r="UAE29" s="7"/>
      <c r="UAF29" s="7"/>
      <c r="UAG29" s="7"/>
      <c r="UAH29" s="7"/>
      <c r="UAI29" s="7"/>
      <c r="UAJ29" s="7"/>
      <c r="UAK29" s="7"/>
      <c r="UAL29" s="7"/>
      <c r="UAM29" s="7"/>
      <c r="UAN29" s="7"/>
      <c r="UAO29" s="7"/>
      <c r="UAP29" s="7"/>
      <c r="UAQ29" s="7"/>
      <c r="UAR29" s="7"/>
      <c r="UAS29" s="7"/>
      <c r="UAT29" s="7"/>
      <c r="UAU29" s="7"/>
      <c r="UAV29" s="7"/>
      <c r="UAW29" s="7"/>
      <c r="UAX29" s="7"/>
      <c r="UAY29" s="7"/>
      <c r="UAZ29" s="7"/>
      <c r="UBA29" s="7"/>
      <c r="UBB29" s="7"/>
      <c r="UBC29" s="7"/>
      <c r="UBD29" s="7"/>
      <c r="UBE29" s="7"/>
      <c r="UBF29" s="7"/>
      <c r="UBG29" s="7"/>
      <c r="UBH29" s="7"/>
      <c r="UBI29" s="7"/>
      <c r="UBJ29" s="7"/>
      <c r="UBK29" s="7"/>
      <c r="UBL29" s="7"/>
      <c r="UBM29" s="7"/>
      <c r="UBN29" s="7"/>
      <c r="UBO29" s="7"/>
      <c r="UBP29" s="7"/>
      <c r="UBQ29" s="7"/>
      <c r="UBR29" s="7"/>
      <c r="UBS29" s="7"/>
      <c r="UBT29" s="7"/>
      <c r="UBU29" s="7"/>
      <c r="UBV29" s="7"/>
      <c r="UBW29" s="7"/>
      <c r="UBX29" s="7"/>
      <c r="UBY29" s="7"/>
      <c r="UBZ29" s="7"/>
      <c r="UCA29" s="7"/>
      <c r="UCB29" s="7"/>
      <c r="UCC29" s="7"/>
      <c r="UCD29" s="7"/>
      <c r="UCE29" s="7"/>
      <c r="UCF29" s="7"/>
      <c r="UCG29" s="7"/>
      <c r="UCH29" s="7"/>
      <c r="UCI29" s="7"/>
      <c r="UCJ29" s="7"/>
      <c r="UCK29" s="7"/>
      <c r="UCL29" s="7"/>
      <c r="UCM29" s="7"/>
      <c r="UCN29" s="7"/>
      <c r="UCO29" s="7"/>
      <c r="UCP29" s="7"/>
      <c r="UCQ29" s="7"/>
      <c r="UCR29" s="7"/>
      <c r="UCS29" s="7"/>
      <c r="UCT29" s="7"/>
      <c r="UCU29" s="7"/>
      <c r="UCV29" s="7"/>
      <c r="UCW29" s="7"/>
      <c r="UCX29" s="7"/>
      <c r="UCY29" s="7"/>
      <c r="UCZ29" s="7"/>
      <c r="UDA29" s="7"/>
      <c r="UDB29" s="7"/>
      <c r="UDC29" s="7"/>
      <c r="UDD29" s="7"/>
      <c r="UDE29" s="7"/>
      <c r="UDF29" s="7"/>
      <c r="UDG29" s="7"/>
      <c r="UDH29" s="7"/>
      <c r="UDI29" s="7"/>
      <c r="UDJ29" s="7"/>
      <c r="UDK29" s="7"/>
      <c r="UDL29" s="7"/>
      <c r="UDM29" s="7"/>
      <c r="UDN29" s="7"/>
      <c r="UDO29" s="7"/>
      <c r="UDP29" s="7"/>
      <c r="UDQ29" s="7"/>
      <c r="UDR29" s="7"/>
      <c r="UDS29" s="7"/>
      <c r="UDT29" s="7"/>
      <c r="UDU29" s="7"/>
      <c r="UDV29" s="7"/>
      <c r="UDW29" s="7"/>
      <c r="UDX29" s="7"/>
      <c r="UDY29" s="7"/>
      <c r="UDZ29" s="7"/>
      <c r="UEA29" s="7"/>
      <c r="UEB29" s="7"/>
      <c r="UEC29" s="7"/>
      <c r="UED29" s="7"/>
      <c r="UEE29" s="7"/>
      <c r="UEF29" s="7"/>
      <c r="UEG29" s="7"/>
      <c r="UEH29" s="7"/>
      <c r="UEI29" s="7"/>
      <c r="UEJ29" s="7"/>
      <c r="UEK29" s="7"/>
      <c r="UEL29" s="7"/>
      <c r="UEM29" s="7"/>
      <c r="UEN29" s="7"/>
      <c r="UEO29" s="7"/>
      <c r="UEP29" s="7"/>
      <c r="UEQ29" s="7"/>
      <c r="UER29" s="7"/>
      <c r="UES29" s="7"/>
      <c r="UET29" s="7"/>
      <c r="UEU29" s="7"/>
      <c r="UEV29" s="7"/>
      <c r="UEW29" s="7"/>
      <c r="UEX29" s="7"/>
      <c r="UEY29" s="7"/>
      <c r="UEZ29" s="7"/>
      <c r="UFA29" s="7"/>
      <c r="UFB29" s="7"/>
      <c r="UFC29" s="7"/>
      <c r="UFD29" s="7"/>
      <c r="UFE29" s="7"/>
      <c r="UFF29" s="7"/>
      <c r="UFG29" s="7"/>
      <c r="UFH29" s="7"/>
      <c r="UFI29" s="7"/>
      <c r="UFJ29" s="7"/>
      <c r="UFK29" s="7"/>
      <c r="UFL29" s="7"/>
      <c r="UFM29" s="7"/>
      <c r="UFN29" s="7"/>
      <c r="UFO29" s="7"/>
      <c r="UFP29" s="7"/>
      <c r="UFQ29" s="7"/>
      <c r="UFR29" s="7"/>
      <c r="UFS29" s="7"/>
      <c r="UFT29" s="7"/>
      <c r="UFU29" s="7"/>
      <c r="UFV29" s="7"/>
      <c r="UFW29" s="7"/>
      <c r="UFX29" s="7"/>
      <c r="UFY29" s="7"/>
      <c r="UFZ29" s="7"/>
      <c r="UGA29" s="7"/>
      <c r="UGB29" s="7"/>
      <c r="UGC29" s="7"/>
      <c r="UGD29" s="7"/>
      <c r="UGE29" s="7"/>
      <c r="UGF29" s="7"/>
      <c r="UGG29" s="7"/>
      <c r="UGH29" s="7"/>
      <c r="UGI29" s="7"/>
      <c r="UGJ29" s="7"/>
      <c r="UGK29" s="7"/>
      <c r="UGL29" s="7"/>
      <c r="UGM29" s="7"/>
      <c r="UGN29" s="7"/>
      <c r="UGO29" s="7"/>
      <c r="UGP29" s="7"/>
      <c r="UGQ29" s="7"/>
      <c r="UGR29" s="7"/>
      <c r="UGS29" s="7"/>
      <c r="UGT29" s="7"/>
      <c r="UGU29" s="7"/>
      <c r="UGV29" s="7"/>
      <c r="UGW29" s="7"/>
      <c r="UGX29" s="7"/>
      <c r="UGY29" s="7"/>
      <c r="UGZ29" s="7"/>
      <c r="UHA29" s="7"/>
      <c r="UHB29" s="7"/>
      <c r="UHC29" s="7"/>
      <c r="UHD29" s="7"/>
      <c r="UHE29" s="7"/>
      <c r="UHF29" s="7"/>
      <c r="UHG29" s="7"/>
      <c r="UHH29" s="7"/>
      <c r="UHI29" s="7"/>
      <c r="UHJ29" s="7"/>
      <c r="UHK29" s="7"/>
      <c r="UHL29" s="7"/>
      <c r="UHM29" s="7"/>
      <c r="UHN29" s="7"/>
      <c r="UHO29" s="7"/>
      <c r="UHP29" s="7"/>
      <c r="UHQ29" s="7"/>
      <c r="UHR29" s="7"/>
      <c r="UHS29" s="7"/>
      <c r="UHT29" s="7"/>
      <c r="UHU29" s="7"/>
      <c r="UHV29" s="7"/>
      <c r="UHW29" s="7"/>
      <c r="UHX29" s="7"/>
      <c r="UHY29" s="7"/>
      <c r="UHZ29" s="7"/>
      <c r="UIA29" s="7"/>
      <c r="UIB29" s="7"/>
      <c r="UIC29" s="7"/>
      <c r="UID29" s="7"/>
      <c r="UIE29" s="7"/>
      <c r="UIF29" s="7"/>
      <c r="UIG29" s="7"/>
      <c r="UIH29" s="7"/>
      <c r="UII29" s="7"/>
      <c r="UIJ29" s="7"/>
      <c r="UIK29" s="7"/>
      <c r="UIL29" s="7"/>
      <c r="UIM29" s="7"/>
      <c r="UIN29" s="7"/>
      <c r="UIO29" s="7"/>
      <c r="UIP29" s="7"/>
      <c r="UIQ29" s="7"/>
      <c r="UIR29" s="7"/>
      <c r="UIS29" s="7"/>
      <c r="UIT29" s="7"/>
      <c r="UIU29" s="7"/>
      <c r="UIV29" s="7"/>
      <c r="UIW29" s="7"/>
      <c r="UIX29" s="7"/>
      <c r="UIY29" s="7"/>
      <c r="UIZ29" s="7"/>
      <c r="UJA29" s="7"/>
      <c r="UJB29" s="7"/>
      <c r="UJC29" s="7"/>
      <c r="UJD29" s="7"/>
      <c r="UJE29" s="7"/>
      <c r="UJF29" s="7"/>
      <c r="UJG29" s="7"/>
      <c r="UJH29" s="7"/>
      <c r="UJI29" s="7"/>
      <c r="UJJ29" s="7"/>
      <c r="UJK29" s="7"/>
      <c r="UJL29" s="7"/>
      <c r="UJM29" s="7"/>
      <c r="UJN29" s="7"/>
      <c r="UJO29" s="7"/>
      <c r="UJP29" s="7"/>
      <c r="UJQ29" s="7"/>
      <c r="UJR29" s="7"/>
      <c r="UJS29" s="7"/>
      <c r="UJT29" s="7"/>
      <c r="UJU29" s="7"/>
      <c r="UJV29" s="7"/>
      <c r="UJW29" s="7"/>
      <c r="UJX29" s="7"/>
      <c r="UJY29" s="7"/>
      <c r="UJZ29" s="7"/>
      <c r="UKA29" s="7"/>
      <c r="UKB29" s="7"/>
      <c r="UKC29" s="7"/>
      <c r="UKD29" s="7"/>
      <c r="UKE29" s="7"/>
      <c r="UKF29" s="7"/>
      <c r="UKG29" s="7"/>
      <c r="UKH29" s="7"/>
      <c r="UKI29" s="7"/>
      <c r="UKJ29" s="7"/>
      <c r="UKK29" s="7"/>
      <c r="UKL29" s="7"/>
      <c r="UKM29" s="7"/>
      <c r="UKN29" s="7"/>
      <c r="UKO29" s="7"/>
      <c r="UKP29" s="7"/>
      <c r="UKQ29" s="7"/>
      <c r="UKR29" s="7"/>
      <c r="UKS29" s="7"/>
      <c r="UKT29" s="7"/>
      <c r="UKU29" s="7"/>
      <c r="UKV29" s="7"/>
      <c r="UKW29" s="7"/>
      <c r="UKX29" s="7"/>
      <c r="UKY29" s="7"/>
      <c r="UKZ29" s="7"/>
      <c r="ULA29" s="7"/>
      <c r="ULB29" s="7"/>
      <c r="ULC29" s="7"/>
      <c r="ULD29" s="7"/>
      <c r="ULE29" s="7"/>
      <c r="ULF29" s="7"/>
      <c r="ULG29" s="7"/>
      <c r="ULH29" s="7"/>
      <c r="ULI29" s="7"/>
      <c r="ULJ29" s="7"/>
      <c r="ULK29" s="7"/>
      <c r="ULL29" s="7"/>
      <c r="ULM29" s="7"/>
      <c r="ULN29" s="7"/>
      <c r="ULO29" s="7"/>
      <c r="ULP29" s="7"/>
      <c r="ULQ29" s="7"/>
      <c r="ULR29" s="7"/>
      <c r="ULS29" s="7"/>
      <c r="ULT29" s="7"/>
      <c r="ULU29" s="7"/>
      <c r="ULV29" s="7"/>
      <c r="ULW29" s="7"/>
      <c r="ULX29" s="7"/>
      <c r="ULY29" s="7"/>
      <c r="ULZ29" s="7"/>
      <c r="UMA29" s="7"/>
      <c r="UMB29" s="7"/>
      <c r="UMC29" s="7"/>
      <c r="UMD29" s="7"/>
      <c r="UME29" s="7"/>
      <c r="UMF29" s="7"/>
      <c r="UMG29" s="7"/>
      <c r="UMH29" s="7"/>
      <c r="UMI29" s="7"/>
      <c r="UMJ29" s="7"/>
      <c r="UMK29" s="7"/>
      <c r="UML29" s="7"/>
      <c r="UMM29" s="7"/>
      <c r="UMN29" s="7"/>
      <c r="UMO29" s="7"/>
      <c r="UMP29" s="7"/>
      <c r="UMQ29" s="7"/>
      <c r="UMR29" s="7"/>
      <c r="UMS29" s="7"/>
      <c r="UMT29" s="7"/>
      <c r="UMU29" s="7"/>
      <c r="UMV29" s="7"/>
      <c r="UMW29" s="7"/>
      <c r="UMX29" s="7"/>
      <c r="UMY29" s="7"/>
      <c r="UMZ29" s="7"/>
      <c r="UNA29" s="7"/>
      <c r="UNB29" s="7"/>
      <c r="UNC29" s="7"/>
      <c r="UND29" s="7"/>
      <c r="UNE29" s="7"/>
      <c r="UNF29" s="7"/>
      <c r="UNG29" s="7"/>
      <c r="UNH29" s="7"/>
      <c r="UNI29" s="7"/>
      <c r="UNJ29" s="7"/>
      <c r="UNK29" s="7"/>
      <c r="UNL29" s="7"/>
      <c r="UNM29" s="7"/>
      <c r="UNN29" s="7"/>
      <c r="UNO29" s="7"/>
      <c r="UNP29" s="7"/>
      <c r="UNQ29" s="7"/>
      <c r="UNR29" s="7"/>
      <c r="UNS29" s="7"/>
      <c r="UNT29" s="7"/>
      <c r="UNU29" s="7"/>
      <c r="UNV29" s="7"/>
      <c r="UNW29" s="7"/>
      <c r="UNX29" s="7"/>
      <c r="UNY29" s="7"/>
      <c r="UNZ29" s="7"/>
      <c r="UOA29" s="7"/>
      <c r="UOB29" s="7"/>
      <c r="UOC29" s="7"/>
      <c r="UOD29" s="7"/>
      <c r="UOE29" s="7"/>
      <c r="UOF29" s="7"/>
      <c r="UOG29" s="7"/>
      <c r="UOH29" s="7"/>
      <c r="UOI29" s="7"/>
      <c r="UOJ29" s="7"/>
      <c r="UOK29" s="7"/>
      <c r="UOL29" s="7"/>
      <c r="UOM29" s="7"/>
      <c r="UON29" s="7"/>
      <c r="UOO29" s="7"/>
      <c r="UOP29" s="7"/>
      <c r="UOQ29" s="7"/>
      <c r="UOR29" s="7"/>
      <c r="UOS29" s="7"/>
      <c r="UOT29" s="7"/>
      <c r="UOU29" s="7"/>
      <c r="UOV29" s="7"/>
      <c r="UOW29" s="7"/>
      <c r="UOX29" s="7"/>
      <c r="UOY29" s="7"/>
      <c r="UOZ29" s="7"/>
      <c r="UPA29" s="7"/>
      <c r="UPB29" s="7"/>
      <c r="UPC29" s="7"/>
      <c r="UPD29" s="7"/>
      <c r="UPE29" s="7"/>
      <c r="UPF29" s="7"/>
      <c r="UPG29" s="7"/>
      <c r="UPH29" s="7"/>
      <c r="UPI29" s="7"/>
      <c r="UPJ29" s="7"/>
      <c r="UPK29" s="7"/>
      <c r="UPL29" s="7"/>
      <c r="UPM29" s="7"/>
      <c r="UPN29" s="7"/>
      <c r="UPO29" s="7"/>
      <c r="UPP29" s="7"/>
      <c r="UPQ29" s="7"/>
      <c r="UPR29" s="7"/>
      <c r="UPS29" s="7"/>
      <c r="UPT29" s="7"/>
      <c r="UPU29" s="7"/>
      <c r="UPV29" s="7"/>
      <c r="UPW29" s="7"/>
      <c r="UPX29" s="7"/>
      <c r="UPY29" s="7"/>
      <c r="UPZ29" s="7"/>
      <c r="UQA29" s="7"/>
      <c r="UQB29" s="7"/>
      <c r="UQC29" s="7"/>
      <c r="UQD29" s="7"/>
      <c r="UQE29" s="7"/>
      <c r="UQF29" s="7"/>
      <c r="UQG29" s="7"/>
      <c r="UQH29" s="7"/>
      <c r="UQI29" s="7"/>
      <c r="UQJ29" s="7"/>
      <c r="UQK29" s="7"/>
      <c r="UQL29" s="7"/>
      <c r="UQM29" s="7"/>
      <c r="UQN29" s="7"/>
      <c r="UQO29" s="7"/>
      <c r="UQP29" s="7"/>
      <c r="UQQ29" s="7"/>
      <c r="UQR29" s="7"/>
      <c r="UQS29" s="7"/>
      <c r="UQT29" s="7"/>
      <c r="UQU29" s="7"/>
      <c r="UQV29" s="7"/>
      <c r="UQW29" s="7"/>
      <c r="UQX29" s="7"/>
      <c r="UQY29" s="7"/>
      <c r="UQZ29" s="7"/>
      <c r="URA29" s="7"/>
      <c r="URB29" s="7"/>
      <c r="URC29" s="7"/>
      <c r="URD29" s="7"/>
      <c r="URE29" s="7"/>
      <c r="URF29" s="7"/>
      <c r="URG29" s="7"/>
      <c r="URH29" s="7"/>
      <c r="URI29" s="7"/>
      <c r="URJ29" s="7"/>
      <c r="URK29" s="7"/>
      <c r="URL29" s="7"/>
      <c r="URM29" s="7"/>
      <c r="URN29" s="7"/>
      <c r="URO29" s="7"/>
      <c r="URP29" s="7"/>
      <c r="URQ29" s="7"/>
      <c r="URR29" s="7"/>
      <c r="URS29" s="7"/>
      <c r="URT29" s="7"/>
      <c r="URU29" s="7"/>
      <c r="URV29" s="7"/>
      <c r="URW29" s="7"/>
      <c r="URX29" s="7"/>
      <c r="URY29" s="7"/>
      <c r="URZ29" s="7"/>
      <c r="USA29" s="7"/>
      <c r="USB29" s="7"/>
      <c r="USC29" s="7"/>
      <c r="USD29" s="7"/>
      <c r="USE29" s="7"/>
      <c r="USF29" s="7"/>
      <c r="USG29" s="7"/>
      <c r="USH29" s="7"/>
      <c r="USI29" s="7"/>
      <c r="USJ29" s="7"/>
      <c r="USK29" s="7"/>
      <c r="USL29" s="7"/>
      <c r="USM29" s="7"/>
      <c r="USN29" s="7"/>
      <c r="USO29" s="7"/>
      <c r="USP29" s="7"/>
      <c r="USQ29" s="7"/>
      <c r="USR29" s="7"/>
      <c r="USS29" s="7"/>
      <c r="UST29" s="7"/>
      <c r="USU29" s="7"/>
      <c r="USV29" s="7"/>
      <c r="USW29" s="7"/>
      <c r="USX29" s="7"/>
      <c r="USY29" s="7"/>
      <c r="USZ29" s="7"/>
      <c r="UTA29" s="7"/>
      <c r="UTB29" s="7"/>
      <c r="UTC29" s="7"/>
      <c r="UTD29" s="7"/>
      <c r="UTE29" s="7"/>
      <c r="UTF29" s="7"/>
      <c r="UTG29" s="7"/>
      <c r="UTH29" s="7"/>
      <c r="UTI29" s="7"/>
      <c r="UTJ29" s="7"/>
      <c r="UTK29" s="7"/>
      <c r="UTL29" s="7"/>
      <c r="UTM29" s="7"/>
      <c r="UTN29" s="7"/>
      <c r="UTO29" s="7"/>
      <c r="UTP29" s="7"/>
      <c r="UTQ29" s="7"/>
      <c r="UTR29" s="7"/>
      <c r="UTS29" s="7"/>
      <c r="UTT29" s="7"/>
      <c r="UTU29" s="7"/>
      <c r="UTV29" s="7"/>
      <c r="UTW29" s="7"/>
      <c r="UTX29" s="7"/>
      <c r="UTY29" s="7"/>
      <c r="UTZ29" s="7"/>
      <c r="UUA29" s="7"/>
      <c r="UUB29" s="7"/>
      <c r="UUC29" s="7"/>
      <c r="UUD29" s="7"/>
      <c r="UUE29" s="7"/>
      <c r="UUF29" s="7"/>
      <c r="UUG29" s="7"/>
      <c r="UUH29" s="7"/>
      <c r="UUI29" s="7"/>
      <c r="UUJ29" s="7"/>
      <c r="UUK29" s="7"/>
      <c r="UUL29" s="7"/>
      <c r="UUM29" s="7"/>
      <c r="UUN29" s="7"/>
      <c r="UUO29" s="7"/>
      <c r="UUP29" s="7"/>
      <c r="UUQ29" s="7"/>
      <c r="UUR29" s="7"/>
      <c r="UUS29" s="7"/>
      <c r="UUT29" s="7"/>
      <c r="UUU29" s="7"/>
      <c r="UUV29" s="7"/>
      <c r="UUW29" s="7"/>
      <c r="UUX29" s="7"/>
      <c r="UUY29" s="7"/>
      <c r="UUZ29" s="7"/>
      <c r="UVA29" s="7"/>
      <c r="UVB29" s="7"/>
      <c r="UVC29" s="7"/>
      <c r="UVD29" s="7"/>
      <c r="UVE29" s="7"/>
      <c r="UVF29" s="7"/>
      <c r="UVG29" s="7"/>
      <c r="UVH29" s="7"/>
      <c r="UVI29" s="7"/>
      <c r="UVJ29" s="7"/>
      <c r="UVK29" s="7"/>
      <c r="UVL29" s="7"/>
      <c r="UVM29" s="7"/>
      <c r="UVN29" s="7"/>
      <c r="UVO29" s="7"/>
      <c r="UVP29" s="7"/>
      <c r="UVQ29" s="7"/>
      <c r="UVR29" s="7"/>
      <c r="UVS29" s="7"/>
      <c r="UVT29" s="7"/>
      <c r="UVU29" s="7"/>
      <c r="UVV29" s="7"/>
      <c r="UVW29" s="7"/>
      <c r="UVX29" s="7"/>
      <c r="UVY29" s="7"/>
      <c r="UVZ29" s="7"/>
      <c r="UWA29" s="7"/>
      <c r="UWB29" s="7"/>
      <c r="UWC29" s="7"/>
      <c r="UWD29" s="7"/>
      <c r="UWE29" s="7"/>
      <c r="UWF29" s="7"/>
      <c r="UWG29" s="7"/>
      <c r="UWH29" s="7"/>
      <c r="UWI29" s="7"/>
      <c r="UWJ29" s="7"/>
      <c r="UWK29" s="7"/>
      <c r="UWL29" s="7"/>
      <c r="UWM29" s="7"/>
      <c r="UWN29" s="7"/>
      <c r="UWO29" s="7"/>
      <c r="UWP29" s="7"/>
      <c r="UWQ29" s="7"/>
      <c r="UWR29" s="7"/>
      <c r="UWS29" s="7"/>
      <c r="UWT29" s="7"/>
      <c r="UWU29" s="7"/>
      <c r="UWV29" s="7"/>
      <c r="UWW29" s="7"/>
      <c r="UWX29" s="7"/>
      <c r="UWY29" s="7"/>
      <c r="UWZ29" s="7"/>
      <c r="UXA29" s="7"/>
      <c r="UXB29" s="7"/>
      <c r="UXC29" s="7"/>
      <c r="UXD29" s="7"/>
      <c r="UXE29" s="7"/>
      <c r="UXF29" s="7"/>
      <c r="UXG29" s="7"/>
      <c r="UXH29" s="7"/>
      <c r="UXI29" s="7"/>
      <c r="UXJ29" s="7"/>
      <c r="UXK29" s="7"/>
      <c r="UXL29" s="7"/>
      <c r="UXM29" s="7"/>
      <c r="UXN29" s="7"/>
      <c r="UXO29" s="7"/>
      <c r="UXP29" s="7"/>
      <c r="UXQ29" s="7"/>
      <c r="UXR29" s="7"/>
      <c r="UXS29" s="7"/>
      <c r="UXT29" s="7"/>
      <c r="UXU29" s="7"/>
      <c r="UXV29" s="7"/>
      <c r="UXW29" s="7"/>
      <c r="UXX29" s="7"/>
      <c r="UXY29" s="7"/>
      <c r="UXZ29" s="7"/>
      <c r="UYA29" s="7"/>
      <c r="UYB29" s="7"/>
      <c r="UYC29" s="7"/>
      <c r="UYD29" s="7"/>
      <c r="UYE29" s="7"/>
      <c r="UYF29" s="7"/>
      <c r="UYG29" s="7"/>
      <c r="UYH29" s="7"/>
      <c r="UYI29" s="7"/>
      <c r="UYJ29" s="7"/>
      <c r="UYK29" s="7"/>
      <c r="UYL29" s="7"/>
      <c r="UYM29" s="7"/>
      <c r="UYN29" s="7"/>
      <c r="UYO29" s="7"/>
      <c r="UYP29" s="7"/>
      <c r="UYQ29" s="7"/>
      <c r="UYR29" s="7"/>
      <c r="UYS29" s="7"/>
      <c r="UYT29" s="7"/>
      <c r="UYU29" s="7"/>
      <c r="UYV29" s="7"/>
      <c r="UYW29" s="7"/>
      <c r="UYX29" s="7"/>
      <c r="UYY29" s="7"/>
      <c r="UYZ29" s="7"/>
      <c r="UZA29" s="7"/>
      <c r="UZB29" s="7"/>
      <c r="UZC29" s="7"/>
      <c r="UZD29" s="7"/>
      <c r="UZE29" s="7"/>
      <c r="UZF29" s="7"/>
      <c r="UZG29" s="7"/>
      <c r="UZH29" s="7"/>
      <c r="UZI29" s="7"/>
      <c r="UZJ29" s="7"/>
      <c r="UZK29" s="7"/>
      <c r="UZL29" s="7"/>
      <c r="UZM29" s="7"/>
      <c r="UZN29" s="7"/>
      <c r="UZO29" s="7"/>
      <c r="UZP29" s="7"/>
      <c r="UZQ29" s="7"/>
      <c r="UZR29" s="7"/>
      <c r="UZS29" s="7"/>
      <c r="UZT29" s="7"/>
      <c r="UZU29" s="7"/>
      <c r="UZV29" s="7"/>
      <c r="UZW29" s="7"/>
      <c r="UZX29" s="7"/>
      <c r="UZY29" s="7"/>
      <c r="UZZ29" s="7"/>
      <c r="VAA29" s="7"/>
      <c r="VAB29" s="7"/>
      <c r="VAC29" s="7"/>
      <c r="VAD29" s="7"/>
      <c r="VAE29" s="7"/>
      <c r="VAF29" s="7"/>
      <c r="VAG29" s="7"/>
      <c r="VAH29" s="7"/>
      <c r="VAI29" s="7"/>
      <c r="VAJ29" s="7"/>
      <c r="VAK29" s="7"/>
      <c r="VAL29" s="7"/>
      <c r="VAM29" s="7"/>
      <c r="VAN29" s="7"/>
      <c r="VAO29" s="7"/>
      <c r="VAP29" s="7"/>
      <c r="VAQ29" s="7"/>
      <c r="VAR29" s="7"/>
      <c r="VAS29" s="7"/>
      <c r="VAT29" s="7"/>
      <c r="VAU29" s="7"/>
      <c r="VAV29" s="7"/>
      <c r="VAW29" s="7"/>
      <c r="VAX29" s="7"/>
      <c r="VAY29" s="7"/>
      <c r="VAZ29" s="7"/>
      <c r="VBA29" s="7"/>
      <c r="VBB29" s="7"/>
      <c r="VBC29" s="7"/>
      <c r="VBD29" s="7"/>
      <c r="VBE29" s="7"/>
      <c r="VBF29" s="7"/>
      <c r="VBG29" s="7"/>
      <c r="VBH29" s="7"/>
      <c r="VBI29" s="7"/>
      <c r="VBJ29" s="7"/>
      <c r="VBK29" s="7"/>
      <c r="VBL29" s="7"/>
      <c r="VBM29" s="7"/>
      <c r="VBN29" s="7"/>
      <c r="VBO29" s="7"/>
      <c r="VBP29" s="7"/>
      <c r="VBQ29" s="7"/>
      <c r="VBR29" s="7"/>
      <c r="VBS29" s="7"/>
      <c r="VBT29" s="7"/>
      <c r="VBU29" s="7"/>
      <c r="VBV29" s="7"/>
      <c r="VBW29" s="7"/>
      <c r="VBX29" s="7"/>
      <c r="VBY29" s="7"/>
      <c r="VBZ29" s="7"/>
      <c r="VCA29" s="7"/>
      <c r="VCB29" s="7"/>
      <c r="VCC29" s="7"/>
      <c r="VCD29" s="7"/>
      <c r="VCE29" s="7"/>
      <c r="VCF29" s="7"/>
      <c r="VCG29" s="7"/>
      <c r="VCH29" s="7"/>
      <c r="VCI29" s="7"/>
      <c r="VCJ29" s="7"/>
      <c r="VCK29" s="7"/>
      <c r="VCL29" s="7"/>
      <c r="VCM29" s="7"/>
      <c r="VCN29" s="7"/>
      <c r="VCO29" s="7"/>
      <c r="VCP29" s="7"/>
      <c r="VCQ29" s="7"/>
      <c r="VCR29" s="7"/>
      <c r="VCS29" s="7"/>
      <c r="VCT29" s="7"/>
      <c r="VCU29" s="7"/>
      <c r="VCV29" s="7"/>
      <c r="VCW29" s="7"/>
      <c r="VCX29" s="7"/>
      <c r="VCY29" s="7"/>
      <c r="VCZ29" s="7"/>
      <c r="VDA29" s="7"/>
      <c r="VDB29" s="7"/>
      <c r="VDC29" s="7"/>
      <c r="VDD29" s="7"/>
      <c r="VDE29" s="7"/>
      <c r="VDF29" s="7"/>
      <c r="VDG29" s="7"/>
      <c r="VDH29" s="7"/>
      <c r="VDI29" s="7"/>
      <c r="VDJ29" s="7"/>
      <c r="VDK29" s="7"/>
      <c r="VDL29" s="7"/>
      <c r="VDM29" s="7"/>
      <c r="VDN29" s="7"/>
      <c r="VDO29" s="7"/>
      <c r="VDP29" s="7"/>
      <c r="VDQ29" s="7"/>
      <c r="VDR29" s="7"/>
      <c r="VDS29" s="7"/>
      <c r="VDT29" s="7"/>
      <c r="VDU29" s="7"/>
      <c r="VDV29" s="7"/>
      <c r="VDW29" s="7"/>
      <c r="VDX29" s="7"/>
      <c r="VDY29" s="7"/>
      <c r="VDZ29" s="7"/>
      <c r="VEA29" s="7"/>
      <c r="VEB29" s="7"/>
      <c r="VEC29" s="7"/>
      <c r="VED29" s="7"/>
      <c r="VEE29" s="7"/>
      <c r="VEF29" s="7"/>
      <c r="VEG29" s="7"/>
      <c r="VEH29" s="7"/>
      <c r="VEI29" s="7"/>
      <c r="VEJ29" s="7"/>
      <c r="VEK29" s="7"/>
      <c r="VEL29" s="7"/>
      <c r="VEM29" s="7"/>
      <c r="VEN29" s="7"/>
      <c r="VEO29" s="7"/>
      <c r="VEP29" s="7"/>
      <c r="VEQ29" s="7"/>
      <c r="VER29" s="7"/>
      <c r="VES29" s="7"/>
      <c r="VET29" s="7"/>
      <c r="VEU29" s="7"/>
      <c r="VEV29" s="7"/>
      <c r="VEW29" s="7"/>
      <c r="VEX29" s="7"/>
      <c r="VEY29" s="7"/>
      <c r="VEZ29" s="7"/>
      <c r="VFA29" s="7"/>
      <c r="VFB29" s="7"/>
      <c r="VFC29" s="7"/>
      <c r="VFD29" s="7"/>
      <c r="VFE29" s="7"/>
      <c r="VFF29" s="7"/>
      <c r="VFG29" s="7"/>
      <c r="VFH29" s="7"/>
      <c r="VFI29" s="7"/>
      <c r="VFJ29" s="7"/>
      <c r="VFK29" s="7"/>
      <c r="VFL29" s="7"/>
      <c r="VFM29" s="7"/>
      <c r="VFN29" s="7"/>
      <c r="VFO29" s="7"/>
      <c r="VFP29" s="7"/>
      <c r="VFQ29" s="7"/>
      <c r="VFR29" s="7"/>
      <c r="VFS29" s="7"/>
      <c r="VFT29" s="7"/>
      <c r="VFU29" s="7"/>
      <c r="VFV29" s="7"/>
      <c r="VFW29" s="7"/>
      <c r="VFX29" s="7"/>
      <c r="VFY29" s="7"/>
      <c r="VFZ29" s="7"/>
      <c r="VGA29" s="7"/>
      <c r="VGB29" s="7"/>
      <c r="VGC29" s="7"/>
      <c r="VGD29" s="7"/>
      <c r="VGE29" s="7"/>
      <c r="VGF29" s="7"/>
      <c r="VGG29" s="7"/>
      <c r="VGH29" s="7"/>
      <c r="VGI29" s="7"/>
      <c r="VGJ29" s="7"/>
      <c r="VGK29" s="7"/>
      <c r="VGL29" s="7"/>
      <c r="VGM29" s="7"/>
      <c r="VGN29" s="7"/>
      <c r="VGO29" s="7"/>
      <c r="VGP29" s="7"/>
      <c r="VGQ29" s="7"/>
      <c r="VGR29" s="7"/>
      <c r="VGS29" s="7"/>
      <c r="VGT29" s="7"/>
      <c r="VGU29" s="7"/>
      <c r="VGV29" s="7"/>
      <c r="VGW29" s="7"/>
      <c r="VGX29" s="7"/>
      <c r="VGY29" s="7"/>
      <c r="VGZ29" s="7"/>
      <c r="VHA29" s="7"/>
      <c r="VHB29" s="7"/>
      <c r="VHC29" s="7"/>
      <c r="VHD29" s="7"/>
      <c r="VHE29" s="7"/>
      <c r="VHF29" s="7"/>
      <c r="VHG29" s="7"/>
      <c r="VHH29" s="7"/>
      <c r="VHI29" s="7"/>
      <c r="VHJ29" s="7"/>
      <c r="VHK29" s="7"/>
      <c r="VHL29" s="7"/>
      <c r="VHM29" s="7"/>
      <c r="VHN29" s="7"/>
      <c r="VHO29" s="7"/>
      <c r="VHP29" s="7"/>
      <c r="VHQ29" s="7"/>
      <c r="VHR29" s="7"/>
      <c r="VHS29" s="7"/>
      <c r="VHT29" s="7"/>
      <c r="VHU29" s="7"/>
      <c r="VHV29" s="7"/>
      <c r="VHW29" s="7"/>
      <c r="VHX29" s="7"/>
      <c r="VHY29" s="7"/>
      <c r="VHZ29" s="7"/>
      <c r="VIA29" s="7"/>
      <c r="VIB29" s="7"/>
      <c r="VIC29" s="7"/>
      <c r="VID29" s="7"/>
      <c r="VIE29" s="7"/>
      <c r="VIF29" s="7"/>
      <c r="VIG29" s="7"/>
      <c r="VIH29" s="7"/>
      <c r="VII29" s="7"/>
      <c r="VIJ29" s="7"/>
      <c r="VIK29" s="7"/>
      <c r="VIL29" s="7"/>
      <c r="VIM29" s="7"/>
      <c r="VIN29" s="7"/>
      <c r="VIO29" s="7"/>
      <c r="VIP29" s="7"/>
      <c r="VIQ29" s="7"/>
      <c r="VIR29" s="7"/>
      <c r="VIS29" s="7"/>
      <c r="VIT29" s="7"/>
      <c r="VIU29" s="7"/>
      <c r="VIV29" s="7"/>
      <c r="VIW29" s="7"/>
      <c r="VIX29" s="7"/>
      <c r="VIY29" s="7"/>
      <c r="VIZ29" s="7"/>
      <c r="VJA29" s="7"/>
      <c r="VJB29" s="7"/>
      <c r="VJC29" s="7"/>
      <c r="VJD29" s="7"/>
      <c r="VJE29" s="7"/>
      <c r="VJF29" s="7"/>
      <c r="VJG29" s="7"/>
      <c r="VJH29" s="7"/>
      <c r="VJI29" s="7"/>
      <c r="VJJ29" s="7"/>
      <c r="VJK29" s="7"/>
      <c r="VJL29" s="7"/>
      <c r="VJM29" s="7"/>
      <c r="VJN29" s="7"/>
      <c r="VJO29" s="7"/>
      <c r="VJP29" s="7"/>
      <c r="VJQ29" s="7"/>
      <c r="VJR29" s="7"/>
      <c r="VJS29" s="7"/>
      <c r="VJT29" s="7"/>
      <c r="VJU29" s="7"/>
      <c r="VJV29" s="7"/>
      <c r="VJW29" s="7"/>
      <c r="VJX29" s="7"/>
      <c r="VJY29" s="7"/>
      <c r="VJZ29" s="7"/>
      <c r="VKA29" s="7"/>
      <c r="VKB29" s="7"/>
      <c r="VKC29" s="7"/>
      <c r="VKD29" s="7"/>
      <c r="VKE29" s="7"/>
      <c r="VKF29" s="7"/>
      <c r="VKG29" s="7"/>
      <c r="VKH29" s="7"/>
      <c r="VKI29" s="7"/>
      <c r="VKJ29" s="7"/>
      <c r="VKK29" s="7"/>
      <c r="VKL29" s="7"/>
      <c r="VKM29" s="7"/>
      <c r="VKN29" s="7"/>
      <c r="VKO29" s="7"/>
      <c r="VKP29" s="7"/>
      <c r="VKQ29" s="7"/>
      <c r="VKR29" s="7"/>
      <c r="VKS29" s="7"/>
      <c r="VKT29" s="7"/>
      <c r="VKU29" s="7"/>
      <c r="VKV29" s="7"/>
      <c r="VKW29" s="7"/>
      <c r="VKX29" s="7"/>
      <c r="VKY29" s="7"/>
      <c r="VKZ29" s="7"/>
      <c r="VLA29" s="7"/>
      <c r="VLB29" s="7"/>
      <c r="VLC29" s="7"/>
      <c r="VLD29" s="7"/>
      <c r="VLE29" s="7"/>
      <c r="VLF29" s="7"/>
      <c r="VLG29" s="7"/>
      <c r="VLH29" s="7"/>
      <c r="VLI29" s="7"/>
      <c r="VLJ29" s="7"/>
      <c r="VLK29" s="7"/>
      <c r="VLL29" s="7"/>
      <c r="VLM29" s="7"/>
      <c r="VLN29" s="7"/>
      <c r="VLO29" s="7"/>
      <c r="VLP29" s="7"/>
      <c r="VLQ29" s="7"/>
      <c r="VLR29" s="7"/>
      <c r="VLS29" s="7"/>
      <c r="VLT29" s="7"/>
      <c r="VLU29" s="7"/>
      <c r="VLV29" s="7"/>
      <c r="VLW29" s="7"/>
      <c r="VLX29" s="7"/>
      <c r="VLY29" s="7"/>
      <c r="VLZ29" s="7"/>
      <c r="VMA29" s="7"/>
      <c r="VMB29" s="7"/>
      <c r="VMC29" s="7"/>
      <c r="VMD29" s="7"/>
      <c r="VME29" s="7"/>
      <c r="VMF29" s="7"/>
      <c r="VMG29" s="7"/>
      <c r="VMH29" s="7"/>
      <c r="VMI29" s="7"/>
      <c r="VMJ29" s="7"/>
      <c r="VMK29" s="7"/>
      <c r="VML29" s="7"/>
      <c r="VMM29" s="7"/>
      <c r="VMN29" s="7"/>
      <c r="VMO29" s="7"/>
      <c r="VMP29" s="7"/>
      <c r="VMQ29" s="7"/>
      <c r="VMR29" s="7"/>
      <c r="VMS29" s="7"/>
      <c r="VMT29" s="7"/>
      <c r="VMU29" s="7"/>
      <c r="VMV29" s="7"/>
      <c r="VMW29" s="7"/>
      <c r="VMX29" s="7"/>
      <c r="VMY29" s="7"/>
      <c r="VMZ29" s="7"/>
      <c r="VNA29" s="7"/>
      <c r="VNB29" s="7"/>
      <c r="VNC29" s="7"/>
      <c r="VND29" s="7"/>
      <c r="VNE29" s="7"/>
      <c r="VNF29" s="7"/>
      <c r="VNG29" s="7"/>
      <c r="VNH29" s="7"/>
      <c r="VNI29" s="7"/>
      <c r="VNJ29" s="7"/>
      <c r="VNK29" s="7"/>
      <c r="VNL29" s="7"/>
      <c r="VNM29" s="7"/>
      <c r="VNN29" s="7"/>
      <c r="VNO29" s="7"/>
      <c r="VNP29" s="7"/>
      <c r="VNQ29" s="7"/>
      <c r="VNR29" s="7"/>
      <c r="VNS29" s="7"/>
      <c r="VNT29" s="7"/>
      <c r="VNU29" s="7"/>
      <c r="VNV29" s="7"/>
      <c r="VNW29" s="7"/>
      <c r="VNX29" s="7"/>
      <c r="VNY29" s="7"/>
      <c r="VNZ29" s="7"/>
      <c r="VOA29" s="7"/>
      <c r="VOB29" s="7"/>
      <c r="VOC29" s="7"/>
      <c r="VOD29" s="7"/>
      <c r="VOE29" s="7"/>
      <c r="VOF29" s="7"/>
      <c r="VOG29" s="7"/>
      <c r="VOH29" s="7"/>
      <c r="VOI29" s="7"/>
      <c r="VOJ29" s="7"/>
      <c r="VOK29" s="7"/>
      <c r="VOL29" s="7"/>
      <c r="VOM29" s="7"/>
      <c r="VON29" s="7"/>
      <c r="VOO29" s="7"/>
      <c r="VOP29" s="7"/>
      <c r="VOQ29" s="7"/>
      <c r="VOR29" s="7"/>
      <c r="VOS29" s="7"/>
      <c r="VOT29" s="7"/>
      <c r="VOU29" s="7"/>
      <c r="VOV29" s="7"/>
      <c r="VOW29" s="7"/>
      <c r="VOX29" s="7"/>
      <c r="VOY29" s="7"/>
      <c r="VOZ29" s="7"/>
      <c r="VPA29" s="7"/>
      <c r="VPB29" s="7"/>
      <c r="VPC29" s="7"/>
      <c r="VPD29" s="7"/>
      <c r="VPE29" s="7"/>
      <c r="VPF29" s="7"/>
      <c r="VPG29" s="7"/>
      <c r="VPH29" s="7"/>
      <c r="VPI29" s="7"/>
      <c r="VPJ29" s="7"/>
      <c r="VPK29" s="7"/>
      <c r="VPL29" s="7"/>
      <c r="VPM29" s="7"/>
      <c r="VPN29" s="7"/>
      <c r="VPO29" s="7"/>
      <c r="VPP29" s="7"/>
      <c r="VPQ29" s="7"/>
      <c r="VPR29" s="7"/>
      <c r="VPS29" s="7"/>
      <c r="VPT29" s="7"/>
      <c r="VPU29" s="7"/>
      <c r="VPV29" s="7"/>
      <c r="VPW29" s="7"/>
      <c r="VPX29" s="7"/>
      <c r="VPY29" s="7"/>
      <c r="VPZ29" s="7"/>
      <c r="VQA29" s="7"/>
      <c r="VQB29" s="7"/>
      <c r="VQC29" s="7"/>
      <c r="VQD29" s="7"/>
      <c r="VQE29" s="7"/>
      <c r="VQF29" s="7"/>
      <c r="VQG29" s="7"/>
      <c r="VQH29" s="7"/>
      <c r="VQI29" s="7"/>
      <c r="VQJ29" s="7"/>
      <c r="VQK29" s="7"/>
      <c r="VQL29" s="7"/>
      <c r="VQM29" s="7"/>
      <c r="VQN29" s="7"/>
      <c r="VQO29" s="7"/>
      <c r="VQP29" s="7"/>
      <c r="VQQ29" s="7"/>
      <c r="VQR29" s="7"/>
      <c r="VQS29" s="7"/>
      <c r="VQT29" s="7"/>
      <c r="VQU29" s="7"/>
      <c r="VQV29" s="7"/>
      <c r="VQW29" s="7"/>
      <c r="VQX29" s="7"/>
      <c r="VQY29" s="7"/>
      <c r="VQZ29" s="7"/>
      <c r="VRA29" s="7"/>
      <c r="VRB29" s="7"/>
      <c r="VRC29" s="7"/>
      <c r="VRD29" s="7"/>
      <c r="VRE29" s="7"/>
      <c r="VRF29" s="7"/>
      <c r="VRG29" s="7"/>
      <c r="VRH29" s="7"/>
      <c r="VRI29" s="7"/>
      <c r="VRJ29" s="7"/>
      <c r="VRK29" s="7"/>
      <c r="VRL29" s="7"/>
      <c r="VRM29" s="7"/>
      <c r="VRN29" s="7"/>
      <c r="VRO29" s="7"/>
      <c r="VRP29" s="7"/>
      <c r="VRQ29" s="7"/>
      <c r="VRR29" s="7"/>
      <c r="VRS29" s="7"/>
      <c r="VRT29" s="7"/>
      <c r="VRU29" s="7"/>
      <c r="VRV29" s="7"/>
      <c r="VRW29" s="7"/>
      <c r="VRX29" s="7"/>
      <c r="VRY29" s="7"/>
      <c r="VRZ29" s="7"/>
      <c r="VSA29" s="7"/>
      <c r="VSB29" s="7"/>
      <c r="VSC29" s="7"/>
      <c r="VSD29" s="7"/>
      <c r="VSE29" s="7"/>
      <c r="VSF29" s="7"/>
      <c r="VSG29" s="7"/>
      <c r="VSH29" s="7"/>
      <c r="VSI29" s="7"/>
      <c r="VSJ29" s="7"/>
      <c r="VSK29" s="7"/>
      <c r="VSL29" s="7"/>
      <c r="VSM29" s="7"/>
      <c r="VSN29" s="7"/>
      <c r="VSO29" s="7"/>
      <c r="VSP29" s="7"/>
      <c r="VSQ29" s="7"/>
      <c r="VSR29" s="7"/>
      <c r="VSS29" s="7"/>
      <c r="VST29" s="7"/>
      <c r="VSU29" s="7"/>
      <c r="VSV29" s="7"/>
      <c r="VSW29" s="7"/>
      <c r="VSX29" s="7"/>
      <c r="VSY29" s="7"/>
      <c r="VSZ29" s="7"/>
      <c r="VTA29" s="7"/>
      <c r="VTB29" s="7"/>
      <c r="VTC29" s="7"/>
      <c r="VTD29" s="7"/>
      <c r="VTE29" s="7"/>
      <c r="VTF29" s="7"/>
      <c r="VTG29" s="7"/>
      <c r="VTH29" s="7"/>
      <c r="VTI29" s="7"/>
      <c r="VTJ29" s="7"/>
      <c r="VTK29" s="7"/>
      <c r="VTL29" s="7"/>
      <c r="VTM29" s="7"/>
      <c r="VTN29" s="7"/>
      <c r="VTO29" s="7"/>
      <c r="VTP29" s="7"/>
      <c r="VTQ29" s="7"/>
      <c r="VTR29" s="7"/>
      <c r="VTS29" s="7"/>
      <c r="VTT29" s="7"/>
      <c r="VTU29" s="7"/>
      <c r="VTV29" s="7"/>
      <c r="VTW29" s="7"/>
      <c r="VTX29" s="7"/>
      <c r="VTY29" s="7"/>
      <c r="VTZ29" s="7"/>
      <c r="VUA29" s="7"/>
      <c r="VUB29" s="7"/>
      <c r="VUC29" s="7"/>
      <c r="VUD29" s="7"/>
      <c r="VUE29" s="7"/>
      <c r="VUF29" s="7"/>
      <c r="VUG29" s="7"/>
      <c r="VUH29" s="7"/>
      <c r="VUI29" s="7"/>
      <c r="VUJ29" s="7"/>
      <c r="VUK29" s="7"/>
      <c r="VUL29" s="7"/>
      <c r="VUM29" s="7"/>
      <c r="VUN29" s="7"/>
      <c r="VUO29" s="7"/>
      <c r="VUP29" s="7"/>
      <c r="VUQ29" s="7"/>
      <c r="VUR29" s="7"/>
      <c r="VUS29" s="7"/>
      <c r="VUT29" s="7"/>
      <c r="VUU29" s="7"/>
      <c r="VUV29" s="7"/>
      <c r="VUW29" s="7"/>
      <c r="VUX29" s="7"/>
      <c r="VUY29" s="7"/>
      <c r="VUZ29" s="7"/>
      <c r="VVA29" s="7"/>
      <c r="VVB29" s="7"/>
      <c r="VVC29" s="7"/>
      <c r="VVD29" s="7"/>
      <c r="VVE29" s="7"/>
      <c r="VVF29" s="7"/>
      <c r="VVG29" s="7"/>
      <c r="VVH29" s="7"/>
      <c r="VVI29" s="7"/>
      <c r="VVJ29" s="7"/>
      <c r="VVK29" s="7"/>
      <c r="VVL29" s="7"/>
      <c r="VVM29" s="7"/>
      <c r="VVN29" s="7"/>
      <c r="VVO29" s="7"/>
      <c r="VVP29" s="7"/>
      <c r="VVQ29" s="7"/>
      <c r="VVR29" s="7"/>
      <c r="VVS29" s="7"/>
      <c r="VVT29" s="7"/>
      <c r="VVU29" s="7"/>
      <c r="VVV29" s="7"/>
      <c r="VVW29" s="7"/>
      <c r="VVX29" s="7"/>
      <c r="VVY29" s="7"/>
      <c r="VVZ29" s="7"/>
      <c r="VWA29" s="7"/>
      <c r="VWB29" s="7"/>
      <c r="VWC29" s="7"/>
      <c r="VWD29" s="7"/>
      <c r="VWE29" s="7"/>
      <c r="VWF29" s="7"/>
      <c r="VWG29" s="7"/>
      <c r="VWH29" s="7"/>
      <c r="VWI29" s="7"/>
      <c r="VWJ29" s="7"/>
      <c r="VWK29" s="7"/>
      <c r="VWL29" s="7"/>
      <c r="VWM29" s="7"/>
      <c r="VWN29" s="7"/>
      <c r="VWO29" s="7"/>
      <c r="VWP29" s="7"/>
      <c r="VWQ29" s="7"/>
      <c r="VWR29" s="7"/>
      <c r="VWS29" s="7"/>
      <c r="VWT29" s="7"/>
      <c r="VWU29" s="7"/>
      <c r="VWV29" s="7"/>
      <c r="VWW29" s="7"/>
      <c r="VWX29" s="7"/>
      <c r="VWY29" s="7"/>
      <c r="VWZ29" s="7"/>
      <c r="VXA29" s="7"/>
      <c r="VXB29" s="7"/>
      <c r="VXC29" s="7"/>
      <c r="VXD29" s="7"/>
      <c r="VXE29" s="7"/>
      <c r="VXF29" s="7"/>
      <c r="VXG29" s="7"/>
      <c r="VXH29" s="7"/>
      <c r="VXI29" s="7"/>
      <c r="VXJ29" s="7"/>
      <c r="VXK29" s="7"/>
      <c r="VXL29" s="7"/>
      <c r="VXM29" s="7"/>
      <c r="VXN29" s="7"/>
      <c r="VXO29" s="7"/>
      <c r="VXP29" s="7"/>
      <c r="VXQ29" s="7"/>
      <c r="VXR29" s="7"/>
      <c r="VXS29" s="7"/>
      <c r="VXT29" s="7"/>
      <c r="VXU29" s="7"/>
      <c r="VXV29" s="7"/>
      <c r="VXW29" s="7"/>
      <c r="VXX29" s="7"/>
      <c r="VXY29" s="7"/>
      <c r="VXZ29" s="7"/>
      <c r="VYA29" s="7"/>
      <c r="VYB29" s="7"/>
      <c r="VYC29" s="7"/>
      <c r="VYD29" s="7"/>
      <c r="VYE29" s="7"/>
      <c r="VYF29" s="7"/>
      <c r="VYG29" s="7"/>
      <c r="VYH29" s="7"/>
      <c r="VYI29" s="7"/>
      <c r="VYJ29" s="7"/>
      <c r="VYK29" s="7"/>
      <c r="VYL29" s="7"/>
      <c r="VYM29" s="7"/>
      <c r="VYN29" s="7"/>
      <c r="VYO29" s="7"/>
      <c r="VYP29" s="7"/>
      <c r="VYQ29" s="7"/>
      <c r="VYR29" s="7"/>
      <c r="VYS29" s="7"/>
      <c r="VYT29" s="7"/>
      <c r="VYU29" s="7"/>
      <c r="VYV29" s="7"/>
      <c r="VYW29" s="7"/>
      <c r="VYX29" s="7"/>
      <c r="VYY29" s="7"/>
      <c r="VYZ29" s="7"/>
      <c r="VZA29" s="7"/>
      <c r="VZB29" s="7"/>
      <c r="VZC29" s="7"/>
      <c r="VZD29" s="7"/>
      <c r="VZE29" s="7"/>
      <c r="VZF29" s="7"/>
      <c r="VZG29" s="7"/>
      <c r="VZH29" s="7"/>
      <c r="VZI29" s="7"/>
      <c r="VZJ29" s="7"/>
      <c r="VZK29" s="7"/>
      <c r="VZL29" s="7"/>
      <c r="VZM29" s="7"/>
      <c r="VZN29" s="7"/>
      <c r="VZO29" s="7"/>
      <c r="VZP29" s="7"/>
      <c r="VZQ29" s="7"/>
      <c r="VZR29" s="7"/>
      <c r="VZS29" s="7"/>
      <c r="VZT29" s="7"/>
      <c r="VZU29" s="7"/>
      <c r="VZV29" s="7"/>
      <c r="VZW29" s="7"/>
      <c r="VZX29" s="7"/>
      <c r="VZY29" s="7"/>
      <c r="VZZ29" s="7"/>
      <c r="WAA29" s="7"/>
      <c r="WAB29" s="7"/>
      <c r="WAC29" s="7"/>
      <c r="WAD29" s="7"/>
      <c r="WAE29" s="7"/>
      <c r="WAF29" s="7"/>
      <c r="WAG29" s="7"/>
      <c r="WAH29" s="7"/>
      <c r="WAI29" s="7"/>
      <c r="WAJ29" s="7"/>
      <c r="WAK29" s="7"/>
      <c r="WAL29" s="7"/>
      <c r="WAM29" s="7"/>
      <c r="WAN29" s="7"/>
      <c r="WAO29" s="7"/>
      <c r="WAP29" s="7"/>
      <c r="WAQ29" s="7"/>
      <c r="WAR29" s="7"/>
      <c r="WAS29" s="7"/>
      <c r="WAT29" s="7"/>
      <c r="WAU29" s="7"/>
      <c r="WAV29" s="7"/>
      <c r="WAW29" s="7"/>
      <c r="WAX29" s="7"/>
      <c r="WAY29" s="7"/>
      <c r="WAZ29" s="7"/>
      <c r="WBA29" s="7"/>
      <c r="WBB29" s="7"/>
      <c r="WBC29" s="7"/>
      <c r="WBD29" s="7"/>
      <c r="WBE29" s="7"/>
      <c r="WBF29" s="7"/>
      <c r="WBG29" s="7"/>
      <c r="WBH29" s="7"/>
      <c r="WBI29" s="7"/>
      <c r="WBJ29" s="7"/>
      <c r="WBK29" s="7"/>
      <c r="WBL29" s="7"/>
      <c r="WBM29" s="7"/>
      <c r="WBN29" s="7"/>
      <c r="WBO29" s="7"/>
      <c r="WBP29" s="7"/>
      <c r="WBQ29" s="7"/>
      <c r="WBR29" s="7"/>
      <c r="WBS29" s="7"/>
      <c r="WBT29" s="7"/>
      <c r="WBU29" s="7"/>
      <c r="WBV29" s="7"/>
      <c r="WBW29" s="7"/>
      <c r="WBX29" s="7"/>
      <c r="WBY29" s="7"/>
      <c r="WBZ29" s="7"/>
      <c r="WCA29" s="7"/>
      <c r="WCB29" s="7"/>
      <c r="WCC29" s="7"/>
      <c r="WCD29" s="7"/>
      <c r="WCE29" s="7"/>
      <c r="WCF29" s="7"/>
      <c r="WCG29" s="7"/>
      <c r="WCH29" s="7"/>
      <c r="WCI29" s="7"/>
      <c r="WCJ29" s="7"/>
      <c r="WCK29" s="7"/>
      <c r="WCL29" s="7"/>
      <c r="WCM29" s="7"/>
      <c r="WCN29" s="7"/>
      <c r="WCO29" s="7"/>
      <c r="WCP29" s="7"/>
      <c r="WCQ29" s="7"/>
      <c r="WCR29" s="7"/>
      <c r="WCS29" s="7"/>
      <c r="WCT29" s="7"/>
      <c r="WCU29" s="7"/>
      <c r="WCV29" s="7"/>
      <c r="WCW29" s="7"/>
      <c r="WCX29" s="7"/>
      <c r="WCY29" s="7"/>
      <c r="WCZ29" s="7"/>
      <c r="WDA29" s="7"/>
      <c r="WDB29" s="7"/>
      <c r="WDC29" s="7"/>
      <c r="WDD29" s="7"/>
      <c r="WDE29" s="7"/>
      <c r="WDF29" s="7"/>
      <c r="WDG29" s="7"/>
      <c r="WDH29" s="7"/>
      <c r="WDI29" s="7"/>
      <c r="WDJ29" s="7"/>
      <c r="WDK29" s="7"/>
      <c r="WDL29" s="7"/>
      <c r="WDM29" s="7"/>
      <c r="WDN29" s="7"/>
      <c r="WDO29" s="7"/>
      <c r="WDP29" s="7"/>
      <c r="WDQ29" s="7"/>
      <c r="WDR29" s="7"/>
      <c r="WDS29" s="7"/>
      <c r="WDT29" s="7"/>
      <c r="WDU29" s="7"/>
      <c r="WDV29" s="7"/>
      <c r="WDW29" s="7"/>
      <c r="WDX29" s="7"/>
      <c r="WDY29" s="7"/>
      <c r="WDZ29" s="7"/>
      <c r="WEA29" s="7"/>
      <c r="WEB29" s="7"/>
      <c r="WEC29" s="7"/>
      <c r="WED29" s="7"/>
      <c r="WEE29" s="7"/>
      <c r="WEF29" s="7"/>
      <c r="WEG29" s="7"/>
      <c r="WEH29" s="7"/>
      <c r="WEI29" s="7"/>
      <c r="WEJ29" s="7"/>
      <c r="WEK29" s="7"/>
      <c r="WEL29" s="7"/>
      <c r="WEM29" s="7"/>
      <c r="WEN29" s="7"/>
      <c r="WEO29" s="7"/>
      <c r="WEP29" s="7"/>
      <c r="WEQ29" s="7"/>
      <c r="WER29" s="7"/>
      <c r="WES29" s="7"/>
      <c r="WET29" s="7"/>
      <c r="WEU29" s="7"/>
      <c r="WEV29" s="7"/>
      <c r="WEW29" s="7"/>
      <c r="WEX29" s="7"/>
      <c r="WEY29" s="7"/>
      <c r="WEZ29" s="7"/>
      <c r="WFA29" s="7"/>
      <c r="WFB29" s="7"/>
      <c r="WFC29" s="7"/>
      <c r="WFD29" s="7"/>
      <c r="WFE29" s="7"/>
      <c r="WFF29" s="7"/>
      <c r="WFG29" s="7"/>
      <c r="WFH29" s="7"/>
      <c r="WFI29" s="7"/>
      <c r="WFJ29" s="7"/>
      <c r="WFK29" s="7"/>
      <c r="WFL29" s="7"/>
      <c r="WFM29" s="7"/>
      <c r="WFN29" s="7"/>
      <c r="WFO29" s="7"/>
      <c r="WFP29" s="7"/>
      <c r="WFQ29" s="7"/>
      <c r="WFR29" s="7"/>
      <c r="WFS29" s="7"/>
      <c r="WFT29" s="7"/>
      <c r="WFU29" s="7"/>
      <c r="WFV29" s="7"/>
      <c r="WFW29" s="7"/>
      <c r="WFX29" s="7"/>
      <c r="WFY29" s="7"/>
      <c r="WFZ29" s="7"/>
      <c r="WGA29" s="7"/>
      <c r="WGB29" s="7"/>
      <c r="WGC29" s="7"/>
      <c r="WGD29" s="7"/>
      <c r="WGE29" s="7"/>
      <c r="WGF29" s="7"/>
      <c r="WGG29" s="7"/>
      <c r="WGH29" s="7"/>
      <c r="WGI29" s="7"/>
      <c r="WGJ29" s="7"/>
      <c r="WGK29" s="7"/>
      <c r="WGL29" s="7"/>
      <c r="WGM29" s="7"/>
      <c r="WGN29" s="7"/>
      <c r="WGO29" s="7"/>
      <c r="WGP29" s="7"/>
      <c r="WGQ29" s="7"/>
      <c r="WGR29" s="7"/>
      <c r="WGS29" s="7"/>
      <c r="WGT29" s="7"/>
      <c r="WGU29" s="7"/>
      <c r="WGV29" s="7"/>
      <c r="WGW29" s="7"/>
      <c r="WGX29" s="7"/>
      <c r="WGY29" s="7"/>
      <c r="WGZ29" s="7"/>
      <c r="WHA29" s="7"/>
      <c r="WHB29" s="7"/>
      <c r="WHC29" s="7"/>
      <c r="WHD29" s="7"/>
      <c r="WHE29" s="7"/>
      <c r="WHF29" s="7"/>
      <c r="WHG29" s="7"/>
      <c r="WHH29" s="7"/>
      <c r="WHI29" s="7"/>
      <c r="WHJ29" s="7"/>
      <c r="WHK29" s="7"/>
      <c r="WHL29" s="7"/>
      <c r="WHM29" s="7"/>
      <c r="WHN29" s="7"/>
      <c r="WHO29" s="7"/>
      <c r="WHP29" s="7"/>
      <c r="WHQ29" s="7"/>
      <c r="WHR29" s="7"/>
      <c r="WHS29" s="7"/>
      <c r="WHT29" s="7"/>
      <c r="WHU29" s="7"/>
      <c r="WHV29" s="7"/>
      <c r="WHW29" s="7"/>
      <c r="WHX29" s="7"/>
      <c r="WHY29" s="7"/>
      <c r="WHZ29" s="7"/>
      <c r="WIA29" s="7"/>
      <c r="WIB29" s="7"/>
      <c r="WIC29" s="7"/>
      <c r="WID29" s="7"/>
      <c r="WIE29" s="7"/>
      <c r="WIF29" s="7"/>
      <c r="WIG29" s="7"/>
      <c r="WIH29" s="7"/>
      <c r="WII29" s="7"/>
      <c r="WIJ29" s="7"/>
      <c r="WIK29" s="7"/>
      <c r="WIL29" s="7"/>
      <c r="WIM29" s="7"/>
      <c r="WIN29" s="7"/>
      <c r="WIO29" s="7"/>
      <c r="WIP29" s="7"/>
      <c r="WIQ29" s="7"/>
      <c r="WIR29" s="7"/>
      <c r="WIS29" s="7"/>
      <c r="WIT29" s="7"/>
      <c r="WIU29" s="7"/>
      <c r="WIV29" s="7"/>
      <c r="WIW29" s="7"/>
      <c r="WIX29" s="7"/>
      <c r="WIY29" s="7"/>
      <c r="WIZ29" s="7"/>
      <c r="WJA29" s="7"/>
      <c r="WJB29" s="7"/>
      <c r="WJC29" s="7"/>
      <c r="WJD29" s="7"/>
      <c r="WJE29" s="7"/>
      <c r="WJF29" s="7"/>
      <c r="WJG29" s="7"/>
      <c r="WJH29" s="7"/>
      <c r="WJI29" s="7"/>
      <c r="WJJ29" s="7"/>
      <c r="WJK29" s="7"/>
      <c r="WJL29" s="7"/>
      <c r="WJM29" s="7"/>
      <c r="WJN29" s="7"/>
      <c r="WJO29" s="7"/>
      <c r="WJP29" s="7"/>
      <c r="WJQ29" s="7"/>
      <c r="WJR29" s="7"/>
      <c r="WJS29" s="7"/>
      <c r="WJT29" s="7"/>
      <c r="WJU29" s="7"/>
      <c r="WJV29" s="7"/>
      <c r="WJW29" s="7"/>
      <c r="WJX29" s="7"/>
      <c r="WJY29" s="7"/>
      <c r="WJZ29" s="7"/>
      <c r="WKA29" s="7"/>
      <c r="WKB29" s="7"/>
      <c r="WKC29" s="7"/>
      <c r="WKD29" s="7"/>
      <c r="WKE29" s="7"/>
      <c r="WKF29" s="7"/>
      <c r="WKG29" s="7"/>
      <c r="WKH29" s="7"/>
      <c r="WKI29" s="7"/>
      <c r="WKJ29" s="7"/>
      <c r="WKK29" s="7"/>
      <c r="WKL29" s="7"/>
      <c r="WKM29" s="7"/>
      <c r="WKN29" s="7"/>
      <c r="WKO29" s="7"/>
      <c r="WKP29" s="7"/>
      <c r="WKQ29" s="7"/>
      <c r="WKR29" s="7"/>
      <c r="WKS29" s="7"/>
      <c r="WKT29" s="7"/>
      <c r="WKU29" s="7"/>
      <c r="WKV29" s="7"/>
      <c r="WKW29" s="7"/>
      <c r="WKX29" s="7"/>
      <c r="WKY29" s="7"/>
      <c r="WKZ29" s="7"/>
      <c r="WLA29" s="7"/>
      <c r="WLB29" s="7"/>
      <c r="WLC29" s="7"/>
      <c r="WLD29" s="7"/>
      <c r="WLE29" s="7"/>
      <c r="WLF29" s="7"/>
      <c r="WLG29" s="7"/>
      <c r="WLH29" s="7"/>
      <c r="WLI29" s="7"/>
      <c r="WLJ29" s="7"/>
      <c r="WLK29" s="7"/>
      <c r="WLL29" s="7"/>
      <c r="WLM29" s="7"/>
      <c r="WLN29" s="7"/>
      <c r="WLO29" s="7"/>
      <c r="WLP29" s="7"/>
      <c r="WLQ29" s="7"/>
      <c r="WLR29" s="7"/>
      <c r="WLS29" s="7"/>
      <c r="WLT29" s="7"/>
      <c r="WLU29" s="7"/>
      <c r="WLV29" s="7"/>
      <c r="WLW29" s="7"/>
      <c r="WLX29" s="7"/>
      <c r="WLY29" s="7"/>
      <c r="WLZ29" s="7"/>
      <c r="WMA29" s="7"/>
      <c r="WMB29" s="7"/>
      <c r="WMC29" s="7"/>
      <c r="WMD29" s="7"/>
      <c r="WME29" s="7"/>
      <c r="WMF29" s="7"/>
      <c r="WMG29" s="7"/>
      <c r="WMH29" s="7"/>
      <c r="WMI29" s="7"/>
      <c r="WMJ29" s="7"/>
      <c r="WMK29" s="7"/>
      <c r="WML29" s="7"/>
      <c r="WMM29" s="7"/>
      <c r="WMN29" s="7"/>
      <c r="WMO29" s="7"/>
      <c r="WMP29" s="7"/>
      <c r="WMQ29" s="7"/>
      <c r="WMR29" s="7"/>
      <c r="WMS29" s="7"/>
      <c r="WMT29" s="7"/>
      <c r="WMU29" s="7"/>
      <c r="WMV29" s="7"/>
      <c r="WMW29" s="7"/>
      <c r="WMX29" s="7"/>
      <c r="WMY29" s="7"/>
      <c r="WMZ29" s="7"/>
      <c r="WNA29" s="7"/>
      <c r="WNB29" s="7"/>
      <c r="WNC29" s="7"/>
      <c r="WND29" s="7"/>
      <c r="WNE29" s="7"/>
      <c r="WNF29" s="7"/>
      <c r="WNG29" s="7"/>
      <c r="WNH29" s="7"/>
      <c r="WNI29" s="7"/>
      <c r="WNJ29" s="7"/>
      <c r="WNK29" s="7"/>
      <c r="WNL29" s="7"/>
      <c r="WNM29" s="7"/>
      <c r="WNN29" s="7"/>
      <c r="WNO29" s="7"/>
      <c r="WNP29" s="7"/>
      <c r="WNQ29" s="7"/>
      <c r="WNR29" s="7"/>
      <c r="WNS29" s="7"/>
      <c r="WNT29" s="7"/>
      <c r="WNU29" s="7"/>
      <c r="WNV29" s="7"/>
      <c r="WNW29" s="7"/>
      <c r="WNX29" s="7"/>
      <c r="WNY29" s="7"/>
      <c r="WNZ29" s="7"/>
      <c r="WOA29" s="7"/>
      <c r="WOB29" s="7"/>
      <c r="WOC29" s="7"/>
      <c r="WOD29" s="7"/>
      <c r="WOE29" s="7"/>
      <c r="WOF29" s="7"/>
      <c r="WOG29" s="7"/>
      <c r="WOH29" s="7"/>
      <c r="WOI29" s="7"/>
      <c r="WOJ29" s="7"/>
      <c r="WOK29" s="7"/>
      <c r="WOL29" s="7"/>
      <c r="WOM29" s="7"/>
      <c r="WON29" s="7"/>
      <c r="WOO29" s="7"/>
      <c r="WOP29" s="7"/>
      <c r="WOQ29" s="7"/>
      <c r="WOR29" s="7"/>
      <c r="WOS29" s="7"/>
      <c r="WOT29" s="7"/>
      <c r="WOU29" s="7"/>
      <c r="WOV29" s="7"/>
      <c r="WOW29" s="7"/>
      <c r="WOX29" s="7"/>
      <c r="WOY29" s="7"/>
      <c r="WOZ29" s="7"/>
      <c r="WPA29" s="7"/>
      <c r="WPB29" s="7"/>
      <c r="WPC29" s="7"/>
      <c r="WPD29" s="7"/>
      <c r="WPE29" s="7"/>
      <c r="WPF29" s="7"/>
      <c r="WPG29" s="7"/>
      <c r="WPH29" s="7"/>
      <c r="WPI29" s="7"/>
      <c r="WPJ29" s="7"/>
      <c r="WPK29" s="7"/>
      <c r="WPL29" s="7"/>
      <c r="WPM29" s="7"/>
      <c r="WPN29" s="7"/>
      <c r="WPO29" s="7"/>
      <c r="WPP29" s="7"/>
      <c r="WPQ29" s="7"/>
      <c r="WPR29" s="7"/>
      <c r="WPS29" s="7"/>
      <c r="WPT29" s="7"/>
      <c r="WPU29" s="7"/>
      <c r="WPV29" s="7"/>
      <c r="WPW29" s="7"/>
      <c r="WPX29" s="7"/>
      <c r="WPY29" s="7"/>
      <c r="WPZ29" s="7"/>
      <c r="WQA29" s="7"/>
      <c r="WQB29" s="7"/>
      <c r="WQC29" s="7"/>
      <c r="WQD29" s="7"/>
      <c r="WQE29" s="7"/>
      <c r="WQF29" s="7"/>
      <c r="WQG29" s="7"/>
      <c r="WQH29" s="7"/>
      <c r="WQI29" s="7"/>
      <c r="WQJ29" s="7"/>
      <c r="WQK29" s="7"/>
      <c r="WQL29" s="7"/>
      <c r="WQM29" s="7"/>
      <c r="WQN29" s="7"/>
      <c r="WQO29" s="7"/>
      <c r="WQP29" s="7"/>
      <c r="WQQ29" s="7"/>
      <c r="WQR29" s="7"/>
      <c r="WQS29" s="7"/>
      <c r="WQT29" s="7"/>
      <c r="WQU29" s="7"/>
      <c r="WQV29" s="7"/>
      <c r="WQW29" s="7"/>
      <c r="WQX29" s="7"/>
      <c r="WQY29" s="7"/>
      <c r="WQZ29" s="7"/>
      <c r="WRA29" s="7"/>
      <c r="WRB29" s="7"/>
      <c r="WRC29" s="7"/>
      <c r="WRD29" s="7"/>
      <c r="WRE29" s="7"/>
      <c r="WRF29" s="7"/>
      <c r="WRG29" s="7"/>
      <c r="WRH29" s="7"/>
      <c r="WRI29" s="7"/>
      <c r="WRJ29" s="7"/>
      <c r="WRK29" s="7"/>
      <c r="WRL29" s="7"/>
      <c r="WRM29" s="7"/>
      <c r="WRN29" s="7"/>
      <c r="WRO29" s="7"/>
      <c r="WRP29" s="7"/>
      <c r="WRQ29" s="7"/>
      <c r="WRR29" s="7"/>
      <c r="WRS29" s="7"/>
      <c r="WRT29" s="7"/>
      <c r="WRU29" s="7"/>
      <c r="WRV29" s="7"/>
      <c r="WRW29" s="7"/>
      <c r="WRX29" s="7"/>
      <c r="WRY29" s="7"/>
      <c r="WRZ29" s="7"/>
      <c r="WSA29" s="7"/>
      <c r="WSB29" s="7"/>
      <c r="WSC29" s="7"/>
      <c r="WSD29" s="7"/>
      <c r="WSE29" s="7"/>
      <c r="WSF29" s="7"/>
      <c r="WSG29" s="7"/>
      <c r="WSH29" s="7"/>
      <c r="WSI29" s="7"/>
      <c r="WSJ29" s="7"/>
      <c r="WSK29" s="7"/>
      <c r="WSL29" s="7"/>
      <c r="WSM29" s="7"/>
      <c r="WSN29" s="7"/>
      <c r="WSO29" s="7"/>
      <c r="WSP29" s="7"/>
      <c r="WSQ29" s="7"/>
      <c r="WSR29" s="7"/>
      <c r="WSS29" s="7"/>
      <c r="WST29" s="7"/>
      <c r="WSU29" s="7"/>
      <c r="WSV29" s="7"/>
      <c r="WSW29" s="7"/>
      <c r="WSX29" s="7"/>
      <c r="WSY29" s="7"/>
      <c r="WSZ29" s="7"/>
      <c r="WTA29" s="7"/>
      <c r="WTB29" s="7"/>
      <c r="WTC29" s="7"/>
      <c r="WTD29" s="7"/>
      <c r="WTE29" s="7"/>
      <c r="WTF29" s="7"/>
      <c r="WTG29" s="7"/>
      <c r="WTH29" s="7"/>
      <c r="WTI29" s="7"/>
      <c r="WTJ29" s="7"/>
      <c r="WTK29" s="7"/>
      <c r="WTL29" s="7"/>
      <c r="WTM29" s="7"/>
      <c r="WTN29" s="7"/>
      <c r="WTO29" s="7"/>
      <c r="WTP29" s="7"/>
      <c r="WTQ29" s="7"/>
      <c r="WTR29" s="7"/>
      <c r="WTS29" s="7"/>
      <c r="WTT29" s="7"/>
      <c r="WTU29" s="7"/>
      <c r="WTV29" s="7"/>
      <c r="WTW29" s="7"/>
      <c r="WTX29" s="7"/>
      <c r="WTY29" s="7"/>
      <c r="WTZ29" s="7"/>
      <c r="WUA29" s="7"/>
      <c r="WUB29" s="7"/>
      <c r="WUC29" s="7"/>
      <c r="WUD29" s="7"/>
      <c r="WUE29" s="7"/>
      <c r="WUF29" s="7"/>
      <c r="WUG29" s="7"/>
      <c r="WUH29" s="7"/>
      <c r="WUI29" s="7"/>
      <c r="WUJ29" s="7"/>
      <c r="WUK29" s="7"/>
      <c r="WUL29" s="7"/>
      <c r="WUM29" s="7"/>
      <c r="WUN29" s="7"/>
      <c r="WUO29" s="7"/>
      <c r="WUP29" s="7"/>
      <c r="WUQ29" s="7"/>
      <c r="WUR29" s="7"/>
      <c r="WUS29" s="7"/>
      <c r="WUT29" s="7"/>
      <c r="WUU29" s="7"/>
      <c r="WUV29" s="7"/>
      <c r="WUW29" s="7"/>
      <c r="WUX29" s="7"/>
      <c r="WUY29" s="7"/>
      <c r="WUZ29" s="7"/>
      <c r="WVA29" s="7"/>
      <c r="WVB29" s="7"/>
      <c r="WVC29" s="7"/>
      <c r="WVD29" s="7"/>
      <c r="WVE29" s="7"/>
      <c r="WVF29" s="7"/>
      <c r="WVG29" s="7"/>
      <c r="WVH29" s="7"/>
      <c r="WVI29" s="7"/>
      <c r="WVJ29" s="7"/>
      <c r="WVK29" s="7"/>
      <c r="WVL29" s="7"/>
      <c r="WVM29" s="7"/>
      <c r="WVN29" s="7"/>
      <c r="WVO29" s="7"/>
      <c r="WVP29" s="7"/>
      <c r="WVQ29" s="7"/>
      <c r="WVR29" s="7"/>
      <c r="WVS29" s="7"/>
      <c r="WVT29" s="7"/>
      <c r="WVU29" s="7"/>
      <c r="WVV29" s="7"/>
      <c r="WVW29" s="7"/>
      <c r="WVX29" s="7"/>
      <c r="WVY29" s="7"/>
      <c r="WVZ29" s="7"/>
      <c r="WWA29" s="7"/>
      <c r="WWB29" s="7"/>
      <c r="WWC29" s="7"/>
      <c r="WWD29" s="7"/>
      <c r="WWE29" s="7"/>
      <c r="WWF29" s="7"/>
      <c r="WWG29" s="7"/>
      <c r="WWH29" s="7"/>
      <c r="WWI29" s="7"/>
      <c r="WWJ29" s="7"/>
      <c r="WWK29" s="7"/>
      <c r="WWL29" s="7"/>
      <c r="WWM29" s="7"/>
      <c r="WWN29" s="7"/>
      <c r="WWO29" s="7"/>
      <c r="WWP29" s="7"/>
      <c r="WWQ29" s="7"/>
      <c r="WWR29" s="7"/>
      <c r="WWS29" s="7"/>
      <c r="WWT29" s="7"/>
      <c r="WWU29" s="7"/>
      <c r="WWV29" s="7"/>
      <c r="WWW29" s="7"/>
      <c r="WWX29" s="7"/>
      <c r="WWY29" s="7"/>
      <c r="WWZ29" s="7"/>
      <c r="WXA29" s="7"/>
      <c r="WXB29" s="7"/>
      <c r="WXC29" s="7"/>
      <c r="WXD29" s="7"/>
      <c r="WXE29" s="7"/>
      <c r="WXF29" s="7"/>
      <c r="WXG29" s="7"/>
      <c r="WXH29" s="7"/>
      <c r="WXI29" s="7"/>
      <c r="WXJ29" s="7"/>
      <c r="WXK29" s="7"/>
      <c r="WXL29" s="7"/>
      <c r="WXM29" s="7"/>
      <c r="WXN29" s="7"/>
      <c r="WXO29" s="7"/>
      <c r="WXP29" s="7"/>
      <c r="WXQ29" s="7"/>
      <c r="WXR29" s="7"/>
      <c r="WXS29" s="7"/>
      <c r="WXT29" s="7"/>
      <c r="WXU29" s="7"/>
      <c r="WXV29" s="7"/>
      <c r="WXW29" s="7"/>
      <c r="WXX29" s="7"/>
      <c r="WXY29" s="7"/>
      <c r="WXZ29" s="7"/>
      <c r="WYA29" s="7"/>
      <c r="WYB29" s="7"/>
      <c r="WYC29" s="7"/>
      <c r="WYD29" s="7"/>
      <c r="WYE29" s="7"/>
      <c r="WYF29" s="7"/>
      <c r="WYG29" s="7"/>
      <c r="WYH29" s="7"/>
      <c r="WYI29" s="7"/>
      <c r="WYJ29" s="7"/>
      <c r="WYK29" s="7"/>
      <c r="WYL29" s="7"/>
      <c r="WYM29" s="7"/>
      <c r="WYN29" s="7"/>
      <c r="WYO29" s="7"/>
      <c r="WYP29" s="7"/>
      <c r="WYQ29" s="7"/>
      <c r="WYR29" s="7"/>
      <c r="WYS29" s="7"/>
      <c r="WYT29" s="7"/>
      <c r="WYU29" s="7"/>
      <c r="WYV29" s="7"/>
      <c r="WYW29" s="7"/>
      <c r="WYX29" s="7"/>
      <c r="WYY29" s="7"/>
      <c r="WYZ29" s="7"/>
      <c r="WZA29" s="7"/>
      <c r="WZB29" s="7"/>
      <c r="WZC29" s="7"/>
      <c r="WZD29" s="7"/>
      <c r="WZE29" s="7"/>
      <c r="WZF29" s="7"/>
      <c r="WZG29" s="7"/>
      <c r="WZH29" s="7"/>
      <c r="WZI29" s="7"/>
      <c r="WZJ29" s="7"/>
      <c r="WZK29" s="7"/>
      <c r="WZL29" s="7"/>
      <c r="WZM29" s="7"/>
      <c r="WZN29" s="7"/>
      <c r="WZO29" s="7"/>
      <c r="WZP29" s="7"/>
      <c r="WZQ29" s="7"/>
      <c r="WZR29" s="7"/>
      <c r="WZS29" s="7"/>
      <c r="WZT29" s="7"/>
      <c r="WZU29" s="7"/>
      <c r="WZV29" s="7"/>
      <c r="WZW29" s="7"/>
      <c r="WZX29" s="7"/>
      <c r="WZY29" s="7"/>
      <c r="WZZ29" s="7"/>
      <c r="XAA29" s="7"/>
      <c r="XAB29" s="7"/>
      <c r="XAC29" s="7"/>
      <c r="XAD29" s="7"/>
      <c r="XAE29" s="7"/>
      <c r="XAF29" s="7"/>
      <c r="XAG29" s="7"/>
      <c r="XAH29" s="7"/>
      <c r="XAI29" s="7"/>
      <c r="XAJ29" s="7"/>
      <c r="XAK29" s="7"/>
      <c r="XAL29" s="7"/>
      <c r="XAM29" s="7"/>
      <c r="XAN29" s="7"/>
      <c r="XAO29" s="7"/>
      <c r="XAP29" s="7"/>
      <c r="XAQ29" s="7"/>
      <c r="XAR29" s="7"/>
      <c r="XAS29" s="7"/>
      <c r="XAT29" s="7"/>
      <c r="XAU29" s="7"/>
      <c r="XAV29" s="7"/>
      <c r="XAW29" s="7"/>
      <c r="XAX29" s="7"/>
      <c r="XAY29" s="7"/>
      <c r="XAZ29" s="7"/>
      <c r="XBA29" s="7"/>
      <c r="XBB29" s="7"/>
      <c r="XBC29" s="7"/>
      <c r="XBD29" s="7"/>
      <c r="XBE29" s="7"/>
      <c r="XBF29" s="7"/>
      <c r="XBG29" s="7"/>
      <c r="XBH29" s="7"/>
      <c r="XBI29" s="7"/>
      <c r="XBJ29" s="7"/>
      <c r="XBK29" s="7"/>
      <c r="XBL29" s="7"/>
      <c r="XBM29" s="7"/>
      <c r="XBN29" s="7"/>
      <c r="XBO29" s="7"/>
      <c r="XBP29" s="7"/>
      <c r="XBQ29" s="7"/>
      <c r="XBR29" s="7"/>
      <c r="XBS29" s="7"/>
      <c r="XBT29" s="7"/>
      <c r="XBU29" s="7"/>
      <c r="XBV29" s="7"/>
      <c r="XBW29" s="7"/>
      <c r="XBX29" s="7"/>
      <c r="XBY29" s="7"/>
      <c r="XBZ29" s="7"/>
      <c r="XCA29" s="7"/>
      <c r="XCB29" s="7"/>
      <c r="XCC29" s="7"/>
      <c r="XCD29" s="7"/>
      <c r="XCE29" s="7"/>
      <c r="XCF29" s="7"/>
      <c r="XCG29" s="7"/>
      <c r="XCH29" s="7"/>
      <c r="XCI29" s="7"/>
      <c r="XCJ29" s="7"/>
      <c r="XCK29" s="7"/>
      <c r="XCL29" s="7"/>
      <c r="XCM29" s="7"/>
      <c r="XCN29" s="7"/>
      <c r="XCO29" s="7"/>
      <c r="XCP29" s="7"/>
      <c r="XCQ29" s="7"/>
      <c r="XCR29" s="7"/>
      <c r="XCS29" s="7"/>
      <c r="XCT29" s="7"/>
      <c r="XCU29" s="7"/>
      <c r="XCV29" s="7"/>
      <c r="XCW29" s="7"/>
      <c r="XCX29" s="7"/>
      <c r="XCY29" s="7"/>
      <c r="XCZ29" s="7"/>
      <c r="XDA29" s="7"/>
      <c r="XDB29" s="7"/>
      <c r="XDC29" s="7"/>
      <c r="XDD29" s="7"/>
      <c r="XDE29" s="7"/>
      <c r="XDF29" s="7"/>
      <c r="XDG29" s="7"/>
      <c r="XDH29" s="7"/>
      <c r="XDI29" s="7"/>
      <c r="XDJ29" s="7"/>
      <c r="XDK29" s="7"/>
      <c r="XDL29" s="7"/>
      <c r="XDM29" s="7"/>
      <c r="XDN29" s="7"/>
      <c r="XDO29" s="7"/>
      <c r="XDP29" s="7"/>
      <c r="XDQ29" s="7"/>
      <c r="XDR29" s="7"/>
      <c r="XDS29" s="7"/>
      <c r="XDT29" s="7"/>
      <c r="XDU29" s="7"/>
      <c r="XDV29" s="7"/>
      <c r="XDW29" s="7"/>
      <c r="XDX29" s="7"/>
      <c r="XDY29" s="7"/>
      <c r="XDZ29" s="7"/>
      <c r="XEA29" s="7"/>
      <c r="XEB29" s="7"/>
      <c r="XEC29" s="7"/>
      <c r="XED29" s="7"/>
      <c r="XEE29" s="7"/>
      <c r="XEF29" s="7"/>
      <c r="XEG29" s="7"/>
      <c r="XEH29" s="7"/>
      <c r="XEI29" s="7"/>
      <c r="XEJ29" s="7"/>
      <c r="XEK29" s="7"/>
      <c r="XEL29" s="7"/>
      <c r="XEM29" s="7"/>
      <c r="XEN29" s="7"/>
      <c r="XEO29" s="7"/>
      <c r="XEP29" s="7"/>
      <c r="XEQ29" s="7"/>
      <c r="XER29" s="7"/>
      <c r="XES29" s="7"/>
      <c r="XET29" s="7"/>
      <c r="XEU29" s="7"/>
      <c r="XEV29" s="7"/>
      <c r="XEW29" s="7"/>
      <c r="XEX29" s="7"/>
      <c r="XEY29" s="7"/>
      <c r="XEZ29" s="7"/>
      <c r="XFA29" s="7"/>
      <c r="XFB29" s="7"/>
      <c r="XFC29" s="7"/>
      <c r="XFD29" s="7"/>
    </row>
    <row r="31" spans="2:16384">
      <c r="B31" s="1" t="s">
        <v>754</v>
      </c>
    </row>
    <row r="32" spans="2:16384" s="41" customFormat="1">
      <c r="B32" s="41" t="s">
        <v>719</v>
      </c>
      <c r="C32" s="101">
        <f>INPUT!C8</f>
        <v>2026</v>
      </c>
      <c r="D32" s="101">
        <f t="shared" ref="D32:AI32" si="14">C32+1</f>
        <v>2027</v>
      </c>
      <c r="E32" s="101">
        <f t="shared" si="14"/>
        <v>2028</v>
      </c>
      <c r="F32" s="101">
        <f t="shared" si="14"/>
        <v>2029</v>
      </c>
      <c r="G32" s="101">
        <f t="shared" si="14"/>
        <v>2030</v>
      </c>
      <c r="H32" s="101">
        <f t="shared" si="14"/>
        <v>2031</v>
      </c>
      <c r="I32" s="101">
        <f t="shared" si="14"/>
        <v>2032</v>
      </c>
      <c r="J32" s="101">
        <f t="shared" si="14"/>
        <v>2033</v>
      </c>
      <c r="K32" s="101">
        <f t="shared" si="14"/>
        <v>2034</v>
      </c>
      <c r="L32" s="101">
        <f t="shared" si="14"/>
        <v>2035</v>
      </c>
      <c r="M32" s="101">
        <f t="shared" si="14"/>
        <v>2036</v>
      </c>
      <c r="N32" s="101">
        <f t="shared" si="14"/>
        <v>2037</v>
      </c>
      <c r="O32" s="101">
        <f t="shared" si="14"/>
        <v>2038</v>
      </c>
      <c r="P32" s="101">
        <f t="shared" si="14"/>
        <v>2039</v>
      </c>
      <c r="Q32" s="101">
        <f t="shared" si="14"/>
        <v>2040</v>
      </c>
      <c r="R32" s="101">
        <f t="shared" si="14"/>
        <v>2041</v>
      </c>
      <c r="S32" s="101">
        <f t="shared" si="14"/>
        <v>2042</v>
      </c>
      <c r="T32" s="101">
        <f t="shared" si="14"/>
        <v>2043</v>
      </c>
      <c r="U32" s="101">
        <f t="shared" si="14"/>
        <v>2044</v>
      </c>
      <c r="V32" s="101">
        <f t="shared" si="14"/>
        <v>2045</v>
      </c>
      <c r="W32" s="101">
        <f t="shared" si="14"/>
        <v>2046</v>
      </c>
      <c r="X32" s="101">
        <f t="shared" si="14"/>
        <v>2047</v>
      </c>
      <c r="Y32" s="101">
        <f t="shared" si="14"/>
        <v>2048</v>
      </c>
      <c r="Z32" s="101">
        <f t="shared" si="14"/>
        <v>2049</v>
      </c>
      <c r="AA32" s="101">
        <f t="shared" si="14"/>
        <v>2050</v>
      </c>
      <c r="AB32" s="101">
        <f t="shared" si="14"/>
        <v>2051</v>
      </c>
      <c r="AC32" s="101">
        <f t="shared" si="14"/>
        <v>2052</v>
      </c>
      <c r="AD32" s="101">
        <f t="shared" si="14"/>
        <v>2053</v>
      </c>
      <c r="AE32" s="101">
        <f t="shared" si="14"/>
        <v>2054</v>
      </c>
      <c r="AF32" s="101">
        <f t="shared" si="14"/>
        <v>2055</v>
      </c>
      <c r="AG32" s="101">
        <f t="shared" si="14"/>
        <v>2056</v>
      </c>
      <c r="AH32" s="101">
        <f t="shared" si="14"/>
        <v>2057</v>
      </c>
      <c r="AI32" s="101">
        <f t="shared" si="14"/>
        <v>2058</v>
      </c>
      <c r="AJ32" s="101">
        <f t="shared" ref="AJ32:BK32" si="15">AI32+1</f>
        <v>2059</v>
      </c>
      <c r="AK32" s="101">
        <f t="shared" si="15"/>
        <v>2060</v>
      </c>
      <c r="AL32" s="101">
        <f t="shared" si="15"/>
        <v>2061</v>
      </c>
      <c r="AM32" s="101">
        <f t="shared" si="15"/>
        <v>2062</v>
      </c>
      <c r="AN32" s="101">
        <f t="shared" si="15"/>
        <v>2063</v>
      </c>
      <c r="AO32" s="101">
        <f t="shared" si="15"/>
        <v>2064</v>
      </c>
      <c r="AP32" s="101">
        <f t="shared" si="15"/>
        <v>2065</v>
      </c>
      <c r="AQ32" s="101">
        <f t="shared" si="15"/>
        <v>2066</v>
      </c>
      <c r="AR32" s="101">
        <f t="shared" si="15"/>
        <v>2067</v>
      </c>
      <c r="AS32" s="101">
        <f t="shared" si="15"/>
        <v>2068</v>
      </c>
      <c r="AT32" s="101">
        <f t="shared" si="15"/>
        <v>2069</v>
      </c>
      <c r="AU32" s="101">
        <f t="shared" si="15"/>
        <v>2070</v>
      </c>
      <c r="AV32" s="101">
        <f t="shared" si="15"/>
        <v>2071</v>
      </c>
      <c r="AW32" s="101">
        <f t="shared" si="15"/>
        <v>2072</v>
      </c>
      <c r="AX32" s="101">
        <f t="shared" si="15"/>
        <v>2073</v>
      </c>
      <c r="AY32" s="101">
        <f t="shared" si="15"/>
        <v>2074</v>
      </c>
      <c r="AZ32" s="101">
        <f t="shared" si="15"/>
        <v>2075</v>
      </c>
      <c r="BA32" s="101">
        <f t="shared" si="15"/>
        <v>2076</v>
      </c>
      <c r="BB32" s="101">
        <f t="shared" si="15"/>
        <v>2077</v>
      </c>
      <c r="BC32" s="101">
        <f t="shared" si="15"/>
        <v>2078</v>
      </c>
      <c r="BD32" s="101">
        <f t="shared" si="15"/>
        <v>2079</v>
      </c>
      <c r="BE32" s="101">
        <f t="shared" si="15"/>
        <v>2080</v>
      </c>
      <c r="BF32" s="101">
        <f t="shared" si="15"/>
        <v>2081</v>
      </c>
      <c r="BG32" s="101">
        <f t="shared" si="15"/>
        <v>2082</v>
      </c>
      <c r="BH32" s="101">
        <f t="shared" si="15"/>
        <v>2083</v>
      </c>
      <c r="BI32" s="101">
        <f t="shared" si="15"/>
        <v>2084</v>
      </c>
      <c r="BJ32" s="101">
        <f t="shared" si="15"/>
        <v>2085</v>
      </c>
      <c r="BK32" s="101">
        <f t="shared" si="15"/>
        <v>2086</v>
      </c>
      <c r="BL32" s="101" t="s">
        <v>501</v>
      </c>
      <c r="BM32" s="41" t="s">
        <v>752</v>
      </c>
    </row>
    <row r="33" spans="2:65">
      <c r="B33" t="s">
        <v>17</v>
      </c>
      <c r="C33" s="7">
        <f>Embodied!E23</f>
        <v>19907</v>
      </c>
      <c r="D33" s="146">
        <v>0</v>
      </c>
      <c r="E33" s="146">
        <v>0</v>
      </c>
      <c r="F33" s="146">
        <v>0</v>
      </c>
      <c r="G33" s="146">
        <v>0</v>
      </c>
      <c r="H33" s="146">
        <v>0</v>
      </c>
      <c r="I33" s="146">
        <v>0</v>
      </c>
      <c r="J33" s="146">
        <v>0</v>
      </c>
      <c r="K33" s="146">
        <v>0</v>
      </c>
      <c r="L33" s="146">
        <v>0</v>
      </c>
      <c r="M33" s="146">
        <v>0</v>
      </c>
      <c r="N33" s="146">
        <v>0</v>
      </c>
      <c r="O33" s="146">
        <v>0</v>
      </c>
      <c r="P33" s="146">
        <v>0</v>
      </c>
      <c r="Q33" s="146">
        <v>0</v>
      </c>
      <c r="R33" s="7">
        <f>Embodied!F23</f>
        <v>633.86291739894557</v>
      </c>
      <c r="S33" s="146">
        <v>0</v>
      </c>
      <c r="T33" s="146">
        <v>0</v>
      </c>
      <c r="U33" s="146">
        <v>0</v>
      </c>
      <c r="V33" s="146">
        <v>0</v>
      </c>
      <c r="W33" s="146">
        <v>0</v>
      </c>
      <c r="X33" s="146">
        <v>0</v>
      </c>
      <c r="Y33" s="146">
        <v>0</v>
      </c>
      <c r="Z33" s="146">
        <v>0</v>
      </c>
      <c r="AA33" s="146">
        <v>0</v>
      </c>
      <c r="AB33" s="7">
        <f>Embodied!G23</f>
        <v>2261.738137082601</v>
      </c>
      <c r="AC33" s="146">
        <v>0</v>
      </c>
      <c r="AD33" s="146">
        <v>0</v>
      </c>
      <c r="AE33" s="146">
        <v>0</v>
      </c>
      <c r="AF33" s="146">
        <v>0</v>
      </c>
      <c r="AG33" s="146">
        <v>0</v>
      </c>
      <c r="AH33" s="146">
        <v>0</v>
      </c>
      <c r="AI33" s="146">
        <v>0</v>
      </c>
      <c r="AJ33" s="146">
        <v>0</v>
      </c>
      <c r="AK33" s="146">
        <v>0</v>
      </c>
      <c r="AL33" s="146">
        <v>0</v>
      </c>
      <c r="AM33" s="146">
        <v>0</v>
      </c>
      <c r="AN33" s="146">
        <v>0</v>
      </c>
      <c r="AO33" s="146">
        <v>0</v>
      </c>
      <c r="AP33" s="146">
        <v>0</v>
      </c>
      <c r="AQ33" s="146">
        <v>0</v>
      </c>
      <c r="AR33" s="146">
        <v>0</v>
      </c>
      <c r="AS33" s="146">
        <v>0</v>
      </c>
      <c r="AT33" s="146">
        <v>0</v>
      </c>
      <c r="AU33" s="146">
        <v>0</v>
      </c>
      <c r="AV33" s="146">
        <v>0</v>
      </c>
      <c r="AW33" s="146">
        <v>0</v>
      </c>
      <c r="AX33" s="146">
        <v>0</v>
      </c>
      <c r="AY33" s="146">
        <v>0</v>
      </c>
      <c r="AZ33" s="146">
        <v>0</v>
      </c>
      <c r="BA33" s="7">
        <f>Embodied!H23</f>
        <v>893.17047451669589</v>
      </c>
      <c r="BB33" s="146">
        <v>0</v>
      </c>
      <c r="BC33" s="146">
        <v>0</v>
      </c>
      <c r="BD33" s="146">
        <v>0</v>
      </c>
      <c r="BE33" s="146">
        <v>0</v>
      </c>
      <c r="BF33" s="146">
        <v>0</v>
      </c>
      <c r="BG33" s="146">
        <v>0</v>
      </c>
      <c r="BH33" s="146">
        <v>0</v>
      </c>
      <c r="BI33" s="146">
        <v>0</v>
      </c>
      <c r="BJ33" s="146">
        <v>0</v>
      </c>
      <c r="BK33" s="7">
        <f>Embodied!I23</f>
        <v>4408.2284710017566</v>
      </c>
      <c r="BL33" s="7">
        <f>SUM(C33:BK33)</f>
        <v>28104</v>
      </c>
      <c r="BM33" s="45">
        <f ca="1">BL33/$BL$45</f>
        <v>0.27004895124475004</v>
      </c>
    </row>
    <row r="34" spans="2:65">
      <c r="B34" t="s">
        <v>495</v>
      </c>
      <c r="C34" s="7">
        <f>Embodied!E24</f>
        <v>43044</v>
      </c>
      <c r="D34" s="146">
        <v>0</v>
      </c>
      <c r="E34" s="146">
        <v>0</v>
      </c>
      <c r="F34" s="146">
        <v>0</v>
      </c>
      <c r="G34" s="146">
        <v>0</v>
      </c>
      <c r="H34" s="146">
        <v>0</v>
      </c>
      <c r="I34" s="146">
        <v>0</v>
      </c>
      <c r="J34" s="146">
        <v>0</v>
      </c>
      <c r="K34" s="146">
        <v>0</v>
      </c>
      <c r="L34" s="146">
        <v>0</v>
      </c>
      <c r="M34" s="146">
        <v>0</v>
      </c>
      <c r="N34" s="146">
        <v>0</v>
      </c>
      <c r="O34" s="146">
        <v>0</v>
      </c>
      <c r="P34" s="146">
        <v>0</v>
      </c>
      <c r="Q34" s="146">
        <v>0</v>
      </c>
      <c r="R34" s="7">
        <f>Embodied!F24</f>
        <v>1370.5729349736382</v>
      </c>
      <c r="S34" s="146">
        <v>0</v>
      </c>
      <c r="T34" s="146">
        <v>0</v>
      </c>
      <c r="U34" s="146">
        <v>0</v>
      </c>
      <c r="V34" s="146">
        <v>0</v>
      </c>
      <c r="W34" s="146">
        <v>0</v>
      </c>
      <c r="X34" s="146">
        <v>0</v>
      </c>
      <c r="Y34" s="146">
        <v>0</v>
      </c>
      <c r="Z34" s="146">
        <v>0</v>
      </c>
      <c r="AA34" s="146">
        <v>0</v>
      </c>
      <c r="AB34" s="7">
        <f>Embodied!G24</f>
        <v>4890.4534270650265</v>
      </c>
      <c r="AC34" s="146">
        <v>0</v>
      </c>
      <c r="AD34" s="146">
        <v>0</v>
      </c>
      <c r="AE34" s="146">
        <v>0</v>
      </c>
      <c r="AF34" s="146">
        <v>0</v>
      </c>
      <c r="AG34" s="146">
        <v>0</v>
      </c>
      <c r="AH34" s="146">
        <v>0</v>
      </c>
      <c r="AI34" s="146">
        <v>0</v>
      </c>
      <c r="AJ34" s="146">
        <v>0</v>
      </c>
      <c r="AK34" s="146">
        <v>0</v>
      </c>
      <c r="AL34" s="146">
        <v>0</v>
      </c>
      <c r="AM34" s="146">
        <v>0</v>
      </c>
      <c r="AN34" s="146">
        <v>0</v>
      </c>
      <c r="AO34" s="146">
        <v>0</v>
      </c>
      <c r="AP34" s="146">
        <v>0</v>
      </c>
      <c r="AQ34" s="146">
        <v>0</v>
      </c>
      <c r="AR34" s="146">
        <v>0</v>
      </c>
      <c r="AS34" s="146">
        <v>0</v>
      </c>
      <c r="AT34" s="146">
        <v>0</v>
      </c>
      <c r="AU34" s="146">
        <v>0</v>
      </c>
      <c r="AV34" s="146">
        <v>0</v>
      </c>
      <c r="AW34" s="146">
        <v>0</v>
      </c>
      <c r="AX34" s="146">
        <v>0</v>
      </c>
      <c r="AY34" s="146">
        <v>0</v>
      </c>
      <c r="AZ34" s="146">
        <v>0</v>
      </c>
      <c r="BA34" s="7">
        <f>Embodied!H24</f>
        <v>1931.2618629173987</v>
      </c>
      <c r="BB34" s="146">
        <v>0</v>
      </c>
      <c r="BC34" s="146">
        <v>0</v>
      </c>
      <c r="BD34" s="146">
        <v>0</v>
      </c>
      <c r="BE34" s="146">
        <v>0</v>
      </c>
      <c r="BF34" s="146">
        <v>0</v>
      </c>
      <c r="BG34" s="146">
        <v>0</v>
      </c>
      <c r="BH34" s="146">
        <v>0</v>
      </c>
      <c r="BI34" s="146">
        <v>0</v>
      </c>
      <c r="BJ34" s="146">
        <v>0</v>
      </c>
      <c r="BK34" s="7">
        <f>Embodied!I24</f>
        <v>9531.7117750439356</v>
      </c>
      <c r="BL34" s="7">
        <f>SUM(C34:BK34)</f>
        <v>60767.999999999993</v>
      </c>
      <c r="BM34" s="45">
        <f ca="1">BL34/$BL$45</f>
        <v>0.58391455555226901</v>
      </c>
    </row>
    <row r="35" spans="2:65">
      <c r="B35" t="s">
        <v>497</v>
      </c>
      <c r="C35" s="7">
        <f>Embodied!E25</f>
        <v>4250</v>
      </c>
      <c r="D35" s="146">
        <v>0</v>
      </c>
      <c r="E35" s="146">
        <v>0</v>
      </c>
      <c r="F35" s="146">
        <v>0</v>
      </c>
      <c r="G35" s="146">
        <v>0</v>
      </c>
      <c r="H35" s="146">
        <v>0</v>
      </c>
      <c r="I35" s="146">
        <v>0</v>
      </c>
      <c r="J35" s="146">
        <v>0</v>
      </c>
      <c r="K35" s="146">
        <v>0</v>
      </c>
      <c r="L35" s="146">
        <v>0</v>
      </c>
      <c r="M35" s="146">
        <v>0</v>
      </c>
      <c r="N35" s="146">
        <v>0</v>
      </c>
      <c r="O35" s="146">
        <v>0</v>
      </c>
      <c r="P35" s="146">
        <v>0</v>
      </c>
      <c r="Q35" s="146">
        <v>0</v>
      </c>
      <c r="R35" s="7">
        <f>Embodied!F25</f>
        <v>135.32513181019334</v>
      </c>
      <c r="S35" s="146">
        <v>0</v>
      </c>
      <c r="T35" s="146">
        <v>0</v>
      </c>
      <c r="U35" s="146">
        <v>0</v>
      </c>
      <c r="V35" s="146">
        <v>0</v>
      </c>
      <c r="W35" s="146">
        <v>0</v>
      </c>
      <c r="X35" s="146">
        <v>0</v>
      </c>
      <c r="Y35" s="146">
        <v>0</v>
      </c>
      <c r="Z35" s="146">
        <v>0</v>
      </c>
      <c r="AA35" s="146">
        <v>0</v>
      </c>
      <c r="AB35" s="7">
        <f>Embodied!G25</f>
        <v>482.86467486818981</v>
      </c>
      <c r="AC35" s="146">
        <v>0</v>
      </c>
      <c r="AD35" s="146">
        <v>0</v>
      </c>
      <c r="AE35" s="146">
        <v>0</v>
      </c>
      <c r="AF35" s="146">
        <v>0</v>
      </c>
      <c r="AG35" s="146">
        <v>0</v>
      </c>
      <c r="AH35" s="146">
        <v>0</v>
      </c>
      <c r="AI35" s="146">
        <v>0</v>
      </c>
      <c r="AJ35" s="146">
        <v>0</v>
      </c>
      <c r="AK35" s="146">
        <v>0</v>
      </c>
      <c r="AL35" s="146">
        <v>0</v>
      </c>
      <c r="AM35" s="146">
        <v>0</v>
      </c>
      <c r="AN35" s="146">
        <v>0</v>
      </c>
      <c r="AO35" s="146">
        <v>0</v>
      </c>
      <c r="AP35" s="146">
        <v>0</v>
      </c>
      <c r="AQ35" s="146">
        <v>0</v>
      </c>
      <c r="AR35" s="146">
        <v>0</v>
      </c>
      <c r="AS35" s="146">
        <v>0</v>
      </c>
      <c r="AT35" s="146">
        <v>0</v>
      </c>
      <c r="AU35" s="146">
        <v>0</v>
      </c>
      <c r="AV35" s="146">
        <v>0</v>
      </c>
      <c r="AW35" s="146">
        <v>0</v>
      </c>
      <c r="AX35" s="146">
        <v>0</v>
      </c>
      <c r="AY35" s="146">
        <v>0</v>
      </c>
      <c r="AZ35" s="146">
        <v>0</v>
      </c>
      <c r="BA35" s="7">
        <f>Embodied!H25</f>
        <v>190.68541300527238</v>
      </c>
      <c r="BB35" s="146">
        <v>0</v>
      </c>
      <c r="BC35" s="146">
        <v>0</v>
      </c>
      <c r="BD35" s="146">
        <v>0</v>
      </c>
      <c r="BE35" s="146">
        <v>0</v>
      </c>
      <c r="BF35" s="146">
        <v>0</v>
      </c>
      <c r="BG35" s="146">
        <v>0</v>
      </c>
      <c r="BH35" s="146">
        <v>0</v>
      </c>
      <c r="BI35" s="146">
        <v>0</v>
      </c>
      <c r="BJ35" s="146">
        <v>0</v>
      </c>
      <c r="BK35" s="7">
        <f>Embodied!I25</f>
        <v>941.1247803163443</v>
      </c>
      <c r="BL35" s="7">
        <f>SUM(C35:BK35)</f>
        <v>5999.9999999999991</v>
      </c>
      <c r="BM35" s="45">
        <f ca="1">BL35/$BL$45</f>
        <v>5.7653490872064478E-2</v>
      </c>
    </row>
    <row r="36" spans="2:65">
      <c r="B36" t="s">
        <v>496</v>
      </c>
      <c r="C36" s="7">
        <f>Embodied!E26</f>
        <v>5958.4999999999991</v>
      </c>
      <c r="D36" s="146">
        <v>0</v>
      </c>
      <c r="E36" s="146">
        <v>0</v>
      </c>
      <c r="F36" s="146">
        <v>0</v>
      </c>
      <c r="G36" s="146">
        <v>0</v>
      </c>
      <c r="H36" s="146">
        <v>0</v>
      </c>
      <c r="I36" s="146">
        <v>0</v>
      </c>
      <c r="J36" s="146">
        <v>0</v>
      </c>
      <c r="K36" s="146">
        <v>0</v>
      </c>
      <c r="L36" s="146">
        <v>0</v>
      </c>
      <c r="M36" s="146">
        <v>0</v>
      </c>
      <c r="N36" s="146">
        <v>0</v>
      </c>
      <c r="O36" s="146">
        <v>0</v>
      </c>
      <c r="P36" s="146">
        <v>0</v>
      </c>
      <c r="Q36" s="146">
        <v>0</v>
      </c>
      <c r="R36" s="7">
        <f>Embodied!F26</f>
        <v>189.72583479789103</v>
      </c>
      <c r="S36" s="146">
        <v>0</v>
      </c>
      <c r="T36" s="146">
        <v>0</v>
      </c>
      <c r="U36" s="146">
        <v>0</v>
      </c>
      <c r="V36" s="146">
        <v>0</v>
      </c>
      <c r="W36" s="146">
        <v>0</v>
      </c>
      <c r="X36" s="146">
        <v>0</v>
      </c>
      <c r="Y36" s="146">
        <v>0</v>
      </c>
      <c r="Z36" s="146">
        <v>0</v>
      </c>
      <c r="AA36" s="146">
        <v>0</v>
      </c>
      <c r="AB36" s="7">
        <f>Embodied!G26</f>
        <v>676.97627416520197</v>
      </c>
      <c r="AC36" s="146">
        <v>0</v>
      </c>
      <c r="AD36" s="146">
        <v>0</v>
      </c>
      <c r="AE36" s="146">
        <v>0</v>
      </c>
      <c r="AF36" s="146">
        <v>0</v>
      </c>
      <c r="AG36" s="146">
        <v>0</v>
      </c>
      <c r="AH36" s="146">
        <v>0</v>
      </c>
      <c r="AI36" s="146">
        <v>0</v>
      </c>
      <c r="AJ36" s="146">
        <v>0</v>
      </c>
      <c r="AK36" s="146">
        <v>0</v>
      </c>
      <c r="AL36" s="146">
        <v>0</v>
      </c>
      <c r="AM36" s="146">
        <v>0</v>
      </c>
      <c r="AN36" s="146">
        <v>0</v>
      </c>
      <c r="AO36" s="146">
        <v>0</v>
      </c>
      <c r="AP36" s="146">
        <v>0</v>
      </c>
      <c r="AQ36" s="146">
        <v>0</v>
      </c>
      <c r="AR36" s="146">
        <v>0</v>
      </c>
      <c r="AS36" s="146">
        <v>0</v>
      </c>
      <c r="AT36" s="146">
        <v>0</v>
      </c>
      <c r="AU36" s="146">
        <v>0</v>
      </c>
      <c r="AV36" s="146">
        <v>0</v>
      </c>
      <c r="AW36" s="146">
        <v>0</v>
      </c>
      <c r="AX36" s="146">
        <v>0</v>
      </c>
      <c r="AY36" s="146">
        <v>0</v>
      </c>
      <c r="AZ36" s="146">
        <v>0</v>
      </c>
      <c r="BA36" s="7">
        <f>Embodied!H26</f>
        <v>267.34094903339184</v>
      </c>
      <c r="BB36" s="146">
        <v>0</v>
      </c>
      <c r="BC36" s="146">
        <v>0</v>
      </c>
      <c r="BD36" s="146">
        <v>0</v>
      </c>
      <c r="BE36" s="146">
        <v>0</v>
      </c>
      <c r="BF36" s="146">
        <v>0</v>
      </c>
      <c r="BG36" s="146">
        <v>0</v>
      </c>
      <c r="BH36" s="146">
        <v>0</v>
      </c>
      <c r="BI36" s="146">
        <v>0</v>
      </c>
      <c r="BJ36" s="146">
        <v>0</v>
      </c>
      <c r="BK36" s="7">
        <f>Embodied!I26</f>
        <v>1319.4569420035145</v>
      </c>
      <c r="BL36" s="7">
        <f>SUM(C36:BK36)</f>
        <v>8411.9999999999982</v>
      </c>
      <c r="BM36" s="45">
        <f ca="1">BL36/$BL$45</f>
        <v>8.0830194202634389E-2</v>
      </c>
    </row>
    <row r="37" spans="2:65">
      <c r="B37" t="s">
        <v>720</v>
      </c>
      <c r="C37" s="7">
        <f>Embodied!E27</f>
        <v>73159.5</v>
      </c>
      <c r="D37" s="145">
        <v>0</v>
      </c>
      <c r="E37" s="145">
        <v>0</v>
      </c>
      <c r="F37" s="145">
        <v>0</v>
      </c>
      <c r="G37" s="145">
        <v>0</v>
      </c>
      <c r="H37" s="145">
        <v>0</v>
      </c>
      <c r="I37" s="145">
        <v>0</v>
      </c>
      <c r="J37" s="145">
        <v>0</v>
      </c>
      <c r="K37" s="145">
        <v>0</v>
      </c>
      <c r="L37" s="145">
        <v>0</v>
      </c>
      <c r="M37" s="145">
        <v>0</v>
      </c>
      <c r="N37" s="145">
        <v>0</v>
      </c>
      <c r="O37" s="145">
        <v>0</v>
      </c>
      <c r="P37" s="145">
        <v>0</v>
      </c>
      <c r="Q37" s="145">
        <v>0</v>
      </c>
      <c r="R37" s="7">
        <f>Embodied!F27</f>
        <v>2329.486818980668</v>
      </c>
      <c r="S37" s="145">
        <v>0</v>
      </c>
      <c r="T37" s="145">
        <v>0</v>
      </c>
      <c r="U37" s="145">
        <v>0</v>
      </c>
      <c r="V37" s="145">
        <v>0</v>
      </c>
      <c r="W37" s="145">
        <v>0</v>
      </c>
      <c r="X37" s="145">
        <v>0</v>
      </c>
      <c r="Y37" s="145">
        <v>0</v>
      </c>
      <c r="Z37" s="145">
        <v>0</v>
      </c>
      <c r="AA37" s="145">
        <v>0</v>
      </c>
      <c r="AB37" s="7">
        <f>Embodied!G27</f>
        <v>8312.0325131810187</v>
      </c>
      <c r="AC37" s="145">
        <v>0</v>
      </c>
      <c r="AD37" s="145">
        <v>0</v>
      </c>
      <c r="AE37" s="145">
        <v>0</v>
      </c>
      <c r="AF37" s="145">
        <v>0</v>
      </c>
      <c r="AG37" s="145">
        <v>0</v>
      </c>
      <c r="AH37" s="145">
        <v>0</v>
      </c>
      <c r="AI37" s="145">
        <v>0</v>
      </c>
      <c r="AJ37" s="145">
        <v>0</v>
      </c>
      <c r="AK37" s="145">
        <v>0</v>
      </c>
      <c r="AL37" s="145">
        <v>0</v>
      </c>
      <c r="AM37" s="145">
        <v>0</v>
      </c>
      <c r="AN37" s="145">
        <v>0</v>
      </c>
      <c r="AO37" s="145">
        <v>0</v>
      </c>
      <c r="AP37" s="145">
        <v>0</v>
      </c>
      <c r="AQ37" s="145">
        <v>0</v>
      </c>
      <c r="AR37" s="145">
        <v>0</v>
      </c>
      <c r="AS37" s="145">
        <v>0</v>
      </c>
      <c r="AT37" s="145">
        <v>0</v>
      </c>
      <c r="AU37" s="145">
        <v>0</v>
      </c>
      <c r="AV37" s="145">
        <v>0</v>
      </c>
      <c r="AW37" s="145">
        <v>0</v>
      </c>
      <c r="AX37" s="145">
        <v>0</v>
      </c>
      <c r="AY37" s="145">
        <v>0</v>
      </c>
      <c r="AZ37" s="145">
        <v>0</v>
      </c>
      <c r="BA37" s="7">
        <f>Embodied!H27</f>
        <v>3282.4586994727588</v>
      </c>
      <c r="BB37" s="145">
        <v>0</v>
      </c>
      <c r="BC37" s="145">
        <v>0</v>
      </c>
      <c r="BD37" s="145">
        <v>0</v>
      </c>
      <c r="BE37" s="145">
        <v>0</v>
      </c>
      <c r="BF37" s="145">
        <v>0</v>
      </c>
      <c r="BG37" s="145">
        <v>0</v>
      </c>
      <c r="BH37" s="145">
        <v>0</v>
      </c>
      <c r="BI37" s="145">
        <v>0</v>
      </c>
      <c r="BJ37" s="145">
        <v>0</v>
      </c>
      <c r="BK37" s="7">
        <f>Embodied!I27</f>
        <v>16200.52196836555</v>
      </c>
      <c r="BL37" s="7">
        <f>SUM(C37:BK37)</f>
        <v>103284</v>
      </c>
      <c r="BM37" s="45">
        <f ca="1">BL37/$BL$45</f>
        <v>0.99244719187171804</v>
      </c>
    </row>
    <row r="39" spans="2:65">
      <c r="B39" s="1" t="s">
        <v>755</v>
      </c>
    </row>
    <row r="40" spans="2:65" s="41" customFormat="1">
      <c r="B40" s="41" t="s">
        <v>719</v>
      </c>
      <c r="C40" s="101">
        <f>INPUT!C8</f>
        <v>2026</v>
      </c>
      <c r="D40" s="101">
        <f t="shared" ref="D40:AI40" si="16">C40+1</f>
        <v>2027</v>
      </c>
      <c r="E40" s="101">
        <f t="shared" si="16"/>
        <v>2028</v>
      </c>
      <c r="F40" s="101">
        <f t="shared" si="16"/>
        <v>2029</v>
      </c>
      <c r="G40" s="101">
        <f t="shared" si="16"/>
        <v>2030</v>
      </c>
      <c r="H40" s="101">
        <f t="shared" si="16"/>
        <v>2031</v>
      </c>
      <c r="I40" s="101">
        <f t="shared" si="16"/>
        <v>2032</v>
      </c>
      <c r="J40" s="101">
        <f t="shared" si="16"/>
        <v>2033</v>
      </c>
      <c r="K40" s="101">
        <f t="shared" si="16"/>
        <v>2034</v>
      </c>
      <c r="L40" s="101">
        <f t="shared" si="16"/>
        <v>2035</v>
      </c>
      <c r="M40" s="101">
        <f t="shared" si="16"/>
        <v>2036</v>
      </c>
      <c r="N40" s="101">
        <f t="shared" si="16"/>
        <v>2037</v>
      </c>
      <c r="O40" s="101">
        <f t="shared" si="16"/>
        <v>2038</v>
      </c>
      <c r="P40" s="101">
        <f t="shared" si="16"/>
        <v>2039</v>
      </c>
      <c r="Q40" s="101">
        <f t="shared" si="16"/>
        <v>2040</v>
      </c>
      <c r="R40" s="101">
        <f t="shared" si="16"/>
        <v>2041</v>
      </c>
      <c r="S40" s="101">
        <f t="shared" si="16"/>
        <v>2042</v>
      </c>
      <c r="T40" s="101">
        <f t="shared" si="16"/>
        <v>2043</v>
      </c>
      <c r="U40" s="101">
        <f t="shared" si="16"/>
        <v>2044</v>
      </c>
      <c r="V40" s="101">
        <f t="shared" si="16"/>
        <v>2045</v>
      </c>
      <c r="W40" s="101">
        <f t="shared" si="16"/>
        <v>2046</v>
      </c>
      <c r="X40" s="101">
        <f t="shared" si="16"/>
        <v>2047</v>
      </c>
      <c r="Y40" s="101">
        <f t="shared" si="16"/>
        <v>2048</v>
      </c>
      <c r="Z40" s="101">
        <f t="shared" si="16"/>
        <v>2049</v>
      </c>
      <c r="AA40" s="101">
        <f t="shared" si="16"/>
        <v>2050</v>
      </c>
      <c r="AB40" s="101">
        <f t="shared" si="16"/>
        <v>2051</v>
      </c>
      <c r="AC40" s="101">
        <f t="shared" si="16"/>
        <v>2052</v>
      </c>
      <c r="AD40" s="101">
        <f t="shared" si="16"/>
        <v>2053</v>
      </c>
      <c r="AE40" s="101">
        <f t="shared" si="16"/>
        <v>2054</v>
      </c>
      <c r="AF40" s="101">
        <f t="shared" si="16"/>
        <v>2055</v>
      </c>
      <c r="AG40" s="101">
        <f t="shared" si="16"/>
        <v>2056</v>
      </c>
      <c r="AH40" s="101">
        <f t="shared" si="16"/>
        <v>2057</v>
      </c>
      <c r="AI40" s="101">
        <f t="shared" si="16"/>
        <v>2058</v>
      </c>
      <c r="AJ40" s="101">
        <f t="shared" ref="AJ40:BK40" si="17">AI40+1</f>
        <v>2059</v>
      </c>
      <c r="AK40" s="101">
        <f t="shared" si="17"/>
        <v>2060</v>
      </c>
      <c r="AL40" s="101">
        <f t="shared" si="17"/>
        <v>2061</v>
      </c>
      <c r="AM40" s="101">
        <f t="shared" si="17"/>
        <v>2062</v>
      </c>
      <c r="AN40" s="101">
        <f t="shared" si="17"/>
        <v>2063</v>
      </c>
      <c r="AO40" s="101">
        <f t="shared" si="17"/>
        <v>2064</v>
      </c>
      <c r="AP40" s="101">
        <f t="shared" si="17"/>
        <v>2065</v>
      </c>
      <c r="AQ40" s="101">
        <f t="shared" si="17"/>
        <v>2066</v>
      </c>
      <c r="AR40" s="101">
        <f t="shared" si="17"/>
        <v>2067</v>
      </c>
      <c r="AS40" s="101">
        <f t="shared" si="17"/>
        <v>2068</v>
      </c>
      <c r="AT40" s="101">
        <f t="shared" si="17"/>
        <v>2069</v>
      </c>
      <c r="AU40" s="101">
        <f t="shared" si="17"/>
        <v>2070</v>
      </c>
      <c r="AV40" s="101">
        <f t="shared" si="17"/>
        <v>2071</v>
      </c>
      <c r="AW40" s="101">
        <f t="shared" si="17"/>
        <v>2072</v>
      </c>
      <c r="AX40" s="101">
        <f t="shared" si="17"/>
        <v>2073</v>
      </c>
      <c r="AY40" s="101">
        <f t="shared" si="17"/>
        <v>2074</v>
      </c>
      <c r="AZ40" s="101">
        <f t="shared" si="17"/>
        <v>2075</v>
      </c>
      <c r="BA40" s="101">
        <f t="shared" si="17"/>
        <v>2076</v>
      </c>
      <c r="BB40" s="101">
        <f t="shared" si="17"/>
        <v>2077</v>
      </c>
      <c r="BC40" s="101">
        <f t="shared" si="17"/>
        <v>2078</v>
      </c>
      <c r="BD40" s="101">
        <f t="shared" si="17"/>
        <v>2079</v>
      </c>
      <c r="BE40" s="101">
        <f t="shared" si="17"/>
        <v>2080</v>
      </c>
      <c r="BF40" s="101">
        <f t="shared" si="17"/>
        <v>2081</v>
      </c>
      <c r="BG40" s="101">
        <f t="shared" si="17"/>
        <v>2082</v>
      </c>
      <c r="BH40" s="101">
        <f t="shared" si="17"/>
        <v>2083</v>
      </c>
      <c r="BI40" s="101">
        <f t="shared" si="17"/>
        <v>2084</v>
      </c>
      <c r="BJ40" s="101">
        <f t="shared" si="17"/>
        <v>2085</v>
      </c>
      <c r="BK40" s="101">
        <f t="shared" si="17"/>
        <v>2086</v>
      </c>
      <c r="BL40" s="101" t="s">
        <v>501</v>
      </c>
      <c r="BM40" s="41" t="s">
        <v>752</v>
      </c>
    </row>
    <row r="41" spans="2:65">
      <c r="B41" t="s">
        <v>17</v>
      </c>
      <c r="C41" s="7">
        <f t="shared" ref="C41:AH41" si="18">C33+C25</f>
        <v>19907</v>
      </c>
      <c r="D41" s="7">
        <f t="shared" ca="1" si="18"/>
        <v>34.283834168119974</v>
      </c>
      <c r="E41" s="7">
        <f t="shared" ca="1" si="18"/>
        <v>29.613030588316594</v>
      </c>
      <c r="F41" s="7">
        <f t="shared" ca="1" si="18"/>
        <v>26.620989489205154</v>
      </c>
      <c r="G41" s="7">
        <f t="shared" ca="1" si="18"/>
        <v>21.130786005362697</v>
      </c>
      <c r="H41" s="7">
        <f t="shared" ca="1" si="18"/>
        <v>17.00653868353718</v>
      </c>
      <c r="I41" s="7">
        <f t="shared" ca="1" si="18"/>
        <v>12.167619104250528</v>
      </c>
      <c r="J41" s="7">
        <f t="shared" ca="1" si="18"/>
        <v>9.1260882193880182</v>
      </c>
      <c r="K41" s="7">
        <f t="shared" ca="1" si="18"/>
        <v>6.7417692235082995</v>
      </c>
      <c r="L41" s="7">
        <f t="shared" ca="1" si="18"/>
        <v>4.6955224116405931</v>
      </c>
      <c r="M41" s="7">
        <f t="shared" ca="1" si="18"/>
        <v>4.359163313198259</v>
      </c>
      <c r="N41" s="7">
        <f t="shared" ca="1" si="18"/>
        <v>3.9374981813697194</v>
      </c>
      <c r="O41" s="7">
        <f t="shared" ca="1" si="18"/>
        <v>3.7420221431010599</v>
      </c>
      <c r="P41" s="7">
        <f t="shared" ca="1" si="18"/>
        <v>3.5761488135677246</v>
      </c>
      <c r="Q41" s="7">
        <f t="shared" ca="1" si="18"/>
        <v>3.2537932784604795</v>
      </c>
      <c r="R41" s="7">
        <f t="shared" ca="1" si="18"/>
        <v>636.00264777409052</v>
      </c>
      <c r="S41" s="7">
        <f t="shared" ca="1" si="18"/>
        <v>1.9207137001843888</v>
      </c>
      <c r="T41" s="7">
        <f t="shared" ca="1" si="18"/>
        <v>1.8596189338327096</v>
      </c>
      <c r="U41" s="7">
        <f t="shared" ca="1" si="18"/>
        <v>1.7778049682033488</v>
      </c>
      <c r="V41" s="7">
        <f t="shared" ca="1" si="18"/>
        <v>1.1633656826981924</v>
      </c>
      <c r="W41" s="7">
        <f t="shared" ca="1" si="18"/>
        <v>1.0429597295072097</v>
      </c>
      <c r="X41" s="7">
        <f t="shared" ca="1" si="18"/>
        <v>0.8091939636457316</v>
      </c>
      <c r="Y41" s="7">
        <f t="shared" ca="1" si="18"/>
        <v>0.79953381163482073</v>
      </c>
      <c r="Z41" s="7">
        <f t="shared" ca="1" si="18"/>
        <v>0.76455775127708425</v>
      </c>
      <c r="AA41" s="7">
        <f t="shared" ca="1" si="18"/>
        <v>0.75224846134403178</v>
      </c>
      <c r="AB41" s="7">
        <f t="shared" ca="1" si="18"/>
        <v>2262.4903855439452</v>
      </c>
      <c r="AC41" s="7">
        <f t="shared" ca="1" si="18"/>
        <v>0.75224846134403178</v>
      </c>
      <c r="AD41" s="7">
        <f t="shared" ca="1" si="18"/>
        <v>0.75224846134403178</v>
      </c>
      <c r="AE41" s="7">
        <f t="shared" ca="1" si="18"/>
        <v>0.75224846134403178</v>
      </c>
      <c r="AF41" s="7">
        <f t="shared" ca="1" si="18"/>
        <v>0.75224846134403178</v>
      </c>
      <c r="AG41" s="7">
        <f t="shared" ca="1" si="18"/>
        <v>0.75224846134403178</v>
      </c>
      <c r="AH41" s="7">
        <f t="shared" ca="1" si="18"/>
        <v>0.75224846134403178</v>
      </c>
      <c r="AI41" s="7">
        <f t="shared" ref="AI41:BK41" ca="1" si="19">AI33+AI25</f>
        <v>0.75224846134403178</v>
      </c>
      <c r="AJ41" s="7">
        <f t="shared" ca="1" si="19"/>
        <v>0.75224846134403178</v>
      </c>
      <c r="AK41" s="7">
        <f t="shared" ca="1" si="19"/>
        <v>0.75224846134403178</v>
      </c>
      <c r="AL41" s="7">
        <f t="shared" ca="1" si="19"/>
        <v>0.75224846134403178</v>
      </c>
      <c r="AM41" s="7">
        <f t="shared" ca="1" si="19"/>
        <v>0.75224846134403178</v>
      </c>
      <c r="AN41" s="7">
        <f t="shared" ca="1" si="19"/>
        <v>0.75224846134403178</v>
      </c>
      <c r="AO41" s="7">
        <f t="shared" ca="1" si="19"/>
        <v>0.75224846134403178</v>
      </c>
      <c r="AP41" s="7">
        <f t="shared" ca="1" si="19"/>
        <v>0.75224846134403178</v>
      </c>
      <c r="AQ41" s="7">
        <f t="shared" ca="1" si="19"/>
        <v>0.75224846134403178</v>
      </c>
      <c r="AR41" s="7">
        <f t="shared" ca="1" si="19"/>
        <v>0.75224846134403178</v>
      </c>
      <c r="AS41" s="7">
        <f t="shared" ca="1" si="19"/>
        <v>0.75224846134403178</v>
      </c>
      <c r="AT41" s="7">
        <f t="shared" ca="1" si="19"/>
        <v>0.75224846134403178</v>
      </c>
      <c r="AU41" s="7">
        <f t="shared" ca="1" si="19"/>
        <v>0.75224846134403178</v>
      </c>
      <c r="AV41" s="7">
        <f t="shared" ca="1" si="19"/>
        <v>0.75224846134403178</v>
      </c>
      <c r="AW41" s="7">
        <f t="shared" ca="1" si="19"/>
        <v>0.75224846134403178</v>
      </c>
      <c r="AX41" s="7">
        <f t="shared" ca="1" si="19"/>
        <v>0.75224846134403178</v>
      </c>
      <c r="AY41" s="7">
        <f t="shared" ca="1" si="19"/>
        <v>0.75224846134403178</v>
      </c>
      <c r="AZ41" s="7">
        <f t="shared" ca="1" si="19"/>
        <v>0.75224846134403178</v>
      </c>
      <c r="BA41" s="7">
        <f t="shared" ca="1" si="19"/>
        <v>893.92272297803993</v>
      </c>
      <c r="BB41" s="7">
        <f t="shared" ca="1" si="19"/>
        <v>0.75224846134403178</v>
      </c>
      <c r="BC41" s="7">
        <f t="shared" ca="1" si="19"/>
        <v>0.75224846134403178</v>
      </c>
      <c r="BD41" s="7">
        <f t="shared" ca="1" si="19"/>
        <v>0.75224846134403178</v>
      </c>
      <c r="BE41" s="7">
        <f t="shared" ca="1" si="19"/>
        <v>0.75224846134403178</v>
      </c>
      <c r="BF41" s="7">
        <f t="shared" ca="1" si="19"/>
        <v>0.75224846134403178</v>
      </c>
      <c r="BG41" s="7">
        <f t="shared" ca="1" si="19"/>
        <v>0.75224846134403178</v>
      </c>
      <c r="BH41" s="7">
        <f t="shared" ca="1" si="19"/>
        <v>0.75224846134403178</v>
      </c>
      <c r="BI41" s="7">
        <f t="shared" ca="1" si="19"/>
        <v>0.75224846134403178</v>
      </c>
      <c r="BJ41" s="7">
        <f t="shared" ca="1" si="19"/>
        <v>0.75224846134403178</v>
      </c>
      <c r="BK41" s="7">
        <f t="shared" ca="1" si="19"/>
        <v>4408.9807194631003</v>
      </c>
      <c r="BL41" s="7">
        <f ca="1">SUM(C41:BK41)</f>
        <v>28324.365475608873</v>
      </c>
      <c r="BM41" s="45">
        <f ca="1">BL41/$BL$45</f>
        <v>0.2721664244008391</v>
      </c>
    </row>
    <row r="42" spans="2:65">
      <c r="B42" t="s">
        <v>495</v>
      </c>
      <c r="C42" s="7">
        <f t="shared" ref="C42:AH42" si="20">C34+C26</f>
        <v>43044</v>
      </c>
      <c r="D42" s="7">
        <f t="shared" ca="1" si="20"/>
        <v>74.130374136361894</v>
      </c>
      <c r="E42" s="7">
        <f t="shared" ca="1" si="20"/>
        <v>64.030908155096171</v>
      </c>
      <c r="F42" s="7">
        <f t="shared" ca="1" si="20"/>
        <v>57.561353874182288</v>
      </c>
      <c r="G42" s="7">
        <f t="shared" ca="1" si="20"/>
        <v>45.690136776753505</v>
      </c>
      <c r="H42" s="7">
        <f t="shared" ca="1" si="20"/>
        <v>36.772464514702087</v>
      </c>
      <c r="I42" s="7">
        <f t="shared" ca="1" si="20"/>
        <v>26.309488959831203</v>
      </c>
      <c r="J42" s="7">
        <f t="shared" ca="1" si="20"/>
        <v>19.732925167797152</v>
      </c>
      <c r="K42" s="7">
        <f t="shared" ca="1" si="20"/>
        <v>14.577420729225461</v>
      </c>
      <c r="L42" s="7">
        <f t="shared" ca="1" si="20"/>
        <v>10.152914386228849</v>
      </c>
      <c r="M42" s="7">
        <f t="shared" ca="1" si="20"/>
        <v>9.425620417607167</v>
      </c>
      <c r="N42" s="7">
        <f t="shared" ca="1" si="20"/>
        <v>8.5138730958395641</v>
      </c>
      <c r="O42" s="7">
        <f t="shared" ca="1" si="20"/>
        <v>8.0912041557061354</v>
      </c>
      <c r="P42" s="7">
        <f t="shared" ca="1" si="20"/>
        <v>7.7325438052548927</v>
      </c>
      <c r="Q42" s="7">
        <f t="shared" ca="1" si="20"/>
        <v>7.035529104237348</v>
      </c>
      <c r="R42" s="7">
        <f t="shared" ca="1" si="20"/>
        <v>1375.1995765704505</v>
      </c>
      <c r="S42" s="7">
        <f t="shared" ca="1" si="20"/>
        <v>4.1530718094507879</v>
      </c>
      <c r="T42" s="7">
        <f t="shared" ca="1" si="20"/>
        <v>4.0209693769977974</v>
      </c>
      <c r="U42" s="7">
        <f t="shared" ca="1" si="20"/>
        <v>3.8440667630152685</v>
      </c>
      <c r="V42" s="7">
        <f t="shared" ca="1" si="20"/>
        <v>2.5154926631868686</v>
      </c>
      <c r="W42" s="7">
        <f t="shared" ca="1" si="20"/>
        <v>2.255144351077929</v>
      </c>
      <c r="X42" s="7">
        <f t="shared" ca="1" si="20"/>
        <v>1.7496832757907705</v>
      </c>
      <c r="Y42" s="7">
        <f t="shared" ca="1" si="20"/>
        <v>1.7287955687953598</v>
      </c>
      <c r="Z42" s="7">
        <f t="shared" ca="1" si="20"/>
        <v>1.6531684254770089</v>
      </c>
      <c r="AA42" s="7">
        <f t="shared" ca="1" si="20"/>
        <v>1.6265526081324411</v>
      </c>
      <c r="AB42" s="7">
        <f t="shared" ca="1" si="20"/>
        <v>4892.079979673159</v>
      </c>
      <c r="AC42" s="7">
        <f t="shared" ca="1" si="20"/>
        <v>1.6265526081324411</v>
      </c>
      <c r="AD42" s="7">
        <f t="shared" ca="1" si="20"/>
        <v>1.6265526081324411</v>
      </c>
      <c r="AE42" s="7">
        <f t="shared" ca="1" si="20"/>
        <v>1.6265526081324411</v>
      </c>
      <c r="AF42" s="7">
        <f t="shared" ca="1" si="20"/>
        <v>1.6265526081324411</v>
      </c>
      <c r="AG42" s="7">
        <f t="shared" ca="1" si="20"/>
        <v>1.6265526081324411</v>
      </c>
      <c r="AH42" s="7">
        <f t="shared" ca="1" si="20"/>
        <v>1.6265526081324411</v>
      </c>
      <c r="AI42" s="7">
        <f t="shared" ref="AI42:BK42" ca="1" si="21">AI34+AI26</f>
        <v>1.6265526081324411</v>
      </c>
      <c r="AJ42" s="7">
        <f t="shared" ca="1" si="21"/>
        <v>1.6265526081324411</v>
      </c>
      <c r="AK42" s="7">
        <f t="shared" ca="1" si="21"/>
        <v>1.6265526081324411</v>
      </c>
      <c r="AL42" s="7">
        <f t="shared" ca="1" si="21"/>
        <v>1.6265526081324411</v>
      </c>
      <c r="AM42" s="7">
        <f t="shared" ca="1" si="21"/>
        <v>1.6265526081324411</v>
      </c>
      <c r="AN42" s="7">
        <f t="shared" ca="1" si="21"/>
        <v>1.6265526081324411</v>
      </c>
      <c r="AO42" s="7">
        <f t="shared" ca="1" si="21"/>
        <v>1.6265526081324411</v>
      </c>
      <c r="AP42" s="7">
        <f t="shared" ca="1" si="21"/>
        <v>1.6265526081324411</v>
      </c>
      <c r="AQ42" s="7">
        <f t="shared" ca="1" si="21"/>
        <v>1.6265526081324411</v>
      </c>
      <c r="AR42" s="7">
        <f t="shared" ca="1" si="21"/>
        <v>1.6265526081324411</v>
      </c>
      <c r="AS42" s="7">
        <f t="shared" ca="1" si="21"/>
        <v>1.6265526081324411</v>
      </c>
      <c r="AT42" s="7">
        <f t="shared" ca="1" si="21"/>
        <v>1.6265526081324411</v>
      </c>
      <c r="AU42" s="7">
        <f t="shared" ca="1" si="21"/>
        <v>1.6265526081324411</v>
      </c>
      <c r="AV42" s="7">
        <f t="shared" ca="1" si="21"/>
        <v>1.6265526081324411</v>
      </c>
      <c r="AW42" s="7">
        <f t="shared" ca="1" si="21"/>
        <v>1.6265526081324411</v>
      </c>
      <c r="AX42" s="7">
        <f t="shared" ca="1" si="21"/>
        <v>1.6265526081324411</v>
      </c>
      <c r="AY42" s="7">
        <f t="shared" ca="1" si="21"/>
        <v>1.6265526081324411</v>
      </c>
      <c r="AZ42" s="7">
        <f t="shared" ca="1" si="21"/>
        <v>1.6265526081324411</v>
      </c>
      <c r="BA42" s="7">
        <f t="shared" ca="1" si="21"/>
        <v>1932.8884155255312</v>
      </c>
      <c r="BB42" s="7">
        <f t="shared" ca="1" si="21"/>
        <v>1.6265526081324411</v>
      </c>
      <c r="BC42" s="7">
        <f t="shared" ca="1" si="21"/>
        <v>1.6265526081324411</v>
      </c>
      <c r="BD42" s="7">
        <f t="shared" ca="1" si="21"/>
        <v>1.6265526081324411</v>
      </c>
      <c r="BE42" s="7">
        <f t="shared" ca="1" si="21"/>
        <v>1.6265526081324411</v>
      </c>
      <c r="BF42" s="7">
        <f t="shared" ca="1" si="21"/>
        <v>1.6265526081324411</v>
      </c>
      <c r="BG42" s="7">
        <f t="shared" ca="1" si="21"/>
        <v>1.6265526081324411</v>
      </c>
      <c r="BH42" s="7">
        <f t="shared" ca="1" si="21"/>
        <v>1.6265526081324411</v>
      </c>
      <c r="BI42" s="7">
        <f t="shared" ca="1" si="21"/>
        <v>1.6265526081324411</v>
      </c>
      <c r="BJ42" s="7">
        <f t="shared" ca="1" si="21"/>
        <v>1.6265526081324411</v>
      </c>
      <c r="BK42" s="7">
        <f t="shared" ca="1" si="21"/>
        <v>9533.3383276520672</v>
      </c>
      <c r="BL42" s="7">
        <f ca="1">SUM(C42:BK42)</f>
        <v>61244.486237610356</v>
      </c>
      <c r="BM42" s="45">
        <f ca="1">BL42/$BL$45</f>
        <v>0.58849307137739126</v>
      </c>
    </row>
    <row r="43" spans="2:65">
      <c r="B43" t="s">
        <v>497</v>
      </c>
      <c r="C43" s="7">
        <f t="shared" ref="C43:AH43" si="22">C35+C27</f>
        <v>4250</v>
      </c>
      <c r="D43" s="7">
        <f t="shared" ca="1" si="22"/>
        <v>4.9274729707899176</v>
      </c>
      <c r="E43" s="7">
        <f t="shared" ca="1" si="22"/>
        <v>4.2561577882905377</v>
      </c>
      <c r="F43" s="7">
        <f t="shared" ca="1" si="22"/>
        <v>3.8261241587067829</v>
      </c>
      <c r="G43" s="7">
        <f t="shared" ca="1" si="22"/>
        <v>3.0370400341567239</v>
      </c>
      <c r="H43" s="7">
        <f t="shared" ca="1" si="22"/>
        <v>2.4442791106411978</v>
      </c>
      <c r="I43" s="7">
        <f t="shared" ca="1" si="22"/>
        <v>1.7488013143761305</v>
      </c>
      <c r="J43" s="7">
        <f t="shared" ca="1" si="22"/>
        <v>1.3116547236100662</v>
      </c>
      <c r="K43" s="7">
        <f t="shared" ca="1" si="22"/>
        <v>0.96896646568869327</v>
      </c>
      <c r="L43" s="7">
        <f t="shared" ca="1" si="22"/>
        <v>0.67486791744582975</v>
      </c>
      <c r="M43" s="7">
        <f t="shared" ca="1" si="22"/>
        <v>0.62652442243513884</v>
      </c>
      <c r="N43" s="7">
        <f t="shared" ca="1" si="22"/>
        <v>0.56592024585381118</v>
      </c>
      <c r="O43" s="7">
        <f t="shared" ca="1" si="22"/>
        <v>0.53782528744622493</v>
      </c>
      <c r="P43" s="7">
        <f t="shared" ca="1" si="22"/>
        <v>0.51398500330990549</v>
      </c>
      <c r="Q43" s="7">
        <f t="shared" ca="1" si="22"/>
        <v>0.4676541822460672</v>
      </c>
      <c r="R43" s="7">
        <f t="shared" ca="1" si="22"/>
        <v>135.63266636238498</v>
      </c>
      <c r="S43" s="7">
        <f t="shared" ca="1" si="22"/>
        <v>0.27605619592820058</v>
      </c>
      <c r="T43" s="7">
        <f t="shared" ca="1" si="22"/>
        <v>0.26727529912481562</v>
      </c>
      <c r="U43" s="7">
        <f t="shared" ca="1" si="22"/>
        <v>0.25551651793672203</v>
      </c>
      <c r="V43" s="7">
        <f t="shared" ca="1" si="22"/>
        <v>0.16720571358878014</v>
      </c>
      <c r="W43" s="7">
        <f t="shared" ca="1" si="22"/>
        <v>0.14990026645117668</v>
      </c>
      <c r="X43" s="7">
        <f t="shared" ca="1" si="22"/>
        <v>0.11630208466293467</v>
      </c>
      <c r="Y43" s="7">
        <f t="shared" ca="1" si="22"/>
        <v>0.1149136711706145</v>
      </c>
      <c r="Z43" s="7">
        <f t="shared" ca="1" si="22"/>
        <v>0.10988670740710046</v>
      </c>
      <c r="AA43" s="7">
        <f t="shared" ca="1" si="22"/>
        <v>0.10811754433341096</v>
      </c>
      <c r="AB43" s="7">
        <f t="shared" ca="1" si="22"/>
        <v>482.97279241252323</v>
      </c>
      <c r="AC43" s="7">
        <f t="shared" ca="1" si="22"/>
        <v>0.10811754433341096</v>
      </c>
      <c r="AD43" s="7">
        <f t="shared" ca="1" si="22"/>
        <v>0.10811754433341096</v>
      </c>
      <c r="AE43" s="7">
        <f t="shared" ca="1" si="22"/>
        <v>0.10811754433341096</v>
      </c>
      <c r="AF43" s="7">
        <f t="shared" ca="1" si="22"/>
        <v>0.10811754433341096</v>
      </c>
      <c r="AG43" s="7">
        <f t="shared" ca="1" si="22"/>
        <v>0.10811754433341096</v>
      </c>
      <c r="AH43" s="7">
        <f t="shared" ca="1" si="22"/>
        <v>0.10811754433341096</v>
      </c>
      <c r="AI43" s="7">
        <f t="shared" ref="AI43:BK43" ca="1" si="23">AI35+AI27</f>
        <v>0.10811754433341096</v>
      </c>
      <c r="AJ43" s="7">
        <f t="shared" ca="1" si="23"/>
        <v>0.10811754433341096</v>
      </c>
      <c r="AK43" s="7">
        <f t="shared" ca="1" si="23"/>
        <v>0.10811754433341096</v>
      </c>
      <c r="AL43" s="7">
        <f t="shared" ca="1" si="23"/>
        <v>0.10811754433341096</v>
      </c>
      <c r="AM43" s="7">
        <f t="shared" ca="1" si="23"/>
        <v>0.10811754433341096</v>
      </c>
      <c r="AN43" s="7">
        <f t="shared" ca="1" si="23"/>
        <v>0.10811754433341096</v>
      </c>
      <c r="AO43" s="7">
        <f t="shared" ca="1" si="23"/>
        <v>0.10811754433341096</v>
      </c>
      <c r="AP43" s="7">
        <f t="shared" ca="1" si="23"/>
        <v>0.10811754433341096</v>
      </c>
      <c r="AQ43" s="7">
        <f t="shared" ca="1" si="23"/>
        <v>0.10811754433341096</v>
      </c>
      <c r="AR43" s="7">
        <f t="shared" ca="1" si="23"/>
        <v>0.10811754433341096</v>
      </c>
      <c r="AS43" s="7">
        <f t="shared" ca="1" si="23"/>
        <v>0.10811754433341096</v>
      </c>
      <c r="AT43" s="7">
        <f t="shared" ca="1" si="23"/>
        <v>0.10811754433341096</v>
      </c>
      <c r="AU43" s="7">
        <f t="shared" ca="1" si="23"/>
        <v>0.10811754433341096</v>
      </c>
      <c r="AV43" s="7">
        <f t="shared" ca="1" si="23"/>
        <v>0.10811754433341096</v>
      </c>
      <c r="AW43" s="7">
        <f t="shared" ca="1" si="23"/>
        <v>0.10811754433341096</v>
      </c>
      <c r="AX43" s="7">
        <f t="shared" ca="1" si="23"/>
        <v>0.10811754433341096</v>
      </c>
      <c r="AY43" s="7">
        <f t="shared" ca="1" si="23"/>
        <v>0.10811754433341096</v>
      </c>
      <c r="AZ43" s="7">
        <f t="shared" ca="1" si="23"/>
        <v>0.10811754433341096</v>
      </c>
      <c r="BA43" s="7">
        <f t="shared" ca="1" si="23"/>
        <v>190.7935305496058</v>
      </c>
      <c r="BB43" s="7">
        <f t="shared" ca="1" si="23"/>
        <v>0.10811754433341096</v>
      </c>
      <c r="BC43" s="7">
        <f t="shared" ca="1" si="23"/>
        <v>0.10811754433341096</v>
      </c>
      <c r="BD43" s="7">
        <f t="shared" ca="1" si="23"/>
        <v>0.10811754433341096</v>
      </c>
      <c r="BE43" s="7">
        <f t="shared" ca="1" si="23"/>
        <v>0.10811754433341096</v>
      </c>
      <c r="BF43" s="7">
        <f t="shared" ca="1" si="23"/>
        <v>0.10811754433341096</v>
      </c>
      <c r="BG43" s="7">
        <f t="shared" ca="1" si="23"/>
        <v>0.10811754433341096</v>
      </c>
      <c r="BH43" s="7">
        <f t="shared" ca="1" si="23"/>
        <v>0.10811754433341096</v>
      </c>
      <c r="BI43" s="7">
        <f t="shared" ca="1" si="23"/>
        <v>0.10811754433341096</v>
      </c>
      <c r="BJ43" s="7">
        <f t="shared" ca="1" si="23"/>
        <v>0.10811754433341096</v>
      </c>
      <c r="BK43" s="7">
        <f t="shared" ca="1" si="23"/>
        <v>941.23289786067767</v>
      </c>
      <c r="BL43" s="7">
        <f ca="1">SUM(C43:BK43)</f>
        <v>6031.6722137737916</v>
      </c>
      <c r="BM43" s="45">
        <f ca="1">BL43/$BL$45</f>
        <v>5.7957826486682046E-2</v>
      </c>
    </row>
    <row r="44" spans="2:65">
      <c r="B44" t="s">
        <v>496</v>
      </c>
      <c r="C44" s="7">
        <f t="shared" ref="C44:AH44" si="24">C36+C28</f>
        <v>5958.4999999999991</v>
      </c>
      <c r="D44" s="7">
        <f t="shared" ca="1" si="24"/>
        <v>8.9452155522227734</v>
      </c>
      <c r="E44" s="7">
        <f t="shared" ca="1" si="24"/>
        <v>7.7265261658913342</v>
      </c>
      <c r="F44" s="7">
        <f t="shared" ca="1" si="24"/>
        <v>6.9458534896260513</v>
      </c>
      <c r="G44" s="7">
        <f t="shared" ca="1" si="24"/>
        <v>5.5133692071591023</v>
      </c>
      <c r="H44" s="7">
        <f t="shared" ca="1" si="24"/>
        <v>4.437285327407043</v>
      </c>
      <c r="I44" s="7">
        <f t="shared" ca="1" si="24"/>
        <v>3.1747317149863972</v>
      </c>
      <c r="J44" s="7">
        <f t="shared" ca="1" si="24"/>
        <v>2.3811463405962265</v>
      </c>
      <c r="K44" s="7">
        <f t="shared" ca="1" si="24"/>
        <v>1.7590383447747944</v>
      </c>
      <c r="L44" s="7">
        <f t="shared" ca="1" si="24"/>
        <v>1.2251389356408531</v>
      </c>
      <c r="M44" s="7">
        <f t="shared" ca="1" si="24"/>
        <v>1.1373773211212077</v>
      </c>
      <c r="N44" s="7">
        <f t="shared" ca="1" si="24"/>
        <v>1.0273579610762877</v>
      </c>
      <c r="O44" s="7">
        <f t="shared" ca="1" si="24"/>
        <v>0.97635505139491729</v>
      </c>
      <c r="P44" s="7">
        <f t="shared" ca="1" si="24"/>
        <v>0.93307597473842407</v>
      </c>
      <c r="Q44" s="7">
        <f t="shared" ca="1" si="24"/>
        <v>0.8489681199446395</v>
      </c>
      <c r="R44" s="7">
        <f t="shared" ca="1" si="24"/>
        <v>190.28412560443999</v>
      </c>
      <c r="S44" s="7">
        <f t="shared" ca="1" si="24"/>
        <v>0.50114575802706707</v>
      </c>
      <c r="T44" s="7">
        <f t="shared" ca="1" si="24"/>
        <v>0.48520512981586644</v>
      </c>
      <c r="U44" s="7">
        <f t="shared" ca="1" si="24"/>
        <v>0.46385852213634066</v>
      </c>
      <c r="V44" s="7">
        <f t="shared" ca="1" si="24"/>
        <v>0.30354121848690535</v>
      </c>
      <c r="W44" s="7">
        <f t="shared" ca="1" si="24"/>
        <v>0.27212532726007971</v>
      </c>
      <c r="X44" s="7">
        <f t="shared" ca="1" si="24"/>
        <v>0.2111319986228227</v>
      </c>
      <c r="Y44" s="7">
        <f t="shared" ca="1" si="24"/>
        <v>0.20861150626537253</v>
      </c>
      <c r="Z44" s="7">
        <f t="shared" ca="1" si="24"/>
        <v>0.19948567752832774</v>
      </c>
      <c r="AA44" s="7">
        <f t="shared" ca="1" si="24"/>
        <v>0.19627398156672643</v>
      </c>
      <c r="AB44" s="7">
        <f t="shared" ca="1" si="24"/>
        <v>677.17254814676869</v>
      </c>
      <c r="AC44" s="7">
        <f t="shared" ca="1" si="24"/>
        <v>0.19627398156672643</v>
      </c>
      <c r="AD44" s="7">
        <f t="shared" ca="1" si="24"/>
        <v>0.19627398156672643</v>
      </c>
      <c r="AE44" s="7">
        <f t="shared" ca="1" si="24"/>
        <v>0.19627398156672643</v>
      </c>
      <c r="AF44" s="7">
        <f t="shared" ca="1" si="24"/>
        <v>0.19627398156672643</v>
      </c>
      <c r="AG44" s="7">
        <f t="shared" ca="1" si="24"/>
        <v>0.19627398156672643</v>
      </c>
      <c r="AH44" s="7">
        <f t="shared" ca="1" si="24"/>
        <v>0.19627398156672643</v>
      </c>
      <c r="AI44" s="7">
        <f t="shared" ref="AI44:BK44" ca="1" si="25">AI36+AI28</f>
        <v>0.19627398156672643</v>
      </c>
      <c r="AJ44" s="7">
        <f t="shared" ca="1" si="25"/>
        <v>0.19627398156672643</v>
      </c>
      <c r="AK44" s="7">
        <f t="shared" ca="1" si="25"/>
        <v>0.19627398156672643</v>
      </c>
      <c r="AL44" s="7">
        <f t="shared" ca="1" si="25"/>
        <v>0.19627398156672643</v>
      </c>
      <c r="AM44" s="7">
        <f t="shared" ca="1" si="25"/>
        <v>0.19627398156672643</v>
      </c>
      <c r="AN44" s="7">
        <f t="shared" ca="1" si="25"/>
        <v>0.19627398156672643</v>
      </c>
      <c r="AO44" s="7">
        <f t="shared" ca="1" si="25"/>
        <v>0.19627398156672643</v>
      </c>
      <c r="AP44" s="7">
        <f t="shared" ca="1" si="25"/>
        <v>0.19627398156672643</v>
      </c>
      <c r="AQ44" s="7">
        <f t="shared" ca="1" si="25"/>
        <v>0.19627398156672643</v>
      </c>
      <c r="AR44" s="7">
        <f t="shared" ca="1" si="25"/>
        <v>0.19627398156672643</v>
      </c>
      <c r="AS44" s="7">
        <f t="shared" ca="1" si="25"/>
        <v>0.19627398156672643</v>
      </c>
      <c r="AT44" s="7">
        <f t="shared" ca="1" si="25"/>
        <v>0.19627398156672643</v>
      </c>
      <c r="AU44" s="7">
        <f t="shared" ca="1" si="25"/>
        <v>0.19627398156672643</v>
      </c>
      <c r="AV44" s="7">
        <f t="shared" ca="1" si="25"/>
        <v>0.19627398156672643</v>
      </c>
      <c r="AW44" s="7">
        <f t="shared" ca="1" si="25"/>
        <v>0.19627398156672643</v>
      </c>
      <c r="AX44" s="7">
        <f t="shared" ca="1" si="25"/>
        <v>0.19627398156672643</v>
      </c>
      <c r="AY44" s="7">
        <f t="shared" ca="1" si="25"/>
        <v>0.19627398156672643</v>
      </c>
      <c r="AZ44" s="7">
        <f t="shared" ca="1" si="25"/>
        <v>0.19627398156672643</v>
      </c>
      <c r="BA44" s="7">
        <f t="shared" ca="1" si="25"/>
        <v>267.53722301495856</v>
      </c>
      <c r="BB44" s="7">
        <f t="shared" ca="1" si="25"/>
        <v>0.19627398156672643</v>
      </c>
      <c r="BC44" s="7">
        <f t="shared" ca="1" si="25"/>
        <v>0.19627398156672643</v>
      </c>
      <c r="BD44" s="7">
        <f t="shared" ca="1" si="25"/>
        <v>0.19627398156672643</v>
      </c>
      <c r="BE44" s="7">
        <f t="shared" ca="1" si="25"/>
        <v>0.19627398156672643</v>
      </c>
      <c r="BF44" s="7">
        <f t="shared" ca="1" si="25"/>
        <v>0.19627398156672643</v>
      </c>
      <c r="BG44" s="7">
        <f t="shared" ca="1" si="25"/>
        <v>0.19627398156672643</v>
      </c>
      <c r="BH44" s="7">
        <f t="shared" ca="1" si="25"/>
        <v>0.19627398156672643</v>
      </c>
      <c r="BI44" s="7">
        <f t="shared" ca="1" si="25"/>
        <v>0.19627398156672643</v>
      </c>
      <c r="BJ44" s="7">
        <f t="shared" ca="1" si="25"/>
        <v>0.19627398156672643</v>
      </c>
      <c r="BK44" s="7">
        <f t="shared" ca="1" si="25"/>
        <v>1319.6532159850813</v>
      </c>
      <c r="BL44" s="7">
        <f ca="1">SUM(C44:BK44)</f>
        <v>8469.4969727692551</v>
      </c>
      <c r="BM44" s="45">
        <f ca="1">BL44/$BL$45</f>
        <v>8.1382677735088338E-2</v>
      </c>
    </row>
    <row r="45" spans="2:65">
      <c r="B45" t="s">
        <v>742</v>
      </c>
      <c r="C45" s="7">
        <f t="shared" ref="C45:AH45" si="26">C37+C29</f>
        <v>73159.5</v>
      </c>
      <c r="D45" s="7">
        <f t="shared" ca="1" si="26"/>
        <v>122.28689682749456</v>
      </c>
      <c r="E45" s="7">
        <f t="shared" ca="1" si="26"/>
        <v>105.62662269759463</v>
      </c>
      <c r="F45" s="7">
        <f t="shared" ca="1" si="26"/>
        <v>94.954321011720282</v>
      </c>
      <c r="G45" s="7">
        <f t="shared" ca="1" si="26"/>
        <v>75.371332023432018</v>
      </c>
      <c r="H45" s="7">
        <f t="shared" ca="1" si="26"/>
        <v>60.66056763628751</v>
      </c>
      <c r="I45" s="7">
        <f t="shared" ca="1" si="26"/>
        <v>43.400641093444264</v>
      </c>
      <c r="J45" s="7">
        <f t="shared" ca="1" si="26"/>
        <v>32.551814451391465</v>
      </c>
      <c r="K45" s="7">
        <f t="shared" ca="1" si="26"/>
        <v>24.047194763197247</v>
      </c>
      <c r="L45" s="7">
        <f t="shared" ca="1" si="26"/>
        <v>16.748443650956126</v>
      </c>
      <c r="M45" s="7">
        <f t="shared" ca="1" si="26"/>
        <v>15.548685474361772</v>
      </c>
      <c r="N45" s="7">
        <f t="shared" ca="1" si="26"/>
        <v>14.044649484139381</v>
      </c>
      <c r="O45" s="7">
        <f t="shared" ca="1" si="26"/>
        <v>13.347406637648337</v>
      </c>
      <c r="P45" s="7">
        <f t="shared" ca="1" si="26"/>
        <v>12.755753596870946</v>
      </c>
      <c r="Q45" s="7">
        <f t="shared" ca="1" si="26"/>
        <v>11.605944684888534</v>
      </c>
      <c r="R45" s="7">
        <f t="shared" ca="1" si="26"/>
        <v>2337.1190163113656</v>
      </c>
      <c r="S45" s="7">
        <f t="shared" ca="1" si="26"/>
        <v>6.8509874635904442</v>
      </c>
      <c r="T45" s="7">
        <f t="shared" ca="1" si="26"/>
        <v>6.6330687397711889</v>
      </c>
      <c r="U45" s="7">
        <f t="shared" ca="1" si="26"/>
        <v>6.3412467712916794</v>
      </c>
      <c r="V45" s="7">
        <f t="shared" ca="1" si="26"/>
        <v>4.1496052779607462</v>
      </c>
      <c r="W45" s="7">
        <f t="shared" ca="1" si="26"/>
        <v>3.7201296742963956</v>
      </c>
      <c r="X45" s="7">
        <f t="shared" ca="1" si="26"/>
        <v>2.8863113227222592</v>
      </c>
      <c r="Y45" s="7">
        <f t="shared" ca="1" si="26"/>
        <v>2.8518545578661678</v>
      </c>
      <c r="Z45" s="7">
        <f t="shared" ca="1" si="26"/>
        <v>2.7270985616895214</v>
      </c>
      <c r="AA45" s="7">
        <f t="shared" ca="1" si="26"/>
        <v>2.6831925953766098</v>
      </c>
      <c r="AB45" s="7">
        <f t="shared" ca="1" si="26"/>
        <v>8314.7157057763961</v>
      </c>
      <c r="AC45" s="7">
        <f t="shared" ca="1" si="26"/>
        <v>2.6831925953766098</v>
      </c>
      <c r="AD45" s="7">
        <f t="shared" ca="1" si="26"/>
        <v>2.6831925953766098</v>
      </c>
      <c r="AE45" s="7">
        <f t="shared" ca="1" si="26"/>
        <v>2.6831925953766098</v>
      </c>
      <c r="AF45" s="7">
        <f t="shared" ca="1" si="26"/>
        <v>2.6831925953766098</v>
      </c>
      <c r="AG45" s="7">
        <f t="shared" ca="1" si="26"/>
        <v>2.6831925953766098</v>
      </c>
      <c r="AH45" s="7">
        <f t="shared" ca="1" si="26"/>
        <v>2.6831925953766098</v>
      </c>
      <c r="AI45" s="7">
        <f t="shared" ref="AI45:BK45" ca="1" si="27">AI37+AI29</f>
        <v>2.6831925953766098</v>
      </c>
      <c r="AJ45" s="7">
        <f t="shared" ca="1" si="27"/>
        <v>2.6831925953766098</v>
      </c>
      <c r="AK45" s="7">
        <f t="shared" ca="1" si="27"/>
        <v>2.6831925953766098</v>
      </c>
      <c r="AL45" s="7">
        <f t="shared" ca="1" si="27"/>
        <v>2.6831925953766098</v>
      </c>
      <c r="AM45" s="7">
        <f t="shared" ca="1" si="27"/>
        <v>2.6831925953766098</v>
      </c>
      <c r="AN45" s="7">
        <f t="shared" ca="1" si="27"/>
        <v>2.6831925953766098</v>
      </c>
      <c r="AO45" s="7">
        <f t="shared" ca="1" si="27"/>
        <v>2.6831925953766098</v>
      </c>
      <c r="AP45" s="7">
        <f t="shared" ca="1" si="27"/>
        <v>2.6831925953766098</v>
      </c>
      <c r="AQ45" s="7">
        <f t="shared" ca="1" si="27"/>
        <v>2.6831925953766098</v>
      </c>
      <c r="AR45" s="7">
        <f t="shared" ca="1" si="27"/>
        <v>2.6831925953766098</v>
      </c>
      <c r="AS45" s="7">
        <f t="shared" ca="1" si="27"/>
        <v>2.6831925953766098</v>
      </c>
      <c r="AT45" s="7">
        <f t="shared" ca="1" si="27"/>
        <v>2.6831925953766098</v>
      </c>
      <c r="AU45" s="7">
        <f t="shared" ca="1" si="27"/>
        <v>2.6831925953766098</v>
      </c>
      <c r="AV45" s="7">
        <f t="shared" ca="1" si="27"/>
        <v>2.6831925953766098</v>
      </c>
      <c r="AW45" s="7">
        <f t="shared" ca="1" si="27"/>
        <v>2.6831925953766098</v>
      </c>
      <c r="AX45" s="7">
        <f t="shared" ca="1" si="27"/>
        <v>2.6831925953766098</v>
      </c>
      <c r="AY45" s="7">
        <f t="shared" ca="1" si="27"/>
        <v>2.6831925953766098</v>
      </c>
      <c r="AZ45" s="7">
        <f t="shared" ca="1" si="27"/>
        <v>2.6831925953766098</v>
      </c>
      <c r="BA45" s="7">
        <f t="shared" ca="1" si="27"/>
        <v>3285.1418920681353</v>
      </c>
      <c r="BB45" s="7">
        <f t="shared" ca="1" si="27"/>
        <v>2.6831925953766098</v>
      </c>
      <c r="BC45" s="7">
        <f t="shared" ca="1" si="27"/>
        <v>2.6831925953766098</v>
      </c>
      <c r="BD45" s="7">
        <f t="shared" ca="1" si="27"/>
        <v>2.6831925953766098</v>
      </c>
      <c r="BE45" s="7">
        <f t="shared" ca="1" si="27"/>
        <v>2.6831925953766098</v>
      </c>
      <c r="BF45" s="7">
        <f t="shared" ca="1" si="27"/>
        <v>2.6831925953766098</v>
      </c>
      <c r="BG45" s="7">
        <f t="shared" ca="1" si="27"/>
        <v>2.6831925953766098</v>
      </c>
      <c r="BH45" s="7">
        <f t="shared" ca="1" si="27"/>
        <v>2.6831925953766098</v>
      </c>
      <c r="BI45" s="7">
        <f t="shared" ca="1" si="27"/>
        <v>2.6831925953766098</v>
      </c>
      <c r="BJ45" s="7">
        <f t="shared" ca="1" si="27"/>
        <v>2.6831925953766098</v>
      </c>
      <c r="BK45" s="7">
        <f t="shared" ca="1" si="27"/>
        <v>16203.205160960928</v>
      </c>
      <c r="BL45" s="7">
        <f ca="1">SUM(C45:BK45)</f>
        <v>104070.0208997622</v>
      </c>
      <c r="BM45" s="45">
        <f ca="1">BL45/$BL$45</f>
        <v>1</v>
      </c>
    </row>
    <row r="47" spans="2:65">
      <c r="B47" s="1" t="s">
        <v>756</v>
      </c>
    </row>
    <row r="48" spans="2:65">
      <c r="B48" s="41" t="s">
        <v>719</v>
      </c>
      <c r="C48" s="101">
        <f>INPUT!C8</f>
        <v>2026</v>
      </c>
      <c r="D48" s="101">
        <f t="shared" ref="D48:AI48" si="28">C48+1</f>
        <v>2027</v>
      </c>
      <c r="E48" s="101">
        <f t="shared" si="28"/>
        <v>2028</v>
      </c>
      <c r="F48" s="101">
        <f t="shared" si="28"/>
        <v>2029</v>
      </c>
      <c r="G48" s="101">
        <f t="shared" si="28"/>
        <v>2030</v>
      </c>
      <c r="H48" s="101">
        <f t="shared" si="28"/>
        <v>2031</v>
      </c>
      <c r="I48" s="101">
        <f t="shared" si="28"/>
        <v>2032</v>
      </c>
      <c r="J48" s="101">
        <f t="shared" si="28"/>
        <v>2033</v>
      </c>
      <c r="K48" s="101">
        <f t="shared" si="28"/>
        <v>2034</v>
      </c>
      <c r="L48" s="101">
        <f t="shared" si="28"/>
        <v>2035</v>
      </c>
      <c r="M48" s="101">
        <f t="shared" si="28"/>
        <v>2036</v>
      </c>
      <c r="N48" s="101">
        <f t="shared" si="28"/>
        <v>2037</v>
      </c>
      <c r="O48" s="101">
        <f t="shared" si="28"/>
        <v>2038</v>
      </c>
      <c r="P48" s="101">
        <f t="shared" si="28"/>
        <v>2039</v>
      </c>
      <c r="Q48" s="101">
        <f t="shared" si="28"/>
        <v>2040</v>
      </c>
      <c r="R48" s="101">
        <f t="shared" si="28"/>
        <v>2041</v>
      </c>
      <c r="S48" s="101">
        <f t="shared" si="28"/>
        <v>2042</v>
      </c>
      <c r="T48" s="101">
        <f t="shared" si="28"/>
        <v>2043</v>
      </c>
      <c r="U48" s="101">
        <f t="shared" si="28"/>
        <v>2044</v>
      </c>
      <c r="V48" s="101">
        <f t="shared" si="28"/>
        <v>2045</v>
      </c>
      <c r="W48" s="101">
        <f t="shared" si="28"/>
        <v>2046</v>
      </c>
      <c r="X48" s="101">
        <f t="shared" si="28"/>
        <v>2047</v>
      </c>
      <c r="Y48" s="101">
        <f t="shared" si="28"/>
        <v>2048</v>
      </c>
      <c r="Z48" s="101">
        <f t="shared" si="28"/>
        <v>2049</v>
      </c>
      <c r="AA48" s="101">
        <f t="shared" si="28"/>
        <v>2050</v>
      </c>
      <c r="AB48" s="101">
        <f t="shared" si="28"/>
        <v>2051</v>
      </c>
      <c r="AC48" s="101">
        <f t="shared" si="28"/>
        <v>2052</v>
      </c>
      <c r="AD48" s="101">
        <f t="shared" si="28"/>
        <v>2053</v>
      </c>
      <c r="AE48" s="101">
        <f t="shared" si="28"/>
        <v>2054</v>
      </c>
      <c r="AF48" s="101">
        <f t="shared" si="28"/>
        <v>2055</v>
      </c>
      <c r="AG48" s="101">
        <f t="shared" si="28"/>
        <v>2056</v>
      </c>
      <c r="AH48" s="101">
        <f t="shared" si="28"/>
        <v>2057</v>
      </c>
      <c r="AI48" s="101">
        <f t="shared" si="28"/>
        <v>2058</v>
      </c>
      <c r="AJ48" s="101">
        <f t="shared" ref="AJ48:BK48" si="29">AI48+1</f>
        <v>2059</v>
      </c>
      <c r="AK48" s="101">
        <f t="shared" si="29"/>
        <v>2060</v>
      </c>
      <c r="AL48" s="101">
        <f t="shared" si="29"/>
        <v>2061</v>
      </c>
      <c r="AM48" s="101">
        <f t="shared" si="29"/>
        <v>2062</v>
      </c>
      <c r="AN48" s="101">
        <f t="shared" si="29"/>
        <v>2063</v>
      </c>
      <c r="AO48" s="101">
        <f t="shared" si="29"/>
        <v>2064</v>
      </c>
      <c r="AP48" s="101">
        <f t="shared" si="29"/>
        <v>2065</v>
      </c>
      <c r="AQ48" s="101">
        <f t="shared" si="29"/>
        <v>2066</v>
      </c>
      <c r="AR48" s="101">
        <f t="shared" si="29"/>
        <v>2067</v>
      </c>
      <c r="AS48" s="101">
        <f t="shared" si="29"/>
        <v>2068</v>
      </c>
      <c r="AT48" s="101">
        <f t="shared" si="29"/>
        <v>2069</v>
      </c>
      <c r="AU48" s="101">
        <f t="shared" si="29"/>
        <v>2070</v>
      </c>
      <c r="AV48" s="101">
        <f t="shared" si="29"/>
        <v>2071</v>
      </c>
      <c r="AW48" s="101">
        <f t="shared" si="29"/>
        <v>2072</v>
      </c>
      <c r="AX48" s="101">
        <f t="shared" si="29"/>
        <v>2073</v>
      </c>
      <c r="AY48" s="101">
        <f t="shared" si="29"/>
        <v>2074</v>
      </c>
      <c r="AZ48" s="101">
        <f t="shared" si="29"/>
        <v>2075</v>
      </c>
      <c r="BA48" s="101">
        <f t="shared" si="29"/>
        <v>2076</v>
      </c>
      <c r="BB48" s="101">
        <f t="shared" si="29"/>
        <v>2077</v>
      </c>
      <c r="BC48" s="101">
        <f t="shared" si="29"/>
        <v>2078</v>
      </c>
      <c r="BD48" s="101">
        <f t="shared" si="29"/>
        <v>2079</v>
      </c>
      <c r="BE48" s="101">
        <f t="shared" si="29"/>
        <v>2080</v>
      </c>
      <c r="BF48" s="101">
        <f t="shared" si="29"/>
        <v>2081</v>
      </c>
      <c r="BG48" s="101">
        <f t="shared" si="29"/>
        <v>2082</v>
      </c>
      <c r="BH48" s="101">
        <f t="shared" si="29"/>
        <v>2083</v>
      </c>
      <c r="BI48" s="101">
        <f t="shared" si="29"/>
        <v>2084</v>
      </c>
      <c r="BJ48" s="101">
        <f t="shared" si="29"/>
        <v>2085</v>
      </c>
      <c r="BK48" s="101">
        <f t="shared" si="29"/>
        <v>2086</v>
      </c>
      <c r="BM48" s="41" t="s">
        <v>752</v>
      </c>
    </row>
    <row r="49" spans="2:65">
      <c r="B49" t="s">
        <v>757</v>
      </c>
      <c r="C49" s="7">
        <f>C33</f>
        <v>19907</v>
      </c>
      <c r="D49" s="7">
        <f t="shared" ref="D49:AI49" si="30">C49+D33</f>
        <v>19907</v>
      </c>
      <c r="E49" s="7">
        <f t="shared" si="30"/>
        <v>19907</v>
      </c>
      <c r="F49" s="7">
        <f t="shared" si="30"/>
        <v>19907</v>
      </c>
      <c r="G49" s="7">
        <f t="shared" si="30"/>
        <v>19907</v>
      </c>
      <c r="H49" s="7">
        <f t="shared" si="30"/>
        <v>19907</v>
      </c>
      <c r="I49" s="7">
        <f t="shared" si="30"/>
        <v>19907</v>
      </c>
      <c r="J49" s="7">
        <f t="shared" si="30"/>
        <v>19907</v>
      </c>
      <c r="K49" s="7">
        <f t="shared" si="30"/>
        <v>19907</v>
      </c>
      <c r="L49" s="7">
        <f t="shared" si="30"/>
        <v>19907</v>
      </c>
      <c r="M49" s="7">
        <f t="shared" si="30"/>
        <v>19907</v>
      </c>
      <c r="N49" s="7">
        <f t="shared" si="30"/>
        <v>19907</v>
      </c>
      <c r="O49" s="7">
        <f t="shared" si="30"/>
        <v>19907</v>
      </c>
      <c r="P49" s="7">
        <f t="shared" si="30"/>
        <v>19907</v>
      </c>
      <c r="Q49" s="7">
        <f t="shared" si="30"/>
        <v>19907</v>
      </c>
      <c r="R49" s="7">
        <f t="shared" si="30"/>
        <v>20540.862917398947</v>
      </c>
      <c r="S49" s="7">
        <f t="shared" si="30"/>
        <v>20540.862917398947</v>
      </c>
      <c r="T49" s="7">
        <f t="shared" si="30"/>
        <v>20540.862917398947</v>
      </c>
      <c r="U49" s="7">
        <f t="shared" si="30"/>
        <v>20540.862917398947</v>
      </c>
      <c r="V49" s="7">
        <f t="shared" si="30"/>
        <v>20540.862917398947</v>
      </c>
      <c r="W49" s="7">
        <f t="shared" si="30"/>
        <v>20540.862917398947</v>
      </c>
      <c r="X49" s="7">
        <f t="shared" si="30"/>
        <v>20540.862917398947</v>
      </c>
      <c r="Y49" s="7">
        <f t="shared" si="30"/>
        <v>20540.862917398947</v>
      </c>
      <c r="Z49" s="7">
        <f t="shared" si="30"/>
        <v>20540.862917398947</v>
      </c>
      <c r="AA49" s="7">
        <f t="shared" si="30"/>
        <v>20540.862917398947</v>
      </c>
      <c r="AB49" s="7">
        <f t="shared" si="30"/>
        <v>22802.601054481547</v>
      </c>
      <c r="AC49" s="7">
        <f t="shared" si="30"/>
        <v>22802.601054481547</v>
      </c>
      <c r="AD49" s="7">
        <f t="shared" si="30"/>
        <v>22802.601054481547</v>
      </c>
      <c r="AE49" s="7">
        <f t="shared" si="30"/>
        <v>22802.601054481547</v>
      </c>
      <c r="AF49" s="7">
        <f t="shared" si="30"/>
        <v>22802.601054481547</v>
      </c>
      <c r="AG49" s="7">
        <f t="shared" si="30"/>
        <v>22802.601054481547</v>
      </c>
      <c r="AH49" s="7">
        <f t="shared" si="30"/>
        <v>22802.601054481547</v>
      </c>
      <c r="AI49" s="7">
        <f t="shared" si="30"/>
        <v>22802.601054481547</v>
      </c>
      <c r="AJ49" s="7">
        <f t="shared" ref="AJ49:BK49" si="31">AI49+AJ33</f>
        <v>22802.601054481547</v>
      </c>
      <c r="AK49" s="7">
        <f t="shared" si="31"/>
        <v>22802.601054481547</v>
      </c>
      <c r="AL49" s="7">
        <f t="shared" si="31"/>
        <v>22802.601054481547</v>
      </c>
      <c r="AM49" s="7">
        <f t="shared" si="31"/>
        <v>22802.601054481547</v>
      </c>
      <c r="AN49" s="7">
        <f t="shared" si="31"/>
        <v>22802.601054481547</v>
      </c>
      <c r="AO49" s="7">
        <f t="shared" si="31"/>
        <v>22802.601054481547</v>
      </c>
      <c r="AP49" s="7">
        <f t="shared" si="31"/>
        <v>22802.601054481547</v>
      </c>
      <c r="AQ49" s="7">
        <f t="shared" si="31"/>
        <v>22802.601054481547</v>
      </c>
      <c r="AR49" s="7">
        <f t="shared" si="31"/>
        <v>22802.601054481547</v>
      </c>
      <c r="AS49" s="7">
        <f t="shared" si="31"/>
        <v>22802.601054481547</v>
      </c>
      <c r="AT49" s="7">
        <f t="shared" si="31"/>
        <v>22802.601054481547</v>
      </c>
      <c r="AU49" s="7">
        <f t="shared" si="31"/>
        <v>22802.601054481547</v>
      </c>
      <c r="AV49" s="7">
        <f t="shared" si="31"/>
        <v>22802.601054481547</v>
      </c>
      <c r="AW49" s="7">
        <f t="shared" si="31"/>
        <v>22802.601054481547</v>
      </c>
      <c r="AX49" s="7">
        <f t="shared" si="31"/>
        <v>22802.601054481547</v>
      </c>
      <c r="AY49" s="7">
        <f t="shared" si="31"/>
        <v>22802.601054481547</v>
      </c>
      <c r="AZ49" s="7">
        <f t="shared" si="31"/>
        <v>22802.601054481547</v>
      </c>
      <c r="BA49" s="7">
        <f t="shared" si="31"/>
        <v>23695.771528998244</v>
      </c>
      <c r="BB49" s="7">
        <f t="shared" si="31"/>
        <v>23695.771528998244</v>
      </c>
      <c r="BC49" s="7">
        <f t="shared" si="31"/>
        <v>23695.771528998244</v>
      </c>
      <c r="BD49" s="7">
        <f t="shared" si="31"/>
        <v>23695.771528998244</v>
      </c>
      <c r="BE49" s="7">
        <f t="shared" si="31"/>
        <v>23695.771528998244</v>
      </c>
      <c r="BF49" s="7">
        <f t="shared" si="31"/>
        <v>23695.771528998244</v>
      </c>
      <c r="BG49" s="7">
        <f t="shared" si="31"/>
        <v>23695.771528998244</v>
      </c>
      <c r="BH49" s="7">
        <f t="shared" si="31"/>
        <v>23695.771528998244</v>
      </c>
      <c r="BI49" s="7">
        <f t="shared" si="31"/>
        <v>23695.771528998244</v>
      </c>
      <c r="BJ49" s="7">
        <f t="shared" si="31"/>
        <v>23695.771528998244</v>
      </c>
      <c r="BK49" s="7">
        <f t="shared" si="31"/>
        <v>28104</v>
      </c>
      <c r="BM49" s="45">
        <f t="shared" ref="BM49:BM57" ca="1" si="32">BK49/$BK$57</f>
        <v>0.27004895124474992</v>
      </c>
    </row>
    <row r="50" spans="2:65">
      <c r="B50" t="s">
        <v>758</v>
      </c>
      <c r="C50" s="7">
        <f>C34</f>
        <v>43044</v>
      </c>
      <c r="D50" s="7">
        <f t="shared" ref="D50:AI50" si="33">C50+D34</f>
        <v>43044</v>
      </c>
      <c r="E50" s="7">
        <f t="shared" si="33"/>
        <v>43044</v>
      </c>
      <c r="F50" s="7">
        <f t="shared" si="33"/>
        <v>43044</v>
      </c>
      <c r="G50" s="7">
        <f t="shared" si="33"/>
        <v>43044</v>
      </c>
      <c r="H50" s="7">
        <f t="shared" si="33"/>
        <v>43044</v>
      </c>
      <c r="I50" s="7">
        <f t="shared" si="33"/>
        <v>43044</v>
      </c>
      <c r="J50" s="7">
        <f t="shared" si="33"/>
        <v>43044</v>
      </c>
      <c r="K50" s="7">
        <f t="shared" si="33"/>
        <v>43044</v>
      </c>
      <c r="L50" s="7">
        <f t="shared" si="33"/>
        <v>43044</v>
      </c>
      <c r="M50" s="7">
        <f t="shared" si="33"/>
        <v>43044</v>
      </c>
      <c r="N50" s="7">
        <f t="shared" si="33"/>
        <v>43044</v>
      </c>
      <c r="O50" s="7">
        <f t="shared" si="33"/>
        <v>43044</v>
      </c>
      <c r="P50" s="7">
        <f t="shared" si="33"/>
        <v>43044</v>
      </c>
      <c r="Q50" s="7">
        <f t="shared" si="33"/>
        <v>43044</v>
      </c>
      <c r="R50" s="7">
        <f t="shared" si="33"/>
        <v>44414.572934973636</v>
      </c>
      <c r="S50" s="7">
        <f t="shared" si="33"/>
        <v>44414.572934973636</v>
      </c>
      <c r="T50" s="7">
        <f t="shared" si="33"/>
        <v>44414.572934973636</v>
      </c>
      <c r="U50" s="7">
        <f t="shared" si="33"/>
        <v>44414.572934973636</v>
      </c>
      <c r="V50" s="7">
        <f t="shared" si="33"/>
        <v>44414.572934973636</v>
      </c>
      <c r="W50" s="7">
        <f t="shared" si="33"/>
        <v>44414.572934973636</v>
      </c>
      <c r="X50" s="7">
        <f t="shared" si="33"/>
        <v>44414.572934973636</v>
      </c>
      <c r="Y50" s="7">
        <f t="shared" si="33"/>
        <v>44414.572934973636</v>
      </c>
      <c r="Z50" s="7">
        <f t="shared" si="33"/>
        <v>44414.572934973636</v>
      </c>
      <c r="AA50" s="7">
        <f t="shared" si="33"/>
        <v>44414.572934973636</v>
      </c>
      <c r="AB50" s="7">
        <f t="shared" si="33"/>
        <v>49305.026362038661</v>
      </c>
      <c r="AC50" s="7">
        <f t="shared" si="33"/>
        <v>49305.026362038661</v>
      </c>
      <c r="AD50" s="7">
        <f t="shared" si="33"/>
        <v>49305.026362038661</v>
      </c>
      <c r="AE50" s="7">
        <f t="shared" si="33"/>
        <v>49305.026362038661</v>
      </c>
      <c r="AF50" s="7">
        <f t="shared" si="33"/>
        <v>49305.026362038661</v>
      </c>
      <c r="AG50" s="7">
        <f t="shared" si="33"/>
        <v>49305.026362038661</v>
      </c>
      <c r="AH50" s="7">
        <f t="shared" si="33"/>
        <v>49305.026362038661</v>
      </c>
      <c r="AI50" s="7">
        <f t="shared" si="33"/>
        <v>49305.026362038661</v>
      </c>
      <c r="AJ50" s="7">
        <f t="shared" ref="AJ50:BK50" si="34">AI50+AJ34</f>
        <v>49305.026362038661</v>
      </c>
      <c r="AK50" s="7">
        <f t="shared" si="34"/>
        <v>49305.026362038661</v>
      </c>
      <c r="AL50" s="7">
        <f t="shared" si="34"/>
        <v>49305.026362038661</v>
      </c>
      <c r="AM50" s="7">
        <f t="shared" si="34"/>
        <v>49305.026362038661</v>
      </c>
      <c r="AN50" s="7">
        <f t="shared" si="34"/>
        <v>49305.026362038661</v>
      </c>
      <c r="AO50" s="7">
        <f t="shared" si="34"/>
        <v>49305.026362038661</v>
      </c>
      <c r="AP50" s="7">
        <f t="shared" si="34"/>
        <v>49305.026362038661</v>
      </c>
      <c r="AQ50" s="7">
        <f t="shared" si="34"/>
        <v>49305.026362038661</v>
      </c>
      <c r="AR50" s="7">
        <f t="shared" si="34"/>
        <v>49305.026362038661</v>
      </c>
      <c r="AS50" s="7">
        <f t="shared" si="34"/>
        <v>49305.026362038661</v>
      </c>
      <c r="AT50" s="7">
        <f t="shared" si="34"/>
        <v>49305.026362038661</v>
      </c>
      <c r="AU50" s="7">
        <f t="shared" si="34"/>
        <v>49305.026362038661</v>
      </c>
      <c r="AV50" s="7">
        <f t="shared" si="34"/>
        <v>49305.026362038661</v>
      </c>
      <c r="AW50" s="7">
        <f t="shared" si="34"/>
        <v>49305.026362038661</v>
      </c>
      <c r="AX50" s="7">
        <f t="shared" si="34"/>
        <v>49305.026362038661</v>
      </c>
      <c r="AY50" s="7">
        <f t="shared" si="34"/>
        <v>49305.026362038661</v>
      </c>
      <c r="AZ50" s="7">
        <f t="shared" si="34"/>
        <v>49305.026362038661</v>
      </c>
      <c r="BA50" s="7">
        <f t="shared" si="34"/>
        <v>51236.288224956057</v>
      </c>
      <c r="BB50" s="7">
        <f t="shared" si="34"/>
        <v>51236.288224956057</v>
      </c>
      <c r="BC50" s="7">
        <f t="shared" si="34"/>
        <v>51236.288224956057</v>
      </c>
      <c r="BD50" s="7">
        <f t="shared" si="34"/>
        <v>51236.288224956057</v>
      </c>
      <c r="BE50" s="7">
        <f t="shared" si="34"/>
        <v>51236.288224956057</v>
      </c>
      <c r="BF50" s="7">
        <f t="shared" si="34"/>
        <v>51236.288224956057</v>
      </c>
      <c r="BG50" s="7">
        <f t="shared" si="34"/>
        <v>51236.288224956057</v>
      </c>
      <c r="BH50" s="7">
        <f t="shared" si="34"/>
        <v>51236.288224956057</v>
      </c>
      <c r="BI50" s="7">
        <f t="shared" si="34"/>
        <v>51236.288224956057</v>
      </c>
      <c r="BJ50" s="7">
        <f t="shared" si="34"/>
        <v>51236.288224956057</v>
      </c>
      <c r="BK50" s="7">
        <f t="shared" si="34"/>
        <v>60767.999999999993</v>
      </c>
      <c r="BM50" s="45">
        <f t="shared" ca="1" si="32"/>
        <v>0.58391455555226879</v>
      </c>
    </row>
    <row r="51" spans="2:65">
      <c r="B51" t="s">
        <v>759</v>
      </c>
      <c r="C51" s="7">
        <f>C35</f>
        <v>4250</v>
      </c>
      <c r="D51" s="7">
        <f t="shared" ref="D51:AI51" si="35">C51+D35</f>
        <v>4250</v>
      </c>
      <c r="E51" s="7">
        <f t="shared" si="35"/>
        <v>4250</v>
      </c>
      <c r="F51" s="7">
        <f t="shared" si="35"/>
        <v>4250</v>
      </c>
      <c r="G51" s="7">
        <f t="shared" si="35"/>
        <v>4250</v>
      </c>
      <c r="H51" s="7">
        <f t="shared" si="35"/>
        <v>4250</v>
      </c>
      <c r="I51" s="7">
        <f t="shared" si="35"/>
        <v>4250</v>
      </c>
      <c r="J51" s="7">
        <f t="shared" si="35"/>
        <v>4250</v>
      </c>
      <c r="K51" s="7">
        <f t="shared" si="35"/>
        <v>4250</v>
      </c>
      <c r="L51" s="7">
        <f t="shared" si="35"/>
        <v>4250</v>
      </c>
      <c r="M51" s="7">
        <f t="shared" si="35"/>
        <v>4250</v>
      </c>
      <c r="N51" s="7">
        <f t="shared" si="35"/>
        <v>4250</v>
      </c>
      <c r="O51" s="7">
        <f t="shared" si="35"/>
        <v>4250</v>
      </c>
      <c r="P51" s="7">
        <f t="shared" si="35"/>
        <v>4250</v>
      </c>
      <c r="Q51" s="7">
        <f t="shared" si="35"/>
        <v>4250</v>
      </c>
      <c r="R51" s="7">
        <f t="shared" si="35"/>
        <v>4385.3251318101929</v>
      </c>
      <c r="S51" s="7">
        <f t="shared" si="35"/>
        <v>4385.3251318101929</v>
      </c>
      <c r="T51" s="7">
        <f t="shared" si="35"/>
        <v>4385.3251318101929</v>
      </c>
      <c r="U51" s="7">
        <f t="shared" si="35"/>
        <v>4385.3251318101929</v>
      </c>
      <c r="V51" s="7">
        <f t="shared" si="35"/>
        <v>4385.3251318101929</v>
      </c>
      <c r="W51" s="7">
        <f t="shared" si="35"/>
        <v>4385.3251318101929</v>
      </c>
      <c r="X51" s="7">
        <f t="shared" si="35"/>
        <v>4385.3251318101929</v>
      </c>
      <c r="Y51" s="7">
        <f t="shared" si="35"/>
        <v>4385.3251318101929</v>
      </c>
      <c r="Z51" s="7">
        <f t="shared" si="35"/>
        <v>4385.3251318101929</v>
      </c>
      <c r="AA51" s="7">
        <f t="shared" si="35"/>
        <v>4385.3251318101929</v>
      </c>
      <c r="AB51" s="7">
        <f t="shared" si="35"/>
        <v>4868.1898066783824</v>
      </c>
      <c r="AC51" s="7">
        <f t="shared" si="35"/>
        <v>4868.1898066783824</v>
      </c>
      <c r="AD51" s="7">
        <f t="shared" si="35"/>
        <v>4868.1898066783824</v>
      </c>
      <c r="AE51" s="7">
        <f t="shared" si="35"/>
        <v>4868.1898066783824</v>
      </c>
      <c r="AF51" s="7">
        <f t="shared" si="35"/>
        <v>4868.1898066783824</v>
      </c>
      <c r="AG51" s="7">
        <f t="shared" si="35"/>
        <v>4868.1898066783824</v>
      </c>
      <c r="AH51" s="7">
        <f t="shared" si="35"/>
        <v>4868.1898066783824</v>
      </c>
      <c r="AI51" s="7">
        <f t="shared" si="35"/>
        <v>4868.1898066783824</v>
      </c>
      <c r="AJ51" s="7">
        <f t="shared" ref="AJ51:BK51" si="36">AI51+AJ35</f>
        <v>4868.1898066783824</v>
      </c>
      <c r="AK51" s="7">
        <f t="shared" si="36"/>
        <v>4868.1898066783824</v>
      </c>
      <c r="AL51" s="7">
        <f t="shared" si="36"/>
        <v>4868.1898066783824</v>
      </c>
      <c r="AM51" s="7">
        <f t="shared" si="36"/>
        <v>4868.1898066783824</v>
      </c>
      <c r="AN51" s="7">
        <f t="shared" si="36"/>
        <v>4868.1898066783824</v>
      </c>
      <c r="AO51" s="7">
        <f t="shared" si="36"/>
        <v>4868.1898066783824</v>
      </c>
      <c r="AP51" s="7">
        <f t="shared" si="36"/>
        <v>4868.1898066783824</v>
      </c>
      <c r="AQ51" s="7">
        <f t="shared" si="36"/>
        <v>4868.1898066783824</v>
      </c>
      <c r="AR51" s="7">
        <f t="shared" si="36"/>
        <v>4868.1898066783824</v>
      </c>
      <c r="AS51" s="7">
        <f t="shared" si="36"/>
        <v>4868.1898066783824</v>
      </c>
      <c r="AT51" s="7">
        <f t="shared" si="36"/>
        <v>4868.1898066783824</v>
      </c>
      <c r="AU51" s="7">
        <f t="shared" si="36"/>
        <v>4868.1898066783824</v>
      </c>
      <c r="AV51" s="7">
        <f t="shared" si="36"/>
        <v>4868.1898066783824</v>
      </c>
      <c r="AW51" s="7">
        <f t="shared" si="36"/>
        <v>4868.1898066783824</v>
      </c>
      <c r="AX51" s="7">
        <f t="shared" si="36"/>
        <v>4868.1898066783824</v>
      </c>
      <c r="AY51" s="7">
        <f t="shared" si="36"/>
        <v>4868.1898066783824</v>
      </c>
      <c r="AZ51" s="7">
        <f t="shared" si="36"/>
        <v>4868.1898066783824</v>
      </c>
      <c r="BA51" s="7">
        <f t="shared" si="36"/>
        <v>5058.8752196836549</v>
      </c>
      <c r="BB51" s="7">
        <f t="shared" si="36"/>
        <v>5058.8752196836549</v>
      </c>
      <c r="BC51" s="7">
        <f t="shared" si="36"/>
        <v>5058.8752196836549</v>
      </c>
      <c r="BD51" s="7">
        <f t="shared" si="36"/>
        <v>5058.8752196836549</v>
      </c>
      <c r="BE51" s="7">
        <f t="shared" si="36"/>
        <v>5058.8752196836549</v>
      </c>
      <c r="BF51" s="7">
        <f t="shared" si="36"/>
        <v>5058.8752196836549</v>
      </c>
      <c r="BG51" s="7">
        <f t="shared" si="36"/>
        <v>5058.8752196836549</v>
      </c>
      <c r="BH51" s="7">
        <f t="shared" si="36"/>
        <v>5058.8752196836549</v>
      </c>
      <c r="BI51" s="7">
        <f t="shared" si="36"/>
        <v>5058.8752196836549</v>
      </c>
      <c r="BJ51" s="7">
        <f t="shared" si="36"/>
        <v>5058.8752196836549</v>
      </c>
      <c r="BK51" s="7">
        <f t="shared" si="36"/>
        <v>5999.9999999999991</v>
      </c>
      <c r="BM51" s="45">
        <f t="shared" ca="1" si="32"/>
        <v>5.765349087206445E-2</v>
      </c>
    </row>
    <row r="52" spans="2:65">
      <c r="B52" t="s">
        <v>760</v>
      </c>
      <c r="C52" s="7">
        <f>C36</f>
        <v>5958.4999999999991</v>
      </c>
      <c r="D52" s="7">
        <f t="shared" ref="D52:AI52" si="37">C52+D36</f>
        <v>5958.4999999999991</v>
      </c>
      <c r="E52" s="7">
        <f t="shared" si="37"/>
        <v>5958.4999999999991</v>
      </c>
      <c r="F52" s="7">
        <f t="shared" si="37"/>
        <v>5958.4999999999991</v>
      </c>
      <c r="G52" s="7">
        <f t="shared" si="37"/>
        <v>5958.4999999999991</v>
      </c>
      <c r="H52" s="7">
        <f t="shared" si="37"/>
        <v>5958.4999999999991</v>
      </c>
      <c r="I52" s="7">
        <f t="shared" si="37"/>
        <v>5958.4999999999991</v>
      </c>
      <c r="J52" s="7">
        <f t="shared" si="37"/>
        <v>5958.4999999999991</v>
      </c>
      <c r="K52" s="7">
        <f t="shared" si="37"/>
        <v>5958.4999999999991</v>
      </c>
      <c r="L52" s="7">
        <f t="shared" si="37"/>
        <v>5958.4999999999991</v>
      </c>
      <c r="M52" s="7">
        <f t="shared" si="37"/>
        <v>5958.4999999999991</v>
      </c>
      <c r="N52" s="7">
        <f t="shared" si="37"/>
        <v>5958.4999999999991</v>
      </c>
      <c r="O52" s="7">
        <f t="shared" si="37"/>
        <v>5958.4999999999991</v>
      </c>
      <c r="P52" s="7">
        <f t="shared" si="37"/>
        <v>5958.4999999999991</v>
      </c>
      <c r="Q52" s="7">
        <f t="shared" si="37"/>
        <v>5958.4999999999991</v>
      </c>
      <c r="R52" s="7">
        <f t="shared" si="37"/>
        <v>6148.2258347978905</v>
      </c>
      <c r="S52" s="7">
        <f t="shared" si="37"/>
        <v>6148.2258347978905</v>
      </c>
      <c r="T52" s="7">
        <f t="shared" si="37"/>
        <v>6148.2258347978905</v>
      </c>
      <c r="U52" s="7">
        <f t="shared" si="37"/>
        <v>6148.2258347978905</v>
      </c>
      <c r="V52" s="7">
        <f t="shared" si="37"/>
        <v>6148.2258347978905</v>
      </c>
      <c r="W52" s="7">
        <f t="shared" si="37"/>
        <v>6148.2258347978905</v>
      </c>
      <c r="X52" s="7">
        <f t="shared" si="37"/>
        <v>6148.2258347978905</v>
      </c>
      <c r="Y52" s="7">
        <f t="shared" si="37"/>
        <v>6148.2258347978905</v>
      </c>
      <c r="Z52" s="7">
        <f t="shared" si="37"/>
        <v>6148.2258347978905</v>
      </c>
      <c r="AA52" s="7">
        <f t="shared" si="37"/>
        <v>6148.2258347978905</v>
      </c>
      <c r="AB52" s="7">
        <f t="shared" si="37"/>
        <v>6825.2021089630925</v>
      </c>
      <c r="AC52" s="7">
        <f t="shared" si="37"/>
        <v>6825.2021089630925</v>
      </c>
      <c r="AD52" s="7">
        <f t="shared" si="37"/>
        <v>6825.2021089630925</v>
      </c>
      <c r="AE52" s="7">
        <f t="shared" si="37"/>
        <v>6825.2021089630925</v>
      </c>
      <c r="AF52" s="7">
        <f t="shared" si="37"/>
        <v>6825.2021089630925</v>
      </c>
      <c r="AG52" s="7">
        <f t="shared" si="37"/>
        <v>6825.2021089630925</v>
      </c>
      <c r="AH52" s="7">
        <f t="shared" si="37"/>
        <v>6825.2021089630925</v>
      </c>
      <c r="AI52" s="7">
        <f t="shared" si="37"/>
        <v>6825.2021089630925</v>
      </c>
      <c r="AJ52" s="7">
        <f t="shared" ref="AJ52:BK52" si="38">AI52+AJ36</f>
        <v>6825.2021089630925</v>
      </c>
      <c r="AK52" s="7">
        <f t="shared" si="38"/>
        <v>6825.2021089630925</v>
      </c>
      <c r="AL52" s="7">
        <f t="shared" si="38"/>
        <v>6825.2021089630925</v>
      </c>
      <c r="AM52" s="7">
        <f t="shared" si="38"/>
        <v>6825.2021089630925</v>
      </c>
      <c r="AN52" s="7">
        <f t="shared" si="38"/>
        <v>6825.2021089630925</v>
      </c>
      <c r="AO52" s="7">
        <f t="shared" si="38"/>
        <v>6825.2021089630925</v>
      </c>
      <c r="AP52" s="7">
        <f t="shared" si="38"/>
        <v>6825.2021089630925</v>
      </c>
      <c r="AQ52" s="7">
        <f t="shared" si="38"/>
        <v>6825.2021089630925</v>
      </c>
      <c r="AR52" s="7">
        <f t="shared" si="38"/>
        <v>6825.2021089630925</v>
      </c>
      <c r="AS52" s="7">
        <f t="shared" si="38"/>
        <v>6825.2021089630925</v>
      </c>
      <c r="AT52" s="7">
        <f t="shared" si="38"/>
        <v>6825.2021089630925</v>
      </c>
      <c r="AU52" s="7">
        <f t="shared" si="38"/>
        <v>6825.2021089630925</v>
      </c>
      <c r="AV52" s="7">
        <f t="shared" si="38"/>
        <v>6825.2021089630925</v>
      </c>
      <c r="AW52" s="7">
        <f t="shared" si="38"/>
        <v>6825.2021089630925</v>
      </c>
      <c r="AX52" s="7">
        <f t="shared" si="38"/>
        <v>6825.2021089630925</v>
      </c>
      <c r="AY52" s="7">
        <f t="shared" si="38"/>
        <v>6825.2021089630925</v>
      </c>
      <c r="AZ52" s="7">
        <f t="shared" si="38"/>
        <v>6825.2021089630925</v>
      </c>
      <c r="BA52" s="7">
        <f t="shared" si="38"/>
        <v>7092.5430579964841</v>
      </c>
      <c r="BB52" s="7">
        <f t="shared" si="38"/>
        <v>7092.5430579964841</v>
      </c>
      <c r="BC52" s="7">
        <f t="shared" si="38"/>
        <v>7092.5430579964841</v>
      </c>
      <c r="BD52" s="7">
        <f t="shared" si="38"/>
        <v>7092.5430579964841</v>
      </c>
      <c r="BE52" s="7">
        <f t="shared" si="38"/>
        <v>7092.5430579964841</v>
      </c>
      <c r="BF52" s="7">
        <f t="shared" si="38"/>
        <v>7092.5430579964841</v>
      </c>
      <c r="BG52" s="7">
        <f t="shared" si="38"/>
        <v>7092.5430579964841</v>
      </c>
      <c r="BH52" s="7">
        <f t="shared" si="38"/>
        <v>7092.5430579964841</v>
      </c>
      <c r="BI52" s="7">
        <f t="shared" si="38"/>
        <v>7092.5430579964841</v>
      </c>
      <c r="BJ52" s="7">
        <f t="shared" si="38"/>
        <v>7092.5430579964841</v>
      </c>
      <c r="BK52" s="7">
        <f t="shared" si="38"/>
        <v>8411.9999999999982</v>
      </c>
      <c r="BM52" s="45">
        <f t="shared" ca="1" si="32"/>
        <v>8.0830194202634362E-2</v>
      </c>
    </row>
    <row r="53" spans="2:65">
      <c r="B53" t="s">
        <v>761</v>
      </c>
      <c r="C53" s="7">
        <f>C25</f>
        <v>0</v>
      </c>
      <c r="D53" s="7">
        <f t="shared" ref="D53:AI53" ca="1" si="39">C53+D25</f>
        <v>34.283834168119974</v>
      </c>
      <c r="E53" s="7">
        <f t="shared" ca="1" si="39"/>
        <v>63.896864756436571</v>
      </c>
      <c r="F53" s="7">
        <f t="shared" ca="1" si="39"/>
        <v>90.517854245641729</v>
      </c>
      <c r="G53" s="7">
        <f t="shared" ca="1" si="39"/>
        <v>111.64864025100442</v>
      </c>
      <c r="H53" s="7">
        <f t="shared" ca="1" si="39"/>
        <v>128.6551789345416</v>
      </c>
      <c r="I53" s="7">
        <f t="shared" ca="1" si="39"/>
        <v>140.82279803879211</v>
      </c>
      <c r="J53" s="7">
        <f t="shared" ca="1" si="39"/>
        <v>149.94888625818012</v>
      </c>
      <c r="K53" s="7">
        <f t="shared" ca="1" si="39"/>
        <v>156.69065548168842</v>
      </c>
      <c r="L53" s="7">
        <f t="shared" ca="1" si="39"/>
        <v>161.38617789332901</v>
      </c>
      <c r="M53" s="7">
        <f t="shared" ca="1" si="39"/>
        <v>165.74534120652726</v>
      </c>
      <c r="N53" s="7">
        <f t="shared" ca="1" si="39"/>
        <v>169.68283938789699</v>
      </c>
      <c r="O53" s="7">
        <f t="shared" ca="1" si="39"/>
        <v>173.42486153099804</v>
      </c>
      <c r="P53" s="7">
        <f t="shared" ca="1" si="39"/>
        <v>177.00101034456577</v>
      </c>
      <c r="Q53" s="7">
        <f t="shared" ca="1" si="39"/>
        <v>180.25480362302625</v>
      </c>
      <c r="R53" s="7">
        <f t="shared" ca="1" si="39"/>
        <v>182.39453399817123</v>
      </c>
      <c r="S53" s="7">
        <f t="shared" ca="1" si="39"/>
        <v>184.31524769835562</v>
      </c>
      <c r="T53" s="7">
        <f t="shared" ca="1" si="39"/>
        <v>186.17486663218833</v>
      </c>
      <c r="U53" s="7">
        <f t="shared" ca="1" si="39"/>
        <v>187.95267160039168</v>
      </c>
      <c r="V53" s="7">
        <f t="shared" ca="1" si="39"/>
        <v>189.11603728308987</v>
      </c>
      <c r="W53" s="7">
        <f t="shared" ca="1" si="39"/>
        <v>190.15899701259707</v>
      </c>
      <c r="X53" s="7">
        <f t="shared" ca="1" si="39"/>
        <v>190.96819097624279</v>
      </c>
      <c r="Y53" s="7">
        <f t="shared" ca="1" si="39"/>
        <v>191.76772478787763</v>
      </c>
      <c r="Z53" s="7">
        <f t="shared" ca="1" si="39"/>
        <v>192.53228253915472</v>
      </c>
      <c r="AA53" s="7">
        <f t="shared" ca="1" si="39"/>
        <v>193.28453100049876</v>
      </c>
      <c r="AB53" s="7">
        <f t="shared" ca="1" si="39"/>
        <v>194.0367794618428</v>
      </c>
      <c r="AC53" s="7">
        <f t="shared" ca="1" si="39"/>
        <v>194.78902792318684</v>
      </c>
      <c r="AD53" s="7">
        <f t="shared" ca="1" si="39"/>
        <v>195.54127638453087</v>
      </c>
      <c r="AE53" s="7">
        <f t="shared" ca="1" si="39"/>
        <v>196.29352484587491</v>
      </c>
      <c r="AF53" s="7">
        <f t="shared" ca="1" si="39"/>
        <v>197.04577330721895</v>
      </c>
      <c r="AG53" s="7">
        <f t="shared" ca="1" si="39"/>
        <v>197.79802176856299</v>
      </c>
      <c r="AH53" s="7">
        <f t="shared" ca="1" si="39"/>
        <v>198.55027022990703</v>
      </c>
      <c r="AI53" s="7">
        <f t="shared" ca="1" si="39"/>
        <v>199.30251869125107</v>
      </c>
      <c r="AJ53" s="7">
        <f t="shared" ref="AJ53:BK53" ca="1" si="40">AI53+AJ25</f>
        <v>200.0547671525951</v>
      </c>
      <c r="AK53" s="7">
        <f t="shared" ca="1" si="40"/>
        <v>200.80701561393914</v>
      </c>
      <c r="AL53" s="7">
        <f t="shared" ca="1" si="40"/>
        <v>201.55926407528318</v>
      </c>
      <c r="AM53" s="7">
        <f t="shared" ca="1" si="40"/>
        <v>202.31151253662722</v>
      </c>
      <c r="AN53" s="7">
        <f t="shared" ca="1" si="40"/>
        <v>203.06376099797126</v>
      </c>
      <c r="AO53" s="7">
        <f t="shared" ca="1" si="40"/>
        <v>203.8160094593153</v>
      </c>
      <c r="AP53" s="7">
        <f t="shared" ca="1" si="40"/>
        <v>204.56825792065933</v>
      </c>
      <c r="AQ53" s="7">
        <f t="shared" ca="1" si="40"/>
        <v>205.32050638200337</v>
      </c>
      <c r="AR53" s="7">
        <f t="shared" ca="1" si="40"/>
        <v>206.07275484334741</v>
      </c>
      <c r="AS53" s="7">
        <f t="shared" ca="1" si="40"/>
        <v>206.82500330469145</v>
      </c>
      <c r="AT53" s="7">
        <f t="shared" ca="1" si="40"/>
        <v>207.57725176603549</v>
      </c>
      <c r="AU53" s="7">
        <f t="shared" ca="1" si="40"/>
        <v>208.32950022737953</v>
      </c>
      <c r="AV53" s="7">
        <f t="shared" ca="1" si="40"/>
        <v>209.08174868872356</v>
      </c>
      <c r="AW53" s="7">
        <f t="shared" ca="1" si="40"/>
        <v>209.8339971500676</v>
      </c>
      <c r="AX53" s="7">
        <f t="shared" ca="1" si="40"/>
        <v>210.58624561141164</v>
      </c>
      <c r="AY53" s="7">
        <f t="shared" ca="1" si="40"/>
        <v>211.33849407275568</v>
      </c>
      <c r="AZ53" s="7">
        <f t="shared" ca="1" si="40"/>
        <v>212.09074253409972</v>
      </c>
      <c r="BA53" s="7">
        <f t="shared" ca="1" si="40"/>
        <v>212.84299099544376</v>
      </c>
      <c r="BB53" s="7">
        <f t="shared" ca="1" si="40"/>
        <v>213.59523945678779</v>
      </c>
      <c r="BC53" s="7">
        <f t="shared" ca="1" si="40"/>
        <v>214.34748791813183</v>
      </c>
      <c r="BD53" s="7">
        <f t="shared" ca="1" si="40"/>
        <v>215.09973637947587</v>
      </c>
      <c r="BE53" s="7">
        <f t="shared" ca="1" si="40"/>
        <v>215.85198484081991</v>
      </c>
      <c r="BF53" s="7">
        <f t="shared" ca="1" si="40"/>
        <v>216.60423330216395</v>
      </c>
      <c r="BG53" s="7">
        <f t="shared" ca="1" si="40"/>
        <v>217.35648176350799</v>
      </c>
      <c r="BH53" s="7">
        <f t="shared" ca="1" si="40"/>
        <v>218.10873022485202</v>
      </c>
      <c r="BI53" s="7">
        <f t="shared" ca="1" si="40"/>
        <v>218.86097868619606</v>
      </c>
      <c r="BJ53" s="7">
        <f t="shared" ca="1" si="40"/>
        <v>219.6132271475401</v>
      </c>
      <c r="BK53" s="7">
        <f t="shared" ca="1" si="40"/>
        <v>220.36547560888414</v>
      </c>
      <c r="BM53" s="45">
        <f t="shared" ca="1" si="32"/>
        <v>2.1174731560891576E-3</v>
      </c>
    </row>
    <row r="54" spans="2:65">
      <c r="B54" t="s">
        <v>762</v>
      </c>
      <c r="C54" s="7">
        <f>C26</f>
        <v>0</v>
      </c>
      <c r="D54" s="7">
        <f t="shared" ref="D54:AI54" ca="1" si="41">C54+D26</f>
        <v>74.130374136361894</v>
      </c>
      <c r="E54" s="7">
        <f t="shared" ca="1" si="41"/>
        <v>138.16128229145806</v>
      </c>
      <c r="F54" s="7">
        <f t="shared" ca="1" si="41"/>
        <v>195.72263616564035</v>
      </c>
      <c r="G54" s="7">
        <f t="shared" ca="1" si="41"/>
        <v>241.41277294239387</v>
      </c>
      <c r="H54" s="7">
        <f t="shared" ca="1" si="41"/>
        <v>278.18523745709598</v>
      </c>
      <c r="I54" s="7">
        <f t="shared" ca="1" si="41"/>
        <v>304.49472641692716</v>
      </c>
      <c r="J54" s="7">
        <f t="shared" ca="1" si="41"/>
        <v>324.2276515847243</v>
      </c>
      <c r="K54" s="7">
        <f t="shared" ca="1" si="41"/>
        <v>338.80507231394978</v>
      </c>
      <c r="L54" s="7">
        <f t="shared" ca="1" si="41"/>
        <v>348.95798670017865</v>
      </c>
      <c r="M54" s="7">
        <f t="shared" ca="1" si="41"/>
        <v>358.3836071177858</v>
      </c>
      <c r="N54" s="7">
        <f t="shared" ca="1" si="41"/>
        <v>366.89748021362539</v>
      </c>
      <c r="O54" s="7">
        <f t="shared" ca="1" si="41"/>
        <v>374.98868436933151</v>
      </c>
      <c r="P54" s="7">
        <f t="shared" ca="1" si="41"/>
        <v>382.72122817458643</v>
      </c>
      <c r="Q54" s="7">
        <f t="shared" ca="1" si="41"/>
        <v>389.75675727882378</v>
      </c>
      <c r="R54" s="7">
        <f t="shared" ca="1" si="41"/>
        <v>394.38339887563598</v>
      </c>
      <c r="S54" s="7">
        <f t="shared" ca="1" si="41"/>
        <v>398.53647068508678</v>
      </c>
      <c r="T54" s="7">
        <f t="shared" ca="1" si="41"/>
        <v>402.55744006208459</v>
      </c>
      <c r="U54" s="7">
        <f t="shared" ca="1" si="41"/>
        <v>406.40150682509989</v>
      </c>
      <c r="V54" s="7">
        <f t="shared" ca="1" si="41"/>
        <v>408.91699948828676</v>
      </c>
      <c r="W54" s="7">
        <f t="shared" ca="1" si="41"/>
        <v>411.17214383936471</v>
      </c>
      <c r="X54" s="7">
        <f t="shared" ca="1" si="41"/>
        <v>412.92182711515545</v>
      </c>
      <c r="Y54" s="7">
        <f t="shared" ca="1" si="41"/>
        <v>414.65062268395081</v>
      </c>
      <c r="Z54" s="7">
        <f t="shared" ca="1" si="41"/>
        <v>416.30379110942783</v>
      </c>
      <c r="AA54" s="7">
        <f t="shared" ca="1" si="41"/>
        <v>417.93034371756028</v>
      </c>
      <c r="AB54" s="7">
        <f t="shared" ca="1" si="41"/>
        <v>419.55689632569272</v>
      </c>
      <c r="AC54" s="7">
        <f t="shared" ca="1" si="41"/>
        <v>421.18344893382516</v>
      </c>
      <c r="AD54" s="7">
        <f t="shared" ca="1" si="41"/>
        <v>422.8100015419576</v>
      </c>
      <c r="AE54" s="7">
        <f t="shared" ca="1" si="41"/>
        <v>424.43655415009005</v>
      </c>
      <c r="AF54" s="7">
        <f t="shared" ca="1" si="41"/>
        <v>426.06310675822249</v>
      </c>
      <c r="AG54" s="7">
        <f t="shared" ca="1" si="41"/>
        <v>427.68965936635493</v>
      </c>
      <c r="AH54" s="7">
        <f t="shared" ca="1" si="41"/>
        <v>429.31621197448737</v>
      </c>
      <c r="AI54" s="7">
        <f t="shared" ca="1" si="41"/>
        <v>430.94276458261982</v>
      </c>
      <c r="AJ54" s="7">
        <f t="shared" ref="AJ54:BK54" ca="1" si="42">AI54+AJ26</f>
        <v>432.56931719075226</v>
      </c>
      <c r="AK54" s="7">
        <f t="shared" ca="1" si="42"/>
        <v>434.1958697988847</v>
      </c>
      <c r="AL54" s="7">
        <f t="shared" ca="1" si="42"/>
        <v>435.82242240701714</v>
      </c>
      <c r="AM54" s="7">
        <f t="shared" ca="1" si="42"/>
        <v>437.44897501514959</v>
      </c>
      <c r="AN54" s="7">
        <f t="shared" ca="1" si="42"/>
        <v>439.07552762328203</v>
      </c>
      <c r="AO54" s="7">
        <f t="shared" ca="1" si="42"/>
        <v>440.70208023141447</v>
      </c>
      <c r="AP54" s="7">
        <f t="shared" ca="1" si="42"/>
        <v>442.32863283954691</v>
      </c>
      <c r="AQ54" s="7">
        <f t="shared" ca="1" si="42"/>
        <v>443.95518544767936</v>
      </c>
      <c r="AR54" s="7">
        <f t="shared" ca="1" si="42"/>
        <v>445.5817380558118</v>
      </c>
      <c r="AS54" s="7">
        <f t="shared" ca="1" si="42"/>
        <v>447.20829066394424</v>
      </c>
      <c r="AT54" s="7">
        <f t="shared" ca="1" si="42"/>
        <v>448.83484327207668</v>
      </c>
      <c r="AU54" s="7">
        <f t="shared" ca="1" si="42"/>
        <v>450.46139588020912</v>
      </c>
      <c r="AV54" s="7">
        <f t="shared" ca="1" si="42"/>
        <v>452.08794848834157</v>
      </c>
      <c r="AW54" s="7">
        <f t="shared" ca="1" si="42"/>
        <v>453.71450109647401</v>
      </c>
      <c r="AX54" s="7">
        <f t="shared" ca="1" si="42"/>
        <v>455.34105370460645</v>
      </c>
      <c r="AY54" s="7">
        <f t="shared" ca="1" si="42"/>
        <v>456.96760631273889</v>
      </c>
      <c r="AZ54" s="7">
        <f t="shared" ca="1" si="42"/>
        <v>458.59415892087134</v>
      </c>
      <c r="BA54" s="7">
        <f t="shared" ca="1" si="42"/>
        <v>460.22071152900378</v>
      </c>
      <c r="BB54" s="7">
        <f t="shared" ca="1" si="42"/>
        <v>461.84726413713622</v>
      </c>
      <c r="BC54" s="7">
        <f t="shared" ca="1" si="42"/>
        <v>463.47381674526866</v>
      </c>
      <c r="BD54" s="7">
        <f t="shared" ca="1" si="42"/>
        <v>465.10036935340111</v>
      </c>
      <c r="BE54" s="7">
        <f t="shared" ca="1" si="42"/>
        <v>466.72692196153355</v>
      </c>
      <c r="BF54" s="7">
        <f t="shared" ca="1" si="42"/>
        <v>468.35347456966599</v>
      </c>
      <c r="BG54" s="7">
        <f t="shared" ca="1" si="42"/>
        <v>469.98002717779843</v>
      </c>
      <c r="BH54" s="7">
        <f t="shared" ca="1" si="42"/>
        <v>471.60657978593088</v>
      </c>
      <c r="BI54" s="7">
        <f t="shared" ca="1" si="42"/>
        <v>473.23313239406332</v>
      </c>
      <c r="BJ54" s="7">
        <f t="shared" ca="1" si="42"/>
        <v>474.85968500219576</v>
      </c>
      <c r="BK54" s="7">
        <f t="shared" ca="1" si="42"/>
        <v>476.4862376103282</v>
      </c>
      <c r="BM54" s="45">
        <f t="shared" ca="1" si="32"/>
        <v>4.5785158251218988E-3</v>
      </c>
    </row>
    <row r="55" spans="2:65">
      <c r="B55" t="s">
        <v>763</v>
      </c>
      <c r="C55" s="7">
        <f>C27</f>
        <v>0</v>
      </c>
      <c r="D55" s="7">
        <f t="shared" ref="D55:AI55" ca="1" si="43">C55+D27</f>
        <v>4.9274729707899176</v>
      </c>
      <c r="E55" s="7">
        <f t="shared" ca="1" si="43"/>
        <v>9.1836307590804545</v>
      </c>
      <c r="F55" s="7">
        <f t="shared" ca="1" si="43"/>
        <v>13.009754917787237</v>
      </c>
      <c r="G55" s="7">
        <f t="shared" ca="1" si="43"/>
        <v>16.046794951943962</v>
      </c>
      <c r="H55" s="7">
        <f t="shared" ca="1" si="43"/>
        <v>18.49107406258516</v>
      </c>
      <c r="I55" s="7">
        <f t="shared" ca="1" si="43"/>
        <v>20.23987537696129</v>
      </c>
      <c r="J55" s="7">
        <f t="shared" ca="1" si="43"/>
        <v>21.551530100571355</v>
      </c>
      <c r="K55" s="7">
        <f t="shared" ca="1" si="43"/>
        <v>22.52049656626005</v>
      </c>
      <c r="L55" s="7">
        <f t="shared" ca="1" si="43"/>
        <v>23.19536448370588</v>
      </c>
      <c r="M55" s="7">
        <f t="shared" ca="1" si="43"/>
        <v>23.82188890614102</v>
      </c>
      <c r="N55" s="7">
        <f t="shared" ca="1" si="43"/>
        <v>24.38780915199483</v>
      </c>
      <c r="O55" s="7">
        <f t="shared" ca="1" si="43"/>
        <v>24.925634439441055</v>
      </c>
      <c r="P55" s="7">
        <f t="shared" ca="1" si="43"/>
        <v>25.43961944275096</v>
      </c>
      <c r="Q55" s="7">
        <f t="shared" ca="1" si="43"/>
        <v>25.907273624997028</v>
      </c>
      <c r="R55" s="7">
        <f t="shared" ca="1" si="43"/>
        <v>26.214808177188665</v>
      </c>
      <c r="S55" s="7">
        <f t="shared" ca="1" si="43"/>
        <v>26.490864373116867</v>
      </c>
      <c r="T55" s="7">
        <f t="shared" ca="1" si="43"/>
        <v>26.758139672241683</v>
      </c>
      <c r="U55" s="7">
        <f t="shared" ca="1" si="43"/>
        <v>27.013656190178406</v>
      </c>
      <c r="V55" s="7">
        <f t="shared" ca="1" si="43"/>
        <v>27.180861903767187</v>
      </c>
      <c r="W55" s="7">
        <f t="shared" ca="1" si="43"/>
        <v>27.330762170218364</v>
      </c>
      <c r="X55" s="7">
        <f t="shared" ca="1" si="43"/>
        <v>27.447064254881298</v>
      </c>
      <c r="Y55" s="7">
        <f t="shared" ca="1" si="43"/>
        <v>27.561977926051913</v>
      </c>
      <c r="Z55" s="7">
        <f t="shared" ca="1" si="43"/>
        <v>27.671864633459013</v>
      </c>
      <c r="AA55" s="7">
        <f t="shared" ca="1" si="43"/>
        <v>27.779982177792423</v>
      </c>
      <c r="AB55" s="7">
        <f t="shared" ca="1" si="43"/>
        <v>27.888099722125833</v>
      </c>
      <c r="AC55" s="7">
        <f t="shared" ca="1" si="43"/>
        <v>27.996217266459244</v>
      </c>
      <c r="AD55" s="7">
        <f t="shared" ca="1" si="43"/>
        <v>28.104334810792654</v>
      </c>
      <c r="AE55" s="7">
        <f t="shared" ca="1" si="43"/>
        <v>28.212452355126064</v>
      </c>
      <c r="AF55" s="7">
        <f t="shared" ca="1" si="43"/>
        <v>28.320569899459475</v>
      </c>
      <c r="AG55" s="7">
        <f t="shared" ca="1" si="43"/>
        <v>28.428687443792885</v>
      </c>
      <c r="AH55" s="7">
        <f t="shared" ca="1" si="43"/>
        <v>28.536804988126296</v>
      </c>
      <c r="AI55" s="7">
        <f t="shared" ca="1" si="43"/>
        <v>28.644922532459706</v>
      </c>
      <c r="AJ55" s="7">
        <f t="shared" ref="AJ55:BK55" ca="1" si="44">AI55+AJ27</f>
        <v>28.753040076793116</v>
      </c>
      <c r="AK55" s="7">
        <f t="shared" ca="1" si="44"/>
        <v>28.861157621126527</v>
      </c>
      <c r="AL55" s="7">
        <f t="shared" ca="1" si="44"/>
        <v>28.969275165459937</v>
      </c>
      <c r="AM55" s="7">
        <f t="shared" ca="1" si="44"/>
        <v>29.077392709793347</v>
      </c>
      <c r="AN55" s="7">
        <f t="shared" ca="1" si="44"/>
        <v>29.185510254126758</v>
      </c>
      <c r="AO55" s="7">
        <f t="shared" ca="1" si="44"/>
        <v>29.293627798460168</v>
      </c>
      <c r="AP55" s="7">
        <f t="shared" ca="1" si="44"/>
        <v>29.401745342793578</v>
      </c>
      <c r="AQ55" s="7">
        <f t="shared" ca="1" si="44"/>
        <v>29.509862887126989</v>
      </c>
      <c r="AR55" s="7">
        <f t="shared" ca="1" si="44"/>
        <v>29.617980431460399</v>
      </c>
      <c r="AS55" s="7">
        <f t="shared" ca="1" si="44"/>
        <v>29.72609797579381</v>
      </c>
      <c r="AT55" s="7">
        <f t="shared" ca="1" si="44"/>
        <v>29.83421552012722</v>
      </c>
      <c r="AU55" s="7">
        <f t="shared" ca="1" si="44"/>
        <v>29.94233306446063</v>
      </c>
      <c r="AV55" s="7">
        <f t="shared" ca="1" si="44"/>
        <v>30.050450608794041</v>
      </c>
      <c r="AW55" s="7">
        <f t="shared" ca="1" si="44"/>
        <v>30.158568153127451</v>
      </c>
      <c r="AX55" s="7">
        <f t="shared" ca="1" si="44"/>
        <v>30.266685697460861</v>
      </c>
      <c r="AY55" s="7">
        <f t="shared" ca="1" si="44"/>
        <v>30.374803241794272</v>
      </c>
      <c r="AZ55" s="7">
        <f t="shared" ca="1" si="44"/>
        <v>30.482920786127682</v>
      </c>
      <c r="BA55" s="7">
        <f t="shared" ca="1" si="44"/>
        <v>30.591038330461092</v>
      </c>
      <c r="BB55" s="7">
        <f t="shared" ca="1" si="44"/>
        <v>30.699155874794503</v>
      </c>
      <c r="BC55" s="7">
        <f t="shared" ca="1" si="44"/>
        <v>30.807273419127913</v>
      </c>
      <c r="BD55" s="7">
        <f t="shared" ca="1" si="44"/>
        <v>30.915390963461324</v>
      </c>
      <c r="BE55" s="7">
        <f t="shared" ca="1" si="44"/>
        <v>31.023508507794734</v>
      </c>
      <c r="BF55" s="7">
        <f t="shared" ca="1" si="44"/>
        <v>31.131626052128144</v>
      </c>
      <c r="BG55" s="7">
        <f t="shared" ca="1" si="44"/>
        <v>31.239743596461555</v>
      </c>
      <c r="BH55" s="7">
        <f t="shared" ca="1" si="44"/>
        <v>31.347861140794965</v>
      </c>
      <c r="BI55" s="7">
        <f t="shared" ca="1" si="44"/>
        <v>31.455978685128375</v>
      </c>
      <c r="BJ55" s="7">
        <f t="shared" ca="1" si="44"/>
        <v>31.564096229461786</v>
      </c>
      <c r="BK55" s="7">
        <f t="shared" ca="1" si="44"/>
        <v>31.672213773795196</v>
      </c>
      <c r="BM55" s="45">
        <f t="shared" ca="1" si="32"/>
        <v>3.0433561461759595E-4</v>
      </c>
    </row>
    <row r="56" spans="2:65">
      <c r="B56" t="s">
        <v>764</v>
      </c>
      <c r="C56" s="7">
        <f>C28</f>
        <v>0</v>
      </c>
      <c r="D56" s="7">
        <f t="shared" ref="D56:AI56" ca="1" si="45">C56+D28</f>
        <v>8.9452155522227734</v>
      </c>
      <c r="E56" s="7">
        <f t="shared" ca="1" si="45"/>
        <v>16.671741718114106</v>
      </c>
      <c r="F56" s="7">
        <f t="shared" ca="1" si="45"/>
        <v>23.617595207740159</v>
      </c>
      <c r="G56" s="7">
        <f t="shared" ca="1" si="45"/>
        <v>29.13096441489926</v>
      </c>
      <c r="H56" s="7">
        <f t="shared" ca="1" si="45"/>
        <v>33.568249742306307</v>
      </c>
      <c r="I56" s="7">
        <f t="shared" ca="1" si="45"/>
        <v>36.742981457292707</v>
      </c>
      <c r="J56" s="7">
        <f t="shared" ca="1" si="45"/>
        <v>39.124127797888931</v>
      </c>
      <c r="K56" s="7">
        <f t="shared" ca="1" si="45"/>
        <v>40.883166142663725</v>
      </c>
      <c r="L56" s="7">
        <f t="shared" ca="1" si="45"/>
        <v>42.108305078304582</v>
      </c>
      <c r="M56" s="7">
        <f t="shared" ca="1" si="45"/>
        <v>43.245682399425789</v>
      </c>
      <c r="N56" s="7">
        <f t="shared" ca="1" si="45"/>
        <v>44.27304036050208</v>
      </c>
      <c r="O56" s="7">
        <f t="shared" ca="1" si="45"/>
        <v>45.249395411896998</v>
      </c>
      <c r="P56" s="7">
        <f t="shared" ca="1" si="45"/>
        <v>46.18247138663542</v>
      </c>
      <c r="Q56" s="7">
        <f t="shared" ca="1" si="45"/>
        <v>47.031439506580057</v>
      </c>
      <c r="R56" s="7">
        <f t="shared" ca="1" si="45"/>
        <v>47.58973031312901</v>
      </c>
      <c r="S56" s="7">
        <f t="shared" ca="1" si="45"/>
        <v>48.090876071156075</v>
      </c>
      <c r="T56" s="7">
        <f t="shared" ca="1" si="45"/>
        <v>48.576081200971942</v>
      </c>
      <c r="U56" s="7">
        <f t="shared" ca="1" si="45"/>
        <v>49.039939723108283</v>
      </c>
      <c r="V56" s="7">
        <f t="shared" ca="1" si="45"/>
        <v>49.343480941595189</v>
      </c>
      <c r="W56" s="7">
        <f t="shared" ca="1" si="45"/>
        <v>49.615606268855267</v>
      </c>
      <c r="X56" s="7">
        <f t="shared" ca="1" si="45"/>
        <v>49.826738267478092</v>
      </c>
      <c r="Y56" s="7">
        <f t="shared" ca="1" si="45"/>
        <v>50.035349773743462</v>
      </c>
      <c r="Z56" s="7">
        <f t="shared" ca="1" si="45"/>
        <v>50.234835451271792</v>
      </c>
      <c r="AA56" s="7">
        <f t="shared" ca="1" si="45"/>
        <v>50.431109432838518</v>
      </c>
      <c r="AB56" s="7">
        <f t="shared" ca="1" si="45"/>
        <v>50.627383414405244</v>
      </c>
      <c r="AC56" s="7">
        <f t="shared" ca="1" si="45"/>
        <v>50.823657395971971</v>
      </c>
      <c r="AD56" s="7">
        <f t="shared" ca="1" si="45"/>
        <v>51.019931377538697</v>
      </c>
      <c r="AE56" s="7">
        <f t="shared" ca="1" si="45"/>
        <v>51.216205359105423</v>
      </c>
      <c r="AF56" s="7">
        <f t="shared" ca="1" si="45"/>
        <v>51.412479340672149</v>
      </c>
      <c r="AG56" s="7">
        <f t="shared" ca="1" si="45"/>
        <v>51.608753322238876</v>
      </c>
      <c r="AH56" s="7">
        <f t="shared" ca="1" si="45"/>
        <v>51.805027303805602</v>
      </c>
      <c r="AI56" s="7">
        <f t="shared" ca="1" si="45"/>
        <v>52.001301285372328</v>
      </c>
      <c r="AJ56" s="7">
        <f t="shared" ref="AJ56:BK56" ca="1" si="46">AI56+AJ28</f>
        <v>52.197575266939054</v>
      </c>
      <c r="AK56" s="7">
        <f t="shared" ca="1" si="46"/>
        <v>52.393849248505781</v>
      </c>
      <c r="AL56" s="7">
        <f t="shared" ca="1" si="46"/>
        <v>52.590123230072507</v>
      </c>
      <c r="AM56" s="7">
        <f t="shared" ca="1" si="46"/>
        <v>52.786397211639233</v>
      </c>
      <c r="AN56" s="7">
        <f t="shared" ca="1" si="46"/>
        <v>52.98267119320596</v>
      </c>
      <c r="AO56" s="7">
        <f t="shared" ca="1" si="46"/>
        <v>53.178945174772686</v>
      </c>
      <c r="AP56" s="7">
        <f t="shared" ca="1" si="46"/>
        <v>53.375219156339412</v>
      </c>
      <c r="AQ56" s="7">
        <f t="shared" ca="1" si="46"/>
        <v>53.571493137906138</v>
      </c>
      <c r="AR56" s="7">
        <f t="shared" ca="1" si="46"/>
        <v>53.767767119472865</v>
      </c>
      <c r="AS56" s="7">
        <f t="shared" ca="1" si="46"/>
        <v>53.964041101039591</v>
      </c>
      <c r="AT56" s="7">
        <f t="shared" ca="1" si="46"/>
        <v>54.160315082606317</v>
      </c>
      <c r="AU56" s="7">
        <f t="shared" ca="1" si="46"/>
        <v>54.356589064173043</v>
      </c>
      <c r="AV56" s="7">
        <f t="shared" ca="1" si="46"/>
        <v>54.55286304573977</v>
      </c>
      <c r="AW56" s="7">
        <f t="shared" ca="1" si="46"/>
        <v>54.749137027306496</v>
      </c>
      <c r="AX56" s="7">
        <f t="shared" ca="1" si="46"/>
        <v>54.945411008873222</v>
      </c>
      <c r="AY56" s="7">
        <f t="shared" ca="1" si="46"/>
        <v>55.141684990439948</v>
      </c>
      <c r="AZ56" s="7">
        <f t="shared" ca="1" si="46"/>
        <v>55.337958972006675</v>
      </c>
      <c r="BA56" s="7">
        <f t="shared" ca="1" si="46"/>
        <v>55.534232953573401</v>
      </c>
      <c r="BB56" s="7">
        <f t="shared" ca="1" si="46"/>
        <v>55.730506935140127</v>
      </c>
      <c r="BC56" s="7">
        <f t="shared" ca="1" si="46"/>
        <v>55.926780916706853</v>
      </c>
      <c r="BD56" s="7">
        <f t="shared" ca="1" si="46"/>
        <v>56.12305489827358</v>
      </c>
      <c r="BE56" s="7">
        <f t="shared" ca="1" si="46"/>
        <v>56.319328879840306</v>
      </c>
      <c r="BF56" s="7">
        <f t="shared" ca="1" si="46"/>
        <v>56.515602861407032</v>
      </c>
      <c r="BG56" s="7">
        <f t="shared" ca="1" si="46"/>
        <v>56.711876842973759</v>
      </c>
      <c r="BH56" s="7">
        <f t="shared" ca="1" si="46"/>
        <v>56.908150824540485</v>
      </c>
      <c r="BI56" s="7">
        <f t="shared" ca="1" si="46"/>
        <v>57.104424806107211</v>
      </c>
      <c r="BJ56" s="7">
        <f t="shared" ca="1" si="46"/>
        <v>57.300698787673937</v>
      </c>
      <c r="BK56" s="7">
        <f t="shared" ca="1" si="46"/>
        <v>57.496972769240664</v>
      </c>
      <c r="BM56" s="45">
        <f t="shared" ca="1" si="32"/>
        <v>5.5248353245379263E-4</v>
      </c>
    </row>
    <row r="57" spans="2:65">
      <c r="B57" t="s">
        <v>501</v>
      </c>
      <c r="C57" s="7">
        <f t="shared" ref="C57:AH57" si="47">SUM(C49:C56)</f>
        <v>73159.5</v>
      </c>
      <c r="D57" s="7">
        <f t="shared" ca="1" si="47"/>
        <v>73281.786896827485</v>
      </c>
      <c r="E57" s="7">
        <f t="shared" ca="1" si="47"/>
        <v>73387.4135195251</v>
      </c>
      <c r="F57" s="7">
        <f t="shared" ca="1" si="47"/>
        <v>73482.367840536812</v>
      </c>
      <c r="G57" s="7">
        <f t="shared" ca="1" si="47"/>
        <v>73557.739172560236</v>
      </c>
      <c r="H57" s="7">
        <f t="shared" ca="1" si="47"/>
        <v>73618.399740196532</v>
      </c>
      <c r="I57" s="7">
        <f t="shared" ca="1" si="47"/>
        <v>73661.800381289984</v>
      </c>
      <c r="J57" s="7">
        <f t="shared" ca="1" si="47"/>
        <v>73694.352195741347</v>
      </c>
      <c r="K57" s="7">
        <f t="shared" ca="1" si="47"/>
        <v>73718.39939050455</v>
      </c>
      <c r="L57" s="7">
        <f t="shared" ca="1" si="47"/>
        <v>73735.147834155519</v>
      </c>
      <c r="M57" s="7">
        <f t="shared" ca="1" si="47"/>
        <v>73750.69651962987</v>
      </c>
      <c r="N57" s="7">
        <f t="shared" ca="1" si="47"/>
        <v>73764.74116911403</v>
      </c>
      <c r="O57" s="7">
        <f t="shared" ca="1" si="47"/>
        <v>73778.088575751666</v>
      </c>
      <c r="P57" s="7">
        <f t="shared" ca="1" si="47"/>
        <v>73790.844329348547</v>
      </c>
      <c r="Q57" s="7">
        <f t="shared" ca="1" si="47"/>
        <v>73802.450274033428</v>
      </c>
      <c r="R57" s="7">
        <f t="shared" ca="1" si="47"/>
        <v>76139.569290344807</v>
      </c>
      <c r="S57" s="7">
        <f t="shared" ca="1" si="47"/>
        <v>76146.420277808385</v>
      </c>
      <c r="T57" s="7">
        <f t="shared" ca="1" si="47"/>
        <v>76153.053346548157</v>
      </c>
      <c r="U57" s="7">
        <f t="shared" ca="1" si="47"/>
        <v>76159.394593319448</v>
      </c>
      <c r="V57" s="7">
        <f t="shared" ca="1" si="47"/>
        <v>76163.544198597403</v>
      </c>
      <c r="W57" s="7">
        <f t="shared" ca="1" si="47"/>
        <v>76167.264328271689</v>
      </c>
      <c r="X57" s="7">
        <f t="shared" ca="1" si="47"/>
        <v>76170.150639594445</v>
      </c>
      <c r="Y57" s="7">
        <f t="shared" ca="1" si="47"/>
        <v>76173.002494152286</v>
      </c>
      <c r="Z57" s="7">
        <f t="shared" ca="1" si="47"/>
        <v>76175.729592713978</v>
      </c>
      <c r="AA57" s="7">
        <f t="shared" ca="1" si="47"/>
        <v>76178.412785309352</v>
      </c>
      <c r="AB57" s="7">
        <f t="shared" ca="1" si="47"/>
        <v>84493.128491085736</v>
      </c>
      <c r="AC57" s="7">
        <f t="shared" ca="1" si="47"/>
        <v>84495.811683681095</v>
      </c>
      <c r="AD57" s="7">
        <f t="shared" ca="1" si="47"/>
        <v>84498.494876276498</v>
      </c>
      <c r="AE57" s="7">
        <f t="shared" ca="1" si="47"/>
        <v>84501.178068871872</v>
      </c>
      <c r="AF57" s="7">
        <f t="shared" ca="1" si="47"/>
        <v>84503.861261467246</v>
      </c>
      <c r="AG57" s="7">
        <f t="shared" ca="1" si="47"/>
        <v>84506.544454062634</v>
      </c>
      <c r="AH57" s="7">
        <f t="shared" ca="1" si="47"/>
        <v>84509.227646657993</v>
      </c>
      <c r="AI57" s="7">
        <f t="shared" ref="AI57:BK57" ca="1" si="48">SUM(AI49:AI56)</f>
        <v>84511.910839253382</v>
      </c>
      <c r="AJ57" s="7">
        <f t="shared" ca="1" si="48"/>
        <v>84514.594031848741</v>
      </c>
      <c r="AK57" s="7">
        <f t="shared" ca="1" si="48"/>
        <v>84517.277224444129</v>
      </c>
      <c r="AL57" s="7">
        <f t="shared" ca="1" si="48"/>
        <v>84519.960417039503</v>
      </c>
      <c r="AM57" s="7">
        <f t="shared" ca="1" si="48"/>
        <v>84522.643609634877</v>
      </c>
      <c r="AN57" s="7">
        <f t="shared" ca="1" si="48"/>
        <v>84525.326802230265</v>
      </c>
      <c r="AO57" s="7">
        <f t="shared" ca="1" si="48"/>
        <v>84528.009994825625</v>
      </c>
      <c r="AP57" s="7">
        <f t="shared" ca="1" si="48"/>
        <v>84530.693187421013</v>
      </c>
      <c r="AQ57" s="7">
        <f t="shared" ca="1" si="48"/>
        <v>84533.376380016372</v>
      </c>
      <c r="AR57" s="7">
        <f t="shared" ca="1" si="48"/>
        <v>84536.059572611761</v>
      </c>
      <c r="AS57" s="7">
        <f t="shared" ca="1" si="48"/>
        <v>84538.742765207135</v>
      </c>
      <c r="AT57" s="7">
        <f t="shared" ca="1" si="48"/>
        <v>84541.425957802523</v>
      </c>
      <c r="AU57" s="7">
        <f t="shared" ca="1" si="48"/>
        <v>84544.109150397897</v>
      </c>
      <c r="AV57" s="7">
        <f t="shared" ca="1" si="48"/>
        <v>84546.792342993271</v>
      </c>
      <c r="AW57" s="7">
        <f t="shared" ca="1" si="48"/>
        <v>84549.475535588645</v>
      </c>
      <c r="AX57" s="7">
        <f t="shared" ca="1" si="48"/>
        <v>84552.158728184004</v>
      </c>
      <c r="AY57" s="7">
        <f t="shared" ca="1" si="48"/>
        <v>84554.841920779392</v>
      </c>
      <c r="AZ57" s="7">
        <f t="shared" ca="1" si="48"/>
        <v>84557.525113374781</v>
      </c>
      <c r="BA57" s="7">
        <f t="shared" ca="1" si="48"/>
        <v>87842.667005442927</v>
      </c>
      <c r="BB57" s="7">
        <f t="shared" ca="1" si="48"/>
        <v>87845.350198038301</v>
      </c>
      <c r="BC57" s="7">
        <f t="shared" ca="1" si="48"/>
        <v>87848.033390633675</v>
      </c>
      <c r="BD57" s="7">
        <f t="shared" ca="1" si="48"/>
        <v>87850.716583229048</v>
      </c>
      <c r="BE57" s="7">
        <f t="shared" ca="1" si="48"/>
        <v>87853.399775824408</v>
      </c>
      <c r="BF57" s="7">
        <f t="shared" ca="1" si="48"/>
        <v>87856.082968419796</v>
      </c>
      <c r="BG57" s="7">
        <f t="shared" ca="1" si="48"/>
        <v>87858.766161015184</v>
      </c>
      <c r="BH57" s="7">
        <f t="shared" ca="1" si="48"/>
        <v>87861.449353610558</v>
      </c>
      <c r="BI57" s="7">
        <f t="shared" ca="1" si="48"/>
        <v>87864.132546205932</v>
      </c>
      <c r="BJ57" s="7">
        <f t="shared" ca="1" si="48"/>
        <v>87866.815738801306</v>
      </c>
      <c r="BK57" s="7">
        <f t="shared" ca="1" si="48"/>
        <v>104070.02089976224</v>
      </c>
      <c r="BM57" s="45">
        <f t="shared" ca="1" si="32"/>
        <v>1</v>
      </c>
    </row>
    <row r="59" spans="2:65">
      <c r="B59" s="1" t="s">
        <v>814</v>
      </c>
    </row>
    <row r="60" spans="2:65">
      <c r="B60" s="41" t="s">
        <v>815</v>
      </c>
    </row>
    <row r="61" spans="2:65">
      <c r="B61" t="s">
        <v>799</v>
      </c>
    </row>
    <row r="62" spans="2:65">
      <c r="B62" t="s">
        <v>718</v>
      </c>
      <c r="C62" s="164">
        <f>C4</f>
        <v>0</v>
      </c>
      <c r="D62" s="164">
        <f t="shared" ref="D62:BK62" si="49">D4</f>
        <v>1</v>
      </c>
      <c r="E62" s="164">
        <f t="shared" si="49"/>
        <v>2</v>
      </c>
      <c r="F62" s="164">
        <f t="shared" si="49"/>
        <v>3</v>
      </c>
      <c r="G62" s="164">
        <f t="shared" si="49"/>
        <v>4</v>
      </c>
      <c r="H62" s="164">
        <f t="shared" si="49"/>
        <v>5</v>
      </c>
      <c r="I62" s="164">
        <f t="shared" si="49"/>
        <v>6</v>
      </c>
      <c r="J62" s="164">
        <f t="shared" si="49"/>
        <v>7</v>
      </c>
      <c r="K62" s="164">
        <f t="shared" si="49"/>
        <v>8</v>
      </c>
      <c r="L62" s="164">
        <f t="shared" si="49"/>
        <v>9</v>
      </c>
      <c r="M62" s="164">
        <f t="shared" si="49"/>
        <v>10</v>
      </c>
      <c r="N62" s="164">
        <f t="shared" si="49"/>
        <v>11</v>
      </c>
      <c r="O62" s="164">
        <f t="shared" si="49"/>
        <v>12</v>
      </c>
      <c r="P62" s="164">
        <f t="shared" si="49"/>
        <v>13</v>
      </c>
      <c r="Q62" s="164">
        <f t="shared" si="49"/>
        <v>14</v>
      </c>
      <c r="R62" s="164">
        <f t="shared" si="49"/>
        <v>15</v>
      </c>
      <c r="S62" s="164">
        <f t="shared" si="49"/>
        <v>16</v>
      </c>
      <c r="T62" s="164">
        <f t="shared" si="49"/>
        <v>17</v>
      </c>
      <c r="U62" s="164">
        <f t="shared" si="49"/>
        <v>18</v>
      </c>
      <c r="V62" s="164">
        <f t="shared" si="49"/>
        <v>19</v>
      </c>
      <c r="W62" s="164">
        <f t="shared" si="49"/>
        <v>20</v>
      </c>
      <c r="X62" s="164">
        <f t="shared" si="49"/>
        <v>21</v>
      </c>
      <c r="Y62" s="164">
        <f t="shared" si="49"/>
        <v>22</v>
      </c>
      <c r="Z62" s="164">
        <f t="shared" si="49"/>
        <v>23</v>
      </c>
      <c r="AA62" s="164">
        <f t="shared" si="49"/>
        <v>24</v>
      </c>
      <c r="AB62" s="164">
        <f t="shared" si="49"/>
        <v>25</v>
      </c>
      <c r="AC62" s="164">
        <f t="shared" si="49"/>
        <v>26</v>
      </c>
      <c r="AD62" s="164">
        <f t="shared" si="49"/>
        <v>27</v>
      </c>
      <c r="AE62" s="164">
        <f t="shared" si="49"/>
        <v>28</v>
      </c>
      <c r="AF62" s="164">
        <f t="shared" si="49"/>
        <v>29</v>
      </c>
      <c r="AG62" s="164">
        <f t="shared" si="49"/>
        <v>30</v>
      </c>
      <c r="AH62" s="164">
        <f t="shared" si="49"/>
        <v>31</v>
      </c>
      <c r="AI62" s="164">
        <f t="shared" si="49"/>
        <v>32</v>
      </c>
      <c r="AJ62" s="164">
        <f t="shared" si="49"/>
        <v>33</v>
      </c>
      <c r="AK62" s="164">
        <f t="shared" si="49"/>
        <v>34</v>
      </c>
      <c r="AL62" s="164">
        <f t="shared" si="49"/>
        <v>35</v>
      </c>
      <c r="AM62" s="164">
        <f t="shared" si="49"/>
        <v>36</v>
      </c>
      <c r="AN62" s="164">
        <f t="shared" si="49"/>
        <v>37</v>
      </c>
      <c r="AO62" s="164">
        <f t="shared" si="49"/>
        <v>38</v>
      </c>
      <c r="AP62" s="164">
        <f t="shared" si="49"/>
        <v>39</v>
      </c>
      <c r="AQ62" s="164">
        <f t="shared" si="49"/>
        <v>40</v>
      </c>
      <c r="AR62" s="164">
        <f t="shared" si="49"/>
        <v>41</v>
      </c>
      <c r="AS62" s="164">
        <f t="shared" si="49"/>
        <v>42</v>
      </c>
      <c r="AT62" s="164">
        <f t="shared" si="49"/>
        <v>43</v>
      </c>
      <c r="AU62" s="164">
        <f t="shared" si="49"/>
        <v>44</v>
      </c>
      <c r="AV62" s="164">
        <f t="shared" si="49"/>
        <v>45</v>
      </c>
      <c r="AW62" s="164">
        <f t="shared" si="49"/>
        <v>46</v>
      </c>
      <c r="AX62" s="164">
        <f t="shared" si="49"/>
        <v>47</v>
      </c>
      <c r="AY62" s="164">
        <f t="shared" si="49"/>
        <v>48</v>
      </c>
      <c r="AZ62" s="164">
        <f t="shared" si="49"/>
        <v>49</v>
      </c>
      <c r="BA62" s="164">
        <f t="shared" si="49"/>
        <v>50</v>
      </c>
      <c r="BB62" s="164">
        <f t="shared" si="49"/>
        <v>51</v>
      </c>
      <c r="BC62" s="164">
        <f t="shared" si="49"/>
        <v>52</v>
      </c>
      <c r="BD62" s="164">
        <f t="shared" si="49"/>
        <v>53</v>
      </c>
      <c r="BE62" s="164">
        <f t="shared" si="49"/>
        <v>54</v>
      </c>
      <c r="BF62" s="164">
        <f t="shared" si="49"/>
        <v>55</v>
      </c>
      <c r="BG62" s="164">
        <f t="shared" si="49"/>
        <v>56</v>
      </c>
      <c r="BH62" s="164">
        <f t="shared" si="49"/>
        <v>57</v>
      </c>
      <c r="BI62" s="164">
        <f t="shared" si="49"/>
        <v>58</v>
      </c>
      <c r="BJ62" s="164">
        <f t="shared" si="49"/>
        <v>59</v>
      </c>
      <c r="BK62" s="164">
        <f t="shared" si="49"/>
        <v>60</v>
      </c>
    </row>
    <row r="63" spans="2:65">
      <c r="B63" s="41" t="s">
        <v>719</v>
      </c>
      <c r="C63" s="101">
        <f>INPUT!C8</f>
        <v>2026</v>
      </c>
      <c r="D63" s="101">
        <f>C63+1</f>
        <v>2027</v>
      </c>
      <c r="E63" s="101">
        <f t="shared" ref="E63:BK63" si="50">D63+1</f>
        <v>2028</v>
      </c>
      <c r="F63" s="101">
        <f t="shared" si="50"/>
        <v>2029</v>
      </c>
      <c r="G63" s="101">
        <f t="shared" si="50"/>
        <v>2030</v>
      </c>
      <c r="H63" s="101">
        <f t="shared" si="50"/>
        <v>2031</v>
      </c>
      <c r="I63" s="101">
        <f t="shared" si="50"/>
        <v>2032</v>
      </c>
      <c r="J63" s="101">
        <f t="shared" si="50"/>
        <v>2033</v>
      </c>
      <c r="K63" s="101">
        <f t="shared" si="50"/>
        <v>2034</v>
      </c>
      <c r="L63" s="101">
        <f t="shared" si="50"/>
        <v>2035</v>
      </c>
      <c r="M63" s="101">
        <f t="shared" si="50"/>
        <v>2036</v>
      </c>
      <c r="N63" s="101">
        <f t="shared" si="50"/>
        <v>2037</v>
      </c>
      <c r="O63" s="101">
        <f t="shared" si="50"/>
        <v>2038</v>
      </c>
      <c r="P63" s="101">
        <f t="shared" si="50"/>
        <v>2039</v>
      </c>
      <c r="Q63" s="101">
        <f t="shared" si="50"/>
        <v>2040</v>
      </c>
      <c r="R63" s="101">
        <f t="shared" si="50"/>
        <v>2041</v>
      </c>
      <c r="S63" s="101">
        <f t="shared" si="50"/>
        <v>2042</v>
      </c>
      <c r="T63" s="101">
        <f t="shared" si="50"/>
        <v>2043</v>
      </c>
      <c r="U63" s="101">
        <f t="shared" si="50"/>
        <v>2044</v>
      </c>
      <c r="V63" s="101">
        <f t="shared" si="50"/>
        <v>2045</v>
      </c>
      <c r="W63" s="101">
        <f t="shared" si="50"/>
        <v>2046</v>
      </c>
      <c r="X63" s="101">
        <f t="shared" si="50"/>
        <v>2047</v>
      </c>
      <c r="Y63" s="101">
        <f t="shared" si="50"/>
        <v>2048</v>
      </c>
      <c r="Z63" s="101">
        <f t="shared" si="50"/>
        <v>2049</v>
      </c>
      <c r="AA63" s="101">
        <f t="shared" si="50"/>
        <v>2050</v>
      </c>
      <c r="AB63" s="101">
        <f t="shared" si="50"/>
        <v>2051</v>
      </c>
      <c r="AC63" s="101">
        <f t="shared" si="50"/>
        <v>2052</v>
      </c>
      <c r="AD63" s="101">
        <f t="shared" si="50"/>
        <v>2053</v>
      </c>
      <c r="AE63" s="101">
        <f t="shared" si="50"/>
        <v>2054</v>
      </c>
      <c r="AF63" s="101">
        <f t="shared" si="50"/>
        <v>2055</v>
      </c>
      <c r="AG63" s="101">
        <f t="shared" si="50"/>
        <v>2056</v>
      </c>
      <c r="AH63" s="101">
        <f t="shared" si="50"/>
        <v>2057</v>
      </c>
      <c r="AI63" s="101">
        <f t="shared" si="50"/>
        <v>2058</v>
      </c>
      <c r="AJ63" s="101">
        <f t="shared" si="50"/>
        <v>2059</v>
      </c>
      <c r="AK63" s="101">
        <f t="shared" si="50"/>
        <v>2060</v>
      </c>
      <c r="AL63" s="101">
        <f t="shared" si="50"/>
        <v>2061</v>
      </c>
      <c r="AM63" s="101">
        <f t="shared" si="50"/>
        <v>2062</v>
      </c>
      <c r="AN63" s="101">
        <f t="shared" si="50"/>
        <v>2063</v>
      </c>
      <c r="AO63" s="101">
        <f t="shared" si="50"/>
        <v>2064</v>
      </c>
      <c r="AP63" s="101">
        <f t="shared" si="50"/>
        <v>2065</v>
      </c>
      <c r="AQ63" s="101">
        <f t="shared" si="50"/>
        <v>2066</v>
      </c>
      <c r="AR63" s="101">
        <f t="shared" si="50"/>
        <v>2067</v>
      </c>
      <c r="AS63" s="101">
        <f t="shared" si="50"/>
        <v>2068</v>
      </c>
      <c r="AT63" s="101">
        <f t="shared" si="50"/>
        <v>2069</v>
      </c>
      <c r="AU63" s="101">
        <f t="shared" si="50"/>
        <v>2070</v>
      </c>
      <c r="AV63" s="101">
        <f t="shared" si="50"/>
        <v>2071</v>
      </c>
      <c r="AW63" s="101">
        <f t="shared" si="50"/>
        <v>2072</v>
      </c>
      <c r="AX63" s="101">
        <f t="shared" si="50"/>
        <v>2073</v>
      </c>
      <c r="AY63" s="101">
        <f t="shared" si="50"/>
        <v>2074</v>
      </c>
      <c r="AZ63" s="101">
        <f t="shared" si="50"/>
        <v>2075</v>
      </c>
      <c r="BA63" s="101">
        <f t="shared" si="50"/>
        <v>2076</v>
      </c>
      <c r="BB63" s="101">
        <f t="shared" si="50"/>
        <v>2077</v>
      </c>
      <c r="BC63" s="101">
        <f t="shared" si="50"/>
        <v>2078</v>
      </c>
      <c r="BD63" s="101">
        <f t="shared" si="50"/>
        <v>2079</v>
      </c>
      <c r="BE63" s="101">
        <f t="shared" si="50"/>
        <v>2080</v>
      </c>
      <c r="BF63" s="101">
        <f t="shared" si="50"/>
        <v>2081</v>
      </c>
      <c r="BG63" s="101">
        <f t="shared" si="50"/>
        <v>2082</v>
      </c>
      <c r="BH63" s="101">
        <f t="shared" si="50"/>
        <v>2083</v>
      </c>
      <c r="BI63" s="101">
        <f t="shared" si="50"/>
        <v>2084</v>
      </c>
      <c r="BJ63" s="101">
        <f t="shared" si="50"/>
        <v>2085</v>
      </c>
      <c r="BK63" s="101">
        <f t="shared" si="50"/>
        <v>2086</v>
      </c>
    </row>
    <row r="64" spans="2:65">
      <c r="B64" t="s">
        <v>800</v>
      </c>
      <c r="C64" s="46">
        <f>IF(C62&lt;=SAP!$C$212,SAP!$D$212,IF(C62&lt;=SAP!$C$213,SAP!$D$213,SAP!$D$214))</f>
        <v>3.5000000000000003E-2</v>
      </c>
      <c r="D64" s="46">
        <f>IF(D62&lt;=SAP!$C$212,SAP!$D$212,IF(D62&lt;=SAP!$C$213,SAP!$D$213,SAP!$D$214))</f>
        <v>3.5000000000000003E-2</v>
      </c>
      <c r="E64" s="46">
        <f>IF(E62&lt;=SAP!$C$212,SAP!$D$212,IF(E62&lt;=SAP!$C$213,SAP!$D$213,SAP!$D$214))</f>
        <v>3.5000000000000003E-2</v>
      </c>
      <c r="F64" s="46">
        <f>IF(F62&lt;=SAP!$C$212,SAP!$D$212,IF(F62&lt;=SAP!$C$213,SAP!$D$213,SAP!$D$214))</f>
        <v>3.5000000000000003E-2</v>
      </c>
      <c r="G64" s="46">
        <f>IF(G62&lt;=SAP!$C$212,SAP!$D$212,IF(G62&lt;=SAP!$C$213,SAP!$D$213,SAP!$D$214))</f>
        <v>3.5000000000000003E-2</v>
      </c>
      <c r="H64" s="46">
        <f>IF(H62&lt;=SAP!$C$212,SAP!$D$212,IF(H62&lt;=SAP!$C$213,SAP!$D$213,SAP!$D$214))</f>
        <v>3.5000000000000003E-2</v>
      </c>
      <c r="I64" s="46">
        <f>IF(I62&lt;=SAP!$C$212,SAP!$D$212,IF(I62&lt;=SAP!$C$213,SAP!$D$213,SAP!$D$214))</f>
        <v>3.5000000000000003E-2</v>
      </c>
      <c r="J64" s="46">
        <f>IF(J62&lt;=SAP!$C$212,SAP!$D$212,IF(J62&lt;=SAP!$C$213,SAP!$D$213,SAP!$D$214))</f>
        <v>3.5000000000000003E-2</v>
      </c>
      <c r="K64" s="46">
        <f>IF(K62&lt;=SAP!$C$212,SAP!$D$212,IF(K62&lt;=SAP!$C$213,SAP!$D$213,SAP!$D$214))</f>
        <v>3.5000000000000003E-2</v>
      </c>
      <c r="L64" s="46">
        <f>IF(L62&lt;=SAP!$C$212,SAP!$D$212,IF(L62&lt;=SAP!$C$213,SAP!$D$213,SAP!$D$214))</f>
        <v>3.5000000000000003E-2</v>
      </c>
      <c r="M64" s="46">
        <f>IF(M62&lt;=SAP!$C$212,SAP!$D$212,IF(M62&lt;=SAP!$C$213,SAP!$D$213,SAP!$D$214))</f>
        <v>3.5000000000000003E-2</v>
      </c>
      <c r="N64" s="46">
        <f>IF(N62&lt;=SAP!$C$212,SAP!$D$212,IF(N62&lt;=SAP!$C$213,SAP!$D$213,SAP!$D$214))</f>
        <v>3.5000000000000003E-2</v>
      </c>
      <c r="O64" s="46">
        <f>IF(O62&lt;=SAP!$C$212,SAP!$D$212,IF(O62&lt;=SAP!$C$213,SAP!$D$213,SAP!$D$214))</f>
        <v>3.5000000000000003E-2</v>
      </c>
      <c r="P64" s="46">
        <f>IF(P62&lt;=SAP!$C$212,SAP!$D$212,IF(P62&lt;=SAP!$C$213,SAP!$D$213,SAP!$D$214))</f>
        <v>3.5000000000000003E-2</v>
      </c>
      <c r="Q64" s="46">
        <f>IF(Q62&lt;=SAP!$C$212,SAP!$D$212,IF(Q62&lt;=SAP!$C$213,SAP!$D$213,SAP!$D$214))</f>
        <v>3.5000000000000003E-2</v>
      </c>
      <c r="R64" s="46">
        <f>IF(R62&lt;=SAP!$C$212,SAP!$D$212,IF(R62&lt;=SAP!$C$213,SAP!$D$213,SAP!$D$214))</f>
        <v>3.5000000000000003E-2</v>
      </c>
      <c r="S64" s="46">
        <f>IF(S62&lt;=SAP!$C$212,SAP!$D$212,IF(S62&lt;=SAP!$C$213,SAP!$D$213,SAP!$D$214))</f>
        <v>3.5000000000000003E-2</v>
      </c>
      <c r="T64" s="46">
        <f>IF(T62&lt;=SAP!$C$212,SAP!$D$212,IF(T62&lt;=SAP!$C$213,SAP!$D$213,SAP!$D$214))</f>
        <v>3.5000000000000003E-2</v>
      </c>
      <c r="U64" s="46">
        <f>IF(U62&lt;=SAP!$C$212,SAP!$D$212,IF(U62&lt;=SAP!$C$213,SAP!$D$213,SAP!$D$214))</f>
        <v>3.5000000000000003E-2</v>
      </c>
      <c r="V64" s="46">
        <f>IF(V62&lt;=SAP!$C$212,SAP!$D$212,IF(V62&lt;=SAP!$C$213,SAP!$D$213,SAP!$D$214))</f>
        <v>3.5000000000000003E-2</v>
      </c>
      <c r="W64" s="46">
        <f>IF(W62&lt;=SAP!$C$212,SAP!$D$212,IF(W62&lt;=SAP!$C$213,SAP!$D$213,SAP!$D$214))</f>
        <v>3.5000000000000003E-2</v>
      </c>
      <c r="X64" s="46">
        <f>IF(X62&lt;=SAP!$C$212,SAP!$D$212,IF(X62&lt;=SAP!$C$213,SAP!$D$213,SAP!$D$214))</f>
        <v>3.5000000000000003E-2</v>
      </c>
      <c r="Y64" s="46">
        <f>IF(Y62&lt;=SAP!$C$212,SAP!$D$212,IF(Y62&lt;=SAP!$C$213,SAP!$D$213,SAP!$D$214))</f>
        <v>3.5000000000000003E-2</v>
      </c>
      <c r="Z64" s="46">
        <f>IF(Z62&lt;=SAP!$C$212,SAP!$D$212,IF(Z62&lt;=SAP!$C$213,SAP!$D$213,SAP!$D$214))</f>
        <v>3.5000000000000003E-2</v>
      </c>
      <c r="AA64" s="46">
        <f>IF(AA62&lt;=SAP!$C$212,SAP!$D$212,IF(AA62&lt;=SAP!$C$213,SAP!$D$213,SAP!$D$214))</f>
        <v>3.5000000000000003E-2</v>
      </c>
      <c r="AB64" s="46">
        <f>IF(AB62&lt;=SAP!$C$212,SAP!$D$212,IF(AB62&lt;=SAP!$C$213,SAP!$D$213,SAP!$D$214))</f>
        <v>3.5000000000000003E-2</v>
      </c>
      <c r="AC64" s="46">
        <f>IF(AC62&lt;=SAP!$C$212,SAP!$D$212,IF(AC62&lt;=SAP!$C$213,SAP!$D$213,SAP!$D$214))</f>
        <v>3.5000000000000003E-2</v>
      </c>
      <c r="AD64" s="46">
        <f>IF(AD62&lt;=SAP!$C$212,SAP!$D$212,IF(AD62&lt;=SAP!$C$213,SAP!$D$213,SAP!$D$214))</f>
        <v>3.5000000000000003E-2</v>
      </c>
      <c r="AE64" s="46">
        <f>IF(AE62&lt;=SAP!$C$212,SAP!$D$212,IF(AE62&lt;=SAP!$C$213,SAP!$D$213,SAP!$D$214))</f>
        <v>3.5000000000000003E-2</v>
      </c>
      <c r="AF64" s="46">
        <f>IF(AF62&lt;=SAP!$C$212,SAP!$D$212,IF(AF62&lt;=SAP!$C$213,SAP!$D$213,SAP!$D$214))</f>
        <v>3.5000000000000003E-2</v>
      </c>
      <c r="AG64" s="46">
        <f>IF(AG62&lt;=SAP!$C$212,SAP!$D$212,IF(AG62&lt;=SAP!$C$213,SAP!$D$213,SAP!$D$214))</f>
        <v>3.5000000000000003E-2</v>
      </c>
      <c r="AH64" s="46">
        <f>IF(AH62&lt;=SAP!$C$212,SAP!$D$212,IF(AH62&lt;=SAP!$C$213,SAP!$D$213,SAP!$D$214))</f>
        <v>0.03</v>
      </c>
      <c r="AI64" s="46">
        <f>IF(AI62&lt;=SAP!$C$212,SAP!$D$212,IF(AI62&lt;=SAP!$C$213,SAP!$D$213,SAP!$D$214))</f>
        <v>0.03</v>
      </c>
      <c r="AJ64" s="46">
        <f>IF(AJ62&lt;=SAP!$C$212,SAP!$D$212,IF(AJ62&lt;=SAP!$C$213,SAP!$D$213,SAP!$D$214))</f>
        <v>0.03</v>
      </c>
      <c r="AK64" s="46">
        <f>IF(AK62&lt;=SAP!$C$212,SAP!$D$212,IF(AK62&lt;=SAP!$C$213,SAP!$D$213,SAP!$D$214))</f>
        <v>0.03</v>
      </c>
      <c r="AL64" s="46">
        <f>IF(AL62&lt;=SAP!$C$212,SAP!$D$212,IF(AL62&lt;=SAP!$C$213,SAP!$D$213,SAP!$D$214))</f>
        <v>0.03</v>
      </c>
      <c r="AM64" s="46">
        <f>IF(AM62&lt;=SAP!$C$212,SAP!$D$212,IF(AM62&lt;=SAP!$C$213,SAP!$D$213,SAP!$D$214))</f>
        <v>0.03</v>
      </c>
      <c r="AN64" s="46">
        <f>IF(AN62&lt;=SAP!$C$212,SAP!$D$212,IF(AN62&lt;=SAP!$C$213,SAP!$D$213,SAP!$D$214))</f>
        <v>0.03</v>
      </c>
      <c r="AO64" s="46">
        <f>IF(AO62&lt;=SAP!$C$212,SAP!$D$212,IF(AO62&lt;=SAP!$C$213,SAP!$D$213,SAP!$D$214))</f>
        <v>0.03</v>
      </c>
      <c r="AP64" s="46">
        <f>IF(AP62&lt;=SAP!$C$212,SAP!$D$212,IF(AP62&lt;=SAP!$C$213,SAP!$D$213,SAP!$D$214))</f>
        <v>0.03</v>
      </c>
      <c r="AQ64" s="46">
        <f>IF(AQ62&lt;=SAP!$C$212,SAP!$D$212,IF(AQ62&lt;=SAP!$C$213,SAP!$D$213,SAP!$D$214))</f>
        <v>0.03</v>
      </c>
      <c r="AR64" s="46">
        <f>IF(AR62&lt;=SAP!$C$212,SAP!$D$212,IF(AR62&lt;=SAP!$C$213,SAP!$D$213,SAP!$D$214))</f>
        <v>0.03</v>
      </c>
      <c r="AS64" s="46">
        <f>IF(AS62&lt;=SAP!$C$212,SAP!$D$212,IF(AS62&lt;=SAP!$C$213,SAP!$D$213,SAP!$D$214))</f>
        <v>0.03</v>
      </c>
      <c r="AT64" s="46">
        <f>IF(AT62&lt;=SAP!$C$212,SAP!$D$212,IF(AT62&lt;=SAP!$C$213,SAP!$D$213,SAP!$D$214))</f>
        <v>0.03</v>
      </c>
      <c r="AU64" s="46">
        <f>IF(AU62&lt;=SAP!$C$212,SAP!$D$212,IF(AU62&lt;=SAP!$C$213,SAP!$D$213,SAP!$D$214))</f>
        <v>0.03</v>
      </c>
      <c r="AV64" s="46">
        <f>IF(AV62&lt;=SAP!$C$212,SAP!$D$212,IF(AV62&lt;=SAP!$C$213,SAP!$D$213,SAP!$D$214))</f>
        <v>0.03</v>
      </c>
      <c r="AW64" s="46">
        <f>IF(AW62&lt;=SAP!$C$212,SAP!$D$212,IF(AW62&lt;=SAP!$C$213,SAP!$D$213,SAP!$D$214))</f>
        <v>0.03</v>
      </c>
      <c r="AX64" s="46">
        <f>IF(AX62&lt;=SAP!$C$212,SAP!$D$212,IF(AX62&lt;=SAP!$C$213,SAP!$D$213,SAP!$D$214))</f>
        <v>0.03</v>
      </c>
      <c r="AY64" s="46">
        <f>IF(AY62&lt;=SAP!$C$212,SAP!$D$212,IF(AY62&lt;=SAP!$C$213,SAP!$D$213,SAP!$D$214))</f>
        <v>0.03</v>
      </c>
      <c r="AZ64" s="46">
        <f>IF(AZ62&lt;=SAP!$C$212,SAP!$D$212,IF(AZ62&lt;=SAP!$C$213,SAP!$D$213,SAP!$D$214))</f>
        <v>0.03</v>
      </c>
      <c r="BA64" s="46">
        <f>IF(BA62&lt;=SAP!$C$212,SAP!$D$212,IF(BA62&lt;=SAP!$C$213,SAP!$D$213,SAP!$D$214))</f>
        <v>0.03</v>
      </c>
      <c r="BB64" s="46">
        <f>IF(BB62&lt;=SAP!$C$212,SAP!$D$212,IF(BB62&lt;=SAP!$C$213,SAP!$D$213,SAP!$D$214))</f>
        <v>0.03</v>
      </c>
      <c r="BC64" s="46">
        <f>IF(BC62&lt;=SAP!$C$212,SAP!$D$212,IF(BC62&lt;=SAP!$C$213,SAP!$D$213,SAP!$D$214))</f>
        <v>0.03</v>
      </c>
      <c r="BD64" s="46">
        <f>IF(BD62&lt;=SAP!$C$212,SAP!$D$212,IF(BD62&lt;=SAP!$C$213,SAP!$D$213,SAP!$D$214))</f>
        <v>0.03</v>
      </c>
      <c r="BE64" s="46">
        <f>IF(BE62&lt;=SAP!$C$212,SAP!$D$212,IF(BE62&lt;=SAP!$C$213,SAP!$D$213,SAP!$D$214))</f>
        <v>0.03</v>
      </c>
      <c r="BF64" s="46">
        <f>IF(BF62&lt;=SAP!$C$212,SAP!$D$212,IF(BF62&lt;=SAP!$C$213,SAP!$D$213,SAP!$D$214))</f>
        <v>0.03</v>
      </c>
      <c r="BG64" s="46">
        <f>IF(BG62&lt;=SAP!$C$212,SAP!$D$212,IF(BG62&lt;=SAP!$C$213,SAP!$D$213,SAP!$D$214))</f>
        <v>0.03</v>
      </c>
      <c r="BH64" s="46">
        <f>IF(BH62&lt;=SAP!$C$212,SAP!$D$212,IF(BH62&lt;=SAP!$C$213,SAP!$D$213,SAP!$D$214))</f>
        <v>0.03</v>
      </c>
      <c r="BI64" s="46">
        <f>IF(BI62&lt;=SAP!$C$212,SAP!$D$212,IF(BI62&lt;=SAP!$C$213,SAP!$D$213,SAP!$D$214))</f>
        <v>0.03</v>
      </c>
      <c r="BJ64" s="46">
        <f>IF(BJ62&lt;=SAP!$C$212,SAP!$D$212,IF(BJ62&lt;=SAP!$C$213,SAP!$D$213,SAP!$D$214))</f>
        <v>0.03</v>
      </c>
      <c r="BK64" s="46">
        <f>IF(BK62&lt;=SAP!$C$212,SAP!$D$212,IF(BK62&lt;=SAP!$C$213,SAP!$D$213,SAP!$D$214))</f>
        <v>0.03</v>
      </c>
    </row>
    <row r="65" spans="2:64">
      <c r="B65" t="s">
        <v>801</v>
      </c>
      <c r="C65" s="66">
        <f>1/(1+C64)^C62</f>
        <v>1</v>
      </c>
      <c r="D65" s="66">
        <f>C65*1/(1+D64)</f>
        <v>0.96618357487922713</v>
      </c>
      <c r="E65" s="66">
        <f t="shared" ref="E65:BK65" si="51">D65*1/(1+E64)</f>
        <v>0.93351070036640305</v>
      </c>
      <c r="F65" s="66">
        <f t="shared" si="51"/>
        <v>0.90194270566802237</v>
      </c>
      <c r="G65" s="66">
        <f t="shared" si="51"/>
        <v>0.87144222769857238</v>
      </c>
      <c r="H65" s="66">
        <f t="shared" si="51"/>
        <v>0.84197316685852408</v>
      </c>
      <c r="I65" s="66">
        <f t="shared" si="51"/>
        <v>0.81350064430775282</v>
      </c>
      <c r="J65" s="66">
        <f t="shared" si="51"/>
        <v>0.78599096068381924</v>
      </c>
      <c r="K65" s="66">
        <f t="shared" si="51"/>
        <v>0.75941155621625056</v>
      </c>
      <c r="L65" s="66">
        <f t="shared" si="51"/>
        <v>0.73373097218961414</v>
      </c>
      <c r="M65" s="66">
        <f t="shared" si="51"/>
        <v>0.70891881370977217</v>
      </c>
      <c r="N65" s="66">
        <f t="shared" si="51"/>
        <v>0.68494571372924851</v>
      </c>
      <c r="O65" s="66">
        <f t="shared" si="51"/>
        <v>0.66178329828912907</v>
      </c>
      <c r="P65" s="66">
        <f t="shared" si="51"/>
        <v>0.63940415293635666</v>
      </c>
      <c r="Q65" s="66">
        <f t="shared" si="51"/>
        <v>0.61778179027667313</v>
      </c>
      <c r="R65" s="66">
        <f t="shared" si="51"/>
        <v>0.59689061862480497</v>
      </c>
      <c r="S65" s="66">
        <f t="shared" si="51"/>
        <v>0.57670591171478747</v>
      </c>
      <c r="T65" s="66">
        <f t="shared" si="51"/>
        <v>0.55720377943457733</v>
      </c>
      <c r="U65" s="66">
        <f t="shared" si="51"/>
        <v>0.53836113955031628</v>
      </c>
      <c r="V65" s="66">
        <f t="shared" si="51"/>
        <v>0.520155690386779</v>
      </c>
      <c r="W65" s="66">
        <f t="shared" si="51"/>
        <v>0.50256588443167061</v>
      </c>
      <c r="X65" s="66">
        <f t="shared" si="51"/>
        <v>0.48557090283253201</v>
      </c>
      <c r="Y65" s="66">
        <f t="shared" si="51"/>
        <v>0.46915063075606961</v>
      </c>
      <c r="Z65" s="66">
        <f t="shared" si="51"/>
        <v>0.45328563358074364</v>
      </c>
      <c r="AA65" s="66">
        <f t="shared" si="51"/>
        <v>0.43795713389443836</v>
      </c>
      <c r="AB65" s="66">
        <f t="shared" si="51"/>
        <v>0.42314698926998878</v>
      </c>
      <c r="AC65" s="66">
        <f t="shared" si="51"/>
        <v>0.40883767079225974</v>
      </c>
      <c r="AD65" s="66">
        <f t="shared" si="51"/>
        <v>0.39501224231136212</v>
      </c>
      <c r="AE65" s="66">
        <f t="shared" si="51"/>
        <v>0.38165434039745133</v>
      </c>
      <c r="AF65" s="66">
        <f t="shared" si="51"/>
        <v>0.36874815497338298</v>
      </c>
      <c r="AG65" s="66">
        <f t="shared" si="51"/>
        <v>0.35627841060230242</v>
      </c>
      <c r="AH65" s="66">
        <f t="shared" si="51"/>
        <v>0.34590136951679845</v>
      </c>
      <c r="AI65" s="66">
        <f t="shared" si="51"/>
        <v>0.33582657234640628</v>
      </c>
      <c r="AJ65" s="66">
        <f t="shared" si="51"/>
        <v>0.32604521587029733</v>
      </c>
      <c r="AK65" s="66">
        <f t="shared" si="51"/>
        <v>0.31654875327213333</v>
      </c>
      <c r="AL65" s="66">
        <f t="shared" si="51"/>
        <v>0.30732888667197411</v>
      </c>
      <c r="AM65" s="66">
        <f t="shared" si="51"/>
        <v>0.29837755987570302</v>
      </c>
      <c r="AN65" s="66">
        <f t="shared" si="51"/>
        <v>0.28968695133563399</v>
      </c>
      <c r="AO65" s="66">
        <f t="shared" si="51"/>
        <v>0.28124946731614953</v>
      </c>
      <c r="AP65" s="66">
        <f t="shared" si="51"/>
        <v>0.2730577352583976</v>
      </c>
      <c r="AQ65" s="66">
        <f t="shared" si="51"/>
        <v>0.26510459733825009</v>
      </c>
      <c r="AR65" s="66">
        <f t="shared" si="51"/>
        <v>0.25738310421189331</v>
      </c>
      <c r="AS65" s="66">
        <f t="shared" si="51"/>
        <v>0.24988650894358574</v>
      </c>
      <c r="AT65" s="66">
        <f t="shared" si="51"/>
        <v>0.24260826111027742</v>
      </c>
      <c r="AU65" s="66">
        <f t="shared" si="51"/>
        <v>0.23554200107793924</v>
      </c>
      <c r="AV65" s="66">
        <f t="shared" si="51"/>
        <v>0.2286815544446012</v>
      </c>
      <c r="AW65" s="66">
        <f t="shared" si="51"/>
        <v>0.22202092664524387</v>
      </c>
      <c r="AX65" s="66">
        <f t="shared" si="51"/>
        <v>0.215554297713829</v>
      </c>
      <c r="AY65" s="66">
        <f t="shared" si="51"/>
        <v>0.20927601719789224</v>
      </c>
      <c r="AZ65" s="66">
        <f t="shared" si="51"/>
        <v>0.20318059922125459</v>
      </c>
      <c r="BA65" s="66">
        <f t="shared" si="51"/>
        <v>0.19726271769053844</v>
      </c>
      <c r="BB65" s="66">
        <f t="shared" si="51"/>
        <v>0.19151720164129946</v>
      </c>
      <c r="BC65" s="66">
        <f t="shared" si="51"/>
        <v>0.18593903071970821</v>
      </c>
      <c r="BD65" s="66">
        <f t="shared" si="51"/>
        <v>0.18052333079583321</v>
      </c>
      <c r="BE65" s="66">
        <f t="shared" si="51"/>
        <v>0.17526536970469245</v>
      </c>
      <c r="BF65" s="66">
        <f t="shared" si="51"/>
        <v>0.17016055311135189</v>
      </c>
      <c r="BG65" s="66">
        <f t="shared" si="51"/>
        <v>0.16520442049645814</v>
      </c>
      <c r="BH65" s="66">
        <f t="shared" si="51"/>
        <v>0.16039264125869723</v>
      </c>
      <c r="BI65" s="66">
        <f t="shared" si="51"/>
        <v>0.15572101093077401</v>
      </c>
      <c r="BJ65" s="66">
        <f t="shared" si="51"/>
        <v>0.15118544750560584</v>
      </c>
      <c r="BK65" s="66">
        <f t="shared" si="51"/>
        <v>0.14678198786952024</v>
      </c>
    </row>
    <row r="66" spans="2:64">
      <c r="B66" t="s">
        <v>818</v>
      </c>
      <c r="C66" s="6">
        <f>HLOOKUP(C$63,SAP!$V$204:$CX$207,3,FALSE)</f>
        <v>20.106742940530978</v>
      </c>
      <c r="D66" s="6">
        <f>HLOOKUP(D$63,SAP!$V$204:$CX$207,3,FALSE)</f>
        <v>19.786987354469222</v>
      </c>
      <c r="E66" s="6">
        <f>HLOOKUP(E$63,SAP!$V$204:$CX$207,3,FALSE)</f>
        <v>19.971267387633414</v>
      </c>
      <c r="F66" s="6">
        <f>HLOOKUP(F$63,SAP!$V$204:$CX$207,3,FALSE)</f>
        <v>19.391933649377282</v>
      </c>
      <c r="G66" s="6">
        <f>HLOOKUP(G$63,SAP!$V$204:$CX$207,3,FALSE)</f>
        <v>19.946753897435709</v>
      </c>
      <c r="H66" s="6">
        <f>HLOOKUP(H$63,SAP!$V$204:$CX$207,3,FALSE)</f>
        <v>20.376991952885067</v>
      </c>
      <c r="I66" s="6">
        <f>HLOOKUP(I$63,SAP!$V$204:$CX$207,3,FALSE)</f>
        <v>20.470054240870503</v>
      </c>
      <c r="J66" s="6">
        <f>HLOOKUP(J$63,SAP!$V$204:$CX$207,3,FALSE)</f>
        <v>20.446745910290005</v>
      </c>
      <c r="K66" s="6">
        <f>HLOOKUP(K$63,SAP!$V$204:$CX$207,3,FALSE)</f>
        <v>20.615124700356745</v>
      </c>
      <c r="L66" s="6">
        <f>HLOOKUP(L$63,SAP!$V$204:$CX$207,3,FALSE)</f>
        <v>20.054029717772853</v>
      </c>
      <c r="M66" s="6">
        <f>HLOOKUP(M$63,SAP!$V$204:$CX$207,3,FALSE)</f>
        <v>20.054029717772853</v>
      </c>
      <c r="N66" s="6">
        <f>HLOOKUP(N$63,SAP!$V$204:$CX$207,3,FALSE)</f>
        <v>20.054029717772853</v>
      </c>
      <c r="O66" s="6">
        <f>HLOOKUP(O$63,SAP!$V$204:$CX$207,3,FALSE)</f>
        <v>20.054029717772853</v>
      </c>
      <c r="P66" s="6">
        <f>HLOOKUP(P$63,SAP!$V$204:$CX$207,3,FALSE)</f>
        <v>20.054029717772853</v>
      </c>
      <c r="Q66" s="6">
        <f>HLOOKUP(Q$63,SAP!$V$204:$CX$207,3,FALSE)</f>
        <v>20.054029717772853</v>
      </c>
      <c r="R66" s="6">
        <f>HLOOKUP(R$63,SAP!$V$204:$CX$207,3,FALSE)</f>
        <v>20.054029717772853</v>
      </c>
      <c r="S66" s="6">
        <f>HLOOKUP(S$63,SAP!$V$204:$CX$207,3,FALSE)</f>
        <v>20.054029717772853</v>
      </c>
      <c r="T66" s="6">
        <f>HLOOKUP(T$63,SAP!$V$204:$CX$207,3,FALSE)</f>
        <v>20.054029717772853</v>
      </c>
      <c r="U66" s="6">
        <f>HLOOKUP(U$63,SAP!$V$204:$CX$207,3,FALSE)</f>
        <v>20.054029717772853</v>
      </c>
      <c r="V66" s="6">
        <f>HLOOKUP(V$63,SAP!$V$204:$CX$207,3,FALSE)</f>
        <v>20.054029717772853</v>
      </c>
      <c r="W66" s="6">
        <f>HLOOKUP(W$63,SAP!$V$204:$CX$207,3,FALSE)</f>
        <v>20.054029717772853</v>
      </c>
      <c r="X66" s="6">
        <f>HLOOKUP(X$63,SAP!$V$204:$CX$207,3,FALSE)</f>
        <v>20.054029717772853</v>
      </c>
      <c r="Y66" s="6">
        <f>HLOOKUP(Y$63,SAP!$V$204:$CX$207,3,FALSE)</f>
        <v>20.054029717772853</v>
      </c>
      <c r="Z66" s="6">
        <f>HLOOKUP(Z$63,SAP!$V$204:$CX$207,3,FALSE)</f>
        <v>20.054029717772853</v>
      </c>
      <c r="AA66" s="6">
        <f>HLOOKUP(AA$63,SAP!$V$204:$CX$207,3,FALSE)</f>
        <v>20.054029717772853</v>
      </c>
      <c r="AB66" s="6">
        <f>HLOOKUP(AB$63,SAP!$V$204:$CX$207,3,FALSE)</f>
        <v>20.054029717772853</v>
      </c>
      <c r="AC66" s="6">
        <f>HLOOKUP(AC$63,SAP!$V$204:$CX$207,3,FALSE)</f>
        <v>20.054029717772853</v>
      </c>
      <c r="AD66" s="6">
        <f>HLOOKUP(AD$63,SAP!$V$204:$CX$207,3,FALSE)</f>
        <v>20.054029717772853</v>
      </c>
      <c r="AE66" s="6">
        <f>HLOOKUP(AE$63,SAP!$V$204:$CX$207,3,FALSE)</f>
        <v>20.054029717772853</v>
      </c>
      <c r="AF66" s="6">
        <f>HLOOKUP(AF$63,SAP!$V$204:$CX$207,3,FALSE)</f>
        <v>20.054029717772853</v>
      </c>
      <c r="AG66" s="6">
        <f>HLOOKUP(AG$63,SAP!$V$204:$CX$207,3,FALSE)</f>
        <v>20.054029717772853</v>
      </c>
      <c r="AH66" s="6">
        <f>HLOOKUP(AH$63,SAP!$V$204:$CX$207,3,FALSE)</f>
        <v>20.054029717772853</v>
      </c>
      <c r="AI66" s="6">
        <f>HLOOKUP(AI$63,SAP!$V$204:$CX$207,3,FALSE)</f>
        <v>20.054029717772853</v>
      </c>
      <c r="AJ66" s="6">
        <f>HLOOKUP(AJ$63,SAP!$V$204:$CX$207,3,FALSE)</f>
        <v>20.054029717772853</v>
      </c>
      <c r="AK66" s="6">
        <f>HLOOKUP(AK$63,SAP!$V$204:$CX$207,3,FALSE)</f>
        <v>20.054029717772853</v>
      </c>
      <c r="AL66" s="6">
        <f>HLOOKUP(AL$63,SAP!$V$204:$CX$207,3,FALSE)</f>
        <v>20.054029717772853</v>
      </c>
      <c r="AM66" s="6">
        <f>HLOOKUP(AM$63,SAP!$V$204:$CX$207,3,FALSE)</f>
        <v>20.054029717772853</v>
      </c>
      <c r="AN66" s="6">
        <f>HLOOKUP(AN$63,SAP!$V$204:$CX$207,3,FALSE)</f>
        <v>20.054029717772853</v>
      </c>
      <c r="AO66" s="6">
        <f>HLOOKUP(AO$63,SAP!$V$204:$CX$207,3,FALSE)</f>
        <v>20.054029717772853</v>
      </c>
      <c r="AP66" s="6">
        <f>HLOOKUP(AP$63,SAP!$V$204:$CX$207,3,FALSE)</f>
        <v>20.054029717772853</v>
      </c>
      <c r="AQ66" s="6">
        <f>HLOOKUP(AQ$63,SAP!$V$204:$CX$207,3,FALSE)</f>
        <v>20.054029717772853</v>
      </c>
      <c r="AR66" s="6">
        <f>HLOOKUP(AR$63,SAP!$V$204:$CX$207,3,FALSE)</f>
        <v>20.054029717772853</v>
      </c>
      <c r="AS66" s="6">
        <f>HLOOKUP(AS$63,SAP!$V$204:$CX$207,3,FALSE)</f>
        <v>20.054029717772853</v>
      </c>
      <c r="AT66" s="6">
        <f>HLOOKUP(AT$63,SAP!$V$204:$CX$207,3,FALSE)</f>
        <v>20.054029717772853</v>
      </c>
      <c r="AU66" s="6">
        <f>HLOOKUP(AU$63,SAP!$V$204:$CX$207,3,FALSE)</f>
        <v>20.054029717772853</v>
      </c>
      <c r="AV66" s="6">
        <f>HLOOKUP(AV$63,SAP!$V$204:$CX$207,3,FALSE)</f>
        <v>20.054029717772853</v>
      </c>
      <c r="AW66" s="6">
        <f>HLOOKUP(AW$63,SAP!$V$204:$CX$207,3,FALSE)</f>
        <v>20.054029717772853</v>
      </c>
      <c r="AX66" s="6">
        <f>HLOOKUP(AX$63,SAP!$V$204:$CX$207,3,FALSE)</f>
        <v>20.054029717772853</v>
      </c>
      <c r="AY66" s="6">
        <f>HLOOKUP(AY$63,SAP!$V$204:$CX$207,3,FALSE)</f>
        <v>20.054029717772853</v>
      </c>
      <c r="AZ66" s="6">
        <f>HLOOKUP(AZ$63,SAP!$V$204:$CX$207,3,FALSE)</f>
        <v>20.054029717772853</v>
      </c>
      <c r="BA66" s="6">
        <f>HLOOKUP(BA$63,SAP!$V$204:$CX$207,3,FALSE)</f>
        <v>20.054029717772853</v>
      </c>
      <c r="BB66" s="6">
        <f>HLOOKUP(BB$63,SAP!$V$204:$CX$207,3,FALSE)</f>
        <v>20.054029717772853</v>
      </c>
      <c r="BC66" s="6">
        <f>HLOOKUP(BC$63,SAP!$V$204:$CX$207,3,FALSE)</f>
        <v>20.054029717772853</v>
      </c>
      <c r="BD66" s="6">
        <f>HLOOKUP(BD$63,SAP!$V$204:$CX$207,3,FALSE)</f>
        <v>20.054029717772853</v>
      </c>
      <c r="BE66" s="6">
        <f>HLOOKUP(BE$63,SAP!$V$204:$CX$207,3,FALSE)</f>
        <v>20.054029717772853</v>
      </c>
      <c r="BF66" s="6">
        <f>HLOOKUP(BF$63,SAP!$V$204:$CX$207,3,FALSE)</f>
        <v>20.054029717772853</v>
      </c>
      <c r="BG66" s="6">
        <f>HLOOKUP(BG$63,SAP!$V$204:$CX$207,3,FALSE)</f>
        <v>20.054029717772853</v>
      </c>
      <c r="BH66" s="6">
        <f>HLOOKUP(BH$63,SAP!$V$204:$CX$207,3,FALSE)</f>
        <v>20.054029717772853</v>
      </c>
      <c r="BI66" s="6">
        <f>HLOOKUP(BI$63,SAP!$V$204:$CX$207,3,FALSE)</f>
        <v>20.054029717772853</v>
      </c>
      <c r="BJ66" s="6">
        <f>HLOOKUP(BJ$63,SAP!$V$204:$CX$207,3,FALSE)</f>
        <v>20.054029717772853</v>
      </c>
      <c r="BK66" s="6">
        <f>HLOOKUP(BK$63,SAP!$V$204:$CX$207,3,FALSE)</f>
        <v>20.054029717772853</v>
      </c>
    </row>
    <row r="67" spans="2:64">
      <c r="B67" t="s">
        <v>819</v>
      </c>
      <c r="C67" s="6">
        <f>HLOOKUP(C$63,SAP!$V$204:$CX$207,4,FALSE)</f>
        <v>4.8299246244447689</v>
      </c>
      <c r="D67" s="6">
        <f>HLOOKUP(D$63,SAP!$V$204:$CX$207,4,FALSE)</f>
        <v>4.8691915463510735</v>
      </c>
      <c r="E67" s="6">
        <f>HLOOKUP(E$63,SAP!$V$204:$CX$207,4,FALSE)</f>
        <v>4.9201849862816083</v>
      </c>
      <c r="F67" s="6">
        <f>HLOOKUP(F$63,SAP!$V$204:$CX$207,4,FALSE)</f>
        <v>4.9523934525586197</v>
      </c>
      <c r="G67" s="6">
        <f>HLOOKUP(G$63,SAP!$V$204:$CX$207,4,FALSE)</f>
        <v>5.035949186751143</v>
      </c>
      <c r="H67" s="6">
        <f>HLOOKUP(H$63,SAP!$V$204:$CX$207,4,FALSE)</f>
        <v>5.0776286712487551</v>
      </c>
      <c r="I67" s="6">
        <f>HLOOKUP(I$63,SAP!$V$204:$CX$207,4,FALSE)</f>
        <v>5.0776286712487551</v>
      </c>
      <c r="J67" s="6">
        <f>HLOOKUP(J$63,SAP!$V$204:$CX$207,4,FALSE)</f>
        <v>5.0776286712487551</v>
      </c>
      <c r="K67" s="6">
        <f>HLOOKUP(K$63,SAP!$V$204:$CX$207,4,FALSE)</f>
        <v>5.0776286712487551</v>
      </c>
      <c r="L67" s="6">
        <f>HLOOKUP(L$63,SAP!$V$204:$CX$207,4,FALSE)</f>
        <v>5.0776286712487551</v>
      </c>
      <c r="M67" s="6">
        <f>HLOOKUP(M$63,SAP!$V$204:$CX$207,4,FALSE)</f>
        <v>5.0776286712487551</v>
      </c>
      <c r="N67" s="6">
        <f>HLOOKUP(N$63,SAP!$V$204:$CX$207,4,FALSE)</f>
        <v>5.0776286712487551</v>
      </c>
      <c r="O67" s="6">
        <f>HLOOKUP(O$63,SAP!$V$204:$CX$207,4,FALSE)</f>
        <v>5.0776286712487551</v>
      </c>
      <c r="P67" s="6">
        <f>HLOOKUP(P$63,SAP!$V$204:$CX$207,4,FALSE)</f>
        <v>5.0776286712487551</v>
      </c>
      <c r="Q67" s="6">
        <f>HLOOKUP(Q$63,SAP!$V$204:$CX$207,4,FALSE)</f>
        <v>5.0776286712487551</v>
      </c>
      <c r="R67" s="6">
        <f>HLOOKUP(R$63,SAP!$V$204:$CX$207,4,FALSE)</f>
        <v>5.0776286712487551</v>
      </c>
      <c r="S67" s="6">
        <f>HLOOKUP(S$63,SAP!$V$204:$CX$207,4,FALSE)</f>
        <v>5.0776286712487551</v>
      </c>
      <c r="T67" s="6">
        <f>HLOOKUP(T$63,SAP!$V$204:$CX$207,4,FALSE)</f>
        <v>5.0776286712487551</v>
      </c>
      <c r="U67" s="6">
        <f>HLOOKUP(U$63,SAP!$V$204:$CX$207,4,FALSE)</f>
        <v>5.0776286712487551</v>
      </c>
      <c r="V67" s="6">
        <f>HLOOKUP(V$63,SAP!$V$204:$CX$207,4,FALSE)</f>
        <v>5.0776286712487551</v>
      </c>
      <c r="W67" s="6">
        <f>HLOOKUP(W$63,SAP!$V$204:$CX$207,4,FALSE)</f>
        <v>5.0776286712487551</v>
      </c>
      <c r="X67" s="6">
        <f>HLOOKUP(X$63,SAP!$V$204:$CX$207,4,FALSE)</f>
        <v>5.0776286712487551</v>
      </c>
      <c r="Y67" s="6">
        <f>HLOOKUP(Y$63,SAP!$V$204:$CX$207,4,FALSE)</f>
        <v>5.0776286712487551</v>
      </c>
      <c r="Z67" s="6">
        <f>HLOOKUP(Z$63,SAP!$V$204:$CX$207,4,FALSE)</f>
        <v>5.0776286712487551</v>
      </c>
      <c r="AA67" s="6">
        <f>HLOOKUP(AA$63,SAP!$V$204:$CX$207,4,FALSE)</f>
        <v>5.0776286712487551</v>
      </c>
      <c r="AB67" s="6">
        <f>HLOOKUP(AB$63,SAP!$V$204:$CX$207,4,FALSE)</f>
        <v>5.0776286712487551</v>
      </c>
      <c r="AC67" s="6">
        <f>HLOOKUP(AC$63,SAP!$V$204:$CX$207,4,FALSE)</f>
        <v>5.0776286712487551</v>
      </c>
      <c r="AD67" s="6">
        <f>HLOOKUP(AD$63,SAP!$V$204:$CX$207,4,FALSE)</f>
        <v>5.0776286712487551</v>
      </c>
      <c r="AE67" s="6">
        <f>HLOOKUP(AE$63,SAP!$V$204:$CX$207,4,FALSE)</f>
        <v>5.0776286712487551</v>
      </c>
      <c r="AF67" s="6">
        <f>HLOOKUP(AF$63,SAP!$V$204:$CX$207,4,FALSE)</f>
        <v>5.0776286712487551</v>
      </c>
      <c r="AG67" s="6">
        <f>HLOOKUP(AG$63,SAP!$V$204:$CX$207,4,FALSE)</f>
        <v>5.0776286712487551</v>
      </c>
      <c r="AH67" s="6">
        <f>HLOOKUP(AH$63,SAP!$V$204:$CX$207,4,FALSE)</f>
        <v>5.0776286712487551</v>
      </c>
      <c r="AI67" s="6">
        <f>HLOOKUP(AI$63,SAP!$V$204:$CX$207,4,FALSE)</f>
        <v>5.0776286712487551</v>
      </c>
      <c r="AJ67" s="6">
        <f>HLOOKUP(AJ$63,SAP!$V$204:$CX$207,4,FALSE)</f>
        <v>5.0776286712487551</v>
      </c>
      <c r="AK67" s="6">
        <f>HLOOKUP(AK$63,SAP!$V$204:$CX$207,4,FALSE)</f>
        <v>5.0776286712487551</v>
      </c>
      <c r="AL67" s="6">
        <f>HLOOKUP(AL$63,SAP!$V$204:$CX$207,4,FALSE)</f>
        <v>5.0776286712487551</v>
      </c>
      <c r="AM67" s="6">
        <f>HLOOKUP(AM$63,SAP!$V$204:$CX$207,4,FALSE)</f>
        <v>5.0776286712487551</v>
      </c>
      <c r="AN67" s="6">
        <f>HLOOKUP(AN$63,SAP!$V$204:$CX$207,4,FALSE)</f>
        <v>5.0776286712487551</v>
      </c>
      <c r="AO67" s="6">
        <f>HLOOKUP(AO$63,SAP!$V$204:$CX$207,4,FALSE)</f>
        <v>5.0776286712487551</v>
      </c>
      <c r="AP67" s="6">
        <f>HLOOKUP(AP$63,SAP!$V$204:$CX$207,4,FALSE)</f>
        <v>5.0776286712487551</v>
      </c>
      <c r="AQ67" s="6">
        <f>HLOOKUP(AQ$63,SAP!$V$204:$CX$207,4,FALSE)</f>
        <v>5.0776286712487551</v>
      </c>
      <c r="AR67" s="6">
        <f>HLOOKUP(AR$63,SAP!$V$204:$CX$207,4,FALSE)</f>
        <v>5.0776286712487551</v>
      </c>
      <c r="AS67" s="6">
        <f>HLOOKUP(AS$63,SAP!$V$204:$CX$207,4,FALSE)</f>
        <v>5.0776286712487551</v>
      </c>
      <c r="AT67" s="6">
        <f>HLOOKUP(AT$63,SAP!$V$204:$CX$207,4,FALSE)</f>
        <v>5.0776286712487551</v>
      </c>
      <c r="AU67" s="6">
        <f>HLOOKUP(AU$63,SAP!$V$204:$CX$207,4,FALSE)</f>
        <v>5.0776286712487551</v>
      </c>
      <c r="AV67" s="6">
        <f>HLOOKUP(AV$63,SAP!$V$204:$CX$207,4,FALSE)</f>
        <v>5.0776286712487551</v>
      </c>
      <c r="AW67" s="6">
        <f>HLOOKUP(AW$63,SAP!$V$204:$CX$207,4,FALSE)</f>
        <v>5.0776286712487551</v>
      </c>
      <c r="AX67" s="6">
        <f>HLOOKUP(AX$63,SAP!$V$204:$CX$207,4,FALSE)</f>
        <v>5.0776286712487551</v>
      </c>
      <c r="AY67" s="6">
        <f>HLOOKUP(AY$63,SAP!$V$204:$CX$207,4,FALSE)</f>
        <v>5.0776286712487551</v>
      </c>
      <c r="AZ67" s="6">
        <f>HLOOKUP(AZ$63,SAP!$V$204:$CX$207,4,FALSE)</f>
        <v>5.0776286712487551</v>
      </c>
      <c r="BA67" s="6">
        <f>HLOOKUP(BA$63,SAP!$V$204:$CX$207,4,FALSE)</f>
        <v>5.0776286712487551</v>
      </c>
      <c r="BB67" s="6">
        <f>HLOOKUP(BB$63,SAP!$V$204:$CX$207,4,FALSE)</f>
        <v>5.0776286712487551</v>
      </c>
      <c r="BC67" s="6">
        <f>HLOOKUP(BC$63,SAP!$V$204:$CX$207,4,FALSE)</f>
        <v>5.0776286712487551</v>
      </c>
      <c r="BD67" s="6">
        <f>HLOOKUP(BD$63,SAP!$V$204:$CX$207,4,FALSE)</f>
        <v>5.0776286712487551</v>
      </c>
      <c r="BE67" s="6">
        <f>HLOOKUP(BE$63,SAP!$V$204:$CX$207,4,FALSE)</f>
        <v>5.0776286712487551</v>
      </c>
      <c r="BF67" s="6">
        <f>HLOOKUP(BF$63,SAP!$V$204:$CX$207,4,FALSE)</f>
        <v>5.0776286712487551</v>
      </c>
      <c r="BG67" s="6">
        <f>HLOOKUP(BG$63,SAP!$V$204:$CX$207,4,FALSE)</f>
        <v>5.0776286712487551</v>
      </c>
      <c r="BH67" s="6">
        <f>HLOOKUP(BH$63,SAP!$V$204:$CX$207,4,FALSE)</f>
        <v>5.0776286712487551</v>
      </c>
      <c r="BI67" s="6">
        <f>HLOOKUP(BI$63,SAP!$V$204:$CX$207,4,FALSE)</f>
        <v>5.0776286712487551</v>
      </c>
      <c r="BJ67" s="6">
        <f>HLOOKUP(BJ$63,SAP!$V$204:$CX$207,4,FALSE)</f>
        <v>5.0776286712487551</v>
      </c>
      <c r="BK67" s="6">
        <f>HLOOKUP(BK$63,SAP!$V$204:$CX$207,4,FALSE)</f>
        <v>5.0776286712487551</v>
      </c>
    </row>
    <row r="68" spans="2:64">
      <c r="B68" t="s">
        <v>844</v>
      </c>
      <c r="C68" s="6">
        <f>SAP!$C$218</f>
        <v>5</v>
      </c>
      <c r="D68" s="6">
        <f>C68*D66/C66</f>
        <v>4.9204854841464165</v>
      </c>
      <c r="E68" s="6">
        <f t="shared" ref="E68:BK68" si="52">D68*E66/D66</f>
        <v>4.9663109153734508</v>
      </c>
      <c r="F68" s="6">
        <f t="shared" si="52"/>
        <v>4.8222463744456618</v>
      </c>
      <c r="G68" s="6">
        <f t="shared" si="52"/>
        <v>4.9602150772085611</v>
      </c>
      <c r="H68" s="6">
        <f t="shared" si="52"/>
        <v>5.0672035777135553</v>
      </c>
      <c r="I68" s="6">
        <f t="shared" si="52"/>
        <v>5.0903456371362781</v>
      </c>
      <c r="J68" s="6">
        <f t="shared" si="52"/>
        <v>5.0845494893838952</v>
      </c>
      <c r="K68" s="6">
        <f t="shared" si="52"/>
        <v>5.1264207140185238</v>
      </c>
      <c r="L68" s="6">
        <f t="shared" si="52"/>
        <v>4.9868916554724869</v>
      </c>
      <c r="M68" s="6">
        <f t="shared" si="52"/>
        <v>4.9868916554724869</v>
      </c>
      <c r="N68" s="6">
        <f t="shared" si="52"/>
        <v>4.9868916554724869</v>
      </c>
      <c r="O68" s="6">
        <f t="shared" si="52"/>
        <v>4.9868916554724869</v>
      </c>
      <c r="P68" s="6">
        <f t="shared" si="52"/>
        <v>4.9868916554724869</v>
      </c>
      <c r="Q68" s="6">
        <f t="shared" si="52"/>
        <v>4.9868916554724869</v>
      </c>
      <c r="R68" s="6">
        <f t="shared" si="52"/>
        <v>4.9868916554724869</v>
      </c>
      <c r="S68" s="6">
        <f t="shared" si="52"/>
        <v>4.9868916554724869</v>
      </c>
      <c r="T68" s="6">
        <f t="shared" si="52"/>
        <v>4.9868916554724869</v>
      </c>
      <c r="U68" s="6">
        <f t="shared" si="52"/>
        <v>4.9868916554724869</v>
      </c>
      <c r="V68" s="6">
        <f t="shared" si="52"/>
        <v>4.9868916554724869</v>
      </c>
      <c r="W68" s="6">
        <f t="shared" si="52"/>
        <v>4.9868916554724869</v>
      </c>
      <c r="X68" s="6">
        <f t="shared" si="52"/>
        <v>4.9868916554724869</v>
      </c>
      <c r="Y68" s="6">
        <f t="shared" si="52"/>
        <v>4.9868916554724869</v>
      </c>
      <c r="Z68" s="6">
        <f t="shared" si="52"/>
        <v>4.9868916554724869</v>
      </c>
      <c r="AA68" s="6">
        <f t="shared" si="52"/>
        <v>4.9868916554724869</v>
      </c>
      <c r="AB68" s="6">
        <f t="shared" si="52"/>
        <v>4.9868916554724869</v>
      </c>
      <c r="AC68" s="6">
        <f t="shared" si="52"/>
        <v>4.9868916554724869</v>
      </c>
      <c r="AD68" s="6">
        <f t="shared" si="52"/>
        <v>4.9868916554724869</v>
      </c>
      <c r="AE68" s="6">
        <f t="shared" si="52"/>
        <v>4.9868916554724869</v>
      </c>
      <c r="AF68" s="6">
        <f t="shared" si="52"/>
        <v>4.9868916554724869</v>
      </c>
      <c r="AG68" s="6">
        <f t="shared" si="52"/>
        <v>4.9868916554724869</v>
      </c>
      <c r="AH68" s="6">
        <f t="shared" si="52"/>
        <v>4.9868916554724869</v>
      </c>
      <c r="AI68" s="6">
        <f t="shared" si="52"/>
        <v>4.9868916554724869</v>
      </c>
      <c r="AJ68" s="6">
        <f t="shared" si="52"/>
        <v>4.9868916554724869</v>
      </c>
      <c r="AK68" s="6">
        <f t="shared" si="52"/>
        <v>4.9868916554724869</v>
      </c>
      <c r="AL68" s="6">
        <f t="shared" si="52"/>
        <v>4.9868916554724869</v>
      </c>
      <c r="AM68" s="6">
        <f t="shared" si="52"/>
        <v>4.9868916554724869</v>
      </c>
      <c r="AN68" s="6">
        <f t="shared" si="52"/>
        <v>4.9868916554724869</v>
      </c>
      <c r="AO68" s="6">
        <f t="shared" si="52"/>
        <v>4.9868916554724869</v>
      </c>
      <c r="AP68" s="6">
        <f t="shared" si="52"/>
        <v>4.9868916554724869</v>
      </c>
      <c r="AQ68" s="6">
        <f t="shared" si="52"/>
        <v>4.9868916554724869</v>
      </c>
      <c r="AR68" s="6">
        <f t="shared" si="52"/>
        <v>4.9868916554724869</v>
      </c>
      <c r="AS68" s="6">
        <f t="shared" si="52"/>
        <v>4.9868916554724869</v>
      </c>
      <c r="AT68" s="6">
        <f t="shared" si="52"/>
        <v>4.9868916554724869</v>
      </c>
      <c r="AU68" s="6">
        <f t="shared" si="52"/>
        <v>4.9868916554724869</v>
      </c>
      <c r="AV68" s="6">
        <f t="shared" si="52"/>
        <v>4.9868916554724869</v>
      </c>
      <c r="AW68" s="6">
        <f t="shared" si="52"/>
        <v>4.9868916554724869</v>
      </c>
      <c r="AX68" s="6">
        <f t="shared" si="52"/>
        <v>4.9868916554724869</v>
      </c>
      <c r="AY68" s="6">
        <f t="shared" si="52"/>
        <v>4.9868916554724869</v>
      </c>
      <c r="AZ68" s="6">
        <f t="shared" si="52"/>
        <v>4.9868916554724869</v>
      </c>
      <c r="BA68" s="6">
        <f t="shared" si="52"/>
        <v>4.9868916554724869</v>
      </c>
      <c r="BB68" s="6">
        <f t="shared" si="52"/>
        <v>4.9868916554724869</v>
      </c>
      <c r="BC68" s="6">
        <f t="shared" si="52"/>
        <v>4.9868916554724869</v>
      </c>
      <c r="BD68" s="6">
        <f t="shared" si="52"/>
        <v>4.9868916554724869</v>
      </c>
      <c r="BE68" s="6">
        <f t="shared" si="52"/>
        <v>4.9868916554724869</v>
      </c>
      <c r="BF68" s="6">
        <f t="shared" si="52"/>
        <v>4.9868916554724869</v>
      </c>
      <c r="BG68" s="6">
        <f t="shared" si="52"/>
        <v>4.9868916554724869</v>
      </c>
      <c r="BH68" s="6">
        <f t="shared" si="52"/>
        <v>4.9868916554724869</v>
      </c>
      <c r="BI68" s="6">
        <f t="shared" si="52"/>
        <v>4.9868916554724869</v>
      </c>
      <c r="BJ68" s="6">
        <f t="shared" si="52"/>
        <v>4.9868916554724869</v>
      </c>
      <c r="BK68" s="6">
        <f t="shared" si="52"/>
        <v>4.9868916554724869</v>
      </c>
    </row>
    <row r="69" spans="2:64">
      <c r="B69" t="s">
        <v>820</v>
      </c>
      <c r="C69" s="6">
        <f>HLOOKUP(C$63,SAP!$V$204:$CX$207,2,FALSE)</f>
        <v>33.535623205735575</v>
      </c>
      <c r="D69" s="6">
        <f>HLOOKUP(D$63,SAP!$V$204:$CX$207,2,FALSE)</f>
        <v>33.864403825399656</v>
      </c>
      <c r="E69" s="6">
        <f>HLOOKUP(E$63,SAP!$V$204:$CX$207,2,FALSE)</f>
        <v>34.1964077844722</v>
      </c>
      <c r="F69" s="6">
        <f>HLOOKUP(F$63,SAP!$V$204:$CX$207,2,FALSE)</f>
        <v>35.596643982132896</v>
      </c>
      <c r="G69" s="6">
        <f>HLOOKUP(G$63,SAP!$V$204:$CX$207,2,FALSE)</f>
        <v>42.663128276153017</v>
      </c>
      <c r="H69" s="6">
        <f>HLOOKUP(H$63,SAP!$V$204:$CX$207,2,FALSE)</f>
        <v>53.984513286499556</v>
      </c>
      <c r="I69" s="6">
        <f>HLOOKUP(I$63,SAP!$V$204:$CX$207,2,FALSE)</f>
        <v>65.305898296846095</v>
      </c>
      <c r="J69" s="6">
        <f>HLOOKUP(J$63,SAP!$V$204:$CX$207,2,FALSE)</f>
        <v>76.627283307192641</v>
      </c>
      <c r="K69" s="6">
        <f>HLOOKUP(K$63,SAP!$V$204:$CX$207,2,FALSE)</f>
        <v>87.948668317539173</v>
      </c>
      <c r="L69" s="6">
        <f>HLOOKUP(L$63,SAP!$V$204:$CX$207,2,FALSE)</f>
        <v>99.270053327885719</v>
      </c>
      <c r="M69" s="6">
        <f>HLOOKUP(M$63,SAP!$V$204:$CX$207,2,FALSE)</f>
        <v>99.270053327885719</v>
      </c>
      <c r="N69" s="6">
        <f>HLOOKUP(N$63,SAP!$V$204:$CX$207,2,FALSE)</f>
        <v>99.270053327885719</v>
      </c>
      <c r="O69" s="6">
        <f>HLOOKUP(O$63,SAP!$V$204:$CX$207,2,FALSE)</f>
        <v>99.270053327885719</v>
      </c>
      <c r="P69" s="6">
        <f>HLOOKUP(P$63,SAP!$V$204:$CX$207,2,FALSE)</f>
        <v>99.270053327885719</v>
      </c>
      <c r="Q69" s="6">
        <f>HLOOKUP(Q$63,SAP!$V$204:$CX$207,2,FALSE)</f>
        <v>99.270053327885719</v>
      </c>
      <c r="R69" s="6">
        <f>HLOOKUP(R$63,SAP!$V$204:$CX$207,2,FALSE)</f>
        <v>99.270053327885719</v>
      </c>
      <c r="S69" s="6">
        <f>HLOOKUP(S$63,SAP!$V$204:$CX$207,2,FALSE)</f>
        <v>99.270053327885719</v>
      </c>
      <c r="T69" s="6">
        <f>HLOOKUP(T$63,SAP!$V$204:$CX$207,2,FALSE)</f>
        <v>99.270053327885719</v>
      </c>
      <c r="U69" s="6">
        <f>HLOOKUP(U$63,SAP!$V$204:$CX$207,2,FALSE)</f>
        <v>99.270053327885719</v>
      </c>
      <c r="V69" s="6">
        <f>HLOOKUP(V$63,SAP!$V$204:$CX$207,2,FALSE)</f>
        <v>99.270053327885719</v>
      </c>
      <c r="W69" s="6">
        <f>HLOOKUP(W$63,SAP!$V$204:$CX$207,2,FALSE)</f>
        <v>99.270053327885719</v>
      </c>
      <c r="X69" s="6">
        <f>HLOOKUP(X$63,SAP!$V$204:$CX$207,2,FALSE)</f>
        <v>99.270053327885719</v>
      </c>
      <c r="Y69" s="6">
        <f>HLOOKUP(Y$63,SAP!$V$204:$CX$207,2,FALSE)</f>
        <v>99.270053327885719</v>
      </c>
      <c r="Z69" s="6">
        <f>HLOOKUP(Z$63,SAP!$V$204:$CX$207,2,FALSE)</f>
        <v>99.270053327885719</v>
      </c>
      <c r="AA69" s="6">
        <f>HLOOKUP(AA$63,SAP!$V$204:$CX$207,2,FALSE)</f>
        <v>99.270053327885719</v>
      </c>
      <c r="AB69" s="6">
        <f>HLOOKUP(AB$63,SAP!$V$204:$CX$207,2,FALSE)</f>
        <v>99.270053327885719</v>
      </c>
      <c r="AC69" s="6">
        <f>HLOOKUP(AC$63,SAP!$V$204:$CX$207,2,FALSE)</f>
        <v>99.270053327885719</v>
      </c>
      <c r="AD69" s="6">
        <f>HLOOKUP(AD$63,SAP!$V$204:$CX$207,2,FALSE)</f>
        <v>99.270053327885719</v>
      </c>
      <c r="AE69" s="6">
        <f>HLOOKUP(AE$63,SAP!$V$204:$CX$207,2,FALSE)</f>
        <v>99.270053327885719</v>
      </c>
      <c r="AF69" s="6">
        <f>HLOOKUP(AF$63,SAP!$V$204:$CX$207,2,FALSE)</f>
        <v>99.270053327885719</v>
      </c>
      <c r="AG69" s="6">
        <f>HLOOKUP(AG$63,SAP!$V$204:$CX$207,2,FALSE)</f>
        <v>99.270053327885719</v>
      </c>
      <c r="AH69" s="6">
        <f>HLOOKUP(AH$63,SAP!$V$204:$CX$207,2,FALSE)</f>
        <v>99.270053327885719</v>
      </c>
      <c r="AI69" s="6">
        <f>HLOOKUP(AI$63,SAP!$V$204:$CX$207,2,FALSE)</f>
        <v>99.270053327885719</v>
      </c>
      <c r="AJ69" s="6">
        <f>HLOOKUP(AJ$63,SAP!$V$204:$CX$207,2,FALSE)</f>
        <v>99.270053327885719</v>
      </c>
      <c r="AK69" s="6">
        <f>HLOOKUP(AK$63,SAP!$V$204:$CX$207,2,FALSE)</f>
        <v>99.270053327885719</v>
      </c>
      <c r="AL69" s="6">
        <f>HLOOKUP(AL$63,SAP!$V$204:$CX$207,2,FALSE)</f>
        <v>99.270053327885719</v>
      </c>
      <c r="AM69" s="6">
        <f>HLOOKUP(AM$63,SAP!$V$204:$CX$207,2,FALSE)</f>
        <v>99.270053327885719</v>
      </c>
      <c r="AN69" s="6">
        <f>HLOOKUP(AN$63,SAP!$V$204:$CX$207,2,FALSE)</f>
        <v>99.270053327885719</v>
      </c>
      <c r="AO69" s="6">
        <f>HLOOKUP(AO$63,SAP!$V$204:$CX$207,2,FALSE)</f>
        <v>99.270053327885719</v>
      </c>
      <c r="AP69" s="6">
        <f>HLOOKUP(AP$63,SAP!$V$204:$CX$207,2,FALSE)</f>
        <v>99.270053327885719</v>
      </c>
      <c r="AQ69" s="6">
        <f>HLOOKUP(AQ$63,SAP!$V$204:$CX$207,2,FALSE)</f>
        <v>99.270053327885719</v>
      </c>
      <c r="AR69" s="6">
        <f>HLOOKUP(AR$63,SAP!$V$204:$CX$207,2,FALSE)</f>
        <v>99.270053327885719</v>
      </c>
      <c r="AS69" s="6">
        <f>HLOOKUP(AS$63,SAP!$V$204:$CX$207,2,FALSE)</f>
        <v>99.270053327885719</v>
      </c>
      <c r="AT69" s="6">
        <f>HLOOKUP(AT$63,SAP!$V$204:$CX$207,2,FALSE)</f>
        <v>99.270053327885719</v>
      </c>
      <c r="AU69" s="6">
        <f>HLOOKUP(AU$63,SAP!$V$204:$CX$207,2,FALSE)</f>
        <v>99.270053327885719</v>
      </c>
      <c r="AV69" s="6">
        <f>HLOOKUP(AV$63,SAP!$V$204:$CX$207,2,FALSE)</f>
        <v>99.270053327885719</v>
      </c>
      <c r="AW69" s="6">
        <f>HLOOKUP(AW$63,SAP!$V$204:$CX$207,2,FALSE)</f>
        <v>99.270053327885719</v>
      </c>
      <c r="AX69" s="6">
        <f>HLOOKUP(AX$63,SAP!$V$204:$CX$207,2,FALSE)</f>
        <v>99.270053327885719</v>
      </c>
      <c r="AY69" s="6">
        <f>HLOOKUP(AY$63,SAP!$V$204:$CX$207,2,FALSE)</f>
        <v>99.270053327885719</v>
      </c>
      <c r="AZ69" s="6">
        <f>HLOOKUP(AZ$63,SAP!$V$204:$CX$207,2,FALSE)</f>
        <v>99.270053327885719</v>
      </c>
      <c r="BA69" s="6">
        <f>HLOOKUP(BA$63,SAP!$V$204:$CX$207,2,FALSE)</f>
        <v>99.270053327885719</v>
      </c>
      <c r="BB69" s="6">
        <f>HLOOKUP(BB$63,SAP!$V$204:$CX$207,2,FALSE)</f>
        <v>99.270053327885719</v>
      </c>
      <c r="BC69" s="6">
        <f>HLOOKUP(BC$63,SAP!$V$204:$CX$207,2,FALSE)</f>
        <v>99.270053327885719</v>
      </c>
      <c r="BD69" s="6">
        <f>HLOOKUP(BD$63,SAP!$V$204:$CX$207,2,FALSE)</f>
        <v>99.270053327885719</v>
      </c>
      <c r="BE69" s="6">
        <f>HLOOKUP(BE$63,SAP!$V$204:$CX$207,2,FALSE)</f>
        <v>99.270053327885719</v>
      </c>
      <c r="BF69" s="6">
        <f>HLOOKUP(BF$63,SAP!$V$204:$CX$207,2,FALSE)</f>
        <v>99.270053327885719</v>
      </c>
      <c r="BG69" s="6">
        <f>HLOOKUP(BG$63,SAP!$V$204:$CX$207,2,FALSE)</f>
        <v>99.270053327885719</v>
      </c>
      <c r="BH69" s="6">
        <f>HLOOKUP(BH$63,SAP!$V$204:$CX$207,2,FALSE)</f>
        <v>99.270053327885719</v>
      </c>
      <c r="BI69" s="6">
        <f>HLOOKUP(BI$63,SAP!$V$204:$CX$207,2,FALSE)</f>
        <v>99.270053327885719</v>
      </c>
      <c r="BJ69" s="6">
        <f>HLOOKUP(BJ$63,SAP!$V$204:$CX$207,2,FALSE)</f>
        <v>99.270053327885719</v>
      </c>
      <c r="BK69" s="6">
        <f>HLOOKUP(BK$63,SAP!$V$204:$CX$207,2,FALSE)</f>
        <v>99.270053327885719</v>
      </c>
    </row>
    <row r="70" spans="2:64">
      <c r="B70" t="s">
        <v>821</v>
      </c>
      <c r="C70" s="6">
        <f t="shared" ref="C70:AH70" si="53">C66*C$65</f>
        <v>20.106742940530978</v>
      </c>
      <c r="D70" s="6">
        <f t="shared" si="53"/>
        <v>19.117862178231135</v>
      </c>
      <c r="E70" s="6">
        <f t="shared" si="53"/>
        <v>18.643391806234373</v>
      </c>
      <c r="F70" s="6">
        <f t="shared" si="53"/>
        <v>17.490413103854113</v>
      </c>
      <c r="G70" s="6">
        <f t="shared" si="53"/>
        <v>17.382443651736555</v>
      </c>
      <c r="H70" s="6">
        <f t="shared" si="53"/>
        <v>17.156880445621301</v>
      </c>
      <c r="I70" s="6">
        <f t="shared" si="53"/>
        <v>16.652402313962803</v>
      </c>
      <c r="J70" s="6">
        <f t="shared" si="53"/>
        <v>16.070957460886792</v>
      </c>
      <c r="K70" s="6">
        <f t="shared" si="53"/>
        <v>15.655363930289981</v>
      </c>
      <c r="L70" s="6">
        <f t="shared" si="53"/>
        <v>14.714262721140889</v>
      </c>
      <c r="M70" s="6">
        <f t="shared" si="53"/>
        <v>14.216678957624048</v>
      </c>
      <c r="N70" s="6">
        <f t="shared" si="53"/>
        <v>13.735921698187486</v>
      </c>
      <c r="O70" s="6">
        <f t="shared" si="53"/>
        <v>13.271421930615931</v>
      </c>
      <c r="P70" s="6">
        <f t="shared" si="53"/>
        <v>12.822629884653075</v>
      </c>
      <c r="Q70" s="6">
        <f t="shared" si="53"/>
        <v>12.389014381307319</v>
      </c>
      <c r="R70" s="6">
        <f t="shared" si="53"/>
        <v>11.97006220416166</v>
      </c>
      <c r="S70" s="6">
        <f t="shared" si="53"/>
        <v>11.565277491943634</v>
      </c>
      <c r="T70" s="6">
        <f t="shared" si="53"/>
        <v>11.174181151636363</v>
      </c>
      <c r="U70" s="6">
        <f t="shared" si="53"/>
        <v>10.7963102914361</v>
      </c>
      <c r="V70" s="6">
        <f t="shared" si="53"/>
        <v>10.43121767288512</v>
      </c>
      <c r="W70" s="6">
        <f t="shared" si="53"/>
        <v>10.078471181531519</v>
      </c>
      <c r="X70" s="6">
        <f t="shared" si="53"/>
        <v>9.7376533154893909</v>
      </c>
      <c r="Y70" s="6">
        <f t="shared" si="53"/>
        <v>9.4083606912940976</v>
      </c>
      <c r="Z70" s="6">
        <f t="shared" si="53"/>
        <v>9.0902035664677285</v>
      </c>
      <c r="AA70" s="6">
        <f t="shared" si="53"/>
        <v>8.7828053782296909</v>
      </c>
      <c r="AB70" s="6">
        <f t="shared" si="53"/>
        <v>8.4858022978064653</v>
      </c>
      <c r="AC70" s="6">
        <f t="shared" si="53"/>
        <v>8.1988427998130113</v>
      </c>
      <c r="AD70" s="6">
        <f t="shared" si="53"/>
        <v>7.9215872461961467</v>
      </c>
      <c r="AE70" s="6">
        <f t="shared" si="53"/>
        <v>7.6537074842474855</v>
      </c>
      <c r="AF70" s="6">
        <f t="shared" si="53"/>
        <v>7.3948864582101317</v>
      </c>
      <c r="AG70" s="6">
        <f t="shared" si="53"/>
        <v>7.1448178340194515</v>
      </c>
      <c r="AH70" s="6">
        <f t="shared" si="53"/>
        <v>6.9367163437082047</v>
      </c>
      <c r="AI70" s="6">
        <f t="shared" ref="AI70:BK70" si="54">AI66*AI$65</f>
        <v>6.7346760618526265</v>
      </c>
      <c r="AJ70" s="6">
        <f t="shared" si="54"/>
        <v>6.5385204484006074</v>
      </c>
      <c r="AK70" s="6">
        <f t="shared" si="54"/>
        <v>6.3480781052433084</v>
      </c>
      <c r="AL70" s="6">
        <f t="shared" si="54"/>
        <v>6.1631826264498137</v>
      </c>
      <c r="AM70" s="6">
        <f t="shared" si="54"/>
        <v>5.9836724528638969</v>
      </c>
      <c r="AN70" s="6">
        <f t="shared" si="54"/>
        <v>5.8093907309358226</v>
      </c>
      <c r="AO70" s="6">
        <f t="shared" si="54"/>
        <v>5.640185175665847</v>
      </c>
      <c r="AP70" s="6">
        <f t="shared" si="54"/>
        <v>5.4759079375396578</v>
      </c>
      <c r="AQ70" s="6">
        <f t="shared" si="54"/>
        <v>5.3164154733394735</v>
      </c>
      <c r="AR70" s="6">
        <f t="shared" si="54"/>
        <v>5.1615684207179351</v>
      </c>
      <c r="AS70" s="6">
        <f t="shared" si="54"/>
        <v>5.0112314764251806</v>
      </c>
      <c r="AT70" s="6">
        <f t="shared" si="54"/>
        <v>4.8652732780826993</v>
      </c>
      <c r="AU70" s="6">
        <f t="shared" si="54"/>
        <v>4.7235662894006785</v>
      </c>
      <c r="AV70" s="6">
        <f t="shared" si="54"/>
        <v>4.5859866887385232</v>
      </c>
      <c r="AW70" s="6">
        <f t="shared" si="54"/>
        <v>4.452414260911187</v>
      </c>
      <c r="AX70" s="6">
        <f t="shared" si="54"/>
        <v>4.3227322921467835</v>
      </c>
      <c r="AY70" s="6">
        <f t="shared" si="54"/>
        <v>4.1968274681036739</v>
      </c>
      <c r="AZ70" s="6">
        <f t="shared" si="54"/>
        <v>4.0745897748579356</v>
      </c>
      <c r="BA70" s="6">
        <f t="shared" si="54"/>
        <v>3.9559124027746946</v>
      </c>
      <c r="BB70" s="6">
        <f t="shared" si="54"/>
        <v>3.8406916531793152</v>
      </c>
      <c r="BC70" s="6">
        <f t="shared" si="54"/>
        <v>3.728826847746908</v>
      </c>
      <c r="BD70" s="6">
        <f t="shared" si="54"/>
        <v>3.6202202405309785</v>
      </c>
      <c r="BE70" s="6">
        <f t="shared" si="54"/>
        <v>3.5147769325543483</v>
      </c>
      <c r="BF70" s="6">
        <f t="shared" si="54"/>
        <v>3.4124047888877165</v>
      </c>
      <c r="BG70" s="6">
        <f t="shared" si="54"/>
        <v>3.3130143581434139</v>
      </c>
      <c r="BH70" s="6">
        <f t="shared" si="54"/>
        <v>3.2165187943139943</v>
      </c>
      <c r="BI70" s="6">
        <f t="shared" si="54"/>
        <v>3.122833780887373</v>
      </c>
      <c r="BJ70" s="6">
        <f t="shared" si="54"/>
        <v>3.0318774571722069</v>
      </c>
      <c r="BK70" s="6">
        <f t="shared" si="54"/>
        <v>2.9435703467691332</v>
      </c>
    </row>
    <row r="71" spans="2:64">
      <c r="B71" t="s">
        <v>822</v>
      </c>
      <c r="C71" s="6">
        <f t="shared" ref="C71:AH71" si="55">C67*C$65</f>
        <v>4.8299246244447689</v>
      </c>
      <c r="D71" s="6">
        <f t="shared" si="55"/>
        <v>4.7045328950251921</v>
      </c>
      <c r="E71" s="6">
        <f t="shared" si="55"/>
        <v>4.593045332476005</v>
      </c>
      <c r="F71" s="6">
        <f t="shared" si="55"/>
        <v>4.4667751501333202</v>
      </c>
      <c r="G71" s="6">
        <f t="shared" si="55"/>
        <v>4.38853877787923</v>
      </c>
      <c r="H71" s="6">
        <f t="shared" si="55"/>
        <v>4.2752270924629538</v>
      </c>
      <c r="I71" s="6">
        <f t="shared" si="55"/>
        <v>4.1306541956163807</v>
      </c>
      <c r="J71" s="6">
        <f t="shared" si="55"/>
        <v>3.9909702373105134</v>
      </c>
      <c r="K71" s="6">
        <f t="shared" si="55"/>
        <v>3.8560098911212695</v>
      </c>
      <c r="L71" s="6">
        <f t="shared" si="55"/>
        <v>3.7256134213732075</v>
      </c>
      <c r="M71" s="6">
        <f t="shared" si="55"/>
        <v>3.5996264940803941</v>
      </c>
      <c r="N71" s="6">
        <f t="shared" si="55"/>
        <v>3.4778999942805742</v>
      </c>
      <c r="O71" s="6">
        <f t="shared" si="55"/>
        <v>3.360289849546449</v>
      </c>
      <c r="P71" s="6">
        <f t="shared" si="55"/>
        <v>3.2466568594651686</v>
      </c>
      <c r="Q71" s="6">
        <f t="shared" si="55"/>
        <v>3.136866530884221</v>
      </c>
      <c r="R71" s="6">
        <f t="shared" si="55"/>
        <v>3.030788918728716</v>
      </c>
      <c r="S71" s="6">
        <f t="shared" si="55"/>
        <v>2.9282984722016581</v>
      </c>
      <c r="T71" s="6">
        <f t="shared" si="55"/>
        <v>2.8292738861851774</v>
      </c>
      <c r="U71" s="6">
        <f t="shared" si="55"/>
        <v>2.7335979576668379</v>
      </c>
      <c r="V71" s="6">
        <f t="shared" si="55"/>
        <v>2.6411574470210994</v>
      </c>
      <c r="W71" s="6">
        <f t="shared" si="55"/>
        <v>2.5518429439817392</v>
      </c>
      <c r="X71" s="6">
        <f t="shared" si="55"/>
        <v>2.4655487381466079</v>
      </c>
      <c r="Y71" s="6">
        <f t="shared" si="55"/>
        <v>2.3821726938614569</v>
      </c>
      <c r="Z71" s="6">
        <f t="shared" si="55"/>
        <v>2.3016161293347412</v>
      </c>
      <c r="AA71" s="6">
        <f t="shared" si="55"/>
        <v>2.2237836998403302</v>
      </c>
      <c r="AB71" s="6">
        <f t="shared" si="55"/>
        <v>2.1485832848698845</v>
      </c>
      <c r="AC71" s="6">
        <f t="shared" si="55"/>
        <v>2.0759258791013377</v>
      </c>
      <c r="AD71" s="6">
        <f t="shared" si="55"/>
        <v>2.0057254870544328</v>
      </c>
      <c r="AE71" s="6">
        <f t="shared" si="55"/>
        <v>1.9378990213086309</v>
      </c>
      <c r="AF71" s="6">
        <f t="shared" si="55"/>
        <v>1.8723662041629285</v>
      </c>
      <c r="AG71" s="6">
        <f t="shared" si="55"/>
        <v>1.8090494726211872</v>
      </c>
      <c r="AH71" s="6">
        <f t="shared" si="55"/>
        <v>1.7563587112827059</v>
      </c>
      <c r="AI71" s="6">
        <f t="shared" ref="AI71:BK71" si="56">AI67*AI$65</f>
        <v>1.7052026323133069</v>
      </c>
      <c r="AJ71" s="6">
        <f t="shared" si="56"/>
        <v>1.6555365362265113</v>
      </c>
      <c r="AK71" s="6">
        <f t="shared" si="56"/>
        <v>1.6073170254626323</v>
      </c>
      <c r="AL71" s="6">
        <f t="shared" si="56"/>
        <v>1.5605019664685751</v>
      </c>
      <c r="AM71" s="6">
        <f t="shared" si="56"/>
        <v>1.5150504528821118</v>
      </c>
      <c r="AN71" s="6">
        <f t="shared" si="56"/>
        <v>1.4709227697884579</v>
      </c>
      <c r="AO71" s="6">
        <f t="shared" si="56"/>
        <v>1.4280803590179205</v>
      </c>
      <c r="AP71" s="6">
        <f t="shared" si="56"/>
        <v>1.3864857854542918</v>
      </c>
      <c r="AQ71" s="6">
        <f t="shared" si="56"/>
        <v>1.346102704324555</v>
      </c>
      <c r="AR71" s="6">
        <f t="shared" si="56"/>
        <v>1.3068958294413158</v>
      </c>
      <c r="AS71" s="6">
        <f t="shared" si="56"/>
        <v>1.2688309023702093</v>
      </c>
      <c r="AT71" s="6">
        <f t="shared" si="56"/>
        <v>1.2318746624953489</v>
      </c>
      <c r="AU71" s="6">
        <f t="shared" si="56"/>
        <v>1.1959948179566495</v>
      </c>
      <c r="AV71" s="6">
        <f t="shared" si="56"/>
        <v>1.1611600174336403</v>
      </c>
      <c r="AW71" s="6">
        <f t="shared" si="56"/>
        <v>1.1273398227511069</v>
      </c>
      <c r="AX71" s="6">
        <f t="shared" si="56"/>
        <v>1.0945046822826281</v>
      </c>
      <c r="AY71" s="6">
        <f t="shared" si="56"/>
        <v>1.0626259051287652</v>
      </c>
      <c r="AZ71" s="6">
        <f t="shared" si="56"/>
        <v>1.0316756360473447</v>
      </c>
      <c r="BA71" s="6">
        <f t="shared" si="56"/>
        <v>1.0016268311139269</v>
      </c>
      <c r="BB71" s="6">
        <f t="shared" si="56"/>
        <v>0.97245323409119122</v>
      </c>
      <c r="BC71" s="6">
        <f t="shared" si="56"/>
        <v>0.94412935348659344</v>
      </c>
      <c r="BD71" s="6">
        <f t="shared" si="56"/>
        <v>0.91663044027824603</v>
      </c>
      <c r="BE71" s="6">
        <f t="shared" si="56"/>
        <v>0.88993246628955935</v>
      </c>
      <c r="BF71" s="6">
        <f t="shared" si="56"/>
        <v>0.86401210319374688</v>
      </c>
      <c r="BG71" s="6">
        <f t="shared" si="56"/>
        <v>0.83884670212985135</v>
      </c>
      <c r="BH71" s="6">
        <f t="shared" si="56"/>
        <v>0.81441427391247712</v>
      </c>
      <c r="BI71" s="6">
        <f t="shared" si="56"/>
        <v>0.79069346981793887</v>
      </c>
      <c r="BJ71" s="6">
        <f t="shared" si="56"/>
        <v>0.76766356293003779</v>
      </c>
      <c r="BK71" s="6">
        <f t="shared" si="56"/>
        <v>0.74530443002916291</v>
      </c>
    </row>
    <row r="72" spans="2:64">
      <c r="B72" t="s">
        <v>845</v>
      </c>
      <c r="C72" s="6">
        <f>C68*C$65</f>
        <v>5</v>
      </c>
      <c r="D72" s="6">
        <f t="shared" ref="D72:BK72" si="57">D68*D$65</f>
        <v>4.7540922552139291</v>
      </c>
      <c r="E72" s="6">
        <f t="shared" si="57"/>
        <v>4.6361043808475824</v>
      </c>
      <c r="F72" s="6">
        <f t="shared" si="57"/>
        <v>4.3493899423653319</v>
      </c>
      <c r="G72" s="6">
        <f t="shared" si="57"/>
        <v>4.3225408767466744</v>
      </c>
      <c r="H72" s="6">
        <f t="shared" si="57"/>
        <v>4.2664494434443254</v>
      </c>
      <c r="I72" s="6">
        <f t="shared" si="57"/>
        <v>4.1409994555595206</v>
      </c>
      <c r="J72" s="6">
        <f t="shared" si="57"/>
        <v>3.9964099378052702</v>
      </c>
      <c r="K72" s="6">
        <f t="shared" si="57"/>
        <v>3.8930631322520295</v>
      </c>
      <c r="L72" s="6">
        <f t="shared" si="57"/>
        <v>3.6590368625741023</v>
      </c>
      <c r="M72" s="6">
        <f t="shared" si="57"/>
        <v>3.5353013164967173</v>
      </c>
      <c r="N72" s="6">
        <f t="shared" si="57"/>
        <v>3.4157500642480363</v>
      </c>
      <c r="O72" s="6">
        <f t="shared" si="57"/>
        <v>3.3002416079691175</v>
      </c>
      <c r="P72" s="6">
        <f t="shared" si="57"/>
        <v>3.1886392347527708</v>
      </c>
      <c r="Q72" s="6">
        <f t="shared" si="57"/>
        <v>3.0808108548335951</v>
      </c>
      <c r="R72" s="6">
        <f t="shared" si="57"/>
        <v>2.9766288452498504</v>
      </c>
      <c r="S72" s="6">
        <f t="shared" si="57"/>
        <v>2.8759698987921265</v>
      </c>
      <c r="T72" s="6">
        <f t="shared" si="57"/>
        <v>2.7787148780600259</v>
      </c>
      <c r="U72" s="6">
        <f t="shared" si="57"/>
        <v>2.6847486744541311</v>
      </c>
      <c r="V72" s="6">
        <f t="shared" si="57"/>
        <v>2.5939600719363587</v>
      </c>
      <c r="W72" s="6">
        <f t="shared" si="57"/>
        <v>2.5062416153974483</v>
      </c>
      <c r="X72" s="6">
        <f t="shared" si="57"/>
        <v>2.4214894834757956</v>
      </c>
      <c r="Y72" s="6">
        <f t="shared" si="57"/>
        <v>2.3396033656770974</v>
      </c>
      <c r="Z72" s="6">
        <f t="shared" si="57"/>
        <v>2.2604863436493696</v>
      </c>
      <c r="AA72" s="6">
        <f t="shared" si="57"/>
        <v>2.1840447764728212</v>
      </c>
      <c r="AB72" s="6">
        <f t="shared" si="57"/>
        <v>2.1101881898288131</v>
      </c>
      <c r="AC72" s="6">
        <f t="shared" si="57"/>
        <v>2.0388291689167279</v>
      </c>
      <c r="AD72" s="6">
        <f t="shared" si="57"/>
        <v>1.9698832549920078</v>
      </c>
      <c r="AE72" s="6">
        <f t="shared" si="57"/>
        <v>1.9032688454029061</v>
      </c>
      <c r="AF72" s="6">
        <f t="shared" si="57"/>
        <v>1.8389070970076391</v>
      </c>
      <c r="AG72" s="6">
        <f t="shared" si="57"/>
        <v>1.7767218328576224</v>
      </c>
      <c r="AH72" s="6">
        <f t="shared" si="57"/>
        <v>1.7249726532598275</v>
      </c>
      <c r="AI72" s="6">
        <f t="shared" si="57"/>
        <v>1.6747307313202209</v>
      </c>
      <c r="AJ72" s="6">
        <f t="shared" si="57"/>
        <v>1.6259521663303114</v>
      </c>
      <c r="AK72" s="6">
        <f t="shared" si="57"/>
        <v>1.5785943362430208</v>
      </c>
      <c r="AL72" s="6">
        <f t="shared" si="57"/>
        <v>1.5326158604301172</v>
      </c>
      <c r="AM72" s="6">
        <f t="shared" si="57"/>
        <v>1.4879765635243858</v>
      </c>
      <c r="AN72" s="6">
        <f t="shared" si="57"/>
        <v>1.4446374403149376</v>
      </c>
      <c r="AO72" s="6">
        <f t="shared" si="57"/>
        <v>1.402560621664988</v>
      </c>
      <c r="AP72" s="6">
        <f t="shared" si="57"/>
        <v>1.3617093414223185</v>
      </c>
      <c r="AQ72" s="6">
        <f t="shared" si="57"/>
        <v>1.3220479042935132</v>
      </c>
      <c r="AR72" s="6">
        <f t="shared" si="57"/>
        <v>1.2835416546538962</v>
      </c>
      <c r="AS72" s="6">
        <f t="shared" si="57"/>
        <v>1.2461569462659188</v>
      </c>
      <c r="AT72" s="6">
        <f t="shared" si="57"/>
        <v>1.2098611128795327</v>
      </c>
      <c r="AU72" s="6">
        <f t="shared" si="57"/>
        <v>1.1746224396888667</v>
      </c>
      <c r="AV72" s="6">
        <f t="shared" si="57"/>
        <v>1.1404101356202589</v>
      </c>
      <c r="AW72" s="6">
        <f t="shared" si="57"/>
        <v>1.1071943064274357</v>
      </c>
      <c r="AX72" s="6">
        <f t="shared" si="57"/>
        <v>1.074945928570326</v>
      </c>
      <c r="AY72" s="6">
        <f t="shared" si="57"/>
        <v>1.0436368238546854</v>
      </c>
      <c r="AZ72" s="6">
        <f t="shared" si="57"/>
        <v>1.0132396348103743</v>
      </c>
      <c r="BA72" s="6">
        <f t="shared" si="57"/>
        <v>0.98372780078677102</v>
      </c>
      <c r="BB72" s="6">
        <f t="shared" si="57"/>
        <v>0.95507553474443796</v>
      </c>
      <c r="BC72" s="6">
        <f t="shared" si="57"/>
        <v>0.92725780072275532</v>
      </c>
      <c r="BD72" s="6">
        <f t="shared" si="57"/>
        <v>0.9002502919638401</v>
      </c>
      <c r="BE72" s="6">
        <f t="shared" si="57"/>
        <v>0.87402940967363119</v>
      </c>
      <c r="BF72" s="6">
        <f t="shared" si="57"/>
        <v>0.84857224240158369</v>
      </c>
      <c r="BG72" s="6">
        <f t="shared" si="57"/>
        <v>0.82385654602095504</v>
      </c>
      <c r="BH72" s="6">
        <f t="shared" si="57"/>
        <v>0.79986072429218935</v>
      </c>
      <c r="BI72" s="6">
        <f t="shared" si="57"/>
        <v>0.77656380999241681</v>
      </c>
      <c r="BJ72" s="6">
        <f t="shared" si="57"/>
        <v>0.7539454465945794</v>
      </c>
      <c r="BK72" s="6">
        <f t="shared" si="57"/>
        <v>0.73198587048017427</v>
      </c>
    </row>
    <row r="73" spans="2:64">
      <c r="B73" t="s">
        <v>823</v>
      </c>
      <c r="C73" s="6">
        <f t="shared" ref="C73" si="58">C69*C$65</f>
        <v>33.535623205735575</v>
      </c>
      <c r="D73" s="6">
        <f t="shared" ref="D73:BK73" si="59">D69*D$65</f>
        <v>32.719230749178415</v>
      </c>
      <c r="E73" s="6">
        <f t="shared" si="59"/>
        <v>31.922712580897759</v>
      </c>
      <c r="F73" s="6">
        <f t="shared" si="59"/>
        <v>32.106133385946272</v>
      </c>
      <c r="G73" s="6">
        <f t="shared" si="59"/>
        <v>37.17845154556074</v>
      </c>
      <c r="H73" s="6">
        <f t="shared" si="59"/>
        <v>45.453511613150098</v>
      </c>
      <c r="I73" s="6">
        <f t="shared" si="59"/>
        <v>53.126390341580873</v>
      </c>
      <c r="J73" s="6">
        <f t="shared" si="59"/>
        <v>60.228352021211528</v>
      </c>
      <c r="K73" s="6">
        <f t="shared" si="59"/>
        <v>66.78923507416927</v>
      </c>
      <c r="L73" s="6">
        <f t="shared" si="59"/>
        <v>72.837512737584433</v>
      </c>
      <c r="M73" s="6">
        <f t="shared" si="59"/>
        <v>70.374408442110564</v>
      </c>
      <c r="N73" s="6">
        <f t="shared" si="59"/>
        <v>67.994597528609248</v>
      </c>
      <c r="O73" s="6">
        <f t="shared" si="59"/>
        <v>65.695263312665944</v>
      </c>
      <c r="P73" s="6">
        <f t="shared" si="59"/>
        <v>63.473684360063721</v>
      </c>
      <c r="Q73" s="6">
        <f t="shared" si="59"/>
        <v>61.327231265762052</v>
      </c>
      <c r="R73" s="6">
        <f t="shared" si="59"/>
        <v>59.253363541799089</v>
      </c>
      <c r="S73" s="6">
        <f t="shared" si="59"/>
        <v>57.249626610433907</v>
      </c>
      <c r="T73" s="6">
        <f t="shared" si="59"/>
        <v>55.313648898969966</v>
      </c>
      <c r="U73" s="6">
        <f t="shared" si="59"/>
        <v>53.443139032821222</v>
      </c>
      <c r="V73" s="6">
        <f t="shared" si="59"/>
        <v>51.635883123498765</v>
      </c>
      <c r="W73" s="6">
        <f t="shared" si="59"/>
        <v>49.889742148307995</v>
      </c>
      <c r="X73" s="6">
        <f t="shared" si="59"/>
        <v>48.202649418655071</v>
      </c>
      <c r="Y73" s="6">
        <f t="shared" si="59"/>
        <v>46.572608133966256</v>
      </c>
      <c r="Z73" s="6">
        <f t="shared" si="59"/>
        <v>44.997689018324884</v>
      </c>
      <c r="AA73" s="6">
        <f t="shared" si="59"/>
        <v>43.476028037028883</v>
      </c>
      <c r="AB73" s="6">
        <f t="shared" si="59"/>
        <v>42.00582419036607</v>
      </c>
      <c r="AC73" s="6">
        <f t="shared" si="59"/>
        <v>40.585337381996212</v>
      </c>
      <c r="AD73" s="6">
        <f t="shared" si="59"/>
        <v>39.212886359416636</v>
      </c>
      <c r="AE73" s="6">
        <f t="shared" si="59"/>
        <v>37.88684672407404</v>
      </c>
      <c r="AF73" s="6">
        <f t="shared" si="59"/>
        <v>36.605649008767195</v>
      </c>
      <c r="AG73" s="6">
        <f t="shared" si="59"/>
        <v>35.367776820064925</v>
      </c>
      <c r="AH73" s="6">
        <f t="shared" si="59"/>
        <v>34.337647398121284</v>
      </c>
      <c r="AI73" s="6">
        <f t="shared" si="59"/>
        <v>33.337521745748823</v>
      </c>
      <c r="AJ73" s="6">
        <f t="shared" si="59"/>
        <v>32.36652596674643</v>
      </c>
      <c r="AK73" s="6">
        <f t="shared" si="59"/>
        <v>31.423811618200414</v>
      </c>
      <c r="AL73" s="6">
        <f t="shared" si="59"/>
        <v>30.508554969126617</v>
      </c>
      <c r="AM73" s="6">
        <f t="shared" si="59"/>
        <v>29.619956280705452</v>
      </c>
      <c r="AN73" s="6">
        <f t="shared" si="59"/>
        <v>28.75723910748102</v>
      </c>
      <c r="AO73" s="6">
        <f t="shared" si="59"/>
        <v>27.919649618913613</v>
      </c>
      <c r="AP73" s="6">
        <f t="shared" si="59"/>
        <v>27.106455940692832</v>
      </c>
      <c r="AQ73" s="6">
        <f t="shared" si="59"/>
        <v>26.316947515235757</v>
      </c>
      <c r="AR73" s="6">
        <f t="shared" si="59"/>
        <v>25.550434480811415</v>
      </c>
      <c r="AS73" s="6">
        <f t="shared" si="59"/>
        <v>24.806247068748949</v>
      </c>
      <c r="AT73" s="6">
        <f t="shared" si="59"/>
        <v>24.083735018202862</v>
      </c>
      <c r="AU73" s="6">
        <f t="shared" si="59"/>
        <v>23.382267007963943</v>
      </c>
      <c r="AV73" s="6">
        <f t="shared" si="59"/>
        <v>22.701230104819363</v>
      </c>
      <c r="AW73" s="6">
        <f t="shared" si="59"/>
        <v>22.040029227979961</v>
      </c>
      <c r="AX73" s="6">
        <f t="shared" si="59"/>
        <v>21.398086629106761</v>
      </c>
      <c r="AY73" s="6">
        <f t="shared" si="59"/>
        <v>20.77484138748229</v>
      </c>
      <c r="AZ73" s="6">
        <f t="shared" si="59"/>
        <v>20.16974891988572</v>
      </c>
      <c r="BA73" s="6">
        <f t="shared" si="59"/>
        <v>19.582280504743416</v>
      </c>
      <c r="BB73" s="6">
        <f t="shared" si="59"/>
        <v>19.01192282013924</v>
      </c>
      <c r="BC73" s="6">
        <f t="shared" si="59"/>
        <v>18.458177495280815</v>
      </c>
      <c r="BD73" s="6">
        <f t="shared" si="59"/>
        <v>17.920560675029918</v>
      </c>
      <c r="BE73" s="6">
        <f t="shared" si="59"/>
        <v>17.398602597116426</v>
      </c>
      <c r="BF73" s="6">
        <f t="shared" si="59"/>
        <v>16.891847181666432</v>
      </c>
      <c r="BG73" s="6">
        <f t="shared" si="59"/>
        <v>16.399851632685856</v>
      </c>
      <c r="BH73" s="6">
        <f t="shared" si="59"/>
        <v>15.922186051151318</v>
      </c>
      <c r="BI73" s="6">
        <f t="shared" si="59"/>
        <v>15.458433059370211</v>
      </c>
      <c r="BJ73" s="6">
        <f t="shared" si="59"/>
        <v>15.008187436281759</v>
      </c>
      <c r="BK73" s="6">
        <f t="shared" si="59"/>
        <v>14.571055763380349</v>
      </c>
    </row>
    <row r="75" spans="2:64">
      <c r="B75" s="1" t="s">
        <v>817</v>
      </c>
      <c r="D75" s="175"/>
    </row>
    <row r="76" spans="2:64">
      <c r="B76" s="41" t="s">
        <v>719</v>
      </c>
      <c r="C76" s="101">
        <f>INPUT!C8</f>
        <v>2026</v>
      </c>
      <c r="D76" s="101">
        <f>C76+1</f>
        <v>2027</v>
      </c>
      <c r="E76" s="101">
        <f t="shared" ref="E76:BK76" si="60">D76+1</f>
        <v>2028</v>
      </c>
      <c r="F76" s="101">
        <f t="shared" si="60"/>
        <v>2029</v>
      </c>
      <c r="G76" s="101">
        <f t="shared" si="60"/>
        <v>2030</v>
      </c>
      <c r="H76" s="101">
        <f t="shared" si="60"/>
        <v>2031</v>
      </c>
      <c r="I76" s="101">
        <f t="shared" si="60"/>
        <v>2032</v>
      </c>
      <c r="J76" s="101">
        <f t="shared" si="60"/>
        <v>2033</v>
      </c>
      <c r="K76" s="101">
        <f t="shared" si="60"/>
        <v>2034</v>
      </c>
      <c r="L76" s="101">
        <f t="shared" si="60"/>
        <v>2035</v>
      </c>
      <c r="M76" s="101">
        <f t="shared" si="60"/>
        <v>2036</v>
      </c>
      <c r="N76" s="101">
        <f t="shared" si="60"/>
        <v>2037</v>
      </c>
      <c r="O76" s="101">
        <f t="shared" si="60"/>
        <v>2038</v>
      </c>
      <c r="P76" s="101">
        <f t="shared" si="60"/>
        <v>2039</v>
      </c>
      <c r="Q76" s="101">
        <f t="shared" si="60"/>
        <v>2040</v>
      </c>
      <c r="R76" s="101">
        <f t="shared" si="60"/>
        <v>2041</v>
      </c>
      <c r="S76" s="101">
        <f t="shared" si="60"/>
        <v>2042</v>
      </c>
      <c r="T76" s="101">
        <f t="shared" si="60"/>
        <v>2043</v>
      </c>
      <c r="U76" s="101">
        <f t="shared" si="60"/>
        <v>2044</v>
      </c>
      <c r="V76" s="101">
        <f t="shared" si="60"/>
        <v>2045</v>
      </c>
      <c r="W76" s="101">
        <f t="shared" si="60"/>
        <v>2046</v>
      </c>
      <c r="X76" s="101">
        <f t="shared" si="60"/>
        <v>2047</v>
      </c>
      <c r="Y76" s="101">
        <f t="shared" si="60"/>
        <v>2048</v>
      </c>
      <c r="Z76" s="101">
        <f t="shared" si="60"/>
        <v>2049</v>
      </c>
      <c r="AA76" s="101">
        <f t="shared" si="60"/>
        <v>2050</v>
      </c>
      <c r="AB76" s="101">
        <f t="shared" si="60"/>
        <v>2051</v>
      </c>
      <c r="AC76" s="101">
        <f t="shared" si="60"/>
        <v>2052</v>
      </c>
      <c r="AD76" s="101">
        <f t="shared" si="60"/>
        <v>2053</v>
      </c>
      <c r="AE76" s="101">
        <f t="shared" si="60"/>
        <v>2054</v>
      </c>
      <c r="AF76" s="101">
        <f t="shared" si="60"/>
        <v>2055</v>
      </c>
      <c r="AG76" s="101">
        <f t="shared" si="60"/>
        <v>2056</v>
      </c>
      <c r="AH76" s="101">
        <f t="shared" si="60"/>
        <v>2057</v>
      </c>
      <c r="AI76" s="101">
        <f t="shared" si="60"/>
        <v>2058</v>
      </c>
      <c r="AJ76" s="101">
        <f t="shared" si="60"/>
        <v>2059</v>
      </c>
      <c r="AK76" s="101">
        <f t="shared" si="60"/>
        <v>2060</v>
      </c>
      <c r="AL76" s="101">
        <f t="shared" si="60"/>
        <v>2061</v>
      </c>
      <c r="AM76" s="101">
        <f t="shared" si="60"/>
        <v>2062</v>
      </c>
      <c r="AN76" s="101">
        <f t="shared" si="60"/>
        <v>2063</v>
      </c>
      <c r="AO76" s="101">
        <f t="shared" si="60"/>
        <v>2064</v>
      </c>
      <c r="AP76" s="101">
        <f t="shared" si="60"/>
        <v>2065</v>
      </c>
      <c r="AQ76" s="101">
        <f t="shared" si="60"/>
        <v>2066</v>
      </c>
      <c r="AR76" s="101">
        <f t="shared" si="60"/>
        <v>2067</v>
      </c>
      <c r="AS76" s="101">
        <f t="shared" si="60"/>
        <v>2068</v>
      </c>
      <c r="AT76" s="101">
        <f t="shared" si="60"/>
        <v>2069</v>
      </c>
      <c r="AU76" s="101">
        <f t="shared" si="60"/>
        <v>2070</v>
      </c>
      <c r="AV76" s="101">
        <f t="shared" si="60"/>
        <v>2071</v>
      </c>
      <c r="AW76" s="101">
        <f t="shared" si="60"/>
        <v>2072</v>
      </c>
      <c r="AX76" s="101">
        <f t="shared" si="60"/>
        <v>2073</v>
      </c>
      <c r="AY76" s="101">
        <f t="shared" si="60"/>
        <v>2074</v>
      </c>
      <c r="AZ76" s="101">
        <f t="shared" si="60"/>
        <v>2075</v>
      </c>
      <c r="BA76" s="101">
        <f t="shared" si="60"/>
        <v>2076</v>
      </c>
      <c r="BB76" s="101">
        <f t="shared" si="60"/>
        <v>2077</v>
      </c>
      <c r="BC76" s="101">
        <f t="shared" si="60"/>
        <v>2078</v>
      </c>
      <c r="BD76" s="101">
        <f t="shared" si="60"/>
        <v>2079</v>
      </c>
      <c r="BE76" s="101">
        <f t="shared" si="60"/>
        <v>2080</v>
      </c>
      <c r="BF76" s="101">
        <f t="shared" si="60"/>
        <v>2081</v>
      </c>
      <c r="BG76" s="101">
        <f t="shared" si="60"/>
        <v>2082</v>
      </c>
      <c r="BH76" s="101">
        <f t="shared" si="60"/>
        <v>2083</v>
      </c>
      <c r="BI76" s="101">
        <f t="shared" si="60"/>
        <v>2084</v>
      </c>
      <c r="BJ76" s="101">
        <f t="shared" si="60"/>
        <v>2085</v>
      </c>
      <c r="BK76" s="101">
        <f t="shared" si="60"/>
        <v>2086</v>
      </c>
      <c r="BL76" s="101" t="s">
        <v>501</v>
      </c>
    </row>
    <row r="77" spans="2:64">
      <c r="B77" t="s">
        <v>802</v>
      </c>
      <c r="C77" s="153">
        <f>C6*1000*C$70/100</f>
        <v>0</v>
      </c>
      <c r="D77" s="153">
        <f ca="1">(((D6+Detached!$E$135)-(SAP!$C$217*Detached!$E$135))*1000*D$70/100)-((Detached!$E$135*(1-SAP!$C$217))*1000*D$72/100)</f>
        <v>106918.31153700047</v>
      </c>
      <c r="E77" s="153">
        <f ca="1">(((E6+Detached!$E$135)-(SAP!$C$217*Detached!$E$135))*1000*E$70/100)-((Detached!$E$135*(1-SAP!$C$217))*1000*E$72/100)</f>
        <v>104264.79460214199</v>
      </c>
      <c r="F77" s="153">
        <f ca="1">(((F6+Detached!$E$135)-(SAP!$C$217*Detached!$E$135))*1000*F$70/100)-((Detached!$E$135*(1-SAP!$C$217))*1000*F$72/100)</f>
        <v>97816.660655607542</v>
      </c>
      <c r="G77" s="153">
        <f ca="1">(((G6+Detached!$E$135)-(SAP!$C$217*Detached!$E$135))*1000*G$70/100)-((Detached!$E$135*(1-SAP!$C$217))*1000*G$72/100)</f>
        <v>97212.832078418141</v>
      </c>
      <c r="H77" s="153">
        <f ca="1">(((H6+Detached!$E$135)-(SAP!$C$217*Detached!$E$135))*1000*H$70/100)-((Detached!$E$135*(1-SAP!$C$217))*1000*H$72/100)</f>
        <v>95951.350176420936</v>
      </c>
      <c r="I77" s="153">
        <f ca="1">(((I6+Detached!$E$135)-(SAP!$C$217*Detached!$E$135))*1000*I$70/100)-((Detached!$E$135*(1-SAP!$C$217))*1000*I$72/100)</f>
        <v>93130.012228620239</v>
      </c>
      <c r="J77" s="153">
        <f ca="1">(((J6+Detached!$E$135)-(SAP!$C$217*Detached!$E$135))*1000*J$70/100)-((Detached!$E$135*(1-SAP!$C$217))*1000*J$72/100)</f>
        <v>89878.231178877468</v>
      </c>
      <c r="K77" s="153">
        <f ca="1">(((K6+Detached!$E$135)-(SAP!$C$217*Detached!$E$135))*1000*K$70/100)-((Detached!$E$135*(1-SAP!$C$217))*1000*K$72/100)</f>
        <v>87553.988114309919</v>
      </c>
      <c r="L77" s="153">
        <f ca="1">(((L6+Detached!$E$135)-(SAP!$C$217*Detached!$E$135))*1000*L$70/100)-((Detached!$E$135*(1-SAP!$C$217))*1000*L$72/100)</f>
        <v>82290.797526911294</v>
      </c>
      <c r="M77" s="153">
        <f ca="1">(((M6+Detached!$E$135)-(SAP!$C$217*Detached!$E$135))*1000*M$70/100)-((Detached!$E$135*(1-SAP!$C$217))*1000*M$72/100)</f>
        <v>79508.016934213796</v>
      </c>
      <c r="N77" s="153">
        <f ca="1">(((N6+Detached!$E$135)-(SAP!$C$217*Detached!$E$135))*1000*N$70/100)-((Detached!$E$135*(1-SAP!$C$217))*1000*N$72/100)</f>
        <v>76819.340033056811</v>
      </c>
      <c r="O77" s="153">
        <f ca="1">(((O6+Detached!$E$135)-(SAP!$C$217*Detached!$E$135))*1000*O$70/100)-((Detached!$E$135*(1-SAP!$C$217))*1000*O$72/100)</f>
        <v>74221.584573001775</v>
      </c>
      <c r="P77" s="153">
        <f ca="1">(((P6+Detached!$E$135)-(SAP!$C$217*Detached!$E$135))*1000*P$70/100)-((Detached!$E$135*(1-SAP!$C$217))*1000*P$72/100)</f>
        <v>71711.67591594375</v>
      </c>
      <c r="Q77" s="153">
        <f ca="1">(((Q6+Detached!$E$135)-(SAP!$C$217*Detached!$E$135))*1000*Q$70/100)-((Detached!$E$135*(1-SAP!$C$217))*1000*Q$72/100)</f>
        <v>69286.643397047097</v>
      </c>
      <c r="R77" s="153">
        <f ca="1">(((R6+Detached!$E$135)-(SAP!$C$217*Detached!$E$135))*1000*R$70/100)-((Detached!$E$135*(1-SAP!$C$217))*1000*R$72/100)</f>
        <v>66943.61680874115</v>
      </c>
      <c r="S77" s="153">
        <f ca="1">(((S6+Detached!$E$135)-(SAP!$C$217*Detached!$E$135))*1000*S$70/100)-((Detached!$E$135*(1-SAP!$C$217))*1000*S$72/100)</f>
        <v>64679.823003614656</v>
      </c>
      <c r="T77" s="153">
        <f ca="1">(((T6+Detached!$E$135)-(SAP!$C$217*Detached!$E$135))*1000*T$70/100)-((Detached!$E$135*(1-SAP!$C$217))*1000*T$72/100)</f>
        <v>62492.582612188082</v>
      </c>
      <c r="U77" s="153">
        <f ca="1">(((U6+Detached!$E$135)-(SAP!$C$217*Detached!$E$135))*1000*U$70/100)-((Detached!$E$135*(1-SAP!$C$217))*1000*U$72/100)</f>
        <v>60379.306871679306</v>
      </c>
      <c r="V77" s="153">
        <f ca="1">(((V6+Detached!$E$135)-(SAP!$C$217*Detached!$E$135))*1000*V$70/100)-((Detached!$E$135*(1-SAP!$C$217))*1000*V$72/100)</f>
        <v>58337.494562008993</v>
      </c>
      <c r="W77" s="153">
        <f ca="1">(((W6+Detached!$E$135)-(SAP!$C$217*Detached!$E$135))*1000*W$70/100)-((Detached!$E$135*(1-SAP!$C$217))*1000*W$72/100)</f>
        <v>56364.729045419328</v>
      </c>
      <c r="X77" s="153">
        <f ca="1">(((X6+Detached!$E$135)-(SAP!$C$217*Detached!$E$135))*1000*X$70/100)-((Detached!$E$135*(1-SAP!$C$217))*1000*X$72/100)</f>
        <v>54458.675406202245</v>
      </c>
      <c r="Y77" s="153">
        <f ca="1">(((Y6+Detached!$E$135)-(SAP!$C$217*Detached!$E$135))*1000*Y$70/100)-((Detached!$E$135*(1-SAP!$C$217))*1000*Y$72/100)</f>
        <v>52617.077687151919</v>
      </c>
      <c r="Z77" s="153">
        <f ca="1">(((Z6+Detached!$E$135)-(SAP!$C$217*Detached!$E$135))*1000*Z$70/100)-((Detached!$E$135*(1-SAP!$C$217))*1000*Z$72/100)</f>
        <v>50837.756219470466</v>
      </c>
      <c r="AA77" s="153">
        <f ca="1">(((AA6+Detached!$E$135)-(SAP!$C$217*Detached!$E$135))*1000*AA$70/100)-((Detached!$E$135*(1-SAP!$C$217))*1000*AA$72/100)</f>
        <v>49118.605042966643</v>
      </c>
      <c r="AB77" s="153">
        <f ca="1">(((AB6+Detached!$E$135)-(SAP!$C$217*Detached!$E$135))*1000*AB$70/100)-((Detached!$E$135*(1-SAP!$C$217))*1000*AB$72/100)</f>
        <v>47457.589413494345</v>
      </c>
      <c r="AC77" s="153">
        <f ca="1">(((AC6+Detached!$E$135)-(SAP!$C$217*Detached!$E$135))*1000*AC$70/100)-((Detached!$E$135*(1-SAP!$C$217))*1000*AC$72/100)</f>
        <v>45852.743394680539</v>
      </c>
      <c r="AD77" s="153">
        <f ca="1">(((AD6+Detached!$E$135)-(SAP!$C$217*Detached!$E$135))*1000*AD$70/100)-((Detached!$E$135*(1-SAP!$C$217))*1000*AD$72/100)</f>
        <v>44302.167531092302</v>
      </c>
      <c r="AE77" s="153">
        <f ca="1">(((AE6+Detached!$E$135)-(SAP!$C$217*Detached!$E$135))*1000*AE$70/100)-((Detached!$E$135*(1-SAP!$C$217))*1000*AE$72/100)</f>
        <v>42804.026600089186</v>
      </c>
      <c r="AF77" s="153">
        <f ca="1">(((AF6+Detached!$E$135)-(SAP!$C$217*Detached!$E$135))*1000*AF$70/100)-((Detached!$E$135*(1-SAP!$C$217))*1000*AF$72/100)</f>
        <v>41356.547439699701</v>
      </c>
      <c r="AG77" s="153">
        <f ca="1">(((AG6+Detached!$E$135)-(SAP!$C$217*Detached!$E$135))*1000*AG$70/100)-((Detached!$E$135*(1-SAP!$C$217))*1000*AG$72/100)</f>
        <v>39958.016849951404</v>
      </c>
      <c r="AH77" s="153">
        <f ca="1">(((AH6+Detached!$E$135)-(SAP!$C$217*Detached!$E$135))*1000*AH$70/100)-((Detached!$E$135*(1-SAP!$C$217))*1000*AH$72/100)</f>
        <v>38794.191116457674</v>
      </c>
      <c r="AI77" s="153">
        <f ca="1">(((AI6+Detached!$E$135)-(SAP!$C$217*Detached!$E$135))*1000*AI$70/100)-((Detached!$E$135*(1-SAP!$C$217))*1000*AI$72/100)</f>
        <v>37664.263219861823</v>
      </c>
      <c r="AJ77" s="153">
        <f ca="1">(((AJ6+Detached!$E$135)-(SAP!$C$217*Detached!$E$135))*1000*AJ$70/100)-((Detached!$E$135*(1-SAP!$C$217))*1000*AJ$72/100)</f>
        <v>36567.245844526042</v>
      </c>
      <c r="AK77" s="153">
        <f ca="1">(((AK6+Detached!$E$135)-(SAP!$C$217*Detached!$E$135))*1000*AK$70/100)-((Detached!$E$135*(1-SAP!$C$217))*1000*AK$72/100)</f>
        <v>35502.180431578679</v>
      </c>
      <c r="AL77" s="153">
        <f ca="1">(((AL6+Detached!$E$135)-(SAP!$C$217*Detached!$E$135))*1000*AL$70/100)-((Detached!$E$135*(1-SAP!$C$217))*1000*AL$72/100)</f>
        <v>34468.136341338519</v>
      </c>
      <c r="AM77" s="153">
        <f ca="1">(((AM6+Detached!$E$135)-(SAP!$C$217*Detached!$E$135))*1000*AM$70/100)-((Detached!$E$135*(1-SAP!$C$217))*1000*AM$72/100)</f>
        <v>33464.210040134487</v>
      </c>
      <c r="AN77" s="153">
        <f ca="1">(((AN6+Detached!$E$135)-(SAP!$C$217*Detached!$E$135))*1000*AN$70/100)-((Detached!$E$135*(1-SAP!$C$217))*1000*AN$72/100)</f>
        <v>32489.524310810182</v>
      </c>
      <c r="AO77" s="153">
        <f ca="1">(((AO6+Detached!$E$135)-(SAP!$C$217*Detached!$E$135))*1000*AO$70/100)-((Detached!$E$135*(1-SAP!$C$217))*1000*AO$72/100)</f>
        <v>31543.227486223477</v>
      </c>
      <c r="AP77" s="153">
        <f ca="1">(((AP6+Detached!$E$135)-(SAP!$C$217*Detached!$E$135))*1000*AP$70/100)-((Detached!$E$135*(1-SAP!$C$217))*1000*AP$72/100)</f>
        <v>30624.492705071345</v>
      </c>
      <c r="AQ77" s="153">
        <f ca="1">(((AQ6+Detached!$E$135)-(SAP!$C$217*Detached!$E$135))*1000*AQ$70/100)-((Detached!$E$135*(1-SAP!$C$217))*1000*AQ$72/100)</f>
        <v>29732.517189389651</v>
      </c>
      <c r="AR77" s="153">
        <f ca="1">(((AR6+Detached!$E$135)-(SAP!$C$217*Detached!$E$135))*1000*AR$70/100)-((Detached!$E$135*(1-SAP!$C$217))*1000*AR$72/100)</f>
        <v>28866.521543096751</v>
      </c>
      <c r="AS77" s="153">
        <f ca="1">(((AS6+Detached!$E$135)-(SAP!$C$217*Detached!$E$135))*1000*AS$70/100)-((Detached!$E$135*(1-SAP!$C$217))*1000*AS$72/100)</f>
        <v>28025.749070967722</v>
      </c>
      <c r="AT77" s="153">
        <f ca="1">(((AT6+Detached!$E$135)-(SAP!$C$217*Detached!$E$135))*1000*AT$70/100)-((Detached!$E$135*(1-SAP!$C$217))*1000*AT$72/100)</f>
        <v>27209.465117444386</v>
      </c>
      <c r="AU77" s="153">
        <f ca="1">(((AU6+Detached!$E$135)-(SAP!$C$217*Detached!$E$135))*1000*AU$70/100)-((Detached!$E$135*(1-SAP!$C$217))*1000*AU$72/100)</f>
        <v>26416.95642470329</v>
      </c>
      <c r="AV77" s="153">
        <f ca="1">(((AV6+Detached!$E$135)-(SAP!$C$217*Detached!$E$135))*1000*AV$70/100)-((Detached!$E$135*(1-SAP!$C$217))*1000*AV$72/100)</f>
        <v>25647.530509420667</v>
      </c>
      <c r="AW77" s="153">
        <f ca="1">(((AW6+Detached!$E$135)-(SAP!$C$217*Detached!$E$135))*1000*AW$70/100)-((Detached!$E$135*(1-SAP!$C$217))*1000*AW$72/100)</f>
        <v>24900.515057689965</v>
      </c>
      <c r="AX77" s="153">
        <f ca="1">(((AX6+Detached!$E$135)-(SAP!$C$217*Detached!$E$135))*1000*AX$70/100)-((Detached!$E$135*(1-SAP!$C$217))*1000*AX$72/100)</f>
        <v>24175.257337563078</v>
      </c>
      <c r="AY77" s="153">
        <f ca="1">(((AY6+Detached!$E$135)-(SAP!$C$217*Detached!$E$135))*1000*AY$70/100)-((Detached!$E$135*(1-SAP!$C$217))*1000*AY$72/100)</f>
        <v>23471.123628702015</v>
      </c>
      <c r="AZ77" s="153">
        <f ca="1">(((AZ6+Detached!$E$135)-(SAP!$C$217*Detached!$E$135))*1000*AZ$70/100)-((Detached!$E$135*(1-SAP!$C$217))*1000*AZ$72/100)</f>
        <v>22787.498668642736</v>
      </c>
      <c r="BA77" s="153">
        <f ca="1">(((BA6+Detached!$E$135)-(SAP!$C$217*Detached!$E$135))*1000*BA$70/100)-((Detached!$E$135*(1-SAP!$C$217))*1000*BA$72/100)</f>
        <v>22123.785115187118</v>
      </c>
      <c r="BB77" s="153">
        <f ca="1">(((BB6+Detached!$E$135)-(SAP!$C$217*Detached!$E$135))*1000*BB$70/100)-((Detached!$E$135*(1-SAP!$C$217))*1000*BB$72/100)</f>
        <v>21479.403024453513</v>
      </c>
      <c r="BC77" s="153">
        <f ca="1">(((BC6+Detached!$E$135)-(SAP!$C$217*Detached!$E$135))*1000*BC$70/100)-((Detached!$E$135*(1-SAP!$C$217))*1000*BC$72/100)</f>
        <v>20853.789344129626</v>
      </c>
      <c r="BD77" s="153">
        <f ca="1">(((BD6+Detached!$E$135)-(SAP!$C$217*Detached!$E$135))*1000*BD$70/100)-((Detached!$E$135*(1-SAP!$C$217))*1000*BD$72/100)</f>
        <v>20246.397421485071</v>
      </c>
      <c r="BE77" s="153">
        <f ca="1">(((BE6+Detached!$E$135)-(SAP!$C$217*Detached!$E$135))*1000*BE$70/100)-((Detached!$E$135*(1-SAP!$C$217))*1000*BE$72/100)</f>
        <v>19656.696525713665</v>
      </c>
      <c r="BF77" s="153">
        <f ca="1">(((BF6+Detached!$E$135)-(SAP!$C$217*Detached!$E$135))*1000*BF$70/100)-((Detached!$E$135*(1-SAP!$C$217))*1000*BF$72/100)</f>
        <v>19084.171384188023</v>
      </c>
      <c r="BG77" s="153">
        <f ca="1">(((BG6+Detached!$E$135)-(SAP!$C$217*Detached!$E$135))*1000*BG$70/100)-((Detached!$E$135*(1-SAP!$C$217))*1000*BG$72/100)</f>
        <v>18528.321732221379</v>
      </c>
      <c r="BH77" s="153">
        <f ca="1">(((BH6+Detached!$E$135)-(SAP!$C$217*Detached!$E$135))*1000*BH$70/100)-((Detached!$E$135*(1-SAP!$C$217))*1000*BH$72/100)</f>
        <v>17988.661875943089</v>
      </c>
      <c r="BI77" s="153">
        <f ca="1">(((BI6+Detached!$E$135)-(SAP!$C$217*Detached!$E$135))*1000*BI$70/100)-((Detached!$E$135*(1-SAP!$C$217))*1000*BI$72/100)</f>
        <v>17464.720267905908</v>
      </c>
      <c r="BJ77" s="153">
        <f ca="1">(((BJ6+Detached!$E$135)-(SAP!$C$217*Detached!$E$135))*1000*BJ$70/100)-((Detached!$E$135*(1-SAP!$C$217))*1000*BJ$72/100)</f>
        <v>16956.039095054282</v>
      </c>
      <c r="BK77" s="153">
        <f ca="1">(((BK6+Detached!$E$135)-(SAP!$C$217*Detached!$E$135))*1000*BK$70/100)-((Detached!$E$135*(1-SAP!$C$217))*1000*BK$72/100)</f>
        <v>16462.17387869348</v>
      </c>
      <c r="BL77" s="154">
        <f ca="1">SUM(C77:BK77)</f>
        <v>2847719.7631486189</v>
      </c>
    </row>
    <row r="78" spans="2:64">
      <c r="B78" t="s">
        <v>803</v>
      </c>
      <c r="C78" s="153">
        <f>C7*1000*C$70/100</f>
        <v>0</v>
      </c>
      <c r="D78" s="153">
        <f ca="1">(((D7+Attached!$E$135)-(SAP!$C$217*Attached!$E$135))*1000*D$70/100)-((Attached!$E$135*(1-SAP!$C$217))*1000*D$72/100)</f>
        <v>231821.77961671512</v>
      </c>
      <c r="E78" s="153">
        <f ca="1">(((E7+Attached!$E$135)-(SAP!$C$217*Attached!$E$135))*1000*E$70/100)-((Attached!$E$135*(1-SAP!$C$217))*1000*E$72/100)</f>
        <v>226068.38705711506</v>
      </c>
      <c r="F78" s="153">
        <f ca="1">(((F7+Attached!$E$135)-(SAP!$C$217*Attached!$E$135))*1000*F$70/100)-((Attached!$E$135*(1-SAP!$C$217))*1000*F$72/100)</f>
        <v>212087.45277931116</v>
      </c>
      <c r="G78" s="153">
        <f ca="1">(((G7+Attached!$E$135)-(SAP!$C$217*Attached!$E$135))*1000*G$70/100)-((Attached!$E$135*(1-SAP!$C$217))*1000*G$72/100)</f>
        <v>210778.22320642331</v>
      </c>
      <c r="H78" s="153">
        <f ca="1">(((H7+Attached!$E$135)-(SAP!$C$217*Attached!$E$135))*1000*H$70/100)-((Attached!$E$135*(1-SAP!$C$217))*1000*H$72/100)</f>
        <v>208043.06048947311</v>
      </c>
      <c r="I78" s="153">
        <f ca="1">(((I7+Attached!$E$135)-(SAP!$C$217*Attached!$E$135))*1000*I$70/100)-((Attached!$E$135*(1-SAP!$C$217))*1000*I$72/100)</f>
        <v>201925.79606061065</v>
      </c>
      <c r="J78" s="153">
        <f ca="1">(((J7+Attached!$E$135)-(SAP!$C$217*Attached!$E$135))*1000*J$70/100)-((Attached!$E$135*(1-SAP!$C$217))*1000*J$72/100)</f>
        <v>194875.23887317872</v>
      </c>
      <c r="K78" s="153">
        <f ca="1">(((K7+Attached!$E$135)-(SAP!$C$217*Attached!$E$135))*1000*K$70/100)-((Attached!$E$135*(1-SAP!$C$217))*1000*K$72/100)</f>
        <v>189835.78252801008</v>
      </c>
      <c r="L78" s="153">
        <f ca="1">(((L7+Attached!$E$135)-(SAP!$C$217*Attached!$E$135))*1000*L$70/100)-((Attached!$E$135*(1-SAP!$C$217))*1000*L$72/100)</f>
        <v>178424.05902720959</v>
      </c>
      <c r="M78" s="153">
        <f ca="1">(((M7+Attached!$E$135)-(SAP!$C$217*Attached!$E$135))*1000*M$70/100)-((Attached!$E$135*(1-SAP!$C$217))*1000*M$72/100)</f>
        <v>172390.39519537162</v>
      </c>
      <c r="N78" s="153">
        <f ca="1">(((N7+Attached!$E$135)-(SAP!$C$217*Attached!$E$135))*1000*N$70/100)-((Attached!$E$135*(1-SAP!$C$217))*1000*N$72/100)</f>
        <v>166560.76830470687</v>
      </c>
      <c r="O78" s="153">
        <f ca="1">(((O7+Attached!$E$135)-(SAP!$C$217*Attached!$E$135))*1000*O$70/100)-((Attached!$E$135*(1-SAP!$C$217))*1000*O$72/100)</f>
        <v>160928.27855527235</v>
      </c>
      <c r="P78" s="153">
        <f ca="1">(((P7+Attached!$E$135)-(SAP!$C$217*Attached!$E$135))*1000*P$70/100)-((Attached!$E$135*(1-SAP!$C$217))*1000*P$72/100)</f>
        <v>155486.25947369312</v>
      </c>
      <c r="Q78" s="153">
        <f ca="1">(((Q7+Attached!$E$135)-(SAP!$C$217*Attached!$E$135))*1000*Q$70/100)-((Attached!$E$135*(1-SAP!$C$217))*1000*Q$72/100)</f>
        <v>150228.27002289193</v>
      </c>
      <c r="R78" s="153">
        <f ca="1">(((R7+Attached!$E$135)-(SAP!$C$217*Attached!$E$135))*1000*R$70/100)-((Attached!$E$135*(1-SAP!$C$217))*1000*R$72/100)</f>
        <v>145148.08697863951</v>
      </c>
      <c r="S78" s="153">
        <f ca="1">(((S7+Attached!$E$135)-(SAP!$C$217*Attached!$E$135))*1000*S$70/100)-((Attached!$E$135*(1-SAP!$C$217))*1000*S$72/100)</f>
        <v>140239.69756390294</v>
      </c>
      <c r="T78" s="153">
        <f ca="1">(((T7+Attached!$E$135)-(SAP!$C$217*Attached!$E$135))*1000*T$70/100)-((Attached!$E$135*(1-SAP!$C$217))*1000*T$72/100)</f>
        <v>135497.29233227338</v>
      </c>
      <c r="U78" s="153">
        <f ca="1">(((U7+Attached!$E$135)-(SAP!$C$217*Attached!$E$135))*1000*U$70/100)-((Attached!$E$135*(1-SAP!$C$217))*1000*U$72/100)</f>
        <v>130915.25829205159</v>
      </c>
      <c r="V78" s="153">
        <f ca="1">(((V7+Attached!$E$135)-(SAP!$C$217*Attached!$E$135))*1000*V$70/100)-((Attached!$E$135*(1-SAP!$C$217))*1000*V$72/100)</f>
        <v>126488.17226285177</v>
      </c>
      <c r="W78" s="153">
        <f ca="1">(((W7+Attached!$E$135)-(SAP!$C$217*Attached!$E$135))*1000*W$70/100)-((Attached!$E$135*(1-SAP!$C$217))*1000*W$72/100)</f>
        <v>122210.79445686162</v>
      </c>
      <c r="X78" s="153">
        <f ca="1">(((X7+Attached!$E$135)-(SAP!$C$217*Attached!$E$135))*1000*X$70/100)-((Attached!$E$135*(1-SAP!$C$217))*1000*X$72/100)</f>
        <v>118078.06227716101</v>
      </c>
      <c r="Y78" s="153">
        <f ca="1">(((Y7+Attached!$E$135)-(SAP!$C$217*Attached!$E$135))*1000*Y$70/100)-((Attached!$E$135*(1-SAP!$C$217))*1000*Y$72/100)</f>
        <v>114085.08432575941</v>
      </c>
      <c r="Z78" s="153">
        <f ca="1">(((Z7+Attached!$E$135)-(SAP!$C$217*Attached!$E$135))*1000*Z$70/100)-((Attached!$E$135*(1-SAP!$C$217))*1000*Z$72/100)</f>
        <v>110227.13461426033</v>
      </c>
      <c r="AA78" s="153">
        <f ca="1">(((AA7+Attached!$E$135)-(SAP!$C$217*Attached!$E$135))*1000*AA$70/100)-((Attached!$E$135*(1-SAP!$C$217))*1000*AA$72/100)</f>
        <v>106499.64697029984</v>
      </c>
      <c r="AB78" s="153">
        <f ca="1">(((AB7+Attached!$E$135)-(SAP!$C$217*Attached!$E$135))*1000*AB$70/100)-((Attached!$E$135*(1-SAP!$C$217))*1000*AB$72/100)</f>
        <v>102898.20963313997</v>
      </c>
      <c r="AC78" s="153">
        <f ca="1">(((AC7+Attached!$E$135)-(SAP!$C$217*Attached!$E$135))*1000*AC$70/100)-((Attached!$E$135*(1-SAP!$C$217))*1000*AC$72/100)</f>
        <v>99418.56003201929</v>
      </c>
      <c r="AD78" s="153">
        <f ca="1">(((AD7+Attached!$E$135)-(SAP!$C$217*Attached!$E$135))*1000*AD$70/100)-((Attached!$E$135*(1-SAP!$C$217))*1000*AD$72/100)</f>
        <v>96056.579741081456</v>
      </c>
      <c r="AE78" s="153">
        <f ca="1">(((AE7+Attached!$E$135)-(SAP!$C$217*Attached!$E$135))*1000*AE$70/100)-((Attached!$E$135*(1-SAP!$C$217))*1000*AE$72/100)</f>
        <v>92808.289604909645</v>
      </c>
      <c r="AF78" s="153">
        <f ca="1">(((AF7+Attached!$E$135)-(SAP!$C$217*Attached!$E$135))*1000*AF$70/100)-((Attached!$E$135*(1-SAP!$C$217))*1000*AF$72/100)</f>
        <v>89669.845028898199</v>
      </c>
      <c r="AG78" s="153">
        <f ca="1">(((AG7+Attached!$E$135)-(SAP!$C$217*Attached!$E$135))*1000*AG$70/100)-((Attached!$E$135*(1-SAP!$C$217))*1000*AG$72/100)</f>
        <v>86637.531428887145</v>
      </c>
      <c r="AH78" s="153">
        <f ca="1">(((AH7+Attached!$E$135)-(SAP!$C$217*Attached!$E$135))*1000*AH$70/100)-((Attached!$E$135*(1-SAP!$C$217))*1000*AH$72/100)</f>
        <v>84114.108183385571</v>
      </c>
      <c r="AI78" s="153">
        <f ca="1">(((AI7+Attached!$E$135)-(SAP!$C$217*Attached!$E$135))*1000*AI$70/100)-((Attached!$E$135*(1-SAP!$C$217))*1000*AI$72/100)</f>
        <v>81664.182702316117</v>
      </c>
      <c r="AJ78" s="153">
        <f ca="1">(((AJ7+Attached!$E$135)-(SAP!$C$217*Attached!$E$135))*1000*AJ$70/100)-((Attached!$E$135*(1-SAP!$C$217))*1000*AJ$72/100)</f>
        <v>79285.614274093299</v>
      </c>
      <c r="AK78" s="153">
        <f ca="1">(((AK7+Attached!$E$135)-(SAP!$C$217*Attached!$E$135))*1000*AK$70/100)-((Attached!$E$135*(1-SAP!$C$217))*1000*AK$72/100)</f>
        <v>76976.324537954672</v>
      </c>
      <c r="AL78" s="153">
        <f ca="1">(((AL7+Attached!$E$135)-(SAP!$C$217*Attached!$E$135))*1000*AL$70/100)-((Attached!$E$135*(1-SAP!$C$217))*1000*AL$72/100)</f>
        <v>74734.295667917133</v>
      </c>
      <c r="AM78" s="153">
        <f ca="1">(((AM7+Attached!$E$135)-(SAP!$C$217*Attached!$E$135))*1000*AM$70/100)-((Attached!$E$135*(1-SAP!$C$217))*1000*AM$72/100)</f>
        <v>72557.568609628303</v>
      </c>
      <c r="AN78" s="153">
        <f ca="1">(((AN7+Attached!$E$135)-(SAP!$C$217*Attached!$E$135))*1000*AN$70/100)-((Attached!$E$135*(1-SAP!$C$217))*1000*AN$72/100)</f>
        <v>70444.241368571151</v>
      </c>
      <c r="AO78" s="153">
        <f ca="1">(((AO7+Attached!$E$135)-(SAP!$C$217*Attached!$E$135))*1000*AO$70/100)-((Attached!$E$135*(1-SAP!$C$217))*1000*AO$72/100)</f>
        <v>68392.467348127335</v>
      </c>
      <c r="AP78" s="153">
        <f ca="1">(((AP7+Attached!$E$135)-(SAP!$C$217*Attached!$E$135))*1000*AP$70/100)-((Attached!$E$135*(1-SAP!$C$217))*1000*AP$72/100)</f>
        <v>66400.453736045965</v>
      </c>
      <c r="AQ78" s="153">
        <f ca="1">(((AQ7+Attached!$E$135)-(SAP!$C$217*Attached!$E$135))*1000*AQ$70/100)-((Attached!$E$135*(1-SAP!$C$217))*1000*AQ$72/100)</f>
        <v>64466.459937908709</v>
      </c>
      <c r="AR78" s="153">
        <f ca="1">(((AR7+Attached!$E$135)-(SAP!$C$217*Attached!$E$135))*1000*AR$70/100)-((Attached!$E$135*(1-SAP!$C$217))*1000*AR$72/100)</f>
        <v>62588.796056222032</v>
      </c>
      <c r="AS78" s="153">
        <f ca="1">(((AS7+Attached!$E$135)-(SAP!$C$217*Attached!$E$135))*1000*AS$70/100)-((Attached!$E$135*(1-SAP!$C$217))*1000*AS$72/100)</f>
        <v>60765.821413807811</v>
      </c>
      <c r="AT78" s="153">
        <f ca="1">(((AT7+Attached!$E$135)-(SAP!$C$217*Attached!$E$135))*1000*AT$70/100)-((Attached!$E$135*(1-SAP!$C$217))*1000*AT$72/100)</f>
        <v>58995.943120201766</v>
      </c>
      <c r="AU78" s="153">
        <f ca="1">(((AU7+Attached!$E$135)-(SAP!$C$217*Attached!$E$135))*1000*AU$70/100)-((Attached!$E$135*(1-SAP!$C$217))*1000*AU$72/100)</f>
        <v>57277.614679807528</v>
      </c>
      <c r="AV78" s="153">
        <f ca="1">(((AV7+Attached!$E$135)-(SAP!$C$217*Attached!$E$135))*1000*AV$70/100)-((Attached!$E$135*(1-SAP!$C$217))*1000*AV$72/100)</f>
        <v>55609.334640589841</v>
      </c>
      <c r="AW78" s="153">
        <f ca="1">(((AW7+Attached!$E$135)-(SAP!$C$217*Attached!$E$135))*1000*AW$70/100)-((Attached!$E$135*(1-SAP!$C$217))*1000*AW$72/100)</f>
        <v>53989.645282126054</v>
      </c>
      <c r="AX78" s="153">
        <f ca="1">(((AX7+Attached!$E$135)-(SAP!$C$217*Attached!$E$135))*1000*AX$70/100)-((Attached!$E$135*(1-SAP!$C$217))*1000*AX$72/100)</f>
        <v>52417.13134186995</v>
      </c>
      <c r="AY78" s="153">
        <f ca="1">(((AY7+Attached!$E$135)-(SAP!$C$217*Attached!$E$135))*1000*AY$70/100)-((Attached!$E$135*(1-SAP!$C$217))*1000*AY$72/100)</f>
        <v>50890.418778514533</v>
      </c>
      <c r="AZ78" s="153">
        <f ca="1">(((AZ7+Attached!$E$135)-(SAP!$C$217*Attached!$E$135))*1000*AZ$70/100)-((Attached!$E$135*(1-SAP!$C$217))*1000*AZ$72/100)</f>
        <v>49408.173571373321</v>
      </c>
      <c r="BA78" s="153">
        <f ca="1">(((BA7+Attached!$E$135)-(SAP!$C$217*Attached!$E$135))*1000*BA$70/100)-((Attached!$E$135*(1-SAP!$C$217))*1000*BA$72/100)</f>
        <v>47969.100554731376</v>
      </c>
      <c r="BB78" s="153">
        <f ca="1">(((BB7+Attached!$E$135)-(SAP!$C$217*Attached!$E$135))*1000*BB$70/100)-((Attached!$E$135*(1-SAP!$C$217))*1000*BB$72/100)</f>
        <v>46571.942286146965</v>
      </c>
      <c r="BC78" s="153">
        <f ca="1">(((BC7+Attached!$E$135)-(SAP!$C$217*Attached!$E$135))*1000*BC$70/100)-((Attached!$E$135*(1-SAP!$C$217))*1000*BC$72/100)</f>
        <v>45215.47794771551</v>
      </c>
      <c r="BD78" s="153">
        <f ca="1">(((BD7+Attached!$E$135)-(SAP!$C$217*Attached!$E$135))*1000*BD$70/100)-((Attached!$E$135*(1-SAP!$C$217))*1000*BD$72/100)</f>
        <v>43898.522279335441</v>
      </c>
      <c r="BE78" s="153">
        <f ca="1">(((BE7+Attached!$E$135)-(SAP!$C$217*Attached!$E$135))*1000*BE$70/100)-((Attached!$E$135*(1-SAP!$C$217))*1000*BE$72/100)</f>
        <v>42619.924543044122</v>
      </c>
      <c r="BF78" s="153">
        <f ca="1">(((BF7+Attached!$E$135)-(SAP!$C$217*Attached!$E$135))*1000*BF$70/100)-((Attached!$E$135*(1-SAP!$C$217))*1000*BF$72/100)</f>
        <v>41378.567517518561</v>
      </c>
      <c r="BG78" s="153">
        <f ca="1">(((BG7+Attached!$E$135)-(SAP!$C$217*Attached!$E$135))*1000*BG$70/100)-((Attached!$E$135*(1-SAP!$C$217))*1000*BG$72/100)</f>
        <v>40173.36652186267</v>
      </c>
      <c r="BH78" s="153">
        <f ca="1">(((BH7+Attached!$E$135)-(SAP!$C$217*Attached!$E$135))*1000*BH$70/100)-((Attached!$E$135*(1-SAP!$C$217))*1000*BH$72/100)</f>
        <v>39003.268467827846</v>
      </c>
      <c r="BI78" s="153">
        <f ca="1">(((BI7+Attached!$E$135)-(SAP!$C$217*Attached!$E$135))*1000*BI$70/100)-((Attached!$E$135*(1-SAP!$C$217))*1000*BI$72/100)</f>
        <v>37867.250939638681</v>
      </c>
      <c r="BJ78" s="153">
        <f ca="1">(((BJ7+Attached!$E$135)-(SAP!$C$217*Attached!$E$135))*1000*BJ$70/100)-((Attached!$E$135*(1-SAP!$C$217))*1000*BJ$72/100)</f>
        <v>36764.321300620082</v>
      </c>
      <c r="BK78" s="153">
        <f ca="1">(((BK7+Attached!$E$135)-(SAP!$C$217*Attached!$E$135))*1000*BK$70/100)-((Attached!$E$135*(1-SAP!$C$217))*1000*BK$72/100)</f>
        <v>35693.515825844741</v>
      </c>
      <c r="BL78" s="154">
        <f t="shared" ref="BL78:BL87" ca="1" si="61">SUM(C78:BK78)</f>
        <v>6174465.8501677271</v>
      </c>
    </row>
    <row r="79" spans="2:64">
      <c r="B79" t="s">
        <v>804</v>
      </c>
      <c r="C79" s="153">
        <f>C8*1000*C$70/100</f>
        <v>0</v>
      </c>
      <c r="D79" s="153">
        <f ca="1">(((D8+'1BedFlat'!$E$135)-(SAP!$C$217*'1BedFlat'!$E$135))*1000*D$70/100)-(('1BedFlat'!$E$135*(1-SAP!$C$217))*1000*D$72/100)</f>
        <v>19363.268235411277</v>
      </c>
      <c r="E79" s="153">
        <f ca="1">(((E8+'1BedFlat'!$E$135)-(SAP!$C$217*'1BedFlat'!$E$135))*1000*E$70/100)-(('1BedFlat'!$E$135*(1-SAP!$C$217))*1000*E$72/100)</f>
        <v>18882.707333931932</v>
      </c>
      <c r="F79" s="153">
        <f ca="1">(((F8+'1BedFlat'!$E$135)-(SAP!$C$217*'1BedFlat'!$E$135))*1000*F$70/100)-(('1BedFlat'!$E$135*(1-SAP!$C$217))*1000*F$72/100)</f>
        <v>17714.928443396428</v>
      </c>
      <c r="G79" s="153">
        <f ca="1">(((G8+'1BedFlat'!$E$135)-(SAP!$C$217*'1BedFlat'!$E$135))*1000*G$70/100)-(('1BedFlat'!$E$135*(1-SAP!$C$217))*1000*G$72/100)</f>
        <v>17605.573043556626</v>
      </c>
      <c r="H79" s="153">
        <f ca="1">(((H8+'1BedFlat'!$E$135)-(SAP!$C$217*'1BedFlat'!$E$135))*1000*H$70/100)-(('1BedFlat'!$E$135*(1-SAP!$C$217))*1000*H$72/100)</f>
        <v>17377.114399837439</v>
      </c>
      <c r="I79" s="153">
        <f ca="1">(((I8+'1BedFlat'!$E$135)-(SAP!$C$217*'1BedFlat'!$E$135))*1000*I$70/100)-(('1BedFlat'!$E$135*(1-SAP!$C$217))*1000*I$72/100)</f>
        <v>16866.160544686965</v>
      </c>
      <c r="J79" s="153">
        <f ca="1">(((J8+'1BedFlat'!$E$135)-(SAP!$C$217*'1BedFlat'!$E$135))*1000*J$70/100)-(('1BedFlat'!$E$135*(1-SAP!$C$217))*1000*J$72/100)</f>
        <v>16277.251986332049</v>
      </c>
      <c r="K79" s="153">
        <f ca="1">(((K8+'1BedFlat'!$E$135)-(SAP!$C$217*'1BedFlat'!$E$135))*1000*K$70/100)-(('1BedFlat'!$E$135*(1-SAP!$C$217))*1000*K$72/100)</f>
        <v>15856.32369765494</v>
      </c>
      <c r="L79" s="153">
        <f ca="1">(((L8+'1BedFlat'!$E$135)-(SAP!$C$217*'1BedFlat'!$E$135))*1000*L$70/100)-(('1BedFlat'!$E$135*(1-SAP!$C$217))*1000*L$72/100)</f>
        <v>14903.14206157361</v>
      </c>
      <c r="M79" s="153">
        <f ca="1">(((M8+'1BedFlat'!$E$135)-(SAP!$C$217*'1BedFlat'!$E$135))*1000*M$70/100)-(('1BedFlat'!$E$135*(1-SAP!$C$217))*1000*M$72/100)</f>
        <v>14399.171073984164</v>
      </c>
      <c r="N79" s="153">
        <f ca="1">(((N8+'1BedFlat'!$E$135)-(SAP!$C$217*'1BedFlat'!$E$135))*1000*N$70/100)-(('1BedFlat'!$E$135*(1-SAP!$C$217))*1000*N$72/100)</f>
        <v>13912.242583559579</v>
      </c>
      <c r="O79" s="153">
        <f ca="1">(((O8+'1BedFlat'!$E$135)-(SAP!$C$217*'1BedFlat'!$E$135))*1000*O$70/100)-(('1BedFlat'!$E$135*(1-SAP!$C$217))*1000*O$72/100)</f>
        <v>13441.780273970609</v>
      </c>
      <c r="P79" s="153">
        <f ca="1">(((P8+'1BedFlat'!$E$135)-(SAP!$C$217*'1BedFlat'!$E$135))*1000*P$70/100)-(('1BedFlat'!$E$135*(1-SAP!$C$217))*1000*P$72/100)</f>
        <v>12987.227317846002</v>
      </c>
      <c r="Q79" s="153">
        <f ca="1">(((Q8+'1BedFlat'!$E$135)-(SAP!$C$217*'1BedFlat'!$E$135))*1000*Q$70/100)-(('1BedFlat'!$E$135*(1-SAP!$C$217))*1000*Q$72/100)</f>
        <v>12548.045717725607</v>
      </c>
      <c r="R79" s="153">
        <f ca="1">(((R8+'1BedFlat'!$E$135)-(SAP!$C$217*'1BedFlat'!$E$135))*1000*R$70/100)-(('1BedFlat'!$E$135*(1-SAP!$C$217))*1000*R$72/100)</f>
        <v>12123.715669300103</v>
      </c>
      <c r="S79" s="153">
        <f ca="1">(((S8+'1BedFlat'!$E$135)-(SAP!$C$217*'1BedFlat'!$E$135))*1000*S$70/100)-(('1BedFlat'!$E$135*(1-SAP!$C$217))*1000*S$72/100)</f>
        <v>11713.734946183673</v>
      </c>
      <c r="T79" s="153">
        <f ca="1">(((T8+'1BedFlat'!$E$135)-(SAP!$C$217*'1BedFlat'!$E$135))*1000*T$70/100)-(('1BedFlat'!$E$135*(1-SAP!$C$217))*1000*T$72/100)</f>
        <v>11317.618305491473</v>
      </c>
      <c r="U79" s="153">
        <f ca="1">(((U8+'1BedFlat'!$E$135)-(SAP!$C$217*'1BedFlat'!$E$135))*1000*U$70/100)-(('1BedFlat'!$E$135*(1-SAP!$C$217))*1000*U$72/100)</f>
        <v>10934.896913518332</v>
      </c>
      <c r="V79" s="153">
        <f ca="1">(((V8+'1BedFlat'!$E$135)-(SAP!$C$217*'1BedFlat'!$E$135))*1000*V$70/100)-(('1BedFlat'!$E$135*(1-SAP!$C$217))*1000*V$72/100)</f>
        <v>10565.117790838967</v>
      </c>
      <c r="W79" s="153">
        <f ca="1">(((W8+'1BedFlat'!$E$135)-(SAP!$C$217*'1BedFlat'!$E$135))*1000*W$70/100)-(('1BedFlat'!$E$135*(1-SAP!$C$217))*1000*W$72/100)</f>
        <v>10207.843276172918</v>
      </c>
      <c r="X79" s="153">
        <f ca="1">(((X8+'1BedFlat'!$E$135)-(SAP!$C$217*'1BedFlat'!$E$135))*1000*X$70/100)-(('1BedFlat'!$E$135*(1-SAP!$C$217))*1000*X$72/100)</f>
        <v>9862.650508379631</v>
      </c>
      <c r="Y79" s="153">
        <f ca="1">(((Y8+'1BedFlat'!$E$135)-(SAP!$C$217*'1BedFlat'!$E$135))*1000*Y$70/100)-(('1BedFlat'!$E$135*(1-SAP!$C$217))*1000*Y$72/100)</f>
        <v>9529.1309259706595</v>
      </c>
      <c r="Z79" s="153">
        <f ca="1">(((Z8+'1BedFlat'!$E$135)-(SAP!$C$217*'1BedFlat'!$E$135))*1000*Z$70/100)-(('1BedFlat'!$E$135*(1-SAP!$C$217))*1000*Z$72/100)</f>
        <v>9206.8897835465305</v>
      </c>
      <c r="AA79" s="153">
        <f ca="1">(((AA8+'1BedFlat'!$E$135)-(SAP!$C$217*'1BedFlat'!$E$135))*1000*AA$70/100)-(('1BedFlat'!$E$135*(1-SAP!$C$217))*1000*AA$72/100)</f>
        <v>8895.5456845860226</v>
      </c>
      <c r="AB79" s="153">
        <f ca="1">(((AB8+'1BedFlat'!$E$135)-(SAP!$C$217*'1BedFlat'!$E$135))*1000*AB$70/100)-(('1BedFlat'!$E$135*(1-SAP!$C$217))*1000*AB$72/100)</f>
        <v>8594.7301300348045</v>
      </c>
      <c r="AC79" s="153">
        <f ca="1">(((AC8+'1BedFlat'!$E$135)-(SAP!$C$217*'1BedFlat'!$E$135))*1000*AC$70/100)-(('1BedFlat'!$E$135*(1-SAP!$C$217))*1000*AC$72/100)</f>
        <v>8304.0870821592325</v>
      </c>
      <c r="AD79" s="153">
        <f ca="1">(((AD8+'1BedFlat'!$E$135)-(SAP!$C$217*'1BedFlat'!$E$135))*1000*AD$70/100)-(('1BedFlat'!$E$135*(1-SAP!$C$217))*1000*AD$72/100)</f>
        <v>8023.2725431490171</v>
      </c>
      <c r="AE79" s="153">
        <f ca="1">(((AE8+'1BedFlat'!$E$135)-(SAP!$C$217*'1BedFlat'!$E$135))*1000*AE$70/100)-(('1BedFlat'!$E$135*(1-SAP!$C$217))*1000*AE$72/100)</f>
        <v>7751.9541479700665</v>
      </c>
      <c r="AF79" s="153">
        <f ca="1">(((AF8+'1BedFlat'!$E$135)-(SAP!$C$217*'1BedFlat'!$E$135))*1000*AF$70/100)-(('1BedFlat'!$E$135*(1-SAP!$C$217))*1000*AF$72/100)</f>
        <v>7489.8107709855731</v>
      </c>
      <c r="AG79" s="153">
        <f ca="1">(((AG8+'1BedFlat'!$E$135)-(SAP!$C$217*'1BedFlat'!$E$135))*1000*AG$70/100)-(('1BedFlat'!$E$135*(1-SAP!$C$217))*1000*AG$72/100)</f>
        <v>7236.5321458797816</v>
      </c>
      <c r="AH79" s="153">
        <f ca="1">(((AH8+'1BedFlat'!$E$135)-(SAP!$C$217*'1BedFlat'!$E$135))*1000*AH$70/100)-(('1BedFlat'!$E$135*(1-SAP!$C$217))*1000*AH$72/100)</f>
        <v>7025.7593649318242</v>
      </c>
      <c r="AI79" s="153">
        <f ca="1">(((AI8+'1BedFlat'!$E$135)-(SAP!$C$217*'1BedFlat'!$E$135))*1000*AI$70/100)-(('1BedFlat'!$E$135*(1-SAP!$C$217))*1000*AI$72/100)</f>
        <v>6821.1255970211896</v>
      </c>
      <c r="AJ79" s="153">
        <f ca="1">(((AJ8+'1BedFlat'!$E$135)-(SAP!$C$217*'1BedFlat'!$E$135))*1000*AJ$70/100)-(('1BedFlat'!$E$135*(1-SAP!$C$217))*1000*AJ$72/100)</f>
        <v>6622.4520359429016</v>
      </c>
      <c r="AK79" s="153">
        <f ca="1">(((AK8+'1BedFlat'!$E$135)-(SAP!$C$217*'1BedFlat'!$E$135))*1000*AK$70/100)-(('1BedFlat'!$E$135*(1-SAP!$C$217))*1000*AK$72/100)</f>
        <v>6429.5650834397111</v>
      </c>
      <c r="AL79" s="153">
        <f ca="1">(((AL8+'1BedFlat'!$E$135)-(SAP!$C$217*'1BedFlat'!$E$135))*1000*AL$70/100)-(('1BedFlat'!$E$135*(1-SAP!$C$217))*1000*AL$72/100)</f>
        <v>6242.2961975142825</v>
      </c>
      <c r="AM79" s="153">
        <f ca="1">(((AM8+'1BedFlat'!$E$135)-(SAP!$C$217*'1BedFlat'!$E$135))*1000*AM$70/100)-(('1BedFlat'!$E$135*(1-SAP!$C$217))*1000*AM$72/100)</f>
        <v>6060.4817451594981</v>
      </c>
      <c r="AN79" s="153">
        <f ca="1">(((AN8+'1BedFlat'!$E$135)-(SAP!$C$217*'1BedFlat'!$E$135))*1000*AN$70/100)-(('1BedFlat'!$E$135*(1-SAP!$C$217))*1000*AN$72/100)</f>
        <v>5883.9628593781536</v>
      </c>
      <c r="AO79" s="153">
        <f ca="1">(((AO8+'1BedFlat'!$E$135)-(SAP!$C$217*'1BedFlat'!$E$135))*1000*AO$70/100)-(('1BedFlat'!$E$135*(1-SAP!$C$217))*1000*AO$72/100)</f>
        <v>5712.5853003671382</v>
      </c>
      <c r="AP79" s="153">
        <f ca="1">(((AP8+'1BedFlat'!$E$135)-(SAP!$C$217*'1BedFlat'!$E$135))*1000*AP$70/100)-(('1BedFlat'!$E$135*(1-SAP!$C$217))*1000*AP$72/100)</f>
        <v>5546.1993207447949</v>
      </c>
      <c r="AQ79" s="153">
        <f ca="1">(((AQ8+'1BedFlat'!$E$135)-(SAP!$C$217*'1BedFlat'!$E$135))*1000*AQ$70/100)-(('1BedFlat'!$E$135*(1-SAP!$C$217))*1000*AQ$72/100)</f>
        <v>5384.6595347036846</v>
      </c>
      <c r="AR79" s="153">
        <f ca="1">(((AR8+'1BedFlat'!$E$135)-(SAP!$C$217*'1BedFlat'!$E$135))*1000*AR$70/100)-(('1BedFlat'!$E$135*(1-SAP!$C$217))*1000*AR$72/100)</f>
        <v>5227.8247909744505</v>
      </c>
      <c r="AS79" s="153">
        <f ca="1">(((AS8+'1BedFlat'!$E$135)-(SAP!$C$217*'1BedFlat'!$E$135))*1000*AS$70/100)-(('1BedFlat'!$E$135*(1-SAP!$C$217))*1000*AS$72/100)</f>
        <v>5075.5580494897586</v>
      </c>
      <c r="AT79" s="153">
        <f ca="1">(((AT8+'1BedFlat'!$E$135)-(SAP!$C$217*'1BedFlat'!$E$135))*1000*AT$70/100)-(('1BedFlat'!$E$135*(1-SAP!$C$217))*1000*AT$72/100)</f>
        <v>4927.7262616405424</v>
      </c>
      <c r="AU79" s="153">
        <f ca="1">(((AU8+'1BedFlat'!$E$135)-(SAP!$C$217*'1BedFlat'!$E$135))*1000*AU$70/100)-(('1BedFlat'!$E$135*(1-SAP!$C$217))*1000*AU$72/100)</f>
        <v>4784.2002540199437</v>
      </c>
      <c r="AV79" s="153">
        <f ca="1">(((AV8+'1BedFlat'!$E$135)-(SAP!$C$217*'1BedFlat'!$E$135))*1000*AV$70/100)-(('1BedFlat'!$E$135*(1-SAP!$C$217))*1000*AV$72/100)</f>
        <v>4644.854615553344</v>
      </c>
      <c r="AW79" s="153">
        <f ca="1">(((AW8+'1BedFlat'!$E$135)-(SAP!$C$217*'1BedFlat'!$E$135))*1000*AW$70/100)-(('1BedFlat'!$E$135*(1-SAP!$C$217))*1000*AW$72/100)</f>
        <v>4509.5675879158671</v>
      </c>
      <c r="AX79" s="153">
        <f ca="1">(((AX8+'1BedFlat'!$E$135)-(SAP!$C$217*'1BedFlat'!$E$135))*1000*AX$70/100)-(('1BedFlat'!$E$135*(1-SAP!$C$217))*1000*AX$72/100)</f>
        <v>4378.2209591416186</v>
      </c>
      <c r="AY79" s="153">
        <f ca="1">(((AY8+'1BedFlat'!$E$135)-(SAP!$C$217*'1BedFlat'!$E$135))*1000*AY$70/100)-(('1BedFlat'!$E$135*(1-SAP!$C$217))*1000*AY$72/100)</f>
        <v>4250.699960331669</v>
      </c>
      <c r="AZ79" s="153">
        <f ca="1">(((AZ8+'1BedFlat'!$E$135)-(SAP!$C$217*'1BedFlat'!$E$135))*1000*AZ$70/100)-(('1BedFlat'!$E$135*(1-SAP!$C$217))*1000*AZ$72/100)</f>
        <v>4126.8931653705531</v>
      </c>
      <c r="BA79" s="153">
        <f ca="1">(((BA8+'1BedFlat'!$E$135)-(SAP!$C$217*'1BedFlat'!$E$135))*1000*BA$70/100)-(('1BedFlat'!$E$135*(1-SAP!$C$217))*1000*BA$72/100)</f>
        <v>4006.6923935636437</v>
      </c>
      <c r="BB79" s="153">
        <f ca="1">(((BB8+'1BedFlat'!$E$135)-(SAP!$C$217*'1BedFlat'!$E$135))*1000*BB$70/100)-(('1BedFlat'!$E$135*(1-SAP!$C$217))*1000*BB$72/100)</f>
        <v>3889.9926151103332</v>
      </c>
      <c r="BC79" s="153">
        <f ca="1">(((BC8+'1BedFlat'!$E$135)-(SAP!$C$217*'1BedFlat'!$E$135))*1000*BC$70/100)-(('1BedFlat'!$E$135*(1-SAP!$C$217))*1000*BC$72/100)</f>
        <v>3776.6918593304208</v>
      </c>
      <c r="BD79" s="153">
        <f ca="1">(((BD8+'1BedFlat'!$E$135)-(SAP!$C$217*'1BedFlat'!$E$135))*1000*BD$70/100)-(('1BedFlat'!$E$135*(1-SAP!$C$217))*1000*BD$72/100)</f>
        <v>3666.691125563515</v>
      </c>
      <c r="BE79" s="153">
        <f ca="1">(((BE8+'1BedFlat'!$E$135)-(SAP!$C$217*'1BedFlat'!$E$135))*1000*BE$70/100)-(('1BedFlat'!$E$135*(1-SAP!$C$217))*1000*BE$72/100)</f>
        <v>3559.8942966636068</v>
      </c>
      <c r="BF79" s="153">
        <f ca="1">(((BF8+'1BedFlat'!$E$135)-(SAP!$C$217*'1BedFlat'!$E$135))*1000*BF$70/100)-(('1BedFlat'!$E$135*(1-SAP!$C$217))*1000*BF$72/100)</f>
        <v>3456.20805501321</v>
      </c>
      <c r="BG79" s="153">
        <f ca="1">(((BG8+'1BedFlat'!$E$135)-(SAP!$C$217*'1BedFlat'!$E$135))*1000*BG$70/100)-(('1BedFlat'!$E$135*(1-SAP!$C$217))*1000*BG$72/100)</f>
        <v>3355.541800983699</v>
      </c>
      <c r="BH79" s="153">
        <f ca="1">(((BH8+'1BedFlat'!$E$135)-(SAP!$C$217*'1BedFlat'!$E$135))*1000*BH$70/100)-(('1BedFlat'!$E$135*(1-SAP!$C$217))*1000*BH$72/100)</f>
        <v>3257.8075737705822</v>
      </c>
      <c r="BI79" s="153">
        <f ca="1">(((BI8+'1BedFlat'!$E$135)-(SAP!$C$217*'1BedFlat'!$E$135))*1000*BI$70/100)-(('1BedFlat'!$E$135*(1-SAP!$C$217))*1000*BI$72/100)</f>
        <v>3162.9199745345454</v>
      </c>
      <c r="BJ79" s="153">
        <f ca="1">(((BJ8+'1BedFlat'!$E$135)-(SAP!$C$217*'1BedFlat'!$E$135))*1000*BJ$70/100)-(('1BedFlat'!$E$135*(1-SAP!$C$217))*1000*BJ$72/100)</f>
        <v>3070.796091781112</v>
      </c>
      <c r="BK79" s="153">
        <f ca="1">(((BK8+'1BedFlat'!$E$135)-(SAP!$C$217*'1BedFlat'!$E$135))*1000*BK$70/100)-(('1BedFlat'!$E$135*(1-SAP!$C$217))*1000*BK$72/100)</f>
        <v>2981.3554289137019</v>
      </c>
      <c r="BL79" s="154">
        <f t="shared" ca="1" si="61"/>
        <v>515731.69123650331</v>
      </c>
    </row>
    <row r="80" spans="2:64">
      <c r="B80" t="s">
        <v>805</v>
      </c>
      <c r="C80" s="153">
        <f>C9*1000*C$70/100</f>
        <v>0</v>
      </c>
      <c r="D80" s="153">
        <f ca="1">(((D9+'2BedFlat'!$E$135)-(SAP!$C$217*'2BedFlat'!$E$135))*1000*D$70/100)-(('2BedFlat'!$E$135*(1-SAP!$C$217))*1000*D$72/100)</f>
        <v>31828.267653821931</v>
      </c>
      <c r="E80" s="153">
        <f ca="1">(((E9+'2BedFlat'!$E$135)-(SAP!$C$217*'2BedFlat'!$E$135))*1000*E$70/100)-(('2BedFlat'!$E$135*(1-SAP!$C$217))*1000*E$72/100)</f>
        <v>31038.348265716028</v>
      </c>
      <c r="F80" s="153">
        <f ca="1">(((F9+'2BedFlat'!$E$135)-(SAP!$C$217*'2BedFlat'!$E$135))*1000*F$70/100)-(('2BedFlat'!$E$135*(1-SAP!$C$217))*1000*F$72/100)</f>
        <v>29118.818017176978</v>
      </c>
      <c r="G80" s="153">
        <f ca="1">(((G9+'2BedFlat'!$E$135)-(SAP!$C$217*'2BedFlat'!$E$135))*1000*G$70/100)-(('2BedFlat'!$E$135*(1-SAP!$C$217))*1000*G$72/100)</f>
        <v>28939.065668907246</v>
      </c>
      <c r="H80" s="153">
        <f ca="1">(((H9+'2BedFlat'!$E$135)-(SAP!$C$217*'2BedFlat'!$E$135))*1000*H$70/100)-(('2BedFlat'!$E$135*(1-SAP!$C$217))*1000*H$72/100)</f>
        <v>28563.538006339135</v>
      </c>
      <c r="I80" s="153">
        <f ca="1">(((I9+'2BedFlat'!$E$135)-(SAP!$C$217*'2BedFlat'!$E$135))*1000*I$70/100)-(('2BedFlat'!$E$135*(1-SAP!$C$217))*1000*I$72/100)</f>
        <v>27723.660364674266</v>
      </c>
      <c r="J80" s="153">
        <f ca="1">(((J9+'2BedFlat'!$E$135)-(SAP!$C$217*'2BedFlat'!$E$135))*1000*J$70/100)-(('2BedFlat'!$E$135*(1-SAP!$C$217))*1000*J$72/100)</f>
        <v>26755.645100357055</v>
      </c>
      <c r="K80" s="153">
        <f ca="1">(((K9+'2BedFlat'!$E$135)-(SAP!$C$217*'2BedFlat'!$E$135))*1000*K$70/100)-(('2BedFlat'!$E$135*(1-SAP!$C$217))*1000*K$72/100)</f>
        <v>26063.746497693523</v>
      </c>
      <c r="L80" s="153">
        <f ca="1">(((L9+'2BedFlat'!$E$135)-(SAP!$C$217*'2BedFlat'!$E$135))*1000*L$70/100)-(('2BedFlat'!$E$135*(1-SAP!$C$217))*1000*L$72/100)</f>
        <v>24496.959327931414</v>
      </c>
      <c r="M80" s="153">
        <f ca="1">(((M9+'2BedFlat'!$E$135)-(SAP!$C$217*'2BedFlat'!$E$135))*1000*M$70/100)-(('2BedFlat'!$E$135*(1-SAP!$C$217))*1000*M$72/100)</f>
        <v>23668.559737131804</v>
      </c>
      <c r="N80" s="153">
        <f ca="1">(((N9+'2BedFlat'!$E$135)-(SAP!$C$217*'2BedFlat'!$E$135))*1000*N$70/100)-(('2BedFlat'!$E$135*(1-SAP!$C$217))*1000*N$72/100)</f>
        <v>22868.173659064541</v>
      </c>
      <c r="O80" s="153">
        <f ca="1">(((O9+'2BedFlat'!$E$135)-(SAP!$C$217*'2BedFlat'!$E$135))*1000*O$70/100)-(('2BedFlat'!$E$135*(1-SAP!$C$217))*1000*O$72/100)</f>
        <v>22094.853776873962</v>
      </c>
      <c r="P80" s="153">
        <f ca="1">(((P9+'2BedFlat'!$E$135)-(SAP!$C$217*'2BedFlat'!$E$135))*1000*P$70/100)-(('2BedFlat'!$E$135*(1-SAP!$C$217))*1000*P$72/100)</f>
        <v>21347.684808573878</v>
      </c>
      <c r="Q80" s="153">
        <f ca="1">(((Q9+'2BedFlat'!$E$135)-(SAP!$C$217*'2BedFlat'!$E$135))*1000*Q$70/100)-(('2BedFlat'!$E$135*(1-SAP!$C$217))*1000*Q$72/100)</f>
        <v>20625.782423742879</v>
      </c>
      <c r="R80" s="153">
        <f ca="1">(((R9+'2BedFlat'!$E$135)-(SAP!$C$217*'2BedFlat'!$E$135))*1000*R$70/100)-(('2BedFlat'!$E$135*(1-SAP!$C$217))*1000*R$72/100)</f>
        <v>19928.292196853021</v>
      </c>
      <c r="S80" s="153">
        <f ca="1">(((S9+'2BedFlat'!$E$135)-(SAP!$C$217*'2BedFlat'!$E$135))*1000*S$70/100)-(('2BedFlat'!$E$135*(1-SAP!$C$217))*1000*S$72/100)</f>
        <v>19254.38859599326</v>
      </c>
      <c r="T80" s="153">
        <f ca="1">(((T9+'2BedFlat'!$E$135)-(SAP!$C$217*'2BedFlat'!$E$135))*1000*T$70/100)-(('2BedFlat'!$E$135*(1-SAP!$C$217))*1000*T$72/100)</f>
        <v>18603.27400579059</v>
      </c>
      <c r="U80" s="153">
        <f ca="1">(((U9+'2BedFlat'!$E$135)-(SAP!$C$217*'2BedFlat'!$E$135))*1000*U$70/100)-(('2BedFlat'!$E$135*(1-SAP!$C$217))*1000*U$72/100)</f>
        <v>17974.177783372554</v>
      </c>
      <c r="V80" s="153">
        <f ca="1">(((V9+'2BedFlat'!$E$135)-(SAP!$C$217*'2BedFlat'!$E$135))*1000*V$70/100)-(('2BedFlat'!$E$135*(1-SAP!$C$217))*1000*V$72/100)</f>
        <v>17366.355346253669</v>
      </c>
      <c r="W80" s="153">
        <f ca="1">(((W9+'2BedFlat'!$E$135)-(SAP!$C$217*'2BedFlat'!$E$135))*1000*W$70/100)-(('2BedFlat'!$E$135*(1-SAP!$C$217))*1000*W$72/100)</f>
        <v>16779.087291066353</v>
      </c>
      <c r="X80" s="153">
        <f ca="1">(((X9+'2BedFlat'!$E$135)-(SAP!$C$217*'2BedFlat'!$E$135))*1000*X$70/100)-(('2BedFlat'!$E$135*(1-SAP!$C$217))*1000*X$72/100)</f>
        <v>16211.678542093097</v>
      </c>
      <c r="Y80" s="153">
        <f ca="1">(((Y9+'2BedFlat'!$E$135)-(SAP!$C$217*'2BedFlat'!$E$135))*1000*Y$70/100)-(('2BedFlat'!$E$135*(1-SAP!$C$217))*1000*Y$72/100)</f>
        <v>15663.457528592364</v>
      </c>
      <c r="Z80" s="153">
        <f ca="1">(((Z9+'2BedFlat'!$E$135)-(SAP!$C$217*'2BedFlat'!$E$135))*1000*Z$70/100)-(('2BedFlat'!$E$135*(1-SAP!$C$217))*1000*Z$72/100)</f>
        <v>15133.775389944314</v>
      </c>
      <c r="AA80" s="153">
        <f ca="1">(((AA9+'2BedFlat'!$E$135)-(SAP!$C$217*'2BedFlat'!$E$135))*1000*AA$70/100)-(('2BedFlat'!$E$135*(1-SAP!$C$217))*1000*AA$72/100)</f>
        <v>14622.005207675669</v>
      </c>
      <c r="AB80" s="153">
        <f ca="1">(((AB9+'2BedFlat'!$E$135)-(SAP!$C$217*'2BedFlat'!$E$135))*1000*AB$70/100)-(('2BedFlat'!$E$135*(1-SAP!$C$217))*1000*AB$72/100)</f>
        <v>14127.541263454754</v>
      </c>
      <c r="AC80" s="153">
        <f ca="1">(((AC9+'2BedFlat'!$E$135)-(SAP!$C$217*'2BedFlat'!$E$135))*1000*AC$70/100)-(('2BedFlat'!$E$135*(1-SAP!$C$217))*1000*AC$72/100)</f>
        <v>13649.798322178509</v>
      </c>
      <c r="AD80" s="153">
        <f ca="1">(((AD9+'2BedFlat'!$E$135)-(SAP!$C$217*'2BedFlat'!$E$135))*1000*AD$70/100)-(('2BedFlat'!$E$135*(1-SAP!$C$217))*1000*AD$72/100)</f>
        <v>13188.21093930291</v>
      </c>
      <c r="AE80" s="153">
        <f ca="1">(((AE9+'2BedFlat'!$E$135)-(SAP!$C$217*'2BedFlat'!$E$135))*1000*AE$70/100)-(('2BedFlat'!$E$135*(1-SAP!$C$217))*1000*AE$72/100)</f>
        <v>12742.232791597015</v>
      </c>
      <c r="AF80" s="153">
        <f ca="1">(((AF9+'2BedFlat'!$E$135)-(SAP!$C$217*'2BedFlat'!$E$135))*1000*AF$70/100)-(('2BedFlat'!$E$135*(1-SAP!$C$217))*1000*AF$72/100)</f>
        <v>12311.336030528517</v>
      </c>
      <c r="AG80" s="153">
        <f ca="1">(((AG9+'2BedFlat'!$E$135)-(SAP!$C$217*'2BedFlat'!$E$135))*1000*AG$70/100)-(('2BedFlat'!$E$135*(1-SAP!$C$217))*1000*AG$72/100)</f>
        <v>11895.010657515477</v>
      </c>
      <c r="AH80" s="153">
        <f ca="1">(((AH9+'2BedFlat'!$E$135)-(SAP!$C$217*'2BedFlat'!$E$135))*1000*AH$70/100)-(('2BedFlat'!$E$135*(1-SAP!$C$217))*1000*AH$72/100)</f>
        <v>11548.554036422791</v>
      </c>
      <c r="AI80" s="153">
        <f ca="1">(((AI9+'2BedFlat'!$E$135)-(SAP!$C$217*'2BedFlat'!$E$135))*1000*AI$70/100)-(('2BedFlat'!$E$135*(1-SAP!$C$217))*1000*AI$72/100)</f>
        <v>11212.188384876499</v>
      </c>
      <c r="AJ80" s="153">
        <f ca="1">(((AJ9+'2BedFlat'!$E$135)-(SAP!$C$217*'2BedFlat'!$E$135))*1000*AJ$70/100)-(('2BedFlat'!$E$135*(1-SAP!$C$217))*1000*AJ$72/100)</f>
        <v>10885.619791142228</v>
      </c>
      <c r="AK80" s="153">
        <f ca="1">(((AK9+'2BedFlat'!$E$135)-(SAP!$C$217*'2BedFlat'!$E$135))*1000*AK$70/100)-(('2BedFlat'!$E$135*(1-SAP!$C$217))*1000*AK$72/100)</f>
        <v>10568.562904021581</v>
      </c>
      <c r="AL80" s="153">
        <f ca="1">(((AL9+'2BedFlat'!$E$135)-(SAP!$C$217*'2BedFlat'!$E$135))*1000*AL$70/100)-(('2BedFlat'!$E$135*(1-SAP!$C$217))*1000*AL$72/100)</f>
        <v>10260.740683516098</v>
      </c>
      <c r="AM80" s="153">
        <f ca="1">(((AM9+'2BedFlat'!$E$135)-(SAP!$C$217*'2BedFlat'!$E$135))*1000*AM$70/100)-(('2BedFlat'!$E$135*(1-SAP!$C$217))*1000*AM$72/100)</f>
        <v>9961.8841587534953</v>
      </c>
      <c r="AN80" s="153">
        <f ca="1">(((AN9+'2BedFlat'!$E$135)-(SAP!$C$217*'2BedFlat'!$E$135))*1000*AN$70/100)-(('2BedFlat'!$E$135*(1-SAP!$C$217))*1000*AN$72/100)</f>
        <v>9671.7321929645568</v>
      </c>
      <c r="AO80" s="153">
        <f ca="1">(((AO9+'2BedFlat'!$E$135)-(SAP!$C$217*'2BedFlat'!$E$135))*1000*AO$70/100)-(('2BedFlat'!$E$135*(1-SAP!$C$217))*1000*AO$72/100)</f>
        <v>9390.0312553053955</v>
      </c>
      <c r="AP80" s="153">
        <f ca="1">(((AP9+'2BedFlat'!$E$135)-(SAP!$C$217*'2BedFlat'!$E$135))*1000*AP$70/100)-(('2BedFlat'!$E$135*(1-SAP!$C$217))*1000*AP$72/100)</f>
        <v>9116.5351993256281</v>
      </c>
      <c r="AQ80" s="153">
        <f ca="1">(((AQ9+'2BedFlat'!$E$135)-(SAP!$C$217*'2BedFlat'!$E$135))*1000*AQ$70/100)-(('2BedFlat'!$E$135*(1-SAP!$C$217))*1000*AQ$72/100)</f>
        <v>8851.0050478889589</v>
      </c>
      <c r="AR80" s="153">
        <f ca="1">(((AR9+'2BedFlat'!$E$135)-(SAP!$C$217*'2BedFlat'!$E$135))*1000*AR$70/100)-(('2BedFlat'!$E$135*(1-SAP!$C$217))*1000*AR$72/100)</f>
        <v>8593.2087843582121</v>
      </c>
      <c r="AS80" s="153">
        <f ca="1">(((AS9+'2BedFlat'!$E$135)-(SAP!$C$217*'2BedFlat'!$E$135))*1000*AS$70/100)-(('2BedFlat'!$E$135*(1-SAP!$C$217))*1000*AS$72/100)</f>
        <v>8342.9211498623426</v>
      </c>
      <c r="AT80" s="153">
        <f ca="1">(((AT9+'2BedFlat'!$E$135)-(SAP!$C$217*'2BedFlat'!$E$135))*1000*AT$70/100)-(('2BedFlat'!$E$135*(1-SAP!$C$217))*1000*AT$72/100)</f>
        <v>8099.9234464682932</v>
      </c>
      <c r="AU80" s="153">
        <f ca="1">(((AU9+'2BedFlat'!$E$135)-(SAP!$C$217*'2BedFlat'!$E$135))*1000*AU$70/100)-(('2BedFlat'!$E$135*(1-SAP!$C$217))*1000*AU$72/100)</f>
        <v>7864.0033460857212</v>
      </c>
      <c r="AV80" s="153">
        <f ca="1">(((AV9+'2BedFlat'!$E$135)-(SAP!$C$217*'2BedFlat'!$E$135))*1000*AV$70/100)-(('2BedFlat'!$E$135*(1-SAP!$C$217))*1000*AV$72/100)</f>
        <v>7634.9547049375942</v>
      </c>
      <c r="AW80" s="153">
        <f ca="1">(((AW9+'2BedFlat'!$E$135)-(SAP!$C$217*'2BedFlat'!$E$135))*1000*AW$70/100)-(('2BedFlat'!$E$135*(1-SAP!$C$217))*1000*AW$72/100)</f>
        <v>7412.5773834345564</v>
      </c>
      <c r="AX80" s="153">
        <f ca="1">(((AX9+'2BedFlat'!$E$135)-(SAP!$C$217*'2BedFlat'!$E$135))*1000*AX$70/100)-(('2BedFlat'!$E$135*(1-SAP!$C$217))*1000*AX$72/100)</f>
        <v>7196.6770712956859</v>
      </c>
      <c r="AY80" s="153">
        <f ca="1">(((AY9+'2BedFlat'!$E$135)-(SAP!$C$217*'2BedFlat'!$E$135))*1000*AY$70/100)-(('2BedFlat'!$E$135*(1-SAP!$C$217))*1000*AY$72/100)</f>
        <v>6987.0651177628042</v>
      </c>
      <c r="AZ80" s="153">
        <f ca="1">(((AZ9+'2BedFlat'!$E$135)-(SAP!$C$217*'2BedFlat'!$E$135))*1000*AZ$70/100)-(('2BedFlat'!$E$135*(1-SAP!$C$217))*1000*AZ$72/100)</f>
        <v>6783.5583667600022</v>
      </c>
      <c r="BA80" s="153">
        <f ca="1">(((BA9+'2BedFlat'!$E$135)-(SAP!$C$217*'2BedFlat'!$E$135))*1000*BA$70/100)-(('2BedFlat'!$E$135*(1-SAP!$C$217))*1000*BA$72/100)</f>
        <v>6585.978996854371</v>
      </c>
      <c r="BB80" s="153">
        <f ca="1">(((BB9+'2BedFlat'!$E$135)-(SAP!$C$217*'2BedFlat'!$E$135))*1000*BB$70/100)-(('2BedFlat'!$E$135*(1-SAP!$C$217))*1000*BB$72/100)</f>
        <v>6394.1543658780301</v>
      </c>
      <c r="BC80" s="153">
        <f ca="1">(((BC9+'2BedFlat'!$E$135)-(SAP!$C$217*'2BedFlat'!$E$135))*1000*BC$70/100)-(('2BedFlat'!$E$135*(1-SAP!$C$217))*1000*BC$72/100)</f>
        <v>6207.9168600757566</v>
      </c>
      <c r="BD80" s="153">
        <f ca="1">(((BD9+'2BedFlat'!$E$135)-(SAP!$C$217*'2BedFlat'!$E$135))*1000*BD$70/100)-(('2BedFlat'!$E$135*(1-SAP!$C$217))*1000*BD$72/100)</f>
        <v>6027.1037476463662</v>
      </c>
      <c r="BE80" s="153">
        <f ca="1">(((BE9+'2BedFlat'!$E$135)-(SAP!$C$217*'2BedFlat'!$E$135))*1000*BE$70/100)-(('2BedFlat'!$E$135*(1-SAP!$C$217))*1000*BE$72/100)</f>
        <v>5851.5570365498697</v>
      </c>
      <c r="BF80" s="153">
        <f ca="1">(((BF9+'2BedFlat'!$E$135)-(SAP!$C$217*'2BedFlat'!$E$135))*1000*BF$70/100)-(('2BedFlat'!$E$135*(1-SAP!$C$217))*1000*BF$72/100)</f>
        <v>5681.123336456184</v>
      </c>
      <c r="BG80" s="153">
        <f ca="1">(((BG9+'2BedFlat'!$E$135)-(SAP!$C$217*'2BedFlat'!$E$135))*1000*BG$70/100)-(('2BedFlat'!$E$135*(1-SAP!$C$217))*1000*BG$72/100)</f>
        <v>5515.6537247147426</v>
      </c>
      <c r="BH80" s="153">
        <f ca="1">(((BH9+'2BedFlat'!$E$135)-(SAP!$C$217*'2BedFlat'!$E$135))*1000*BH$70/100)-(('2BedFlat'!$E$135*(1-SAP!$C$217))*1000*BH$72/100)</f>
        <v>5355.0036162279057</v>
      </c>
      <c r="BI80" s="153">
        <f ca="1">(((BI9+'2BedFlat'!$E$135)-(SAP!$C$217*'2BedFlat'!$E$135))*1000*BI$70/100)-(('2BedFlat'!$E$135*(1-SAP!$C$217))*1000*BI$72/100)</f>
        <v>5199.0326371144702</v>
      </c>
      <c r="BJ80" s="153">
        <f ca="1">(((BJ9+'2BedFlat'!$E$135)-(SAP!$C$217*'2BedFlat'!$E$135))*1000*BJ$70/100)-(('2BedFlat'!$E$135*(1-SAP!$C$217))*1000*BJ$72/100)</f>
        <v>5047.6045020528845</v>
      </c>
      <c r="BK80" s="153">
        <f ca="1">(((BK9+'2BedFlat'!$E$135)-(SAP!$C$217*'2BedFlat'!$E$135))*1000*BK$70/100)-(('2BedFlat'!$E$135*(1-SAP!$C$217))*1000*BK$72/100)</f>
        <v>4900.586895196976</v>
      </c>
      <c r="BL80" s="153">
        <f ca="1">(((BL9+'2BedFlat'!$E$135)-(SAP!$C$217*'2BedFlat'!$E$135))*1000*BL$70/100)-(('2BedFlat'!$E$135*(1-SAP!$C$217))*1000*BL$72/100)</f>
        <v>0</v>
      </c>
    </row>
    <row r="81" spans="2:64">
      <c r="B81" t="s">
        <v>806</v>
      </c>
      <c r="C81" s="153">
        <f>SUM(C77:C80)</f>
        <v>0</v>
      </c>
      <c r="D81" s="153">
        <f t="shared" ref="D81:BK81" ca="1" si="62">SUM(D77:D80)</f>
        <v>389931.62704294879</v>
      </c>
      <c r="E81" s="153">
        <f t="shared" ca="1" si="62"/>
        <v>380254.23725890502</v>
      </c>
      <c r="F81" s="153">
        <f t="shared" ca="1" si="62"/>
        <v>356737.85989549209</v>
      </c>
      <c r="G81" s="153">
        <f t="shared" ca="1" si="62"/>
        <v>354535.69399730535</v>
      </c>
      <c r="H81" s="153">
        <f t="shared" ca="1" si="62"/>
        <v>349935.0630720706</v>
      </c>
      <c r="I81" s="153">
        <f t="shared" ca="1" si="62"/>
        <v>339645.62919859216</v>
      </c>
      <c r="J81" s="153">
        <f t="shared" ca="1" si="62"/>
        <v>327786.36713874532</v>
      </c>
      <c r="K81" s="153">
        <f t="shared" ca="1" si="62"/>
        <v>319309.84083766845</v>
      </c>
      <c r="L81" s="153">
        <f t="shared" ca="1" si="62"/>
        <v>300114.95794362592</v>
      </c>
      <c r="M81" s="153">
        <f t="shared" ca="1" si="62"/>
        <v>289966.14294070139</v>
      </c>
      <c r="N81" s="153">
        <f t="shared" ca="1" si="62"/>
        <v>280160.52458038781</v>
      </c>
      <c r="O81" s="153">
        <f t="shared" ca="1" si="62"/>
        <v>270686.49717911868</v>
      </c>
      <c r="P81" s="153">
        <f t="shared" ca="1" si="62"/>
        <v>261532.84751605676</v>
      </c>
      <c r="Q81" s="153">
        <f t="shared" ca="1" si="62"/>
        <v>252688.74156140751</v>
      </c>
      <c r="R81" s="153">
        <f t="shared" ca="1" si="62"/>
        <v>244143.7116535338</v>
      </c>
      <c r="S81" s="153">
        <f t="shared" ca="1" si="62"/>
        <v>235887.64410969455</v>
      </c>
      <c r="T81" s="153">
        <f t="shared" ca="1" si="62"/>
        <v>227910.7672557435</v>
      </c>
      <c r="U81" s="153">
        <f t="shared" ca="1" si="62"/>
        <v>220203.63986062177</v>
      </c>
      <c r="V81" s="153">
        <f t="shared" ca="1" si="62"/>
        <v>212757.13996195339</v>
      </c>
      <c r="W81" s="153">
        <f t="shared" ca="1" si="62"/>
        <v>205562.4540695202</v>
      </c>
      <c r="X81" s="153">
        <f t="shared" ca="1" si="62"/>
        <v>198611.06673383596</v>
      </c>
      <c r="Y81" s="153">
        <f t="shared" ca="1" si="62"/>
        <v>191894.75046747434</v>
      </c>
      <c r="Z81" s="153">
        <f t="shared" ca="1" si="62"/>
        <v>185405.55600722166</v>
      </c>
      <c r="AA81" s="153">
        <f t="shared" ca="1" si="62"/>
        <v>179135.80290552817</v>
      </c>
      <c r="AB81" s="153">
        <f t="shared" ca="1" si="62"/>
        <v>173078.07044012391</v>
      </c>
      <c r="AC81" s="153">
        <f t="shared" ca="1" si="62"/>
        <v>167225.18883103758</v>
      </c>
      <c r="AD81" s="153">
        <f t="shared" ca="1" si="62"/>
        <v>161570.23075462569</v>
      </c>
      <c r="AE81" s="153">
        <f t="shared" ca="1" si="62"/>
        <v>156106.50314456591</v>
      </c>
      <c r="AF81" s="153">
        <f t="shared" ca="1" si="62"/>
        <v>150827.539270112</v>
      </c>
      <c r="AG81" s="153">
        <f t="shared" ca="1" si="62"/>
        <v>145727.09108223379</v>
      </c>
      <c r="AH81" s="153">
        <f t="shared" ca="1" si="62"/>
        <v>141482.61270119785</v>
      </c>
      <c r="AI81" s="153">
        <f t="shared" ca="1" si="62"/>
        <v>137361.75990407565</v>
      </c>
      <c r="AJ81" s="153">
        <f t="shared" ca="1" si="62"/>
        <v>133360.93194570448</v>
      </c>
      <c r="AK81" s="153">
        <f t="shared" ca="1" si="62"/>
        <v>129476.63295699465</v>
      </c>
      <c r="AL81" s="153">
        <f t="shared" ca="1" si="62"/>
        <v>125705.46889028604</v>
      </c>
      <c r="AM81" s="153">
        <f t="shared" ca="1" si="62"/>
        <v>122044.1445536758</v>
      </c>
      <c r="AN81" s="153">
        <f t="shared" ca="1" si="62"/>
        <v>118489.46073172404</v>
      </c>
      <c r="AO81" s="153">
        <f t="shared" ca="1" si="62"/>
        <v>115038.31139002334</v>
      </c>
      <c r="AP81" s="153">
        <f t="shared" ca="1" si="62"/>
        <v>111687.68096118774</v>
      </c>
      <c r="AQ81" s="153">
        <f t="shared" ca="1" si="62"/>
        <v>108434.641709891</v>
      </c>
      <c r="AR81" s="153">
        <f t="shared" ca="1" si="62"/>
        <v>105276.35117465144</v>
      </c>
      <c r="AS81" s="153">
        <f t="shared" ca="1" si="62"/>
        <v>102210.04968412763</v>
      </c>
      <c r="AT81" s="153">
        <f t="shared" ca="1" si="62"/>
        <v>99233.057945755005</v>
      </c>
      <c r="AU81" s="153">
        <f t="shared" ca="1" si="62"/>
        <v>96342.774704616488</v>
      </c>
      <c r="AV81" s="153">
        <f t="shared" ca="1" si="62"/>
        <v>93536.674470501443</v>
      </c>
      <c r="AW81" s="153">
        <f t="shared" ca="1" si="62"/>
        <v>90812.305311166449</v>
      </c>
      <c r="AX81" s="153">
        <f t="shared" ca="1" si="62"/>
        <v>88167.286709870328</v>
      </c>
      <c r="AY81" s="153">
        <f t="shared" ca="1" si="62"/>
        <v>85599.307485311016</v>
      </c>
      <c r="AZ81" s="153">
        <f t="shared" ca="1" si="62"/>
        <v>83106.123772146602</v>
      </c>
      <c r="BA81" s="153">
        <f t="shared" ca="1" si="62"/>
        <v>80685.557060336519</v>
      </c>
      <c r="BB81" s="153">
        <f t="shared" ca="1" si="62"/>
        <v>78335.492291588831</v>
      </c>
      <c r="BC81" s="153">
        <f t="shared" ca="1" si="62"/>
        <v>76053.876011251312</v>
      </c>
      <c r="BD81" s="153">
        <f t="shared" ca="1" si="62"/>
        <v>73838.714574030397</v>
      </c>
      <c r="BE81" s="153">
        <f t="shared" ca="1" si="62"/>
        <v>71688.072401971265</v>
      </c>
      <c r="BF81" s="153">
        <f t="shared" ca="1" si="62"/>
        <v>69600.070293175973</v>
      </c>
      <c r="BG81" s="153">
        <f t="shared" ca="1" si="62"/>
        <v>67572.883779782482</v>
      </c>
      <c r="BH81" s="153">
        <f t="shared" ca="1" si="62"/>
        <v>65604.741533769411</v>
      </c>
      <c r="BI81" s="153">
        <f t="shared" ca="1" si="62"/>
        <v>63693.923819193602</v>
      </c>
      <c r="BJ81" s="153">
        <f t="shared" ca="1" si="62"/>
        <v>61838.760989508359</v>
      </c>
      <c r="BK81" s="153">
        <f t="shared" ca="1" si="62"/>
        <v>60037.632028648899</v>
      </c>
      <c r="BL81" s="154">
        <f t="shared" ca="1" si="61"/>
        <v>10385648.48849701</v>
      </c>
    </row>
    <row r="82" spans="2:64">
      <c r="B82" t="s">
        <v>807</v>
      </c>
      <c r="C82" s="153">
        <f t="shared" ref="C82:AH82" si="63">C11*1000*C$71/100</f>
        <v>0</v>
      </c>
      <c r="D82" s="153">
        <f t="shared" ca="1" si="63"/>
        <v>0</v>
      </c>
      <c r="E82" s="153">
        <f t="shared" ca="1" si="63"/>
        <v>0</v>
      </c>
      <c r="F82" s="153">
        <f t="shared" ca="1" si="63"/>
        <v>0</v>
      </c>
      <c r="G82" s="153">
        <f t="shared" ca="1" si="63"/>
        <v>0</v>
      </c>
      <c r="H82" s="153">
        <f t="shared" ca="1" si="63"/>
        <v>0</v>
      </c>
      <c r="I82" s="153">
        <f t="shared" ca="1" si="63"/>
        <v>0</v>
      </c>
      <c r="J82" s="153">
        <f t="shared" ca="1" si="63"/>
        <v>0</v>
      </c>
      <c r="K82" s="153">
        <f t="shared" ca="1" si="63"/>
        <v>0</v>
      </c>
      <c r="L82" s="153">
        <f t="shared" ca="1" si="63"/>
        <v>0</v>
      </c>
      <c r="M82" s="153">
        <f t="shared" ca="1" si="63"/>
        <v>0</v>
      </c>
      <c r="N82" s="153">
        <f t="shared" ca="1" si="63"/>
        <v>0</v>
      </c>
      <c r="O82" s="153">
        <f t="shared" ca="1" si="63"/>
        <v>0</v>
      </c>
      <c r="P82" s="153">
        <f t="shared" ca="1" si="63"/>
        <v>0</v>
      </c>
      <c r="Q82" s="153">
        <f t="shared" ca="1" si="63"/>
        <v>0</v>
      </c>
      <c r="R82" s="153">
        <f t="shared" ca="1" si="63"/>
        <v>0</v>
      </c>
      <c r="S82" s="153">
        <f t="shared" ca="1" si="63"/>
        <v>0</v>
      </c>
      <c r="T82" s="153">
        <f t="shared" ca="1" si="63"/>
        <v>0</v>
      </c>
      <c r="U82" s="153">
        <f t="shared" ca="1" si="63"/>
        <v>0</v>
      </c>
      <c r="V82" s="153">
        <f t="shared" ca="1" si="63"/>
        <v>0</v>
      </c>
      <c r="W82" s="153">
        <f t="shared" ca="1" si="63"/>
        <v>0</v>
      </c>
      <c r="X82" s="153">
        <f t="shared" si="63"/>
        <v>0</v>
      </c>
      <c r="Y82" s="153">
        <f t="shared" si="63"/>
        <v>0</v>
      </c>
      <c r="Z82" s="153">
        <f t="shared" si="63"/>
        <v>0</v>
      </c>
      <c r="AA82" s="153">
        <f t="shared" si="63"/>
        <v>0</v>
      </c>
      <c r="AB82" s="153">
        <f t="shared" si="63"/>
        <v>0</v>
      </c>
      <c r="AC82" s="153">
        <f t="shared" si="63"/>
        <v>0</v>
      </c>
      <c r="AD82" s="153">
        <f t="shared" si="63"/>
        <v>0</v>
      </c>
      <c r="AE82" s="153">
        <f t="shared" si="63"/>
        <v>0</v>
      </c>
      <c r="AF82" s="153">
        <f t="shared" si="63"/>
        <v>0</v>
      </c>
      <c r="AG82" s="153">
        <f t="shared" si="63"/>
        <v>0</v>
      </c>
      <c r="AH82" s="153">
        <f t="shared" si="63"/>
        <v>0</v>
      </c>
      <c r="AI82" s="153">
        <f t="shared" ref="AI82:BK82" si="64">AI11*1000*AI$71/100</f>
        <v>0</v>
      </c>
      <c r="AJ82" s="153">
        <f t="shared" si="64"/>
        <v>0</v>
      </c>
      <c r="AK82" s="153">
        <f t="shared" si="64"/>
        <v>0</v>
      </c>
      <c r="AL82" s="153">
        <f t="shared" si="64"/>
        <v>0</v>
      </c>
      <c r="AM82" s="153">
        <f t="shared" si="64"/>
        <v>0</v>
      </c>
      <c r="AN82" s="153">
        <f t="shared" si="64"/>
        <v>0</v>
      </c>
      <c r="AO82" s="153">
        <f t="shared" si="64"/>
        <v>0</v>
      </c>
      <c r="AP82" s="153">
        <f t="shared" si="64"/>
        <v>0</v>
      </c>
      <c r="AQ82" s="153">
        <f t="shared" si="64"/>
        <v>0</v>
      </c>
      <c r="AR82" s="153">
        <f t="shared" si="64"/>
        <v>0</v>
      </c>
      <c r="AS82" s="153">
        <f t="shared" si="64"/>
        <v>0</v>
      </c>
      <c r="AT82" s="153">
        <f t="shared" si="64"/>
        <v>0</v>
      </c>
      <c r="AU82" s="153">
        <f t="shared" si="64"/>
        <v>0</v>
      </c>
      <c r="AV82" s="153">
        <f t="shared" si="64"/>
        <v>0</v>
      </c>
      <c r="AW82" s="153">
        <f t="shared" si="64"/>
        <v>0</v>
      </c>
      <c r="AX82" s="153">
        <f t="shared" si="64"/>
        <v>0</v>
      </c>
      <c r="AY82" s="153">
        <f t="shared" si="64"/>
        <v>0</v>
      </c>
      <c r="AZ82" s="153">
        <f t="shared" si="64"/>
        <v>0</v>
      </c>
      <c r="BA82" s="153">
        <f t="shared" si="64"/>
        <v>0</v>
      </c>
      <c r="BB82" s="153">
        <f t="shared" si="64"/>
        <v>0</v>
      </c>
      <c r="BC82" s="153">
        <f t="shared" si="64"/>
        <v>0</v>
      </c>
      <c r="BD82" s="153">
        <f t="shared" si="64"/>
        <v>0</v>
      </c>
      <c r="BE82" s="153">
        <f t="shared" si="64"/>
        <v>0</v>
      </c>
      <c r="BF82" s="153">
        <f t="shared" si="64"/>
        <v>0</v>
      </c>
      <c r="BG82" s="153">
        <f t="shared" si="64"/>
        <v>0</v>
      </c>
      <c r="BH82" s="153">
        <f t="shared" si="64"/>
        <v>0</v>
      </c>
      <c r="BI82" s="153">
        <f t="shared" si="64"/>
        <v>0</v>
      </c>
      <c r="BJ82" s="153">
        <f t="shared" si="64"/>
        <v>0</v>
      </c>
      <c r="BK82" s="153">
        <f t="shared" si="64"/>
        <v>0</v>
      </c>
      <c r="BL82" s="154">
        <f t="shared" ca="1" si="61"/>
        <v>0</v>
      </c>
    </row>
    <row r="83" spans="2:64">
      <c r="B83" t="s">
        <v>808</v>
      </c>
      <c r="C83" s="153">
        <f t="shared" ref="C83:AH83" si="65">C12*1000*C$71/100</f>
        <v>0</v>
      </c>
      <c r="D83" s="153">
        <f t="shared" ca="1" si="65"/>
        <v>0</v>
      </c>
      <c r="E83" s="153">
        <f t="shared" ca="1" si="65"/>
        <v>0</v>
      </c>
      <c r="F83" s="153">
        <f t="shared" ca="1" si="65"/>
        <v>0</v>
      </c>
      <c r="G83" s="153">
        <f t="shared" ca="1" si="65"/>
        <v>0</v>
      </c>
      <c r="H83" s="153">
        <f t="shared" ca="1" si="65"/>
        <v>0</v>
      </c>
      <c r="I83" s="153">
        <f t="shared" ca="1" si="65"/>
        <v>0</v>
      </c>
      <c r="J83" s="153">
        <f t="shared" ca="1" si="65"/>
        <v>0</v>
      </c>
      <c r="K83" s="153">
        <f t="shared" ca="1" si="65"/>
        <v>0</v>
      </c>
      <c r="L83" s="153">
        <f t="shared" ca="1" si="65"/>
        <v>0</v>
      </c>
      <c r="M83" s="153">
        <f t="shared" ca="1" si="65"/>
        <v>0</v>
      </c>
      <c r="N83" s="153">
        <f t="shared" ca="1" si="65"/>
        <v>0</v>
      </c>
      <c r="O83" s="153">
        <f t="shared" ca="1" si="65"/>
        <v>0</v>
      </c>
      <c r="P83" s="153">
        <f t="shared" ca="1" si="65"/>
        <v>0</v>
      </c>
      <c r="Q83" s="153">
        <f t="shared" ca="1" si="65"/>
        <v>0</v>
      </c>
      <c r="R83" s="153">
        <f t="shared" ca="1" si="65"/>
        <v>0</v>
      </c>
      <c r="S83" s="153">
        <f t="shared" ca="1" si="65"/>
        <v>0</v>
      </c>
      <c r="T83" s="153">
        <f t="shared" ca="1" si="65"/>
        <v>0</v>
      </c>
      <c r="U83" s="153">
        <f t="shared" ca="1" si="65"/>
        <v>0</v>
      </c>
      <c r="V83" s="153">
        <f t="shared" ca="1" si="65"/>
        <v>0</v>
      </c>
      <c r="W83" s="153">
        <f t="shared" ca="1" si="65"/>
        <v>0</v>
      </c>
      <c r="X83" s="153">
        <f t="shared" si="65"/>
        <v>0</v>
      </c>
      <c r="Y83" s="153">
        <f t="shared" si="65"/>
        <v>0</v>
      </c>
      <c r="Z83" s="153">
        <f t="shared" si="65"/>
        <v>0</v>
      </c>
      <c r="AA83" s="153">
        <f t="shared" si="65"/>
        <v>0</v>
      </c>
      <c r="AB83" s="153">
        <f t="shared" si="65"/>
        <v>0</v>
      </c>
      <c r="AC83" s="153">
        <f t="shared" si="65"/>
        <v>0</v>
      </c>
      <c r="AD83" s="153">
        <f t="shared" si="65"/>
        <v>0</v>
      </c>
      <c r="AE83" s="153">
        <f t="shared" si="65"/>
        <v>0</v>
      </c>
      <c r="AF83" s="153">
        <f t="shared" si="65"/>
        <v>0</v>
      </c>
      <c r="AG83" s="153">
        <f t="shared" si="65"/>
        <v>0</v>
      </c>
      <c r="AH83" s="153">
        <f t="shared" si="65"/>
        <v>0</v>
      </c>
      <c r="AI83" s="153">
        <f t="shared" ref="AI83:BK83" si="66">AI12*1000*AI$71/100</f>
        <v>0</v>
      </c>
      <c r="AJ83" s="153">
        <f t="shared" si="66"/>
        <v>0</v>
      </c>
      <c r="AK83" s="153">
        <f t="shared" si="66"/>
        <v>0</v>
      </c>
      <c r="AL83" s="153">
        <f t="shared" si="66"/>
        <v>0</v>
      </c>
      <c r="AM83" s="153">
        <f t="shared" si="66"/>
        <v>0</v>
      </c>
      <c r="AN83" s="153">
        <f t="shared" si="66"/>
        <v>0</v>
      </c>
      <c r="AO83" s="153">
        <f t="shared" si="66"/>
        <v>0</v>
      </c>
      <c r="AP83" s="153">
        <f t="shared" si="66"/>
        <v>0</v>
      </c>
      <c r="AQ83" s="153">
        <f t="shared" si="66"/>
        <v>0</v>
      </c>
      <c r="AR83" s="153">
        <f t="shared" si="66"/>
        <v>0</v>
      </c>
      <c r="AS83" s="153">
        <f t="shared" si="66"/>
        <v>0</v>
      </c>
      <c r="AT83" s="153">
        <f t="shared" si="66"/>
        <v>0</v>
      </c>
      <c r="AU83" s="153">
        <f t="shared" si="66"/>
        <v>0</v>
      </c>
      <c r="AV83" s="153">
        <f t="shared" si="66"/>
        <v>0</v>
      </c>
      <c r="AW83" s="153">
        <f t="shared" si="66"/>
        <v>0</v>
      </c>
      <c r="AX83" s="153">
        <f t="shared" si="66"/>
        <v>0</v>
      </c>
      <c r="AY83" s="153">
        <f t="shared" si="66"/>
        <v>0</v>
      </c>
      <c r="AZ83" s="153">
        <f t="shared" si="66"/>
        <v>0</v>
      </c>
      <c r="BA83" s="153">
        <f t="shared" si="66"/>
        <v>0</v>
      </c>
      <c r="BB83" s="153">
        <f t="shared" si="66"/>
        <v>0</v>
      </c>
      <c r="BC83" s="153">
        <f t="shared" si="66"/>
        <v>0</v>
      </c>
      <c r="BD83" s="153">
        <f t="shared" si="66"/>
        <v>0</v>
      </c>
      <c r="BE83" s="153">
        <f t="shared" si="66"/>
        <v>0</v>
      </c>
      <c r="BF83" s="153">
        <f t="shared" si="66"/>
        <v>0</v>
      </c>
      <c r="BG83" s="153">
        <f t="shared" si="66"/>
        <v>0</v>
      </c>
      <c r="BH83" s="153">
        <f t="shared" si="66"/>
        <v>0</v>
      </c>
      <c r="BI83" s="153">
        <f t="shared" si="66"/>
        <v>0</v>
      </c>
      <c r="BJ83" s="153">
        <f t="shared" si="66"/>
        <v>0</v>
      </c>
      <c r="BK83" s="153">
        <f t="shared" si="66"/>
        <v>0</v>
      </c>
      <c r="BL83" s="154">
        <f t="shared" ca="1" si="61"/>
        <v>0</v>
      </c>
    </row>
    <row r="84" spans="2:64">
      <c r="B84" t="s">
        <v>809</v>
      </c>
      <c r="C84" s="153">
        <f t="shared" ref="C84:AH84" si="67">C13*1000*C$71/100</f>
        <v>0</v>
      </c>
      <c r="D84" s="153">
        <f t="shared" ca="1" si="67"/>
        <v>0</v>
      </c>
      <c r="E84" s="153">
        <f t="shared" ca="1" si="67"/>
        <v>0</v>
      </c>
      <c r="F84" s="153">
        <f t="shared" ca="1" si="67"/>
        <v>0</v>
      </c>
      <c r="G84" s="153">
        <f t="shared" ca="1" si="67"/>
        <v>0</v>
      </c>
      <c r="H84" s="153">
        <f t="shared" ca="1" si="67"/>
        <v>0</v>
      </c>
      <c r="I84" s="153">
        <f t="shared" ca="1" si="67"/>
        <v>0</v>
      </c>
      <c r="J84" s="153">
        <f t="shared" ca="1" si="67"/>
        <v>0</v>
      </c>
      <c r="K84" s="153">
        <f t="shared" ca="1" si="67"/>
        <v>0</v>
      </c>
      <c r="L84" s="153">
        <f t="shared" ca="1" si="67"/>
        <v>0</v>
      </c>
      <c r="M84" s="153">
        <f t="shared" ca="1" si="67"/>
        <v>0</v>
      </c>
      <c r="N84" s="153">
        <f t="shared" ca="1" si="67"/>
        <v>0</v>
      </c>
      <c r="O84" s="153">
        <f t="shared" ca="1" si="67"/>
        <v>0</v>
      </c>
      <c r="P84" s="153">
        <f t="shared" ca="1" si="67"/>
        <v>0</v>
      </c>
      <c r="Q84" s="153">
        <f t="shared" ca="1" si="67"/>
        <v>0</v>
      </c>
      <c r="R84" s="153">
        <f t="shared" ca="1" si="67"/>
        <v>0</v>
      </c>
      <c r="S84" s="153">
        <f t="shared" ca="1" si="67"/>
        <v>0</v>
      </c>
      <c r="T84" s="153">
        <f t="shared" ca="1" si="67"/>
        <v>0</v>
      </c>
      <c r="U84" s="153">
        <f t="shared" ca="1" si="67"/>
        <v>0</v>
      </c>
      <c r="V84" s="153">
        <f t="shared" ca="1" si="67"/>
        <v>0</v>
      </c>
      <c r="W84" s="153">
        <f t="shared" ca="1" si="67"/>
        <v>0</v>
      </c>
      <c r="X84" s="153">
        <f t="shared" si="67"/>
        <v>0</v>
      </c>
      <c r="Y84" s="153">
        <f t="shared" si="67"/>
        <v>0</v>
      </c>
      <c r="Z84" s="153">
        <f t="shared" si="67"/>
        <v>0</v>
      </c>
      <c r="AA84" s="153">
        <f t="shared" si="67"/>
        <v>0</v>
      </c>
      <c r="AB84" s="153">
        <f t="shared" si="67"/>
        <v>0</v>
      </c>
      <c r="AC84" s="153">
        <f t="shared" si="67"/>
        <v>0</v>
      </c>
      <c r="AD84" s="153">
        <f t="shared" si="67"/>
        <v>0</v>
      </c>
      <c r="AE84" s="153">
        <f t="shared" si="67"/>
        <v>0</v>
      </c>
      <c r="AF84" s="153">
        <f t="shared" si="67"/>
        <v>0</v>
      </c>
      <c r="AG84" s="153">
        <f t="shared" si="67"/>
        <v>0</v>
      </c>
      <c r="AH84" s="153">
        <f t="shared" si="67"/>
        <v>0</v>
      </c>
      <c r="AI84" s="153">
        <f t="shared" ref="AI84:BK84" si="68">AI13*1000*AI$71/100</f>
        <v>0</v>
      </c>
      <c r="AJ84" s="153">
        <f t="shared" si="68"/>
        <v>0</v>
      </c>
      <c r="AK84" s="153">
        <f t="shared" si="68"/>
        <v>0</v>
      </c>
      <c r="AL84" s="153">
        <f t="shared" si="68"/>
        <v>0</v>
      </c>
      <c r="AM84" s="153">
        <f t="shared" si="68"/>
        <v>0</v>
      </c>
      <c r="AN84" s="153">
        <f t="shared" si="68"/>
        <v>0</v>
      </c>
      <c r="AO84" s="153">
        <f t="shared" si="68"/>
        <v>0</v>
      </c>
      <c r="AP84" s="153">
        <f t="shared" si="68"/>
        <v>0</v>
      </c>
      <c r="AQ84" s="153">
        <f t="shared" si="68"/>
        <v>0</v>
      </c>
      <c r="AR84" s="153">
        <f t="shared" si="68"/>
        <v>0</v>
      </c>
      <c r="AS84" s="153">
        <f t="shared" si="68"/>
        <v>0</v>
      </c>
      <c r="AT84" s="153">
        <f t="shared" si="68"/>
        <v>0</v>
      </c>
      <c r="AU84" s="153">
        <f t="shared" si="68"/>
        <v>0</v>
      </c>
      <c r="AV84" s="153">
        <f t="shared" si="68"/>
        <v>0</v>
      </c>
      <c r="AW84" s="153">
        <f t="shared" si="68"/>
        <v>0</v>
      </c>
      <c r="AX84" s="153">
        <f t="shared" si="68"/>
        <v>0</v>
      </c>
      <c r="AY84" s="153">
        <f t="shared" si="68"/>
        <v>0</v>
      </c>
      <c r="AZ84" s="153">
        <f t="shared" si="68"/>
        <v>0</v>
      </c>
      <c r="BA84" s="153">
        <f t="shared" si="68"/>
        <v>0</v>
      </c>
      <c r="BB84" s="153">
        <f t="shared" si="68"/>
        <v>0</v>
      </c>
      <c r="BC84" s="153">
        <f t="shared" si="68"/>
        <v>0</v>
      </c>
      <c r="BD84" s="153">
        <f t="shared" si="68"/>
        <v>0</v>
      </c>
      <c r="BE84" s="153">
        <f t="shared" si="68"/>
        <v>0</v>
      </c>
      <c r="BF84" s="153">
        <f t="shared" si="68"/>
        <v>0</v>
      </c>
      <c r="BG84" s="153">
        <f t="shared" si="68"/>
        <v>0</v>
      </c>
      <c r="BH84" s="153">
        <f t="shared" si="68"/>
        <v>0</v>
      </c>
      <c r="BI84" s="153">
        <f t="shared" si="68"/>
        <v>0</v>
      </c>
      <c r="BJ84" s="153">
        <f t="shared" si="68"/>
        <v>0</v>
      </c>
      <c r="BK84" s="153">
        <f t="shared" si="68"/>
        <v>0</v>
      </c>
      <c r="BL84" s="154">
        <f t="shared" ca="1" si="61"/>
        <v>0</v>
      </c>
    </row>
    <row r="85" spans="2:64">
      <c r="B85" t="s">
        <v>810</v>
      </c>
      <c r="C85" s="153">
        <f t="shared" ref="C85:AH85" si="69">C14*1000*C$71/100</f>
        <v>0</v>
      </c>
      <c r="D85" s="153">
        <f t="shared" ca="1" si="69"/>
        <v>0</v>
      </c>
      <c r="E85" s="153">
        <f t="shared" ca="1" si="69"/>
        <v>0</v>
      </c>
      <c r="F85" s="153">
        <f t="shared" ca="1" si="69"/>
        <v>0</v>
      </c>
      <c r="G85" s="153">
        <f t="shared" ca="1" si="69"/>
        <v>0</v>
      </c>
      <c r="H85" s="153">
        <f t="shared" ca="1" si="69"/>
        <v>0</v>
      </c>
      <c r="I85" s="153">
        <f t="shared" ca="1" si="69"/>
        <v>0</v>
      </c>
      <c r="J85" s="153">
        <f t="shared" ca="1" si="69"/>
        <v>0</v>
      </c>
      <c r="K85" s="153">
        <f t="shared" ca="1" si="69"/>
        <v>0</v>
      </c>
      <c r="L85" s="153">
        <f t="shared" ca="1" si="69"/>
        <v>0</v>
      </c>
      <c r="M85" s="153">
        <f t="shared" ca="1" si="69"/>
        <v>0</v>
      </c>
      <c r="N85" s="153">
        <f t="shared" ca="1" si="69"/>
        <v>0</v>
      </c>
      <c r="O85" s="153">
        <f t="shared" ca="1" si="69"/>
        <v>0</v>
      </c>
      <c r="P85" s="153">
        <f t="shared" ca="1" si="69"/>
        <v>0</v>
      </c>
      <c r="Q85" s="153">
        <f t="shared" ca="1" si="69"/>
        <v>0</v>
      </c>
      <c r="R85" s="153">
        <f t="shared" ca="1" si="69"/>
        <v>0</v>
      </c>
      <c r="S85" s="153">
        <f t="shared" ca="1" si="69"/>
        <v>0</v>
      </c>
      <c r="T85" s="153">
        <f t="shared" ca="1" si="69"/>
        <v>0</v>
      </c>
      <c r="U85" s="153">
        <f t="shared" ca="1" si="69"/>
        <v>0</v>
      </c>
      <c r="V85" s="153">
        <f t="shared" ca="1" si="69"/>
        <v>0</v>
      </c>
      <c r="W85" s="153">
        <f t="shared" ca="1" si="69"/>
        <v>0</v>
      </c>
      <c r="X85" s="153">
        <f t="shared" si="69"/>
        <v>0</v>
      </c>
      <c r="Y85" s="153">
        <f t="shared" si="69"/>
        <v>0</v>
      </c>
      <c r="Z85" s="153">
        <f t="shared" si="69"/>
        <v>0</v>
      </c>
      <c r="AA85" s="153">
        <f t="shared" si="69"/>
        <v>0</v>
      </c>
      <c r="AB85" s="153">
        <f t="shared" si="69"/>
        <v>0</v>
      </c>
      <c r="AC85" s="153">
        <f t="shared" si="69"/>
        <v>0</v>
      </c>
      <c r="AD85" s="153">
        <f t="shared" si="69"/>
        <v>0</v>
      </c>
      <c r="AE85" s="153">
        <f t="shared" si="69"/>
        <v>0</v>
      </c>
      <c r="AF85" s="153">
        <f t="shared" si="69"/>
        <v>0</v>
      </c>
      <c r="AG85" s="153">
        <f t="shared" si="69"/>
        <v>0</v>
      </c>
      <c r="AH85" s="153">
        <f t="shared" si="69"/>
        <v>0</v>
      </c>
      <c r="AI85" s="153">
        <f t="shared" ref="AI85:BK85" si="70">AI14*1000*AI$71/100</f>
        <v>0</v>
      </c>
      <c r="AJ85" s="153">
        <f t="shared" si="70"/>
        <v>0</v>
      </c>
      <c r="AK85" s="153">
        <f t="shared" si="70"/>
        <v>0</v>
      </c>
      <c r="AL85" s="153">
        <f t="shared" si="70"/>
        <v>0</v>
      </c>
      <c r="AM85" s="153">
        <f t="shared" si="70"/>
        <v>0</v>
      </c>
      <c r="AN85" s="153">
        <f t="shared" si="70"/>
        <v>0</v>
      </c>
      <c r="AO85" s="153">
        <f t="shared" si="70"/>
        <v>0</v>
      </c>
      <c r="AP85" s="153">
        <f t="shared" si="70"/>
        <v>0</v>
      </c>
      <c r="AQ85" s="153">
        <f t="shared" si="70"/>
        <v>0</v>
      </c>
      <c r="AR85" s="153">
        <f t="shared" si="70"/>
        <v>0</v>
      </c>
      <c r="AS85" s="153">
        <f t="shared" si="70"/>
        <v>0</v>
      </c>
      <c r="AT85" s="153">
        <f t="shared" si="70"/>
        <v>0</v>
      </c>
      <c r="AU85" s="153">
        <f t="shared" si="70"/>
        <v>0</v>
      </c>
      <c r="AV85" s="153">
        <f t="shared" si="70"/>
        <v>0</v>
      </c>
      <c r="AW85" s="153">
        <f t="shared" si="70"/>
        <v>0</v>
      </c>
      <c r="AX85" s="153">
        <f t="shared" si="70"/>
        <v>0</v>
      </c>
      <c r="AY85" s="153">
        <f t="shared" si="70"/>
        <v>0</v>
      </c>
      <c r="AZ85" s="153">
        <f t="shared" si="70"/>
        <v>0</v>
      </c>
      <c r="BA85" s="153">
        <f t="shared" si="70"/>
        <v>0</v>
      </c>
      <c r="BB85" s="153">
        <f t="shared" si="70"/>
        <v>0</v>
      </c>
      <c r="BC85" s="153">
        <f t="shared" si="70"/>
        <v>0</v>
      </c>
      <c r="BD85" s="153">
        <f t="shared" si="70"/>
        <v>0</v>
      </c>
      <c r="BE85" s="153">
        <f t="shared" si="70"/>
        <v>0</v>
      </c>
      <c r="BF85" s="153">
        <f t="shared" si="70"/>
        <v>0</v>
      </c>
      <c r="BG85" s="153">
        <f t="shared" si="70"/>
        <v>0</v>
      </c>
      <c r="BH85" s="153">
        <f t="shared" si="70"/>
        <v>0</v>
      </c>
      <c r="BI85" s="153">
        <f t="shared" si="70"/>
        <v>0</v>
      </c>
      <c r="BJ85" s="153">
        <f t="shared" si="70"/>
        <v>0</v>
      </c>
      <c r="BK85" s="153">
        <f t="shared" si="70"/>
        <v>0</v>
      </c>
      <c r="BL85" s="154">
        <f t="shared" ca="1" si="61"/>
        <v>0</v>
      </c>
    </row>
    <row r="86" spans="2:64">
      <c r="B86" t="s">
        <v>811</v>
      </c>
      <c r="C86" s="153">
        <f>SUM(C82:C85)</f>
        <v>0</v>
      </c>
      <c r="D86" s="153">
        <f t="shared" ref="D86:BK86" ca="1" si="71">SUM(D82:D85)</f>
        <v>0</v>
      </c>
      <c r="E86" s="153">
        <f t="shared" ca="1" si="71"/>
        <v>0</v>
      </c>
      <c r="F86" s="153">
        <f t="shared" ca="1" si="71"/>
        <v>0</v>
      </c>
      <c r="G86" s="153">
        <f t="shared" ca="1" si="71"/>
        <v>0</v>
      </c>
      <c r="H86" s="153">
        <f t="shared" ca="1" si="71"/>
        <v>0</v>
      </c>
      <c r="I86" s="153">
        <f t="shared" ca="1" si="71"/>
        <v>0</v>
      </c>
      <c r="J86" s="153">
        <f t="shared" ca="1" si="71"/>
        <v>0</v>
      </c>
      <c r="K86" s="153">
        <f t="shared" ca="1" si="71"/>
        <v>0</v>
      </c>
      <c r="L86" s="153">
        <f t="shared" ca="1" si="71"/>
        <v>0</v>
      </c>
      <c r="M86" s="153">
        <f t="shared" ca="1" si="71"/>
        <v>0</v>
      </c>
      <c r="N86" s="153">
        <f t="shared" ca="1" si="71"/>
        <v>0</v>
      </c>
      <c r="O86" s="153">
        <f t="shared" ca="1" si="71"/>
        <v>0</v>
      </c>
      <c r="P86" s="153">
        <f t="shared" ca="1" si="71"/>
        <v>0</v>
      </c>
      <c r="Q86" s="153">
        <f t="shared" ca="1" si="71"/>
        <v>0</v>
      </c>
      <c r="R86" s="153">
        <f t="shared" ca="1" si="71"/>
        <v>0</v>
      </c>
      <c r="S86" s="153">
        <f t="shared" ca="1" si="71"/>
        <v>0</v>
      </c>
      <c r="T86" s="153">
        <f t="shared" ca="1" si="71"/>
        <v>0</v>
      </c>
      <c r="U86" s="153">
        <f t="shared" ca="1" si="71"/>
        <v>0</v>
      </c>
      <c r="V86" s="153">
        <f t="shared" ca="1" si="71"/>
        <v>0</v>
      </c>
      <c r="W86" s="153">
        <f t="shared" ca="1" si="71"/>
        <v>0</v>
      </c>
      <c r="X86" s="153">
        <f t="shared" si="71"/>
        <v>0</v>
      </c>
      <c r="Y86" s="153">
        <f t="shared" si="71"/>
        <v>0</v>
      </c>
      <c r="Z86" s="153">
        <f t="shared" si="71"/>
        <v>0</v>
      </c>
      <c r="AA86" s="153">
        <f t="shared" si="71"/>
        <v>0</v>
      </c>
      <c r="AB86" s="153">
        <f t="shared" si="71"/>
        <v>0</v>
      </c>
      <c r="AC86" s="153">
        <f t="shared" si="71"/>
        <v>0</v>
      </c>
      <c r="AD86" s="153">
        <f t="shared" si="71"/>
        <v>0</v>
      </c>
      <c r="AE86" s="153">
        <f t="shared" si="71"/>
        <v>0</v>
      </c>
      <c r="AF86" s="153">
        <f t="shared" si="71"/>
        <v>0</v>
      </c>
      <c r="AG86" s="153">
        <f t="shared" si="71"/>
        <v>0</v>
      </c>
      <c r="AH86" s="153">
        <f t="shared" si="71"/>
        <v>0</v>
      </c>
      <c r="AI86" s="153">
        <f t="shared" si="71"/>
        <v>0</v>
      </c>
      <c r="AJ86" s="153">
        <f t="shared" si="71"/>
        <v>0</v>
      </c>
      <c r="AK86" s="153">
        <f t="shared" si="71"/>
        <v>0</v>
      </c>
      <c r="AL86" s="153">
        <f t="shared" si="71"/>
        <v>0</v>
      </c>
      <c r="AM86" s="153">
        <f t="shared" si="71"/>
        <v>0</v>
      </c>
      <c r="AN86" s="153">
        <f t="shared" si="71"/>
        <v>0</v>
      </c>
      <c r="AO86" s="153">
        <f t="shared" si="71"/>
        <v>0</v>
      </c>
      <c r="AP86" s="153">
        <f t="shared" si="71"/>
        <v>0</v>
      </c>
      <c r="AQ86" s="153">
        <f t="shared" si="71"/>
        <v>0</v>
      </c>
      <c r="AR86" s="153">
        <f t="shared" si="71"/>
        <v>0</v>
      </c>
      <c r="AS86" s="153">
        <f t="shared" si="71"/>
        <v>0</v>
      </c>
      <c r="AT86" s="153">
        <f t="shared" si="71"/>
        <v>0</v>
      </c>
      <c r="AU86" s="153">
        <f t="shared" si="71"/>
        <v>0</v>
      </c>
      <c r="AV86" s="153">
        <f t="shared" si="71"/>
        <v>0</v>
      </c>
      <c r="AW86" s="153">
        <f t="shared" si="71"/>
        <v>0</v>
      </c>
      <c r="AX86" s="153">
        <f t="shared" si="71"/>
        <v>0</v>
      </c>
      <c r="AY86" s="153">
        <f t="shared" si="71"/>
        <v>0</v>
      </c>
      <c r="AZ86" s="153">
        <f t="shared" si="71"/>
        <v>0</v>
      </c>
      <c r="BA86" s="153">
        <f t="shared" si="71"/>
        <v>0</v>
      </c>
      <c r="BB86" s="153">
        <f t="shared" si="71"/>
        <v>0</v>
      </c>
      <c r="BC86" s="153">
        <f t="shared" si="71"/>
        <v>0</v>
      </c>
      <c r="BD86" s="153">
        <f t="shared" si="71"/>
        <v>0</v>
      </c>
      <c r="BE86" s="153">
        <f t="shared" si="71"/>
        <v>0</v>
      </c>
      <c r="BF86" s="153">
        <f t="shared" si="71"/>
        <v>0</v>
      </c>
      <c r="BG86" s="153">
        <f t="shared" si="71"/>
        <v>0</v>
      </c>
      <c r="BH86" s="153">
        <f t="shared" si="71"/>
        <v>0</v>
      </c>
      <c r="BI86" s="153">
        <f t="shared" si="71"/>
        <v>0</v>
      </c>
      <c r="BJ86" s="153">
        <f t="shared" si="71"/>
        <v>0</v>
      </c>
      <c r="BK86" s="153">
        <f t="shared" si="71"/>
        <v>0</v>
      </c>
      <c r="BL86" s="154">
        <f t="shared" ca="1" si="61"/>
        <v>0</v>
      </c>
    </row>
    <row r="87" spans="2:64">
      <c r="B87" t="s">
        <v>825</v>
      </c>
      <c r="C87" s="178">
        <f>C81+C86</f>
        <v>0</v>
      </c>
      <c r="D87" s="178">
        <f t="shared" ref="D87:BK87" ca="1" si="72">D81+D86</f>
        <v>389931.62704294879</v>
      </c>
      <c r="E87" s="178">
        <f t="shared" ca="1" si="72"/>
        <v>380254.23725890502</v>
      </c>
      <c r="F87" s="178">
        <f t="shared" ca="1" si="72"/>
        <v>356737.85989549209</v>
      </c>
      <c r="G87" s="178">
        <f t="shared" ca="1" si="72"/>
        <v>354535.69399730535</v>
      </c>
      <c r="H87" s="178">
        <f t="shared" ca="1" si="72"/>
        <v>349935.0630720706</v>
      </c>
      <c r="I87" s="178">
        <f t="shared" ca="1" si="72"/>
        <v>339645.62919859216</v>
      </c>
      <c r="J87" s="178">
        <f t="shared" ca="1" si="72"/>
        <v>327786.36713874532</v>
      </c>
      <c r="K87" s="178">
        <f t="shared" ca="1" si="72"/>
        <v>319309.84083766845</v>
      </c>
      <c r="L87" s="178">
        <f t="shared" ca="1" si="72"/>
        <v>300114.95794362592</v>
      </c>
      <c r="M87" s="178">
        <f t="shared" ca="1" si="72"/>
        <v>289966.14294070139</v>
      </c>
      <c r="N87" s="178">
        <f t="shared" ca="1" si="72"/>
        <v>280160.52458038781</v>
      </c>
      <c r="O87" s="178">
        <f t="shared" ca="1" si="72"/>
        <v>270686.49717911868</v>
      </c>
      <c r="P87" s="178">
        <f t="shared" ca="1" si="72"/>
        <v>261532.84751605676</v>
      </c>
      <c r="Q87" s="178">
        <f t="shared" ca="1" si="72"/>
        <v>252688.74156140751</v>
      </c>
      <c r="R87" s="178">
        <f t="shared" ca="1" si="72"/>
        <v>244143.7116535338</v>
      </c>
      <c r="S87" s="178">
        <f t="shared" ca="1" si="72"/>
        <v>235887.64410969455</v>
      </c>
      <c r="T87" s="178">
        <f t="shared" ca="1" si="72"/>
        <v>227910.7672557435</v>
      </c>
      <c r="U87" s="178">
        <f t="shared" ca="1" si="72"/>
        <v>220203.63986062177</v>
      </c>
      <c r="V87" s="178">
        <f t="shared" ca="1" si="72"/>
        <v>212757.13996195339</v>
      </c>
      <c r="W87" s="178">
        <f t="shared" ca="1" si="72"/>
        <v>205562.4540695202</v>
      </c>
      <c r="X87" s="178">
        <f t="shared" ca="1" si="72"/>
        <v>198611.06673383596</v>
      </c>
      <c r="Y87" s="178">
        <f t="shared" ca="1" si="72"/>
        <v>191894.75046747434</v>
      </c>
      <c r="Z87" s="178">
        <f t="shared" ca="1" si="72"/>
        <v>185405.55600722166</v>
      </c>
      <c r="AA87" s="178">
        <f t="shared" ca="1" si="72"/>
        <v>179135.80290552817</v>
      </c>
      <c r="AB87" s="178">
        <f t="shared" ca="1" si="72"/>
        <v>173078.07044012391</v>
      </c>
      <c r="AC87" s="178">
        <f t="shared" ca="1" si="72"/>
        <v>167225.18883103758</v>
      </c>
      <c r="AD87" s="178">
        <f t="shared" ca="1" si="72"/>
        <v>161570.23075462569</v>
      </c>
      <c r="AE87" s="178">
        <f t="shared" ca="1" si="72"/>
        <v>156106.50314456591</v>
      </c>
      <c r="AF87" s="178">
        <f t="shared" ca="1" si="72"/>
        <v>150827.539270112</v>
      </c>
      <c r="AG87" s="178">
        <f t="shared" ca="1" si="72"/>
        <v>145727.09108223379</v>
      </c>
      <c r="AH87" s="178">
        <f t="shared" ca="1" si="72"/>
        <v>141482.61270119785</v>
      </c>
      <c r="AI87" s="178">
        <f t="shared" ca="1" si="72"/>
        <v>137361.75990407565</v>
      </c>
      <c r="AJ87" s="178">
        <f t="shared" ca="1" si="72"/>
        <v>133360.93194570448</v>
      </c>
      <c r="AK87" s="178">
        <f t="shared" ca="1" si="72"/>
        <v>129476.63295699465</v>
      </c>
      <c r="AL87" s="178">
        <f t="shared" ca="1" si="72"/>
        <v>125705.46889028604</v>
      </c>
      <c r="AM87" s="178">
        <f t="shared" ca="1" si="72"/>
        <v>122044.1445536758</v>
      </c>
      <c r="AN87" s="178">
        <f t="shared" ca="1" si="72"/>
        <v>118489.46073172404</v>
      </c>
      <c r="AO87" s="178">
        <f t="shared" ca="1" si="72"/>
        <v>115038.31139002334</v>
      </c>
      <c r="AP87" s="178">
        <f t="shared" ca="1" si="72"/>
        <v>111687.68096118774</v>
      </c>
      <c r="AQ87" s="178">
        <f t="shared" ca="1" si="72"/>
        <v>108434.641709891</v>
      </c>
      <c r="AR87" s="178">
        <f t="shared" ca="1" si="72"/>
        <v>105276.35117465144</v>
      </c>
      <c r="AS87" s="178">
        <f t="shared" ca="1" si="72"/>
        <v>102210.04968412763</v>
      </c>
      <c r="AT87" s="178">
        <f t="shared" ca="1" si="72"/>
        <v>99233.057945755005</v>
      </c>
      <c r="AU87" s="178">
        <f t="shared" ca="1" si="72"/>
        <v>96342.774704616488</v>
      </c>
      <c r="AV87" s="178">
        <f t="shared" ca="1" si="72"/>
        <v>93536.674470501443</v>
      </c>
      <c r="AW87" s="178">
        <f t="shared" ca="1" si="72"/>
        <v>90812.305311166449</v>
      </c>
      <c r="AX87" s="178">
        <f t="shared" ca="1" si="72"/>
        <v>88167.286709870328</v>
      </c>
      <c r="AY87" s="178">
        <f t="shared" ca="1" si="72"/>
        <v>85599.307485311016</v>
      </c>
      <c r="AZ87" s="178">
        <f t="shared" ca="1" si="72"/>
        <v>83106.123772146602</v>
      </c>
      <c r="BA87" s="178">
        <f t="shared" ca="1" si="72"/>
        <v>80685.557060336519</v>
      </c>
      <c r="BB87" s="178">
        <f t="shared" ca="1" si="72"/>
        <v>78335.492291588831</v>
      </c>
      <c r="BC87" s="178">
        <f t="shared" ca="1" si="72"/>
        <v>76053.876011251312</v>
      </c>
      <c r="BD87" s="178">
        <f t="shared" ca="1" si="72"/>
        <v>73838.714574030397</v>
      </c>
      <c r="BE87" s="178">
        <f t="shared" ca="1" si="72"/>
        <v>71688.072401971265</v>
      </c>
      <c r="BF87" s="178">
        <f t="shared" ca="1" si="72"/>
        <v>69600.070293175973</v>
      </c>
      <c r="BG87" s="178">
        <f t="shared" ca="1" si="72"/>
        <v>67572.883779782482</v>
      </c>
      <c r="BH87" s="178">
        <f t="shared" ca="1" si="72"/>
        <v>65604.741533769411</v>
      </c>
      <c r="BI87" s="178">
        <f t="shared" ca="1" si="72"/>
        <v>63693.923819193602</v>
      </c>
      <c r="BJ87" s="178">
        <f t="shared" ca="1" si="72"/>
        <v>61838.760989508359</v>
      </c>
      <c r="BK87" s="178">
        <f t="shared" ca="1" si="72"/>
        <v>60037.632028648899</v>
      </c>
      <c r="BL87" s="154">
        <f t="shared" ca="1" si="61"/>
        <v>10385648.48849701</v>
      </c>
    </row>
    <row r="89" spans="2:64">
      <c r="B89" s="1" t="s">
        <v>863</v>
      </c>
      <c r="D89" s="175"/>
    </row>
    <row r="90" spans="2:64">
      <c r="B90" s="41" t="s">
        <v>719</v>
      </c>
      <c r="C90" s="101">
        <f>INPUT!C8</f>
        <v>2026</v>
      </c>
      <c r="D90" s="101">
        <f>C90+1</f>
        <v>2027</v>
      </c>
      <c r="E90" s="101">
        <f t="shared" ref="E90:BK90" si="73">D90+1</f>
        <v>2028</v>
      </c>
      <c r="F90" s="101">
        <f t="shared" si="73"/>
        <v>2029</v>
      </c>
      <c r="G90" s="101">
        <f t="shared" si="73"/>
        <v>2030</v>
      </c>
      <c r="H90" s="101">
        <f t="shared" si="73"/>
        <v>2031</v>
      </c>
      <c r="I90" s="101">
        <f t="shared" si="73"/>
        <v>2032</v>
      </c>
      <c r="J90" s="101">
        <f t="shared" si="73"/>
        <v>2033</v>
      </c>
      <c r="K90" s="101">
        <f t="shared" si="73"/>
        <v>2034</v>
      </c>
      <c r="L90" s="101">
        <f t="shared" si="73"/>
        <v>2035</v>
      </c>
      <c r="M90" s="101">
        <f t="shared" si="73"/>
        <v>2036</v>
      </c>
      <c r="N90" s="101">
        <f t="shared" si="73"/>
        <v>2037</v>
      </c>
      <c r="O90" s="101">
        <f t="shared" si="73"/>
        <v>2038</v>
      </c>
      <c r="P90" s="101">
        <f t="shared" si="73"/>
        <v>2039</v>
      </c>
      <c r="Q90" s="101">
        <f t="shared" si="73"/>
        <v>2040</v>
      </c>
      <c r="R90" s="101">
        <f t="shared" si="73"/>
        <v>2041</v>
      </c>
      <c r="S90" s="101">
        <f t="shared" si="73"/>
        <v>2042</v>
      </c>
      <c r="T90" s="101">
        <f t="shared" si="73"/>
        <v>2043</v>
      </c>
      <c r="U90" s="101">
        <f t="shared" si="73"/>
        <v>2044</v>
      </c>
      <c r="V90" s="101">
        <f t="shared" si="73"/>
        <v>2045</v>
      </c>
      <c r="W90" s="101">
        <f t="shared" si="73"/>
        <v>2046</v>
      </c>
      <c r="X90" s="101">
        <f t="shared" si="73"/>
        <v>2047</v>
      </c>
      <c r="Y90" s="101">
        <f t="shared" si="73"/>
        <v>2048</v>
      </c>
      <c r="Z90" s="101">
        <f t="shared" si="73"/>
        <v>2049</v>
      </c>
      <c r="AA90" s="101">
        <f t="shared" si="73"/>
        <v>2050</v>
      </c>
      <c r="AB90" s="101">
        <f t="shared" si="73"/>
        <v>2051</v>
      </c>
      <c r="AC90" s="101">
        <f t="shared" si="73"/>
        <v>2052</v>
      </c>
      <c r="AD90" s="101">
        <f t="shared" si="73"/>
        <v>2053</v>
      </c>
      <c r="AE90" s="101">
        <f t="shared" si="73"/>
        <v>2054</v>
      </c>
      <c r="AF90" s="101">
        <f t="shared" si="73"/>
        <v>2055</v>
      </c>
      <c r="AG90" s="101">
        <f t="shared" si="73"/>
        <v>2056</v>
      </c>
      <c r="AH90" s="101">
        <f t="shared" si="73"/>
        <v>2057</v>
      </c>
      <c r="AI90" s="101">
        <f t="shared" si="73"/>
        <v>2058</v>
      </c>
      <c r="AJ90" s="101">
        <f t="shared" si="73"/>
        <v>2059</v>
      </c>
      <c r="AK90" s="101">
        <f t="shared" si="73"/>
        <v>2060</v>
      </c>
      <c r="AL90" s="101">
        <f t="shared" si="73"/>
        <v>2061</v>
      </c>
      <c r="AM90" s="101">
        <f t="shared" si="73"/>
        <v>2062</v>
      </c>
      <c r="AN90" s="101">
        <f t="shared" si="73"/>
        <v>2063</v>
      </c>
      <c r="AO90" s="101">
        <f t="shared" si="73"/>
        <v>2064</v>
      </c>
      <c r="AP90" s="101">
        <f t="shared" si="73"/>
        <v>2065</v>
      </c>
      <c r="AQ90" s="101">
        <f t="shared" si="73"/>
        <v>2066</v>
      </c>
      <c r="AR90" s="101">
        <f t="shared" si="73"/>
        <v>2067</v>
      </c>
      <c r="AS90" s="101">
        <f t="shared" si="73"/>
        <v>2068</v>
      </c>
      <c r="AT90" s="101">
        <f t="shared" si="73"/>
        <v>2069</v>
      </c>
      <c r="AU90" s="101">
        <f t="shared" si="73"/>
        <v>2070</v>
      </c>
      <c r="AV90" s="101">
        <f t="shared" si="73"/>
        <v>2071</v>
      </c>
      <c r="AW90" s="101">
        <f t="shared" si="73"/>
        <v>2072</v>
      </c>
      <c r="AX90" s="101">
        <f t="shared" si="73"/>
        <v>2073</v>
      </c>
      <c r="AY90" s="101">
        <f t="shared" si="73"/>
        <v>2074</v>
      </c>
      <c r="AZ90" s="101">
        <f t="shared" si="73"/>
        <v>2075</v>
      </c>
      <c r="BA90" s="101">
        <f t="shared" si="73"/>
        <v>2076</v>
      </c>
      <c r="BB90" s="101">
        <f t="shared" si="73"/>
        <v>2077</v>
      </c>
      <c r="BC90" s="101">
        <f t="shared" si="73"/>
        <v>2078</v>
      </c>
      <c r="BD90" s="101">
        <f t="shared" si="73"/>
        <v>2079</v>
      </c>
      <c r="BE90" s="101">
        <f t="shared" si="73"/>
        <v>2080</v>
      </c>
      <c r="BF90" s="101">
        <f t="shared" si="73"/>
        <v>2081</v>
      </c>
      <c r="BG90" s="101">
        <f t="shared" si="73"/>
        <v>2082</v>
      </c>
      <c r="BH90" s="101">
        <f t="shared" si="73"/>
        <v>2083</v>
      </c>
      <c r="BI90" s="101">
        <f t="shared" si="73"/>
        <v>2084</v>
      </c>
      <c r="BJ90" s="101">
        <f t="shared" si="73"/>
        <v>2085</v>
      </c>
      <c r="BK90" s="101">
        <f t="shared" si="73"/>
        <v>2086</v>
      </c>
      <c r="BL90" s="101" t="s">
        <v>501</v>
      </c>
    </row>
    <row r="91" spans="2:64">
      <c r="B91" t="s">
        <v>826</v>
      </c>
      <c r="C91" s="153">
        <f>IF(C41&gt;0,C41*C$73,0)</f>
        <v>667593.6511565781</v>
      </c>
      <c r="D91" s="153">
        <f t="shared" ref="D91:BK91" ca="1" si="74">IF(D41&gt;0,D41*D$73,0)</f>
        <v>1121.7406811132846</v>
      </c>
      <c r="E91" s="153">
        <f t="shared" ca="1" si="74"/>
        <v>945.32826412016425</v>
      </c>
      <c r="F91" s="153">
        <f t="shared" ca="1" si="74"/>
        <v>854.69703940629438</v>
      </c>
      <c r="G91" s="153">
        <f t="shared" ca="1" si="74"/>
        <v>785.60990361999006</v>
      </c>
      <c r="H91" s="153">
        <f t="shared" ca="1" si="74"/>
        <v>773.00690355164363</v>
      </c>
      <c r="I91" s="153">
        <f t="shared" ca="1" si="74"/>
        <v>646.42168206009023</v>
      </c>
      <c r="J91" s="153">
        <f t="shared" ca="1" si="74"/>
        <v>549.64925385393303</v>
      </c>
      <c r="K91" s="153">
        <f t="shared" ca="1" si="74"/>
        <v>450.27760948469546</v>
      </c>
      <c r="L91" s="153">
        <f t="shared" ca="1" si="74"/>
        <v>342.01017346748489</v>
      </c>
      <c r="M91" s="153">
        <f t="shared" ca="1" si="74"/>
        <v>306.7735394688782</v>
      </c>
      <c r="N91" s="153">
        <f t="shared" ca="1" si="74"/>
        <v>267.72860411186491</v>
      </c>
      <c r="O91" s="153">
        <f t="shared" ca="1" si="74"/>
        <v>245.83313001285066</v>
      </c>
      <c r="P91" s="153">
        <f t="shared" ca="1" si="74"/>
        <v>226.99134101701412</v>
      </c>
      <c r="Q91" s="153">
        <f t="shared" ca="1" si="74"/>
        <v>199.54613287912792</v>
      </c>
      <c r="R91" s="153">
        <f t="shared" ca="1" si="74"/>
        <v>37685.296102104985</v>
      </c>
      <c r="S91" s="153">
        <f t="shared" ca="1" si="74"/>
        <v>109.96014216110116</v>
      </c>
      <c r="T91" s="153">
        <f t="shared" ca="1" si="74"/>
        <v>102.86230879189935</v>
      </c>
      <c r="U91" s="153">
        <f t="shared" ca="1" si="74"/>
        <v>95.011478088931881</v>
      </c>
      <c r="V91" s="153">
        <f t="shared" ca="1" si="74"/>
        <v>60.071414421693213</v>
      </c>
      <c r="W91" s="153">
        <f t="shared" ca="1" si="74"/>
        <v>52.032991976183744</v>
      </c>
      <c r="X91" s="153">
        <f t="shared" ca="1" si="74"/>
        <v>39.005292941307118</v>
      </c>
      <c r="Y91" s="153">
        <f t="shared" ca="1" si="74"/>
        <v>37.236374899124897</v>
      </c>
      <c r="Z91" s="153">
        <f t="shared" ca="1" si="74"/>
        <v>34.403331928516025</v>
      </c>
      <c r="AA91" s="153">
        <f t="shared" ca="1" si="74"/>
        <v>32.704775196204963</v>
      </c>
      <c r="AB91" s="153">
        <f t="shared" ca="1" si="74"/>
        <v>95037.773367552509</v>
      </c>
      <c r="AC91" s="153">
        <f t="shared" ca="1" si="74"/>
        <v>30.530257598735066</v>
      </c>
      <c r="AD91" s="153">
        <f t="shared" ca="1" si="74"/>
        <v>29.497833428729535</v>
      </c>
      <c r="AE91" s="153">
        <f t="shared" ca="1" si="74"/>
        <v>28.500322153361868</v>
      </c>
      <c r="AF91" s="153">
        <f t="shared" ca="1" si="74"/>
        <v>27.536543143344804</v>
      </c>
      <c r="AG91" s="153">
        <f t="shared" ca="1" si="74"/>
        <v>26.605355694052953</v>
      </c>
      <c r="AH91" s="153">
        <f t="shared" ca="1" si="74"/>
        <v>25.830442421410631</v>
      </c>
      <c r="AI91" s="153">
        <f t="shared" ca="1" si="74"/>
        <v>25.078099438262754</v>
      </c>
      <c r="AJ91" s="153">
        <f t="shared" ca="1" si="74"/>
        <v>24.347669357536653</v>
      </c>
      <c r="AK91" s="153">
        <f t="shared" ca="1" si="74"/>
        <v>23.63851393935597</v>
      </c>
      <c r="AL91" s="153">
        <f t="shared" ca="1" si="74"/>
        <v>22.950013533355314</v>
      </c>
      <c r="AM91" s="153">
        <f t="shared" ca="1" si="74"/>
        <v>22.281566537238167</v>
      </c>
      <c r="AN91" s="153">
        <f t="shared" ca="1" si="74"/>
        <v>21.632588871105014</v>
      </c>
      <c r="AO91" s="153">
        <f t="shared" ca="1" si="74"/>
        <v>21.00251346709225</v>
      </c>
      <c r="AP91" s="153">
        <f t="shared" ca="1" si="74"/>
        <v>20.390789773875973</v>
      </c>
      <c r="AQ91" s="153">
        <f t="shared" ca="1" si="74"/>
        <v>19.79688327560774</v>
      </c>
      <c r="AR91" s="153">
        <f t="shared" ca="1" si="74"/>
        <v>19.220275024861881</v>
      </c>
      <c r="AS91" s="153">
        <f t="shared" ca="1" si="74"/>
        <v>18.660461189186297</v>
      </c>
      <c r="AT91" s="153">
        <f t="shared" ca="1" si="74"/>
        <v>18.11695261086048</v>
      </c>
      <c r="AU91" s="153">
        <f t="shared" ca="1" si="74"/>
        <v>17.589274379476194</v>
      </c>
      <c r="AV91" s="153">
        <f t="shared" ca="1" si="74"/>
        <v>17.07696541696718</v>
      </c>
      <c r="AW91" s="153">
        <f t="shared" ca="1" si="74"/>
        <v>16.579578074725415</v>
      </c>
      <c r="AX91" s="153">
        <f t="shared" ca="1" si="74"/>
        <v>16.09667774245186</v>
      </c>
      <c r="AY91" s="153">
        <f t="shared" ca="1" si="74"/>
        <v>15.627842468399864</v>
      </c>
      <c r="AZ91" s="153">
        <f t="shared" ca="1" si="74"/>
        <v>15.172662590679479</v>
      </c>
      <c r="BA91" s="153">
        <f t="shared" ca="1" si="74"/>
        <v>17505.045510920019</v>
      </c>
      <c r="BB91" s="153">
        <f t="shared" ca="1" si="74"/>
        <v>14.301689688641229</v>
      </c>
      <c r="BC91" s="153">
        <f t="shared" ca="1" si="74"/>
        <v>13.885135620040026</v>
      </c>
      <c r="BD91" s="153">
        <f t="shared" ca="1" si="74"/>
        <v>13.48071419421362</v>
      </c>
      <c r="BE91" s="153">
        <f t="shared" ca="1" si="74"/>
        <v>13.088072033217106</v>
      </c>
      <c r="BF91" s="153">
        <f t="shared" ca="1" si="74"/>
        <v>12.706866051667093</v>
      </c>
      <c r="BG91" s="153">
        <f t="shared" ca="1" si="74"/>
        <v>12.336763156958343</v>
      </c>
      <c r="BH91" s="153">
        <f t="shared" ca="1" si="74"/>
        <v>11.977439958211985</v>
      </c>
      <c r="BI91" s="153">
        <f t="shared" ca="1" si="74"/>
        <v>11.628582483700955</v>
      </c>
      <c r="BJ91" s="153">
        <f t="shared" ca="1" si="74"/>
        <v>11.289885906505782</v>
      </c>
      <c r="BK91" s="153">
        <f t="shared" ca="1" si="74"/>
        <v>64243.503922965647</v>
      </c>
      <c r="BL91" s="154">
        <f ca="1">SUM(C91:BK91)</f>
        <v>890982.62765991734</v>
      </c>
    </row>
    <row r="92" spans="2:64">
      <c r="B92" t="s">
        <v>827</v>
      </c>
      <c r="C92" s="153">
        <f t="shared" ref="C92:C94" si="75">IF(C42&gt;0,C42*C$73,0)</f>
        <v>1443507.3652676821</v>
      </c>
      <c r="D92" s="153">
        <f t="shared" ref="D92:BK92" ca="1" si="76">IF(D42&gt;0,D42*D$73,0)</f>
        <v>2425.4888168905522</v>
      </c>
      <c r="E92" s="153">
        <f t="shared" ca="1" si="76"/>
        <v>2044.0402773289975</v>
      </c>
      <c r="F92" s="153">
        <f t="shared" ca="1" si="76"/>
        <v>1848.0725053601518</v>
      </c>
      <c r="G92" s="153">
        <f t="shared" ca="1" si="76"/>
        <v>1698.688536264573</v>
      </c>
      <c r="H92" s="153">
        <f t="shared" ca="1" si="76"/>
        <v>1671.4376428631613</v>
      </c>
      <c r="I92" s="153">
        <f t="shared" ca="1" si="76"/>
        <v>1397.7281801675051</v>
      </c>
      <c r="J92" s="153">
        <f t="shared" ca="1" si="76"/>
        <v>1188.4815634143115</v>
      </c>
      <c r="K92" s="153">
        <f t="shared" ca="1" si="76"/>
        <v>973.6147798593073</v>
      </c>
      <c r="L92" s="153">
        <f t="shared" ca="1" si="76"/>
        <v>739.51303093054798</v>
      </c>
      <c r="M92" s="153">
        <f t="shared" ca="1" si="76"/>
        <v>663.32246108898346</v>
      </c>
      <c r="N92" s="153">
        <f t="shared" ca="1" si="76"/>
        <v>578.89737456126556</v>
      </c>
      <c r="O92" s="153">
        <f t="shared" ca="1" si="76"/>
        <v>531.5537875256515</v>
      </c>
      <c r="P92" s="153">
        <f t="shared" ca="1" si="76"/>
        <v>490.8130447951151</v>
      </c>
      <c r="Q92" s="153">
        <f t="shared" ca="1" si="76"/>
        <v>431.46952045256359</v>
      </c>
      <c r="R92" s="153">
        <f t="shared" ca="1" si="76"/>
        <v>81485.200453057085</v>
      </c>
      <c r="S92" s="153">
        <f t="shared" ca="1" si="76"/>
        <v>237.76181037737672</v>
      </c>
      <c r="T92" s="153">
        <f t="shared" ca="1" si="76"/>
        <v>222.41448835276617</v>
      </c>
      <c r="U92" s="153">
        <f t="shared" ca="1" si="76"/>
        <v>205.43899446727201</v>
      </c>
      <c r="V92" s="153">
        <f t="shared" ca="1" si="76"/>
        <v>129.88968515433578</v>
      </c>
      <c r="W92" s="153">
        <f t="shared" ca="1" si="76"/>
        <v>112.50857018249124</v>
      </c>
      <c r="X92" s="153">
        <f t="shared" ca="1" si="76"/>
        <v>84.339369536626492</v>
      </c>
      <c r="Y92" s="153">
        <f t="shared" ca="1" si="76"/>
        <v>80.514518569243592</v>
      </c>
      <c r="Z92" s="153">
        <f t="shared" ca="1" si="76"/>
        <v>74.388758704528243</v>
      </c>
      <c r="AA92" s="153">
        <f t="shared" ca="1" si="76"/>
        <v>70.716046794868461</v>
      </c>
      <c r="AB92" s="153">
        <f t="shared" ca="1" si="76"/>
        <v>205495.85155136033</v>
      </c>
      <c r="AC92" s="153">
        <f t="shared" ca="1" si="76"/>
        <v>66.01418637062099</v>
      </c>
      <c r="AD92" s="153">
        <f t="shared" ca="1" si="76"/>
        <v>63.781822580310148</v>
      </c>
      <c r="AE92" s="153">
        <f t="shared" ca="1" si="76"/>
        <v>61.624949352956662</v>
      </c>
      <c r="AF92" s="153">
        <f t="shared" ca="1" si="76"/>
        <v>59.541013867590983</v>
      </c>
      <c r="AG92" s="153">
        <f t="shared" ca="1" si="76"/>
        <v>57.527549630522699</v>
      </c>
      <c r="AH92" s="153">
        <f t="shared" ca="1" si="76"/>
        <v>55.851989932546303</v>
      </c>
      <c r="AI92" s="153">
        <f t="shared" ca="1" si="76"/>
        <v>54.225232944219719</v>
      </c>
      <c r="AJ92" s="153">
        <f t="shared" ca="1" si="76"/>
        <v>52.645857227397784</v>
      </c>
      <c r="AK92" s="153">
        <f t="shared" ca="1" si="76"/>
        <v>51.112482745046385</v>
      </c>
      <c r="AL92" s="153">
        <f t="shared" ca="1" si="76"/>
        <v>49.623769655384848</v>
      </c>
      <c r="AM92" s="153">
        <f t="shared" ca="1" si="76"/>
        <v>48.178417141150334</v>
      </c>
      <c r="AN92" s="153">
        <f t="shared" ca="1" si="76"/>
        <v>46.775162272961488</v>
      </c>
      <c r="AO92" s="153">
        <f t="shared" ca="1" si="76"/>
        <v>45.412778905787853</v>
      </c>
      <c r="AP92" s="153">
        <f t="shared" ca="1" si="76"/>
        <v>44.090076607561031</v>
      </c>
      <c r="AQ92" s="153">
        <f t="shared" ca="1" si="76"/>
        <v>42.805899618991283</v>
      </c>
      <c r="AR92" s="153">
        <f t="shared" ca="1" si="76"/>
        <v>41.55912584368086</v>
      </c>
      <c r="AS92" s="153">
        <f t="shared" ca="1" si="76"/>
        <v>40.34866586765132</v>
      </c>
      <c r="AT92" s="153">
        <f t="shared" ca="1" si="76"/>
        <v>39.173462007428469</v>
      </c>
      <c r="AU92" s="153">
        <f t="shared" ca="1" si="76"/>
        <v>38.032487385852882</v>
      </c>
      <c r="AV92" s="153">
        <f t="shared" ca="1" si="76"/>
        <v>36.924745034808623</v>
      </c>
      <c r="AW92" s="153">
        <f t="shared" ca="1" si="76"/>
        <v>35.849267024086039</v>
      </c>
      <c r="AX92" s="153">
        <f t="shared" ca="1" si="76"/>
        <v>34.805113615617515</v>
      </c>
      <c r="AY92" s="153">
        <f t="shared" ca="1" si="76"/>
        <v>33.791372442347097</v>
      </c>
      <c r="AZ92" s="153">
        <f t="shared" ca="1" si="76"/>
        <v>32.8071577110166</v>
      </c>
      <c r="BA92" s="153">
        <f t="shared" ca="1" si="76"/>
        <v>37850.363137189997</v>
      </c>
      <c r="BB92" s="153">
        <f t="shared" ca="1" si="76"/>
        <v>30.923892648710154</v>
      </c>
      <c r="BC92" s="153">
        <f t="shared" ca="1" si="76"/>
        <v>30.023196746320536</v>
      </c>
      <c r="BD92" s="153">
        <f t="shared" ca="1" si="76"/>
        <v>29.148734705165573</v>
      </c>
      <c r="BE92" s="153">
        <f t="shared" ca="1" si="76"/>
        <v>28.299742432199587</v>
      </c>
      <c r="BF92" s="153">
        <f t="shared" ca="1" si="76"/>
        <v>27.475478089514159</v>
      </c>
      <c r="BG92" s="153">
        <f t="shared" ca="1" si="76"/>
        <v>26.675221446130251</v>
      </c>
      <c r="BH92" s="153">
        <f t="shared" ca="1" si="76"/>
        <v>25.898273248670147</v>
      </c>
      <c r="BI92" s="153">
        <f t="shared" ca="1" si="76"/>
        <v>25.143954610359366</v>
      </c>
      <c r="BJ92" s="153">
        <f t="shared" ca="1" si="76"/>
        <v>24.411606417824629</v>
      </c>
      <c r="BK92" s="153">
        <f t="shared" ca="1" si="76"/>
        <v>138910.80438338942</v>
      </c>
      <c r="BL92" s="154">
        <f t="shared" ref="BL92:BL95" ca="1" si="77">SUM(C92:BK92)</f>
        <v>1926531.1812424525</v>
      </c>
    </row>
    <row r="93" spans="2:64">
      <c r="B93" t="s">
        <v>828</v>
      </c>
      <c r="C93" s="153">
        <f t="shared" si="75"/>
        <v>142526.39862437619</v>
      </c>
      <c r="D93" s="153">
        <f t="shared" ref="D93:BK93" ca="1" si="78">IF(D43&gt;0,D43*D$73,0)</f>
        <v>161.22312514161499</v>
      </c>
      <c r="E93" s="153">
        <f t="shared" ca="1" si="78"/>
        <v>135.86810177454834</v>
      </c>
      <c r="F93" s="153">
        <f t="shared" ca="1" si="78"/>
        <v>122.84205259063144</v>
      </c>
      <c r="G93" s="153">
        <f t="shared" ca="1" si="78"/>
        <v>112.9124457518239</v>
      </c>
      <c r="H93" s="153">
        <f t="shared" ca="1" si="78"/>
        <v>111.10106894130988</v>
      </c>
      <c r="I93" s="153">
        <f t="shared" ca="1" si="78"/>
        <v>92.907501257416001</v>
      </c>
      <c r="J93" s="153">
        <f t="shared" ca="1" si="78"/>
        <v>78.998802423871979</v>
      </c>
      <c r="K93" s="153">
        <f t="shared" ca="1" si="78"/>
        <v>64.716529055869103</v>
      </c>
      <c r="L93" s="153">
        <f t="shared" ca="1" si="78"/>
        <v>49.155700533147701</v>
      </c>
      <c r="M93" s="153">
        <f t="shared" ca="1" si="78"/>
        <v>44.091285603407883</v>
      </c>
      <c r="N93" s="153">
        <f t="shared" ca="1" si="78"/>
        <v>38.479519350121485</v>
      </c>
      <c r="O93" s="153">
        <f t="shared" ca="1" si="78"/>
        <v>35.332573874989997</v>
      </c>
      <c r="P93" s="153">
        <f t="shared" ca="1" si="78"/>
        <v>32.624521865899247</v>
      </c>
      <c r="Q93" s="153">
        <f t="shared" ca="1" si="78"/>
        <v>28.679936187005396</v>
      </c>
      <c r="R93" s="153">
        <f t="shared" ca="1" si="78"/>
        <v>8036.6916881139423</v>
      </c>
      <c r="S93" s="153">
        <f t="shared" ca="1" si="78"/>
        <v>15.804114140386268</v>
      </c>
      <c r="T93" s="153">
        <f t="shared" ca="1" si="78"/>
        <v>14.783972055157227</v>
      </c>
      <c r="U93" s="153">
        <f t="shared" ca="1" si="78"/>
        <v>13.655604793274593</v>
      </c>
      <c r="V93" s="153">
        <f t="shared" ca="1" si="78"/>
        <v>8.6338146844514601</v>
      </c>
      <c r="W93" s="153">
        <f t="shared" ca="1" si="78"/>
        <v>7.4784856412118685</v>
      </c>
      <c r="X93" s="153">
        <f t="shared" ca="1" si="78"/>
        <v>5.6060686136661806</v>
      </c>
      <c r="Y93" s="153">
        <f t="shared" ca="1" si="78"/>
        <v>5.3518293766644849</v>
      </c>
      <c r="Z93" s="153">
        <f t="shared" ca="1" si="78"/>
        <v>4.9446478871523647</v>
      </c>
      <c r="AA93" s="153">
        <f t="shared" ca="1" si="78"/>
        <v>4.7005213887340878</v>
      </c>
      <c r="AB93" s="153">
        <f t="shared" ca="1" si="78"/>
        <v>20287.670206810621</v>
      </c>
      <c r="AC93" s="153">
        <f t="shared" ca="1" si="78"/>
        <v>4.3879870136844161</v>
      </c>
      <c r="AD93" s="153">
        <f t="shared" ca="1" si="78"/>
        <v>4.2396009794052345</v>
      </c>
      <c r="AE93" s="153">
        <f t="shared" ca="1" si="78"/>
        <v>4.0962328303432205</v>
      </c>
      <c r="AF93" s="153">
        <f t="shared" ca="1" si="78"/>
        <v>3.957712879558668</v>
      </c>
      <c r="AG93" s="153">
        <f t="shared" ca="1" si="78"/>
        <v>3.823877178317554</v>
      </c>
      <c r="AH93" s="153">
        <f t="shared" ca="1" si="78"/>
        <v>3.7125021148714117</v>
      </c>
      <c r="AI93" s="153">
        <f t="shared" ca="1" si="78"/>
        <v>3.6043709853120505</v>
      </c>
      <c r="AJ93" s="153">
        <f t="shared" ca="1" si="78"/>
        <v>3.499389306128204</v>
      </c>
      <c r="AK93" s="153">
        <f t="shared" ca="1" si="78"/>
        <v>3.3974653457555379</v>
      </c>
      <c r="AL93" s="153">
        <f t="shared" ca="1" si="78"/>
        <v>3.2985100444228523</v>
      </c>
      <c r="AM93" s="153">
        <f t="shared" ca="1" si="78"/>
        <v>3.202436936332866</v>
      </c>
      <c r="AN93" s="153">
        <f t="shared" ca="1" si="78"/>
        <v>3.1091620741095785</v>
      </c>
      <c r="AO93" s="153">
        <f t="shared" ca="1" si="78"/>
        <v>3.018603955446193</v>
      </c>
      <c r="AP93" s="153">
        <f t="shared" ca="1" si="78"/>
        <v>2.9306834518895082</v>
      </c>
      <c r="AQ93" s="153">
        <f t="shared" ca="1" si="78"/>
        <v>2.8453237396985513</v>
      </c>
      <c r="AR93" s="153">
        <f t="shared" ca="1" si="78"/>
        <v>2.7624502327170402</v>
      </c>
      <c r="AS93" s="153">
        <f t="shared" ca="1" si="78"/>
        <v>2.6819905172010103</v>
      </c>
      <c r="AT93" s="153">
        <f t="shared" ca="1" si="78"/>
        <v>2.6038742885446702</v>
      </c>
      <c r="AU93" s="153">
        <f t="shared" ca="1" si="78"/>
        <v>2.5280332898491942</v>
      </c>
      <c r="AV93" s="153">
        <f t="shared" ca="1" si="78"/>
        <v>2.4544012522807712</v>
      </c>
      <c r="AW93" s="153">
        <f t="shared" ca="1" si="78"/>
        <v>2.382913837165797</v>
      </c>
      <c r="AX93" s="153">
        <f t="shared" ca="1" si="78"/>
        <v>2.3135085797726185</v>
      </c>
      <c r="AY93" s="153">
        <f t="shared" ca="1" si="78"/>
        <v>2.2461248347306975</v>
      </c>
      <c r="AZ93" s="153">
        <f t="shared" ca="1" si="78"/>
        <v>2.1807037230395121</v>
      </c>
      <c r="BA93" s="153">
        <f t="shared" ca="1" si="78"/>
        <v>3736.172433712713</v>
      </c>
      <c r="BB93" s="153">
        <f t="shared" ca="1" si="78"/>
        <v>2.0555224083697921</v>
      </c>
      <c r="BC93" s="153">
        <f t="shared" ca="1" si="78"/>
        <v>1.995652823659992</v>
      </c>
      <c r="BD93" s="153">
        <f t="shared" ca="1" si="78"/>
        <v>1.9375270132621283</v>
      </c>
      <c r="BE93" s="153">
        <f t="shared" ca="1" si="78"/>
        <v>1.8810941876331342</v>
      </c>
      <c r="BF93" s="153">
        <f t="shared" ca="1" si="78"/>
        <v>1.8263050365370235</v>
      </c>
      <c r="BG93" s="153">
        <f t="shared" ca="1" si="78"/>
        <v>1.7731116859582752</v>
      </c>
      <c r="BH93" s="153">
        <f t="shared" ca="1" si="78"/>
        <v>1.7214676562701703</v>
      </c>
      <c r="BI93" s="153">
        <f t="shared" ca="1" si="78"/>
        <v>1.6713278216215244</v>
      </c>
      <c r="BJ93" s="153">
        <f t="shared" ca="1" si="78"/>
        <v>1.6226483705063344</v>
      </c>
      <c r="BK93" s="153">
        <f t="shared" ca="1" si="78"/>
        <v>13714.757041056015</v>
      </c>
      <c r="BL93" s="154">
        <f t="shared" ca="1" si="77"/>
        <v>189583.34473339625</v>
      </c>
    </row>
    <row r="94" spans="2:64">
      <c r="B94" t="s">
        <v>829</v>
      </c>
      <c r="C94" s="153">
        <f t="shared" si="75"/>
        <v>199822.01087137539</v>
      </c>
      <c r="D94" s="153">
        <f t="shared" ref="D94:BK94" ca="1" si="79">IF(D44&gt;0,D44*D$73,0)</f>
        <v>292.68057175431636</v>
      </c>
      <c r="E94" s="153">
        <f t="shared" ca="1" si="79"/>
        <v>246.65167404253501</v>
      </c>
      <c r="F94" s="153">
        <f t="shared" ca="1" si="79"/>
        <v>223.00449861717439</v>
      </c>
      <c r="G94" s="153">
        <f t="shared" ca="1" si="79"/>
        <v>204.97852992115133</v>
      </c>
      <c r="H94" s="153">
        <f t="shared" ca="1" si="79"/>
        <v>201.69020016015656</v>
      </c>
      <c r="I94" s="153">
        <f t="shared" ca="1" si="79"/>
        <v>168.66203632016382</v>
      </c>
      <c r="J94" s="153">
        <f t="shared" ca="1" si="79"/>
        <v>143.41252001544916</v>
      </c>
      <c r="K94" s="153">
        <f t="shared" ca="1" si="79"/>
        <v>117.48482551364135</v>
      </c>
      <c r="L94" s="153">
        <f t="shared" ca="1" si="79"/>
        <v>89.23607283005127</v>
      </c>
      <c r="M94" s="153">
        <f t="shared" ca="1" si="79"/>
        <v>80.042256149377423</v>
      </c>
      <c r="N94" s="153">
        <f t="shared" ca="1" si="79"/>
        <v>69.85479108119479</v>
      </c>
      <c r="O94" s="153">
        <f t="shared" ca="1" si="79"/>
        <v>64.141902188040575</v>
      </c>
      <c r="P94" s="153">
        <f t="shared" ca="1" si="79"/>
        <v>59.225769904505519</v>
      </c>
      <c r="Q94" s="153">
        <f t="shared" ca="1" si="79"/>
        <v>52.064864229104124</v>
      </c>
      <c r="R94" s="153">
        <f t="shared" ca="1" si="79"/>
        <v>11274.974470673244</v>
      </c>
      <c r="S94" s="153">
        <f t="shared" ca="1" si="79"/>
        <v>28.69040752445245</v>
      </c>
      <c r="T94" s="153">
        <f t="shared" ca="1" si="79"/>
        <v>26.838466194613979</v>
      </c>
      <c r="U94" s="153">
        <f t="shared" ca="1" si="79"/>
        <v>24.790055490091433</v>
      </c>
      <c r="V94" s="153">
        <f t="shared" ca="1" si="79"/>
        <v>15.673618880954248</v>
      </c>
      <c r="W94" s="153">
        <f t="shared" ca="1" si="79"/>
        <v>13.576262409029304</v>
      </c>
      <c r="X94" s="153">
        <f t="shared" ca="1" si="79"/>
        <v>10.177121710675888</v>
      </c>
      <c r="Y94" s="153">
        <f t="shared" ca="1" si="79"/>
        <v>9.7155819335336417</v>
      </c>
      <c r="Z94" s="153">
        <f t="shared" ca="1" si="79"/>
        <v>8.9763944810295317</v>
      </c>
      <c r="AA94" s="153">
        <f t="shared" ca="1" si="79"/>
        <v>8.5332131255342887</v>
      </c>
      <c r="AB94" s="153">
        <f t="shared" ca="1" si="79"/>
        <v>28445.191003995369</v>
      </c>
      <c r="AC94" s="153">
        <f t="shared" ca="1" si="79"/>
        <v>7.9658457611932976</v>
      </c>
      <c r="AD94" s="153">
        <f t="shared" ca="1" si="79"/>
        <v>7.6964693344862791</v>
      </c>
      <c r="AE94" s="153">
        <f t="shared" ca="1" si="79"/>
        <v>7.4362022555422982</v>
      </c>
      <c r="AF94" s="153">
        <f t="shared" ca="1" si="79"/>
        <v>7.1847364787848296</v>
      </c>
      <c r="AG94" s="153">
        <f t="shared" ca="1" si="79"/>
        <v>6.9417743756375172</v>
      </c>
      <c r="AH94" s="153">
        <f t="shared" ca="1" si="79"/>
        <v>6.7395867724636087</v>
      </c>
      <c r="AI94" s="153">
        <f t="shared" ca="1" si="79"/>
        <v>6.5432881286054458</v>
      </c>
      <c r="AJ94" s="153">
        <f t="shared" ca="1" si="79"/>
        <v>6.3527069209761615</v>
      </c>
      <c r="AK94" s="153">
        <f t="shared" ca="1" si="79"/>
        <v>6.1676766223069519</v>
      </c>
      <c r="AL94" s="153">
        <f t="shared" ca="1" si="79"/>
        <v>5.9880355556378175</v>
      </c>
      <c r="AM94" s="153">
        <f t="shared" ca="1" si="79"/>
        <v>5.8136267530464245</v>
      </c>
      <c r="AN94" s="153">
        <f t="shared" ca="1" si="79"/>
        <v>5.6442978184916743</v>
      </c>
      <c r="AO94" s="153">
        <f t="shared" ca="1" si="79"/>
        <v>5.479900794652111</v>
      </c>
      <c r="AP94" s="153">
        <f t="shared" ca="1" si="79"/>
        <v>5.3202920336428274</v>
      </c>
      <c r="AQ94" s="153">
        <f t="shared" ca="1" si="79"/>
        <v>5.1653320714978896</v>
      </c>
      <c r="AR94" s="153">
        <f t="shared" ca="1" si="79"/>
        <v>5.0148855063086311</v>
      </c>
      <c r="AS94" s="153">
        <f t="shared" ca="1" si="79"/>
        <v>4.8688208799112926</v>
      </c>
      <c r="AT94" s="153">
        <f t="shared" ca="1" si="79"/>
        <v>4.7270105630206727</v>
      </c>
      <c r="AU94" s="153">
        <f t="shared" ca="1" si="79"/>
        <v>4.5893306437093901</v>
      </c>
      <c r="AV94" s="153">
        <f t="shared" ca="1" si="79"/>
        <v>4.4556608191353311</v>
      </c>
      <c r="AW94" s="153">
        <f t="shared" ca="1" si="79"/>
        <v>4.3258842904226507</v>
      </c>
      <c r="AX94" s="153">
        <f t="shared" ca="1" si="79"/>
        <v>4.1998876606045155</v>
      </c>
      <c r="AY94" s="153">
        <f t="shared" ca="1" si="79"/>
        <v>4.0775608355383639</v>
      </c>
      <c r="AZ94" s="153">
        <f t="shared" ca="1" si="79"/>
        <v>3.9587969277071502</v>
      </c>
      <c r="BA94" s="153">
        <f t="shared" ca="1" si="79"/>
        <v>5238.9889465390143</v>
      </c>
      <c r="BB94" s="153">
        <f t="shared" ca="1" si="79"/>
        <v>3.731545789148035</v>
      </c>
      <c r="BC94" s="153">
        <f t="shared" ca="1" si="79"/>
        <v>3.6228599894641111</v>
      </c>
      <c r="BD94" s="153">
        <f t="shared" ca="1" si="79"/>
        <v>3.5173397955962247</v>
      </c>
      <c r="BE94" s="153">
        <f t="shared" ca="1" si="79"/>
        <v>3.4148930054332278</v>
      </c>
      <c r="BF94" s="153">
        <f t="shared" ca="1" si="79"/>
        <v>3.3154301023623569</v>
      </c>
      <c r="BG94" s="153">
        <f t="shared" ca="1" si="79"/>
        <v>3.2188641770508322</v>
      </c>
      <c r="BH94" s="153">
        <f t="shared" ca="1" si="79"/>
        <v>3.1251108515056623</v>
      </c>
      <c r="BI94" s="153">
        <f t="shared" ca="1" si="79"/>
        <v>3.0340882053453031</v>
      </c>
      <c r="BJ94" s="153">
        <f t="shared" ca="1" si="79"/>
        <v>2.9457167042187411</v>
      </c>
      <c r="BK94" s="153">
        <f t="shared" ca="1" si="79"/>
        <v>19228.74059844283</v>
      </c>
      <c r="BL94" s="154">
        <f t="shared" ca="1" si="77"/>
        <v>266336.59098392597</v>
      </c>
    </row>
    <row r="95" spans="2:64">
      <c r="B95" t="s">
        <v>830</v>
      </c>
      <c r="C95" s="178">
        <f>SUM(C91:C94)</f>
        <v>2453449.4259200119</v>
      </c>
      <c r="D95" s="178">
        <f t="shared" ref="D95:BK95" ca="1" si="80">SUM(D91:D94)</f>
        <v>4001.1331948997686</v>
      </c>
      <c r="E95" s="178">
        <f t="shared" ca="1" si="80"/>
        <v>3371.8883172662454</v>
      </c>
      <c r="F95" s="178">
        <f t="shared" ca="1" si="80"/>
        <v>3048.6160959742519</v>
      </c>
      <c r="G95" s="178">
        <f t="shared" ca="1" si="80"/>
        <v>2802.1894155575378</v>
      </c>
      <c r="H95" s="178">
        <f t="shared" ca="1" si="80"/>
        <v>2757.235815516271</v>
      </c>
      <c r="I95" s="178">
        <f t="shared" ca="1" si="80"/>
        <v>2305.7193998051748</v>
      </c>
      <c r="J95" s="178">
        <f t="shared" ca="1" si="80"/>
        <v>1960.5421397075656</v>
      </c>
      <c r="K95" s="178">
        <f t="shared" ca="1" si="80"/>
        <v>1606.0937439135134</v>
      </c>
      <c r="L95" s="178">
        <f t="shared" ca="1" si="80"/>
        <v>1219.9149777612317</v>
      </c>
      <c r="M95" s="178">
        <f t="shared" ca="1" si="80"/>
        <v>1094.229542310647</v>
      </c>
      <c r="N95" s="178">
        <f t="shared" ca="1" si="80"/>
        <v>954.9602891044467</v>
      </c>
      <c r="O95" s="178">
        <f t="shared" ca="1" si="80"/>
        <v>876.86139360153277</v>
      </c>
      <c r="P95" s="178">
        <f t="shared" ca="1" si="80"/>
        <v>809.65467758253408</v>
      </c>
      <c r="Q95" s="178">
        <f t="shared" ca="1" si="80"/>
        <v>711.76045374780108</v>
      </c>
      <c r="R95" s="178">
        <f t="shared" ca="1" si="80"/>
        <v>138482.16271394925</v>
      </c>
      <c r="S95" s="178">
        <f t="shared" ca="1" si="80"/>
        <v>392.21647420331658</v>
      </c>
      <c r="T95" s="178">
        <f t="shared" ca="1" si="80"/>
        <v>366.89923539443674</v>
      </c>
      <c r="U95" s="178">
        <f t="shared" ca="1" si="80"/>
        <v>338.89613283956993</v>
      </c>
      <c r="V95" s="178">
        <f t="shared" ca="1" si="80"/>
        <v>214.26853314143472</v>
      </c>
      <c r="W95" s="178">
        <f t="shared" ca="1" si="80"/>
        <v>185.59631020891618</v>
      </c>
      <c r="X95" s="178">
        <f t="shared" ca="1" si="80"/>
        <v>139.12785280227567</v>
      </c>
      <c r="Y95" s="178">
        <f t="shared" ca="1" si="80"/>
        <v>132.81830477856661</v>
      </c>
      <c r="Z95" s="178">
        <f t="shared" ca="1" si="80"/>
        <v>122.71313300122617</v>
      </c>
      <c r="AA95" s="178">
        <f t="shared" ca="1" si="80"/>
        <v>116.6545565053418</v>
      </c>
      <c r="AB95" s="178">
        <f t="shared" ca="1" si="80"/>
        <v>349266.48612971883</v>
      </c>
      <c r="AC95" s="178">
        <f t="shared" ca="1" si="80"/>
        <v>108.89827674423375</v>
      </c>
      <c r="AD95" s="178">
        <f t="shared" ca="1" si="80"/>
        <v>105.2157263229312</v>
      </c>
      <c r="AE95" s="178">
        <f t="shared" ca="1" si="80"/>
        <v>101.65770659220405</v>
      </c>
      <c r="AF95" s="178">
        <f t="shared" ca="1" si="80"/>
        <v>98.22000636927929</v>
      </c>
      <c r="AG95" s="178">
        <f t="shared" ca="1" si="80"/>
        <v>94.898556878530741</v>
      </c>
      <c r="AH95" s="178">
        <f t="shared" ca="1" si="80"/>
        <v>92.134521241291949</v>
      </c>
      <c r="AI95" s="178">
        <f t="shared" ca="1" si="80"/>
        <v>89.450991496399951</v>
      </c>
      <c r="AJ95" s="178">
        <f t="shared" ca="1" si="80"/>
        <v>86.845622812038812</v>
      </c>
      <c r="AK95" s="178">
        <f t="shared" ca="1" si="80"/>
        <v>84.316138652464844</v>
      </c>
      <c r="AL95" s="178">
        <f t="shared" ca="1" si="80"/>
        <v>81.860328788800842</v>
      </c>
      <c r="AM95" s="178">
        <f t="shared" ca="1" si="80"/>
        <v>79.476047367767777</v>
      </c>
      <c r="AN95" s="178">
        <f t="shared" ca="1" si="80"/>
        <v>77.161211036667765</v>
      </c>
      <c r="AO95" s="178">
        <f t="shared" ca="1" si="80"/>
        <v>74.913797122978409</v>
      </c>
      <c r="AP95" s="178">
        <f t="shared" ca="1" si="80"/>
        <v>72.731841866969347</v>
      </c>
      <c r="AQ95" s="178">
        <f t="shared" ca="1" si="80"/>
        <v>70.61343870579546</v>
      </c>
      <c r="AR95" s="178">
        <f t="shared" ca="1" si="80"/>
        <v>68.556736607568411</v>
      </c>
      <c r="AS95" s="178">
        <f t="shared" ca="1" si="80"/>
        <v>66.559938453949911</v>
      </c>
      <c r="AT95" s="178">
        <f t="shared" ca="1" si="80"/>
        <v>64.621299469854293</v>
      </c>
      <c r="AU95" s="178">
        <f t="shared" ca="1" si="80"/>
        <v>62.739125698887662</v>
      </c>
      <c r="AV95" s="178">
        <f t="shared" ca="1" si="80"/>
        <v>60.911772523191914</v>
      </c>
      <c r="AW95" s="178">
        <f t="shared" ca="1" si="80"/>
        <v>59.137643226399895</v>
      </c>
      <c r="AX95" s="178">
        <f t="shared" ca="1" si="80"/>
        <v>57.415187598446508</v>
      </c>
      <c r="AY95" s="178">
        <f t="shared" ca="1" si="80"/>
        <v>55.742900581016023</v>
      </c>
      <c r="AZ95" s="178">
        <f t="shared" ca="1" si="80"/>
        <v>54.119320952442742</v>
      </c>
      <c r="BA95" s="178">
        <f t="shared" ca="1" si="80"/>
        <v>64330.570028361748</v>
      </c>
      <c r="BB95" s="178">
        <f t="shared" ca="1" si="80"/>
        <v>51.012650534869209</v>
      </c>
      <c r="BC95" s="178">
        <f t="shared" ca="1" si="80"/>
        <v>49.526845179484667</v>
      </c>
      <c r="BD95" s="178">
        <f t="shared" ca="1" si="80"/>
        <v>48.08431570823754</v>
      </c>
      <c r="BE95" s="178">
        <f t="shared" ca="1" si="80"/>
        <v>46.683801658483056</v>
      </c>
      <c r="BF95" s="178">
        <f t="shared" ca="1" si="80"/>
        <v>45.324079280080632</v>
      </c>
      <c r="BG95" s="178">
        <f t="shared" ca="1" si="80"/>
        <v>44.003960466097702</v>
      </c>
      <c r="BH95" s="178">
        <f t="shared" ca="1" si="80"/>
        <v>42.722291714657963</v>
      </c>
      <c r="BI95" s="178">
        <f t="shared" ca="1" si="80"/>
        <v>41.477953121027149</v>
      </c>
      <c r="BJ95" s="178">
        <f t="shared" ca="1" si="80"/>
        <v>40.269857399055482</v>
      </c>
      <c r="BK95" s="178">
        <f t="shared" ca="1" si="80"/>
        <v>236097.80594585391</v>
      </c>
      <c r="BL95" s="154">
        <f t="shared" ca="1" si="77"/>
        <v>3273433.7446196903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1:M43"/>
  <sheetViews>
    <sheetView showGridLines="0" showRowColHeaders="0" tabSelected="1" topLeftCell="K24" zoomScale="130" zoomScaleNormal="130" workbookViewId="0">
      <selection activeCell="C23" sqref="C23:C27"/>
    </sheetView>
  </sheetViews>
  <sheetFormatPr defaultColWidth="9.109375" defaultRowHeight="14.4"/>
  <cols>
    <col min="1" max="1" width="9.109375" style="118"/>
    <col min="2" max="2" width="26.6640625" style="118" customWidth="1"/>
    <col min="3" max="3" width="21.44140625" style="179" customWidth="1"/>
    <col min="4" max="4" width="21.33203125" style="179" customWidth="1"/>
    <col min="5" max="8" width="19.44140625" style="179" customWidth="1"/>
    <col min="9" max="10" width="14.6640625" style="118" customWidth="1"/>
    <col min="11" max="11" width="28.33203125" style="179" customWidth="1"/>
    <col min="12" max="12" width="9.109375" style="179"/>
    <col min="13" max="13" width="21.33203125" style="179" customWidth="1"/>
    <col min="14" max="16" width="12.44140625" style="118" customWidth="1"/>
    <col min="17" max="16384" width="9.109375" style="118"/>
  </cols>
  <sheetData>
    <row r="1" spans="2:13" ht="15" thickBot="1"/>
    <row r="2" spans="2:13" ht="15" thickBot="1">
      <c r="B2" s="120" t="s">
        <v>463</v>
      </c>
      <c r="E2" s="198" t="s">
        <v>898</v>
      </c>
      <c r="F2" s="198" t="s">
        <v>871</v>
      </c>
    </row>
    <row r="3" spans="2:13">
      <c r="B3" s="212" t="s">
        <v>899</v>
      </c>
    </row>
    <row r="4" spans="2:13">
      <c r="B4" s="215" t="str">
        <f>IF(OR(Detached!C147="Not Possible",Attached!C147="Not Possible",'1BedFlat'!C147="Not Possible",'2BedFlat'!C147="Not Possible"),"Warning! There are instances where it is not possible to meet the target performance","")</f>
        <v/>
      </c>
      <c r="H4" s="216" t="s">
        <v>900</v>
      </c>
      <c r="M4" s="216" t="s">
        <v>900</v>
      </c>
    </row>
    <row r="5" spans="2:13">
      <c r="B5" s="120" t="s">
        <v>847</v>
      </c>
    </row>
    <row r="6" spans="2:13">
      <c r="B6" s="191" t="s">
        <v>294</v>
      </c>
      <c r="C6" s="192" t="s">
        <v>17</v>
      </c>
      <c r="D6" s="192" t="s">
        <v>495</v>
      </c>
      <c r="E6" s="192" t="s">
        <v>497</v>
      </c>
      <c r="F6" s="192" t="s">
        <v>496</v>
      </c>
    </row>
    <row r="7" spans="2:13">
      <c r="B7" s="183" t="s">
        <v>857</v>
      </c>
      <c r="C7" s="188">
        <f>Embodied!C23</f>
        <v>200</v>
      </c>
      <c r="D7" s="188">
        <f>Embodied!C24</f>
        <v>600</v>
      </c>
      <c r="E7" s="188">
        <f>Embodied!C25</f>
        <v>100</v>
      </c>
      <c r="F7" s="188">
        <f>Embodied!C26</f>
        <v>100</v>
      </c>
    </row>
    <row r="8" spans="2:13" s="150" customFormat="1">
      <c r="B8" s="152" t="s">
        <v>856</v>
      </c>
      <c r="C8" s="195" t="str" cm="1">
        <f t="array" aca="1" ref="C8" ca="1">IF(Detached!$C$147="Not Possible","Not Possible",INDIRECT("Detached!"&amp;ADDRESS(3,Detached!$C$123)))</f>
        <v xml:space="preserve">Notional Building C&amp;B </v>
      </c>
      <c r="D8" s="195" t="str" cm="1">
        <f t="array" aca="1" ref="D8" ca="1">IF(Attached!$C$147="Not Possible","Not Possible",INDIRECT("Attached!"&amp;ADDRESS(3,Attached!$C$123)))</f>
        <v xml:space="preserve">Notional Building C&amp;B </v>
      </c>
      <c r="E8" s="195" t="str" cm="1">
        <f t="array" aca="1" ref="E8" ca="1">IF('1BedFlat'!$C$147="Not Possible","Not Possible",INDIRECT("1BedFlat!"&amp;ADDRESS(3,'1BedFlat'!$C$123)))</f>
        <v>35 kWh/m2.year</v>
      </c>
      <c r="F8" s="195" t="str" cm="1">
        <f t="array" aca="1" ref="F8" ca="1">IF('2BedFlat'!$C$147="Not Possible","Not Possible",INDIRECT("2BedFlat!"&amp;ADDRESS(3,'2BedFlat'!$C$123)))</f>
        <v>35 kWh/m2.year</v>
      </c>
      <c r="G8" s="180"/>
      <c r="H8" s="180"/>
      <c r="K8" s="180"/>
      <c r="L8" s="180"/>
      <c r="M8" s="180"/>
    </row>
    <row r="9" spans="2:13">
      <c r="B9" s="185" t="s">
        <v>689</v>
      </c>
      <c r="C9" s="184" t="str" cm="1">
        <f t="array" aca="1" ref="C9" ca="1">IF(Detached!$C$147="Not Possible","Not Possible",INDIRECT("Detached!"&amp;ADDRESS(4,Detached!$C$123)))</f>
        <v>ASHP</v>
      </c>
      <c r="D9" s="184" t="str" cm="1">
        <f t="array" aca="1" ref="D9" ca="1">IF(Attached!$C$147="Not Possible","Not Possible",INDIRECT("Attached!"&amp;ADDRESS(4,Attached!$C$123)))</f>
        <v>ASHP</v>
      </c>
      <c r="E9" s="184" t="str" cm="1">
        <f t="array" aca="1" ref="E9" ca="1">IF('1BedFlat'!$C$147="Not Possible","Not Possible",INDIRECT("1BedFlat!"&amp;ADDRESS(4,'1BedFlat'!$C$123)))</f>
        <v>ASHP</v>
      </c>
      <c r="F9" s="184" t="str" cm="1">
        <f t="array" aca="1" ref="F9" ca="1">IF('2BedFlat'!$C$147="Not Possible","Not Possible",INDIRECT("2BedFlat!"&amp;ADDRESS(4,'2BedFlat'!$C$123)))</f>
        <v>ASHP</v>
      </c>
    </row>
    <row r="10" spans="2:13">
      <c r="B10" s="185" t="s">
        <v>848</v>
      </c>
      <c r="C10" s="184" t="str" cm="1">
        <f t="array" aca="1" ref="C10" ca="1">IF(Detached!$C$147="Not Possible","Not Possible",INDIRECT("Detached!"&amp;ADDRESS(5,Detached!$C$123)))</f>
        <v>Natural Ventilation</v>
      </c>
      <c r="D10" s="184" t="str" cm="1">
        <f t="array" aca="1" ref="D10" ca="1">IF(Attached!$C$147="Not Possible","Not Possible",INDIRECT("Attached!"&amp;ADDRESS(5,Attached!$C$123)))</f>
        <v>Natural Ventilation</v>
      </c>
      <c r="E10" s="184" t="str" cm="1">
        <f t="array" aca="1" ref="E10" ca="1">IF('1BedFlat'!$C$147="Not Possible","Not Possible",INDIRECT("1BedFlat!"&amp;ADDRESS(5,'1BedFlat'!$C$123)))</f>
        <v>Natural Ventilation</v>
      </c>
      <c r="F10" s="184" t="str" cm="1">
        <f t="array" aca="1" ref="F10" ca="1">IF('2BedFlat'!$C$147="Not Possible","Not Possible",INDIRECT("2BedFlat!"&amp;ADDRESS(5,'2BedFlat'!$C$123)))</f>
        <v>Natural Ventilation</v>
      </c>
    </row>
    <row r="11" spans="2:13">
      <c r="B11" s="185" t="s">
        <v>849</v>
      </c>
      <c r="C11" s="184" cm="1">
        <f t="array" aca="1" ref="C11" ca="1">IF(Detached!$C$147="Not Possible","Not Possible",INDIRECT("Detached!"&amp;ADDRESS(6,Detached!$C$123)))</f>
        <v>0.18</v>
      </c>
      <c r="D11" s="184" cm="1">
        <f t="array" aca="1" ref="D11" ca="1">IF(Attached!$C$147="Not Possible","Not Possible",INDIRECT("Attached!"&amp;ADDRESS(6,Attached!$C$123)))</f>
        <v>0.18</v>
      </c>
      <c r="E11" s="184" cm="1">
        <f t="array" aca="1" ref="E11" ca="1">IF('1BedFlat'!$C$147="Not Possible","Not Possible",INDIRECT("1BedFlat!"&amp;ADDRESS(6,'1BedFlat'!$C$123)))</f>
        <v>0.18</v>
      </c>
      <c r="F11" s="184" cm="1">
        <f t="array" aca="1" ref="F11" ca="1">IF('2BedFlat'!$C$147="Not Possible","Not Possible",INDIRECT("2BedFlat!"&amp;ADDRESS(6,'2BedFlat'!$C$123)))</f>
        <v>0.18</v>
      </c>
    </row>
    <row r="12" spans="2:13">
      <c r="B12" s="185" t="s">
        <v>850</v>
      </c>
      <c r="C12" s="184" t="str" cm="1">
        <f t="array" aca="1" ref="C12" ca="1">IF(Detached!$C$147="Not Possible","Not Possible",INDIRECT("Detached!"&amp;ADDRESS(7,Detached!$C$123)))</f>
        <v xml:space="preserve">N/A </v>
      </c>
      <c r="D12" s="184" t="str" cm="1">
        <f t="array" aca="1" ref="D12" ca="1">IF(Attached!$C$147="Not Possible","Not Possible",INDIRECT("Attached!"&amp;ADDRESS(7,Attached!$C$123)))</f>
        <v xml:space="preserve">N/A </v>
      </c>
      <c r="E12" s="184" cm="1">
        <f t="array" aca="1" ref="E12" ca="1">IF('1BedFlat'!$C$147="Not Possible","Not Possible",INDIRECT("1BedFlat!"&amp;ADDRESS(7,'1BedFlat'!$C$123)))</f>
        <v>0.21</v>
      </c>
      <c r="F12" s="184" cm="1">
        <f t="array" aca="1" ref="F12" ca="1">IF('2BedFlat'!$C$147="Not Possible","Not Possible",INDIRECT("2BedFlat!"&amp;ADDRESS(7,'2BedFlat'!$C$123)))</f>
        <v>0.21</v>
      </c>
    </row>
    <row r="13" spans="2:13">
      <c r="B13" s="185" t="s">
        <v>851</v>
      </c>
      <c r="C13" s="184" cm="1">
        <f t="array" aca="1" ref="C13" ca="1">IF(Detached!$C$147="Not Possible","Not Possible",INDIRECT("Detached!"&amp;ADDRESS(8,Detached!$C$123)))</f>
        <v>0.13</v>
      </c>
      <c r="D13" s="184" cm="1">
        <f t="array" aca="1" ref="D13" ca="1">IF(Attached!$C$147="Not Possible","Not Possible",INDIRECT("Attached!"&amp;ADDRESS(8,Attached!$C$123)))</f>
        <v>0.13</v>
      </c>
      <c r="E13" s="184" cm="1">
        <f t="array" aca="1" ref="E13" ca="1">IF('1BedFlat'!$C$147="Not Possible","Not Possible",INDIRECT("1BedFlat!"&amp;ADDRESS(8,'1BedFlat'!$C$123)))</f>
        <v>0.15</v>
      </c>
      <c r="F13" s="184" cm="1">
        <f t="array" aca="1" ref="F13" ca="1">IF('2BedFlat'!$C$147="Not Possible","Not Possible",INDIRECT("2BedFlat!"&amp;ADDRESS(8,'2BedFlat'!$C$123)))</f>
        <v>0.15</v>
      </c>
    </row>
    <row r="14" spans="2:13">
      <c r="B14" s="185" t="s">
        <v>852</v>
      </c>
      <c r="C14" s="184" cm="1">
        <f t="array" aca="1" ref="C14" ca="1">IF(Detached!$C$147="Not Possible","Not Possible",INDIRECT("Detached!"&amp;ADDRESS(9,Detached!$C$123)))</f>
        <v>0.13</v>
      </c>
      <c r="D14" s="184" cm="1">
        <f t="array" aca="1" ref="D14" ca="1">IF(Attached!$C$147="Not Possible","Not Possible",INDIRECT("Attached!"&amp;ADDRESS(9,Attached!$C$123)))</f>
        <v>0.13</v>
      </c>
      <c r="E14" s="184" cm="1">
        <f t="array" aca="1" ref="E14" ca="1">IF('1BedFlat'!$C$147="Not Possible","Not Possible",INDIRECT("1BedFlat!"&amp;ADDRESS(9,'1BedFlat'!$C$123)))</f>
        <v>0.11</v>
      </c>
      <c r="F14" s="184" cm="1">
        <f t="array" aca="1" ref="F14" ca="1">IF('2BedFlat'!$C$147="Not Possible","Not Possible",INDIRECT("2BedFlat!"&amp;ADDRESS(9,'2BedFlat'!$C$123)))</f>
        <v>0.11</v>
      </c>
    </row>
    <row r="15" spans="2:13">
      <c r="B15" s="185" t="s">
        <v>853</v>
      </c>
      <c r="C15" s="184" cm="1">
        <f t="array" aca="1" ref="C15" ca="1">IF(Detached!$C$147="Not Possible","Not Possible",INDIRECT("Detached!"&amp;ADDRESS(11,Detached!$C$123)))</f>
        <v>1</v>
      </c>
      <c r="D15" s="184" cm="1">
        <f t="array" aca="1" ref="D15" ca="1">IF(Attached!$C$147="Not Possible","Not Possible",INDIRECT("Attached!"&amp;ADDRESS(11,Attached!$C$123)))</f>
        <v>1</v>
      </c>
      <c r="E15" s="184" cm="1">
        <f t="array" aca="1" ref="E15" ca="1">IF('1BedFlat'!$C$147="Not Possible","Not Possible",INDIRECT("1BedFlat!"&amp;ADDRESS(11,'1BedFlat'!$C$123)))</f>
        <v>1.4</v>
      </c>
      <c r="F15" s="184" cm="1">
        <f t="array" aca="1" ref="F15" ca="1">IF('2BedFlat'!$C$147="Not Possible","Not Possible",INDIRECT("2BedFlat!"&amp;ADDRESS(11,'2BedFlat'!$C$123)))</f>
        <v>1.4</v>
      </c>
    </row>
    <row r="16" spans="2:13">
      <c r="B16" s="185" t="s">
        <v>854</v>
      </c>
      <c r="C16" s="184" cm="1">
        <f t="array" aca="1" ref="C16" ca="1">IF(Detached!$C$147="Not Possible","Not Possible",INDIRECT("Detached!"&amp;ADDRESS(12,Detached!$C$123)))</f>
        <v>1.4</v>
      </c>
      <c r="D16" s="184" cm="1">
        <f t="array" aca="1" ref="D16" ca="1">IF(Attached!$C$147="Not Possible","Not Possible",INDIRECT("Attached!"&amp;ADDRESS(12,Attached!$C$123)))</f>
        <v>1.4</v>
      </c>
      <c r="E16" s="184" cm="1">
        <f t="array" aca="1" ref="E16" ca="1">IF('1BedFlat'!$C$147="Not Possible","Not Possible",INDIRECT("1BedFlat!"&amp;ADDRESS(12,'1BedFlat'!$C$123)))</f>
        <v>1.4</v>
      </c>
      <c r="F16" s="184" cm="1">
        <f t="array" aca="1" ref="F16" ca="1">IF('2BedFlat'!$C$147="Not Possible","Not Possible",INDIRECT("2BedFlat!"&amp;ADDRESS(12,'2BedFlat'!$C$123)))</f>
        <v>1.2</v>
      </c>
    </row>
    <row r="17" spans="2:13">
      <c r="B17" s="185" t="s">
        <v>858</v>
      </c>
      <c r="C17" s="184" cm="1">
        <f t="array" aca="1" ref="C17" ca="1">IF(Detached!$C$147="Not Possible","Not Possible",INDIRECT("Detached!"&amp;ADDRESS(14,Detached!$C$123)))</f>
        <v>5</v>
      </c>
      <c r="D17" s="184" cm="1">
        <f t="array" aca="1" ref="D17" ca="1">IF(Attached!$C$147="Not Possible","Not Possible",INDIRECT("Attached!"&amp;ADDRESS(14,Attached!$C$123)))</f>
        <v>5</v>
      </c>
      <c r="E17" s="184" cm="1">
        <f t="array" aca="1" ref="E17" ca="1">IF('1BedFlat'!$C$147="Not Possible","Not Possible",INDIRECT("1BedFlat!"&amp;ADDRESS(14,'1BedFlat'!$C$123)))</f>
        <v>4</v>
      </c>
      <c r="F17" s="184" cm="1">
        <f t="array" aca="1" ref="F17" ca="1">IF('2BedFlat'!$C$147="Not Possible","Not Possible",INDIRECT("2BedFlat!"&amp;ADDRESS(14,'2BedFlat'!$C$123)))</f>
        <v>5</v>
      </c>
    </row>
    <row r="18" spans="2:13">
      <c r="B18" s="186" t="s">
        <v>855</v>
      </c>
      <c r="C18" s="187">
        <f ca="1">IF(Detached!$C$147="Not Possible","Not Possible",Detached!$C$134)</f>
        <v>1.2324008025052862</v>
      </c>
      <c r="D18" s="187">
        <f ca="1">IF(Attached!$C$147="Not Possible","Not Possible",Attached!$C$134)</f>
        <v>0.90184672528261112</v>
      </c>
      <c r="E18" s="187">
        <f ca="1">IF('1BedFlat'!$C$147="Not Possible","Not Possible",'1BedFlat'!$C$134)</f>
        <v>0.86574281080114757</v>
      </c>
      <c r="F18" s="187">
        <f ca="1">IF('2BedFlat'!$C$147="Not Possible","Not Possible",'2BedFlat'!$C$134)</f>
        <v>1.1462981135995627</v>
      </c>
    </row>
    <row r="20" spans="2:13" s="150" customFormat="1">
      <c r="B20" s="120" t="s">
        <v>834</v>
      </c>
      <c r="C20" s="180"/>
      <c r="D20" s="180"/>
      <c r="E20" s="180"/>
      <c r="F20" s="180"/>
      <c r="G20" s="180"/>
      <c r="H20" s="180"/>
      <c r="K20" s="180"/>
      <c r="L20" s="180"/>
      <c r="M20" s="180"/>
    </row>
    <row r="21" spans="2:13" s="150" customFormat="1">
      <c r="B21" s="181" t="s">
        <v>835</v>
      </c>
      <c r="C21" s="180"/>
      <c r="D21" s="180"/>
      <c r="E21" s="180"/>
      <c r="F21" s="180"/>
      <c r="G21" s="180"/>
      <c r="H21" s="216" t="s">
        <v>900</v>
      </c>
      <c r="K21" s="180"/>
      <c r="L21" s="180"/>
      <c r="M21" s="216" t="s">
        <v>900</v>
      </c>
    </row>
    <row r="22" spans="2:13" s="150" customFormat="1" ht="28.8">
      <c r="B22" s="193" t="s">
        <v>494</v>
      </c>
      <c r="C22" s="194" t="s">
        <v>765</v>
      </c>
      <c r="D22" s="194" t="s">
        <v>767</v>
      </c>
      <c r="E22" s="194" t="s">
        <v>766</v>
      </c>
      <c r="F22" s="194" t="s">
        <v>768</v>
      </c>
      <c r="G22" s="194" t="s">
        <v>769</v>
      </c>
      <c r="J22" s="180"/>
      <c r="K22" s="180"/>
      <c r="L22" s="180"/>
    </row>
    <row r="23" spans="2:13">
      <c r="B23" s="185" t="s">
        <v>17</v>
      </c>
      <c r="C23" s="188">
        <f>Embodied!E23</f>
        <v>19907</v>
      </c>
      <c r="D23" s="188">
        <f>SUM(Embodied!F23:H23)</f>
        <v>3788.7715289982425</v>
      </c>
      <c r="E23" s="188">
        <f>Embodied!I23</f>
        <v>4408.2284710017566</v>
      </c>
      <c r="F23" s="188">
        <f ca="1">IF(Detached!$C$147="Not Possible","Not Possible",Projections!BL25)</f>
        <v>220.36547560888414</v>
      </c>
      <c r="G23" s="188">
        <f ca="1">SUM(C23:F23)</f>
        <v>28324.365475608884</v>
      </c>
      <c r="H23" s="118"/>
      <c r="J23" s="179"/>
      <c r="M23" s="118"/>
    </row>
    <row r="24" spans="2:13">
      <c r="B24" s="185" t="s">
        <v>495</v>
      </c>
      <c r="C24" s="188">
        <f>Embodied!E24</f>
        <v>43044</v>
      </c>
      <c r="D24" s="188">
        <f>SUM(Embodied!F24:H24)</f>
        <v>8192.2882249560644</v>
      </c>
      <c r="E24" s="188">
        <f>Embodied!I24</f>
        <v>9531.7117750439356</v>
      </c>
      <c r="F24" s="188">
        <f ca="1">IF(Attached!$C$147="Not Possible","Not Possible",Projections!BL26)</f>
        <v>476.4862376103282</v>
      </c>
      <c r="G24" s="188">
        <f ca="1">SUM(C24:F24)</f>
        <v>61244.486237610326</v>
      </c>
      <c r="H24" s="118"/>
      <c r="J24" s="179"/>
      <c r="M24" s="118"/>
    </row>
    <row r="25" spans="2:13">
      <c r="B25" s="185" t="s">
        <v>497</v>
      </c>
      <c r="C25" s="188">
        <f>Embodied!E25</f>
        <v>4250</v>
      </c>
      <c r="D25" s="188">
        <f>SUM(Embodied!F25:H25)</f>
        <v>808.87521968365547</v>
      </c>
      <c r="E25" s="188">
        <f>Embodied!I25</f>
        <v>941.1247803163443</v>
      </c>
      <c r="F25" s="188">
        <f ca="1">IF('1BedFlat'!$C$147="Not Possible","Not Possible",Projections!BL27)</f>
        <v>31.672213773795196</v>
      </c>
      <c r="G25" s="188">
        <f ca="1">SUM(C25:F25)</f>
        <v>6031.6722137737952</v>
      </c>
      <c r="H25" s="118"/>
      <c r="J25" s="179"/>
      <c r="M25" s="118"/>
    </row>
    <row r="26" spans="2:13">
      <c r="B26" s="185" t="s">
        <v>496</v>
      </c>
      <c r="C26" s="188">
        <f>Embodied!E26</f>
        <v>5958.4999999999991</v>
      </c>
      <c r="D26" s="188">
        <f>SUM(Embodied!F26:H26)</f>
        <v>1134.0430579964848</v>
      </c>
      <c r="E26" s="188">
        <f>Embodied!I26</f>
        <v>1319.4569420035145</v>
      </c>
      <c r="F26" s="188">
        <f ca="1">IF('2BedFlat'!$C$147="Not Possible","Not Possible",Projections!BL28)</f>
        <v>57.496972769240664</v>
      </c>
      <c r="G26" s="188">
        <f ca="1">SUM(C26:F26)</f>
        <v>8469.4969727692387</v>
      </c>
      <c r="H26" s="118"/>
      <c r="J26" s="179"/>
      <c r="M26" s="118"/>
    </row>
    <row r="27" spans="2:13">
      <c r="B27" s="185" t="s">
        <v>501</v>
      </c>
      <c r="C27" s="188">
        <f>SUM(C23:C26)</f>
        <v>73159.5</v>
      </c>
      <c r="D27" s="188">
        <f>SUM(D23:D26)</f>
        <v>13923.978031634448</v>
      </c>
      <c r="E27" s="188">
        <f>SUM(E23:E26)</f>
        <v>16200.52196836555</v>
      </c>
      <c r="F27" s="188">
        <f ca="1">SUM(F23:F26)</f>
        <v>786.02089976224818</v>
      </c>
      <c r="G27" s="188">
        <f ca="1">SUM(C27:F27)</f>
        <v>104070.02089976224</v>
      </c>
      <c r="H27" s="118"/>
      <c r="J27" s="179"/>
      <c r="M27" s="118"/>
    </row>
    <row r="28" spans="2:13">
      <c r="H28" s="182"/>
      <c r="I28" s="182"/>
      <c r="J28" s="179"/>
      <c r="M28" s="118"/>
    </row>
    <row r="29" spans="2:13">
      <c r="B29" s="181" t="s">
        <v>836</v>
      </c>
      <c r="C29" s="180"/>
      <c r="D29" s="180"/>
      <c r="E29" s="180"/>
      <c r="F29" s="180"/>
      <c r="G29" s="180"/>
      <c r="H29" s="118"/>
      <c r="J29" s="179"/>
      <c r="M29" s="118"/>
    </row>
    <row r="30" spans="2:13" s="150" customFormat="1" ht="28.8">
      <c r="B30" s="193" t="s">
        <v>494</v>
      </c>
      <c r="C30" s="194" t="s">
        <v>765</v>
      </c>
      <c r="D30" s="194" t="s">
        <v>767</v>
      </c>
      <c r="E30" s="194" t="s">
        <v>766</v>
      </c>
      <c r="F30" s="194" t="s">
        <v>768</v>
      </c>
      <c r="G30" s="194" t="s">
        <v>769</v>
      </c>
      <c r="J30" s="180"/>
      <c r="K30" s="180"/>
      <c r="L30" s="180"/>
    </row>
    <row r="31" spans="2:13">
      <c r="B31" s="185" t="s">
        <v>17</v>
      </c>
      <c r="C31" s="189">
        <f t="shared" ref="C31:G35" ca="1" si="0">C23/$G$27</f>
        <v>0.19128467379836453</v>
      </c>
      <c r="D31" s="189">
        <f t="shared" ca="1" si="0"/>
        <v>3.6405984127239645E-2</v>
      </c>
      <c r="E31" s="189">
        <f t="shared" ca="1" si="0"/>
        <v>4.2358293319145743E-2</v>
      </c>
      <c r="F31" s="189">
        <f ca="1">IF(Detached!$C$147="Not Possible","Not Possible",F23/$G$27)</f>
        <v>2.1174731560891576E-3</v>
      </c>
      <c r="G31" s="189">
        <f t="shared" ca="1" si="0"/>
        <v>0.2721664244008391</v>
      </c>
      <c r="H31" s="118"/>
      <c r="J31" s="179"/>
      <c r="M31" s="118"/>
    </row>
    <row r="32" spans="2:13">
      <c r="B32" s="185" t="s">
        <v>495</v>
      </c>
      <c r="C32" s="189">
        <f t="shared" ca="1" si="0"/>
        <v>0.41360614351619046</v>
      </c>
      <c r="D32" s="189">
        <f t="shared" ca="1" si="0"/>
        <v>7.8719002399804269E-2</v>
      </c>
      <c r="E32" s="189">
        <f t="shared" ca="1" si="0"/>
        <v>9.1589409636274141E-2</v>
      </c>
      <c r="F32" s="189">
        <f ca="1">IF(Attached!$C$147="Not Possible","Not Possible",F24/$G$27)</f>
        <v>4.5785158251218988E-3</v>
      </c>
      <c r="G32" s="189">
        <f t="shared" ca="1" si="0"/>
        <v>0.58849307137739071</v>
      </c>
      <c r="H32" s="118"/>
      <c r="J32" s="179"/>
      <c r="M32" s="118"/>
    </row>
    <row r="33" spans="2:13">
      <c r="B33" s="185" t="s">
        <v>497</v>
      </c>
      <c r="C33" s="189">
        <f t="shared" ca="1" si="0"/>
        <v>4.0837889367712328E-2</v>
      </c>
      <c r="D33" s="189">
        <f t="shared" ca="1" si="0"/>
        <v>7.7724133491117947E-3</v>
      </c>
      <c r="E33" s="189">
        <f t="shared" ca="1" si="0"/>
        <v>9.0431881552403386E-3</v>
      </c>
      <c r="F33" s="189">
        <f ca="1">IF('1BedFlat'!$C$147="Not Possible","Not Possible",F25/$G$27)</f>
        <v>3.0433561461759595E-4</v>
      </c>
      <c r="G33" s="189">
        <f t="shared" ca="1" si="0"/>
        <v>5.795782648668206E-2</v>
      </c>
      <c r="H33" s="118"/>
      <c r="J33" s="179"/>
      <c r="M33" s="118"/>
    </row>
    <row r="34" spans="2:13">
      <c r="B34" s="185" t="s">
        <v>496</v>
      </c>
      <c r="C34" s="189">
        <f t="shared" ca="1" si="0"/>
        <v>5.7254720893532673E-2</v>
      </c>
      <c r="D34" s="189">
        <f t="shared" ca="1" si="0"/>
        <v>1.0896923515454734E-2</v>
      </c>
      <c r="E34" s="189">
        <f t="shared" ca="1" si="0"/>
        <v>1.2678549793646953E-2</v>
      </c>
      <c r="F34" s="189">
        <f ca="1">IF('2BedFlat'!$C$147="Not Possible","Not Possible",F26/$G$27)</f>
        <v>5.5248353245379263E-4</v>
      </c>
      <c r="G34" s="189">
        <f t="shared" ca="1" si="0"/>
        <v>8.1382677735088144E-2</v>
      </c>
      <c r="H34" s="118"/>
      <c r="J34" s="179"/>
      <c r="M34" s="118"/>
    </row>
    <row r="35" spans="2:13">
      <c r="B35" s="185" t="s">
        <v>501</v>
      </c>
      <c r="C35" s="189">
        <f t="shared" ca="1" si="0"/>
        <v>0.70298342757580001</v>
      </c>
      <c r="D35" s="189">
        <f t="shared" ca="1" si="0"/>
        <v>0.13379432339161046</v>
      </c>
      <c r="E35" s="189">
        <f t="shared" ca="1" si="0"/>
        <v>0.15566944090430718</v>
      </c>
      <c r="F35" s="189">
        <f t="shared" ca="1" si="0"/>
        <v>7.5528081282824448E-3</v>
      </c>
      <c r="G35" s="189">
        <f t="shared" ca="1" si="0"/>
        <v>1</v>
      </c>
      <c r="H35" s="118"/>
      <c r="J35" s="179"/>
      <c r="M35" s="118"/>
    </row>
    <row r="37" spans="2:13">
      <c r="B37" s="120" t="s">
        <v>837</v>
      </c>
    </row>
    <row r="38" spans="2:13" ht="43.2">
      <c r="B38" s="193" t="s">
        <v>494</v>
      </c>
      <c r="C38" s="194" t="s">
        <v>792</v>
      </c>
      <c r="D38" s="194" t="s">
        <v>793</v>
      </c>
      <c r="E38" s="194" t="s">
        <v>831</v>
      </c>
      <c r="F38" s="194" t="s">
        <v>832</v>
      </c>
      <c r="G38" s="194" t="s">
        <v>833</v>
      </c>
    </row>
    <row r="39" spans="2:13">
      <c r="B39" s="185" t="s">
        <v>17</v>
      </c>
      <c r="C39" s="190">
        <f>Detached!E136</f>
        <v>130055.86452520511</v>
      </c>
      <c r="D39" s="190">
        <f>IF(C7=0,"Not Applicable",C39/C7)</f>
        <v>650.27932262602553</v>
      </c>
      <c r="E39" s="190">
        <f ca="1">IF(Detached!$C$147="Not Possible","Not Possible",SUM(Projections!C77:AF77,Projections!C82:AF82))</f>
        <v>2024566.9805900697</v>
      </c>
      <c r="F39" s="190">
        <f ca="1">IF(Detached!$C$147="Not Possible","Not Possible",SUM(Projections!C77:BK77,Projections!C82:BK82))</f>
        <v>2847719.7631486189</v>
      </c>
      <c r="G39" s="190">
        <f ca="1">IF(Detached!$C$147="Not Possible","Not Possible",Projections!BL91)</f>
        <v>890982.62765991734</v>
      </c>
    </row>
    <row r="40" spans="2:13">
      <c r="B40" s="185" t="s">
        <v>495</v>
      </c>
      <c r="C40" s="190">
        <f>Attached!E136</f>
        <v>281213.87615526473</v>
      </c>
      <c r="D40" s="190">
        <f>IF(D7=0,"Not Applicable",C40/D7)</f>
        <v>468.68979359210789</v>
      </c>
      <c r="E40" s="190">
        <f ca="1">IF(Attached!$C$147="Not Possible","Not Possible",SUM(Projections!C78:AF78,Projections!C83:AF83))</f>
        <v>4389694.4653040925</v>
      </c>
      <c r="F40" s="190">
        <f ca="1">IF(Attached!$C$147="Not Possible","Not Possible",SUM(Projections!C78:BK78,Projections!C83:BK83))</f>
        <v>6174465.8501677271</v>
      </c>
      <c r="G40" s="190">
        <f ca="1">IF(Attached!$C$147="Not Possible","Not Possible",Projections!BL92)</f>
        <v>1926531.1812424525</v>
      </c>
    </row>
    <row r="41" spans="2:13">
      <c r="B41" s="185" t="s">
        <v>497</v>
      </c>
      <c r="C41" s="190">
        <f>'1BedFlat'!E136</f>
        <v>46868.979359211153</v>
      </c>
      <c r="D41" s="190">
        <f>IF(E7=0,"Not Applicable",C41/E7)</f>
        <v>468.68979359211153</v>
      </c>
      <c r="E41" s="190">
        <f ca="1">IF('1BedFlat'!$C$147="Not Possible","Not Possible",SUM(Projections!C79:AF79,Projections!C84:AF84))</f>
        <v>366655.93519175425</v>
      </c>
      <c r="F41" s="190">
        <f ca="1">IF('1BedFlat'!$C$147="Not Possible","Not Possible",SUM(Projections!C79:BK79,Projections!C84:BK84))</f>
        <v>515731.69123650331</v>
      </c>
      <c r="G41" s="190">
        <f ca="1">IF('1BedFlat'!$C$147="Not Possible","Not Possible",Projections!BL93)</f>
        <v>189583.34473339625</v>
      </c>
    </row>
    <row r="42" spans="2:13">
      <c r="B42" s="185" t="s">
        <v>496</v>
      </c>
      <c r="C42" s="190">
        <f>'2BedFlat'!E136</f>
        <v>115977.88681597376</v>
      </c>
      <c r="D42" s="190">
        <f>IF(F7=0,"Not Applicable",C42/F7)</f>
        <v>1159.7788681597376</v>
      </c>
      <c r="E42" s="190">
        <f ca="1">IF('2BedFlat'!$C$147="Not Possible","Not Possible",SUM(Projections!C80:AF80,Projections!C85:AF85))</f>
        <v>602688.71454270126</v>
      </c>
      <c r="F42" s="190">
        <f ca="1">IF('2BedFlat'!$C$147="Not Possible","Not Possible",SUM(Projections!C80:BK80,Projections!C85:BK85))</f>
        <v>847731.18394416664</v>
      </c>
      <c r="G42" s="190">
        <f ca="1">IF('2BedFlat'!$C$147="Not Possible","Not Possible",Projections!BL94)</f>
        <v>266336.59098392597</v>
      </c>
    </row>
    <row r="43" spans="2:13">
      <c r="B43" s="185" t="s">
        <v>501</v>
      </c>
      <c r="C43" s="190">
        <f>SUM(C39:C42)</f>
        <v>574116.60685565474</v>
      </c>
      <c r="D43" s="190">
        <f>C43/SUM(C7:F7)</f>
        <v>574.11660685565471</v>
      </c>
      <c r="E43" s="190">
        <f ca="1">SUM(E39:E42)</f>
        <v>7383606.0956286173</v>
      </c>
      <c r="F43" s="190">
        <f t="shared" ref="F43:G43" ca="1" si="1">SUM(F39:F42)</f>
        <v>10385648.488497015</v>
      </c>
      <c r="G43" s="190">
        <f t="shared" ca="1" si="1"/>
        <v>3273433.7446196917</v>
      </c>
    </row>
  </sheetData>
  <conditionalFormatting sqref="C39:G43">
    <cfRule type="cellIs" dxfId="0" priority="1" operator="lessThan">
      <formula>0</formula>
    </cfRule>
  </conditionalFormatting>
  <hyperlinks>
    <hyperlink ref="F2" location="INPUT!A1" display="Go to OUTPUT"/>
    <hyperlink ref="E2" location="Cover!A1" display="Go to COVER"/>
  </hyperlink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G46"/>
  <sheetViews>
    <sheetView showGridLines="0" showRowColHeaders="0" topLeftCell="B32" zoomScale="110" zoomScaleNormal="110" workbookViewId="0">
      <selection activeCell="E42" sqref="E42"/>
    </sheetView>
  </sheetViews>
  <sheetFormatPr defaultColWidth="9.109375" defaultRowHeight="14.4"/>
  <cols>
    <col min="1" max="1" width="9.109375" style="118"/>
    <col min="2" max="2" width="40.33203125" style="118" customWidth="1"/>
    <col min="3" max="3" width="38.88671875" style="118" customWidth="1"/>
    <col min="4" max="4" width="8.5546875" style="118" customWidth="1"/>
    <col min="5" max="5" width="120.88671875" style="199" customWidth="1"/>
    <col min="6" max="16384" width="9.109375" style="118"/>
  </cols>
  <sheetData>
    <row r="1" spans="2:5" ht="15" thickBot="1"/>
    <row r="2" spans="2:5" ht="29.4" thickBot="1">
      <c r="D2" s="200" t="s">
        <v>898</v>
      </c>
    </row>
    <row r="3" spans="2:5" ht="6.75" customHeight="1" thickBot="1"/>
    <row r="4" spans="2:5" ht="29.4" thickBot="1">
      <c r="B4" s="120" t="s">
        <v>335</v>
      </c>
      <c r="D4" s="200" t="s">
        <v>870</v>
      </c>
    </row>
    <row r="5" spans="2:5">
      <c r="B5" s="118" t="s">
        <v>882</v>
      </c>
    </row>
    <row r="7" spans="2:5">
      <c r="B7" s="120" t="s">
        <v>455</v>
      </c>
      <c r="E7" s="201" t="s">
        <v>872</v>
      </c>
    </row>
    <row r="8" spans="2:5">
      <c r="B8" s="118" t="s">
        <v>431</v>
      </c>
      <c r="C8" s="202">
        <v>2026</v>
      </c>
      <c r="E8" s="152" t="s">
        <v>873</v>
      </c>
    </row>
    <row r="9" spans="2:5">
      <c r="B9" s="118" t="s">
        <v>456</v>
      </c>
      <c r="C9" s="202">
        <v>1000</v>
      </c>
      <c r="E9" s="152" t="s">
        <v>874</v>
      </c>
    </row>
    <row r="10" spans="2:5" ht="28.8">
      <c r="B10" s="118" t="s">
        <v>457</v>
      </c>
      <c r="C10" s="204">
        <v>0.2</v>
      </c>
      <c r="E10" s="152" t="s">
        <v>875</v>
      </c>
    </row>
    <row r="11" spans="2:5">
      <c r="B11" s="118" t="s">
        <v>458</v>
      </c>
      <c r="C11" s="204">
        <v>0.6</v>
      </c>
      <c r="E11" s="152" t="s">
        <v>876</v>
      </c>
    </row>
    <row r="12" spans="2:5" ht="28.8">
      <c r="B12" s="118" t="s">
        <v>492</v>
      </c>
      <c r="C12" s="204">
        <v>0.1</v>
      </c>
      <c r="E12" s="152" t="s">
        <v>877</v>
      </c>
    </row>
    <row r="13" spans="2:5" ht="28.8">
      <c r="B13" s="118" t="s">
        <v>493</v>
      </c>
      <c r="C13" s="204">
        <v>0.1</v>
      </c>
      <c r="E13" s="152" t="s">
        <v>878</v>
      </c>
    </row>
    <row r="14" spans="2:5">
      <c r="B14" s="118" t="s">
        <v>692</v>
      </c>
      <c r="C14" s="205" t="str">
        <f>IF(SUM(C10:C13)=1,"OK","Warning! % build mix doesn't sum to 100%")</f>
        <v>OK</v>
      </c>
      <c r="E14" s="213" t="s">
        <v>880</v>
      </c>
    </row>
    <row r="15" spans="2:5">
      <c r="B15" s="118" t="s">
        <v>691</v>
      </c>
      <c r="C15" s="202">
        <v>2</v>
      </c>
      <c r="E15" s="152" t="s">
        <v>879</v>
      </c>
    </row>
    <row r="16" spans="2:5">
      <c r="E16" s="203"/>
    </row>
    <row r="17" spans="2:7">
      <c r="B17" s="120" t="s">
        <v>459</v>
      </c>
      <c r="E17" s="203"/>
    </row>
    <row r="18" spans="2:7" ht="28.8">
      <c r="B18" s="206" t="s">
        <v>593</v>
      </c>
      <c r="C18" s="205" t="str">
        <f>IF(C8&lt;Lists!C99,"Part L 2021","FHS")</f>
        <v>FHS</v>
      </c>
      <c r="E18" s="213" t="s">
        <v>881</v>
      </c>
    </row>
    <row r="19" spans="2:7" ht="43.2">
      <c r="B19" s="207" t="s">
        <v>618</v>
      </c>
      <c r="C19" s="202" t="s">
        <v>621</v>
      </c>
      <c r="E19" s="152" t="s">
        <v>883</v>
      </c>
    </row>
    <row r="20" spans="2:7" ht="28.8">
      <c r="B20" s="207" t="s">
        <v>619</v>
      </c>
      <c r="C20" s="202" t="s">
        <v>606</v>
      </c>
      <c r="E20" s="152" t="s">
        <v>902</v>
      </c>
    </row>
    <row r="21" spans="2:7" ht="43.2">
      <c r="B21" s="207" t="s">
        <v>620</v>
      </c>
      <c r="C21" s="202" t="s">
        <v>612</v>
      </c>
      <c r="E21" s="152" t="s">
        <v>903</v>
      </c>
    </row>
    <row r="22" spans="2:7">
      <c r="B22" s="207"/>
      <c r="C22" s="207"/>
      <c r="E22" s="208"/>
      <c r="F22" s="207"/>
    </row>
    <row r="23" spans="2:7">
      <c r="B23" s="181" t="s">
        <v>679</v>
      </c>
      <c r="C23" s="207"/>
      <c r="E23" s="208"/>
      <c r="F23" s="207"/>
    </row>
    <row r="24" spans="2:7">
      <c r="B24" s="209" t="s">
        <v>884</v>
      </c>
      <c r="C24" s="207"/>
      <c r="E24" s="208"/>
      <c r="F24" s="207"/>
    </row>
    <row r="25" spans="2:7">
      <c r="B25" s="209" t="s">
        <v>337</v>
      </c>
      <c r="C25" s="210">
        <v>0.18</v>
      </c>
      <c r="E25" s="214" t="s">
        <v>887</v>
      </c>
      <c r="F25" s="207"/>
    </row>
    <row r="26" spans="2:7">
      <c r="B26" s="209" t="s">
        <v>338</v>
      </c>
      <c r="C26" s="210">
        <v>0.21</v>
      </c>
      <c r="E26" s="214" t="s">
        <v>888</v>
      </c>
      <c r="F26" s="207"/>
    </row>
    <row r="27" spans="2:7">
      <c r="B27" s="209" t="s">
        <v>131</v>
      </c>
      <c r="C27" s="210">
        <v>0.13</v>
      </c>
      <c r="E27" s="214" t="s">
        <v>886</v>
      </c>
      <c r="F27" s="207"/>
      <c r="G27" s="206"/>
    </row>
    <row r="28" spans="2:7">
      <c r="B28" s="209" t="s">
        <v>312</v>
      </c>
      <c r="C28" s="210">
        <v>0.13</v>
      </c>
      <c r="E28" s="214" t="s">
        <v>885</v>
      </c>
      <c r="F28" s="207"/>
    </row>
    <row r="29" spans="2:7">
      <c r="B29" s="209" t="s">
        <v>136</v>
      </c>
      <c r="C29" s="210">
        <v>1</v>
      </c>
      <c r="E29" s="214" t="s">
        <v>889</v>
      </c>
      <c r="F29" s="207"/>
    </row>
    <row r="30" spans="2:7">
      <c r="B30" s="209" t="s">
        <v>138</v>
      </c>
      <c r="C30" s="210">
        <v>1.4</v>
      </c>
      <c r="E30" s="214" t="s">
        <v>890</v>
      </c>
      <c r="F30" s="207"/>
    </row>
    <row r="31" spans="2:7">
      <c r="B31" s="209" t="s">
        <v>163</v>
      </c>
      <c r="C31" s="210">
        <v>5</v>
      </c>
      <c r="E31" s="214" t="s">
        <v>891</v>
      </c>
      <c r="F31" s="207"/>
    </row>
    <row r="32" spans="2:7" ht="28.8">
      <c r="B32" s="209" t="s">
        <v>139</v>
      </c>
      <c r="C32" s="210" t="s">
        <v>688</v>
      </c>
      <c r="E32" s="214" t="s">
        <v>892</v>
      </c>
      <c r="F32" s="207"/>
    </row>
    <row r="33" spans="2:6" ht="28.8">
      <c r="B33" s="209" t="s">
        <v>389</v>
      </c>
      <c r="C33" s="211">
        <v>0</v>
      </c>
      <c r="E33" s="214" t="s">
        <v>893</v>
      </c>
      <c r="F33" s="207"/>
    </row>
    <row r="34" spans="2:6" ht="28.8">
      <c r="B34" s="209" t="s">
        <v>344</v>
      </c>
      <c r="C34" s="210" t="s">
        <v>20</v>
      </c>
      <c r="E34" s="214" t="s">
        <v>894</v>
      </c>
      <c r="F34" s="207"/>
    </row>
    <row r="35" spans="2:6">
      <c r="B35" s="209" t="s">
        <v>357</v>
      </c>
      <c r="C35" s="210" t="s">
        <v>366</v>
      </c>
      <c r="E35" s="214" t="s">
        <v>895</v>
      </c>
      <c r="F35" s="207"/>
    </row>
    <row r="37" spans="2:6" s="212" customFormat="1">
      <c r="B37" s="212" t="s">
        <v>461</v>
      </c>
      <c r="D37" s="118"/>
      <c r="E37" s="199"/>
    </row>
    <row r="38" spans="2:6" s="212" customFormat="1">
      <c r="B38" s="209" t="s">
        <v>462</v>
      </c>
      <c r="D38" s="118"/>
      <c r="E38" s="199"/>
    </row>
    <row r="39" spans="2:6" s="212" customFormat="1">
      <c r="B39" s="209" t="s">
        <v>693</v>
      </c>
      <c r="D39" s="118"/>
      <c r="E39" s="199"/>
    </row>
    <row r="40" spans="2:6">
      <c r="B40" s="209" t="s">
        <v>707</v>
      </c>
    </row>
    <row r="41" spans="2:6">
      <c r="B41" s="120" t="s">
        <v>460</v>
      </c>
    </row>
    <row r="42" spans="2:6" ht="57.6">
      <c r="B42" s="118" t="s">
        <v>490</v>
      </c>
      <c r="C42" s="202" t="s">
        <v>482</v>
      </c>
      <c r="E42" s="152" t="s">
        <v>901</v>
      </c>
    </row>
    <row r="43" spans="2:6" ht="15" thickBot="1"/>
    <row r="44" spans="2:6" ht="29.4" thickBot="1">
      <c r="B44" s="118" t="s">
        <v>897</v>
      </c>
      <c r="D44" s="200" t="s">
        <v>870</v>
      </c>
    </row>
    <row r="46" spans="2:6">
      <c r="E46" s="199" t="s">
        <v>896</v>
      </c>
    </row>
  </sheetData>
  <dataValidations count="4">
    <dataValidation type="decimal" allowBlank="1" showInputMessage="1" showErrorMessage="1" sqref="C33">
      <formula1>0</formula1>
      <formula2>1</formula2>
    </dataValidation>
    <dataValidation type="whole" allowBlank="1" showInputMessage="1" showErrorMessage="1" sqref="C15">
      <formula1>2</formula1>
      <formula2>6</formula2>
    </dataValidation>
    <dataValidation type="whole" allowBlank="1" showInputMessage="1" showErrorMessage="1" sqref="C8">
      <formula1>2022</formula1>
      <formula2>2050</formula2>
    </dataValidation>
    <dataValidation type="whole" allowBlank="1" showInputMessage="1" showErrorMessage="1" sqref="C9">
      <formula1>0</formula1>
      <formula2>10000</formula2>
    </dataValidation>
  </dataValidations>
  <hyperlinks>
    <hyperlink ref="D4" location="OUTPUT!A1" display="Go to OUTPUT"/>
    <hyperlink ref="D44" location="OUTPUT!A1" display="Go to OUTPUT"/>
    <hyperlink ref="D2" location="Cover!A1" display="Go to COVER"/>
  </hyperlinks>
  <pageMargins left="0.7" right="0.7" top="0.75" bottom="0.75" header="0.3" footer="0.3"/>
  <pageSetup paperSize="9" orientation="portrait" horizontalDpi="360" verticalDpi="360" r:id="rId1"/>
  <ignoredErrors>
    <ignoredError sqref="C14" formulaRange="1"/>
  </ignoredErrors>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Embodied!$B$6:$B$15</xm:f>
          </x14:formula1>
          <xm:sqref>C42</xm:sqref>
        </x14:dataValidation>
        <x14:dataValidation type="list" allowBlank="1" showInputMessage="1" showErrorMessage="1">
          <x14:formula1>
            <xm:f>Lists!$B$5:$B$11</xm:f>
          </x14:formula1>
          <xm:sqref>C25</xm:sqref>
        </x14:dataValidation>
        <x14:dataValidation type="list" allowBlank="1" showInputMessage="1" showErrorMessage="1">
          <x14:formula1>
            <xm:f>Lists!$B$13:$B$19</xm:f>
          </x14:formula1>
          <xm:sqref>C26</xm:sqref>
        </x14:dataValidation>
        <x14:dataValidation type="list" allowBlank="1" showInputMessage="1" showErrorMessage="1">
          <x14:formula1>
            <xm:f>Lists!$B$21:$B$27</xm:f>
          </x14:formula1>
          <xm:sqref>C27</xm:sqref>
        </x14:dataValidation>
        <x14:dataValidation type="list" allowBlank="1" showInputMessage="1" showErrorMessage="1">
          <x14:formula1>
            <xm:f>Lists!$B$29:$B$35</xm:f>
          </x14:formula1>
          <xm:sqref>C28</xm:sqref>
        </x14:dataValidation>
        <x14:dataValidation type="list" allowBlank="1" showInputMessage="1" showErrorMessage="1">
          <x14:formula1>
            <xm:f>Lists!$B$37:$B$41</xm:f>
          </x14:formula1>
          <xm:sqref>C29</xm:sqref>
        </x14:dataValidation>
        <x14:dataValidation type="list" allowBlank="1" showInputMessage="1" showErrorMessage="1">
          <x14:formula1>
            <xm:f>Lists!$B$43:$B$47</xm:f>
          </x14:formula1>
          <xm:sqref>C30</xm:sqref>
        </x14:dataValidation>
        <x14:dataValidation type="list" allowBlank="1" showInputMessage="1" showErrorMessage="1">
          <x14:formula1>
            <xm:f>Lists!$B$49:$B$53</xm:f>
          </x14:formula1>
          <xm:sqref>C31</xm:sqref>
        </x14:dataValidation>
        <x14:dataValidation type="list" allowBlank="1" showInputMessage="1" showErrorMessage="1">
          <x14:formula1>
            <xm:f>Lists!$B$55:$B$56</xm:f>
          </x14:formula1>
          <xm:sqref>C32</xm:sqref>
        </x14:dataValidation>
        <x14:dataValidation type="list" allowBlank="1" showInputMessage="1" showErrorMessage="1">
          <x14:formula1>
            <xm:f>Lists!$B$58:$B$59</xm:f>
          </x14:formula1>
          <xm:sqref>C34</xm:sqref>
        </x14:dataValidation>
        <x14:dataValidation type="list" allowBlank="1" showInputMessage="1" showErrorMessage="1">
          <x14:formula1>
            <xm:f>Lists!$B$61:$B$62</xm:f>
          </x14:formula1>
          <xm:sqref>C35</xm:sqref>
        </x14:dataValidation>
        <x14:dataValidation type="list" allowBlank="1" showInputMessage="1" showErrorMessage="1">
          <x14:formula1>
            <xm:f>Lists!$B$66:$B$72</xm:f>
          </x14:formula1>
          <xm:sqref>C19</xm:sqref>
        </x14:dataValidation>
        <x14:dataValidation type="list" allowBlank="1" showInputMessage="1" showErrorMessage="1">
          <x14:formula1>
            <xm:f>Lists!$B$75:$B$76</xm:f>
          </x14:formula1>
          <xm:sqref>C20</xm:sqref>
        </x14:dataValidation>
        <x14:dataValidation type="list" allowBlank="1" showInputMessage="1" showErrorMessage="1">
          <x14:formula1>
            <xm:f>Lists!$B$79:$B$85</xm:f>
          </x14:formula1>
          <xm:sqref>C21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C100"/>
  <sheetViews>
    <sheetView workbookViewId="0">
      <selection activeCell="B3" sqref="B3"/>
    </sheetView>
  </sheetViews>
  <sheetFormatPr defaultRowHeight="14.4"/>
  <cols>
    <col min="2" max="2" width="42.88671875" customWidth="1"/>
  </cols>
  <sheetData>
    <row r="2" spans="2:3">
      <c r="B2" s="1" t="s">
        <v>859</v>
      </c>
    </row>
    <row r="3" spans="2:3">
      <c r="B3" s="1" t="s">
        <v>680</v>
      </c>
    </row>
    <row r="4" spans="2:3">
      <c r="B4" s="135" t="s">
        <v>681</v>
      </c>
    </row>
    <row r="5" spans="2:3">
      <c r="B5" s="136">
        <f>'C&amp;B'!C180</f>
        <v>0.21</v>
      </c>
    </row>
    <row r="6" spans="2:3">
      <c r="B6" s="136">
        <f>'C&amp;B'!C181</f>
        <v>0.18</v>
      </c>
      <c r="C6" s="76"/>
    </row>
    <row r="7" spans="2:3">
      <c r="B7" s="136">
        <f>'C&amp;B'!C182</f>
        <v>0.17</v>
      </c>
      <c r="C7" s="76"/>
    </row>
    <row r="8" spans="2:3">
      <c r="B8" s="136">
        <f>'C&amp;B'!C183</f>
        <v>0.16</v>
      </c>
      <c r="C8" s="76"/>
    </row>
    <row r="9" spans="2:3">
      <c r="B9" s="136">
        <f>'C&amp;B'!C184</f>
        <v>0.15</v>
      </c>
      <c r="C9" s="76"/>
    </row>
    <row r="10" spans="2:3">
      <c r="B10" s="136">
        <f>'C&amp;B'!C185</f>
        <v>0.14000000000000001</v>
      </c>
      <c r="C10" s="76"/>
    </row>
    <row r="11" spans="2:3">
      <c r="B11" s="136">
        <f>'C&amp;B'!C186</f>
        <v>0.13</v>
      </c>
      <c r="C11" s="76"/>
    </row>
    <row r="12" spans="2:3">
      <c r="B12" s="137" t="s">
        <v>682</v>
      </c>
      <c r="C12" s="76"/>
    </row>
    <row r="13" spans="2:3">
      <c r="B13" s="136">
        <f>'C&amp;B'!C188</f>
        <v>0.21</v>
      </c>
      <c r="C13" s="76"/>
    </row>
    <row r="14" spans="2:3">
      <c r="B14" s="136">
        <f>'C&amp;B'!C189</f>
        <v>0.18</v>
      </c>
      <c r="C14" s="76"/>
    </row>
    <row r="15" spans="2:3">
      <c r="B15" s="136">
        <f>'C&amp;B'!C190</f>
        <v>0.16</v>
      </c>
      <c r="C15" s="76"/>
    </row>
    <row r="16" spans="2:3">
      <c r="B16" s="136">
        <f>'C&amp;B'!C191</f>
        <v>0.15</v>
      </c>
      <c r="C16" s="76"/>
    </row>
    <row r="17" spans="2:3">
      <c r="B17" s="136">
        <f>'C&amp;B'!C192</f>
        <v>0.14000000000000001</v>
      </c>
      <c r="C17" s="76"/>
    </row>
    <row r="18" spans="2:3">
      <c r="B18" s="136">
        <f>'C&amp;B'!C193</f>
        <v>0.13</v>
      </c>
      <c r="C18" s="76"/>
    </row>
    <row r="19" spans="2:3">
      <c r="B19" s="136">
        <f>'C&amp;B'!C194</f>
        <v>0.12</v>
      </c>
      <c r="C19" s="76"/>
    </row>
    <row r="20" spans="2:3">
      <c r="B20" s="137" t="s">
        <v>683</v>
      </c>
    </row>
    <row r="21" spans="2:3">
      <c r="B21" s="136">
        <f>'C&amp;B'!C196</f>
        <v>0.18</v>
      </c>
    </row>
    <row r="22" spans="2:3">
      <c r="B22" s="136">
        <f>'C&amp;B'!C197</f>
        <v>0.16</v>
      </c>
    </row>
    <row r="23" spans="2:3">
      <c r="B23" s="136">
        <f>'C&amp;B'!C198</f>
        <v>0.15</v>
      </c>
    </row>
    <row r="24" spans="2:3">
      <c r="B24" s="136">
        <f>'C&amp;B'!C199</f>
        <v>0.14000000000000001</v>
      </c>
    </row>
    <row r="25" spans="2:3">
      <c r="B25" s="136">
        <f>'C&amp;B'!C200</f>
        <v>0.13</v>
      </c>
    </row>
    <row r="26" spans="2:3">
      <c r="B26" s="136">
        <f>'C&amp;B'!C201</f>
        <v>0.12</v>
      </c>
    </row>
    <row r="27" spans="2:3">
      <c r="B27" s="136">
        <f>'C&amp;B'!C202</f>
        <v>0.11</v>
      </c>
    </row>
    <row r="28" spans="2:3">
      <c r="B28" s="93" t="s">
        <v>684</v>
      </c>
    </row>
    <row r="29" spans="2:3">
      <c r="B29" s="136">
        <f>'C&amp;B'!C204</f>
        <v>0.18</v>
      </c>
    </row>
    <row r="30" spans="2:3">
      <c r="B30" s="136">
        <f>'C&amp;B'!C205</f>
        <v>0.16</v>
      </c>
    </row>
    <row r="31" spans="2:3">
      <c r="B31" s="136">
        <f>'C&amp;B'!C206</f>
        <v>0.15</v>
      </c>
    </row>
    <row r="32" spans="2:3">
      <c r="B32" s="136">
        <f>'C&amp;B'!C207</f>
        <v>0.14000000000000001</v>
      </c>
    </row>
    <row r="33" spans="2:2">
      <c r="B33" s="136">
        <f>'C&amp;B'!C208</f>
        <v>0.13</v>
      </c>
    </row>
    <row r="34" spans="2:2">
      <c r="B34" s="136">
        <f>'C&amp;B'!C209</f>
        <v>0.12</v>
      </c>
    </row>
    <row r="35" spans="2:2">
      <c r="B35" s="136">
        <f>'C&amp;B'!C210</f>
        <v>0.11</v>
      </c>
    </row>
    <row r="36" spans="2:2">
      <c r="B36" s="93" t="s">
        <v>685</v>
      </c>
    </row>
    <row r="37" spans="2:2">
      <c r="B37" s="136">
        <f>'C&amp;B'!C212</f>
        <v>1.4</v>
      </c>
    </row>
    <row r="38" spans="2:2">
      <c r="B38" s="136">
        <f>'C&amp;B'!C213</f>
        <v>1.2</v>
      </c>
    </row>
    <row r="39" spans="2:2">
      <c r="B39" s="136">
        <f>'C&amp;B'!C214</f>
        <v>1.1000000000000001</v>
      </c>
    </row>
    <row r="40" spans="2:2">
      <c r="B40" s="136">
        <f>'C&amp;B'!C215</f>
        <v>1</v>
      </c>
    </row>
    <row r="41" spans="2:2">
      <c r="B41" s="136">
        <f>'C&amp;B'!C216</f>
        <v>0.8</v>
      </c>
    </row>
    <row r="42" spans="2:2">
      <c r="B42" s="93" t="s">
        <v>686</v>
      </c>
    </row>
    <row r="43" spans="2:2">
      <c r="B43" s="136">
        <f>'C&amp;B'!C218</f>
        <v>1.4</v>
      </c>
    </row>
    <row r="44" spans="2:2">
      <c r="B44" s="136">
        <f>'C&amp;B'!C219</f>
        <v>1.3</v>
      </c>
    </row>
    <row r="45" spans="2:2">
      <c r="B45" s="136">
        <f>'C&amp;B'!C220</f>
        <v>1.2</v>
      </c>
    </row>
    <row r="46" spans="2:2">
      <c r="B46" s="136">
        <f>'C&amp;B'!C221</f>
        <v>1</v>
      </c>
    </row>
    <row r="47" spans="2:2">
      <c r="B47" s="136">
        <f>'C&amp;B'!C222</f>
        <v>0.8</v>
      </c>
    </row>
    <row r="48" spans="2:2">
      <c r="B48" s="93" t="s">
        <v>687</v>
      </c>
    </row>
    <row r="49" spans="2:2">
      <c r="B49" s="136">
        <f>'C&amp;B'!C224</f>
        <v>5</v>
      </c>
    </row>
    <row r="50" spans="2:2">
      <c r="B50" s="136">
        <f>'C&amp;B'!C225</f>
        <v>4</v>
      </c>
    </row>
    <row r="51" spans="2:2">
      <c r="B51" s="136">
        <f>'C&amp;B'!C226</f>
        <v>3</v>
      </c>
    </row>
    <row r="52" spans="2:2">
      <c r="B52" s="136">
        <f>'C&amp;B'!C227</f>
        <v>2</v>
      </c>
    </row>
    <row r="53" spans="2:2">
      <c r="B53" s="136">
        <f>'C&amp;B'!C228</f>
        <v>1</v>
      </c>
    </row>
    <row r="54" spans="2:2">
      <c r="B54" s="93" t="s">
        <v>22</v>
      </c>
    </row>
    <row r="55" spans="2:2">
      <c r="B55" s="136" t="s">
        <v>688</v>
      </c>
    </row>
    <row r="56" spans="2:2">
      <c r="B56" s="136" t="s">
        <v>142</v>
      </c>
    </row>
    <row r="57" spans="2:2">
      <c r="B57" s="93" t="s">
        <v>689</v>
      </c>
    </row>
    <row r="58" spans="2:2">
      <c r="B58" s="136" t="s">
        <v>29</v>
      </c>
    </row>
    <row r="59" spans="2:2">
      <c r="B59" s="136" t="s">
        <v>20</v>
      </c>
    </row>
    <row r="60" spans="2:2">
      <c r="B60" s="93" t="s">
        <v>357</v>
      </c>
    </row>
    <row r="61" spans="2:2">
      <c r="B61" s="136" t="s">
        <v>366</v>
      </c>
    </row>
    <row r="62" spans="2:2">
      <c r="B62" s="136" t="s">
        <v>369</v>
      </c>
    </row>
    <row r="63" spans="2:2">
      <c r="B63" s="71"/>
    </row>
    <row r="64" spans="2:2">
      <c r="B64" s="1" t="s">
        <v>598</v>
      </c>
    </row>
    <row r="65" spans="2:2">
      <c r="B65" s="41" t="s">
        <v>599</v>
      </c>
    </row>
    <row r="66" spans="2:2">
      <c r="B66" s="71" t="s">
        <v>621</v>
      </c>
    </row>
    <row r="67" spans="2:2">
      <c r="B67" s="71" t="s">
        <v>600</v>
      </c>
    </row>
    <row r="68" spans="2:2">
      <c r="B68" s="71" t="s">
        <v>601</v>
      </c>
    </row>
    <row r="69" spans="2:2">
      <c r="B69" s="71" t="s">
        <v>602</v>
      </c>
    </row>
    <row r="70" spans="2:2">
      <c r="B70" s="71" t="s">
        <v>603</v>
      </c>
    </row>
    <row r="71" spans="2:2">
      <c r="B71" s="71" t="s">
        <v>604</v>
      </c>
    </row>
    <row r="72" spans="2:2">
      <c r="B72" s="71" t="s">
        <v>791</v>
      </c>
    </row>
    <row r="73" spans="2:2">
      <c r="B73" s="71"/>
    </row>
    <row r="74" spans="2:2">
      <c r="B74" s="41" t="s">
        <v>605</v>
      </c>
    </row>
    <row r="75" spans="2:2">
      <c r="B75" s="71" t="s">
        <v>606</v>
      </c>
    </row>
    <row r="76" spans="2:2">
      <c r="B76" s="71" t="s">
        <v>607</v>
      </c>
    </row>
    <row r="77" spans="2:2">
      <c r="B77" s="71"/>
    </row>
    <row r="78" spans="2:2">
      <c r="B78" s="41" t="s">
        <v>608</v>
      </c>
    </row>
    <row r="79" spans="2:2">
      <c r="B79" s="71" t="s">
        <v>609</v>
      </c>
    </row>
    <row r="80" spans="2:2">
      <c r="B80" s="71" t="s">
        <v>610</v>
      </c>
    </row>
    <row r="81" spans="2:2">
      <c r="B81" s="71" t="s">
        <v>611</v>
      </c>
    </row>
    <row r="82" spans="2:2">
      <c r="B82" s="71" t="s">
        <v>612</v>
      </c>
    </row>
    <row r="83" spans="2:2">
      <c r="B83" s="71" t="s">
        <v>613</v>
      </c>
    </row>
    <row r="84" spans="2:2">
      <c r="B84" s="71" t="s">
        <v>614</v>
      </c>
    </row>
    <row r="85" spans="2:2">
      <c r="B85" s="71" t="s">
        <v>615</v>
      </c>
    </row>
    <row r="86" spans="2:2">
      <c r="B86" s="71"/>
    </row>
    <row r="87" spans="2:2">
      <c r="B87" s="41" t="s">
        <v>616</v>
      </c>
    </row>
    <row r="88" spans="2:2">
      <c r="B88" s="71" t="s">
        <v>622</v>
      </c>
    </row>
    <row r="89" spans="2:2">
      <c r="B89" s="71" t="s">
        <v>610</v>
      </c>
    </row>
    <row r="90" spans="2:2">
      <c r="B90" s="71" t="s">
        <v>611</v>
      </c>
    </row>
    <row r="91" spans="2:2">
      <c r="B91" s="71" t="s">
        <v>612</v>
      </c>
    </row>
    <row r="92" spans="2:2">
      <c r="B92" s="71" t="s">
        <v>613</v>
      </c>
    </row>
    <row r="93" spans="2:2">
      <c r="B93" s="71" t="s">
        <v>614</v>
      </c>
    </row>
    <row r="94" spans="2:2">
      <c r="B94" s="71" t="s">
        <v>617</v>
      </c>
    </row>
    <row r="95" spans="2:2">
      <c r="B95" s="71"/>
    </row>
    <row r="96" spans="2:2">
      <c r="B96" s="1" t="s">
        <v>594</v>
      </c>
    </row>
    <row r="97" spans="2:3">
      <c r="B97" s="71" t="s">
        <v>595</v>
      </c>
      <c r="C97">
        <v>2025</v>
      </c>
    </row>
    <row r="98" spans="2:3">
      <c r="B98" s="71" t="s">
        <v>596</v>
      </c>
      <c r="C98">
        <v>1</v>
      </c>
    </row>
    <row r="99" spans="2:3">
      <c r="B99" s="71" t="s">
        <v>597</v>
      </c>
      <c r="C99">
        <f>C97+C98</f>
        <v>2026</v>
      </c>
    </row>
    <row r="100" spans="2:3">
      <c r="B100" s="7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B2:E222"/>
  <sheetViews>
    <sheetView showGridLines="0" topLeftCell="A139" zoomScale="85" zoomScaleNormal="85" workbookViewId="0">
      <selection activeCell="B3" sqref="B3"/>
    </sheetView>
  </sheetViews>
  <sheetFormatPr defaultRowHeight="14.4"/>
  <cols>
    <col min="2" max="2" width="23.44140625" customWidth="1"/>
    <col min="3" max="3" width="19.44140625" customWidth="1"/>
  </cols>
  <sheetData>
    <row r="2" spans="2:5">
      <c r="B2" s="2" t="s">
        <v>0</v>
      </c>
    </row>
    <row r="3" spans="2:5">
      <c r="B3" s="1" t="s">
        <v>6</v>
      </c>
      <c r="C3" s="1" t="s">
        <v>7</v>
      </c>
      <c r="D3" s="1" t="s">
        <v>8</v>
      </c>
      <c r="E3" s="1"/>
    </row>
    <row r="4" spans="2:5">
      <c r="B4" t="s">
        <v>1</v>
      </c>
      <c r="C4" t="s">
        <v>9</v>
      </c>
      <c r="D4" t="s">
        <v>13</v>
      </c>
    </row>
    <row r="5" spans="2:5">
      <c r="B5" t="s">
        <v>2</v>
      </c>
      <c r="C5" t="s">
        <v>9</v>
      </c>
    </row>
    <row r="6" spans="2:5">
      <c r="B6" t="s">
        <v>3</v>
      </c>
      <c r="C6" t="s">
        <v>9</v>
      </c>
      <c r="D6" t="s">
        <v>12</v>
      </c>
    </row>
    <row r="7" spans="2:5">
      <c r="B7" t="s">
        <v>4</v>
      </c>
      <c r="C7" t="s">
        <v>9</v>
      </c>
    </row>
    <row r="8" spans="2:5">
      <c r="B8" t="s">
        <v>10</v>
      </c>
      <c r="C8" t="s">
        <v>9</v>
      </c>
      <c r="D8" t="s">
        <v>864</v>
      </c>
    </row>
    <row r="9" spans="2:5">
      <c r="B9" t="s">
        <v>5</v>
      </c>
      <c r="C9" t="s">
        <v>11</v>
      </c>
    </row>
    <row r="11" spans="2:5">
      <c r="B11" s="1" t="s">
        <v>1</v>
      </c>
    </row>
    <row r="80" spans="2:2">
      <c r="B80" s="1" t="s">
        <v>636</v>
      </c>
    </row>
    <row r="81" spans="2:2">
      <c r="B81" s="4" t="s">
        <v>14</v>
      </c>
    </row>
    <row r="117" spans="2:2">
      <c r="B117" s="1" t="s">
        <v>83</v>
      </c>
    </row>
    <row r="216" spans="2:4">
      <c r="B216" t="s">
        <v>84</v>
      </c>
    </row>
    <row r="217" spans="2:4">
      <c r="B217" t="s">
        <v>85</v>
      </c>
      <c r="C217" t="s">
        <v>86</v>
      </c>
      <c r="D217" t="s">
        <v>87</v>
      </c>
    </row>
    <row r="218" spans="2:4">
      <c r="B218" t="s">
        <v>88</v>
      </c>
      <c r="C218">
        <v>1100</v>
      </c>
      <c r="D218" s="48">
        <v>600</v>
      </c>
    </row>
    <row r="219" spans="2:4">
      <c r="B219" t="s">
        <v>89</v>
      </c>
      <c r="D219">
        <v>1100</v>
      </c>
    </row>
    <row r="222" spans="2:4">
      <c r="B222" s="1" t="s">
        <v>661</v>
      </c>
    </row>
  </sheetData>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B2:AJ397"/>
  <sheetViews>
    <sheetView topLeftCell="A244" zoomScale="115" zoomScaleNormal="115" workbookViewId="0">
      <selection activeCell="B3" sqref="B3"/>
    </sheetView>
  </sheetViews>
  <sheetFormatPr defaultColWidth="9.109375" defaultRowHeight="14.4"/>
  <cols>
    <col min="1" max="1" width="9.109375" style="17"/>
    <col min="2" max="2" width="29.6640625" style="27" customWidth="1"/>
    <col min="3" max="3" width="12.88671875" style="16" customWidth="1"/>
    <col min="4" max="4" width="10.109375" style="16" customWidth="1"/>
    <col min="5" max="15" width="9.109375" style="16"/>
    <col min="16" max="18" width="9.109375" style="17"/>
    <col min="19" max="19" width="10.33203125" style="17" bestFit="1" customWidth="1"/>
    <col min="20" max="16384" width="9.109375" style="17"/>
  </cols>
  <sheetData>
    <row r="2" spans="2:16" customFormat="1">
      <c r="B2" s="1" t="s">
        <v>865</v>
      </c>
    </row>
    <row r="3" spans="2:16" customFormat="1">
      <c r="B3" s="1"/>
    </row>
    <row r="4" spans="2:16">
      <c r="B4" s="15" t="s">
        <v>97</v>
      </c>
    </row>
    <row r="5" spans="2:16" s="20" customFormat="1" ht="28.8">
      <c r="B5" s="18"/>
      <c r="C5" s="13" t="s">
        <v>17</v>
      </c>
      <c r="D5" s="13" t="s">
        <v>90</v>
      </c>
      <c r="E5" s="13" t="s">
        <v>91</v>
      </c>
      <c r="F5" s="13" t="s">
        <v>92</v>
      </c>
      <c r="G5" s="13" t="s">
        <v>93</v>
      </c>
      <c r="H5" s="13" t="s">
        <v>94</v>
      </c>
      <c r="I5" s="13" t="s">
        <v>95</v>
      </c>
      <c r="J5" s="13" t="s">
        <v>96</v>
      </c>
      <c r="K5" s="19"/>
      <c r="L5" s="16"/>
      <c r="M5" s="16"/>
      <c r="N5" s="16"/>
      <c r="O5" s="16"/>
      <c r="P5" s="17"/>
    </row>
    <row r="6" spans="2:16">
      <c r="B6" s="21" t="s">
        <v>98</v>
      </c>
      <c r="C6" s="22"/>
      <c r="D6" s="22"/>
      <c r="E6" s="22"/>
      <c r="F6" s="22"/>
      <c r="G6" s="22"/>
      <c r="H6" s="22"/>
      <c r="I6" s="22"/>
      <c r="J6" s="22"/>
    </row>
    <row r="7" spans="2:16">
      <c r="B7" s="23" t="s">
        <v>99</v>
      </c>
      <c r="C7" s="24">
        <v>0</v>
      </c>
      <c r="D7" s="24">
        <v>41.8</v>
      </c>
      <c r="E7" s="24">
        <v>28.1</v>
      </c>
      <c r="F7" s="24">
        <v>28.1</v>
      </c>
      <c r="G7" s="24">
        <v>28.1</v>
      </c>
      <c r="H7" s="24">
        <v>29.2</v>
      </c>
      <c r="I7" s="24">
        <v>29.2</v>
      </c>
      <c r="J7" s="24">
        <v>29.2</v>
      </c>
    </row>
    <row r="8" spans="2:16">
      <c r="B8" s="23" t="s">
        <v>100</v>
      </c>
      <c r="C8" s="24">
        <v>156.30000000000001</v>
      </c>
      <c r="D8" s="24">
        <v>93.8</v>
      </c>
      <c r="E8" s="24">
        <v>18</v>
      </c>
      <c r="F8" s="24">
        <v>18</v>
      </c>
      <c r="G8" s="24">
        <v>18</v>
      </c>
      <c r="H8" s="24">
        <v>41.3</v>
      </c>
      <c r="I8" s="24">
        <v>41.3</v>
      </c>
      <c r="J8" s="24">
        <v>41.3</v>
      </c>
      <c r="P8" s="16"/>
    </row>
    <row r="9" spans="2:16" ht="22.8">
      <c r="B9" s="23" t="s">
        <v>101</v>
      </c>
      <c r="C9" s="24">
        <v>0</v>
      </c>
      <c r="D9" s="24">
        <v>0</v>
      </c>
      <c r="E9" s="24">
        <v>24</v>
      </c>
      <c r="F9" s="24">
        <v>24</v>
      </c>
      <c r="G9" s="24">
        <v>24</v>
      </c>
      <c r="H9" s="24">
        <v>12.1</v>
      </c>
      <c r="I9" s="24">
        <v>12.1</v>
      </c>
      <c r="J9" s="24">
        <v>12.1</v>
      </c>
    </row>
    <row r="10" spans="2:16">
      <c r="B10" s="23" t="s">
        <v>102</v>
      </c>
      <c r="C10" s="24">
        <v>58.1</v>
      </c>
      <c r="D10" s="24">
        <v>41.8</v>
      </c>
      <c r="E10" s="24">
        <v>0</v>
      </c>
      <c r="F10" s="24">
        <v>0</v>
      </c>
      <c r="G10" s="24">
        <v>50</v>
      </c>
      <c r="H10" s="24">
        <v>0</v>
      </c>
      <c r="I10" s="24">
        <v>0</v>
      </c>
      <c r="J10" s="24">
        <v>70.099999999999994</v>
      </c>
    </row>
    <row r="11" spans="2:16" ht="22.8">
      <c r="B11" s="23" t="s">
        <v>103</v>
      </c>
      <c r="C11" s="24">
        <v>0.8</v>
      </c>
      <c r="D11" s="24">
        <v>0.8</v>
      </c>
      <c r="E11" s="24">
        <v>0</v>
      </c>
      <c r="F11" s="24">
        <v>0</v>
      </c>
      <c r="G11" s="24">
        <v>0</v>
      </c>
      <c r="H11" s="24">
        <v>0</v>
      </c>
      <c r="I11" s="24">
        <v>0</v>
      </c>
      <c r="J11" s="24">
        <v>0</v>
      </c>
    </row>
    <row r="12" spans="2:16">
      <c r="B12" s="23" t="s">
        <v>104</v>
      </c>
      <c r="C12" s="24">
        <v>58.9</v>
      </c>
      <c r="D12" s="24">
        <v>42.6</v>
      </c>
      <c r="E12" s="24">
        <v>50</v>
      </c>
      <c r="F12" s="24">
        <v>0</v>
      </c>
      <c r="G12" s="24">
        <v>0</v>
      </c>
      <c r="H12" s="24">
        <v>70.099999999999994</v>
      </c>
      <c r="I12" s="24">
        <v>0</v>
      </c>
      <c r="J12" s="24">
        <v>0</v>
      </c>
    </row>
    <row r="13" spans="2:16">
      <c r="B13" s="23" t="s">
        <v>105</v>
      </c>
      <c r="C13" s="24">
        <v>117.1</v>
      </c>
      <c r="D13" s="24">
        <v>84.4</v>
      </c>
      <c r="E13" s="24">
        <v>50</v>
      </c>
      <c r="F13" s="24">
        <v>50</v>
      </c>
      <c r="G13" s="24">
        <v>50</v>
      </c>
      <c r="H13" s="24">
        <v>70.099999999999994</v>
      </c>
      <c r="I13" s="24">
        <v>70.099999999999994</v>
      </c>
      <c r="J13" s="24">
        <v>70.099999999999994</v>
      </c>
    </row>
    <row r="14" spans="2:16" ht="22.8">
      <c r="B14" s="23" t="s">
        <v>106</v>
      </c>
      <c r="C14" s="24">
        <v>26.2</v>
      </c>
      <c r="D14" s="24">
        <v>14.6</v>
      </c>
      <c r="E14" s="24">
        <v>9.8000000000000007</v>
      </c>
      <c r="F14" s="24">
        <v>9.8000000000000007</v>
      </c>
      <c r="G14" s="24">
        <v>9.8000000000000007</v>
      </c>
      <c r="H14" s="24">
        <v>13.8</v>
      </c>
      <c r="I14" s="24">
        <v>13.8</v>
      </c>
      <c r="J14" s="24">
        <v>13.8</v>
      </c>
    </row>
    <row r="15" spans="2:16">
      <c r="B15" s="23" t="s">
        <v>107</v>
      </c>
      <c r="C15" s="24">
        <v>2.1</v>
      </c>
      <c r="D15" s="24">
        <v>2.1</v>
      </c>
      <c r="E15" s="24">
        <v>2.1</v>
      </c>
      <c r="F15" s="24">
        <v>2.1</v>
      </c>
      <c r="G15" s="24">
        <v>2.1</v>
      </c>
      <c r="H15" s="24">
        <v>2.1</v>
      </c>
      <c r="I15" s="24">
        <v>2.1</v>
      </c>
      <c r="J15" s="24">
        <v>2.1</v>
      </c>
    </row>
    <row r="16" spans="2:16">
      <c r="B16" s="23" t="s">
        <v>108</v>
      </c>
      <c r="C16" s="22"/>
      <c r="D16" s="22"/>
      <c r="E16" s="22"/>
      <c r="F16" s="22"/>
      <c r="G16" s="22"/>
      <c r="H16" s="22"/>
      <c r="I16" s="22"/>
      <c r="J16" s="22"/>
    </row>
    <row r="17" spans="2:11">
      <c r="B17" s="23" t="s">
        <v>109</v>
      </c>
      <c r="C17" s="24">
        <v>2.4</v>
      </c>
      <c r="D17" s="24">
        <v>2.4</v>
      </c>
      <c r="E17" s="24">
        <v>2.4</v>
      </c>
      <c r="F17" s="24">
        <v>2.4</v>
      </c>
      <c r="G17" s="24">
        <v>2.4</v>
      </c>
      <c r="H17" s="24">
        <v>2.4</v>
      </c>
      <c r="I17" s="24">
        <v>2.4</v>
      </c>
      <c r="J17" s="24">
        <v>2.4</v>
      </c>
    </row>
    <row r="18" spans="2:11">
      <c r="B18" s="109" t="s">
        <v>654</v>
      </c>
      <c r="C18" s="110">
        <v>2</v>
      </c>
      <c r="D18" s="110">
        <v>2</v>
      </c>
      <c r="E18" s="134">
        <f>INPUT!$C$15</f>
        <v>2</v>
      </c>
      <c r="F18" s="134">
        <f>INPUT!$C$15</f>
        <v>2</v>
      </c>
      <c r="G18" s="134">
        <f>INPUT!$C$15</f>
        <v>2</v>
      </c>
      <c r="H18" s="134">
        <f>INPUT!$C$15</f>
        <v>2</v>
      </c>
      <c r="I18" s="134">
        <f>INPUT!$C$15</f>
        <v>2</v>
      </c>
      <c r="J18" s="134">
        <f>INPUT!$C$15</f>
        <v>2</v>
      </c>
    </row>
    <row r="19" spans="2:11">
      <c r="B19" s="103" t="s">
        <v>631</v>
      </c>
      <c r="C19" s="104">
        <f>2*C17*C12</f>
        <v>282.71999999999997</v>
      </c>
      <c r="D19" s="104">
        <f t="shared" ref="D19" si="0">2*D17*D12</f>
        <v>204.48</v>
      </c>
      <c r="E19" s="104">
        <f>1*E17*E12</f>
        <v>120</v>
      </c>
      <c r="F19" s="104">
        <f>1*F17*F13</f>
        <v>120</v>
      </c>
      <c r="G19" s="104">
        <f>1*G17*G13</f>
        <v>120</v>
      </c>
      <c r="H19" s="104">
        <f t="shared" ref="H19" si="1">1*H17*H12</f>
        <v>168.23999999999998</v>
      </c>
      <c r="I19" s="104">
        <f>1*I17*I13</f>
        <v>168.23999999999998</v>
      </c>
      <c r="J19" s="104">
        <f>1*J17*J13</f>
        <v>168.23999999999998</v>
      </c>
    </row>
    <row r="20" spans="2:11">
      <c r="B20" s="103" t="s">
        <v>110</v>
      </c>
      <c r="C20" s="104">
        <f>SUM(C8:C12,C14:C15)</f>
        <v>302.40000000000003</v>
      </c>
      <c r="D20" s="104">
        <f t="shared" ref="D20:J20" si="2">SUM(D8:D12,D14:D15)</f>
        <v>195.7</v>
      </c>
      <c r="E20" s="104">
        <f t="shared" si="2"/>
        <v>103.89999999999999</v>
      </c>
      <c r="F20" s="104">
        <f t="shared" si="2"/>
        <v>53.9</v>
      </c>
      <c r="G20" s="104">
        <f t="shared" si="2"/>
        <v>103.89999999999999</v>
      </c>
      <c r="H20" s="104">
        <f t="shared" si="2"/>
        <v>139.4</v>
      </c>
      <c r="I20" s="104">
        <f t="shared" si="2"/>
        <v>69.3</v>
      </c>
      <c r="J20" s="104">
        <f t="shared" si="2"/>
        <v>139.4</v>
      </c>
    </row>
    <row r="21" spans="2:11" s="3" customFormat="1">
      <c r="B21" s="103" t="s">
        <v>309</v>
      </c>
      <c r="C21" s="104">
        <f>1+1.76*(1-EXP(-0.000349*('C&amp;B'!C13-13.9)^2))+(0.0013*('C&amp;B'!C25-13.9))</f>
        <v>2.6991472352797787</v>
      </c>
      <c r="D21" s="104">
        <f>1+1.76*(1-EXP(-0.000349*('C&amp;B'!D13-13.9)^2))+(0.0013*('C&amp;B'!D25-13.9))</f>
        <v>2.431346794521084</v>
      </c>
      <c r="E21" s="104">
        <f>1+1.76*(1-EXP(-0.000349*('C&amp;B'!E13-13.9)^2))+(0.0013*('C&amp;B'!E25-13.9))</f>
        <v>1.6251008890848955</v>
      </c>
      <c r="F21" s="104">
        <f>1+1.76*(1-EXP(-0.000349*('C&amp;B'!F13-13.9)^2))+(0.0013*('C&amp;B'!F25-13.9))</f>
        <v>1.6251008890848955</v>
      </c>
      <c r="G21" s="104">
        <f>1+1.76*(1-EXP(-0.000349*('C&amp;B'!G13-13.9)^2))+(0.0013*('C&amp;B'!G25-13.9))</f>
        <v>1.6251008890848955</v>
      </c>
      <c r="H21" s="104">
        <f>1+1.76*(1-EXP(-0.000349*('C&amp;B'!H13-13.9)^2))+(0.0013*('C&amp;B'!H25-13.9))</f>
        <v>2.1574202112263499</v>
      </c>
      <c r="I21" s="104">
        <f>1+1.76*(1-EXP(-0.000349*('C&amp;B'!I13-13.9)^2))+(0.0013*('C&amp;B'!I25-13.9))</f>
        <v>2.1574202112263499</v>
      </c>
      <c r="J21" s="104">
        <f>1+1.76*(1-EXP(-0.000349*('C&amp;B'!J13-13.9)^2))+(0.0013*('C&amp;B'!J25-13.9))</f>
        <v>2.1574202112263499</v>
      </c>
      <c r="K21" s="40"/>
    </row>
    <row r="23" spans="2:11">
      <c r="B23" s="15" t="s">
        <v>111</v>
      </c>
    </row>
    <row r="24" spans="2:11">
      <c r="B24" s="21"/>
      <c r="C24" s="22" t="s">
        <v>112</v>
      </c>
      <c r="D24" s="22" t="s">
        <v>113</v>
      </c>
    </row>
    <row r="25" spans="2:11">
      <c r="B25" s="23" t="s">
        <v>114</v>
      </c>
      <c r="C25" s="22"/>
      <c r="D25" s="22"/>
    </row>
    <row r="26" spans="2:11">
      <c r="B26" s="23" t="s">
        <v>99</v>
      </c>
      <c r="C26" s="24">
        <v>0</v>
      </c>
      <c r="D26" s="24">
        <v>0</v>
      </c>
    </row>
    <row r="27" spans="2:11">
      <c r="B27" s="23" t="s">
        <v>115</v>
      </c>
      <c r="C27" s="25">
        <v>1008</v>
      </c>
      <c r="D27" s="25">
        <v>8000</v>
      </c>
    </row>
    <row r="28" spans="2:11">
      <c r="B28" s="23" t="s">
        <v>102</v>
      </c>
      <c r="C28" s="25">
        <v>1500</v>
      </c>
      <c r="D28" s="25">
        <v>3000</v>
      </c>
    </row>
    <row r="29" spans="2:11">
      <c r="B29" s="23" t="s">
        <v>116</v>
      </c>
      <c r="C29" s="25">
        <v>1500</v>
      </c>
      <c r="D29" s="25">
        <v>3000</v>
      </c>
    </row>
    <row r="30" spans="2:11">
      <c r="B30" s="23" t="s">
        <v>105</v>
      </c>
      <c r="C30" s="25">
        <v>4500</v>
      </c>
      <c r="D30" s="25">
        <v>30000</v>
      </c>
    </row>
    <row r="31" spans="2:11">
      <c r="B31" s="23" t="s">
        <v>117</v>
      </c>
      <c r="C31" s="26">
        <v>0.4</v>
      </c>
      <c r="D31" s="26">
        <v>0.8</v>
      </c>
    </row>
    <row r="32" spans="2:11">
      <c r="B32" s="23" t="s">
        <v>118</v>
      </c>
      <c r="C32" s="24">
        <v>672</v>
      </c>
      <c r="D32" s="25">
        <v>6400</v>
      </c>
    </row>
    <row r="33" spans="2:12">
      <c r="B33" s="23" t="s">
        <v>108</v>
      </c>
      <c r="C33" s="22"/>
      <c r="D33" s="22"/>
    </row>
    <row r="34" spans="2:12">
      <c r="B34" s="23" t="s">
        <v>109</v>
      </c>
      <c r="C34" s="24">
        <v>3.6</v>
      </c>
      <c r="D34" s="24">
        <v>3.6</v>
      </c>
    </row>
    <row r="36" spans="2:12">
      <c r="B36" s="15" t="s">
        <v>119</v>
      </c>
    </row>
    <row r="37" spans="2:12" ht="34.200000000000003">
      <c r="B37" s="21"/>
      <c r="C37" s="22"/>
      <c r="D37" s="24" t="s">
        <v>120</v>
      </c>
      <c r="E37" s="24" t="s">
        <v>121</v>
      </c>
      <c r="F37" s="24" t="s">
        <v>122</v>
      </c>
      <c r="G37" s="24" t="s">
        <v>123</v>
      </c>
      <c r="H37" s="24" t="s">
        <v>124</v>
      </c>
      <c r="I37" s="24" t="s">
        <v>125</v>
      </c>
      <c r="J37" s="24" t="s">
        <v>126</v>
      </c>
      <c r="K37" s="17"/>
      <c r="L37" s="17"/>
    </row>
    <row r="38" spans="2:12" ht="22.8">
      <c r="B38" s="23" t="s">
        <v>127</v>
      </c>
      <c r="C38" s="24" t="s">
        <v>128</v>
      </c>
      <c r="D38" s="24">
        <v>0.18</v>
      </c>
      <c r="E38" s="24">
        <v>0.15</v>
      </c>
      <c r="F38" s="24">
        <v>0.18</v>
      </c>
      <c r="G38" s="24">
        <v>0.17</v>
      </c>
      <c r="H38" s="24">
        <v>0.15</v>
      </c>
      <c r="I38" s="24">
        <v>0.15</v>
      </c>
      <c r="J38" s="24">
        <v>0.13</v>
      </c>
      <c r="K38" s="17"/>
      <c r="L38" s="17"/>
    </row>
    <row r="39" spans="2:12">
      <c r="B39" s="23" t="s">
        <v>129</v>
      </c>
      <c r="C39" s="24" t="s">
        <v>130</v>
      </c>
      <c r="D39" s="24" t="s">
        <v>130</v>
      </c>
      <c r="E39" s="24" t="s">
        <v>130</v>
      </c>
      <c r="F39" s="24" t="s">
        <v>130</v>
      </c>
      <c r="G39" s="24" t="s">
        <v>130</v>
      </c>
      <c r="H39" s="24" t="s">
        <v>130</v>
      </c>
      <c r="I39" s="24" t="s">
        <v>130</v>
      </c>
      <c r="J39" s="24" t="s">
        <v>130</v>
      </c>
      <c r="K39" s="17"/>
      <c r="L39" s="17"/>
    </row>
    <row r="40" spans="2:12" ht="22.8">
      <c r="B40" s="23" t="s">
        <v>131</v>
      </c>
      <c r="C40" s="24" t="s">
        <v>132</v>
      </c>
      <c r="D40" s="24">
        <v>0.13</v>
      </c>
      <c r="E40" s="24">
        <v>0.11</v>
      </c>
      <c r="F40" s="24">
        <v>0.15</v>
      </c>
      <c r="G40" s="24">
        <v>0.11</v>
      </c>
      <c r="H40" s="24">
        <v>0.11</v>
      </c>
      <c r="I40" s="24">
        <v>0.11</v>
      </c>
      <c r="J40" s="24">
        <v>0.11</v>
      </c>
      <c r="K40" s="17"/>
      <c r="L40" s="17"/>
    </row>
    <row r="41" spans="2:12" ht="22.8">
      <c r="B41" s="23" t="s">
        <v>133</v>
      </c>
      <c r="C41" s="24" t="s">
        <v>134</v>
      </c>
      <c r="D41" s="24">
        <v>0.13</v>
      </c>
      <c r="E41" s="24">
        <v>0.11</v>
      </c>
      <c r="F41" s="24">
        <v>0.11</v>
      </c>
      <c r="G41" s="24">
        <v>0.11</v>
      </c>
      <c r="H41" s="24">
        <v>0.11</v>
      </c>
      <c r="I41" s="24">
        <v>0.11</v>
      </c>
      <c r="J41" s="24">
        <v>0.11</v>
      </c>
      <c r="K41" s="17"/>
      <c r="L41" s="17"/>
    </row>
    <row r="42" spans="2:12">
      <c r="B42" s="23" t="s">
        <v>135</v>
      </c>
      <c r="C42" s="24">
        <v>0.13</v>
      </c>
      <c r="D42" s="24">
        <v>0.13</v>
      </c>
      <c r="E42" s="24">
        <v>0.2</v>
      </c>
      <c r="F42" s="24">
        <v>0.13</v>
      </c>
      <c r="G42" s="24">
        <v>0.13</v>
      </c>
      <c r="H42" s="24">
        <v>0.11</v>
      </c>
      <c r="I42" s="24">
        <v>0.11</v>
      </c>
      <c r="J42" s="24">
        <v>0.11</v>
      </c>
      <c r="K42" s="17"/>
      <c r="L42" s="17"/>
    </row>
    <row r="43" spans="2:12" ht="22.8">
      <c r="B43" s="23" t="s">
        <v>136</v>
      </c>
      <c r="C43" s="24" t="s">
        <v>137</v>
      </c>
      <c r="D43" s="24">
        <v>1</v>
      </c>
      <c r="E43" s="24">
        <v>1</v>
      </c>
      <c r="F43" s="24">
        <v>1.2</v>
      </c>
      <c r="G43" s="24">
        <v>1</v>
      </c>
      <c r="H43" s="24">
        <v>1</v>
      </c>
      <c r="I43" s="24">
        <v>1</v>
      </c>
      <c r="J43" s="24">
        <v>1</v>
      </c>
      <c r="K43" s="17"/>
      <c r="L43" s="17"/>
    </row>
    <row r="44" spans="2:12" ht="22.8">
      <c r="B44" s="23" t="s">
        <v>138</v>
      </c>
      <c r="C44" s="24" t="s">
        <v>137</v>
      </c>
      <c r="D44" s="24">
        <v>1.4</v>
      </c>
      <c r="E44" s="24">
        <v>0.8</v>
      </c>
      <c r="F44" s="24">
        <v>1.4</v>
      </c>
      <c r="G44" s="24">
        <v>1.2</v>
      </c>
      <c r="H44" s="24">
        <v>0.8</v>
      </c>
      <c r="I44" s="24">
        <v>0.8</v>
      </c>
      <c r="J44" s="24">
        <v>0.8</v>
      </c>
      <c r="K44" s="17"/>
      <c r="L44" s="17"/>
    </row>
    <row r="45" spans="2:12">
      <c r="B45" s="23" t="s">
        <v>139</v>
      </c>
      <c r="C45" s="24" t="s">
        <v>140</v>
      </c>
      <c r="D45" s="24" t="s">
        <v>141</v>
      </c>
      <c r="E45" s="24" t="s">
        <v>141</v>
      </c>
      <c r="F45" s="24" t="s">
        <v>142</v>
      </c>
      <c r="G45" s="24" t="s">
        <v>142</v>
      </c>
      <c r="H45" s="24" t="s">
        <v>142</v>
      </c>
      <c r="I45" s="24" t="s">
        <v>142</v>
      </c>
      <c r="J45" s="24" t="s">
        <v>142</v>
      </c>
      <c r="K45" s="17"/>
      <c r="L45" s="17"/>
    </row>
    <row r="46" spans="2:12" ht="22.8">
      <c r="B46" s="23" t="s">
        <v>143</v>
      </c>
      <c r="C46" s="24" t="s">
        <v>144</v>
      </c>
      <c r="D46" s="24">
        <v>5</v>
      </c>
      <c r="E46" s="24">
        <v>3</v>
      </c>
      <c r="F46" s="24">
        <v>3</v>
      </c>
      <c r="G46" s="24">
        <v>3</v>
      </c>
      <c r="H46" s="24">
        <v>3</v>
      </c>
      <c r="I46" s="24">
        <v>2</v>
      </c>
      <c r="J46" s="24">
        <v>1</v>
      </c>
      <c r="K46" s="17"/>
      <c r="L46" s="17"/>
    </row>
    <row r="47" spans="2:12" ht="22.8">
      <c r="B47" s="23" t="s">
        <v>145</v>
      </c>
      <c r="C47" s="24" t="s">
        <v>146</v>
      </c>
      <c r="D47" s="24">
        <v>0.05</v>
      </c>
      <c r="E47" s="24">
        <v>0.02</v>
      </c>
      <c r="F47" s="24">
        <v>0.05</v>
      </c>
      <c r="G47" s="24">
        <v>0.05</v>
      </c>
      <c r="H47" s="24">
        <v>0.05</v>
      </c>
      <c r="I47" s="24">
        <v>0.04</v>
      </c>
      <c r="J47" s="24">
        <v>0.04</v>
      </c>
      <c r="K47" s="17"/>
      <c r="L47" s="17"/>
    </row>
    <row r="48" spans="2:12">
      <c r="K48" s="17"/>
      <c r="L48" s="17"/>
    </row>
    <row r="49" spans="2:12">
      <c r="B49" s="15" t="s">
        <v>147</v>
      </c>
      <c r="K49" s="17"/>
      <c r="L49" s="17"/>
    </row>
    <row r="50" spans="2:12" ht="22.8">
      <c r="B50" s="21"/>
      <c r="C50" s="22"/>
      <c r="D50" s="24" t="s">
        <v>120</v>
      </c>
      <c r="E50" s="24" t="s">
        <v>148</v>
      </c>
      <c r="F50" s="24" t="s">
        <v>123</v>
      </c>
      <c r="G50" s="24" t="s">
        <v>124</v>
      </c>
      <c r="H50" s="24" t="s">
        <v>125</v>
      </c>
      <c r="I50" s="24" t="s">
        <v>126</v>
      </c>
      <c r="J50" s="24" t="s">
        <v>126</v>
      </c>
      <c r="K50" s="17"/>
      <c r="L50" s="17"/>
    </row>
    <row r="51" spans="2:12" ht="22.8">
      <c r="B51" s="23" t="s">
        <v>127</v>
      </c>
      <c r="C51" s="24" t="s">
        <v>128</v>
      </c>
      <c r="D51" s="24">
        <v>0.18</v>
      </c>
      <c r="E51" s="24">
        <v>0.18</v>
      </c>
      <c r="F51" s="24">
        <v>0.18</v>
      </c>
      <c r="G51" s="24">
        <v>0.16</v>
      </c>
      <c r="H51" s="24">
        <v>0.15</v>
      </c>
      <c r="I51" s="24">
        <v>0.21</v>
      </c>
      <c r="J51" s="24">
        <v>0.13</v>
      </c>
      <c r="K51" s="17"/>
      <c r="L51" s="17"/>
    </row>
    <row r="52" spans="2:12">
      <c r="B52" s="23" t="s">
        <v>129</v>
      </c>
      <c r="C52" s="24" t="s">
        <v>130</v>
      </c>
      <c r="D52" s="24" t="s">
        <v>130</v>
      </c>
      <c r="E52" s="24" t="s">
        <v>130</v>
      </c>
      <c r="F52" s="24" t="s">
        <v>130</v>
      </c>
      <c r="G52" s="24" t="s">
        <v>130</v>
      </c>
      <c r="H52" s="24" t="s">
        <v>130</v>
      </c>
      <c r="I52" s="24" t="s">
        <v>130</v>
      </c>
      <c r="J52" s="24" t="s">
        <v>130</v>
      </c>
      <c r="K52" s="17"/>
      <c r="L52" s="17"/>
    </row>
    <row r="53" spans="2:12" ht="22.8">
      <c r="B53" s="23" t="s">
        <v>131</v>
      </c>
      <c r="C53" s="24" t="s">
        <v>132</v>
      </c>
      <c r="D53" s="24">
        <v>0.13</v>
      </c>
      <c r="E53" s="24">
        <v>0.15</v>
      </c>
      <c r="F53" s="24">
        <v>0.13</v>
      </c>
      <c r="G53" s="24">
        <v>0.12</v>
      </c>
      <c r="H53" s="24">
        <v>0.11</v>
      </c>
      <c r="I53" s="24">
        <v>0.11</v>
      </c>
      <c r="J53" s="24">
        <v>0.13</v>
      </c>
      <c r="K53" s="17"/>
      <c r="L53" s="17"/>
    </row>
    <row r="54" spans="2:12" ht="22.8">
      <c r="B54" s="23" t="s">
        <v>133</v>
      </c>
      <c r="C54" s="24" t="s">
        <v>134</v>
      </c>
      <c r="D54" s="24">
        <v>0.13</v>
      </c>
      <c r="E54" s="24">
        <v>0.11</v>
      </c>
      <c r="F54" s="24">
        <v>0.13</v>
      </c>
      <c r="G54" s="24">
        <v>0.11</v>
      </c>
      <c r="H54" s="24">
        <v>0.11</v>
      </c>
      <c r="I54" s="24">
        <v>0.11</v>
      </c>
      <c r="J54" s="24">
        <v>0.11</v>
      </c>
      <c r="K54" s="17"/>
      <c r="L54" s="17"/>
    </row>
    <row r="55" spans="2:12">
      <c r="B55" s="23" t="s">
        <v>135</v>
      </c>
      <c r="C55" s="24">
        <v>0.13</v>
      </c>
      <c r="D55" s="24">
        <v>0.2</v>
      </c>
      <c r="E55" s="24">
        <v>0.2</v>
      </c>
      <c r="F55" s="24">
        <v>0.15</v>
      </c>
      <c r="G55" s="24">
        <v>0.13</v>
      </c>
      <c r="H55" s="24">
        <v>0.13</v>
      </c>
      <c r="I55" s="24">
        <v>0.13</v>
      </c>
      <c r="J55" s="24">
        <v>0.11</v>
      </c>
      <c r="K55" s="17"/>
      <c r="L55" s="17"/>
    </row>
    <row r="56" spans="2:12" ht="22.8">
      <c r="B56" s="23" t="s">
        <v>136</v>
      </c>
      <c r="C56" s="24" t="s">
        <v>137</v>
      </c>
      <c r="D56" s="24">
        <v>1</v>
      </c>
      <c r="E56" s="24">
        <v>1.2</v>
      </c>
      <c r="F56" s="24">
        <v>1</v>
      </c>
      <c r="G56" s="24">
        <v>1</v>
      </c>
      <c r="H56" s="24">
        <v>1</v>
      </c>
      <c r="I56" s="24">
        <v>1</v>
      </c>
      <c r="J56" s="24">
        <v>1</v>
      </c>
      <c r="K56" s="17"/>
      <c r="L56" s="17"/>
    </row>
    <row r="57" spans="2:12" ht="22.8">
      <c r="B57" s="23" t="s">
        <v>138</v>
      </c>
      <c r="C57" s="24" t="s">
        <v>137</v>
      </c>
      <c r="D57" s="24">
        <v>1.4</v>
      </c>
      <c r="E57" s="24">
        <v>1.2</v>
      </c>
      <c r="F57" s="24">
        <v>1.4</v>
      </c>
      <c r="G57" s="24">
        <v>1.2</v>
      </c>
      <c r="H57" s="24">
        <v>0.8</v>
      </c>
      <c r="I57" s="24">
        <v>0.8</v>
      </c>
      <c r="J57" s="24">
        <v>0.8</v>
      </c>
      <c r="K57" s="17"/>
      <c r="L57" s="17"/>
    </row>
    <row r="58" spans="2:12">
      <c r="B58" s="23" t="s">
        <v>139</v>
      </c>
      <c r="C58" s="24" t="s">
        <v>140</v>
      </c>
      <c r="D58" s="24" t="s">
        <v>141</v>
      </c>
      <c r="E58" s="24" t="s">
        <v>141</v>
      </c>
      <c r="F58" s="24" t="s">
        <v>142</v>
      </c>
      <c r="G58" s="24" t="s">
        <v>142</v>
      </c>
      <c r="H58" s="24" t="s">
        <v>142</v>
      </c>
      <c r="I58" s="24" t="s">
        <v>142</v>
      </c>
      <c r="J58" s="24" t="s">
        <v>142</v>
      </c>
      <c r="K58" s="17"/>
      <c r="L58" s="17"/>
    </row>
    <row r="59" spans="2:12" ht="22.8">
      <c r="B59" s="23" t="s">
        <v>143</v>
      </c>
      <c r="C59" s="24" t="s">
        <v>144</v>
      </c>
      <c r="D59" s="24">
        <v>5</v>
      </c>
      <c r="E59" s="24">
        <v>5</v>
      </c>
      <c r="F59" s="24">
        <v>3</v>
      </c>
      <c r="G59" s="24">
        <v>3</v>
      </c>
      <c r="H59" s="24">
        <v>2</v>
      </c>
      <c r="I59" s="24">
        <v>1</v>
      </c>
      <c r="J59" s="24">
        <v>3</v>
      </c>
      <c r="K59" s="17"/>
      <c r="L59" s="17"/>
    </row>
    <row r="60" spans="2:12" ht="22.8">
      <c r="B60" s="23" t="s">
        <v>145</v>
      </c>
      <c r="C60" s="24" t="s">
        <v>146</v>
      </c>
      <c r="D60" s="24">
        <v>0.05</v>
      </c>
      <c r="E60" s="24">
        <v>0.04</v>
      </c>
      <c r="F60" s="24">
        <v>0.05</v>
      </c>
      <c r="G60" s="24">
        <v>0.05</v>
      </c>
      <c r="H60" s="24">
        <v>0.04</v>
      </c>
      <c r="I60" s="24">
        <v>0.04</v>
      </c>
      <c r="J60" s="24">
        <v>0.04</v>
      </c>
      <c r="K60" s="17"/>
      <c r="L60" s="17"/>
    </row>
    <row r="62" spans="2:12">
      <c r="B62" s="15" t="s">
        <v>149</v>
      </c>
    </row>
    <row r="63" spans="2:12" ht="22.8">
      <c r="B63" s="21"/>
      <c r="C63" s="22"/>
      <c r="D63" s="24" t="s">
        <v>120</v>
      </c>
      <c r="E63" s="24" t="s">
        <v>148</v>
      </c>
      <c r="F63" s="24" t="s">
        <v>123</v>
      </c>
      <c r="G63" s="24" t="s">
        <v>124</v>
      </c>
      <c r="H63" s="24" t="s">
        <v>125</v>
      </c>
      <c r="I63" s="24" t="s">
        <v>126</v>
      </c>
    </row>
    <row r="64" spans="2:12" ht="22.8">
      <c r="B64" s="23" t="s">
        <v>127</v>
      </c>
      <c r="C64" s="24" t="s">
        <v>128</v>
      </c>
      <c r="D64" s="24">
        <v>0.18</v>
      </c>
      <c r="E64" s="24"/>
      <c r="F64" s="24"/>
      <c r="G64" s="24"/>
      <c r="H64" s="24">
        <v>0.18</v>
      </c>
      <c r="I64" s="24">
        <v>0.18</v>
      </c>
    </row>
    <row r="65" spans="2:9">
      <c r="B65" s="23" t="s">
        <v>129</v>
      </c>
      <c r="C65" s="24" t="s">
        <v>130</v>
      </c>
      <c r="D65" s="24">
        <v>0.21</v>
      </c>
      <c r="E65" s="24"/>
      <c r="F65" s="24"/>
      <c r="G65" s="24"/>
      <c r="H65" s="24">
        <v>0.21</v>
      </c>
      <c r="I65" s="28">
        <v>0.21</v>
      </c>
    </row>
    <row r="66" spans="2:9" ht="22.8">
      <c r="B66" s="23" t="s">
        <v>131</v>
      </c>
      <c r="C66" s="24" t="s">
        <v>132</v>
      </c>
      <c r="D66" s="24">
        <v>0.13</v>
      </c>
      <c r="E66" s="24"/>
      <c r="F66" s="24"/>
      <c r="G66" s="24"/>
      <c r="H66" s="24">
        <v>0.15</v>
      </c>
      <c r="I66" s="24">
        <v>0.11</v>
      </c>
    </row>
    <row r="67" spans="2:9" ht="22.8">
      <c r="B67" s="23" t="s">
        <v>133</v>
      </c>
      <c r="C67" s="24" t="s">
        <v>134</v>
      </c>
      <c r="D67" s="24">
        <v>0.13</v>
      </c>
      <c r="E67" s="24"/>
      <c r="F67" s="24"/>
      <c r="G67" s="24"/>
      <c r="H67" s="24">
        <v>0.11</v>
      </c>
      <c r="I67" s="24">
        <v>0.11</v>
      </c>
    </row>
    <row r="68" spans="2:9" ht="22.8">
      <c r="B68" s="23" t="s">
        <v>136</v>
      </c>
      <c r="C68" s="24" t="s">
        <v>137</v>
      </c>
      <c r="D68" s="24">
        <v>1</v>
      </c>
      <c r="E68" s="24"/>
      <c r="F68" s="24"/>
      <c r="G68" s="24"/>
      <c r="H68" s="24">
        <v>1.4</v>
      </c>
      <c r="I68" s="24">
        <v>1.4</v>
      </c>
    </row>
    <row r="69" spans="2:9" ht="22.8">
      <c r="B69" s="23" t="s">
        <v>138</v>
      </c>
      <c r="C69" s="24" t="s">
        <v>137</v>
      </c>
      <c r="D69" s="24">
        <v>1.4</v>
      </c>
      <c r="E69" s="24"/>
      <c r="F69" s="24"/>
      <c r="G69" s="24"/>
      <c r="H69" s="24">
        <v>1.4</v>
      </c>
      <c r="I69" s="24">
        <v>1.4</v>
      </c>
    </row>
    <row r="70" spans="2:9">
      <c r="B70" s="23" t="s">
        <v>139</v>
      </c>
      <c r="C70" s="24" t="s">
        <v>140</v>
      </c>
      <c r="D70" s="24" t="s">
        <v>141</v>
      </c>
      <c r="E70" s="24"/>
      <c r="F70" s="24"/>
      <c r="G70" s="24"/>
      <c r="H70" s="24" t="s">
        <v>142</v>
      </c>
      <c r="I70" s="24" t="s">
        <v>142</v>
      </c>
    </row>
    <row r="71" spans="2:9" ht="22.8">
      <c r="B71" s="23" t="s">
        <v>143</v>
      </c>
      <c r="C71" s="24" t="s">
        <v>144</v>
      </c>
      <c r="D71" s="24">
        <v>5</v>
      </c>
      <c r="E71" s="24"/>
      <c r="F71" s="24"/>
      <c r="G71" s="24"/>
      <c r="H71" s="24">
        <v>4</v>
      </c>
      <c r="I71" s="24">
        <v>4</v>
      </c>
    </row>
    <row r="72" spans="2:9" ht="22.8">
      <c r="B72" s="23" t="s">
        <v>145</v>
      </c>
      <c r="C72" s="24" t="s">
        <v>146</v>
      </c>
      <c r="D72" s="24">
        <v>0.05</v>
      </c>
      <c r="E72" s="24"/>
      <c r="F72" s="24"/>
      <c r="G72" s="24"/>
      <c r="H72" s="24">
        <v>0.15</v>
      </c>
      <c r="I72" s="24">
        <v>0.06</v>
      </c>
    </row>
    <row r="74" spans="2:9">
      <c r="B74" s="15" t="s">
        <v>150</v>
      </c>
    </row>
    <row r="75" spans="2:9" ht="22.8">
      <c r="B75" s="21"/>
      <c r="C75" s="22"/>
      <c r="D75" s="24" t="s">
        <v>120</v>
      </c>
      <c r="E75" s="24" t="s">
        <v>148</v>
      </c>
      <c r="F75" s="24" t="s">
        <v>123</v>
      </c>
      <c r="G75" s="24" t="s">
        <v>124</v>
      </c>
      <c r="H75" s="24" t="s">
        <v>125</v>
      </c>
      <c r="I75" s="24" t="s">
        <v>126</v>
      </c>
    </row>
    <row r="76" spans="2:9" ht="22.8">
      <c r="B76" s="23" t="s">
        <v>127</v>
      </c>
      <c r="C76" s="24" t="s">
        <v>128</v>
      </c>
      <c r="D76" s="24">
        <v>0.18</v>
      </c>
      <c r="E76" s="24"/>
      <c r="F76" s="24"/>
      <c r="G76" s="24">
        <v>0.13</v>
      </c>
      <c r="H76" s="24">
        <v>0.18</v>
      </c>
      <c r="I76" s="24">
        <v>0.18</v>
      </c>
    </row>
    <row r="77" spans="2:9">
      <c r="B77" s="23" t="s">
        <v>129</v>
      </c>
      <c r="C77" s="24" t="s">
        <v>130</v>
      </c>
      <c r="D77" s="24">
        <v>0.13</v>
      </c>
      <c r="E77" s="24"/>
      <c r="F77" s="24"/>
      <c r="G77" s="24">
        <v>0.21</v>
      </c>
      <c r="H77" s="24">
        <v>0.21</v>
      </c>
      <c r="I77" s="54">
        <f>I76</f>
        <v>0.18</v>
      </c>
    </row>
    <row r="78" spans="2:9" ht="22.8">
      <c r="B78" s="23" t="s">
        <v>131</v>
      </c>
      <c r="C78" s="24" t="s">
        <v>132</v>
      </c>
      <c r="D78" s="24">
        <v>0.13</v>
      </c>
      <c r="E78" s="24"/>
      <c r="F78" s="24"/>
      <c r="G78" s="24">
        <v>0.11</v>
      </c>
      <c r="H78" s="24">
        <v>0.15</v>
      </c>
      <c r="I78" s="24">
        <v>0.11</v>
      </c>
    </row>
    <row r="79" spans="2:9" ht="22.8">
      <c r="B79" s="23" t="s">
        <v>133</v>
      </c>
      <c r="C79" s="24" t="s">
        <v>134</v>
      </c>
      <c r="D79" s="24">
        <v>0.13</v>
      </c>
      <c r="E79" s="24"/>
      <c r="F79" s="24"/>
      <c r="G79" s="24">
        <v>0.11</v>
      </c>
      <c r="H79" s="24">
        <v>0.11</v>
      </c>
      <c r="I79" s="24">
        <v>0.11</v>
      </c>
    </row>
    <row r="80" spans="2:9" ht="22.8">
      <c r="B80" s="23" t="s">
        <v>136</v>
      </c>
      <c r="C80" s="24" t="s">
        <v>137</v>
      </c>
      <c r="D80" s="24">
        <v>1</v>
      </c>
      <c r="E80" s="24"/>
      <c r="F80" s="24"/>
      <c r="G80" s="24">
        <v>1</v>
      </c>
      <c r="H80" s="24">
        <v>1.4</v>
      </c>
      <c r="I80" s="24">
        <v>1.4</v>
      </c>
    </row>
    <row r="81" spans="2:11" ht="22.8">
      <c r="B81" s="23" t="s">
        <v>138</v>
      </c>
      <c r="C81" s="24" t="s">
        <v>137</v>
      </c>
      <c r="D81" s="24">
        <v>1.4</v>
      </c>
      <c r="E81" s="24"/>
      <c r="F81" s="24"/>
      <c r="G81" s="24">
        <v>1.2</v>
      </c>
      <c r="H81" s="24">
        <v>1.2</v>
      </c>
      <c r="I81" s="24">
        <v>1.2</v>
      </c>
    </row>
    <row r="82" spans="2:11">
      <c r="B82" s="23" t="s">
        <v>139</v>
      </c>
      <c r="C82" s="24" t="s">
        <v>140</v>
      </c>
      <c r="D82" s="24" t="s">
        <v>141</v>
      </c>
      <c r="E82" s="24"/>
      <c r="F82" s="24"/>
      <c r="G82" s="24" t="s">
        <v>141</v>
      </c>
      <c r="H82" s="24" t="s">
        <v>142</v>
      </c>
    </row>
    <row r="83" spans="2:11" ht="22.8">
      <c r="B83" s="23" t="s">
        <v>143</v>
      </c>
      <c r="C83" s="24" t="s">
        <v>144</v>
      </c>
      <c r="D83" s="24">
        <v>5</v>
      </c>
      <c r="E83" s="24"/>
      <c r="F83" s="24"/>
      <c r="G83" s="24">
        <v>4</v>
      </c>
      <c r="H83" s="24">
        <v>5</v>
      </c>
      <c r="I83" s="24">
        <v>3</v>
      </c>
    </row>
    <row r="84" spans="2:11" ht="22.8">
      <c r="B84" s="23" t="s">
        <v>145</v>
      </c>
      <c r="C84" s="24" t="s">
        <v>146</v>
      </c>
      <c r="D84" s="24">
        <v>0.05</v>
      </c>
      <c r="E84" s="24"/>
      <c r="F84" s="24"/>
      <c r="G84" s="24">
        <v>7.0000000000000007E-2</v>
      </c>
      <c r="H84" s="24">
        <v>0.1</v>
      </c>
      <c r="I84" s="24">
        <v>0.1</v>
      </c>
    </row>
    <row r="85" spans="2:11">
      <c r="C85" s="17"/>
      <c r="D85" s="17"/>
      <c r="E85" s="17"/>
      <c r="F85" s="17"/>
      <c r="G85" s="17"/>
      <c r="H85" s="17"/>
      <c r="I85" s="17"/>
      <c r="J85" s="17"/>
      <c r="K85" s="17"/>
    </row>
    <row r="86" spans="2:11">
      <c r="B86" s="15" t="s">
        <v>151</v>
      </c>
      <c r="C86" s="17"/>
      <c r="D86" s="17"/>
      <c r="E86" s="17"/>
      <c r="F86" s="17"/>
      <c r="G86" s="17"/>
      <c r="H86" s="17"/>
      <c r="I86" s="17"/>
      <c r="J86" s="17"/>
      <c r="K86" s="17"/>
    </row>
    <row r="87" spans="2:11" ht="34.200000000000003">
      <c r="B87" s="29" t="s">
        <v>152</v>
      </c>
      <c r="C87" s="22"/>
      <c r="D87" s="24" t="s">
        <v>153</v>
      </c>
      <c r="E87" s="24" t="s">
        <v>154</v>
      </c>
      <c r="F87" s="24" t="s">
        <v>155</v>
      </c>
      <c r="G87" s="24" t="s">
        <v>156</v>
      </c>
    </row>
    <row r="88" spans="2:11">
      <c r="B88" s="23" t="s">
        <v>157</v>
      </c>
      <c r="C88" s="24" t="s">
        <v>158</v>
      </c>
      <c r="D88" s="24">
        <v>0.26</v>
      </c>
      <c r="E88" s="24">
        <v>0.26</v>
      </c>
      <c r="F88" s="24">
        <v>0.18</v>
      </c>
      <c r="G88" s="24">
        <v>0.15</v>
      </c>
    </row>
    <row r="89" spans="2:11" ht="34.200000000000003">
      <c r="B89" s="23" t="s">
        <v>159</v>
      </c>
      <c r="C89" s="24" t="s">
        <v>158</v>
      </c>
      <c r="D89" s="24">
        <v>0.22</v>
      </c>
      <c r="E89" s="24">
        <v>0.22</v>
      </c>
      <c r="F89" s="24">
        <v>0.15</v>
      </c>
      <c r="G89" s="24">
        <v>0.15</v>
      </c>
    </row>
    <row r="90" spans="2:11">
      <c r="B90" s="23" t="s">
        <v>160</v>
      </c>
      <c r="C90" s="24" t="s">
        <v>158</v>
      </c>
      <c r="D90" s="24">
        <v>0.18</v>
      </c>
      <c r="E90" s="24">
        <v>0.18</v>
      </c>
      <c r="F90" s="24">
        <v>0.15</v>
      </c>
      <c r="G90" s="24">
        <v>0.12</v>
      </c>
    </row>
    <row r="91" spans="2:11">
      <c r="B91" s="23" t="s">
        <v>138</v>
      </c>
      <c r="C91" s="24" t="s">
        <v>158</v>
      </c>
      <c r="D91" s="24">
        <v>1.6</v>
      </c>
      <c r="E91" s="24">
        <v>1.6</v>
      </c>
      <c r="F91" s="24">
        <v>1.4</v>
      </c>
      <c r="G91" s="24">
        <v>1.2</v>
      </c>
    </row>
    <row r="92" spans="2:11">
      <c r="B92" s="23" t="s">
        <v>161</v>
      </c>
      <c r="C92" s="24">
        <v>0.4</v>
      </c>
      <c r="D92" s="24">
        <v>0.4</v>
      </c>
      <c r="E92" s="24">
        <v>0.4</v>
      </c>
      <c r="F92" s="24">
        <v>0.4</v>
      </c>
      <c r="G92" s="22"/>
    </row>
    <row r="93" spans="2:11">
      <c r="B93" s="23" t="s">
        <v>139</v>
      </c>
      <c r="C93" s="24" t="s">
        <v>140</v>
      </c>
      <c r="D93" s="24" t="s">
        <v>141</v>
      </c>
      <c r="E93" s="24" t="s">
        <v>141</v>
      </c>
      <c r="F93" s="24" t="s">
        <v>141</v>
      </c>
      <c r="G93" s="24" t="s">
        <v>162</v>
      </c>
    </row>
    <row r="94" spans="2:11" ht="22.8">
      <c r="B94" s="23" t="s">
        <v>163</v>
      </c>
      <c r="C94" s="24" t="s">
        <v>164</v>
      </c>
      <c r="D94" s="24">
        <v>3</v>
      </c>
      <c r="E94" s="24">
        <v>3</v>
      </c>
      <c r="F94" s="24">
        <v>3</v>
      </c>
      <c r="G94" s="24">
        <v>3</v>
      </c>
    </row>
    <row r="95" spans="2:11" ht="34.200000000000003">
      <c r="B95" s="23" t="s">
        <v>165</v>
      </c>
      <c r="C95" s="24" t="s">
        <v>166</v>
      </c>
      <c r="D95" s="24">
        <v>65</v>
      </c>
      <c r="E95" s="24">
        <v>95</v>
      </c>
      <c r="F95" s="24">
        <v>95</v>
      </c>
      <c r="G95" s="24">
        <v>95</v>
      </c>
    </row>
    <row r="97" spans="2:7">
      <c r="B97" s="15" t="s">
        <v>167</v>
      </c>
      <c r="C97" s="17"/>
      <c r="D97" s="17"/>
      <c r="E97" s="17"/>
      <c r="F97" s="17"/>
      <c r="G97" s="17"/>
    </row>
    <row r="98" spans="2:7" ht="34.200000000000003">
      <c r="B98" s="29" t="s">
        <v>152</v>
      </c>
      <c r="C98" s="22"/>
      <c r="D98" s="24" t="s">
        <v>153</v>
      </c>
      <c r="E98" s="24" t="s">
        <v>154</v>
      </c>
      <c r="F98" s="24" t="s">
        <v>155</v>
      </c>
      <c r="G98" s="24" t="s">
        <v>156</v>
      </c>
    </row>
    <row r="99" spans="2:7">
      <c r="B99" s="23" t="s">
        <v>157</v>
      </c>
      <c r="C99" s="24" t="s">
        <v>158</v>
      </c>
      <c r="D99" s="24">
        <v>0.26</v>
      </c>
      <c r="E99" s="24">
        <v>0.26</v>
      </c>
      <c r="F99" s="24">
        <v>0.18</v>
      </c>
      <c r="G99" s="24">
        <v>0.15</v>
      </c>
    </row>
    <row r="100" spans="2:7" ht="34.200000000000003">
      <c r="B100" s="23" t="s">
        <v>159</v>
      </c>
      <c r="C100" s="24" t="s">
        <v>158</v>
      </c>
      <c r="D100" s="24">
        <v>0.22</v>
      </c>
      <c r="E100" s="24">
        <v>0.22</v>
      </c>
      <c r="F100" s="24">
        <v>0.22</v>
      </c>
      <c r="G100" s="24">
        <v>0.15</v>
      </c>
    </row>
    <row r="101" spans="2:7">
      <c r="B101" s="23" t="s">
        <v>160</v>
      </c>
      <c r="C101" s="24" t="s">
        <v>158</v>
      </c>
      <c r="D101" s="24">
        <v>0.18</v>
      </c>
      <c r="E101" s="24">
        <v>0.18</v>
      </c>
      <c r="F101" s="24">
        <v>0.18</v>
      </c>
      <c r="G101" s="24">
        <v>0.15</v>
      </c>
    </row>
    <row r="102" spans="2:7">
      <c r="B102" s="23" t="s">
        <v>138</v>
      </c>
      <c r="C102" s="24" t="s">
        <v>158</v>
      </c>
      <c r="D102" s="24">
        <v>1.6</v>
      </c>
      <c r="E102" s="24">
        <v>1.6</v>
      </c>
      <c r="F102" s="24">
        <v>1.4</v>
      </c>
      <c r="G102" s="24">
        <v>1</v>
      </c>
    </row>
    <row r="103" spans="2:7">
      <c r="B103" s="23" t="s">
        <v>161</v>
      </c>
      <c r="C103" s="24">
        <v>0.4</v>
      </c>
      <c r="D103" s="24">
        <v>0.4</v>
      </c>
      <c r="E103" s="24">
        <v>0.4</v>
      </c>
      <c r="F103" s="24">
        <v>0.4</v>
      </c>
      <c r="G103" s="22"/>
    </row>
    <row r="104" spans="2:7">
      <c r="B104" s="23" t="s">
        <v>139</v>
      </c>
      <c r="C104" s="24" t="s">
        <v>140</v>
      </c>
      <c r="D104" s="24" t="s">
        <v>168</v>
      </c>
      <c r="E104" s="24" t="s">
        <v>168</v>
      </c>
      <c r="F104" s="24" t="s">
        <v>168</v>
      </c>
      <c r="G104" s="24" t="s">
        <v>169</v>
      </c>
    </row>
    <row r="105" spans="2:7" ht="22.8">
      <c r="B105" s="23" t="s">
        <v>163</v>
      </c>
      <c r="C105" s="24" t="s">
        <v>164</v>
      </c>
      <c r="D105" s="24">
        <v>3</v>
      </c>
      <c r="E105" s="24">
        <v>3</v>
      </c>
      <c r="F105" s="24">
        <v>3</v>
      </c>
      <c r="G105" s="24">
        <v>3</v>
      </c>
    </row>
    <row r="106" spans="2:7" ht="34.200000000000003">
      <c r="B106" s="23" t="s">
        <v>165</v>
      </c>
      <c r="C106" s="24" t="s">
        <v>166</v>
      </c>
      <c r="D106" s="24">
        <v>65</v>
      </c>
      <c r="E106" s="24">
        <v>95</v>
      </c>
      <c r="F106" s="24">
        <v>95</v>
      </c>
      <c r="G106" s="24">
        <v>95</v>
      </c>
    </row>
    <row r="108" spans="2:7">
      <c r="B108" s="15" t="s">
        <v>170</v>
      </c>
    </row>
    <row r="109" spans="2:7" ht="72">
      <c r="B109" s="21"/>
      <c r="C109" s="13" t="s">
        <v>171</v>
      </c>
      <c r="D109" s="13" t="s">
        <v>172</v>
      </c>
      <c r="E109" s="13" t="s">
        <v>173</v>
      </c>
    </row>
    <row r="110" spans="2:7">
      <c r="B110" s="23" t="s">
        <v>174</v>
      </c>
      <c r="C110" s="22"/>
      <c r="D110" s="22"/>
      <c r="E110" s="22"/>
    </row>
    <row r="111" spans="2:7">
      <c r="B111" s="23" t="s">
        <v>175</v>
      </c>
      <c r="C111" s="24">
        <v>43.74</v>
      </c>
      <c r="D111" s="24">
        <v>18.82</v>
      </c>
      <c r="E111" s="24">
        <v>2.3199999999999998</v>
      </c>
    </row>
    <row r="112" spans="2:7">
      <c r="B112" s="23" t="s">
        <v>176</v>
      </c>
      <c r="C112" s="24">
        <v>34.840000000000003</v>
      </c>
      <c r="D112" s="24">
        <v>18.57</v>
      </c>
      <c r="E112" s="24">
        <v>1.88</v>
      </c>
    </row>
    <row r="113" spans="2:5">
      <c r="B113" s="23" t="s">
        <v>177</v>
      </c>
      <c r="C113" s="24">
        <v>34.68</v>
      </c>
      <c r="D113" s="24">
        <v>18.47</v>
      </c>
      <c r="E113" s="24">
        <v>1.88</v>
      </c>
    </row>
    <row r="114" spans="2:5">
      <c r="B114" s="23" t="s">
        <v>178</v>
      </c>
      <c r="C114" s="24">
        <v>29.52</v>
      </c>
      <c r="D114" s="24">
        <v>18.47</v>
      </c>
      <c r="E114" s="24">
        <v>1.6</v>
      </c>
    </row>
    <row r="115" spans="2:5">
      <c r="B115" s="23" t="s">
        <v>179</v>
      </c>
      <c r="C115" s="24">
        <v>24.71</v>
      </c>
      <c r="D115" s="24">
        <v>18.47</v>
      </c>
      <c r="E115" s="24">
        <v>1.34</v>
      </c>
    </row>
    <row r="116" spans="2:5">
      <c r="B116" s="23" t="s">
        <v>180</v>
      </c>
      <c r="C116" s="24">
        <v>19.73</v>
      </c>
      <c r="D116" s="24">
        <v>18.47</v>
      </c>
      <c r="E116" s="24">
        <v>1.07</v>
      </c>
    </row>
    <row r="117" spans="2:5">
      <c r="B117" s="23" t="s">
        <v>181</v>
      </c>
      <c r="C117" s="24">
        <v>14.85</v>
      </c>
      <c r="D117" s="24">
        <v>18.47</v>
      </c>
      <c r="E117" s="24">
        <v>0.8</v>
      </c>
    </row>
    <row r="118" spans="2:5">
      <c r="B118" s="23" t="s">
        <v>182</v>
      </c>
      <c r="C118" s="24">
        <v>43.97</v>
      </c>
      <c r="D118" s="24">
        <v>18.47</v>
      </c>
      <c r="E118" s="24">
        <v>2.38</v>
      </c>
    </row>
    <row r="119" spans="2:5">
      <c r="B119" s="23" t="s">
        <v>183</v>
      </c>
      <c r="C119" s="24">
        <v>34.93</v>
      </c>
      <c r="D119" s="24">
        <v>19.02</v>
      </c>
      <c r="E119" s="24">
        <v>1.84</v>
      </c>
    </row>
    <row r="120" spans="2:5">
      <c r="B120" s="23" t="s">
        <v>184</v>
      </c>
      <c r="C120" s="24">
        <v>31.39</v>
      </c>
      <c r="D120" s="24">
        <v>18.47</v>
      </c>
      <c r="E120" s="24">
        <v>1.7</v>
      </c>
    </row>
    <row r="121" spans="2:5">
      <c r="B121" s="23" t="s">
        <v>185</v>
      </c>
      <c r="C121" s="24">
        <v>27.14</v>
      </c>
      <c r="D121" s="24">
        <v>18.47</v>
      </c>
      <c r="E121" s="24">
        <v>1.47</v>
      </c>
    </row>
    <row r="122" spans="2:5">
      <c r="B122" s="23" t="s">
        <v>186</v>
      </c>
      <c r="C122" s="24">
        <v>24.8</v>
      </c>
      <c r="D122" s="24">
        <v>18.47</v>
      </c>
      <c r="E122" s="24">
        <v>1.34</v>
      </c>
    </row>
    <row r="123" spans="2:5">
      <c r="B123" s="23" t="s">
        <v>187</v>
      </c>
      <c r="C123" s="24">
        <v>19.809999999999999</v>
      </c>
      <c r="D123" s="24">
        <v>18.47</v>
      </c>
      <c r="E123" s="24">
        <v>1.07</v>
      </c>
    </row>
    <row r="124" spans="2:5">
      <c r="B124" s="23" t="s">
        <v>188</v>
      </c>
      <c r="C124" s="24">
        <v>14.93</v>
      </c>
      <c r="D124" s="24">
        <v>18.47</v>
      </c>
      <c r="E124" s="24">
        <v>0.81</v>
      </c>
    </row>
    <row r="125" spans="2:5">
      <c r="B125" s="23" t="s">
        <v>189</v>
      </c>
      <c r="C125" s="22"/>
      <c r="D125" s="22"/>
      <c r="E125" s="22"/>
    </row>
    <row r="126" spans="2:5">
      <c r="B126" s="23" t="s">
        <v>190</v>
      </c>
      <c r="C126" s="24">
        <v>36.89</v>
      </c>
      <c r="D126" s="24">
        <v>24.3</v>
      </c>
      <c r="E126" s="24">
        <v>1.52</v>
      </c>
    </row>
    <row r="127" spans="2:5">
      <c r="B127" s="23" t="s">
        <v>175</v>
      </c>
      <c r="C127" s="24">
        <v>40.159999999999997</v>
      </c>
      <c r="D127" s="24">
        <v>24.3</v>
      </c>
      <c r="E127" s="24">
        <v>1.65</v>
      </c>
    </row>
    <row r="128" spans="2:5">
      <c r="B128" s="23" t="s">
        <v>191</v>
      </c>
      <c r="C128" s="24">
        <v>44.57</v>
      </c>
      <c r="D128" s="24">
        <v>24.3</v>
      </c>
      <c r="E128" s="24">
        <v>1.83</v>
      </c>
    </row>
    <row r="129" spans="2:5">
      <c r="B129" s="23" t="s">
        <v>192</v>
      </c>
      <c r="C129" s="24">
        <v>34.75</v>
      </c>
      <c r="D129" s="24">
        <v>24.3</v>
      </c>
      <c r="E129" s="24">
        <v>1.43</v>
      </c>
    </row>
    <row r="130" spans="2:5">
      <c r="B130" s="23" t="s">
        <v>178</v>
      </c>
      <c r="C130" s="24">
        <v>29.35</v>
      </c>
      <c r="D130" s="24">
        <v>24.23</v>
      </c>
      <c r="E130" s="24">
        <v>1.21</v>
      </c>
    </row>
    <row r="131" spans="2:5">
      <c r="B131" s="23" t="s">
        <v>179</v>
      </c>
      <c r="C131" s="24">
        <v>24.24</v>
      </c>
      <c r="D131" s="24">
        <v>24.23</v>
      </c>
      <c r="E131" s="24">
        <v>1</v>
      </c>
    </row>
    <row r="132" spans="2:5">
      <c r="B132" s="23" t="s">
        <v>180</v>
      </c>
      <c r="C132" s="24">
        <v>18.89</v>
      </c>
      <c r="D132" s="24">
        <v>24.23</v>
      </c>
      <c r="E132" s="24">
        <v>0.78</v>
      </c>
    </row>
    <row r="133" spans="2:5">
      <c r="B133" s="23" t="s">
        <v>181</v>
      </c>
      <c r="C133" s="24">
        <v>14.57</v>
      </c>
      <c r="D133" s="24">
        <v>24.23</v>
      </c>
      <c r="E133" s="24">
        <v>0.6</v>
      </c>
    </row>
    <row r="134" spans="2:5">
      <c r="B134" s="23" t="s">
        <v>182</v>
      </c>
      <c r="C134" s="24">
        <v>38.64</v>
      </c>
      <c r="D134" s="24">
        <v>24.23</v>
      </c>
      <c r="E134" s="24">
        <v>1.59</v>
      </c>
    </row>
    <row r="135" spans="2:5">
      <c r="B135" s="23" t="s">
        <v>193</v>
      </c>
      <c r="C135" s="24">
        <v>34.75</v>
      </c>
      <c r="D135" s="24">
        <v>24.3</v>
      </c>
      <c r="E135" s="24">
        <v>1.43</v>
      </c>
    </row>
    <row r="136" spans="2:5">
      <c r="B136" s="23" t="s">
        <v>185</v>
      </c>
      <c r="C136" s="24">
        <v>29.48</v>
      </c>
      <c r="D136" s="24">
        <v>24.23</v>
      </c>
      <c r="E136" s="24">
        <v>1.22</v>
      </c>
    </row>
    <row r="137" spans="2:5">
      <c r="B137" s="23" t="s">
        <v>186</v>
      </c>
      <c r="C137" s="24">
        <v>24.36</v>
      </c>
      <c r="D137" s="24">
        <v>24.23</v>
      </c>
      <c r="E137" s="24">
        <v>1.01</v>
      </c>
    </row>
    <row r="138" spans="2:5">
      <c r="B138" s="23" t="s">
        <v>187</v>
      </c>
      <c r="C138" s="24">
        <v>19.010000000000002</v>
      </c>
      <c r="D138" s="24">
        <v>24.23</v>
      </c>
      <c r="E138" s="24">
        <v>0.78</v>
      </c>
    </row>
    <row r="139" spans="2:5">
      <c r="B139" s="23" t="s">
        <v>188</v>
      </c>
      <c r="C139" s="24">
        <v>14.68</v>
      </c>
      <c r="D139" s="24">
        <v>24.23</v>
      </c>
      <c r="E139" s="24">
        <v>0.61</v>
      </c>
    </row>
    <row r="140" spans="2:5">
      <c r="B140" s="23" t="s">
        <v>194</v>
      </c>
    </row>
    <row r="141" spans="2:5">
      <c r="B141" s="23" t="s">
        <v>190</v>
      </c>
      <c r="C141" s="24">
        <v>26.02</v>
      </c>
      <c r="D141" s="24">
        <v>32.31</v>
      </c>
      <c r="E141" s="24">
        <v>0.81</v>
      </c>
    </row>
    <row r="142" spans="2:5">
      <c r="B142" s="23" t="s">
        <v>175</v>
      </c>
      <c r="C142" s="24">
        <v>27.93</v>
      </c>
      <c r="D142" s="24">
        <v>32.31</v>
      </c>
      <c r="E142" s="24">
        <v>0.86</v>
      </c>
    </row>
    <row r="143" spans="2:5">
      <c r="B143" s="23" t="s">
        <v>191</v>
      </c>
      <c r="C143" s="24">
        <v>30.26</v>
      </c>
      <c r="D143" s="24">
        <v>32.31</v>
      </c>
      <c r="E143" s="24">
        <v>0.94</v>
      </c>
    </row>
    <row r="144" spans="2:5">
      <c r="B144" s="23" t="s">
        <v>180</v>
      </c>
      <c r="C144" s="24">
        <v>19.399999999999999</v>
      </c>
      <c r="D144" s="24">
        <v>35.18</v>
      </c>
      <c r="E144" s="24">
        <v>0.55000000000000004</v>
      </c>
    </row>
    <row r="145" spans="2:5">
      <c r="B145" s="23" t="s">
        <v>181</v>
      </c>
      <c r="C145" s="24">
        <v>14.7</v>
      </c>
      <c r="D145" s="24">
        <v>35.18</v>
      </c>
      <c r="E145" s="24">
        <v>0.42</v>
      </c>
    </row>
    <row r="146" spans="2:5">
      <c r="B146" s="23" t="s">
        <v>182</v>
      </c>
      <c r="C146" s="24">
        <v>27.93</v>
      </c>
      <c r="D146" s="24">
        <v>32.31</v>
      </c>
      <c r="E146" s="24">
        <v>0.86</v>
      </c>
    </row>
    <row r="147" spans="2:5">
      <c r="B147" s="23" t="s">
        <v>187</v>
      </c>
      <c r="C147" s="24">
        <v>19.399999999999999</v>
      </c>
      <c r="D147" s="24">
        <v>35.18</v>
      </c>
      <c r="E147" s="24">
        <v>0.55000000000000004</v>
      </c>
    </row>
    <row r="148" spans="2:5">
      <c r="B148" s="23" t="s">
        <v>188</v>
      </c>
      <c r="C148" s="24">
        <v>14.7</v>
      </c>
      <c r="D148" s="24">
        <v>35.18</v>
      </c>
      <c r="E148" s="24">
        <v>0.42</v>
      </c>
    </row>
    <row r="149" spans="2:5">
      <c r="B149" s="23" t="s">
        <v>195</v>
      </c>
    </row>
    <row r="150" spans="2:5">
      <c r="B150" s="23" t="s">
        <v>190</v>
      </c>
      <c r="C150" s="24">
        <v>33.15</v>
      </c>
      <c r="D150" s="24">
        <v>27.16</v>
      </c>
      <c r="E150" s="24">
        <v>1.22</v>
      </c>
    </row>
    <row r="151" spans="2:5">
      <c r="B151" s="23" t="s">
        <v>175</v>
      </c>
      <c r="C151" s="24">
        <v>32.89</v>
      </c>
      <c r="D151" s="24">
        <v>27.16</v>
      </c>
      <c r="E151" s="24">
        <v>1.21</v>
      </c>
    </row>
    <row r="152" spans="2:5">
      <c r="B152" s="23" t="s">
        <v>191</v>
      </c>
      <c r="C152" s="24">
        <v>37.200000000000003</v>
      </c>
      <c r="D152" s="24">
        <v>27.16</v>
      </c>
      <c r="E152" s="24">
        <v>1.37</v>
      </c>
    </row>
    <row r="153" spans="2:5">
      <c r="B153" s="23" t="s">
        <v>180</v>
      </c>
      <c r="C153" s="24">
        <v>19.16</v>
      </c>
      <c r="D153" s="24">
        <v>27.62</v>
      </c>
      <c r="E153" s="24">
        <v>0.69</v>
      </c>
    </row>
    <row r="154" spans="2:5">
      <c r="B154" s="23" t="s">
        <v>181</v>
      </c>
      <c r="C154" s="24">
        <v>14.75</v>
      </c>
      <c r="D154" s="24">
        <v>27.62</v>
      </c>
      <c r="E154" s="24">
        <v>0.53</v>
      </c>
    </row>
    <row r="155" spans="2:5">
      <c r="B155" s="23" t="s">
        <v>182</v>
      </c>
      <c r="C155" s="24">
        <v>32.08</v>
      </c>
      <c r="D155" s="24">
        <v>27.62</v>
      </c>
      <c r="E155" s="24">
        <v>1.1599999999999999</v>
      </c>
    </row>
    <row r="156" spans="2:5">
      <c r="B156" s="23" t="s">
        <v>187</v>
      </c>
      <c r="C156" s="24">
        <v>19.29</v>
      </c>
      <c r="D156" s="24">
        <v>27.62</v>
      </c>
      <c r="E156" s="24">
        <v>0.7</v>
      </c>
    </row>
    <row r="157" spans="2:5">
      <c r="B157" s="23" t="s">
        <v>188</v>
      </c>
      <c r="C157" s="24">
        <v>14.88</v>
      </c>
      <c r="D157" s="24">
        <v>27.62</v>
      </c>
      <c r="E157" s="24">
        <v>0.54</v>
      </c>
    </row>
    <row r="158" spans="2:5">
      <c r="B158" s="23" t="s">
        <v>196</v>
      </c>
    </row>
    <row r="159" spans="2:5">
      <c r="B159" s="23" t="s">
        <v>197</v>
      </c>
      <c r="C159" s="24">
        <v>15.87</v>
      </c>
      <c r="D159" s="24">
        <v>2.5299999999999998</v>
      </c>
      <c r="E159" s="24">
        <v>6.27</v>
      </c>
    </row>
    <row r="160" spans="2:5">
      <c r="B160" s="23" t="s">
        <v>198</v>
      </c>
      <c r="C160" s="24">
        <v>17.940000000000001</v>
      </c>
      <c r="D160" s="24">
        <v>2.64</v>
      </c>
      <c r="E160" s="24">
        <v>6.79</v>
      </c>
    </row>
    <row r="161" spans="2:5">
      <c r="B161" s="23" t="s">
        <v>199</v>
      </c>
      <c r="C161" s="24">
        <v>14.29</v>
      </c>
      <c r="D161" s="24">
        <v>2.64</v>
      </c>
      <c r="E161" s="24">
        <v>5.41</v>
      </c>
    </row>
    <row r="162" spans="2:5">
      <c r="B162" s="23" t="s">
        <v>200</v>
      </c>
      <c r="C162" s="24">
        <v>12.49</v>
      </c>
      <c r="D162" s="24">
        <v>2.64</v>
      </c>
      <c r="E162" s="24">
        <v>4.7300000000000004</v>
      </c>
    </row>
    <row r="163" spans="2:5">
      <c r="B163" s="23" t="s">
        <v>201</v>
      </c>
      <c r="C163" s="24">
        <v>16.579999999999998</v>
      </c>
      <c r="D163" s="24">
        <v>2.64</v>
      </c>
      <c r="E163" s="24">
        <v>6.29</v>
      </c>
    </row>
    <row r="164" spans="2:5">
      <c r="B164" s="23" t="s">
        <v>202</v>
      </c>
      <c r="C164" s="24">
        <v>18.739999999999998</v>
      </c>
      <c r="D164" s="24">
        <v>2.64</v>
      </c>
      <c r="E164" s="24">
        <v>7.11</v>
      </c>
    </row>
    <row r="165" spans="2:5">
      <c r="B165" s="23" t="s">
        <v>203</v>
      </c>
      <c r="C165" s="24">
        <v>14.93</v>
      </c>
      <c r="D165" s="24">
        <v>2.64</v>
      </c>
      <c r="E165" s="24">
        <v>5.66</v>
      </c>
    </row>
    <row r="166" spans="2:5">
      <c r="B166" s="23" t="s">
        <v>204</v>
      </c>
      <c r="C166" s="24">
        <v>12.19</v>
      </c>
      <c r="D166" s="24">
        <v>2.64</v>
      </c>
      <c r="E166" s="24">
        <v>4.62</v>
      </c>
    </row>
    <row r="167" spans="2:5">
      <c r="B167" s="23" t="s">
        <v>205</v>
      </c>
    </row>
    <row r="168" spans="2:5">
      <c r="B168" s="23" t="s">
        <v>197</v>
      </c>
      <c r="C168" s="24">
        <v>3.01</v>
      </c>
      <c r="D168" s="24">
        <v>2.48</v>
      </c>
      <c r="E168" s="24">
        <v>1.21</v>
      </c>
    </row>
    <row r="169" spans="2:5">
      <c r="B169" s="23" t="s">
        <v>198</v>
      </c>
      <c r="C169" s="24">
        <v>3.82</v>
      </c>
      <c r="D169" s="24">
        <v>2.56</v>
      </c>
      <c r="E169" s="24">
        <v>1.49</v>
      </c>
    </row>
    <row r="170" spans="2:5">
      <c r="B170" s="23" t="s">
        <v>199</v>
      </c>
      <c r="C170" s="24">
        <v>2.7</v>
      </c>
      <c r="D170" s="24">
        <v>2.56</v>
      </c>
      <c r="E170" s="24">
        <v>1.06</v>
      </c>
    </row>
    <row r="171" spans="2:5">
      <c r="B171" s="23" t="s">
        <v>200</v>
      </c>
      <c r="C171" s="24">
        <v>0.93</v>
      </c>
      <c r="D171" s="24">
        <v>2.57</v>
      </c>
      <c r="E171" s="24">
        <v>0.36</v>
      </c>
    </row>
    <row r="172" spans="2:5">
      <c r="B172" s="23" t="s">
        <v>201</v>
      </c>
      <c r="C172" s="24">
        <v>3.09</v>
      </c>
      <c r="D172" s="24">
        <v>2.56</v>
      </c>
      <c r="E172" s="24">
        <v>1.21</v>
      </c>
    </row>
    <row r="173" spans="2:5">
      <c r="B173" s="23" t="s">
        <v>202</v>
      </c>
      <c r="C173" s="24">
        <v>3.8</v>
      </c>
      <c r="D173" s="24">
        <v>2.56</v>
      </c>
      <c r="E173" s="24">
        <v>1.48</v>
      </c>
    </row>
    <row r="174" spans="2:5">
      <c r="B174" s="23" t="s">
        <v>203</v>
      </c>
      <c r="C174" s="24">
        <v>2.69</v>
      </c>
      <c r="D174" s="24">
        <v>2.56</v>
      </c>
      <c r="E174" s="24">
        <v>1.05</v>
      </c>
    </row>
    <row r="175" spans="2:5">
      <c r="B175" s="23" t="s">
        <v>204</v>
      </c>
      <c r="C175" s="24">
        <v>0.85</v>
      </c>
      <c r="D175" s="24">
        <v>2.56</v>
      </c>
      <c r="E175" s="24">
        <v>0.33</v>
      </c>
    </row>
    <row r="177" spans="2:17">
      <c r="B177" s="15" t="s">
        <v>206</v>
      </c>
    </row>
    <row r="178" spans="2:17" ht="43.2">
      <c r="B178" s="23" t="s">
        <v>207</v>
      </c>
      <c r="C178" s="24" t="s">
        <v>208</v>
      </c>
      <c r="D178" s="24" t="s">
        <v>209</v>
      </c>
      <c r="E178" s="24" t="s">
        <v>210</v>
      </c>
      <c r="F178" s="24" t="s">
        <v>211</v>
      </c>
      <c r="H178" s="13" t="s">
        <v>212</v>
      </c>
      <c r="I178" s="13" t="s">
        <v>17</v>
      </c>
      <c r="J178" s="13" t="s">
        <v>90</v>
      </c>
      <c r="K178" s="13" t="s">
        <v>91</v>
      </c>
      <c r="L178" s="13" t="s">
        <v>92</v>
      </c>
      <c r="M178" s="13" t="s">
        <v>93</v>
      </c>
      <c r="N178" s="13" t="s">
        <v>94</v>
      </c>
      <c r="O178" s="13" t="s">
        <v>95</v>
      </c>
      <c r="P178" s="13" t="s">
        <v>96</v>
      </c>
    </row>
    <row r="179" spans="2:17" ht="22.8">
      <c r="B179" s="49" t="s">
        <v>213</v>
      </c>
      <c r="C179" s="22"/>
      <c r="D179" s="22"/>
      <c r="E179" s="22"/>
      <c r="F179" s="22"/>
      <c r="H179" s="30"/>
    </row>
    <row r="180" spans="2:17">
      <c r="B180" s="23" t="s">
        <v>214</v>
      </c>
      <c r="C180" s="24">
        <v>0.21</v>
      </c>
      <c r="D180" s="24" t="s">
        <v>215</v>
      </c>
      <c r="E180" s="24">
        <v>219</v>
      </c>
      <c r="F180" s="22"/>
      <c r="H180" s="31">
        <f>E180-$E$181</f>
        <v>-2</v>
      </c>
      <c r="I180" s="31">
        <f>$H180*C$8</f>
        <v>-312.60000000000002</v>
      </c>
      <c r="J180" s="31">
        <f t="shared" ref="J180:P186" si="3">$H180*D$8</f>
        <v>-187.6</v>
      </c>
      <c r="K180" s="31">
        <f t="shared" si="3"/>
        <v>-36</v>
      </c>
      <c r="L180" s="31">
        <f t="shared" si="3"/>
        <v>-36</v>
      </c>
      <c r="M180" s="31">
        <f t="shared" si="3"/>
        <v>-36</v>
      </c>
      <c r="N180" s="31">
        <f t="shared" si="3"/>
        <v>-82.6</v>
      </c>
      <c r="O180" s="31">
        <f t="shared" si="3"/>
        <v>-82.6</v>
      </c>
      <c r="P180" s="31">
        <f t="shared" si="3"/>
        <v>-82.6</v>
      </c>
      <c r="Q180" s="16"/>
    </row>
    <row r="181" spans="2:17">
      <c r="B181" s="23" t="s">
        <v>214</v>
      </c>
      <c r="C181" s="24">
        <v>0.18</v>
      </c>
      <c r="D181" s="24" t="s">
        <v>215</v>
      </c>
      <c r="E181" s="24">
        <v>221</v>
      </c>
      <c r="F181" s="24" t="s">
        <v>216</v>
      </c>
      <c r="H181" s="31">
        <f t="shared" ref="H181:H186" si="4">E181-$E$181</f>
        <v>0</v>
      </c>
      <c r="I181" s="31">
        <f t="shared" ref="I181:I186" si="5">$H181*C$8</f>
        <v>0</v>
      </c>
      <c r="J181" s="31">
        <f t="shared" si="3"/>
        <v>0</v>
      </c>
      <c r="K181" s="31">
        <f t="shared" si="3"/>
        <v>0</v>
      </c>
      <c r="L181" s="31">
        <f t="shared" si="3"/>
        <v>0</v>
      </c>
      <c r="M181" s="31">
        <f t="shared" si="3"/>
        <v>0</v>
      </c>
      <c r="N181" s="31">
        <f t="shared" si="3"/>
        <v>0</v>
      </c>
      <c r="O181" s="31">
        <f t="shared" si="3"/>
        <v>0</v>
      </c>
      <c r="P181" s="31">
        <f t="shared" si="3"/>
        <v>0</v>
      </c>
    </row>
    <row r="182" spans="2:17">
      <c r="B182" s="23" t="s">
        <v>214</v>
      </c>
      <c r="C182" s="24">
        <v>0.17</v>
      </c>
      <c r="D182" s="24" t="s">
        <v>215</v>
      </c>
      <c r="E182" s="24">
        <v>221</v>
      </c>
      <c r="F182" s="24">
        <v>97</v>
      </c>
      <c r="H182" s="31">
        <f t="shared" si="4"/>
        <v>0</v>
      </c>
      <c r="I182" s="31">
        <f t="shared" si="5"/>
        <v>0</v>
      </c>
      <c r="J182" s="31">
        <f t="shared" si="3"/>
        <v>0</v>
      </c>
      <c r="K182" s="31">
        <f t="shared" si="3"/>
        <v>0</v>
      </c>
      <c r="L182" s="31">
        <f t="shared" si="3"/>
        <v>0</v>
      </c>
      <c r="M182" s="31">
        <f t="shared" si="3"/>
        <v>0</v>
      </c>
      <c r="N182" s="31">
        <f t="shared" si="3"/>
        <v>0</v>
      </c>
      <c r="O182" s="31">
        <f t="shared" si="3"/>
        <v>0</v>
      </c>
      <c r="P182" s="31">
        <f t="shared" si="3"/>
        <v>0</v>
      </c>
    </row>
    <row r="183" spans="2:17">
      <c r="B183" s="23" t="s">
        <v>214</v>
      </c>
      <c r="C183" s="24">
        <v>0.16</v>
      </c>
      <c r="D183" s="24" t="s">
        <v>215</v>
      </c>
      <c r="E183" s="24">
        <v>221</v>
      </c>
      <c r="F183" s="24">
        <v>98</v>
      </c>
      <c r="H183" s="31">
        <f t="shared" si="4"/>
        <v>0</v>
      </c>
      <c r="I183" s="31">
        <f t="shared" si="5"/>
        <v>0</v>
      </c>
      <c r="J183" s="31">
        <f t="shared" si="3"/>
        <v>0</v>
      </c>
      <c r="K183" s="31">
        <f t="shared" si="3"/>
        <v>0</v>
      </c>
      <c r="L183" s="31">
        <f t="shared" si="3"/>
        <v>0</v>
      </c>
      <c r="M183" s="31">
        <f t="shared" si="3"/>
        <v>0</v>
      </c>
      <c r="N183" s="31">
        <f t="shared" si="3"/>
        <v>0</v>
      </c>
      <c r="O183" s="31">
        <f t="shared" si="3"/>
        <v>0</v>
      </c>
      <c r="P183" s="31">
        <f t="shared" si="3"/>
        <v>0</v>
      </c>
    </row>
    <row r="184" spans="2:17">
      <c r="B184" s="23" t="s">
        <v>214</v>
      </c>
      <c r="C184" s="24">
        <v>0.15</v>
      </c>
      <c r="D184" s="24" t="s">
        <v>215</v>
      </c>
      <c r="E184" s="24">
        <v>224</v>
      </c>
      <c r="F184" s="24">
        <v>100</v>
      </c>
      <c r="H184" s="31">
        <f t="shared" si="4"/>
        <v>3</v>
      </c>
      <c r="I184" s="31">
        <f t="shared" si="5"/>
        <v>468.90000000000003</v>
      </c>
      <c r="J184" s="31">
        <f t="shared" si="3"/>
        <v>281.39999999999998</v>
      </c>
      <c r="K184" s="31">
        <f t="shared" si="3"/>
        <v>54</v>
      </c>
      <c r="L184" s="31">
        <f t="shared" si="3"/>
        <v>54</v>
      </c>
      <c r="M184" s="31">
        <f t="shared" si="3"/>
        <v>54</v>
      </c>
      <c r="N184" s="31">
        <f t="shared" si="3"/>
        <v>123.89999999999999</v>
      </c>
      <c r="O184" s="31">
        <f t="shared" si="3"/>
        <v>123.89999999999999</v>
      </c>
      <c r="P184" s="31">
        <f t="shared" si="3"/>
        <v>123.89999999999999</v>
      </c>
    </row>
    <row r="185" spans="2:17">
      <c r="B185" s="23" t="s">
        <v>214</v>
      </c>
      <c r="C185" s="24">
        <v>0.14000000000000001</v>
      </c>
      <c r="D185" s="24" t="s">
        <v>215</v>
      </c>
      <c r="E185" s="24">
        <v>225</v>
      </c>
      <c r="F185" s="24">
        <v>102</v>
      </c>
      <c r="H185" s="31">
        <f t="shared" si="4"/>
        <v>4</v>
      </c>
      <c r="I185" s="31">
        <f t="shared" si="5"/>
        <v>625.20000000000005</v>
      </c>
      <c r="J185" s="31">
        <f t="shared" si="3"/>
        <v>375.2</v>
      </c>
      <c r="K185" s="31">
        <f t="shared" si="3"/>
        <v>72</v>
      </c>
      <c r="L185" s="31">
        <f t="shared" si="3"/>
        <v>72</v>
      </c>
      <c r="M185" s="31">
        <f t="shared" si="3"/>
        <v>72</v>
      </c>
      <c r="N185" s="31">
        <f t="shared" si="3"/>
        <v>165.2</v>
      </c>
      <c r="O185" s="31">
        <f t="shared" si="3"/>
        <v>165.2</v>
      </c>
      <c r="P185" s="31">
        <f t="shared" si="3"/>
        <v>165.2</v>
      </c>
    </row>
    <row r="186" spans="2:17">
      <c r="B186" s="23" t="s">
        <v>214</v>
      </c>
      <c r="C186" s="24">
        <v>0.13</v>
      </c>
      <c r="D186" s="24" t="s">
        <v>215</v>
      </c>
      <c r="E186" s="24">
        <v>230</v>
      </c>
      <c r="F186" s="24">
        <v>107</v>
      </c>
      <c r="H186" s="31">
        <f t="shared" si="4"/>
        <v>9</v>
      </c>
      <c r="I186" s="31">
        <f t="shared" si="5"/>
        <v>1406.7</v>
      </c>
      <c r="J186" s="31">
        <f t="shared" si="3"/>
        <v>844.19999999999993</v>
      </c>
      <c r="K186" s="31">
        <f t="shared" si="3"/>
        <v>162</v>
      </c>
      <c r="L186" s="31">
        <f t="shared" si="3"/>
        <v>162</v>
      </c>
      <c r="M186" s="31">
        <f t="shared" si="3"/>
        <v>162</v>
      </c>
      <c r="N186" s="31">
        <f t="shared" si="3"/>
        <v>371.7</v>
      </c>
      <c r="O186" s="31">
        <f t="shared" si="3"/>
        <v>371.7</v>
      </c>
      <c r="P186" s="31">
        <f t="shared" si="3"/>
        <v>371.7</v>
      </c>
    </row>
    <row r="187" spans="2:17">
      <c r="B187" s="49" t="s">
        <v>217</v>
      </c>
      <c r="C187" s="22"/>
      <c r="D187" s="22"/>
      <c r="E187" s="22"/>
      <c r="F187" s="22"/>
      <c r="H187" s="31"/>
      <c r="I187" s="31"/>
      <c r="J187" s="31"/>
      <c r="K187" s="31"/>
      <c r="L187" s="31"/>
      <c r="M187" s="31"/>
      <c r="N187" s="31"/>
      <c r="O187" s="31"/>
      <c r="P187" s="32"/>
    </row>
    <row r="188" spans="2:17">
      <c r="B188" s="23" t="s">
        <v>218</v>
      </c>
      <c r="C188" s="24">
        <v>0.21</v>
      </c>
      <c r="D188" s="24" t="s">
        <v>215</v>
      </c>
      <c r="E188" s="24">
        <v>146</v>
      </c>
      <c r="F188" s="22"/>
      <c r="H188" s="31">
        <f>E188-$E$189</f>
        <v>-2</v>
      </c>
      <c r="I188" s="31">
        <f>$H188*C$9</f>
        <v>0</v>
      </c>
      <c r="J188" s="31">
        <f t="shared" ref="J188:P194" si="6">$H188*D$9</f>
        <v>0</v>
      </c>
      <c r="K188" s="31">
        <f t="shared" si="6"/>
        <v>-48</v>
      </c>
      <c r="L188" s="31">
        <f t="shared" si="6"/>
        <v>-48</v>
      </c>
      <c r="M188" s="31">
        <f t="shared" si="6"/>
        <v>-48</v>
      </c>
      <c r="N188" s="31">
        <f t="shared" si="6"/>
        <v>-24.2</v>
      </c>
      <c r="O188" s="31">
        <f t="shared" si="6"/>
        <v>-24.2</v>
      </c>
      <c r="P188" s="31">
        <f t="shared" si="6"/>
        <v>-24.2</v>
      </c>
    </row>
    <row r="189" spans="2:17">
      <c r="B189" s="23" t="s">
        <v>218</v>
      </c>
      <c r="C189" s="24">
        <v>0.18</v>
      </c>
      <c r="D189" s="24" t="s">
        <v>215</v>
      </c>
      <c r="E189" s="24">
        <v>148</v>
      </c>
      <c r="F189" s="22"/>
      <c r="H189" s="31">
        <f t="shared" ref="H189:H194" si="7">E189-$E$189</f>
        <v>0</v>
      </c>
      <c r="I189" s="31">
        <f t="shared" ref="I189:I194" si="8">$H189*C$9</f>
        <v>0</v>
      </c>
      <c r="J189" s="31">
        <f t="shared" si="6"/>
        <v>0</v>
      </c>
      <c r="K189" s="31">
        <f t="shared" si="6"/>
        <v>0</v>
      </c>
      <c r="L189" s="31">
        <f t="shared" si="6"/>
        <v>0</v>
      </c>
      <c r="M189" s="31">
        <f t="shared" si="6"/>
        <v>0</v>
      </c>
      <c r="N189" s="31">
        <f t="shared" si="6"/>
        <v>0</v>
      </c>
      <c r="O189" s="31">
        <f t="shared" si="6"/>
        <v>0</v>
      </c>
      <c r="P189" s="31">
        <f t="shared" si="6"/>
        <v>0</v>
      </c>
    </row>
    <row r="190" spans="2:17">
      <c r="B190" s="23" t="s">
        <v>218</v>
      </c>
      <c r="C190" s="24">
        <v>0.16</v>
      </c>
      <c r="D190" s="24" t="s">
        <v>215</v>
      </c>
      <c r="E190" s="24">
        <v>148</v>
      </c>
      <c r="F190" s="22"/>
      <c r="H190" s="31">
        <f t="shared" si="7"/>
        <v>0</v>
      </c>
      <c r="I190" s="31">
        <f t="shared" si="8"/>
        <v>0</v>
      </c>
      <c r="J190" s="31">
        <f t="shared" si="6"/>
        <v>0</v>
      </c>
      <c r="K190" s="31">
        <f t="shared" si="6"/>
        <v>0</v>
      </c>
      <c r="L190" s="31">
        <f t="shared" si="6"/>
        <v>0</v>
      </c>
      <c r="M190" s="31">
        <f t="shared" si="6"/>
        <v>0</v>
      </c>
      <c r="N190" s="31">
        <f t="shared" si="6"/>
        <v>0</v>
      </c>
      <c r="O190" s="31">
        <f t="shared" si="6"/>
        <v>0</v>
      </c>
      <c r="P190" s="31">
        <f t="shared" si="6"/>
        <v>0</v>
      </c>
    </row>
    <row r="191" spans="2:17">
      <c r="B191" s="23" t="s">
        <v>218</v>
      </c>
      <c r="C191" s="24">
        <v>0.15</v>
      </c>
      <c r="D191" s="24" t="s">
        <v>215</v>
      </c>
      <c r="E191" s="24">
        <v>151</v>
      </c>
      <c r="F191" s="22"/>
      <c r="H191" s="31">
        <f t="shared" si="7"/>
        <v>3</v>
      </c>
      <c r="I191" s="31">
        <f t="shared" si="8"/>
        <v>0</v>
      </c>
      <c r="J191" s="31">
        <f t="shared" si="6"/>
        <v>0</v>
      </c>
      <c r="K191" s="31">
        <f t="shared" si="6"/>
        <v>72</v>
      </c>
      <c r="L191" s="31">
        <f t="shared" si="6"/>
        <v>72</v>
      </c>
      <c r="M191" s="31">
        <f t="shared" si="6"/>
        <v>72</v>
      </c>
      <c r="N191" s="31">
        <f t="shared" si="6"/>
        <v>36.299999999999997</v>
      </c>
      <c r="O191" s="31">
        <f t="shared" si="6"/>
        <v>36.299999999999997</v>
      </c>
      <c r="P191" s="31">
        <f t="shared" si="6"/>
        <v>36.299999999999997</v>
      </c>
    </row>
    <row r="192" spans="2:17">
      <c r="B192" s="23" t="s">
        <v>218</v>
      </c>
      <c r="C192" s="24">
        <v>0.14000000000000001</v>
      </c>
      <c r="D192" s="24" t="s">
        <v>215</v>
      </c>
      <c r="E192" s="24">
        <v>152</v>
      </c>
      <c r="F192" s="22"/>
      <c r="H192" s="31">
        <f t="shared" si="7"/>
        <v>4</v>
      </c>
      <c r="I192" s="31">
        <f t="shared" si="8"/>
        <v>0</v>
      </c>
      <c r="J192" s="31">
        <f t="shared" si="6"/>
        <v>0</v>
      </c>
      <c r="K192" s="31">
        <f t="shared" si="6"/>
        <v>96</v>
      </c>
      <c r="L192" s="31">
        <f t="shared" si="6"/>
        <v>96</v>
      </c>
      <c r="M192" s="31">
        <f t="shared" si="6"/>
        <v>96</v>
      </c>
      <c r="N192" s="31">
        <f t="shared" si="6"/>
        <v>48.4</v>
      </c>
      <c r="O192" s="31">
        <f t="shared" si="6"/>
        <v>48.4</v>
      </c>
      <c r="P192" s="31">
        <f t="shared" si="6"/>
        <v>48.4</v>
      </c>
    </row>
    <row r="193" spans="2:16">
      <c r="B193" s="23" t="s">
        <v>218</v>
      </c>
      <c r="C193" s="24">
        <v>0.13</v>
      </c>
      <c r="D193" s="24" t="s">
        <v>215</v>
      </c>
      <c r="E193" s="24">
        <v>157</v>
      </c>
      <c r="F193" s="22"/>
      <c r="H193" s="31">
        <f t="shared" si="7"/>
        <v>9</v>
      </c>
      <c r="I193" s="31">
        <f t="shared" si="8"/>
        <v>0</v>
      </c>
      <c r="J193" s="31">
        <f t="shared" si="6"/>
        <v>0</v>
      </c>
      <c r="K193" s="31">
        <f t="shared" si="6"/>
        <v>216</v>
      </c>
      <c r="L193" s="31">
        <f t="shared" si="6"/>
        <v>216</v>
      </c>
      <c r="M193" s="31">
        <f t="shared" si="6"/>
        <v>216</v>
      </c>
      <c r="N193" s="31">
        <f t="shared" si="6"/>
        <v>108.89999999999999</v>
      </c>
      <c r="O193" s="31">
        <f t="shared" si="6"/>
        <v>108.89999999999999</v>
      </c>
      <c r="P193" s="31">
        <f t="shared" si="6"/>
        <v>108.89999999999999</v>
      </c>
    </row>
    <row r="194" spans="2:16">
      <c r="B194" s="23" t="s">
        <v>218</v>
      </c>
      <c r="C194" s="24">
        <v>0.12</v>
      </c>
      <c r="D194" s="24" t="s">
        <v>215</v>
      </c>
      <c r="E194" s="24">
        <v>158</v>
      </c>
      <c r="F194" s="22"/>
      <c r="H194" s="31">
        <f t="shared" si="7"/>
        <v>10</v>
      </c>
      <c r="I194" s="31">
        <f t="shared" si="8"/>
        <v>0</v>
      </c>
      <c r="J194" s="31">
        <f t="shared" si="6"/>
        <v>0</v>
      </c>
      <c r="K194" s="31">
        <f t="shared" si="6"/>
        <v>240</v>
      </c>
      <c r="L194" s="31">
        <f t="shared" si="6"/>
        <v>240</v>
      </c>
      <c r="M194" s="31">
        <f t="shared" si="6"/>
        <v>240</v>
      </c>
      <c r="N194" s="31">
        <f t="shared" si="6"/>
        <v>121</v>
      </c>
      <c r="O194" s="31">
        <f t="shared" si="6"/>
        <v>121</v>
      </c>
      <c r="P194" s="31">
        <f t="shared" si="6"/>
        <v>121</v>
      </c>
    </row>
    <row r="195" spans="2:16">
      <c r="B195" s="49" t="s">
        <v>219</v>
      </c>
      <c r="C195" s="22"/>
      <c r="D195" s="22"/>
      <c r="E195" s="22"/>
      <c r="F195" s="22"/>
      <c r="H195" s="31"/>
      <c r="I195" s="31"/>
      <c r="J195" s="31"/>
      <c r="K195" s="31"/>
      <c r="L195" s="31"/>
      <c r="M195" s="31"/>
      <c r="N195" s="31"/>
      <c r="O195" s="31"/>
      <c r="P195" s="32"/>
    </row>
    <row r="196" spans="2:16">
      <c r="B196" s="23" t="s">
        <v>220</v>
      </c>
      <c r="C196" s="24">
        <v>0.18</v>
      </c>
      <c r="D196" s="24" t="s">
        <v>215</v>
      </c>
      <c r="E196" s="24">
        <v>140</v>
      </c>
      <c r="F196" s="22"/>
      <c r="H196" s="31">
        <f>E196-$E$200</f>
        <v>-12</v>
      </c>
      <c r="I196" s="31">
        <f>$H196*C$12</f>
        <v>-706.8</v>
      </c>
      <c r="J196" s="31">
        <f t="shared" ref="J196:P202" si="9">$H196*D$12</f>
        <v>-511.20000000000005</v>
      </c>
      <c r="K196" s="31">
        <f t="shared" si="9"/>
        <v>-600</v>
      </c>
      <c r="L196" s="31">
        <f t="shared" si="9"/>
        <v>0</v>
      </c>
      <c r="M196" s="31">
        <f t="shared" si="9"/>
        <v>0</v>
      </c>
      <c r="N196" s="31">
        <f t="shared" si="9"/>
        <v>-841.19999999999993</v>
      </c>
      <c r="O196" s="31">
        <f t="shared" si="9"/>
        <v>0</v>
      </c>
      <c r="P196" s="31">
        <f t="shared" si="9"/>
        <v>0</v>
      </c>
    </row>
    <row r="197" spans="2:16">
      <c r="B197" s="23" t="s">
        <v>220</v>
      </c>
      <c r="C197" s="24">
        <v>0.16</v>
      </c>
      <c r="D197" s="24" t="s">
        <v>215</v>
      </c>
      <c r="E197" s="24">
        <v>143</v>
      </c>
      <c r="F197" s="22"/>
      <c r="H197" s="31">
        <f t="shared" ref="H197:H202" si="10">E197-$E$200</f>
        <v>-9</v>
      </c>
      <c r="I197" s="31">
        <f t="shared" ref="I197:I202" si="11">$H197*C$12</f>
        <v>-530.1</v>
      </c>
      <c r="J197" s="31">
        <f t="shared" si="9"/>
        <v>-383.40000000000003</v>
      </c>
      <c r="K197" s="31">
        <f t="shared" si="9"/>
        <v>-450</v>
      </c>
      <c r="L197" s="31">
        <f t="shared" si="9"/>
        <v>0</v>
      </c>
      <c r="M197" s="31">
        <f t="shared" si="9"/>
        <v>0</v>
      </c>
      <c r="N197" s="31">
        <f t="shared" si="9"/>
        <v>-630.9</v>
      </c>
      <c r="O197" s="31">
        <f t="shared" si="9"/>
        <v>0</v>
      </c>
      <c r="P197" s="31">
        <f t="shared" si="9"/>
        <v>0</v>
      </c>
    </row>
    <row r="198" spans="2:16">
      <c r="B198" s="23" t="s">
        <v>220</v>
      </c>
      <c r="C198" s="24">
        <v>0.15</v>
      </c>
      <c r="D198" s="24" t="s">
        <v>215</v>
      </c>
      <c r="E198" s="24">
        <v>146</v>
      </c>
      <c r="F198" s="22"/>
      <c r="H198" s="31">
        <f t="shared" si="10"/>
        <v>-6</v>
      </c>
      <c r="I198" s="31">
        <f t="shared" si="11"/>
        <v>-353.4</v>
      </c>
      <c r="J198" s="31">
        <f t="shared" si="9"/>
        <v>-255.60000000000002</v>
      </c>
      <c r="K198" s="31">
        <f t="shared" si="9"/>
        <v>-300</v>
      </c>
      <c r="L198" s="31">
        <f t="shared" si="9"/>
        <v>0</v>
      </c>
      <c r="M198" s="31">
        <f t="shared" si="9"/>
        <v>0</v>
      </c>
      <c r="N198" s="31">
        <f t="shared" si="9"/>
        <v>-420.59999999999997</v>
      </c>
      <c r="O198" s="31">
        <f t="shared" si="9"/>
        <v>0</v>
      </c>
      <c r="P198" s="31">
        <f t="shared" si="9"/>
        <v>0</v>
      </c>
    </row>
    <row r="199" spans="2:16">
      <c r="B199" s="23" t="s">
        <v>220</v>
      </c>
      <c r="C199" s="24">
        <v>0.14000000000000001</v>
      </c>
      <c r="D199" s="24" t="s">
        <v>215</v>
      </c>
      <c r="E199" s="24">
        <v>149</v>
      </c>
      <c r="F199" s="22"/>
      <c r="H199" s="31">
        <f t="shared" si="10"/>
        <v>-3</v>
      </c>
      <c r="I199" s="31">
        <f t="shared" si="11"/>
        <v>-176.7</v>
      </c>
      <c r="J199" s="31">
        <f t="shared" si="9"/>
        <v>-127.80000000000001</v>
      </c>
      <c r="K199" s="31">
        <f t="shared" si="9"/>
        <v>-150</v>
      </c>
      <c r="L199" s="31">
        <f t="shared" si="9"/>
        <v>0</v>
      </c>
      <c r="M199" s="31">
        <f t="shared" si="9"/>
        <v>0</v>
      </c>
      <c r="N199" s="31">
        <f t="shared" si="9"/>
        <v>-210.29999999999998</v>
      </c>
      <c r="O199" s="31">
        <f t="shared" si="9"/>
        <v>0</v>
      </c>
      <c r="P199" s="31">
        <f t="shared" si="9"/>
        <v>0</v>
      </c>
    </row>
    <row r="200" spans="2:16">
      <c r="B200" s="23" t="s">
        <v>220</v>
      </c>
      <c r="C200" s="24">
        <v>0.13</v>
      </c>
      <c r="D200" s="24" t="s">
        <v>215</v>
      </c>
      <c r="E200" s="24">
        <v>152</v>
      </c>
      <c r="F200" s="22"/>
      <c r="H200" s="31">
        <f t="shared" si="10"/>
        <v>0</v>
      </c>
      <c r="I200" s="31">
        <f t="shared" si="11"/>
        <v>0</v>
      </c>
      <c r="J200" s="31">
        <f t="shared" si="9"/>
        <v>0</v>
      </c>
      <c r="K200" s="31">
        <f t="shared" si="9"/>
        <v>0</v>
      </c>
      <c r="L200" s="31">
        <f t="shared" si="9"/>
        <v>0</v>
      </c>
      <c r="M200" s="31">
        <f t="shared" si="9"/>
        <v>0</v>
      </c>
      <c r="N200" s="31">
        <f t="shared" si="9"/>
        <v>0</v>
      </c>
      <c r="O200" s="31">
        <f t="shared" si="9"/>
        <v>0</v>
      </c>
      <c r="P200" s="31">
        <f t="shared" si="9"/>
        <v>0</v>
      </c>
    </row>
    <row r="201" spans="2:16">
      <c r="B201" s="23" t="s">
        <v>220</v>
      </c>
      <c r="C201" s="24">
        <v>0.12</v>
      </c>
      <c r="D201" s="24" t="s">
        <v>215</v>
      </c>
      <c r="E201" s="24">
        <v>154</v>
      </c>
      <c r="F201" s="22"/>
      <c r="H201" s="31">
        <f t="shared" si="10"/>
        <v>2</v>
      </c>
      <c r="I201" s="31">
        <f t="shared" si="11"/>
        <v>117.8</v>
      </c>
      <c r="J201" s="31">
        <f t="shared" si="9"/>
        <v>85.2</v>
      </c>
      <c r="K201" s="31">
        <f t="shared" si="9"/>
        <v>100</v>
      </c>
      <c r="L201" s="31">
        <f t="shared" si="9"/>
        <v>0</v>
      </c>
      <c r="M201" s="31">
        <f t="shared" si="9"/>
        <v>0</v>
      </c>
      <c r="N201" s="31">
        <f t="shared" si="9"/>
        <v>140.19999999999999</v>
      </c>
      <c r="O201" s="31">
        <f t="shared" si="9"/>
        <v>0</v>
      </c>
      <c r="P201" s="31">
        <f t="shared" si="9"/>
        <v>0</v>
      </c>
    </row>
    <row r="202" spans="2:16">
      <c r="B202" s="23" t="s">
        <v>220</v>
      </c>
      <c r="C202" s="24">
        <v>0.11</v>
      </c>
      <c r="D202" s="24" t="s">
        <v>215</v>
      </c>
      <c r="E202" s="24">
        <v>157</v>
      </c>
      <c r="F202" s="22"/>
      <c r="H202" s="31">
        <f t="shared" si="10"/>
        <v>5</v>
      </c>
      <c r="I202" s="31">
        <f t="shared" si="11"/>
        <v>294.5</v>
      </c>
      <c r="J202" s="31">
        <f t="shared" si="9"/>
        <v>213</v>
      </c>
      <c r="K202" s="31">
        <f t="shared" si="9"/>
        <v>250</v>
      </c>
      <c r="L202" s="31">
        <f t="shared" si="9"/>
        <v>0</v>
      </c>
      <c r="M202" s="31">
        <f t="shared" si="9"/>
        <v>0</v>
      </c>
      <c r="N202" s="31">
        <f t="shared" si="9"/>
        <v>350.5</v>
      </c>
      <c r="O202" s="31">
        <f t="shared" si="9"/>
        <v>0</v>
      </c>
      <c r="P202" s="31">
        <f t="shared" si="9"/>
        <v>0</v>
      </c>
    </row>
    <row r="203" spans="2:16">
      <c r="B203" s="49" t="s">
        <v>221</v>
      </c>
      <c r="C203" s="22"/>
      <c r="D203" s="22"/>
      <c r="E203" s="22"/>
      <c r="F203" s="22"/>
      <c r="H203" s="31"/>
      <c r="I203" s="31"/>
      <c r="J203" s="31"/>
      <c r="K203" s="31"/>
      <c r="L203" s="31"/>
      <c r="M203" s="31"/>
      <c r="N203" s="31"/>
      <c r="O203" s="31"/>
      <c r="P203" s="32"/>
    </row>
    <row r="204" spans="2:16">
      <c r="B204" s="23" t="s">
        <v>222</v>
      </c>
      <c r="C204" s="24">
        <v>0.18</v>
      </c>
      <c r="D204" s="24" t="s">
        <v>215</v>
      </c>
      <c r="E204" s="24">
        <v>175</v>
      </c>
      <c r="F204" s="22"/>
      <c r="H204" s="31">
        <f>E204-$E$208</f>
        <v>-10</v>
      </c>
      <c r="I204" s="31">
        <f>$H204*C$10</f>
        <v>-581</v>
      </c>
      <c r="J204" s="31">
        <f t="shared" ref="J204:P210" si="12">$H204*D$10</f>
        <v>-418</v>
      </c>
      <c r="K204" s="31">
        <f t="shared" si="12"/>
        <v>0</v>
      </c>
      <c r="L204" s="31">
        <f t="shared" si="12"/>
        <v>0</v>
      </c>
      <c r="M204" s="31">
        <f t="shared" si="12"/>
        <v>-500</v>
      </c>
      <c r="N204" s="31">
        <f t="shared" si="12"/>
        <v>0</v>
      </c>
      <c r="O204" s="31">
        <f t="shared" si="12"/>
        <v>0</v>
      </c>
      <c r="P204" s="31">
        <f t="shared" si="12"/>
        <v>-701</v>
      </c>
    </row>
    <row r="205" spans="2:16">
      <c r="B205" s="23" t="s">
        <v>222</v>
      </c>
      <c r="C205" s="24">
        <v>0.16</v>
      </c>
      <c r="D205" s="24" t="s">
        <v>215</v>
      </c>
      <c r="E205" s="24">
        <v>176</v>
      </c>
      <c r="F205" s="22"/>
      <c r="H205" s="31">
        <f t="shared" ref="H205:H210" si="13">E205-$E$208</f>
        <v>-9</v>
      </c>
      <c r="I205" s="31">
        <f t="shared" ref="I205:I210" si="14">$H205*C$10</f>
        <v>-522.9</v>
      </c>
      <c r="J205" s="31">
        <f t="shared" si="12"/>
        <v>-376.2</v>
      </c>
      <c r="K205" s="31">
        <f t="shared" si="12"/>
        <v>0</v>
      </c>
      <c r="L205" s="31">
        <f t="shared" si="12"/>
        <v>0</v>
      </c>
      <c r="M205" s="31">
        <f t="shared" si="12"/>
        <v>-450</v>
      </c>
      <c r="N205" s="31">
        <f t="shared" si="12"/>
        <v>0</v>
      </c>
      <c r="O205" s="31">
        <f t="shared" si="12"/>
        <v>0</v>
      </c>
      <c r="P205" s="31">
        <f t="shared" si="12"/>
        <v>-630.9</v>
      </c>
    </row>
    <row r="206" spans="2:16">
      <c r="B206" s="23" t="s">
        <v>222</v>
      </c>
      <c r="C206" s="24">
        <v>0.15</v>
      </c>
      <c r="D206" s="24" t="s">
        <v>215</v>
      </c>
      <c r="E206" s="24">
        <v>185</v>
      </c>
      <c r="F206" s="22"/>
      <c r="H206" s="31">
        <f t="shared" si="13"/>
        <v>0</v>
      </c>
      <c r="I206" s="31">
        <f t="shared" si="14"/>
        <v>0</v>
      </c>
      <c r="J206" s="31">
        <f t="shared" si="12"/>
        <v>0</v>
      </c>
      <c r="K206" s="31">
        <f t="shared" si="12"/>
        <v>0</v>
      </c>
      <c r="L206" s="31">
        <f t="shared" si="12"/>
        <v>0</v>
      </c>
      <c r="M206" s="31">
        <f t="shared" si="12"/>
        <v>0</v>
      </c>
      <c r="N206" s="31">
        <f t="shared" si="12"/>
        <v>0</v>
      </c>
      <c r="O206" s="31">
        <f t="shared" si="12"/>
        <v>0</v>
      </c>
      <c r="P206" s="31">
        <f t="shared" si="12"/>
        <v>0</v>
      </c>
    </row>
    <row r="207" spans="2:16">
      <c r="B207" s="23" t="s">
        <v>222</v>
      </c>
      <c r="C207" s="24">
        <v>0.14000000000000001</v>
      </c>
      <c r="D207" s="24" t="s">
        <v>215</v>
      </c>
      <c r="E207" s="24">
        <v>185</v>
      </c>
      <c r="F207" s="22"/>
      <c r="H207" s="31">
        <f t="shared" si="13"/>
        <v>0</v>
      </c>
      <c r="I207" s="31">
        <f t="shared" si="14"/>
        <v>0</v>
      </c>
      <c r="J207" s="31">
        <f t="shared" si="12"/>
        <v>0</v>
      </c>
      <c r="K207" s="31">
        <f t="shared" si="12"/>
        <v>0</v>
      </c>
      <c r="L207" s="31">
        <f t="shared" si="12"/>
        <v>0</v>
      </c>
      <c r="M207" s="31">
        <f t="shared" si="12"/>
        <v>0</v>
      </c>
      <c r="N207" s="31">
        <f t="shared" si="12"/>
        <v>0</v>
      </c>
      <c r="O207" s="31">
        <f t="shared" si="12"/>
        <v>0</v>
      </c>
      <c r="P207" s="31">
        <f t="shared" si="12"/>
        <v>0</v>
      </c>
    </row>
    <row r="208" spans="2:16">
      <c r="B208" s="23" t="s">
        <v>222</v>
      </c>
      <c r="C208" s="24">
        <v>0.13</v>
      </c>
      <c r="D208" s="24" t="s">
        <v>215</v>
      </c>
      <c r="E208" s="24">
        <v>185</v>
      </c>
      <c r="F208" s="24" t="s">
        <v>216</v>
      </c>
      <c r="H208" s="31">
        <f t="shared" si="13"/>
        <v>0</v>
      </c>
      <c r="I208" s="31">
        <f t="shared" si="14"/>
        <v>0</v>
      </c>
      <c r="J208" s="31">
        <f t="shared" si="12"/>
        <v>0</v>
      </c>
      <c r="K208" s="31">
        <f t="shared" si="12"/>
        <v>0</v>
      </c>
      <c r="L208" s="31">
        <f t="shared" si="12"/>
        <v>0</v>
      </c>
      <c r="M208" s="31">
        <f t="shared" si="12"/>
        <v>0</v>
      </c>
      <c r="N208" s="31">
        <f t="shared" si="12"/>
        <v>0</v>
      </c>
      <c r="O208" s="31">
        <f t="shared" si="12"/>
        <v>0</v>
      </c>
      <c r="P208" s="31">
        <f t="shared" si="12"/>
        <v>0</v>
      </c>
    </row>
    <row r="209" spans="2:17">
      <c r="B209" s="23" t="s">
        <v>222</v>
      </c>
      <c r="C209" s="24">
        <v>0.12</v>
      </c>
      <c r="D209" s="24" t="s">
        <v>215</v>
      </c>
      <c r="E209" s="24">
        <v>186</v>
      </c>
      <c r="F209" s="24">
        <v>15</v>
      </c>
      <c r="H209" s="31">
        <f t="shared" si="13"/>
        <v>1</v>
      </c>
      <c r="I209" s="31">
        <f t="shared" si="14"/>
        <v>58.1</v>
      </c>
      <c r="J209" s="31">
        <f t="shared" si="12"/>
        <v>41.8</v>
      </c>
      <c r="K209" s="31">
        <f t="shared" si="12"/>
        <v>0</v>
      </c>
      <c r="L209" s="31">
        <f t="shared" si="12"/>
        <v>0</v>
      </c>
      <c r="M209" s="31">
        <f t="shared" si="12"/>
        <v>50</v>
      </c>
      <c r="N209" s="31">
        <f t="shared" si="12"/>
        <v>0</v>
      </c>
      <c r="O209" s="31">
        <f t="shared" si="12"/>
        <v>0</v>
      </c>
      <c r="P209" s="31">
        <f t="shared" si="12"/>
        <v>70.099999999999994</v>
      </c>
    </row>
    <row r="210" spans="2:17">
      <c r="B210" s="23" t="s">
        <v>222</v>
      </c>
      <c r="C210" s="24">
        <v>0.11</v>
      </c>
      <c r="D210" s="24" t="s">
        <v>215</v>
      </c>
      <c r="E210" s="24">
        <v>187</v>
      </c>
      <c r="F210" s="24">
        <v>15</v>
      </c>
      <c r="H210" s="31">
        <f t="shared" si="13"/>
        <v>2</v>
      </c>
      <c r="I210" s="31">
        <f t="shared" si="14"/>
        <v>116.2</v>
      </c>
      <c r="J210" s="31">
        <f t="shared" si="12"/>
        <v>83.6</v>
      </c>
      <c r="K210" s="31">
        <f t="shared" si="12"/>
        <v>0</v>
      </c>
      <c r="L210" s="31">
        <f t="shared" si="12"/>
        <v>0</v>
      </c>
      <c r="M210" s="31">
        <f t="shared" si="12"/>
        <v>100</v>
      </c>
      <c r="N210" s="31">
        <f t="shared" si="12"/>
        <v>0</v>
      </c>
      <c r="O210" s="31">
        <f t="shared" si="12"/>
        <v>0</v>
      </c>
      <c r="P210" s="31">
        <f t="shared" si="12"/>
        <v>140.19999999999999</v>
      </c>
    </row>
    <row r="211" spans="2:17">
      <c r="B211" s="49" t="s">
        <v>223</v>
      </c>
      <c r="C211" s="22"/>
      <c r="D211" s="22"/>
      <c r="E211" s="22"/>
      <c r="F211" s="22"/>
      <c r="H211" s="31"/>
      <c r="I211" s="31"/>
      <c r="J211" s="31"/>
      <c r="K211" s="31"/>
      <c r="L211" s="31"/>
      <c r="M211" s="31"/>
      <c r="N211" s="31"/>
      <c r="O211" s="31"/>
      <c r="P211" s="32"/>
    </row>
    <row r="212" spans="2:17">
      <c r="B212" s="23" t="s">
        <v>136</v>
      </c>
      <c r="C212" s="24">
        <v>1.4</v>
      </c>
      <c r="D212" s="24" t="s">
        <v>215</v>
      </c>
      <c r="E212" s="24">
        <v>240</v>
      </c>
      <c r="F212" s="24" t="s">
        <v>216</v>
      </c>
      <c r="H212" s="31">
        <f>E212-$E$215</f>
        <v>-90</v>
      </c>
      <c r="I212" s="31">
        <f>$H212*C$15</f>
        <v>-189</v>
      </c>
      <c r="J212" s="31">
        <f t="shared" ref="J212:P216" si="15">$H212*D$15</f>
        <v>-189</v>
      </c>
      <c r="K212" s="31">
        <f t="shared" si="15"/>
        <v>-189</v>
      </c>
      <c r="L212" s="31">
        <f t="shared" si="15"/>
        <v>-189</v>
      </c>
      <c r="M212" s="31">
        <f t="shared" si="15"/>
        <v>-189</v>
      </c>
      <c r="N212" s="31">
        <f t="shared" si="15"/>
        <v>-189</v>
      </c>
      <c r="O212" s="31">
        <f t="shared" si="15"/>
        <v>-189</v>
      </c>
      <c r="P212" s="31">
        <f t="shared" si="15"/>
        <v>-189</v>
      </c>
    </row>
    <row r="213" spans="2:17">
      <c r="B213" s="23" t="s">
        <v>136</v>
      </c>
      <c r="C213" s="24">
        <v>1.2</v>
      </c>
      <c r="D213" s="24" t="s">
        <v>215</v>
      </c>
      <c r="E213" s="24">
        <v>270</v>
      </c>
      <c r="F213" s="24">
        <v>763</v>
      </c>
      <c r="H213" s="31">
        <f t="shared" ref="H213:H216" si="16">E213-$E$215</f>
        <v>-60</v>
      </c>
      <c r="I213" s="31">
        <f t="shared" ref="I213:I216" si="17">$H213*C$15</f>
        <v>-126</v>
      </c>
      <c r="J213" s="31">
        <f t="shared" si="15"/>
        <v>-126</v>
      </c>
      <c r="K213" s="31">
        <f t="shared" si="15"/>
        <v>-126</v>
      </c>
      <c r="L213" s="31">
        <f t="shared" si="15"/>
        <v>-126</v>
      </c>
      <c r="M213" s="31">
        <f t="shared" si="15"/>
        <v>-126</v>
      </c>
      <c r="N213" s="31">
        <f t="shared" si="15"/>
        <v>-126</v>
      </c>
      <c r="O213" s="31">
        <f t="shared" si="15"/>
        <v>-126</v>
      </c>
      <c r="P213" s="31">
        <f t="shared" si="15"/>
        <v>-126</v>
      </c>
    </row>
    <row r="214" spans="2:17">
      <c r="B214" s="23" t="s">
        <v>136</v>
      </c>
      <c r="C214" s="24">
        <v>1.1000000000000001</v>
      </c>
      <c r="D214" s="24" t="s">
        <v>215</v>
      </c>
      <c r="E214" s="24">
        <v>300</v>
      </c>
      <c r="F214" s="22"/>
      <c r="H214" s="31">
        <f t="shared" si="16"/>
        <v>-30</v>
      </c>
      <c r="I214" s="31">
        <f t="shared" si="17"/>
        <v>-63</v>
      </c>
      <c r="J214" s="31">
        <f t="shared" si="15"/>
        <v>-63</v>
      </c>
      <c r="K214" s="31">
        <f t="shared" si="15"/>
        <v>-63</v>
      </c>
      <c r="L214" s="31">
        <f t="shared" si="15"/>
        <v>-63</v>
      </c>
      <c r="M214" s="31">
        <f t="shared" si="15"/>
        <v>-63</v>
      </c>
      <c r="N214" s="31">
        <f t="shared" si="15"/>
        <v>-63</v>
      </c>
      <c r="O214" s="31">
        <f t="shared" si="15"/>
        <v>-63</v>
      </c>
      <c r="P214" s="31">
        <f t="shared" si="15"/>
        <v>-63</v>
      </c>
    </row>
    <row r="215" spans="2:17">
      <c r="B215" s="23" t="s">
        <v>136</v>
      </c>
      <c r="C215" s="24">
        <v>1</v>
      </c>
      <c r="D215" s="24" t="s">
        <v>215</v>
      </c>
      <c r="E215" s="24">
        <v>330</v>
      </c>
      <c r="F215" s="22"/>
      <c r="H215" s="31">
        <f t="shared" si="16"/>
        <v>0</v>
      </c>
      <c r="I215" s="31">
        <f t="shared" si="17"/>
        <v>0</v>
      </c>
      <c r="J215" s="31">
        <f t="shared" si="15"/>
        <v>0</v>
      </c>
      <c r="K215" s="31">
        <f t="shared" si="15"/>
        <v>0</v>
      </c>
      <c r="L215" s="31">
        <f t="shared" si="15"/>
        <v>0</v>
      </c>
      <c r="M215" s="31">
        <f t="shared" si="15"/>
        <v>0</v>
      </c>
      <c r="N215" s="31">
        <f t="shared" si="15"/>
        <v>0</v>
      </c>
      <c r="O215" s="31">
        <f t="shared" si="15"/>
        <v>0</v>
      </c>
      <c r="P215" s="31">
        <f t="shared" si="15"/>
        <v>0</v>
      </c>
    </row>
    <row r="216" spans="2:17">
      <c r="B216" s="23" t="s">
        <v>136</v>
      </c>
      <c r="C216" s="24">
        <v>0.8</v>
      </c>
      <c r="D216" s="24" t="s">
        <v>215</v>
      </c>
      <c r="E216" s="24">
        <v>390</v>
      </c>
      <c r="F216" s="24">
        <v>908</v>
      </c>
      <c r="H216" s="31">
        <f t="shared" si="16"/>
        <v>60</v>
      </c>
      <c r="I216" s="31">
        <f t="shared" si="17"/>
        <v>126</v>
      </c>
      <c r="J216" s="31">
        <f t="shared" si="15"/>
        <v>126</v>
      </c>
      <c r="K216" s="31">
        <f t="shared" si="15"/>
        <v>126</v>
      </c>
      <c r="L216" s="31">
        <f t="shared" si="15"/>
        <v>126</v>
      </c>
      <c r="M216" s="31">
        <f t="shared" si="15"/>
        <v>126</v>
      </c>
      <c r="N216" s="31">
        <f t="shared" si="15"/>
        <v>126</v>
      </c>
      <c r="O216" s="31">
        <f t="shared" si="15"/>
        <v>126</v>
      </c>
      <c r="P216" s="31">
        <f t="shared" si="15"/>
        <v>126</v>
      </c>
    </row>
    <row r="217" spans="2:17">
      <c r="B217" s="49" t="s">
        <v>224</v>
      </c>
      <c r="C217" s="22"/>
      <c r="D217" s="22"/>
      <c r="E217" s="22"/>
      <c r="F217" s="22"/>
      <c r="H217" s="31"/>
      <c r="I217" s="31"/>
      <c r="J217" s="31"/>
      <c r="K217" s="31"/>
      <c r="L217" s="31"/>
      <c r="M217" s="31"/>
      <c r="N217" s="31"/>
      <c r="O217" s="31"/>
      <c r="P217" s="32"/>
    </row>
    <row r="218" spans="2:17">
      <c r="B218" s="23" t="s">
        <v>138</v>
      </c>
      <c r="C218" s="24">
        <v>1.4</v>
      </c>
      <c r="D218" s="24" t="s">
        <v>215</v>
      </c>
      <c r="E218" s="47">
        <v>265</v>
      </c>
      <c r="F218" s="24" t="s">
        <v>216</v>
      </c>
      <c r="H218" s="31">
        <f>E216-$E$218</f>
        <v>125</v>
      </c>
      <c r="I218" s="31">
        <f>$H218*C$14</f>
        <v>3275</v>
      </c>
      <c r="J218" s="31">
        <f t="shared" ref="J218:P222" si="18">$H218*D$14</f>
        <v>1825</v>
      </c>
      <c r="K218" s="31">
        <f t="shared" si="18"/>
        <v>1225</v>
      </c>
      <c r="L218" s="31">
        <f t="shared" si="18"/>
        <v>1225</v>
      </c>
      <c r="M218" s="31">
        <f t="shared" si="18"/>
        <v>1225</v>
      </c>
      <c r="N218" s="31">
        <f t="shared" si="18"/>
        <v>1725</v>
      </c>
      <c r="O218" s="31">
        <f t="shared" si="18"/>
        <v>1725</v>
      </c>
      <c r="P218" s="31">
        <f t="shared" si="18"/>
        <v>1725</v>
      </c>
    </row>
    <row r="219" spans="2:17">
      <c r="B219" s="23" t="s">
        <v>138</v>
      </c>
      <c r="C219" s="24">
        <v>1.3</v>
      </c>
      <c r="D219" s="24" t="s">
        <v>215</v>
      </c>
      <c r="E219" s="24">
        <v>270</v>
      </c>
      <c r="F219" s="22"/>
      <c r="H219" s="31">
        <f>E217-$E$218</f>
        <v>-265</v>
      </c>
      <c r="I219" s="31">
        <f t="shared" ref="I219:I222" si="19">$H219*C$14</f>
        <v>-6943</v>
      </c>
      <c r="J219" s="31">
        <f t="shared" si="18"/>
        <v>-3869</v>
      </c>
      <c r="K219" s="31">
        <f t="shared" si="18"/>
        <v>-2597</v>
      </c>
      <c r="L219" s="31">
        <f t="shared" si="18"/>
        <v>-2597</v>
      </c>
      <c r="M219" s="31">
        <f t="shared" si="18"/>
        <v>-2597</v>
      </c>
      <c r="N219" s="31">
        <f t="shared" si="18"/>
        <v>-3657</v>
      </c>
      <c r="O219" s="31">
        <f t="shared" si="18"/>
        <v>-3657</v>
      </c>
      <c r="P219" s="31">
        <f t="shared" si="18"/>
        <v>-3657</v>
      </c>
    </row>
    <row r="220" spans="2:17">
      <c r="B220" s="23" t="s">
        <v>138</v>
      </c>
      <c r="C220" s="24">
        <v>1.2</v>
      </c>
      <c r="D220" s="24" t="s">
        <v>215</v>
      </c>
      <c r="E220" s="24">
        <v>300</v>
      </c>
      <c r="F220" s="24">
        <v>346</v>
      </c>
      <c r="H220" s="31">
        <f>E218-$E$218</f>
        <v>0</v>
      </c>
      <c r="I220" s="31">
        <f t="shared" si="19"/>
        <v>0</v>
      </c>
      <c r="J220" s="31">
        <f t="shared" si="18"/>
        <v>0</v>
      </c>
      <c r="K220" s="31">
        <f t="shared" si="18"/>
        <v>0</v>
      </c>
      <c r="L220" s="31">
        <f t="shared" si="18"/>
        <v>0</v>
      </c>
      <c r="M220" s="31">
        <f t="shared" si="18"/>
        <v>0</v>
      </c>
      <c r="N220" s="31">
        <f t="shared" si="18"/>
        <v>0</v>
      </c>
      <c r="O220" s="31">
        <f t="shared" si="18"/>
        <v>0</v>
      </c>
      <c r="P220" s="31">
        <f t="shared" si="18"/>
        <v>0</v>
      </c>
      <c r="Q220" s="17" t="s">
        <v>225</v>
      </c>
    </row>
    <row r="221" spans="2:17">
      <c r="B221" s="23" t="s">
        <v>138</v>
      </c>
      <c r="C221" s="24">
        <v>1</v>
      </c>
      <c r="D221" s="24" t="s">
        <v>215</v>
      </c>
      <c r="E221" s="24">
        <v>330</v>
      </c>
      <c r="F221" s="22"/>
      <c r="H221" s="31">
        <f t="shared" ref="H221:H222" si="20">E219-$E$218</f>
        <v>5</v>
      </c>
      <c r="I221" s="31">
        <f t="shared" si="19"/>
        <v>131</v>
      </c>
      <c r="J221" s="31">
        <f t="shared" si="18"/>
        <v>73</v>
      </c>
      <c r="K221" s="31">
        <f t="shared" si="18"/>
        <v>49</v>
      </c>
      <c r="L221" s="31">
        <f t="shared" si="18"/>
        <v>49</v>
      </c>
      <c r="M221" s="31">
        <f t="shared" si="18"/>
        <v>49</v>
      </c>
      <c r="N221" s="31">
        <f t="shared" si="18"/>
        <v>69</v>
      </c>
      <c r="O221" s="31">
        <f t="shared" si="18"/>
        <v>69</v>
      </c>
      <c r="P221" s="31">
        <f t="shared" si="18"/>
        <v>69</v>
      </c>
    </row>
    <row r="222" spans="2:17">
      <c r="B222" s="23" t="s">
        <v>138</v>
      </c>
      <c r="C222" s="24">
        <v>0.8</v>
      </c>
      <c r="D222" s="24" t="s">
        <v>215</v>
      </c>
      <c r="E222" s="24">
        <v>360</v>
      </c>
      <c r="F222" s="24">
        <v>436</v>
      </c>
      <c r="H222" s="31">
        <f t="shared" si="20"/>
        <v>35</v>
      </c>
      <c r="I222" s="31">
        <f t="shared" si="19"/>
        <v>917</v>
      </c>
      <c r="J222" s="31">
        <f t="shared" si="18"/>
        <v>511</v>
      </c>
      <c r="K222" s="31">
        <f t="shared" si="18"/>
        <v>343</v>
      </c>
      <c r="L222" s="31">
        <f t="shared" si="18"/>
        <v>343</v>
      </c>
      <c r="M222" s="31">
        <f t="shared" si="18"/>
        <v>343</v>
      </c>
      <c r="N222" s="31">
        <f t="shared" si="18"/>
        <v>483</v>
      </c>
      <c r="O222" s="31">
        <f t="shared" si="18"/>
        <v>483</v>
      </c>
      <c r="P222" s="31">
        <f t="shared" si="18"/>
        <v>483</v>
      </c>
    </row>
    <row r="223" spans="2:17">
      <c r="B223" s="49" t="s">
        <v>226</v>
      </c>
      <c r="C223" s="22"/>
      <c r="D223" s="22"/>
      <c r="E223" s="22"/>
      <c r="F223" s="22"/>
      <c r="H223" s="31"/>
      <c r="I223" s="31"/>
      <c r="J223" s="31"/>
      <c r="K223" s="31"/>
      <c r="L223" s="31"/>
      <c r="M223" s="31"/>
      <c r="N223" s="31"/>
      <c r="O223" s="31"/>
      <c r="P223" s="32"/>
    </row>
    <row r="224" spans="2:17" ht="22.8">
      <c r="B224" s="23" t="s">
        <v>227</v>
      </c>
      <c r="C224" s="24">
        <v>5</v>
      </c>
      <c r="D224" s="24" t="s">
        <v>228</v>
      </c>
      <c r="E224" s="24">
        <v>2</v>
      </c>
      <c r="F224" s="22"/>
      <c r="H224" s="31">
        <f>E224-$E$224</f>
        <v>0</v>
      </c>
      <c r="I224" s="31">
        <f>$H224*C$13</f>
        <v>0</v>
      </c>
      <c r="J224" s="31">
        <f t="shared" ref="J224:P228" si="21">$H224*D$13</f>
        <v>0</v>
      </c>
      <c r="K224" s="31">
        <f t="shared" si="21"/>
        <v>0</v>
      </c>
      <c r="L224" s="31">
        <f t="shared" si="21"/>
        <v>0</v>
      </c>
      <c r="M224" s="31">
        <f t="shared" si="21"/>
        <v>0</v>
      </c>
      <c r="N224" s="31">
        <f t="shared" si="21"/>
        <v>0</v>
      </c>
      <c r="O224" s="31">
        <f t="shared" si="21"/>
        <v>0</v>
      </c>
      <c r="P224" s="31">
        <f t="shared" si="21"/>
        <v>0</v>
      </c>
    </row>
    <row r="225" spans="2:16" ht="22.8">
      <c r="B225" s="23" t="s">
        <v>227</v>
      </c>
      <c r="C225" s="24">
        <v>4</v>
      </c>
      <c r="D225" s="24" t="s">
        <v>228</v>
      </c>
      <c r="E225" s="24">
        <v>4</v>
      </c>
      <c r="F225" s="22"/>
      <c r="H225" s="31">
        <f t="shared" ref="H225:H228" si="22">E225-$E$224</f>
        <v>2</v>
      </c>
      <c r="I225" s="31">
        <f t="shared" ref="I225:I228" si="23">$H225*C$13</f>
        <v>234.2</v>
      </c>
      <c r="J225" s="31">
        <f t="shared" si="21"/>
        <v>168.8</v>
      </c>
      <c r="K225" s="31">
        <f t="shared" si="21"/>
        <v>100</v>
      </c>
      <c r="L225" s="31">
        <f t="shared" si="21"/>
        <v>100</v>
      </c>
      <c r="M225" s="31">
        <f t="shared" si="21"/>
        <v>100</v>
      </c>
      <c r="N225" s="31">
        <f t="shared" si="21"/>
        <v>140.19999999999999</v>
      </c>
      <c r="O225" s="31">
        <f t="shared" si="21"/>
        <v>140.19999999999999</v>
      </c>
      <c r="P225" s="31">
        <f t="shared" si="21"/>
        <v>140.19999999999999</v>
      </c>
    </row>
    <row r="226" spans="2:16" ht="22.8">
      <c r="B226" s="23" t="s">
        <v>227</v>
      </c>
      <c r="C226" s="24">
        <v>3</v>
      </c>
      <c r="D226" s="24" t="s">
        <v>228</v>
      </c>
      <c r="E226" s="24">
        <v>5</v>
      </c>
      <c r="F226" s="22"/>
      <c r="H226" s="31">
        <f t="shared" si="22"/>
        <v>3</v>
      </c>
      <c r="I226" s="31">
        <f t="shared" si="23"/>
        <v>351.29999999999995</v>
      </c>
      <c r="J226" s="31">
        <f t="shared" si="21"/>
        <v>253.20000000000002</v>
      </c>
      <c r="K226" s="31">
        <f t="shared" si="21"/>
        <v>150</v>
      </c>
      <c r="L226" s="31">
        <f t="shared" si="21"/>
        <v>150</v>
      </c>
      <c r="M226" s="31">
        <f t="shared" si="21"/>
        <v>150</v>
      </c>
      <c r="N226" s="31">
        <f t="shared" si="21"/>
        <v>210.29999999999998</v>
      </c>
      <c r="O226" s="31">
        <f t="shared" si="21"/>
        <v>210.29999999999998</v>
      </c>
      <c r="P226" s="31">
        <f t="shared" si="21"/>
        <v>210.29999999999998</v>
      </c>
    </row>
    <row r="227" spans="2:16" ht="22.8">
      <c r="B227" s="23" t="s">
        <v>227</v>
      </c>
      <c r="C227" s="24">
        <v>2</v>
      </c>
      <c r="D227" s="24" t="s">
        <v>228</v>
      </c>
      <c r="E227" s="24">
        <v>6</v>
      </c>
      <c r="F227" s="22"/>
      <c r="H227" s="31">
        <f t="shared" si="22"/>
        <v>4</v>
      </c>
      <c r="I227" s="31">
        <f t="shared" si="23"/>
        <v>468.4</v>
      </c>
      <c r="J227" s="31">
        <f t="shared" si="21"/>
        <v>337.6</v>
      </c>
      <c r="K227" s="31">
        <f t="shared" si="21"/>
        <v>200</v>
      </c>
      <c r="L227" s="31">
        <f t="shared" si="21"/>
        <v>200</v>
      </c>
      <c r="M227" s="31">
        <f t="shared" si="21"/>
        <v>200</v>
      </c>
      <c r="N227" s="31">
        <f t="shared" si="21"/>
        <v>280.39999999999998</v>
      </c>
      <c r="O227" s="31">
        <f t="shared" si="21"/>
        <v>280.39999999999998</v>
      </c>
      <c r="P227" s="31">
        <f t="shared" si="21"/>
        <v>280.39999999999998</v>
      </c>
    </row>
    <row r="228" spans="2:16" ht="22.8">
      <c r="B228" s="23" t="s">
        <v>227</v>
      </c>
      <c r="C228" s="24">
        <v>1</v>
      </c>
      <c r="D228" s="24" t="s">
        <v>228</v>
      </c>
      <c r="E228" s="24">
        <v>8</v>
      </c>
      <c r="F228" s="22"/>
      <c r="H228" s="31">
        <f t="shared" si="22"/>
        <v>6</v>
      </c>
      <c r="I228" s="31">
        <f t="shared" si="23"/>
        <v>702.59999999999991</v>
      </c>
      <c r="J228" s="31">
        <f t="shared" si="21"/>
        <v>506.40000000000003</v>
      </c>
      <c r="K228" s="31">
        <f t="shared" si="21"/>
        <v>300</v>
      </c>
      <c r="L228" s="31">
        <f t="shared" si="21"/>
        <v>300</v>
      </c>
      <c r="M228" s="31">
        <f t="shared" si="21"/>
        <v>300</v>
      </c>
      <c r="N228" s="31">
        <f t="shared" si="21"/>
        <v>420.59999999999997</v>
      </c>
      <c r="O228" s="31">
        <f t="shared" si="21"/>
        <v>420.59999999999997</v>
      </c>
      <c r="P228" s="31">
        <f t="shared" si="21"/>
        <v>420.59999999999997</v>
      </c>
    </row>
    <row r="229" spans="2:16">
      <c r="H229" s="31"/>
      <c r="I229" s="31"/>
      <c r="J229" s="31"/>
      <c r="K229" s="31"/>
      <c r="L229" s="31"/>
      <c r="M229" s="31"/>
      <c r="N229" s="31"/>
      <c r="O229" s="31"/>
      <c r="P229" s="32"/>
    </row>
    <row r="230" spans="2:16">
      <c r="B230" s="15" t="s">
        <v>229</v>
      </c>
      <c r="H230" s="31"/>
      <c r="I230" s="31"/>
      <c r="J230" s="31"/>
      <c r="K230" s="31"/>
      <c r="L230" s="31"/>
      <c r="M230" s="31"/>
      <c r="N230" s="31"/>
      <c r="O230" s="31"/>
      <c r="P230" s="32"/>
    </row>
    <row r="231" spans="2:16" ht="34.200000000000003">
      <c r="B231" s="23" t="s">
        <v>207</v>
      </c>
      <c r="C231" s="24" t="s">
        <v>230</v>
      </c>
      <c r="D231" s="22"/>
      <c r="E231" s="24" t="s">
        <v>231</v>
      </c>
      <c r="F231" s="24" t="s">
        <v>232</v>
      </c>
      <c r="H231" s="31"/>
      <c r="I231" s="31"/>
      <c r="J231" s="31"/>
      <c r="K231" s="31"/>
      <c r="L231" s="31"/>
      <c r="M231" s="31"/>
      <c r="N231" s="31"/>
      <c r="O231" s="31"/>
      <c r="P231" s="32"/>
    </row>
    <row r="232" spans="2:16">
      <c r="B232" s="49" t="s">
        <v>22</v>
      </c>
      <c r="C232" s="22"/>
      <c r="D232" s="22"/>
      <c r="E232" s="22"/>
      <c r="F232" s="22"/>
      <c r="H232" s="31"/>
      <c r="I232" s="31"/>
      <c r="J232" s="31"/>
      <c r="K232" s="31"/>
      <c r="L232" s="31"/>
      <c r="M232" s="31"/>
      <c r="N232" s="31"/>
      <c r="O232" s="31"/>
      <c r="P232" s="32"/>
    </row>
    <row r="233" spans="2:16">
      <c r="B233" s="23" t="s">
        <v>139</v>
      </c>
      <c r="C233" s="24" t="s">
        <v>141</v>
      </c>
      <c r="D233" s="22"/>
      <c r="E233" s="24">
        <v>480</v>
      </c>
      <c r="F233" s="22"/>
      <c r="H233" s="31"/>
      <c r="I233" s="31"/>
      <c r="J233" s="31"/>
      <c r="K233" s="31"/>
      <c r="L233" s="31"/>
      <c r="M233" s="31"/>
      <c r="N233" s="31"/>
      <c r="O233" s="31"/>
      <c r="P233" s="32"/>
    </row>
    <row r="234" spans="2:16">
      <c r="B234" s="49" t="s">
        <v>233</v>
      </c>
      <c r="C234" s="22"/>
      <c r="D234" s="22"/>
      <c r="E234" s="22"/>
      <c r="F234" s="22"/>
      <c r="H234" s="31"/>
      <c r="I234" s="31"/>
      <c r="J234" s="31"/>
      <c r="K234" s="31"/>
      <c r="L234" s="31"/>
      <c r="M234" s="31"/>
      <c r="N234" s="31"/>
      <c r="O234" s="31"/>
      <c r="P234" s="32"/>
    </row>
    <row r="235" spans="2:16">
      <c r="B235" s="23" t="s">
        <v>234</v>
      </c>
      <c r="C235" s="24" t="s">
        <v>235</v>
      </c>
      <c r="D235" s="22"/>
      <c r="E235" s="24">
        <v>820</v>
      </c>
      <c r="F235" s="24">
        <v>1250</v>
      </c>
      <c r="H235" s="31"/>
      <c r="I235" s="31"/>
      <c r="J235" s="31"/>
      <c r="K235" s="31"/>
      <c r="L235" s="31"/>
      <c r="M235" s="31"/>
      <c r="N235" s="31"/>
      <c r="O235" s="31"/>
      <c r="P235" s="32"/>
    </row>
    <row r="236" spans="2:16">
      <c r="B236" s="23" t="s">
        <v>234</v>
      </c>
      <c r="C236" s="24" t="s">
        <v>236</v>
      </c>
      <c r="D236" s="22"/>
      <c r="E236" s="24">
        <v>820</v>
      </c>
      <c r="F236" s="24">
        <v>1250</v>
      </c>
      <c r="H236" s="31"/>
      <c r="I236" s="31"/>
      <c r="J236" s="31"/>
      <c r="K236" s="31"/>
      <c r="L236" s="31"/>
      <c r="M236" s="31"/>
      <c r="N236" s="31"/>
      <c r="O236" s="31"/>
      <c r="P236" s="32"/>
    </row>
    <row r="237" spans="2:16">
      <c r="B237" s="23" t="s">
        <v>234</v>
      </c>
      <c r="C237" s="24" t="s">
        <v>237</v>
      </c>
      <c r="D237" s="22"/>
      <c r="E237" s="24">
        <v>720</v>
      </c>
      <c r="F237" s="24">
        <v>1000</v>
      </c>
      <c r="H237" s="31"/>
      <c r="I237" s="31"/>
      <c r="J237" s="31"/>
      <c r="K237" s="31"/>
      <c r="L237" s="31"/>
      <c r="M237" s="31"/>
      <c r="N237" s="31"/>
      <c r="O237" s="31"/>
      <c r="P237" s="32"/>
    </row>
    <row r="238" spans="2:16">
      <c r="B238" s="23" t="s">
        <v>234</v>
      </c>
      <c r="C238" s="24" t="s">
        <v>238</v>
      </c>
      <c r="D238" s="22"/>
      <c r="E238" s="24">
        <v>720</v>
      </c>
      <c r="F238" s="24">
        <v>1000</v>
      </c>
      <c r="H238" s="31"/>
      <c r="I238" s="31"/>
      <c r="J238" s="31"/>
      <c r="K238" s="31"/>
      <c r="L238" s="31"/>
      <c r="M238" s="31"/>
      <c r="N238" s="31"/>
      <c r="O238" s="31"/>
      <c r="P238" s="32"/>
    </row>
    <row r="239" spans="2:16">
      <c r="B239" s="49" t="s">
        <v>239</v>
      </c>
      <c r="C239" s="22"/>
      <c r="D239" s="22"/>
      <c r="E239" s="22"/>
      <c r="F239" s="22"/>
      <c r="H239" s="31"/>
      <c r="I239" s="31"/>
      <c r="J239" s="31"/>
      <c r="K239" s="31"/>
      <c r="L239" s="31"/>
      <c r="M239" s="31"/>
      <c r="N239" s="31"/>
      <c r="O239" s="31"/>
      <c r="P239" s="32"/>
    </row>
    <row r="240" spans="2:16">
      <c r="B240" s="23" t="s">
        <v>240</v>
      </c>
      <c r="C240" s="24" t="s">
        <v>235</v>
      </c>
      <c r="D240" s="22"/>
      <c r="E240" s="24">
        <v>1540</v>
      </c>
      <c r="F240" s="24">
        <v>3340</v>
      </c>
      <c r="H240" s="31"/>
      <c r="I240" s="31"/>
      <c r="J240" s="31"/>
      <c r="K240" s="31"/>
      <c r="L240" s="31"/>
      <c r="M240" s="31"/>
      <c r="N240" s="31"/>
      <c r="O240" s="31"/>
      <c r="P240" s="32"/>
    </row>
    <row r="241" spans="2:16">
      <c r="B241" s="23" t="s">
        <v>240</v>
      </c>
      <c r="C241" s="24" t="s">
        <v>236</v>
      </c>
      <c r="D241" s="22"/>
      <c r="E241" s="24">
        <v>1390</v>
      </c>
      <c r="F241" s="24">
        <v>2865</v>
      </c>
      <c r="H241" s="31"/>
      <c r="I241" s="31"/>
      <c r="J241" s="31"/>
      <c r="K241" s="31"/>
      <c r="L241" s="31"/>
      <c r="M241" s="31"/>
      <c r="N241" s="31"/>
      <c r="O241" s="31"/>
      <c r="P241" s="32"/>
    </row>
    <row r="242" spans="2:16">
      <c r="B242" s="23" t="s">
        <v>240</v>
      </c>
      <c r="C242" s="24" t="s">
        <v>237</v>
      </c>
      <c r="D242" s="22"/>
      <c r="E242" s="24">
        <v>1115</v>
      </c>
      <c r="F242" s="24">
        <v>2090</v>
      </c>
      <c r="H242" s="31"/>
      <c r="I242" s="31"/>
      <c r="J242" s="31"/>
      <c r="K242" s="31"/>
      <c r="L242" s="31"/>
      <c r="M242" s="31"/>
      <c r="N242" s="31"/>
      <c r="O242" s="31"/>
      <c r="P242" s="32"/>
    </row>
    <row r="243" spans="2:16">
      <c r="B243" s="23" t="s">
        <v>240</v>
      </c>
      <c r="C243" s="24" t="s">
        <v>238</v>
      </c>
      <c r="D243" s="22"/>
      <c r="E243" s="24">
        <v>1190</v>
      </c>
      <c r="F243" s="24">
        <v>2340</v>
      </c>
      <c r="H243" s="31"/>
      <c r="I243" s="31"/>
      <c r="J243" s="31"/>
      <c r="K243" s="31"/>
      <c r="L243" s="31"/>
      <c r="M243" s="31"/>
      <c r="N243" s="31"/>
      <c r="O243" s="31"/>
      <c r="P243" s="32"/>
    </row>
    <row r="244" spans="2:16" ht="28.8">
      <c r="B244" s="49" t="s">
        <v>241</v>
      </c>
      <c r="C244" s="22"/>
      <c r="D244" s="22"/>
      <c r="E244" s="22"/>
      <c r="F244" s="22"/>
      <c r="G244" s="19" t="s">
        <v>330</v>
      </c>
      <c r="H244" s="31"/>
      <c r="I244" s="31"/>
      <c r="J244" s="31"/>
      <c r="K244" s="31"/>
      <c r="L244" s="31"/>
      <c r="M244" s="31"/>
      <c r="N244" s="31"/>
      <c r="O244" s="31"/>
      <c r="P244" s="32"/>
    </row>
    <row r="245" spans="2:16">
      <c r="B245" s="23" t="s">
        <v>242</v>
      </c>
      <c r="C245" s="24" t="s">
        <v>235</v>
      </c>
      <c r="D245" s="24" t="s">
        <v>243</v>
      </c>
      <c r="E245" s="24">
        <v>2338</v>
      </c>
      <c r="F245" s="22"/>
      <c r="G245" s="24">
        <v>2338</v>
      </c>
      <c r="H245" s="31"/>
      <c r="I245" s="31"/>
      <c r="J245" s="31"/>
      <c r="K245" s="31"/>
      <c r="L245" s="31"/>
      <c r="M245" s="31"/>
      <c r="N245" s="31"/>
      <c r="O245" s="31"/>
      <c r="P245" s="32"/>
    </row>
    <row r="246" spans="2:16">
      <c r="B246" s="23" t="s">
        <v>242</v>
      </c>
      <c r="C246" s="24" t="s">
        <v>236</v>
      </c>
      <c r="D246" s="24" t="s">
        <v>244</v>
      </c>
      <c r="E246" s="24">
        <v>2562</v>
      </c>
      <c r="F246" s="22"/>
      <c r="G246" s="24">
        <v>2562</v>
      </c>
      <c r="H246" s="31"/>
      <c r="I246" s="31"/>
      <c r="J246" s="31"/>
      <c r="K246" s="31"/>
      <c r="L246" s="31"/>
      <c r="M246" s="31"/>
      <c r="N246" s="31"/>
      <c r="O246" s="31"/>
      <c r="P246" s="32"/>
    </row>
    <row r="247" spans="2:16">
      <c r="B247" s="23" t="s">
        <v>242</v>
      </c>
      <c r="C247" s="24" t="s">
        <v>237</v>
      </c>
      <c r="D247" s="24" t="s">
        <v>245</v>
      </c>
      <c r="E247" s="24">
        <v>7452</v>
      </c>
      <c r="F247" s="22"/>
      <c r="G247" s="24">
        <v>7452</v>
      </c>
      <c r="H247" s="31"/>
      <c r="I247" s="31"/>
      <c r="J247" s="31"/>
      <c r="K247" s="31"/>
      <c r="L247" s="31"/>
      <c r="M247" s="31"/>
      <c r="N247" s="31"/>
      <c r="O247" s="31"/>
      <c r="P247" s="32"/>
    </row>
    <row r="248" spans="2:16">
      <c r="B248" s="23" t="s">
        <v>242</v>
      </c>
      <c r="C248" s="24" t="s">
        <v>238</v>
      </c>
      <c r="D248" s="24" t="s">
        <v>244</v>
      </c>
      <c r="E248" s="24">
        <v>2430</v>
      </c>
      <c r="F248" s="22"/>
      <c r="G248" s="24">
        <v>2430</v>
      </c>
      <c r="H248" s="31"/>
      <c r="I248" s="31"/>
      <c r="J248" s="31"/>
      <c r="K248" s="31"/>
      <c r="L248" s="31"/>
      <c r="M248" s="31"/>
      <c r="N248" s="31"/>
      <c r="O248" s="31"/>
      <c r="P248" s="32"/>
    </row>
    <row r="249" spans="2:16" ht="22.8">
      <c r="B249" s="49" t="s">
        <v>246</v>
      </c>
      <c r="C249" s="22"/>
      <c r="D249" s="22"/>
      <c r="E249" s="22"/>
      <c r="F249" s="22"/>
      <c r="H249" s="31"/>
      <c r="I249" s="31"/>
      <c r="J249" s="31"/>
      <c r="K249" s="31"/>
      <c r="L249" s="31"/>
      <c r="M249" s="31"/>
      <c r="N249" s="31"/>
      <c r="O249" s="31"/>
      <c r="P249" s="32"/>
    </row>
    <row r="250" spans="2:16">
      <c r="B250" s="23" t="s">
        <v>247</v>
      </c>
      <c r="C250" s="24" t="s">
        <v>235</v>
      </c>
      <c r="D250" s="22"/>
      <c r="E250" s="24">
        <v>2747</v>
      </c>
      <c r="F250" s="22"/>
      <c r="H250" s="31"/>
      <c r="I250" s="31"/>
      <c r="J250" s="31"/>
      <c r="K250" s="31"/>
      <c r="L250" s="31"/>
      <c r="M250" s="31"/>
      <c r="N250" s="31"/>
      <c r="O250" s="31"/>
      <c r="P250" s="32"/>
    </row>
    <row r="251" spans="2:16">
      <c r="B251" s="23" t="s">
        <v>247</v>
      </c>
      <c r="C251" s="24" t="s">
        <v>236</v>
      </c>
      <c r="D251" s="22"/>
      <c r="E251" s="24">
        <v>2006</v>
      </c>
      <c r="F251" s="22"/>
      <c r="H251" s="31"/>
      <c r="I251" s="31"/>
      <c r="J251" s="31"/>
      <c r="K251" s="31"/>
      <c r="L251" s="31"/>
      <c r="M251" s="31"/>
      <c r="N251" s="31"/>
      <c r="O251" s="31"/>
      <c r="P251" s="32"/>
    </row>
    <row r="252" spans="2:16">
      <c r="B252" s="23" t="s">
        <v>247</v>
      </c>
      <c r="C252" s="24" t="s">
        <v>237</v>
      </c>
      <c r="D252" s="22"/>
      <c r="E252" s="24">
        <v>1123</v>
      </c>
      <c r="F252" s="22"/>
      <c r="H252" s="31"/>
      <c r="I252" s="31"/>
      <c r="J252" s="31"/>
      <c r="K252" s="31"/>
      <c r="L252" s="31"/>
      <c r="M252" s="31"/>
      <c r="N252" s="31"/>
      <c r="O252" s="31"/>
      <c r="P252" s="32"/>
    </row>
    <row r="253" spans="2:16">
      <c r="B253" s="23" t="s">
        <v>247</v>
      </c>
      <c r="C253" s="24" t="s">
        <v>238</v>
      </c>
      <c r="D253" s="22"/>
      <c r="E253" s="24">
        <v>1692</v>
      </c>
      <c r="F253" s="22"/>
      <c r="H253" s="31"/>
      <c r="I253" s="31"/>
      <c r="J253" s="31"/>
      <c r="K253" s="31"/>
      <c r="L253" s="31"/>
      <c r="M253" s="31"/>
      <c r="N253" s="31"/>
      <c r="O253" s="31"/>
      <c r="P253" s="32"/>
    </row>
    <row r="254" spans="2:16">
      <c r="B254" s="49" t="s">
        <v>20</v>
      </c>
      <c r="C254" s="22"/>
      <c r="D254" s="22"/>
      <c r="E254" s="22"/>
      <c r="F254" s="22"/>
      <c r="H254" s="31"/>
      <c r="I254" s="31" t="s">
        <v>771</v>
      </c>
      <c r="J254" s="31" t="s">
        <v>772</v>
      </c>
      <c r="K254" s="31"/>
      <c r="L254" s="31"/>
      <c r="M254" s="31"/>
      <c r="N254" s="31"/>
      <c r="O254" s="31"/>
      <c r="P254" s="32"/>
    </row>
    <row r="255" spans="2:16">
      <c r="B255" s="23" t="s">
        <v>248</v>
      </c>
      <c r="C255" s="24" t="s">
        <v>235</v>
      </c>
      <c r="D255" s="22"/>
      <c r="E255" s="47">
        <f>I255*$J$255</f>
        <v>3794</v>
      </c>
      <c r="F255" s="24">
        <v>3794</v>
      </c>
      <c r="G255" s="24">
        <v>3794</v>
      </c>
      <c r="H255" s="31"/>
      <c r="I255" s="24">
        <v>3794</v>
      </c>
      <c r="J255" s="159">
        <v>1</v>
      </c>
      <c r="K255" s="31"/>
      <c r="L255" s="31"/>
      <c r="M255" s="31"/>
      <c r="N255" s="31"/>
      <c r="O255" s="31"/>
      <c r="P255" s="32"/>
    </row>
    <row r="256" spans="2:16">
      <c r="B256" s="23" t="s">
        <v>248</v>
      </c>
      <c r="C256" s="24" t="s">
        <v>236</v>
      </c>
      <c r="D256" s="22"/>
      <c r="E256" s="47">
        <f t="shared" ref="E256:E258" si="24">I256*$J$255</f>
        <v>3794</v>
      </c>
      <c r="F256" s="24">
        <v>3794</v>
      </c>
      <c r="H256" s="31"/>
      <c r="I256" s="24">
        <v>3794</v>
      </c>
      <c r="J256" s="31"/>
      <c r="K256" s="31"/>
      <c r="L256" s="31"/>
      <c r="M256" s="31"/>
      <c r="N256" s="31"/>
      <c r="O256" s="31"/>
      <c r="P256" s="32"/>
    </row>
    <row r="257" spans="2:16">
      <c r="B257" s="23" t="s">
        <v>248</v>
      </c>
      <c r="C257" s="24" t="s">
        <v>237</v>
      </c>
      <c r="D257" s="22"/>
      <c r="E257" s="47">
        <f t="shared" si="24"/>
        <v>3033</v>
      </c>
      <c r="F257" s="24">
        <v>2154</v>
      </c>
      <c r="H257" s="31"/>
      <c r="I257" s="24">
        <v>3033</v>
      </c>
      <c r="J257" s="31"/>
      <c r="K257" s="31"/>
      <c r="L257" s="31"/>
      <c r="M257" s="31"/>
      <c r="N257" s="31"/>
      <c r="O257" s="31"/>
      <c r="P257" s="32"/>
    </row>
    <row r="258" spans="2:16">
      <c r="B258" s="23" t="s">
        <v>248</v>
      </c>
      <c r="C258" s="24" t="s">
        <v>238</v>
      </c>
      <c r="D258" s="22"/>
      <c r="E258" s="47">
        <f t="shared" si="24"/>
        <v>3033</v>
      </c>
      <c r="F258" s="24">
        <v>3033</v>
      </c>
      <c r="H258" s="31"/>
      <c r="I258" s="24">
        <v>3033</v>
      </c>
      <c r="J258" s="31"/>
      <c r="K258" s="31"/>
      <c r="L258" s="31"/>
      <c r="M258" s="31"/>
      <c r="N258" s="31"/>
      <c r="O258" s="31"/>
      <c r="P258" s="32"/>
    </row>
    <row r="259" spans="2:16" ht="22.8">
      <c r="B259" s="49" t="s">
        <v>249</v>
      </c>
      <c r="C259" s="22"/>
      <c r="D259" s="22"/>
      <c r="E259" s="22"/>
      <c r="F259" s="22"/>
      <c r="H259" s="31"/>
      <c r="I259" s="31"/>
      <c r="J259" s="31"/>
      <c r="K259" s="31"/>
      <c r="L259" s="31"/>
      <c r="M259" s="31"/>
      <c r="N259" s="31"/>
      <c r="O259" s="31"/>
      <c r="P259" s="32"/>
    </row>
    <row r="260" spans="2:16">
      <c r="B260" s="23" t="s">
        <v>250</v>
      </c>
      <c r="C260" s="24" t="s">
        <v>235</v>
      </c>
      <c r="D260" s="22"/>
      <c r="E260" s="24">
        <v>2902</v>
      </c>
      <c r="F260" s="24">
        <v>568</v>
      </c>
      <c r="H260" s="31"/>
      <c r="I260" s="31"/>
      <c r="J260" s="31"/>
      <c r="K260" s="31"/>
      <c r="L260" s="31"/>
      <c r="M260" s="31"/>
      <c r="N260" s="31"/>
      <c r="O260" s="31"/>
      <c r="P260" s="32"/>
    </row>
    <row r="261" spans="2:16">
      <c r="B261" s="23" t="s">
        <v>250</v>
      </c>
      <c r="C261" s="24" t="s">
        <v>236</v>
      </c>
      <c r="D261" s="22"/>
      <c r="E261" s="24">
        <v>2161</v>
      </c>
      <c r="F261" s="24">
        <v>568</v>
      </c>
      <c r="H261" s="31"/>
      <c r="I261" s="31"/>
      <c r="J261" s="31"/>
      <c r="K261" s="31"/>
      <c r="L261" s="31"/>
      <c r="M261" s="31"/>
      <c r="N261" s="31"/>
      <c r="O261" s="31"/>
      <c r="P261" s="32"/>
    </row>
    <row r="262" spans="2:16">
      <c r="B262" s="23" t="s">
        <v>250</v>
      </c>
      <c r="C262" s="24" t="s">
        <v>237</v>
      </c>
      <c r="D262" s="22"/>
      <c r="E262" s="24">
        <v>1123</v>
      </c>
      <c r="F262" s="24">
        <v>568</v>
      </c>
      <c r="H262" s="31"/>
      <c r="I262" s="31"/>
      <c r="J262" s="31"/>
      <c r="K262" s="31"/>
      <c r="L262" s="31"/>
      <c r="M262" s="31"/>
      <c r="N262" s="31"/>
      <c r="O262" s="31"/>
      <c r="P262" s="32"/>
    </row>
    <row r="263" spans="2:16">
      <c r="B263" s="23" t="s">
        <v>250</v>
      </c>
      <c r="C263" s="24" t="s">
        <v>238</v>
      </c>
      <c r="D263" s="22"/>
      <c r="E263" s="24">
        <v>1847</v>
      </c>
      <c r="F263" s="24">
        <v>568</v>
      </c>
      <c r="H263" s="31"/>
      <c r="I263" s="31"/>
      <c r="J263" s="31"/>
      <c r="K263" s="31"/>
      <c r="L263" s="31"/>
      <c r="M263" s="31"/>
      <c r="N263" s="31"/>
      <c r="O263" s="31"/>
      <c r="P263" s="32"/>
    </row>
    <row r="264" spans="2:16">
      <c r="B264" s="49" t="s">
        <v>348</v>
      </c>
      <c r="C264" s="22"/>
      <c r="D264" s="22"/>
      <c r="E264" s="22"/>
      <c r="F264" s="22"/>
      <c r="H264" s="31"/>
      <c r="I264" s="31"/>
      <c r="J264" s="31"/>
      <c r="K264" s="31"/>
      <c r="L264" s="31"/>
      <c r="M264" s="31"/>
      <c r="N264" s="31"/>
      <c r="O264" s="31"/>
      <c r="P264" s="32"/>
    </row>
    <row r="265" spans="2:16" ht="34.200000000000003">
      <c r="B265" s="23" t="s">
        <v>251</v>
      </c>
      <c r="C265" s="24" t="s">
        <v>252</v>
      </c>
      <c r="D265" s="22"/>
      <c r="E265" s="24">
        <v>346</v>
      </c>
      <c r="F265" s="22"/>
      <c r="H265" s="31"/>
      <c r="I265" s="31"/>
      <c r="J265" s="31"/>
      <c r="K265" s="31"/>
      <c r="L265" s="31"/>
      <c r="M265" s="31"/>
      <c r="N265" s="31"/>
      <c r="O265" s="31"/>
      <c r="P265" s="32"/>
    </row>
    <row r="266" spans="2:16" ht="22.8">
      <c r="B266" s="23" t="s">
        <v>251</v>
      </c>
      <c r="C266" s="24" t="s">
        <v>253</v>
      </c>
      <c r="D266" s="22"/>
      <c r="E266" s="24">
        <v>743</v>
      </c>
      <c r="F266" s="22"/>
      <c r="H266" s="31"/>
      <c r="I266" s="31"/>
      <c r="J266" s="31"/>
      <c r="K266" s="31"/>
      <c r="L266" s="31"/>
      <c r="M266" s="31"/>
      <c r="N266" s="31"/>
      <c r="O266" s="31"/>
      <c r="P266" s="32"/>
    </row>
    <row r="267" spans="2:16" ht="22.8">
      <c r="B267" s="23" t="s">
        <v>251</v>
      </c>
      <c r="C267" s="24" t="s">
        <v>254</v>
      </c>
      <c r="D267" s="22"/>
      <c r="E267" s="24">
        <v>988</v>
      </c>
      <c r="F267" s="22"/>
      <c r="G267" s="27" t="s">
        <v>698</v>
      </c>
      <c r="H267" s="31"/>
      <c r="I267" s="31"/>
      <c r="J267" s="31"/>
      <c r="K267" s="31"/>
      <c r="L267" s="31"/>
      <c r="M267" s="31"/>
      <c r="N267" s="31"/>
      <c r="O267" s="31"/>
      <c r="P267" s="32"/>
    </row>
    <row r="268" spans="2:16" ht="22.8">
      <c r="B268" s="23" t="s">
        <v>251</v>
      </c>
      <c r="C268" s="24" t="s">
        <v>255</v>
      </c>
      <c r="D268" s="22"/>
      <c r="E268" s="24">
        <v>1076</v>
      </c>
      <c r="F268" s="22"/>
      <c r="H268" s="31"/>
      <c r="I268" s="31"/>
      <c r="J268" s="31"/>
      <c r="K268" s="31"/>
      <c r="L268" s="31"/>
      <c r="M268" s="31"/>
      <c r="N268" s="31"/>
      <c r="O268" s="31"/>
      <c r="P268" s="32"/>
    </row>
    <row r="269" spans="2:16" ht="34.200000000000003">
      <c r="B269" s="23" t="s">
        <v>331</v>
      </c>
      <c r="C269" s="24" t="s">
        <v>332</v>
      </c>
      <c r="D269" s="22"/>
      <c r="E269" s="24">
        <v>85</v>
      </c>
      <c r="F269" s="22"/>
      <c r="G269" s="27" t="s">
        <v>333</v>
      </c>
      <c r="H269" s="31"/>
      <c r="I269" s="31"/>
      <c r="J269" s="31"/>
      <c r="K269" s="31"/>
      <c r="L269" s="31"/>
      <c r="M269" s="31"/>
      <c r="N269" s="31"/>
      <c r="O269" s="31"/>
      <c r="P269" s="32"/>
    </row>
    <row r="270" spans="2:16">
      <c r="B270" s="49" t="s">
        <v>256</v>
      </c>
      <c r="C270" s="22"/>
      <c r="D270" s="22"/>
      <c r="E270" s="22"/>
      <c r="F270" s="22"/>
      <c r="H270" s="31"/>
      <c r="I270" s="31"/>
      <c r="J270" s="31"/>
      <c r="K270" s="31"/>
      <c r="L270" s="31"/>
      <c r="M270" s="31"/>
      <c r="N270" s="31"/>
      <c r="O270" s="31"/>
      <c r="P270" s="32"/>
    </row>
    <row r="271" spans="2:16">
      <c r="B271" s="23" t="s">
        <v>257</v>
      </c>
      <c r="C271" s="24" t="s">
        <v>235</v>
      </c>
      <c r="D271" s="22"/>
      <c r="E271" s="24">
        <v>3430</v>
      </c>
      <c r="F271" s="24">
        <v>3430</v>
      </c>
      <c r="H271" s="31"/>
      <c r="I271" s="31"/>
      <c r="J271" s="31"/>
      <c r="K271" s="31"/>
      <c r="L271" s="31"/>
      <c r="M271" s="31"/>
      <c r="N271" s="31"/>
      <c r="O271" s="31"/>
      <c r="P271" s="32"/>
    </row>
    <row r="272" spans="2:16">
      <c r="B272" s="23" t="s">
        <v>257</v>
      </c>
      <c r="C272" s="24" t="s">
        <v>236</v>
      </c>
      <c r="D272" s="22"/>
      <c r="E272" s="24">
        <v>3430</v>
      </c>
      <c r="F272" s="24">
        <v>3430</v>
      </c>
      <c r="H272" s="31"/>
      <c r="I272" s="31"/>
      <c r="J272" s="31"/>
      <c r="K272" s="31"/>
      <c r="L272" s="31"/>
      <c r="M272" s="31"/>
      <c r="N272" s="31"/>
      <c r="O272" s="31"/>
      <c r="P272" s="32"/>
    </row>
    <row r="273" spans="2:16">
      <c r="B273" s="23" t="s">
        <v>258</v>
      </c>
      <c r="C273" s="24" t="s">
        <v>237</v>
      </c>
      <c r="D273" s="22"/>
      <c r="E273" s="24">
        <v>6085</v>
      </c>
      <c r="F273" s="24">
        <v>3430</v>
      </c>
      <c r="H273" s="31"/>
      <c r="I273" s="31"/>
      <c r="J273" s="31"/>
      <c r="K273" s="31"/>
      <c r="L273" s="31"/>
      <c r="M273" s="31"/>
      <c r="N273" s="31"/>
      <c r="O273" s="31"/>
      <c r="P273" s="32"/>
    </row>
    <row r="274" spans="2:16">
      <c r="B274" s="23" t="s">
        <v>258</v>
      </c>
      <c r="C274" s="24" t="s">
        <v>238</v>
      </c>
      <c r="D274" s="22"/>
      <c r="E274" s="24">
        <v>5285</v>
      </c>
      <c r="F274" s="24">
        <v>3430</v>
      </c>
      <c r="H274" s="31"/>
      <c r="I274" s="31"/>
      <c r="J274" s="31"/>
      <c r="K274" s="31"/>
      <c r="L274" s="31"/>
      <c r="M274" s="31"/>
      <c r="N274" s="31"/>
      <c r="O274" s="31"/>
      <c r="P274" s="32"/>
    </row>
    <row r="275" spans="2:16">
      <c r="B275" s="23" t="s">
        <v>259</v>
      </c>
      <c r="C275" s="22"/>
      <c r="D275" s="22"/>
      <c r="E275" s="22"/>
      <c r="F275" s="22"/>
      <c r="H275" s="31"/>
      <c r="I275" s="31"/>
      <c r="J275" s="31"/>
      <c r="K275" s="31"/>
      <c r="L275" s="31"/>
      <c r="M275" s="31"/>
      <c r="N275" s="31"/>
      <c r="O275" s="31"/>
      <c r="P275" s="32"/>
    </row>
    <row r="276" spans="2:16">
      <c r="B276" s="23" t="s">
        <v>260</v>
      </c>
      <c r="C276" s="24" t="s">
        <v>235</v>
      </c>
      <c r="D276" s="22"/>
      <c r="E276" s="24">
        <v>1000</v>
      </c>
      <c r="F276" s="24">
        <v>1543</v>
      </c>
      <c r="H276" s="31"/>
      <c r="I276" s="31"/>
      <c r="J276" s="31"/>
      <c r="K276" s="31"/>
      <c r="L276" s="31"/>
      <c r="M276" s="31"/>
      <c r="N276" s="31"/>
      <c r="O276" s="31"/>
      <c r="P276" s="32"/>
    </row>
    <row r="277" spans="2:16">
      <c r="B277" s="23" t="s">
        <v>260</v>
      </c>
      <c r="C277" s="24" t="s">
        <v>236</v>
      </c>
      <c r="D277" s="22"/>
      <c r="E277" s="24">
        <v>1000</v>
      </c>
      <c r="F277" s="24">
        <v>1543</v>
      </c>
      <c r="H277" s="31"/>
      <c r="I277" s="31"/>
      <c r="J277" s="31"/>
      <c r="K277" s="31"/>
      <c r="L277" s="31"/>
      <c r="M277" s="31"/>
      <c r="N277" s="31"/>
      <c r="O277" s="31"/>
      <c r="P277" s="32"/>
    </row>
    <row r="278" spans="2:16">
      <c r="B278" s="23" t="s">
        <v>261</v>
      </c>
      <c r="C278" s="24" t="s">
        <v>237</v>
      </c>
      <c r="D278" s="22"/>
      <c r="E278" s="24">
        <v>1200</v>
      </c>
      <c r="F278" s="24">
        <v>1543</v>
      </c>
      <c r="H278" s="31"/>
      <c r="I278" s="31"/>
      <c r="J278" s="31"/>
      <c r="K278" s="31"/>
      <c r="L278" s="31"/>
      <c r="M278" s="31"/>
      <c r="N278" s="31"/>
      <c r="O278" s="31"/>
      <c r="P278" s="32"/>
    </row>
    <row r="279" spans="2:16">
      <c r="B279" s="23" t="s">
        <v>261</v>
      </c>
      <c r="C279" s="24" t="s">
        <v>238</v>
      </c>
      <c r="D279" s="22"/>
      <c r="E279" s="24">
        <v>1200</v>
      </c>
      <c r="F279" s="24">
        <v>1543</v>
      </c>
      <c r="H279" s="31"/>
      <c r="I279" s="31"/>
      <c r="J279" s="31"/>
      <c r="K279" s="31"/>
      <c r="L279" s="31"/>
      <c r="M279" s="31"/>
      <c r="N279" s="31"/>
      <c r="O279" s="31"/>
      <c r="P279" s="32"/>
    </row>
    <row r="280" spans="2:16">
      <c r="B280" s="49" t="s">
        <v>262</v>
      </c>
      <c r="C280" s="22"/>
      <c r="D280" s="22"/>
      <c r="E280" s="22"/>
      <c r="F280" s="22"/>
      <c r="H280" s="31"/>
      <c r="I280" s="31"/>
      <c r="J280" s="31"/>
      <c r="K280" s="31"/>
      <c r="L280" s="31"/>
      <c r="M280" s="31"/>
      <c r="N280" s="31"/>
      <c r="O280" s="31"/>
      <c r="P280" s="32"/>
    </row>
    <row r="281" spans="2:16">
      <c r="B281" s="23" t="s">
        <v>263</v>
      </c>
      <c r="C281" s="24" t="s">
        <v>237</v>
      </c>
      <c r="D281" s="22"/>
      <c r="E281" s="24">
        <v>8406</v>
      </c>
      <c r="F281" s="24">
        <v>2154</v>
      </c>
      <c r="G281" s="27" t="s">
        <v>334</v>
      </c>
      <c r="H281" s="31"/>
      <c r="I281" s="31"/>
      <c r="J281" s="31"/>
      <c r="K281" s="31"/>
      <c r="L281" s="31"/>
      <c r="M281" s="31"/>
      <c r="N281" s="31"/>
      <c r="O281" s="31"/>
      <c r="P281" s="32"/>
    </row>
    <row r="282" spans="2:16" ht="22.8">
      <c r="B282" s="49" t="s">
        <v>264</v>
      </c>
      <c r="C282" s="22"/>
      <c r="D282" s="22"/>
      <c r="E282" s="22"/>
      <c r="F282" s="22"/>
      <c r="G282" s="27" t="s">
        <v>334</v>
      </c>
      <c r="H282" s="31"/>
      <c r="I282" s="31"/>
      <c r="J282" s="31"/>
      <c r="K282" s="31"/>
      <c r="L282" s="31"/>
      <c r="M282" s="31"/>
      <c r="N282" s="31"/>
      <c r="O282" s="31"/>
      <c r="P282" s="32"/>
    </row>
    <row r="283" spans="2:16">
      <c r="B283" s="23" t="s">
        <v>261</v>
      </c>
      <c r="C283" s="24" t="s">
        <v>237</v>
      </c>
      <c r="D283" s="22"/>
      <c r="E283" s="24">
        <v>1123</v>
      </c>
      <c r="F283" s="22"/>
      <c r="G283" s="27" t="s">
        <v>334</v>
      </c>
      <c r="H283" s="31"/>
      <c r="I283" s="31"/>
      <c r="J283" s="31"/>
      <c r="K283" s="31"/>
      <c r="L283" s="31"/>
      <c r="M283" s="31"/>
      <c r="N283" s="31"/>
      <c r="O283" s="31"/>
      <c r="P283" s="32"/>
    </row>
    <row r="284" spans="2:16">
      <c r="B284" s="23" t="s">
        <v>261</v>
      </c>
      <c r="C284" s="24" t="s">
        <v>238</v>
      </c>
      <c r="D284" s="22"/>
      <c r="E284" s="24">
        <v>868</v>
      </c>
      <c r="F284" s="22"/>
      <c r="G284" s="27" t="s">
        <v>334</v>
      </c>
      <c r="H284" s="31"/>
      <c r="I284" s="31"/>
      <c r="J284" s="31"/>
      <c r="K284" s="31"/>
      <c r="L284" s="31"/>
      <c r="M284" s="31"/>
      <c r="N284" s="31"/>
      <c r="O284" s="31"/>
      <c r="P284" s="32"/>
    </row>
    <row r="285" spans="2:16">
      <c r="B285" s="49" t="s">
        <v>265</v>
      </c>
      <c r="C285" s="22"/>
      <c r="D285" s="22"/>
      <c r="E285" s="22"/>
      <c r="F285" s="22"/>
      <c r="G285" s="27"/>
      <c r="H285" s="31"/>
      <c r="I285" s="31"/>
      <c r="J285" s="31"/>
      <c r="K285" s="31"/>
      <c r="L285" s="31"/>
      <c r="M285" s="31"/>
      <c r="N285" s="31"/>
      <c r="O285" s="31"/>
      <c r="P285" s="32"/>
    </row>
    <row r="286" spans="2:16">
      <c r="B286" s="23" t="s">
        <v>266</v>
      </c>
      <c r="C286" s="24" t="s">
        <v>235</v>
      </c>
      <c r="D286" s="33">
        <v>58.59</v>
      </c>
      <c r="E286" s="24">
        <v>879</v>
      </c>
      <c r="F286" s="22"/>
      <c r="G286" s="27"/>
      <c r="H286" s="31"/>
      <c r="I286" s="31"/>
      <c r="J286" s="31"/>
      <c r="K286" s="31"/>
      <c r="L286" s="31"/>
      <c r="M286" s="31"/>
      <c r="N286" s="31"/>
      <c r="O286" s="31"/>
      <c r="P286" s="32"/>
    </row>
    <row r="287" spans="2:16">
      <c r="B287" s="23" t="s">
        <v>266</v>
      </c>
      <c r="C287" s="24" t="s">
        <v>236</v>
      </c>
      <c r="D287" s="33">
        <v>58.59</v>
      </c>
      <c r="E287" s="24">
        <v>586</v>
      </c>
      <c r="F287" s="22"/>
      <c r="H287" s="31"/>
      <c r="I287" s="31"/>
      <c r="J287" s="31"/>
      <c r="K287" s="31"/>
      <c r="L287" s="31"/>
      <c r="M287" s="31"/>
      <c r="N287" s="31"/>
      <c r="O287" s="31"/>
      <c r="P287" s="32"/>
    </row>
    <row r="288" spans="2:16">
      <c r="B288" s="23" t="s">
        <v>266</v>
      </c>
      <c r="C288" s="24" t="s">
        <v>237</v>
      </c>
      <c r="D288" s="33">
        <v>58.59</v>
      </c>
      <c r="E288" s="24">
        <v>293</v>
      </c>
      <c r="F288" s="22"/>
      <c r="H288" s="31"/>
      <c r="I288" s="31"/>
      <c r="J288" s="31"/>
      <c r="K288" s="31"/>
      <c r="L288" s="31"/>
      <c r="M288" s="31"/>
      <c r="N288" s="31"/>
      <c r="O288" s="31"/>
      <c r="P288" s="32"/>
    </row>
    <row r="289" spans="2:16">
      <c r="B289" s="23" t="s">
        <v>266</v>
      </c>
      <c r="C289" s="24" t="s">
        <v>238</v>
      </c>
      <c r="D289" s="33">
        <v>58.59</v>
      </c>
      <c r="E289" s="24">
        <v>410</v>
      </c>
      <c r="F289" s="22"/>
      <c r="H289" s="31"/>
      <c r="I289" s="31"/>
      <c r="J289" s="31"/>
      <c r="K289" s="31"/>
      <c r="L289" s="31"/>
      <c r="M289" s="31"/>
      <c r="N289" s="31"/>
      <c r="O289" s="31"/>
      <c r="P289" s="32"/>
    </row>
    <row r="290" spans="2:16">
      <c r="B290" s="49" t="s">
        <v>267</v>
      </c>
      <c r="C290" s="22"/>
      <c r="D290" s="22"/>
      <c r="E290" s="22"/>
      <c r="F290" s="22"/>
      <c r="H290" s="31"/>
      <c r="I290" s="31"/>
      <c r="J290" s="31"/>
      <c r="K290" s="31"/>
      <c r="L290" s="31"/>
      <c r="M290" s="31"/>
      <c r="N290" s="31"/>
      <c r="O290" s="31"/>
      <c r="P290" s="32"/>
    </row>
    <row r="291" spans="2:16">
      <c r="B291" s="23" t="s">
        <v>268</v>
      </c>
      <c r="C291" s="24" t="s">
        <v>235</v>
      </c>
      <c r="D291" s="33">
        <v>90</v>
      </c>
      <c r="E291" s="24">
        <v>1350</v>
      </c>
      <c r="F291" s="24">
        <v>3997</v>
      </c>
      <c r="H291" s="31"/>
      <c r="I291" s="31"/>
      <c r="J291" s="31"/>
      <c r="K291" s="31"/>
      <c r="L291" s="31"/>
      <c r="M291" s="31"/>
      <c r="N291" s="31"/>
      <c r="O291" s="31"/>
      <c r="P291" s="32"/>
    </row>
    <row r="292" spans="2:16">
      <c r="B292" s="23" t="s">
        <v>268</v>
      </c>
      <c r="C292" s="24" t="s">
        <v>236</v>
      </c>
      <c r="D292" s="33">
        <v>90</v>
      </c>
      <c r="E292" s="24">
        <v>900</v>
      </c>
      <c r="F292" s="24">
        <v>2748</v>
      </c>
      <c r="H292" s="31"/>
      <c r="I292" s="31"/>
      <c r="J292" s="31"/>
      <c r="K292" s="31"/>
      <c r="L292" s="31"/>
      <c r="M292" s="31"/>
      <c r="N292" s="31"/>
      <c r="O292" s="31"/>
      <c r="P292" s="32"/>
    </row>
    <row r="293" spans="2:16">
      <c r="B293" s="23" t="s">
        <v>268</v>
      </c>
      <c r="C293" s="24" t="s">
        <v>237</v>
      </c>
      <c r="D293" s="33">
        <v>90</v>
      </c>
      <c r="E293" s="24">
        <v>450</v>
      </c>
      <c r="F293" s="24">
        <v>1499</v>
      </c>
      <c r="H293" s="31"/>
      <c r="I293" s="31"/>
      <c r="J293" s="31"/>
      <c r="K293" s="31"/>
      <c r="L293" s="31"/>
      <c r="M293" s="31"/>
      <c r="N293" s="31"/>
      <c r="O293" s="31"/>
      <c r="P293" s="32"/>
    </row>
    <row r="294" spans="2:16">
      <c r="B294" s="23" t="s">
        <v>268</v>
      </c>
      <c r="C294" s="24" t="s">
        <v>238</v>
      </c>
      <c r="D294" s="33">
        <v>90</v>
      </c>
      <c r="E294" s="24">
        <v>630</v>
      </c>
      <c r="F294" s="24">
        <v>1999</v>
      </c>
      <c r="H294" s="31"/>
      <c r="I294" s="31"/>
      <c r="J294" s="31"/>
      <c r="K294" s="31"/>
      <c r="L294" s="31"/>
      <c r="M294" s="31"/>
      <c r="N294" s="31"/>
      <c r="O294" s="31"/>
      <c r="P294" s="32"/>
    </row>
    <row r="295" spans="2:16">
      <c r="B295" s="49" t="s">
        <v>269</v>
      </c>
      <c r="C295" s="22"/>
      <c r="D295" s="22"/>
      <c r="E295" s="22"/>
      <c r="F295" s="22"/>
      <c r="H295" s="31"/>
      <c r="I295" s="31"/>
      <c r="J295" s="31"/>
      <c r="K295" s="31"/>
      <c r="L295" s="31"/>
      <c r="M295" s="31"/>
      <c r="N295" s="31"/>
      <c r="O295" s="31"/>
      <c r="P295" s="32"/>
    </row>
    <row r="296" spans="2:16">
      <c r="B296" s="23" t="s">
        <v>270</v>
      </c>
      <c r="C296" s="24" t="s">
        <v>235</v>
      </c>
      <c r="D296" s="24" t="s">
        <v>271</v>
      </c>
      <c r="E296" s="24">
        <v>1229</v>
      </c>
      <c r="F296" s="24">
        <v>1622</v>
      </c>
      <c r="H296" s="31"/>
      <c r="I296" s="31"/>
      <c r="J296" s="31"/>
      <c r="K296" s="31"/>
      <c r="L296" s="31"/>
      <c r="M296" s="31"/>
      <c r="N296" s="31"/>
      <c r="O296" s="31"/>
      <c r="P296" s="32"/>
    </row>
    <row r="297" spans="2:16">
      <c r="B297" s="23" t="s">
        <v>270</v>
      </c>
      <c r="C297" s="24" t="s">
        <v>236</v>
      </c>
      <c r="D297" s="24" t="s">
        <v>272</v>
      </c>
      <c r="E297" s="24">
        <v>1132</v>
      </c>
      <c r="F297" s="24">
        <v>1524</v>
      </c>
      <c r="H297" s="31"/>
      <c r="I297" s="31"/>
      <c r="J297" s="31"/>
      <c r="K297" s="31"/>
      <c r="L297" s="31"/>
      <c r="M297" s="31"/>
      <c r="N297" s="31"/>
      <c r="O297" s="31"/>
      <c r="P297" s="32"/>
    </row>
    <row r="298" spans="2:16">
      <c r="B298" s="23" t="s">
        <v>270</v>
      </c>
      <c r="C298" s="24" t="s">
        <v>237</v>
      </c>
      <c r="D298" s="24" t="s">
        <v>272</v>
      </c>
      <c r="E298" s="24">
        <v>1132</v>
      </c>
      <c r="F298" s="24">
        <v>1524</v>
      </c>
      <c r="H298" s="31"/>
      <c r="I298" s="31"/>
      <c r="J298" s="31"/>
      <c r="K298" s="31"/>
      <c r="L298" s="31"/>
      <c r="M298" s="31"/>
      <c r="N298" s="31"/>
      <c r="O298" s="31"/>
      <c r="P298" s="32"/>
    </row>
    <row r="299" spans="2:16">
      <c r="B299" s="23" t="s">
        <v>270</v>
      </c>
      <c r="C299" s="24" t="s">
        <v>238</v>
      </c>
      <c r="D299" s="24" t="s">
        <v>272</v>
      </c>
      <c r="E299" s="24">
        <v>1132</v>
      </c>
      <c r="F299" s="24">
        <v>1524</v>
      </c>
      <c r="H299" s="31"/>
      <c r="I299" s="31"/>
      <c r="J299" s="31"/>
      <c r="K299" s="31"/>
      <c r="L299" s="31"/>
      <c r="M299" s="31"/>
      <c r="N299" s="31"/>
      <c r="O299" s="31"/>
      <c r="P299" s="32"/>
    </row>
    <row r="300" spans="2:16">
      <c r="B300" s="49" t="s">
        <v>273</v>
      </c>
      <c r="C300" s="22"/>
      <c r="D300" s="22"/>
      <c r="E300" s="22"/>
      <c r="F300" s="22"/>
      <c r="H300" s="31"/>
      <c r="I300" s="31"/>
      <c r="J300" s="31"/>
      <c r="K300" s="31"/>
      <c r="L300" s="31"/>
      <c r="M300" s="31"/>
      <c r="N300" s="31"/>
      <c r="O300" s="31"/>
      <c r="P300" s="32"/>
    </row>
    <row r="301" spans="2:16">
      <c r="B301" s="23" t="s">
        <v>274</v>
      </c>
      <c r="C301" s="24" t="s">
        <v>235</v>
      </c>
      <c r="D301" s="24" t="s">
        <v>275</v>
      </c>
      <c r="E301" s="24">
        <v>4352</v>
      </c>
      <c r="F301" s="24">
        <v>4587</v>
      </c>
      <c r="H301" s="31"/>
      <c r="I301" s="31"/>
      <c r="J301" s="31"/>
      <c r="K301" s="31"/>
      <c r="L301" s="31"/>
      <c r="M301" s="31"/>
      <c r="N301" s="31"/>
      <c r="O301" s="31"/>
      <c r="P301" s="32"/>
    </row>
    <row r="302" spans="2:16">
      <c r="B302" s="23" t="s">
        <v>274</v>
      </c>
      <c r="C302" s="24" t="s">
        <v>236</v>
      </c>
      <c r="D302" s="24" t="s">
        <v>276</v>
      </c>
      <c r="E302" s="24">
        <v>2224</v>
      </c>
      <c r="F302" s="24">
        <v>2459</v>
      </c>
      <c r="H302" s="31"/>
      <c r="I302" s="31"/>
      <c r="J302" s="31"/>
      <c r="K302" s="31"/>
      <c r="L302" s="31"/>
      <c r="M302" s="31"/>
      <c r="N302" s="31"/>
      <c r="O302" s="31"/>
      <c r="P302" s="32"/>
    </row>
    <row r="303" spans="2:16">
      <c r="B303" s="23" t="s">
        <v>274</v>
      </c>
      <c r="C303" s="24" t="s">
        <v>237</v>
      </c>
      <c r="D303" s="24" t="s">
        <v>272</v>
      </c>
      <c r="E303" s="24">
        <v>1977</v>
      </c>
      <c r="F303" s="24">
        <v>2212</v>
      </c>
      <c r="H303" s="31"/>
      <c r="I303" s="31"/>
      <c r="J303" s="31"/>
      <c r="K303" s="31"/>
      <c r="L303" s="31"/>
      <c r="M303" s="31"/>
      <c r="N303" s="31"/>
      <c r="O303" s="31"/>
      <c r="P303" s="32"/>
    </row>
    <row r="304" spans="2:16">
      <c r="B304" s="23" t="s">
        <v>274</v>
      </c>
      <c r="C304" s="24" t="s">
        <v>238</v>
      </c>
      <c r="D304" s="24" t="s">
        <v>276</v>
      </c>
      <c r="E304" s="24">
        <v>2224</v>
      </c>
      <c r="F304" s="24">
        <v>2459</v>
      </c>
      <c r="H304" s="31"/>
      <c r="I304" s="31"/>
      <c r="J304" s="31"/>
      <c r="K304" s="31"/>
      <c r="L304" s="31"/>
      <c r="M304" s="31"/>
      <c r="N304" s="31"/>
      <c r="O304" s="31"/>
      <c r="P304" s="32"/>
    </row>
    <row r="305" spans="2:16">
      <c r="B305" s="49" t="s">
        <v>277</v>
      </c>
      <c r="C305" s="22"/>
      <c r="D305" s="22"/>
      <c r="E305" s="22"/>
      <c r="F305" s="22"/>
      <c r="H305" s="31"/>
      <c r="I305" s="31"/>
      <c r="J305" s="31"/>
      <c r="K305" s="31"/>
      <c r="L305" s="31"/>
      <c r="M305" s="31"/>
      <c r="N305" s="31"/>
      <c r="O305" s="31"/>
      <c r="P305" s="32"/>
    </row>
    <row r="306" spans="2:16">
      <c r="B306" s="23" t="s">
        <v>278</v>
      </c>
      <c r="C306" s="24" t="s">
        <v>279</v>
      </c>
      <c r="D306" s="24" t="s">
        <v>280</v>
      </c>
      <c r="E306" s="24">
        <v>2000</v>
      </c>
      <c r="F306" s="24">
        <v>2393</v>
      </c>
      <c r="H306" s="31"/>
      <c r="I306" s="31"/>
      <c r="J306" s="31"/>
      <c r="K306" s="31"/>
      <c r="L306" s="31"/>
      <c r="M306" s="31"/>
      <c r="N306" s="31"/>
      <c r="O306" s="31"/>
      <c r="P306" s="32"/>
    </row>
    <row r="307" spans="2:16">
      <c r="B307" s="49" t="s">
        <v>281</v>
      </c>
      <c r="C307" s="22"/>
      <c r="D307" s="22"/>
      <c r="E307" s="22"/>
      <c r="F307" s="22"/>
      <c r="H307" s="31"/>
      <c r="I307" s="31"/>
      <c r="J307" s="31"/>
      <c r="K307" s="31"/>
      <c r="L307" s="31"/>
      <c r="M307" s="31"/>
      <c r="N307" s="31"/>
      <c r="O307" s="31"/>
      <c r="P307" s="32"/>
    </row>
    <row r="308" spans="2:16">
      <c r="B308" s="23" t="s">
        <v>282</v>
      </c>
      <c r="C308" s="24" t="s">
        <v>235</v>
      </c>
      <c r="D308" s="22"/>
      <c r="E308" s="24">
        <v>1749</v>
      </c>
      <c r="F308" s="22"/>
      <c r="H308" s="31"/>
      <c r="I308" s="31"/>
      <c r="J308" s="31"/>
      <c r="K308" s="31"/>
      <c r="L308" s="31"/>
      <c r="M308" s="31"/>
      <c r="N308" s="31"/>
      <c r="O308" s="31"/>
      <c r="P308" s="32"/>
    </row>
    <row r="309" spans="2:16">
      <c r="B309" s="23" t="s">
        <v>282</v>
      </c>
      <c r="C309" s="24" t="s">
        <v>236</v>
      </c>
      <c r="D309" s="22"/>
      <c r="E309" s="24">
        <v>982</v>
      </c>
      <c r="F309" s="22"/>
      <c r="H309" s="31"/>
      <c r="I309" s="31"/>
      <c r="J309" s="31"/>
      <c r="K309" s="31"/>
      <c r="L309" s="31"/>
      <c r="M309" s="31"/>
      <c r="N309" s="31"/>
      <c r="O309" s="31"/>
      <c r="P309" s="32"/>
    </row>
    <row r="310" spans="2:16">
      <c r="B310" s="23" t="s">
        <v>282</v>
      </c>
      <c r="C310" s="24" t="s">
        <v>237</v>
      </c>
      <c r="D310" s="22"/>
      <c r="E310" s="24">
        <v>659</v>
      </c>
      <c r="F310" s="22"/>
      <c r="H310" s="31"/>
      <c r="I310" s="31"/>
      <c r="J310" s="31"/>
      <c r="K310" s="31"/>
      <c r="L310" s="31"/>
      <c r="M310" s="31"/>
      <c r="N310" s="31"/>
      <c r="O310" s="31"/>
      <c r="P310" s="32"/>
    </row>
    <row r="311" spans="2:16">
      <c r="B311" s="23" t="s">
        <v>282</v>
      </c>
      <c r="C311" s="24" t="s">
        <v>238</v>
      </c>
      <c r="D311" s="22"/>
      <c r="E311" s="24">
        <v>928</v>
      </c>
      <c r="F311" s="22"/>
      <c r="H311" s="31"/>
      <c r="I311" s="31"/>
      <c r="J311" s="31"/>
      <c r="K311" s="31"/>
      <c r="L311" s="31"/>
      <c r="M311" s="31"/>
      <c r="N311" s="31"/>
      <c r="O311" s="31"/>
      <c r="P311" s="32"/>
    </row>
    <row r="312" spans="2:16">
      <c r="B312" s="49" t="s">
        <v>325</v>
      </c>
      <c r="C312" s="24"/>
      <c r="D312" s="22"/>
      <c r="E312" s="24"/>
      <c r="F312" s="22"/>
      <c r="H312" s="31"/>
      <c r="I312" s="31"/>
      <c r="J312" s="31"/>
      <c r="K312" s="31"/>
      <c r="L312" s="31"/>
      <c r="M312" s="31"/>
      <c r="N312" s="31"/>
      <c r="O312" s="31"/>
      <c r="P312" s="32"/>
    </row>
    <row r="313" spans="2:16" ht="22.8">
      <c r="B313" s="23" t="s">
        <v>325</v>
      </c>
      <c r="C313" s="24" t="s">
        <v>326</v>
      </c>
      <c r="D313" s="22" t="s">
        <v>328</v>
      </c>
      <c r="E313" s="24">
        <v>400</v>
      </c>
      <c r="F313" s="22"/>
      <c r="G313" s="27" t="s">
        <v>591</v>
      </c>
      <c r="H313" s="31"/>
      <c r="I313" s="31"/>
      <c r="J313" s="31"/>
      <c r="K313" s="31"/>
      <c r="L313" s="31"/>
      <c r="M313" s="31"/>
      <c r="N313" s="31"/>
      <c r="O313" s="31"/>
      <c r="P313" s="32"/>
    </row>
    <row r="314" spans="2:16">
      <c r="B314" s="23" t="s">
        <v>325</v>
      </c>
      <c r="C314" s="24" t="s">
        <v>327</v>
      </c>
      <c r="D314" s="22" t="s">
        <v>329</v>
      </c>
      <c r="E314" s="24">
        <v>1200</v>
      </c>
      <c r="F314" s="22"/>
      <c r="G314" s="27" t="s">
        <v>591</v>
      </c>
      <c r="H314" s="31"/>
      <c r="I314" s="31"/>
      <c r="J314" s="31"/>
      <c r="K314" s="31"/>
      <c r="L314" s="31"/>
      <c r="M314" s="31"/>
      <c r="N314" s="31"/>
      <c r="O314" s="31"/>
      <c r="P314" s="32"/>
    </row>
    <row r="315" spans="2:16">
      <c r="B315" s="49" t="s">
        <v>84</v>
      </c>
      <c r="C315" s="24"/>
      <c r="D315" s="22"/>
      <c r="E315" s="24"/>
      <c r="F315" s="22"/>
      <c r="G315" s="27"/>
      <c r="H315" s="31"/>
      <c r="I315" s="31"/>
      <c r="J315" s="31"/>
      <c r="K315" s="31"/>
      <c r="L315" s="31"/>
      <c r="M315" s="31"/>
      <c r="N315" s="31"/>
      <c r="O315" s="31"/>
      <c r="P315" s="32"/>
    </row>
    <row r="316" spans="2:16" ht="22.8">
      <c r="B316" s="23" t="s">
        <v>703</v>
      </c>
      <c r="C316" s="24" t="s">
        <v>279</v>
      </c>
      <c r="D316" s="22"/>
      <c r="E316" s="24">
        <v>1100</v>
      </c>
      <c r="F316" s="22"/>
      <c r="G316" s="27" t="s">
        <v>700</v>
      </c>
      <c r="H316" s="31"/>
      <c r="I316" s="31"/>
      <c r="J316" s="31"/>
      <c r="K316" s="31"/>
      <c r="L316" s="31"/>
      <c r="M316" s="31"/>
      <c r="N316" s="31"/>
      <c r="O316" s="31"/>
      <c r="P316" s="32"/>
    </row>
    <row r="317" spans="2:16" ht="22.8">
      <c r="B317" s="23" t="s">
        <v>701</v>
      </c>
      <c r="C317" s="24" t="s">
        <v>279</v>
      </c>
      <c r="D317" s="22"/>
      <c r="E317" s="24">
        <v>600</v>
      </c>
      <c r="F317" s="22"/>
      <c r="G317" s="27" t="s">
        <v>700</v>
      </c>
      <c r="H317" s="31"/>
      <c r="I317" s="31"/>
      <c r="J317" s="31"/>
      <c r="K317" s="31"/>
      <c r="L317" s="31"/>
      <c r="M317" s="31"/>
      <c r="N317" s="31"/>
      <c r="O317" s="31"/>
      <c r="P317" s="32"/>
    </row>
    <row r="318" spans="2:16" ht="22.8">
      <c r="B318" s="23" t="s">
        <v>702</v>
      </c>
      <c r="C318" s="24" t="s">
        <v>279</v>
      </c>
      <c r="D318" s="22"/>
      <c r="E318" s="24">
        <v>1100</v>
      </c>
      <c r="F318" s="22"/>
      <c r="G318" s="27" t="s">
        <v>700</v>
      </c>
      <c r="H318" s="31"/>
      <c r="I318" s="31"/>
      <c r="J318" s="31"/>
      <c r="K318" s="31"/>
      <c r="L318" s="31"/>
      <c r="M318" s="31"/>
      <c r="N318" s="31"/>
      <c r="O318" s="31"/>
      <c r="P318" s="32"/>
    </row>
    <row r="319" spans="2:16">
      <c r="H319" s="31"/>
      <c r="I319" s="31"/>
      <c r="J319" s="31"/>
      <c r="K319" s="31"/>
      <c r="L319" s="31"/>
      <c r="M319" s="31"/>
      <c r="N319" s="31"/>
      <c r="O319" s="31"/>
      <c r="P319" s="32"/>
    </row>
    <row r="320" spans="2:16">
      <c r="B320" s="15" t="s">
        <v>283</v>
      </c>
      <c r="H320" s="31"/>
      <c r="I320" s="31"/>
      <c r="J320" s="31"/>
      <c r="K320" s="31"/>
      <c r="L320" s="31"/>
      <c r="M320" s="31"/>
      <c r="N320" s="31"/>
      <c r="O320" s="31"/>
      <c r="P320" s="32"/>
    </row>
    <row r="321" spans="2:16" ht="34.200000000000003">
      <c r="B321" s="34" t="s">
        <v>207</v>
      </c>
      <c r="C321" s="24" t="s">
        <v>284</v>
      </c>
      <c r="D321" s="24" t="s">
        <v>285</v>
      </c>
      <c r="H321" s="31"/>
      <c r="I321" s="31"/>
      <c r="J321" s="31"/>
      <c r="K321" s="31"/>
      <c r="L321" s="31"/>
      <c r="M321" s="31"/>
      <c r="N321" s="31"/>
      <c r="O321" s="31"/>
      <c r="P321" s="32"/>
    </row>
    <row r="322" spans="2:16">
      <c r="B322" s="34" t="s">
        <v>286</v>
      </c>
      <c r="C322" s="24">
        <v>15</v>
      </c>
      <c r="D322" s="24">
        <v>100</v>
      </c>
      <c r="H322" s="31"/>
      <c r="I322" s="31"/>
      <c r="J322" s="31"/>
      <c r="K322" s="31"/>
      <c r="L322" s="31"/>
      <c r="M322" s="31"/>
      <c r="N322" s="31"/>
      <c r="O322" s="31"/>
      <c r="P322" s="32"/>
    </row>
    <row r="323" spans="2:16">
      <c r="B323" s="34" t="s">
        <v>248</v>
      </c>
      <c r="C323" s="24">
        <v>18</v>
      </c>
      <c r="D323" s="24">
        <v>75</v>
      </c>
      <c r="H323" s="30"/>
    </row>
    <row r="324" spans="2:16">
      <c r="B324" s="34" t="s">
        <v>287</v>
      </c>
      <c r="C324" s="24">
        <v>18</v>
      </c>
      <c r="D324" s="24">
        <v>75</v>
      </c>
      <c r="H324" s="30"/>
    </row>
    <row r="325" spans="2:16">
      <c r="B325" s="34" t="s">
        <v>288</v>
      </c>
      <c r="C325" s="24">
        <v>60</v>
      </c>
      <c r="D325" s="24">
        <v>0</v>
      </c>
      <c r="H325" s="30"/>
    </row>
    <row r="326" spans="2:16">
      <c r="B326" s="34" t="s">
        <v>289</v>
      </c>
      <c r="C326" s="24">
        <v>20</v>
      </c>
      <c r="D326" s="24">
        <v>0</v>
      </c>
      <c r="H326" s="30"/>
    </row>
    <row r="327" spans="2:16">
      <c r="B327" s="34" t="s">
        <v>290</v>
      </c>
      <c r="C327" s="24">
        <v>10</v>
      </c>
      <c r="D327" s="24">
        <v>0</v>
      </c>
      <c r="H327" s="30"/>
    </row>
    <row r="328" spans="2:16">
      <c r="B328" s="34" t="s">
        <v>291</v>
      </c>
      <c r="C328" s="24">
        <v>20</v>
      </c>
      <c r="D328" s="24">
        <v>25</v>
      </c>
      <c r="H328" s="30"/>
    </row>
    <row r="329" spans="2:16">
      <c r="H329" s="30"/>
    </row>
    <row r="330" spans="2:16">
      <c r="B330" s="15" t="s">
        <v>292</v>
      </c>
      <c r="H330" s="30"/>
    </row>
    <row r="331" spans="2:16">
      <c r="H331" s="30"/>
    </row>
    <row r="332" spans="2:16">
      <c r="H332" s="30"/>
    </row>
    <row r="333" spans="2:16">
      <c r="H333" s="30"/>
    </row>
    <row r="334" spans="2:16">
      <c r="H334" s="30"/>
    </row>
    <row r="335" spans="2:16">
      <c r="H335" s="30"/>
    </row>
    <row r="357" spans="2:36">
      <c r="B357" s="27" t="s">
        <v>293</v>
      </c>
    </row>
    <row r="358" spans="2:36">
      <c r="B358" s="35" t="s">
        <v>294</v>
      </c>
      <c r="C358" s="36">
        <v>2017</v>
      </c>
      <c r="D358" s="36">
        <v>2018</v>
      </c>
      <c r="E358" s="36">
        <v>2019</v>
      </c>
      <c r="F358" s="36">
        <v>2020</v>
      </c>
      <c r="G358" s="36">
        <v>2021</v>
      </c>
      <c r="H358" s="36">
        <v>2022</v>
      </c>
      <c r="I358" s="36">
        <v>2023</v>
      </c>
      <c r="J358" s="36">
        <v>2024</v>
      </c>
      <c r="K358" s="36">
        <v>2025</v>
      </c>
      <c r="L358" s="36">
        <v>2026</v>
      </c>
      <c r="M358" s="36">
        <v>2027</v>
      </c>
      <c r="N358" s="36">
        <v>2028</v>
      </c>
      <c r="O358" s="36">
        <v>2029</v>
      </c>
      <c r="P358" s="36">
        <v>2030</v>
      </c>
      <c r="Q358" s="36">
        <v>2031</v>
      </c>
      <c r="R358" s="36">
        <v>2032</v>
      </c>
      <c r="S358" s="36">
        <v>2033</v>
      </c>
      <c r="T358" s="36">
        <v>2034</v>
      </c>
      <c r="U358" s="36">
        <v>2035</v>
      </c>
      <c r="V358" s="36">
        <v>2036</v>
      </c>
      <c r="W358" s="36">
        <v>2037</v>
      </c>
      <c r="X358" s="36">
        <v>2038</v>
      </c>
      <c r="Y358" s="36">
        <v>2039</v>
      </c>
      <c r="Z358" s="36">
        <v>2040</v>
      </c>
      <c r="AA358" s="36">
        <v>2041</v>
      </c>
      <c r="AB358" s="36">
        <v>2042</v>
      </c>
      <c r="AC358" s="36">
        <v>2043</v>
      </c>
      <c r="AD358" s="36">
        <v>2044</v>
      </c>
      <c r="AE358" s="36">
        <v>2045</v>
      </c>
      <c r="AF358" s="36">
        <v>2046</v>
      </c>
      <c r="AG358" s="36">
        <v>2047</v>
      </c>
      <c r="AH358" s="36">
        <v>2048</v>
      </c>
      <c r="AI358" s="36">
        <v>2049</v>
      </c>
      <c r="AJ358" s="36">
        <v>2050</v>
      </c>
    </row>
    <row r="359" spans="2:36">
      <c r="B359" s="21" t="s">
        <v>295</v>
      </c>
      <c r="C359" s="37">
        <v>1</v>
      </c>
      <c r="D359" s="37">
        <f>($P$359-$C$359)/($P$358-$C$358)+C359</f>
        <v>0.99</v>
      </c>
      <c r="E359" s="37">
        <f t="shared" ref="E359:O359" si="25">($P$359-$C$359)/($P$358-$C$358)+D359</f>
        <v>0.98</v>
      </c>
      <c r="F359" s="37">
        <f t="shared" si="25"/>
        <v>0.97</v>
      </c>
      <c r="G359" s="37">
        <f t="shared" si="25"/>
        <v>0.96</v>
      </c>
      <c r="H359" s="37">
        <f t="shared" si="25"/>
        <v>0.95</v>
      </c>
      <c r="I359" s="37">
        <f t="shared" si="25"/>
        <v>0.94</v>
      </c>
      <c r="J359" s="37">
        <f t="shared" si="25"/>
        <v>0.92999999999999994</v>
      </c>
      <c r="K359" s="37">
        <f t="shared" si="25"/>
        <v>0.91999999999999993</v>
      </c>
      <c r="L359" s="37">
        <f t="shared" si="25"/>
        <v>0.90999999999999992</v>
      </c>
      <c r="M359" s="37">
        <f t="shared" si="25"/>
        <v>0.89999999999999991</v>
      </c>
      <c r="N359" s="37">
        <f t="shared" si="25"/>
        <v>0.8899999999999999</v>
      </c>
      <c r="O359" s="37">
        <f t="shared" si="25"/>
        <v>0.87999999999999989</v>
      </c>
      <c r="P359" s="37">
        <v>0.87</v>
      </c>
      <c r="Q359" s="37">
        <v>0.87</v>
      </c>
      <c r="R359" s="37">
        <v>0.87</v>
      </c>
      <c r="S359" s="37">
        <v>0.87</v>
      </c>
      <c r="T359" s="37">
        <v>0.87</v>
      </c>
      <c r="U359" s="37">
        <v>0.87</v>
      </c>
      <c r="V359" s="37">
        <v>0.87</v>
      </c>
      <c r="W359" s="37">
        <v>0.87</v>
      </c>
      <c r="X359" s="37">
        <v>0.87</v>
      </c>
      <c r="Y359" s="37">
        <v>0.87</v>
      </c>
      <c r="Z359" s="37">
        <v>0.87</v>
      </c>
      <c r="AA359" s="37">
        <v>0.87</v>
      </c>
      <c r="AB359" s="37">
        <v>0.87</v>
      </c>
      <c r="AC359" s="37">
        <v>0.87</v>
      </c>
      <c r="AD359" s="37">
        <v>0.87</v>
      </c>
      <c r="AE359" s="37">
        <v>0.87</v>
      </c>
      <c r="AF359" s="37">
        <v>0.87</v>
      </c>
      <c r="AG359" s="37">
        <v>0.87</v>
      </c>
      <c r="AH359" s="37">
        <v>0.87</v>
      </c>
      <c r="AI359" s="37">
        <v>0.87</v>
      </c>
      <c r="AJ359" s="37">
        <v>0.87</v>
      </c>
    </row>
    <row r="360" spans="2:36">
      <c r="B360" s="21" t="s">
        <v>296</v>
      </c>
      <c r="C360" s="37">
        <v>1</v>
      </c>
      <c r="D360" s="37">
        <f>($AJ$360-$C$360)/($AJ$358-$C$358)+C360</f>
        <v>0.99545454545454548</v>
      </c>
      <c r="E360" s="37">
        <f t="shared" ref="E360:AI360" si="26">($AJ$360-$C$360)/($AJ$358-$C$358)+D360</f>
        <v>0.99090909090909096</v>
      </c>
      <c r="F360" s="37">
        <f t="shared" si="26"/>
        <v>0.98636363636363644</v>
      </c>
      <c r="G360" s="37">
        <f t="shared" si="26"/>
        <v>0.98181818181818192</v>
      </c>
      <c r="H360" s="37">
        <f t="shared" si="26"/>
        <v>0.9772727272727274</v>
      </c>
      <c r="I360" s="37">
        <f t="shared" si="26"/>
        <v>0.97272727272727288</v>
      </c>
      <c r="J360" s="37">
        <f t="shared" si="26"/>
        <v>0.96818181818181837</v>
      </c>
      <c r="K360" s="37">
        <f t="shared" si="26"/>
        <v>0.96363636363636385</v>
      </c>
      <c r="L360" s="37">
        <f t="shared" si="26"/>
        <v>0.95909090909090933</v>
      </c>
      <c r="M360" s="37">
        <f t="shared" si="26"/>
        <v>0.95454545454545481</v>
      </c>
      <c r="N360" s="37">
        <f t="shared" si="26"/>
        <v>0.95000000000000029</v>
      </c>
      <c r="O360" s="37">
        <f t="shared" si="26"/>
        <v>0.94545454545454577</v>
      </c>
      <c r="P360" s="37">
        <f t="shared" si="26"/>
        <v>0.94090909090909125</v>
      </c>
      <c r="Q360" s="37">
        <f t="shared" si="26"/>
        <v>0.93636363636363673</v>
      </c>
      <c r="R360" s="37">
        <f t="shared" si="26"/>
        <v>0.93181818181818221</v>
      </c>
      <c r="S360" s="37">
        <f t="shared" si="26"/>
        <v>0.92727272727272769</v>
      </c>
      <c r="T360" s="37">
        <f t="shared" si="26"/>
        <v>0.92272727272727317</v>
      </c>
      <c r="U360" s="37">
        <f t="shared" si="26"/>
        <v>0.91818181818181865</v>
      </c>
      <c r="V360" s="37">
        <f t="shared" si="26"/>
        <v>0.91363636363636413</v>
      </c>
      <c r="W360" s="37">
        <f t="shared" si="26"/>
        <v>0.90909090909090962</v>
      </c>
      <c r="X360" s="37">
        <f t="shared" si="26"/>
        <v>0.9045454545454551</v>
      </c>
      <c r="Y360" s="37">
        <f t="shared" si="26"/>
        <v>0.90000000000000058</v>
      </c>
      <c r="Z360" s="37">
        <f t="shared" si="26"/>
        <v>0.89545454545454606</v>
      </c>
      <c r="AA360" s="37">
        <f t="shared" si="26"/>
        <v>0.89090909090909154</v>
      </c>
      <c r="AB360" s="37">
        <f t="shared" si="26"/>
        <v>0.88636363636363702</v>
      </c>
      <c r="AC360" s="37">
        <f t="shared" si="26"/>
        <v>0.8818181818181825</v>
      </c>
      <c r="AD360" s="37">
        <f t="shared" si="26"/>
        <v>0.87727272727272798</v>
      </c>
      <c r="AE360" s="37">
        <f t="shared" si="26"/>
        <v>0.87272727272727346</v>
      </c>
      <c r="AF360" s="37">
        <f t="shared" si="26"/>
        <v>0.86818181818181894</v>
      </c>
      <c r="AG360" s="37">
        <f t="shared" si="26"/>
        <v>0.86363636363636442</v>
      </c>
      <c r="AH360" s="37">
        <f t="shared" si="26"/>
        <v>0.8590909090909099</v>
      </c>
      <c r="AI360" s="37">
        <f t="shared" si="26"/>
        <v>0.85454545454545539</v>
      </c>
      <c r="AJ360" s="37">
        <v>0.85</v>
      </c>
    </row>
    <row r="361" spans="2:36">
      <c r="B361" s="21" t="s">
        <v>297</v>
      </c>
      <c r="C361" s="37">
        <v>1</v>
      </c>
      <c r="D361" s="37">
        <f>($F$361-$C$361)/($F$358-$C$358)+C361</f>
        <v>0.95</v>
      </c>
      <c r="E361" s="37">
        <f>($F$361-$C$361)/($F$358-$C$358)+D361</f>
        <v>0.89999999999999991</v>
      </c>
      <c r="F361" s="37">
        <v>0.85</v>
      </c>
      <c r="G361" s="37">
        <v>0.85</v>
      </c>
      <c r="H361" s="37">
        <v>0.85</v>
      </c>
      <c r="I361" s="37">
        <v>0.85</v>
      </c>
      <c r="J361" s="37">
        <v>0.85</v>
      </c>
      <c r="K361" s="37">
        <v>0.85</v>
      </c>
      <c r="L361" s="37">
        <v>0.85</v>
      </c>
      <c r="M361" s="37">
        <v>0.85</v>
      </c>
      <c r="N361" s="37">
        <v>0.85</v>
      </c>
      <c r="O361" s="37">
        <v>0.85</v>
      </c>
      <c r="P361" s="37">
        <v>0.85</v>
      </c>
      <c r="Q361" s="37">
        <v>0.85</v>
      </c>
      <c r="R361" s="37">
        <v>0.85</v>
      </c>
      <c r="S361" s="37">
        <v>0.85</v>
      </c>
      <c r="T361" s="37">
        <v>0.85</v>
      </c>
      <c r="U361" s="37">
        <v>0.85</v>
      </c>
      <c r="V361" s="37">
        <v>0.85</v>
      </c>
      <c r="W361" s="37">
        <v>0.85</v>
      </c>
      <c r="X361" s="37">
        <v>0.85</v>
      </c>
      <c r="Y361" s="37">
        <v>0.85</v>
      </c>
      <c r="Z361" s="37">
        <v>0.85</v>
      </c>
      <c r="AA361" s="37">
        <v>0.85</v>
      </c>
      <c r="AB361" s="37">
        <v>0.85</v>
      </c>
      <c r="AC361" s="37">
        <v>0.85</v>
      </c>
      <c r="AD361" s="37">
        <v>0.85</v>
      </c>
      <c r="AE361" s="37">
        <v>0.85</v>
      </c>
      <c r="AF361" s="37">
        <v>0.85</v>
      </c>
      <c r="AG361" s="37">
        <v>0.85</v>
      </c>
      <c r="AH361" s="37">
        <v>0.85</v>
      </c>
      <c r="AI361" s="37">
        <v>0.85</v>
      </c>
      <c r="AJ361" s="37">
        <v>0.85</v>
      </c>
    </row>
    <row r="362" spans="2:36">
      <c r="B362" s="21" t="s">
        <v>277</v>
      </c>
      <c r="C362" s="37">
        <v>1</v>
      </c>
      <c r="D362" s="37">
        <v>0.92</v>
      </c>
      <c r="E362" s="37">
        <v>0.85</v>
      </c>
      <c r="F362" s="37">
        <v>0.8</v>
      </c>
      <c r="G362" s="37">
        <v>0.76</v>
      </c>
      <c r="H362" s="37">
        <v>0.72</v>
      </c>
      <c r="I362" s="37">
        <v>0.69</v>
      </c>
      <c r="J362" s="37">
        <v>0.67</v>
      </c>
      <c r="K362" s="37">
        <v>0.65</v>
      </c>
      <c r="L362" s="37">
        <v>0.63</v>
      </c>
      <c r="M362" s="37">
        <v>0.61</v>
      </c>
      <c r="N362" s="37">
        <v>0.59</v>
      </c>
      <c r="O362" s="37">
        <v>0.56999999999999995</v>
      </c>
      <c r="P362" s="37">
        <v>0.55000000000000004</v>
      </c>
      <c r="Q362" s="37">
        <v>0.54</v>
      </c>
      <c r="R362" s="37">
        <v>0.53</v>
      </c>
      <c r="S362" s="37">
        <f>($Z$362-$R$362)/($Z$358-$R$358)+R362</f>
        <v>0.52124999999999999</v>
      </c>
      <c r="T362" s="37">
        <f t="shared" ref="T362:Y362" si="27">($Z$362-$R$362)/($Z$358-$R$358)+S362</f>
        <v>0.51249999999999996</v>
      </c>
      <c r="U362" s="37">
        <f t="shared" si="27"/>
        <v>0.50374999999999992</v>
      </c>
      <c r="V362" s="37">
        <f t="shared" si="27"/>
        <v>0.49499999999999994</v>
      </c>
      <c r="W362" s="37">
        <f t="shared" si="27"/>
        <v>0.48624999999999996</v>
      </c>
      <c r="X362" s="37">
        <f t="shared" si="27"/>
        <v>0.47749999999999998</v>
      </c>
      <c r="Y362" s="37">
        <f t="shared" si="27"/>
        <v>0.46875</v>
      </c>
      <c r="Z362" s="37">
        <v>0.46</v>
      </c>
      <c r="AA362" s="37">
        <f>($AJ$362-$Z$362)/($AJ$358-$Z$358)+Z362</f>
        <v>0.45600000000000002</v>
      </c>
      <c r="AB362" s="37">
        <f t="shared" ref="AB362:AI362" si="28">($AJ$362-$Z$362)/($AJ$358-$Z$358)+AA362</f>
        <v>0.45200000000000001</v>
      </c>
      <c r="AC362" s="37">
        <f t="shared" si="28"/>
        <v>0.44800000000000001</v>
      </c>
      <c r="AD362" s="37">
        <f t="shared" si="28"/>
        <v>0.44400000000000001</v>
      </c>
      <c r="AE362" s="37">
        <f t="shared" si="28"/>
        <v>0.44</v>
      </c>
      <c r="AF362" s="37">
        <f t="shared" si="28"/>
        <v>0.436</v>
      </c>
      <c r="AG362" s="37">
        <f t="shared" si="28"/>
        <v>0.432</v>
      </c>
      <c r="AH362" s="37">
        <f t="shared" si="28"/>
        <v>0.42799999999999999</v>
      </c>
      <c r="AI362" s="37">
        <f t="shared" si="28"/>
        <v>0.42399999999999999</v>
      </c>
      <c r="AJ362" s="37">
        <v>0.42</v>
      </c>
    </row>
    <row r="363" spans="2:36">
      <c r="B363" s="21" t="s">
        <v>20</v>
      </c>
      <c r="C363" s="37">
        <v>1</v>
      </c>
      <c r="D363" s="37">
        <f>($P$363-$C$363)/($P$358-$C$358)+C363</f>
        <v>0.99153846153846159</v>
      </c>
      <c r="E363" s="37">
        <f t="shared" ref="E363:O363" si="29">($P$363-$C$363)/($P$358-$C$358)+D363</f>
        <v>0.98307692307692318</v>
      </c>
      <c r="F363" s="37">
        <f t="shared" si="29"/>
        <v>0.97461538461538477</v>
      </c>
      <c r="G363" s="37">
        <f t="shared" si="29"/>
        <v>0.96615384615384636</v>
      </c>
      <c r="H363" s="37">
        <f t="shared" si="29"/>
        <v>0.95769230769230795</v>
      </c>
      <c r="I363" s="37">
        <f t="shared" si="29"/>
        <v>0.94923076923076954</v>
      </c>
      <c r="J363" s="37">
        <f t="shared" si="29"/>
        <v>0.94076923076923114</v>
      </c>
      <c r="K363" s="37">
        <f t="shared" si="29"/>
        <v>0.93230769230769273</v>
      </c>
      <c r="L363" s="37">
        <f t="shared" si="29"/>
        <v>0.92384615384615432</v>
      </c>
      <c r="M363" s="37">
        <f t="shared" si="29"/>
        <v>0.91538461538461591</v>
      </c>
      <c r="N363" s="37">
        <f t="shared" si="29"/>
        <v>0.9069230769230775</v>
      </c>
      <c r="O363" s="37">
        <f t="shared" si="29"/>
        <v>0.89846153846153909</v>
      </c>
      <c r="P363" s="37">
        <v>0.89</v>
      </c>
      <c r="Q363" s="37">
        <f>($Z$363-$P$363)/($Z$358-$P$358)+P363</f>
        <v>0.88500000000000001</v>
      </c>
      <c r="R363" s="37">
        <f t="shared" ref="R363:Y363" si="30">($Z$363-$P$363)/($Z$358-$P$358)+Q363</f>
        <v>0.88</v>
      </c>
      <c r="S363" s="37">
        <f t="shared" si="30"/>
        <v>0.875</v>
      </c>
      <c r="T363" s="37">
        <f t="shared" si="30"/>
        <v>0.87</v>
      </c>
      <c r="U363" s="37">
        <f t="shared" si="30"/>
        <v>0.86499999999999999</v>
      </c>
      <c r="V363" s="37">
        <f t="shared" si="30"/>
        <v>0.86</v>
      </c>
      <c r="W363" s="37">
        <f t="shared" si="30"/>
        <v>0.85499999999999998</v>
      </c>
      <c r="X363" s="37">
        <f t="shared" si="30"/>
        <v>0.85</v>
      </c>
      <c r="Y363" s="37">
        <f t="shared" si="30"/>
        <v>0.84499999999999997</v>
      </c>
      <c r="Z363" s="37">
        <v>0.84</v>
      </c>
      <c r="AA363" s="37">
        <f>($AJ$363-$Z$363)/($AJ$358-$Z$358)+Z363</f>
        <v>0.83699999999999997</v>
      </c>
      <c r="AB363" s="37">
        <f t="shared" ref="AB363:AI363" si="31">($AJ$363-$Z$363)/($AJ$358-$Z$358)+AA363</f>
        <v>0.83399999999999996</v>
      </c>
      <c r="AC363" s="37">
        <f t="shared" si="31"/>
        <v>0.83099999999999996</v>
      </c>
      <c r="AD363" s="37">
        <f t="shared" si="31"/>
        <v>0.82799999999999996</v>
      </c>
      <c r="AE363" s="37">
        <f t="shared" si="31"/>
        <v>0.82499999999999996</v>
      </c>
      <c r="AF363" s="37">
        <f t="shared" si="31"/>
        <v>0.82199999999999995</v>
      </c>
      <c r="AG363" s="37">
        <f t="shared" si="31"/>
        <v>0.81899999999999995</v>
      </c>
      <c r="AH363" s="37">
        <f t="shared" si="31"/>
        <v>0.81599999999999995</v>
      </c>
      <c r="AI363" s="37">
        <f t="shared" si="31"/>
        <v>0.81299999999999994</v>
      </c>
      <c r="AJ363" s="37">
        <v>0.81</v>
      </c>
    </row>
    <row r="364" spans="2:36">
      <c r="B364" s="21" t="s">
        <v>298</v>
      </c>
      <c r="C364" s="37">
        <v>1</v>
      </c>
      <c r="D364" s="37">
        <v>1</v>
      </c>
      <c r="E364" s="37">
        <v>1</v>
      </c>
      <c r="F364" s="37">
        <v>1</v>
      </c>
      <c r="G364" s="37">
        <f>($K$364-$F$364)/($K$358-$F$358)+F364</f>
        <v>0.98199999999999998</v>
      </c>
      <c r="H364" s="37">
        <f t="shared" ref="H364:J364" si="32">($K$364-$F$364)/($K$358-$F$358)+G364</f>
        <v>0.96399999999999997</v>
      </c>
      <c r="I364" s="37">
        <f t="shared" si="32"/>
        <v>0.94599999999999995</v>
      </c>
      <c r="J364" s="37">
        <f t="shared" si="32"/>
        <v>0.92799999999999994</v>
      </c>
      <c r="K364" s="37">
        <v>0.91</v>
      </c>
      <c r="L364" s="37">
        <f>($P$364-$K$364)/($P$358-$K$358)+K364</f>
        <v>0.9</v>
      </c>
      <c r="M364" s="37">
        <f t="shared" ref="M364:O364" si="33">($P$364-$K$364)/($P$358-$K$358)+L364</f>
        <v>0.89</v>
      </c>
      <c r="N364" s="37">
        <f t="shared" si="33"/>
        <v>0.88</v>
      </c>
      <c r="O364" s="37">
        <f t="shared" si="33"/>
        <v>0.87</v>
      </c>
      <c r="P364" s="37">
        <v>0.86</v>
      </c>
      <c r="Q364" s="37">
        <f>($U$364-$P$364)/($U$358-$P$358)+P364</f>
        <v>0.85399999999999998</v>
      </c>
      <c r="R364" s="37">
        <f t="shared" ref="R364:T364" si="34">($U$364-$P$364)/($U$358-$P$358)+Q364</f>
        <v>0.84799999999999998</v>
      </c>
      <c r="S364" s="37">
        <f t="shared" si="34"/>
        <v>0.84199999999999997</v>
      </c>
      <c r="T364" s="37">
        <f t="shared" si="34"/>
        <v>0.83599999999999997</v>
      </c>
      <c r="U364" s="37">
        <v>0.83</v>
      </c>
      <c r="V364" s="37">
        <f>($Z$364-$U$364)/($Z$358-$U$358)+U364</f>
        <v>0.82399999999999995</v>
      </c>
      <c r="W364" s="37">
        <f t="shared" ref="W364:Y364" si="35">($Z$364-$U$364)/($Z$358-$U$358)+V364</f>
        <v>0.81799999999999995</v>
      </c>
      <c r="X364" s="37">
        <f t="shared" si="35"/>
        <v>0.81199999999999994</v>
      </c>
      <c r="Y364" s="37">
        <f t="shared" si="35"/>
        <v>0.80599999999999994</v>
      </c>
      <c r="Z364" s="37">
        <v>0.8</v>
      </c>
      <c r="AA364" s="37">
        <f>($AE$364-$Z$364)/($AE$358-$Z$358)+Z364</f>
        <v>0.79800000000000004</v>
      </c>
      <c r="AB364" s="37">
        <f t="shared" ref="AB364:AD364" si="36">($AE$364-$Z$364)/($AE$358-$Z$358)+AA364</f>
        <v>0.79600000000000004</v>
      </c>
      <c r="AC364" s="37">
        <f t="shared" si="36"/>
        <v>0.79400000000000004</v>
      </c>
      <c r="AD364" s="37">
        <f t="shared" si="36"/>
        <v>0.79200000000000004</v>
      </c>
      <c r="AE364" s="37">
        <v>0.79</v>
      </c>
      <c r="AF364" s="37">
        <f>($AJ$364-$AE$364)/($AJ$358-$AE$358)+AE364</f>
        <v>0.78600000000000003</v>
      </c>
      <c r="AG364" s="37">
        <f t="shared" ref="AG364:AI364" si="37">($AJ$364-$AE$364)/($AJ$358-$AE$358)+AF364</f>
        <v>0.78200000000000003</v>
      </c>
      <c r="AH364" s="37">
        <f t="shared" si="37"/>
        <v>0.77800000000000002</v>
      </c>
      <c r="AI364" s="37">
        <f t="shared" si="37"/>
        <v>0.77400000000000002</v>
      </c>
      <c r="AJ364" s="37">
        <v>0.77</v>
      </c>
    </row>
    <row r="366" spans="2:36">
      <c r="B366" s="27" t="s">
        <v>299</v>
      </c>
    </row>
    <row r="387" spans="2:10">
      <c r="B387" s="27" t="s">
        <v>300</v>
      </c>
      <c r="C387" s="16">
        <v>3.5</v>
      </c>
    </row>
    <row r="389" spans="2:10" ht="28.8">
      <c r="C389" s="13" t="s">
        <v>17</v>
      </c>
      <c r="D389" s="13" t="s">
        <v>90</v>
      </c>
      <c r="E389" s="13" t="s">
        <v>91</v>
      </c>
      <c r="F389" s="13" t="s">
        <v>92</v>
      </c>
      <c r="G389" s="13" t="s">
        <v>93</v>
      </c>
      <c r="H389" s="13" t="s">
        <v>94</v>
      </c>
      <c r="I389" s="13" t="s">
        <v>95</v>
      </c>
      <c r="J389" s="13" t="s">
        <v>96</v>
      </c>
    </row>
    <row r="390" spans="2:10">
      <c r="B390" s="27" t="s">
        <v>301</v>
      </c>
      <c r="C390" s="38">
        <v>0.89</v>
      </c>
      <c r="D390" s="38">
        <v>0.89</v>
      </c>
      <c r="E390" s="38">
        <f>89%*(1-0.09)</f>
        <v>0.80990000000000006</v>
      </c>
      <c r="F390" s="38">
        <f t="shared" ref="F390:G390" si="38">89%*(1-0.09)</f>
        <v>0.80990000000000006</v>
      </c>
      <c r="G390" s="38">
        <f t="shared" si="38"/>
        <v>0.80990000000000006</v>
      </c>
      <c r="H390" s="38">
        <v>0.89</v>
      </c>
      <c r="I390" s="38">
        <v>0.89</v>
      </c>
      <c r="J390" s="38">
        <v>0.89</v>
      </c>
    </row>
    <row r="391" spans="2:10">
      <c r="B391" s="27" t="s">
        <v>302</v>
      </c>
      <c r="C391" s="38">
        <f>C390</f>
        <v>0.89</v>
      </c>
      <c r="D391" s="38">
        <f t="shared" ref="D391:J391" si="39">D390</f>
        <v>0.89</v>
      </c>
      <c r="E391" s="38">
        <f t="shared" si="39"/>
        <v>0.80990000000000006</v>
      </c>
      <c r="F391" s="38">
        <f t="shared" si="39"/>
        <v>0.80990000000000006</v>
      </c>
      <c r="G391" s="38">
        <f t="shared" si="39"/>
        <v>0.80990000000000006</v>
      </c>
      <c r="H391" s="38">
        <f t="shared" si="39"/>
        <v>0.89</v>
      </c>
      <c r="I391" s="38">
        <f t="shared" si="39"/>
        <v>0.89</v>
      </c>
      <c r="J391" s="38">
        <f t="shared" si="39"/>
        <v>0.89</v>
      </c>
    </row>
    <row r="392" spans="2:10">
      <c r="B392" s="27" t="s">
        <v>303</v>
      </c>
      <c r="C392" s="38">
        <f>$C$387</f>
        <v>3.5</v>
      </c>
      <c r="D392" s="38">
        <f>$C$387</f>
        <v>3.5</v>
      </c>
      <c r="E392" s="38">
        <f>(($C$387*0.7)+(0.89*0.3))*(1-0.09)</f>
        <v>2.4724699999999999</v>
      </c>
      <c r="F392" s="38">
        <f t="shared" ref="F392:G392" si="40">(($C$387*0.7)+(0.89*0.3))*(1-0.09)</f>
        <v>2.4724699999999999</v>
      </c>
      <c r="G392" s="38">
        <f t="shared" si="40"/>
        <v>2.4724699999999999</v>
      </c>
      <c r="H392" s="38">
        <f>$C$387</f>
        <v>3.5</v>
      </c>
      <c r="I392" s="38">
        <f>$C$387</f>
        <v>3.5</v>
      </c>
      <c r="J392" s="38">
        <f>$C$387</f>
        <v>3.5</v>
      </c>
    </row>
    <row r="393" spans="2:10">
      <c r="B393" s="27" t="s">
        <v>304</v>
      </c>
      <c r="C393" s="38">
        <v>2.2999999999999998</v>
      </c>
      <c r="D393" s="38">
        <v>2.2999999999999998</v>
      </c>
      <c r="E393" s="38">
        <f>((2.3*0.7)+(0.89*0.3))*(1-0.09)</f>
        <v>1.7080699999999998</v>
      </c>
      <c r="F393" s="38">
        <f t="shared" ref="F393:G393" si="41">((2.3*0.7)+(0.89*0.3))*(1-0.09)</f>
        <v>1.7080699999999998</v>
      </c>
      <c r="G393" s="38">
        <f t="shared" si="41"/>
        <v>1.7080699999999998</v>
      </c>
      <c r="H393" s="38">
        <v>2.2999999999999998</v>
      </c>
      <c r="I393" s="38">
        <v>2.2999999999999998</v>
      </c>
      <c r="J393" s="38">
        <v>2.2999999999999998</v>
      </c>
    </row>
    <row r="394" spans="2:10">
      <c r="B394" s="27" t="s">
        <v>305</v>
      </c>
      <c r="C394" s="16" t="e">
        <f>#REF!</f>
        <v>#REF!</v>
      </c>
      <c r="D394" s="16" t="e">
        <f>#REF!</f>
        <v>#REF!</v>
      </c>
      <c r="E394" s="16" t="e">
        <f>(#REF!*0.7)+(#REF!*0.3)</f>
        <v>#REF!</v>
      </c>
      <c r="F394" s="16" t="e">
        <f>(#REF!*0.7)+(#REF!*0.3)</f>
        <v>#REF!</v>
      </c>
      <c r="G394" s="16" t="e">
        <f>(#REF!*0.7)+(#REF!*0.3)</f>
        <v>#REF!</v>
      </c>
      <c r="H394" s="16" t="e">
        <f>#REF!</f>
        <v>#REF!</v>
      </c>
      <c r="I394" s="16" t="e">
        <f>#REF!</f>
        <v>#REF!</v>
      </c>
      <c r="J394" s="16" t="e">
        <f>#REF!</f>
        <v>#REF!</v>
      </c>
    </row>
    <row r="395" spans="2:10">
      <c r="B395" s="27" t="s">
        <v>306</v>
      </c>
      <c r="C395" s="16" t="e">
        <f>#REF!</f>
        <v>#REF!</v>
      </c>
      <c r="D395" s="16" t="e">
        <f>#REF!</f>
        <v>#REF!</v>
      </c>
      <c r="E395" s="16" t="e">
        <f>(#REF!*0.7)+(#REF!*0.3)</f>
        <v>#REF!</v>
      </c>
      <c r="F395" s="16" t="e">
        <f>(#REF!*0.7)+(#REF!*0.3)</f>
        <v>#REF!</v>
      </c>
      <c r="G395" s="16" t="e">
        <f>(#REF!*0.7)+(#REF!*0.3)</f>
        <v>#REF!</v>
      </c>
      <c r="H395" s="16" t="e">
        <f>#REF!</f>
        <v>#REF!</v>
      </c>
      <c r="I395" s="16" t="e">
        <f>#REF!</f>
        <v>#REF!</v>
      </c>
      <c r="J395" s="16" t="e">
        <f>#REF!</f>
        <v>#REF!</v>
      </c>
    </row>
    <row r="396" spans="2:10">
      <c r="B396" s="27" t="s">
        <v>307</v>
      </c>
      <c r="C396" s="39">
        <f>C390/C392</f>
        <v>0.25428571428571428</v>
      </c>
      <c r="D396" s="39">
        <f t="shared" ref="D396:J397" si="42">D390/D392</f>
        <v>0.25428571428571428</v>
      </c>
      <c r="E396" s="39">
        <f t="shared" si="42"/>
        <v>0.32756716967243288</v>
      </c>
      <c r="F396" s="39">
        <f t="shared" si="42"/>
        <v>0.32756716967243288</v>
      </c>
      <c r="G396" s="39">
        <f t="shared" si="42"/>
        <v>0.32756716967243288</v>
      </c>
      <c r="H396" s="39">
        <f t="shared" si="42"/>
        <v>0.25428571428571428</v>
      </c>
      <c r="I396" s="39">
        <f t="shared" si="42"/>
        <v>0.25428571428571428</v>
      </c>
      <c r="J396" s="39">
        <f t="shared" si="42"/>
        <v>0.25428571428571428</v>
      </c>
    </row>
    <row r="397" spans="2:10">
      <c r="B397" s="27" t="s">
        <v>308</v>
      </c>
      <c r="C397" s="39">
        <f>C391/C393</f>
        <v>0.38695652173913048</v>
      </c>
      <c r="D397" s="39">
        <f t="shared" si="42"/>
        <v>0.38695652173913048</v>
      </c>
      <c r="E397" s="39">
        <f t="shared" si="42"/>
        <v>0.47416089504528514</v>
      </c>
      <c r="F397" s="39">
        <f t="shared" si="42"/>
        <v>0.47416089504528514</v>
      </c>
      <c r="G397" s="39">
        <f t="shared" si="42"/>
        <v>0.47416089504528514</v>
      </c>
      <c r="H397" s="39">
        <f t="shared" si="42"/>
        <v>0.38695652173913048</v>
      </c>
      <c r="I397" s="39">
        <f t="shared" si="42"/>
        <v>0.38695652173913048</v>
      </c>
      <c r="J397" s="39">
        <f t="shared" si="42"/>
        <v>0.38695652173913048</v>
      </c>
    </row>
  </sheetData>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2:CX247"/>
  <sheetViews>
    <sheetView topLeftCell="A187" zoomScale="130" zoomScaleNormal="130" workbookViewId="0">
      <selection activeCell="B210" sqref="B210"/>
    </sheetView>
  </sheetViews>
  <sheetFormatPr defaultRowHeight="14.4"/>
  <cols>
    <col min="2" max="2" width="53.33203125" customWidth="1"/>
    <col min="3" max="3" width="12.5546875" bestFit="1" customWidth="1"/>
    <col min="4" max="4" width="14" customWidth="1"/>
    <col min="5" max="6" width="11.44140625" bestFit="1" customWidth="1"/>
  </cols>
  <sheetData>
    <row r="2" spans="2:21">
      <c r="B2" s="1" t="s">
        <v>860</v>
      </c>
    </row>
    <row r="3" spans="2:21">
      <c r="B3" s="1"/>
    </row>
    <row r="4" spans="2:21">
      <c r="B4" s="1" t="s">
        <v>747</v>
      </c>
    </row>
    <row r="5" spans="2:21" s="4" customFormat="1">
      <c r="B5" s="196" t="s">
        <v>27</v>
      </c>
      <c r="C5" s="10" t="s">
        <v>422</v>
      </c>
      <c r="D5" s="10" t="s">
        <v>423</v>
      </c>
    </row>
    <row r="6" spans="2:21">
      <c r="B6" t="s">
        <v>419</v>
      </c>
      <c r="C6" s="66">
        <v>0.21</v>
      </c>
      <c r="D6" s="66">
        <v>1.1299999999999999</v>
      </c>
    </row>
    <row r="7" spans="2:21">
      <c r="B7" t="s">
        <v>420</v>
      </c>
      <c r="C7" s="64">
        <v>0.24099999999999999</v>
      </c>
      <c r="D7" s="66">
        <v>1.141</v>
      </c>
    </row>
    <row r="8" spans="2:21">
      <c r="B8" t="s">
        <v>421</v>
      </c>
      <c r="C8" s="64">
        <v>0.29799999999999999</v>
      </c>
      <c r="D8" s="66">
        <v>1.18</v>
      </c>
    </row>
    <row r="9" spans="2:21">
      <c r="B9" t="s">
        <v>523</v>
      </c>
      <c r="C9" s="77">
        <v>0.13600000000000001</v>
      </c>
      <c r="D9" s="66">
        <v>1.5009999999999999</v>
      </c>
    </row>
    <row r="10" spans="2:21">
      <c r="B10" t="s">
        <v>524</v>
      </c>
      <c r="C10" s="77">
        <v>0.13600000000000001</v>
      </c>
      <c r="D10" s="66">
        <v>0.501</v>
      </c>
    </row>
    <row r="12" spans="2:21">
      <c r="B12" s="1" t="s">
        <v>424</v>
      </c>
      <c r="C12" s="64"/>
      <c r="D12" s="64"/>
      <c r="E12" s="64"/>
      <c r="F12" s="64"/>
      <c r="G12" s="64"/>
      <c r="H12" s="64"/>
      <c r="I12" s="64"/>
      <c r="J12" s="64"/>
      <c r="K12" s="64"/>
      <c r="L12" s="64"/>
      <c r="M12" s="64"/>
      <c r="N12" s="64"/>
      <c r="O12" s="64"/>
    </row>
    <row r="13" spans="2:21">
      <c r="B13" t="s">
        <v>425</v>
      </c>
      <c r="C13" s="70">
        <v>0.89500000000000002</v>
      </c>
      <c r="D13" s="11" t="s">
        <v>426</v>
      </c>
      <c r="E13" s="11"/>
      <c r="F13" s="11"/>
      <c r="G13" s="11"/>
      <c r="H13" s="11"/>
      <c r="I13" s="11"/>
      <c r="J13" s="11"/>
      <c r="K13" s="11"/>
      <c r="L13" s="11"/>
      <c r="M13" s="11"/>
      <c r="N13" s="11"/>
      <c r="O13" s="11"/>
      <c r="P13" s="11"/>
      <c r="Q13" s="11"/>
      <c r="R13" s="11"/>
      <c r="S13" s="11"/>
      <c r="T13" s="11"/>
      <c r="U13" s="11"/>
    </row>
    <row r="14" spans="2:21">
      <c r="B14" t="s">
        <v>427</v>
      </c>
      <c r="C14" s="64"/>
      <c r="D14" s="11" t="s">
        <v>428</v>
      </c>
      <c r="E14" s="11"/>
      <c r="F14" s="11"/>
      <c r="G14" s="11"/>
      <c r="H14" s="11"/>
      <c r="I14" s="11"/>
      <c r="J14" s="11"/>
      <c r="K14" s="11"/>
      <c r="L14" s="11"/>
      <c r="M14" s="11"/>
      <c r="N14" s="11"/>
      <c r="O14" s="11"/>
      <c r="P14" s="11"/>
      <c r="Q14" s="11"/>
      <c r="R14" s="11"/>
      <c r="S14" s="11"/>
      <c r="T14" s="11"/>
      <c r="U14" s="11"/>
    </row>
    <row r="15" spans="2:21">
      <c r="B15" t="s">
        <v>82</v>
      </c>
      <c r="C15" s="64">
        <v>2018</v>
      </c>
      <c r="D15" s="65">
        <v>2019</v>
      </c>
      <c r="E15" s="65">
        <v>2020</v>
      </c>
      <c r="F15" s="65">
        <v>2021</v>
      </c>
      <c r="G15" s="65">
        <v>2022</v>
      </c>
      <c r="H15" s="65">
        <v>2023</v>
      </c>
      <c r="I15" s="65">
        <v>2024</v>
      </c>
      <c r="J15" s="65">
        <v>2025</v>
      </c>
      <c r="K15" s="65">
        <v>2026</v>
      </c>
      <c r="L15" s="65">
        <v>2027</v>
      </c>
      <c r="M15" s="65">
        <v>2028</v>
      </c>
      <c r="N15" s="11"/>
      <c r="O15" s="11"/>
      <c r="P15" s="11"/>
      <c r="Q15" s="11"/>
      <c r="R15" s="11"/>
      <c r="S15" s="11"/>
      <c r="T15" s="11"/>
      <c r="U15" s="11"/>
    </row>
    <row r="16" spans="2:21">
      <c r="B16" t="s">
        <v>429</v>
      </c>
      <c r="C16" s="44">
        <v>3</v>
      </c>
      <c r="D16" s="44">
        <f>C16+0.05</f>
        <v>3.05</v>
      </c>
      <c r="E16" s="44">
        <f t="shared" ref="E16:M16" si="0">D16+0.05</f>
        <v>3.0999999999999996</v>
      </c>
      <c r="F16" s="44">
        <f t="shared" si="0"/>
        <v>3.1499999999999995</v>
      </c>
      <c r="G16" s="44">
        <f t="shared" si="0"/>
        <v>3.1999999999999993</v>
      </c>
      <c r="H16" s="44">
        <f t="shared" si="0"/>
        <v>3.2499999999999991</v>
      </c>
      <c r="I16" s="44">
        <f t="shared" si="0"/>
        <v>3.2999999999999989</v>
      </c>
      <c r="J16" s="44">
        <f t="shared" si="0"/>
        <v>3.3499999999999988</v>
      </c>
      <c r="K16" s="44">
        <f t="shared" si="0"/>
        <v>3.3999999999999986</v>
      </c>
      <c r="L16" s="44">
        <f t="shared" si="0"/>
        <v>3.4499999999999984</v>
      </c>
      <c r="M16" s="44">
        <f t="shared" si="0"/>
        <v>3.4999999999999982</v>
      </c>
      <c r="N16" s="11"/>
      <c r="O16" s="11"/>
      <c r="P16" s="11"/>
      <c r="Q16" s="11"/>
      <c r="R16" s="11"/>
      <c r="S16" s="11"/>
      <c r="T16" s="11"/>
      <c r="U16" s="11"/>
    </row>
    <row r="17" spans="2:21">
      <c r="B17" t="s">
        <v>430</v>
      </c>
      <c r="C17" s="65">
        <f>INPUT!C8</f>
        <v>2026</v>
      </c>
      <c r="D17" s="11"/>
      <c r="E17" s="11"/>
      <c r="F17" s="11"/>
      <c r="G17" s="11"/>
      <c r="H17" s="11"/>
      <c r="I17" s="11"/>
      <c r="J17" s="11"/>
      <c r="K17" s="11"/>
      <c r="L17" s="11"/>
      <c r="M17" s="11"/>
      <c r="N17" s="11"/>
      <c r="O17" s="11"/>
      <c r="P17" s="11"/>
      <c r="Q17" s="11"/>
      <c r="R17" s="11"/>
      <c r="S17" s="11"/>
      <c r="T17" s="11"/>
      <c r="U17" s="11"/>
    </row>
    <row r="18" spans="2:21">
      <c r="B18" t="s">
        <v>432</v>
      </c>
      <c r="C18" s="9">
        <f>HLOOKUP(C17,C15:M16,2,TRUE)</f>
        <v>3.3999999999999986</v>
      </c>
      <c r="D18" s="11"/>
      <c r="E18" s="11"/>
      <c r="F18" s="11"/>
      <c r="G18" s="11"/>
      <c r="H18" s="11"/>
      <c r="I18" s="11"/>
      <c r="J18" s="11"/>
      <c r="K18" s="11"/>
      <c r="L18" s="11"/>
      <c r="M18" s="11"/>
      <c r="N18" s="11"/>
      <c r="O18" s="11"/>
      <c r="P18" s="11"/>
      <c r="Q18" s="11"/>
      <c r="R18" s="11"/>
      <c r="S18" s="11"/>
      <c r="T18" s="11"/>
      <c r="U18" s="11"/>
    </row>
    <row r="19" spans="2:21">
      <c r="B19" t="s">
        <v>433</v>
      </c>
      <c r="C19" s="44">
        <v>2.2999999999999998</v>
      </c>
      <c r="D19" s="11" t="s">
        <v>434</v>
      </c>
      <c r="E19" s="11"/>
      <c r="F19" s="11"/>
      <c r="G19" s="11"/>
      <c r="H19" s="11"/>
      <c r="I19" s="11"/>
      <c r="J19" s="11"/>
      <c r="K19" s="11"/>
      <c r="L19" s="11"/>
      <c r="M19" s="11"/>
      <c r="N19" s="11"/>
      <c r="O19" s="11"/>
      <c r="P19" s="11"/>
      <c r="Q19" s="11"/>
      <c r="R19" s="11"/>
      <c r="S19" s="11"/>
      <c r="T19" s="11"/>
      <c r="U19" s="11"/>
    </row>
    <row r="20" spans="2:21">
      <c r="B20" t="s">
        <v>779</v>
      </c>
      <c r="C20" s="155">
        <v>20</v>
      </c>
      <c r="D20" s="11" t="s">
        <v>780</v>
      </c>
      <c r="E20" s="11" t="s">
        <v>781</v>
      </c>
      <c r="F20" s="11"/>
      <c r="G20" s="11"/>
      <c r="H20" s="11"/>
      <c r="I20" s="11"/>
      <c r="J20" s="11"/>
      <c r="K20" s="11"/>
      <c r="L20" s="11"/>
      <c r="M20" s="11"/>
      <c r="N20" s="11"/>
      <c r="O20" s="11"/>
      <c r="P20" s="11"/>
      <c r="Q20" s="11"/>
      <c r="R20" s="11"/>
      <c r="S20" s="11"/>
      <c r="T20" s="11"/>
      <c r="U20" s="11"/>
    </row>
    <row r="21" spans="2:21">
      <c r="D21" s="11"/>
      <c r="E21" s="11"/>
      <c r="F21" s="11"/>
      <c r="G21" s="11"/>
      <c r="H21" s="11"/>
      <c r="I21" s="11"/>
      <c r="J21" s="11"/>
      <c r="K21" s="11"/>
      <c r="L21" s="11"/>
      <c r="M21" s="11"/>
      <c r="N21" s="11"/>
      <c r="O21" s="11"/>
      <c r="P21" s="11"/>
      <c r="Q21" s="11"/>
      <c r="R21" s="11"/>
      <c r="S21" s="11"/>
      <c r="T21" s="11"/>
      <c r="U21" s="11"/>
    </row>
    <row r="22" spans="2:21">
      <c r="B22" s="1" t="s">
        <v>464</v>
      </c>
      <c r="D22" s="11"/>
      <c r="E22" s="11"/>
      <c r="F22" s="11"/>
      <c r="G22" s="11"/>
      <c r="H22" s="11"/>
      <c r="I22" s="11"/>
      <c r="J22" s="11"/>
      <c r="K22" s="11"/>
      <c r="L22" s="11"/>
      <c r="M22" s="11"/>
      <c r="N22" s="11"/>
      <c r="O22" s="11"/>
      <c r="P22" s="11"/>
      <c r="Q22" s="11"/>
      <c r="R22" s="11"/>
      <c r="S22" s="11"/>
      <c r="T22" s="11"/>
      <c r="U22" s="11"/>
    </row>
    <row r="23" spans="2:21">
      <c r="B23" t="s">
        <v>465</v>
      </c>
      <c r="D23" s="11"/>
      <c r="E23" s="11"/>
      <c r="F23" s="11"/>
      <c r="G23" s="11"/>
      <c r="H23" s="11"/>
      <c r="I23" s="11"/>
      <c r="J23" s="11"/>
      <c r="K23" s="11"/>
      <c r="L23" s="11"/>
      <c r="M23" s="11"/>
      <c r="N23" s="11"/>
      <c r="O23" s="11"/>
      <c r="P23" s="11"/>
      <c r="Q23" s="11"/>
      <c r="R23" s="11"/>
      <c r="S23" s="11"/>
      <c r="T23" s="11"/>
      <c r="U23" s="11"/>
    </row>
    <row r="24" spans="2:21">
      <c r="B24" t="s">
        <v>529</v>
      </c>
      <c r="C24">
        <v>41</v>
      </c>
      <c r="D24" s="11" t="s">
        <v>527</v>
      </c>
      <c r="E24" s="11" t="s">
        <v>528</v>
      </c>
      <c r="F24" s="11"/>
      <c r="G24" s="11"/>
      <c r="H24" s="11"/>
      <c r="I24" s="11"/>
      <c r="J24" s="11"/>
      <c r="K24" s="11"/>
      <c r="L24" s="11"/>
      <c r="M24" s="11"/>
      <c r="N24" s="11"/>
      <c r="O24" s="11"/>
      <c r="P24" s="11"/>
      <c r="Q24" s="11"/>
      <c r="R24" s="11"/>
      <c r="S24" s="11"/>
      <c r="T24" s="11"/>
      <c r="U24" s="11"/>
    </row>
    <row r="25" spans="2:21">
      <c r="B25" t="s">
        <v>530</v>
      </c>
      <c r="C25">
        <v>0</v>
      </c>
      <c r="D25" s="11" t="s">
        <v>527</v>
      </c>
      <c r="E25" s="11" t="s">
        <v>531</v>
      </c>
      <c r="F25" s="11"/>
      <c r="G25" s="11"/>
      <c r="H25" s="11"/>
      <c r="I25" s="11"/>
      <c r="J25" s="11"/>
      <c r="K25" s="11"/>
      <c r="L25" s="11"/>
      <c r="M25" s="11"/>
      <c r="N25" s="11"/>
      <c r="O25" s="11"/>
      <c r="P25" s="11"/>
      <c r="Q25" s="11"/>
      <c r="R25" s="11"/>
      <c r="S25" s="11"/>
      <c r="T25" s="11"/>
      <c r="U25" s="11"/>
    </row>
    <row r="26" spans="2:21">
      <c r="B26" t="s">
        <v>532</v>
      </c>
      <c r="D26" s="11"/>
      <c r="E26" s="11"/>
      <c r="F26" s="11"/>
      <c r="G26" s="11"/>
      <c r="H26" s="11"/>
      <c r="I26" s="11"/>
      <c r="J26" s="11"/>
      <c r="K26" s="11"/>
      <c r="L26" s="11"/>
      <c r="M26" s="11"/>
      <c r="N26" s="11"/>
      <c r="O26" s="11"/>
      <c r="P26" s="11"/>
      <c r="Q26" s="11"/>
      <c r="R26" s="11"/>
      <c r="S26" s="11"/>
      <c r="T26" s="11"/>
      <c r="U26" s="11"/>
    </row>
    <row r="27" spans="2:21" ht="207" customHeight="1">
      <c r="D27" s="11"/>
      <c r="E27" s="11"/>
      <c r="F27" s="11"/>
      <c r="G27" s="11"/>
      <c r="H27" s="11"/>
      <c r="I27" s="11"/>
      <c r="J27" s="11"/>
      <c r="K27" s="11"/>
      <c r="L27" s="11"/>
      <c r="M27" s="11"/>
      <c r="N27" s="11"/>
      <c r="O27" s="11"/>
      <c r="P27" s="11"/>
      <c r="Q27" s="11"/>
      <c r="R27" s="11"/>
      <c r="S27" s="11"/>
      <c r="T27" s="11"/>
      <c r="U27" s="11"/>
    </row>
    <row r="28" spans="2:21">
      <c r="B28" t="s">
        <v>535</v>
      </c>
      <c r="C28">
        <v>0.5</v>
      </c>
      <c r="D28" s="11" t="s">
        <v>23</v>
      </c>
      <c r="E28" s="11" t="s">
        <v>536</v>
      </c>
      <c r="F28" s="11"/>
      <c r="G28" s="11"/>
      <c r="H28" s="11"/>
      <c r="I28" s="11"/>
      <c r="J28" s="11"/>
      <c r="K28" s="11"/>
      <c r="L28" s="11"/>
      <c r="M28" s="11"/>
      <c r="N28" s="11"/>
      <c r="O28" s="11"/>
      <c r="P28" s="11"/>
      <c r="Q28" s="11"/>
      <c r="R28" s="11"/>
      <c r="S28" s="11"/>
      <c r="T28" s="11"/>
      <c r="U28" s="11"/>
    </row>
    <row r="29" spans="2:21">
      <c r="B29" t="s">
        <v>539</v>
      </c>
      <c r="C29" t="s">
        <v>540</v>
      </c>
      <c r="D29" s="11"/>
      <c r="E29" s="11"/>
      <c r="F29" s="11"/>
      <c r="G29" s="11"/>
      <c r="H29" s="11"/>
      <c r="I29" s="11"/>
      <c r="J29" s="11"/>
      <c r="K29" s="11"/>
      <c r="L29" s="11"/>
      <c r="M29" s="11"/>
      <c r="N29" s="11"/>
      <c r="O29" s="11"/>
      <c r="P29" s="11"/>
      <c r="Q29" s="11"/>
      <c r="R29" s="11"/>
      <c r="S29" s="11"/>
      <c r="T29" s="11"/>
      <c r="U29" s="11"/>
    </row>
    <row r="30" spans="2:21">
      <c r="B30" t="s">
        <v>533</v>
      </c>
      <c r="C30">
        <f>2.5*0.8*1.22</f>
        <v>2.44</v>
      </c>
      <c r="D30" s="11" t="s">
        <v>537</v>
      </c>
      <c r="E30" s="11" t="s">
        <v>538</v>
      </c>
      <c r="F30" s="11"/>
      <c r="G30" s="11"/>
      <c r="H30" s="11"/>
      <c r="I30" s="11"/>
      <c r="J30" s="11"/>
      <c r="K30" s="11"/>
      <c r="L30" s="11"/>
      <c r="M30" s="11"/>
      <c r="N30" s="11"/>
      <c r="O30" s="11"/>
      <c r="P30" s="11"/>
      <c r="Q30" s="11"/>
      <c r="R30" s="11"/>
      <c r="S30" s="11"/>
      <c r="T30" s="11"/>
      <c r="U30" s="11"/>
    </row>
    <row r="31" spans="2:21">
      <c r="B31" t="s">
        <v>534</v>
      </c>
      <c r="C31">
        <f>2.5*2*2.44*C28</f>
        <v>6.1</v>
      </c>
      <c r="D31" s="11" t="s">
        <v>537</v>
      </c>
      <c r="E31" s="11" t="s">
        <v>538</v>
      </c>
      <c r="F31" s="11"/>
      <c r="G31" s="11"/>
      <c r="H31" s="11"/>
      <c r="I31" s="11"/>
      <c r="J31" s="11"/>
      <c r="K31" s="11"/>
      <c r="L31" s="11"/>
      <c r="M31" s="11"/>
      <c r="N31" s="11"/>
      <c r="O31" s="11"/>
      <c r="P31" s="11"/>
      <c r="Q31" s="11"/>
      <c r="R31" s="11"/>
      <c r="S31" s="11"/>
      <c r="T31" s="11"/>
      <c r="U31" s="11"/>
    </row>
    <row r="32" spans="2:21">
      <c r="D32" s="11"/>
      <c r="E32" s="11"/>
      <c r="F32" s="11"/>
      <c r="G32" s="11"/>
      <c r="H32" s="11"/>
      <c r="I32" s="11"/>
      <c r="J32" s="11"/>
      <c r="K32" s="11"/>
      <c r="L32" s="11"/>
      <c r="M32" s="11"/>
      <c r="N32" s="11"/>
      <c r="O32" s="11"/>
      <c r="P32" s="11"/>
      <c r="Q32" s="11"/>
      <c r="R32" s="11"/>
      <c r="S32" s="11"/>
      <c r="T32" s="11"/>
      <c r="U32" s="11"/>
    </row>
    <row r="33" spans="2:21">
      <c r="B33" s="1" t="s">
        <v>323</v>
      </c>
      <c r="D33" s="11"/>
      <c r="E33" s="11"/>
      <c r="F33" s="11"/>
      <c r="G33" s="11"/>
      <c r="H33" s="11"/>
      <c r="I33" s="11"/>
      <c r="J33" s="11"/>
      <c r="K33" s="11"/>
      <c r="L33" s="11"/>
      <c r="M33" s="11"/>
      <c r="N33" s="11"/>
      <c r="O33" s="11"/>
      <c r="P33" s="11"/>
      <c r="Q33" s="11"/>
      <c r="R33" s="11"/>
      <c r="S33" s="11"/>
      <c r="T33" s="11"/>
      <c r="U33" s="11"/>
    </row>
    <row r="34" spans="2:21">
      <c r="B34" t="s">
        <v>624</v>
      </c>
      <c r="D34" s="11"/>
      <c r="E34" s="11"/>
      <c r="F34" s="11"/>
      <c r="G34" s="11"/>
      <c r="H34" s="11"/>
      <c r="I34" s="11"/>
      <c r="J34" s="11"/>
      <c r="K34" s="11"/>
      <c r="L34" s="11"/>
      <c r="M34" s="11"/>
      <c r="N34" s="11"/>
      <c r="O34" s="11"/>
      <c r="P34" s="11"/>
      <c r="Q34" s="11"/>
      <c r="R34" s="11"/>
      <c r="S34" s="11"/>
      <c r="T34" s="11"/>
      <c r="U34" s="11"/>
    </row>
    <row r="35" spans="2:21">
      <c r="B35" t="s">
        <v>645</v>
      </c>
      <c r="D35" s="11"/>
      <c r="E35" s="11"/>
      <c r="F35" s="11"/>
      <c r="G35" s="11"/>
      <c r="H35" s="11"/>
      <c r="I35" s="11"/>
      <c r="J35" s="11"/>
      <c r="K35" s="11"/>
      <c r="L35" s="11"/>
      <c r="M35" s="11"/>
      <c r="N35" s="11"/>
      <c r="O35" s="11"/>
      <c r="P35" s="11"/>
      <c r="Q35" s="11"/>
      <c r="R35" s="11"/>
      <c r="S35" s="11"/>
      <c r="T35" s="11"/>
      <c r="U35" s="11"/>
    </row>
    <row r="36" spans="2:21" s="41" customFormat="1">
      <c r="B36" s="41" t="s">
        <v>623</v>
      </c>
      <c r="C36" s="101" t="s">
        <v>17</v>
      </c>
      <c r="D36" s="101" t="s">
        <v>495</v>
      </c>
      <c r="E36" s="101" t="s">
        <v>545</v>
      </c>
      <c r="F36" s="101" t="s">
        <v>546</v>
      </c>
      <c r="G36" s="93"/>
      <c r="H36" s="93"/>
      <c r="I36" s="93"/>
      <c r="J36" s="93"/>
      <c r="K36" s="93"/>
      <c r="L36" s="93"/>
      <c r="M36" s="93"/>
      <c r="N36" s="93"/>
      <c r="O36" s="93"/>
      <c r="P36" s="93"/>
      <c r="Q36" s="93"/>
      <c r="R36" s="93"/>
      <c r="S36" s="93"/>
      <c r="T36" s="93"/>
      <c r="U36" s="93"/>
    </row>
    <row r="37" spans="2:21" s="41" customFormat="1">
      <c r="B37" s="71" t="s">
        <v>630</v>
      </c>
      <c r="C37" s="102">
        <f>11.2*59.73*('C&amp;B'!C13*'C&amp;B'!C21)^0.4714</f>
        <v>10088.078787988656</v>
      </c>
      <c r="D37" s="102">
        <f>11.2*59.73*('C&amp;B'!D13*'C&amp;B'!D21)^0.4714</f>
        <v>8229.5596893516959</v>
      </c>
      <c r="E37" s="102">
        <f>11.2*59.73*('C&amp;B'!E13*'C&amp;B'!E21)^0.4714</f>
        <v>5317.5794085653797</v>
      </c>
      <c r="F37" s="102">
        <f>11.2*59.73*('C&amp;B'!H13*'C&amp;B'!H21)^0.4714</f>
        <v>7126.8701961562592</v>
      </c>
      <c r="G37" s="93"/>
      <c r="H37" s="93"/>
      <c r="I37" s="93"/>
      <c r="J37" s="93"/>
      <c r="K37" s="93"/>
      <c r="L37" s="93"/>
      <c r="M37" s="93"/>
      <c r="N37" s="93"/>
      <c r="O37" s="93"/>
      <c r="P37" s="93"/>
      <c r="Q37" s="93"/>
      <c r="R37" s="93"/>
      <c r="S37" s="93"/>
      <c r="T37" s="93"/>
      <c r="U37" s="93"/>
    </row>
    <row r="38" spans="2:21">
      <c r="B38" t="s">
        <v>625</v>
      </c>
      <c r="C38" s="99">
        <f>'C&amp;B'!C14</f>
        <v>26.2</v>
      </c>
      <c r="D38" s="99">
        <f>'C&amp;B'!D14</f>
        <v>14.6</v>
      </c>
      <c r="E38" s="99">
        <f>'C&amp;B'!E14</f>
        <v>9.8000000000000007</v>
      </c>
      <c r="F38" s="99">
        <f>'C&amp;B'!I14</f>
        <v>13.8</v>
      </c>
      <c r="G38" s="11"/>
      <c r="H38" s="11"/>
      <c r="I38" s="11"/>
      <c r="J38" s="11"/>
      <c r="K38" s="11"/>
      <c r="L38" s="11"/>
      <c r="M38" s="11"/>
      <c r="N38" s="11"/>
      <c r="O38" s="11"/>
      <c r="P38" s="11"/>
      <c r="Q38" s="11"/>
      <c r="R38" s="11"/>
      <c r="S38" s="11"/>
      <c r="T38" s="11"/>
      <c r="U38" s="11"/>
    </row>
    <row r="39" spans="2:21">
      <c r="B39" t="s">
        <v>626</v>
      </c>
      <c r="C39" s="99">
        <v>0.8</v>
      </c>
      <c r="D39" s="99">
        <v>0.8</v>
      </c>
      <c r="E39" s="99">
        <v>0.8</v>
      </c>
      <c r="F39" s="99">
        <v>0.8</v>
      </c>
      <c r="G39" s="11"/>
      <c r="H39" s="11"/>
      <c r="I39" s="11"/>
      <c r="J39" s="11"/>
      <c r="K39" s="11"/>
      <c r="L39" s="11"/>
      <c r="M39" s="11"/>
      <c r="N39" s="11"/>
      <c r="O39" s="11"/>
      <c r="P39" s="11"/>
      <c r="Q39" s="11"/>
      <c r="R39" s="11"/>
      <c r="S39" s="11"/>
      <c r="T39" s="11"/>
      <c r="U39" s="11"/>
    </row>
    <row r="40" spans="2:21">
      <c r="B40" t="s">
        <v>627</v>
      </c>
      <c r="C40" s="99">
        <v>0.7</v>
      </c>
      <c r="D40" s="99">
        <v>0.7</v>
      </c>
      <c r="E40" s="99">
        <v>0.7</v>
      </c>
      <c r="F40" s="99">
        <v>0.7</v>
      </c>
      <c r="G40" s="11"/>
      <c r="H40" s="11"/>
      <c r="I40" s="11"/>
      <c r="J40" s="11"/>
      <c r="K40" s="11"/>
      <c r="L40" s="11"/>
      <c r="M40" s="11"/>
      <c r="N40" s="11"/>
      <c r="O40" s="11"/>
      <c r="P40" s="11"/>
      <c r="Q40" s="11"/>
      <c r="R40" s="11"/>
      <c r="S40" s="11"/>
      <c r="T40" s="11"/>
      <c r="U40" s="11"/>
    </row>
    <row r="41" spans="2:21">
      <c r="B41" t="s">
        <v>628</v>
      </c>
      <c r="C41" s="99">
        <v>0.83</v>
      </c>
      <c r="D41" s="99">
        <v>0.83</v>
      </c>
      <c r="E41" s="99">
        <v>0.83</v>
      </c>
      <c r="F41" s="99">
        <v>0.83</v>
      </c>
      <c r="G41" s="11"/>
      <c r="H41" s="11"/>
      <c r="I41" s="11"/>
      <c r="J41" s="11"/>
      <c r="K41" s="11"/>
      <c r="L41" s="11"/>
      <c r="M41" s="11"/>
      <c r="N41" s="11"/>
      <c r="O41" s="11"/>
      <c r="P41" s="11"/>
      <c r="Q41" s="11"/>
      <c r="R41" s="11"/>
      <c r="S41" s="11"/>
      <c r="T41" s="11"/>
      <c r="U41" s="11"/>
    </row>
    <row r="42" spans="2:21">
      <c r="B42" t="s">
        <v>629</v>
      </c>
      <c r="C42" s="66">
        <f>0.9*C38*C39*C40*C41/'C&amp;B'!C13</f>
        <v>9.3595081127241686E-2</v>
      </c>
      <c r="D42" s="66">
        <f>0.9*D38*D39*D40*D41/'C&amp;B'!D13</f>
        <v>7.2363412322274875E-2</v>
      </c>
      <c r="E42" s="66">
        <f>0.9*E38*E39*E40*E41/'C&amp;B'!E13</f>
        <v>8.1990720000000017E-2</v>
      </c>
      <c r="F42" s="66">
        <f>0.9*F38*F39*F40*F41/'C&amp;B'!H13</f>
        <v>8.2351155492154063E-2</v>
      </c>
      <c r="G42" s="11"/>
      <c r="H42" s="11"/>
      <c r="I42" s="11"/>
      <c r="J42" s="11"/>
      <c r="K42" s="11"/>
      <c r="L42" s="11"/>
      <c r="M42" s="11"/>
      <c r="N42" s="11"/>
      <c r="O42" s="11"/>
      <c r="P42" s="11"/>
      <c r="Q42" s="11"/>
      <c r="R42" s="11"/>
      <c r="S42" s="11"/>
      <c r="T42" s="11"/>
      <c r="U42" s="11"/>
    </row>
    <row r="43" spans="2:21">
      <c r="B43" t="s">
        <v>632</v>
      </c>
      <c r="C43" s="99"/>
      <c r="D43" s="99"/>
      <c r="E43" s="99"/>
      <c r="F43" s="99"/>
      <c r="G43" s="11"/>
      <c r="H43" s="11"/>
      <c r="I43" s="11"/>
      <c r="J43" s="11"/>
      <c r="K43" s="11"/>
      <c r="L43" s="11"/>
      <c r="M43" s="11"/>
      <c r="N43" s="11"/>
      <c r="O43" s="11"/>
      <c r="P43" s="11"/>
      <c r="Q43" s="11"/>
      <c r="R43" s="11"/>
      <c r="S43" s="11"/>
      <c r="T43" s="11"/>
      <c r="U43" s="11"/>
    </row>
    <row r="44" spans="2:21">
      <c r="B44" t="s">
        <v>633</v>
      </c>
      <c r="C44" s="66">
        <f>(52.2*(C42^2))-(9.94*C42)+1.433</f>
        <v>0.95993894042063821</v>
      </c>
      <c r="D44" s="66">
        <f t="shared" ref="D44:F44" si="1">(52.2*(D42^2))-(9.94*D42)+1.433</f>
        <v>0.98705107323719776</v>
      </c>
      <c r="E44" s="66">
        <f t="shared" si="1"/>
        <v>0.96892560347138057</v>
      </c>
      <c r="F44" s="66">
        <f t="shared" si="1"/>
        <v>0.96843492313659996</v>
      </c>
      <c r="G44" s="11"/>
      <c r="H44" s="11"/>
      <c r="I44" s="11"/>
      <c r="J44" s="11"/>
      <c r="K44" s="11"/>
      <c r="L44" s="11"/>
      <c r="M44" s="11"/>
      <c r="N44" s="11"/>
      <c r="O44" s="11"/>
      <c r="P44" s="11"/>
      <c r="Q44" s="11"/>
      <c r="R44" s="11"/>
      <c r="S44" s="11"/>
      <c r="T44" s="11"/>
      <c r="U44" s="11"/>
    </row>
    <row r="45" spans="2:21">
      <c r="B45" t="s">
        <v>634</v>
      </c>
      <c r="C45" s="7">
        <f>2/3*C37*C44</f>
        <v>6455.9597750811636</v>
      </c>
      <c r="D45" s="7">
        <f t="shared" ref="D45:F45" si="2">2/3*D37*D44</f>
        <v>5415.3304824294473</v>
      </c>
      <c r="E45" s="7">
        <f t="shared" si="2"/>
        <v>3434.8925583007981</v>
      </c>
      <c r="F45" s="7">
        <f t="shared" si="2"/>
        <v>4601.2733270794079</v>
      </c>
      <c r="G45" s="11"/>
      <c r="H45" s="11"/>
      <c r="I45" s="11"/>
      <c r="J45" s="11"/>
      <c r="K45" s="11"/>
      <c r="L45" s="11"/>
      <c r="M45" s="11"/>
      <c r="N45" s="11"/>
      <c r="O45" s="11"/>
      <c r="P45" s="11"/>
      <c r="Q45" s="11"/>
      <c r="R45" s="11"/>
      <c r="S45" s="11"/>
      <c r="T45" s="11"/>
      <c r="U45" s="11"/>
    </row>
    <row r="46" spans="2:21">
      <c r="B46" t="s">
        <v>635</v>
      </c>
      <c r="C46" s="99">
        <f>330*'C&amp;B'!C13</f>
        <v>38643</v>
      </c>
      <c r="D46" s="99">
        <f>330*'C&amp;B'!D13</f>
        <v>27852.000000000004</v>
      </c>
      <c r="E46" s="99">
        <f>330*'C&amp;B'!E13</f>
        <v>16500</v>
      </c>
      <c r="F46" s="99">
        <f>330*'C&amp;B'!H13</f>
        <v>23132.999999999996</v>
      </c>
      <c r="G46" s="11"/>
      <c r="H46" s="11"/>
      <c r="I46" s="11"/>
      <c r="J46" s="11"/>
      <c r="K46" s="11"/>
      <c r="L46" s="11"/>
      <c r="M46" s="11"/>
      <c r="N46" s="11"/>
      <c r="O46" s="11"/>
      <c r="P46" s="11"/>
      <c r="Q46" s="11"/>
      <c r="R46" s="11"/>
      <c r="S46" s="11"/>
      <c r="T46" s="11"/>
      <c r="U46" s="11"/>
    </row>
    <row r="47" spans="2:21">
      <c r="B47" t="s">
        <v>637</v>
      </c>
      <c r="C47" s="7">
        <f>185*'C&amp;B'!C13</f>
        <v>21663.5</v>
      </c>
      <c r="D47" s="7">
        <f>185*'C&amp;B'!D13</f>
        <v>15614.000000000002</v>
      </c>
      <c r="E47" s="7">
        <f>185*'C&amp;B'!E13</f>
        <v>9250</v>
      </c>
      <c r="F47" s="7">
        <f>185*'C&amp;B'!H13</f>
        <v>12968.499999999998</v>
      </c>
      <c r="G47" s="11"/>
      <c r="H47" s="11"/>
      <c r="I47" s="11"/>
      <c r="J47" s="11"/>
      <c r="K47" s="11"/>
      <c r="L47" s="11"/>
      <c r="M47" s="11"/>
      <c r="N47" s="11"/>
      <c r="O47" s="11"/>
      <c r="P47" s="11"/>
      <c r="Q47" s="11"/>
      <c r="R47" s="11"/>
      <c r="S47" s="11"/>
      <c r="T47" s="11"/>
      <c r="U47" s="11"/>
    </row>
    <row r="48" spans="2:21">
      <c r="B48" t="s">
        <v>638</v>
      </c>
      <c r="C48" s="7">
        <f>C45*C47/C46</f>
        <v>3619.2501769394407</v>
      </c>
      <c r="D48" s="7">
        <f t="shared" ref="D48:F48" si="3">D45*D47/D46</f>
        <v>3035.8670886346899</v>
      </c>
      <c r="E48" s="7">
        <f t="shared" si="3"/>
        <v>1925.6215857140837</v>
      </c>
      <c r="F48" s="7">
        <f t="shared" si="3"/>
        <v>2579.5017136657284</v>
      </c>
      <c r="G48" s="11"/>
      <c r="H48" s="11"/>
      <c r="I48" s="11"/>
      <c r="J48" s="11"/>
      <c r="K48" s="11"/>
      <c r="L48" s="11"/>
      <c r="M48" s="11"/>
      <c r="N48" s="11"/>
      <c r="O48" s="11"/>
      <c r="P48" s="11"/>
      <c r="Q48" s="11"/>
      <c r="R48" s="11"/>
      <c r="S48" s="11"/>
      <c r="T48" s="11"/>
      <c r="U48" s="11"/>
    </row>
    <row r="49" spans="2:21">
      <c r="B49" t="s">
        <v>639</v>
      </c>
      <c r="C49" s="99">
        <v>0</v>
      </c>
      <c r="D49" s="105">
        <v>0</v>
      </c>
      <c r="E49" s="105">
        <v>0</v>
      </c>
      <c r="F49" s="105">
        <v>0</v>
      </c>
      <c r="G49" s="11"/>
      <c r="H49" s="11"/>
      <c r="I49" s="11"/>
      <c r="J49" s="11"/>
      <c r="K49" s="11"/>
      <c r="L49" s="11"/>
      <c r="M49" s="11"/>
      <c r="N49" s="11"/>
      <c r="O49" s="11"/>
      <c r="P49" s="11"/>
      <c r="Q49" s="11"/>
      <c r="R49" s="11"/>
      <c r="S49" s="11"/>
      <c r="T49" s="11"/>
      <c r="U49" s="11"/>
    </row>
    <row r="50" spans="2:21">
      <c r="B50" t="s">
        <v>640</v>
      </c>
      <c r="C50" s="99">
        <f>Detached!D25</f>
        <v>80</v>
      </c>
      <c r="D50" s="99">
        <v>80</v>
      </c>
      <c r="E50" s="99">
        <v>80</v>
      </c>
      <c r="F50" s="99">
        <v>80</v>
      </c>
      <c r="G50" s="11"/>
      <c r="H50" s="11"/>
      <c r="I50" s="11"/>
      <c r="J50" s="11"/>
      <c r="K50" s="11"/>
      <c r="L50" s="11"/>
      <c r="M50" s="11"/>
      <c r="N50" s="11"/>
      <c r="O50" s="11"/>
      <c r="P50" s="11"/>
      <c r="Q50" s="11"/>
      <c r="R50" s="11"/>
      <c r="S50" s="11"/>
      <c r="T50" s="11"/>
      <c r="U50" s="11"/>
    </row>
    <row r="51" spans="2:21">
      <c r="B51" t="s">
        <v>641</v>
      </c>
      <c r="C51" s="7">
        <f>C45/C50</f>
        <v>80.699497188514542</v>
      </c>
      <c r="D51" s="7">
        <f t="shared" ref="D51:F51" si="4">D45/D50</f>
        <v>67.691631030368086</v>
      </c>
      <c r="E51" s="7">
        <f t="shared" si="4"/>
        <v>42.936156978759975</v>
      </c>
      <c r="F51" s="7">
        <f t="shared" si="4"/>
        <v>57.515916588492601</v>
      </c>
      <c r="G51" s="11"/>
      <c r="H51" s="11"/>
      <c r="I51" s="11"/>
      <c r="J51" s="11"/>
      <c r="K51" s="11"/>
      <c r="L51" s="11"/>
      <c r="M51" s="11"/>
      <c r="N51" s="11"/>
      <c r="O51" s="11"/>
      <c r="P51" s="11"/>
      <c r="Q51" s="11"/>
      <c r="R51" s="11"/>
      <c r="S51" s="11"/>
      <c r="T51" s="11"/>
      <c r="U51" s="11"/>
    </row>
    <row r="52" spans="2:21">
      <c r="B52" t="s">
        <v>642</v>
      </c>
      <c r="C52" s="99">
        <f>C49/21.3</f>
        <v>0</v>
      </c>
      <c r="D52" s="105">
        <f t="shared" ref="D52:F52" si="5">D49/21.3</f>
        <v>0</v>
      </c>
      <c r="E52" s="105">
        <f t="shared" si="5"/>
        <v>0</v>
      </c>
      <c r="F52" s="105">
        <f t="shared" si="5"/>
        <v>0</v>
      </c>
      <c r="G52" s="11"/>
      <c r="H52" s="11"/>
      <c r="I52" s="11"/>
      <c r="J52" s="11"/>
      <c r="K52" s="11"/>
      <c r="L52" s="11"/>
      <c r="M52" s="11"/>
      <c r="N52" s="11"/>
      <c r="O52" s="11"/>
      <c r="P52" s="11"/>
      <c r="Q52" s="11"/>
      <c r="R52" s="11"/>
      <c r="S52" s="11"/>
      <c r="T52" s="11"/>
      <c r="U52" s="11"/>
    </row>
    <row r="53" spans="2:21">
      <c r="B53" t="s">
        <v>643</v>
      </c>
      <c r="C53" s="7">
        <f>1/3*C37*C44/21.3</f>
        <v>151.54835152772685</v>
      </c>
      <c r="D53" s="7">
        <f t="shared" ref="D53:F53" si="6">1/3*D37*D44/21.3</f>
        <v>127.12043385984617</v>
      </c>
      <c r="E53" s="7">
        <f t="shared" si="6"/>
        <v>80.631280711286337</v>
      </c>
      <c r="F53" s="7">
        <f t="shared" si="6"/>
        <v>108.01111096430535</v>
      </c>
      <c r="G53" s="11"/>
      <c r="H53" s="11"/>
      <c r="I53" s="11"/>
      <c r="J53" s="11"/>
      <c r="K53" s="11"/>
      <c r="L53" s="11"/>
      <c r="M53" s="11"/>
      <c r="N53" s="11"/>
      <c r="O53" s="11"/>
      <c r="P53" s="11"/>
      <c r="Q53" s="11"/>
      <c r="R53" s="11"/>
      <c r="S53" s="11"/>
      <c r="T53" s="11"/>
      <c r="U53" s="11"/>
    </row>
    <row r="54" spans="2:21">
      <c r="B54" t="s">
        <v>644</v>
      </c>
      <c r="C54" s="7">
        <f>SUM(C51:C53)</f>
        <v>232.24784871624138</v>
      </c>
      <c r="D54" s="7">
        <f t="shared" ref="D54:F54" si="7">SUM(D51:D53)</f>
        <v>194.81206489021426</v>
      </c>
      <c r="E54" s="7">
        <f t="shared" si="7"/>
        <v>123.56743769004632</v>
      </c>
      <c r="F54" s="7">
        <f t="shared" si="7"/>
        <v>165.52702755279796</v>
      </c>
      <c r="G54" s="11"/>
      <c r="H54" s="11"/>
      <c r="I54" s="11"/>
      <c r="J54" s="11"/>
      <c r="K54" s="11"/>
      <c r="L54" s="11"/>
      <c r="M54" s="11"/>
      <c r="N54" s="11"/>
      <c r="O54" s="11"/>
      <c r="P54" s="11"/>
      <c r="Q54" s="11"/>
      <c r="R54" s="11"/>
      <c r="S54" s="11"/>
      <c r="T54" s="11"/>
      <c r="U54" s="11"/>
    </row>
    <row r="55" spans="2:21">
      <c r="B55" t="s">
        <v>319</v>
      </c>
      <c r="C55" s="6">
        <f>C54/'C&amp;B'!C13</f>
        <v>1.9833291948440768</v>
      </c>
      <c r="D55" s="6">
        <f>D54/'C&amp;B'!D13</f>
        <v>2.3081998209741026</v>
      </c>
      <c r="E55" s="6">
        <f>E54/'C&amp;B'!E13</f>
        <v>2.4713487538009264</v>
      </c>
      <c r="F55" s="6">
        <f>F54/'C&amp;B'!H13</f>
        <v>2.3612985385563192</v>
      </c>
      <c r="G55" s="11"/>
      <c r="H55" s="11"/>
      <c r="I55" s="11"/>
      <c r="J55" s="11"/>
      <c r="K55" s="11"/>
      <c r="L55" s="11"/>
      <c r="M55" s="11"/>
      <c r="N55" s="11"/>
      <c r="O55" s="11"/>
      <c r="P55" s="11"/>
      <c r="Q55" s="11"/>
      <c r="R55" s="11"/>
      <c r="S55" s="11"/>
      <c r="T55" s="11"/>
      <c r="U55" s="11"/>
    </row>
    <row r="56" spans="2:21">
      <c r="C56" s="99"/>
      <c r="D56" s="99"/>
      <c r="E56" s="99"/>
      <c r="F56" s="99"/>
      <c r="G56" s="11"/>
      <c r="H56" s="11"/>
      <c r="I56" s="11"/>
      <c r="J56" s="11"/>
      <c r="K56" s="11"/>
      <c r="L56" s="11"/>
      <c r="M56" s="11"/>
      <c r="N56" s="11"/>
      <c r="O56" s="11"/>
      <c r="P56" s="11"/>
      <c r="Q56" s="11"/>
      <c r="R56" s="11"/>
      <c r="S56" s="11"/>
      <c r="T56" s="11"/>
      <c r="U56" s="11"/>
    </row>
    <row r="57" spans="2:21">
      <c r="B57" s="1" t="s">
        <v>519</v>
      </c>
      <c r="D57" s="11"/>
      <c r="E57" s="11"/>
      <c r="F57" s="11"/>
      <c r="G57" s="11"/>
      <c r="H57" s="11"/>
      <c r="I57" s="11"/>
      <c r="J57" s="11"/>
      <c r="K57" s="11"/>
      <c r="L57" s="11"/>
      <c r="M57" s="11"/>
      <c r="N57" s="11"/>
      <c r="O57" s="11"/>
      <c r="P57" s="11"/>
      <c r="Q57" s="11"/>
      <c r="R57" s="11"/>
      <c r="S57" s="11"/>
      <c r="T57" s="11"/>
      <c r="U57" s="11"/>
    </row>
    <row r="58" spans="2:21">
      <c r="B58" t="s">
        <v>542</v>
      </c>
      <c r="D58" s="11"/>
      <c r="E58" s="11"/>
      <c r="F58" s="11"/>
      <c r="G58" s="11"/>
      <c r="H58" s="11"/>
      <c r="I58" s="11"/>
      <c r="J58" s="11"/>
      <c r="K58" s="11"/>
      <c r="L58" s="11"/>
      <c r="M58" s="11"/>
      <c r="N58" s="11"/>
      <c r="O58" s="11"/>
      <c r="P58" s="11"/>
      <c r="Q58" s="11"/>
      <c r="R58" s="11"/>
      <c r="S58" s="11"/>
      <c r="T58" s="11"/>
      <c r="U58" s="11"/>
    </row>
    <row r="59" spans="2:21">
      <c r="B59" t="s">
        <v>541</v>
      </c>
      <c r="D59" s="11"/>
      <c r="E59" s="11"/>
      <c r="F59" s="11"/>
      <c r="G59" s="11"/>
      <c r="H59" s="11"/>
      <c r="I59" s="11"/>
      <c r="J59" s="11"/>
      <c r="K59" s="11"/>
      <c r="L59" s="11"/>
      <c r="M59" s="11"/>
      <c r="N59" s="11"/>
      <c r="O59" s="11"/>
      <c r="P59" s="11"/>
      <c r="Q59" s="11"/>
      <c r="R59" s="11"/>
      <c r="S59" s="11"/>
      <c r="T59" s="11"/>
      <c r="U59" s="11"/>
    </row>
    <row r="60" spans="2:21">
      <c r="B60" t="s">
        <v>543</v>
      </c>
      <c r="D60" s="11"/>
      <c r="E60" s="11"/>
      <c r="F60" s="11"/>
      <c r="G60" s="11"/>
      <c r="H60" s="11"/>
      <c r="I60" s="11"/>
      <c r="J60" s="11"/>
      <c r="K60" s="11"/>
      <c r="L60" s="11"/>
      <c r="M60" s="11"/>
      <c r="N60" s="11"/>
      <c r="O60" s="11"/>
      <c r="P60" s="11"/>
      <c r="Q60" s="11"/>
      <c r="R60" s="11"/>
      <c r="S60" s="11"/>
      <c r="T60" s="11"/>
      <c r="U60" s="11"/>
    </row>
    <row r="61" spans="2:21" ht="43.2">
      <c r="B61" s="41" t="s">
        <v>544</v>
      </c>
      <c r="C61" s="41" t="s">
        <v>21</v>
      </c>
      <c r="D61" s="93" t="s">
        <v>547</v>
      </c>
      <c r="E61" s="95" t="s">
        <v>552</v>
      </c>
      <c r="F61" s="95" t="s">
        <v>553</v>
      </c>
      <c r="G61" s="95"/>
      <c r="H61" s="95"/>
      <c r="I61" s="95"/>
      <c r="J61" s="95"/>
      <c r="K61" s="95"/>
      <c r="L61" s="95"/>
      <c r="M61" s="95"/>
      <c r="N61" s="95"/>
      <c r="O61" s="95"/>
      <c r="P61" s="95"/>
      <c r="Q61" s="95"/>
      <c r="R61" s="95"/>
      <c r="S61" s="11"/>
      <c r="T61" s="11"/>
      <c r="U61" s="11"/>
    </row>
    <row r="62" spans="2:21">
      <c r="B62" t="s">
        <v>17</v>
      </c>
      <c r="C62" s="77">
        <v>2</v>
      </c>
      <c r="D62" s="94">
        <v>1</v>
      </c>
      <c r="E62" s="96">
        <f>'C&amp;B'!C21</f>
        <v>2.6991472352797787</v>
      </c>
      <c r="F62" s="96">
        <f>IF(D62=0,0.58*E62+0.83,0.45*E62+0.65)</f>
        <v>1.8646162558759003</v>
      </c>
      <c r="G62" s="77"/>
      <c r="H62" s="77"/>
      <c r="I62" s="77"/>
      <c r="J62" s="77"/>
      <c r="K62" s="77"/>
      <c r="L62" s="77"/>
      <c r="M62" s="77"/>
      <c r="N62" s="77"/>
      <c r="O62" s="77"/>
      <c r="P62" s="11"/>
      <c r="Q62" s="11"/>
      <c r="R62" s="11"/>
      <c r="S62" s="11"/>
      <c r="T62" s="11"/>
      <c r="U62" s="11"/>
    </row>
    <row r="63" spans="2:21">
      <c r="B63" t="s">
        <v>495</v>
      </c>
      <c r="C63" s="77">
        <v>2</v>
      </c>
      <c r="D63" s="77">
        <v>1</v>
      </c>
      <c r="E63" s="43">
        <f>'C&amp;B'!D21</f>
        <v>2.431346794521084</v>
      </c>
      <c r="F63" s="96">
        <f t="shared" ref="F63:F65" si="8">IF(D63=0,0.58*E63+0.83,0.45*E63+0.65)</f>
        <v>1.7441060575344878</v>
      </c>
      <c r="G63" s="77"/>
      <c r="H63" s="77"/>
      <c r="I63" s="77"/>
      <c r="J63" s="77"/>
      <c r="K63" s="77"/>
      <c r="L63" s="77"/>
      <c r="M63" s="77"/>
      <c r="N63" s="77"/>
      <c r="O63" s="77"/>
      <c r="P63" s="11"/>
      <c r="Q63" s="11"/>
      <c r="R63" s="11"/>
      <c r="S63" s="11"/>
      <c r="T63" s="11"/>
      <c r="U63" s="11"/>
    </row>
    <row r="64" spans="2:21">
      <c r="B64" t="s">
        <v>545</v>
      </c>
      <c r="C64" s="77">
        <v>1</v>
      </c>
      <c r="D64" s="77">
        <v>0</v>
      </c>
      <c r="E64" s="43">
        <f>'C&amp;B'!E21</f>
        <v>1.6251008890848955</v>
      </c>
      <c r="F64" s="96">
        <f t="shared" si="8"/>
        <v>1.7725585156692394</v>
      </c>
      <c r="G64" s="77"/>
      <c r="H64" s="77"/>
      <c r="I64" s="77"/>
      <c r="J64" s="77"/>
      <c r="K64" s="77"/>
      <c r="L64" s="77"/>
      <c r="M64" s="77"/>
      <c r="N64" s="77"/>
      <c r="O64" s="77"/>
      <c r="P64" s="11"/>
      <c r="Q64" s="11"/>
      <c r="R64" s="11"/>
      <c r="S64" s="11"/>
      <c r="T64" s="11"/>
      <c r="U64" s="11"/>
    </row>
    <row r="65" spans="2:21">
      <c r="B65" t="s">
        <v>546</v>
      </c>
      <c r="C65" s="77">
        <v>1</v>
      </c>
      <c r="D65" s="77">
        <v>1</v>
      </c>
      <c r="E65" s="43">
        <f>'C&amp;B'!H21</f>
        <v>2.1574202112263499</v>
      </c>
      <c r="F65" s="96">
        <f t="shared" si="8"/>
        <v>1.6208390950518576</v>
      </c>
      <c r="G65" s="77"/>
      <c r="H65" s="77"/>
      <c r="I65" s="77"/>
      <c r="J65" s="77"/>
      <c r="K65" s="77"/>
      <c r="L65" s="77"/>
      <c r="M65" s="77"/>
      <c r="N65" s="77"/>
      <c r="O65" s="77"/>
      <c r="P65" s="11"/>
      <c r="Q65" s="11"/>
      <c r="R65" s="11"/>
      <c r="S65" s="11"/>
      <c r="T65" s="11"/>
      <c r="U65" s="11"/>
    </row>
    <row r="66" spans="2:21">
      <c r="D66" s="11"/>
      <c r="E66" s="11"/>
      <c r="F66" s="11"/>
      <c r="G66" s="11"/>
      <c r="H66" s="11"/>
      <c r="I66" s="11"/>
      <c r="J66" s="11"/>
      <c r="K66" s="11"/>
      <c r="L66" s="11"/>
      <c r="M66" s="11"/>
      <c r="N66" s="11"/>
      <c r="O66" s="11"/>
      <c r="P66" s="11"/>
      <c r="Q66" s="11"/>
      <c r="R66" s="11"/>
      <c r="S66" s="11"/>
      <c r="T66" s="11"/>
      <c r="U66" s="11"/>
    </row>
    <row r="67" spans="2:21">
      <c r="B67" t="s">
        <v>548</v>
      </c>
      <c r="C67" s="77">
        <v>11</v>
      </c>
      <c r="D67" s="11" t="s">
        <v>549</v>
      </c>
      <c r="E67" s="11" t="s">
        <v>550</v>
      </c>
      <c r="F67" s="11"/>
      <c r="G67" s="11"/>
      <c r="H67" s="11"/>
      <c r="I67" s="11"/>
      <c r="J67" s="11"/>
      <c r="K67" s="11"/>
      <c r="L67" s="11"/>
      <c r="M67" s="11"/>
      <c r="N67" s="11"/>
      <c r="O67" s="11"/>
      <c r="P67" s="11"/>
      <c r="Q67" s="11"/>
      <c r="R67" s="11"/>
      <c r="S67" s="11"/>
      <c r="T67" s="11"/>
      <c r="U67" s="11"/>
    </row>
    <row r="68" spans="2:21">
      <c r="B68" t="s">
        <v>551</v>
      </c>
      <c r="D68" s="11"/>
      <c r="E68" s="11"/>
      <c r="F68" s="11"/>
      <c r="G68" s="11"/>
      <c r="H68" s="11"/>
      <c r="I68" s="11"/>
      <c r="J68" s="11"/>
      <c r="K68" s="11"/>
      <c r="L68" s="11"/>
      <c r="M68" s="11"/>
      <c r="N68" s="11"/>
      <c r="O68" s="11"/>
      <c r="P68" s="11"/>
      <c r="Q68" s="11"/>
      <c r="R68" s="11"/>
      <c r="S68" s="11"/>
      <c r="T68" s="11"/>
      <c r="U68" s="11"/>
    </row>
    <row r="69" spans="2:21">
      <c r="D69" s="11"/>
      <c r="E69" s="11"/>
      <c r="F69" s="11"/>
      <c r="G69" s="11"/>
      <c r="H69" s="11"/>
      <c r="I69" s="11"/>
      <c r="J69" s="11"/>
      <c r="K69" s="11"/>
      <c r="L69" s="11"/>
      <c r="M69" s="11"/>
      <c r="N69" s="11"/>
      <c r="O69" s="11"/>
      <c r="P69" s="11"/>
      <c r="Q69" s="11"/>
      <c r="R69" s="11"/>
      <c r="S69" s="11"/>
      <c r="T69" s="11"/>
      <c r="U69" s="11"/>
    </row>
    <row r="70" spans="2:21">
      <c r="B70" t="s">
        <v>554</v>
      </c>
      <c r="D70" s="11"/>
      <c r="E70" s="11"/>
      <c r="F70" s="11"/>
      <c r="G70" s="11"/>
      <c r="H70" s="11"/>
      <c r="I70" s="11"/>
      <c r="J70" s="11"/>
      <c r="K70" s="11"/>
      <c r="L70" s="11"/>
      <c r="M70" s="11"/>
      <c r="N70" s="11"/>
      <c r="O70" s="11"/>
      <c r="P70" s="11"/>
      <c r="Q70" s="11"/>
      <c r="R70" s="11"/>
      <c r="S70" s="11"/>
      <c r="T70" s="11"/>
      <c r="U70" s="11"/>
    </row>
    <row r="71" spans="2:21" ht="28.8">
      <c r="C71" s="10" t="s">
        <v>397</v>
      </c>
      <c r="D71" s="10" t="s">
        <v>398</v>
      </c>
      <c r="E71" s="10" t="s">
        <v>399</v>
      </c>
      <c r="F71" s="10" t="s">
        <v>400</v>
      </c>
      <c r="G71" s="10" t="s">
        <v>401</v>
      </c>
      <c r="H71" s="10" t="s">
        <v>402</v>
      </c>
      <c r="I71" s="10" t="s">
        <v>403</v>
      </c>
      <c r="J71" s="10" t="s">
        <v>404</v>
      </c>
      <c r="K71" s="10" t="s">
        <v>405</v>
      </c>
      <c r="L71" s="10" t="s">
        <v>406</v>
      </c>
      <c r="M71" s="10" t="s">
        <v>407</v>
      </c>
      <c r="N71" s="10" t="s">
        <v>63</v>
      </c>
      <c r="O71" s="5" t="s">
        <v>568</v>
      </c>
      <c r="P71" s="10"/>
      <c r="Q71" s="11"/>
      <c r="R71" s="11"/>
      <c r="S71" s="11"/>
      <c r="T71" s="11"/>
      <c r="U71" s="11"/>
    </row>
    <row r="72" spans="2:21">
      <c r="B72" t="s">
        <v>555</v>
      </c>
      <c r="C72" s="77">
        <v>1.0349999999999999</v>
      </c>
      <c r="D72" s="77">
        <v>1.0209999999999999</v>
      </c>
      <c r="E72" s="77">
        <v>1.0069999999999999</v>
      </c>
      <c r="F72" s="77">
        <v>0.99299999999999999</v>
      </c>
      <c r="G72" s="77">
        <v>0.97899999999999998</v>
      </c>
      <c r="H72" s="77">
        <v>0.96499999999999997</v>
      </c>
      <c r="I72" s="77">
        <v>0.96499999999999997</v>
      </c>
      <c r="J72" s="77">
        <v>0.97899999999999998</v>
      </c>
      <c r="K72" s="77">
        <v>0.99299999999999999</v>
      </c>
      <c r="L72" s="77">
        <v>1.0069999999999999</v>
      </c>
      <c r="M72" s="77">
        <v>1.0209999999999999</v>
      </c>
      <c r="N72" s="77">
        <v>1.0349999999999999</v>
      </c>
      <c r="O72" s="7">
        <f>AVERAGE(C72:N72)</f>
        <v>1</v>
      </c>
      <c r="P72" s="11"/>
      <c r="Q72" s="11"/>
      <c r="R72" s="11"/>
      <c r="S72" s="11"/>
      <c r="T72" s="11"/>
      <c r="U72" s="11"/>
    </row>
    <row r="73" spans="2:21">
      <c r="B73" t="s">
        <v>559</v>
      </c>
      <c r="C73" s="77">
        <v>8</v>
      </c>
      <c r="D73" s="77">
        <v>8.1999999999999993</v>
      </c>
      <c r="E73" s="77">
        <v>9.3000000000000007</v>
      </c>
      <c r="F73" s="77">
        <v>12.7</v>
      </c>
      <c r="G73" s="77">
        <v>14.6</v>
      </c>
      <c r="H73" s="77">
        <v>16.7</v>
      </c>
      <c r="I73" s="77">
        <v>18.399999999999999</v>
      </c>
      <c r="J73" s="77">
        <v>17.600000000000001</v>
      </c>
      <c r="K73" s="77">
        <v>16.600000000000001</v>
      </c>
      <c r="L73" s="77">
        <v>14.3</v>
      </c>
      <c r="M73" s="77">
        <v>11.1</v>
      </c>
      <c r="N73" s="77">
        <v>8.5</v>
      </c>
      <c r="O73" s="77">
        <f>AVERAGE(C73:N73)</f>
        <v>13</v>
      </c>
      <c r="P73" s="11"/>
      <c r="Q73" s="11"/>
      <c r="R73" s="11"/>
      <c r="S73" s="11"/>
      <c r="T73" s="11"/>
      <c r="U73" s="11"/>
    </row>
    <row r="74" spans="2:21">
      <c r="B74" t="s">
        <v>556</v>
      </c>
      <c r="C74" s="6">
        <f>$C$67*6*C72</f>
        <v>68.309999999999988</v>
      </c>
      <c r="D74" s="6">
        <f t="shared" ref="D74:N74" si="9">$C$67*6*D72</f>
        <v>67.385999999999996</v>
      </c>
      <c r="E74" s="6">
        <f t="shared" si="9"/>
        <v>66.461999999999989</v>
      </c>
      <c r="F74" s="6">
        <f t="shared" si="9"/>
        <v>65.537999999999997</v>
      </c>
      <c r="G74" s="6">
        <f t="shared" si="9"/>
        <v>64.614000000000004</v>
      </c>
      <c r="H74" s="6">
        <f t="shared" si="9"/>
        <v>63.69</v>
      </c>
      <c r="I74" s="6">
        <f t="shared" si="9"/>
        <v>63.69</v>
      </c>
      <c r="J74" s="6">
        <f t="shared" si="9"/>
        <v>64.614000000000004</v>
      </c>
      <c r="K74" s="6">
        <f t="shared" si="9"/>
        <v>65.537999999999997</v>
      </c>
      <c r="L74" s="6">
        <f t="shared" si="9"/>
        <v>66.461999999999989</v>
      </c>
      <c r="M74" s="6">
        <f t="shared" si="9"/>
        <v>67.385999999999996</v>
      </c>
      <c r="N74" s="6">
        <f t="shared" si="9"/>
        <v>68.309999999999988</v>
      </c>
      <c r="O74" s="77">
        <f>AVERAGE(C74:N74)</f>
        <v>65.999999999999986</v>
      </c>
      <c r="P74" s="11"/>
      <c r="Q74" s="11"/>
      <c r="R74" s="11"/>
      <c r="S74" s="11"/>
      <c r="T74" s="11"/>
      <c r="U74" s="11"/>
    </row>
    <row r="75" spans="2:21">
      <c r="B75" t="s">
        <v>557</v>
      </c>
      <c r="D75" s="11"/>
      <c r="E75" s="11"/>
      <c r="F75" s="11"/>
      <c r="G75" s="11"/>
      <c r="H75" s="11"/>
      <c r="I75" s="11"/>
      <c r="J75" s="11"/>
      <c r="K75" s="11"/>
      <c r="L75" s="11"/>
      <c r="M75" s="11"/>
      <c r="N75" s="11"/>
      <c r="O75" s="11"/>
      <c r="P75" s="11"/>
      <c r="Q75" s="11"/>
      <c r="R75" s="11"/>
      <c r="S75" s="11"/>
      <c r="T75" s="11"/>
      <c r="U75" s="11"/>
    </row>
    <row r="76" spans="2:21">
      <c r="B76" t="s">
        <v>560</v>
      </c>
      <c r="C76" s="7">
        <f>C$74*$F62</f>
        <v>127.37193643888273</v>
      </c>
      <c r="D76" s="7">
        <f t="shared" ref="D76:N76" si="10">D$74*$F62</f>
        <v>125.64903101845341</v>
      </c>
      <c r="E76" s="7">
        <f t="shared" si="10"/>
        <v>123.92612559802407</v>
      </c>
      <c r="F76" s="7">
        <f t="shared" si="10"/>
        <v>122.20322017759474</v>
      </c>
      <c r="G76" s="7">
        <f t="shared" si="10"/>
        <v>120.48031475716543</v>
      </c>
      <c r="H76" s="7">
        <f t="shared" si="10"/>
        <v>118.75740933673609</v>
      </c>
      <c r="I76" s="7">
        <f t="shared" si="10"/>
        <v>118.75740933673609</v>
      </c>
      <c r="J76" s="7">
        <f t="shared" si="10"/>
        <v>120.48031475716543</v>
      </c>
      <c r="K76" s="7">
        <f t="shared" si="10"/>
        <v>122.20322017759474</v>
      </c>
      <c r="L76" s="7">
        <f t="shared" si="10"/>
        <v>123.92612559802407</v>
      </c>
      <c r="M76" s="7">
        <f t="shared" si="10"/>
        <v>125.64903101845341</v>
      </c>
      <c r="N76" s="7">
        <f t="shared" si="10"/>
        <v>127.37193643888273</v>
      </c>
      <c r="O76" s="7">
        <f t="shared" ref="O76:O84" si="11">AVERAGE(C76:N76)</f>
        <v>123.06467288780941</v>
      </c>
      <c r="P76" s="11"/>
      <c r="Q76" s="11"/>
      <c r="R76" s="11"/>
      <c r="S76" s="11"/>
      <c r="T76" s="11"/>
      <c r="U76" s="11"/>
    </row>
    <row r="77" spans="2:21">
      <c r="B77" t="s">
        <v>561</v>
      </c>
      <c r="C77" s="7">
        <f t="shared" ref="C77:N79" si="12">C$74*$F63</f>
        <v>119.13988479018084</v>
      </c>
      <c r="D77" s="7">
        <f t="shared" si="12"/>
        <v>117.52833079301898</v>
      </c>
      <c r="E77" s="7">
        <f t="shared" si="12"/>
        <v>115.9167767958571</v>
      </c>
      <c r="F77" s="7">
        <f t="shared" si="12"/>
        <v>114.30522279869525</v>
      </c>
      <c r="G77" s="7">
        <f t="shared" si="12"/>
        <v>112.69366880153341</v>
      </c>
      <c r="H77" s="7">
        <f t="shared" si="12"/>
        <v>111.08211480437153</v>
      </c>
      <c r="I77" s="7">
        <f t="shared" si="12"/>
        <v>111.08211480437153</v>
      </c>
      <c r="J77" s="7">
        <f t="shared" si="12"/>
        <v>112.69366880153341</v>
      </c>
      <c r="K77" s="7">
        <f t="shared" si="12"/>
        <v>114.30522279869525</v>
      </c>
      <c r="L77" s="7">
        <f t="shared" si="12"/>
        <v>115.9167767958571</v>
      </c>
      <c r="M77" s="7">
        <f t="shared" si="12"/>
        <v>117.52833079301898</v>
      </c>
      <c r="N77" s="7">
        <f t="shared" si="12"/>
        <v>119.13988479018084</v>
      </c>
      <c r="O77" s="7">
        <f t="shared" si="11"/>
        <v>115.11099979727616</v>
      </c>
      <c r="P77" s="11"/>
      <c r="Q77" s="11"/>
      <c r="R77" s="11"/>
      <c r="S77" s="11"/>
      <c r="T77" s="11"/>
      <c r="U77" s="11"/>
    </row>
    <row r="78" spans="2:21">
      <c r="B78" t="s">
        <v>562</v>
      </c>
      <c r="C78" s="7">
        <f t="shared" si="12"/>
        <v>121.08347220536572</v>
      </c>
      <c r="D78" s="7">
        <f t="shared" si="12"/>
        <v>119.44562813688736</v>
      </c>
      <c r="E78" s="7">
        <f t="shared" si="12"/>
        <v>117.80778406840896</v>
      </c>
      <c r="F78" s="7">
        <f t="shared" si="12"/>
        <v>116.16993999993061</v>
      </c>
      <c r="G78" s="7">
        <f t="shared" si="12"/>
        <v>114.53209593145225</v>
      </c>
      <c r="H78" s="7">
        <f t="shared" si="12"/>
        <v>112.89425186297385</v>
      </c>
      <c r="I78" s="7">
        <f t="shared" si="12"/>
        <v>112.89425186297385</v>
      </c>
      <c r="J78" s="7">
        <f t="shared" si="12"/>
        <v>114.53209593145225</v>
      </c>
      <c r="K78" s="7">
        <f t="shared" si="12"/>
        <v>116.16993999993061</v>
      </c>
      <c r="L78" s="7">
        <f t="shared" si="12"/>
        <v>117.80778406840896</v>
      </c>
      <c r="M78" s="7">
        <f t="shared" si="12"/>
        <v>119.44562813688736</v>
      </c>
      <c r="N78" s="7">
        <f t="shared" si="12"/>
        <v>121.08347220536572</v>
      </c>
      <c r="O78" s="7">
        <f t="shared" si="11"/>
        <v>116.98886203416977</v>
      </c>
      <c r="P78" s="11"/>
      <c r="Q78" s="11"/>
      <c r="R78" s="11"/>
      <c r="S78" s="11"/>
      <c r="T78" s="11"/>
      <c r="U78" s="11"/>
    </row>
    <row r="79" spans="2:21">
      <c r="B79" t="s">
        <v>563</v>
      </c>
      <c r="C79" s="7">
        <f t="shared" si="12"/>
        <v>110.71951858299238</v>
      </c>
      <c r="D79" s="7">
        <f t="shared" si="12"/>
        <v>109.22186325916446</v>
      </c>
      <c r="E79" s="7">
        <f t="shared" si="12"/>
        <v>107.72420793533655</v>
      </c>
      <c r="F79" s="7">
        <f t="shared" si="12"/>
        <v>106.22655261150864</v>
      </c>
      <c r="G79" s="7">
        <f t="shared" si="12"/>
        <v>104.72889728768074</v>
      </c>
      <c r="H79" s="7">
        <f t="shared" si="12"/>
        <v>103.23124196385281</v>
      </c>
      <c r="I79" s="7">
        <f t="shared" si="12"/>
        <v>103.23124196385281</v>
      </c>
      <c r="J79" s="7">
        <f t="shared" si="12"/>
        <v>104.72889728768074</v>
      </c>
      <c r="K79" s="7">
        <f t="shared" si="12"/>
        <v>106.22655261150864</v>
      </c>
      <c r="L79" s="7">
        <f t="shared" si="12"/>
        <v>107.72420793533655</v>
      </c>
      <c r="M79" s="7">
        <f t="shared" si="12"/>
        <v>109.22186325916446</v>
      </c>
      <c r="N79" s="7">
        <f t="shared" si="12"/>
        <v>110.71951858299238</v>
      </c>
      <c r="O79" s="7">
        <f t="shared" si="11"/>
        <v>106.97538027342257</v>
      </c>
      <c r="P79" s="11"/>
      <c r="Q79" s="11"/>
      <c r="R79" s="11"/>
      <c r="S79" s="11"/>
      <c r="T79" s="11"/>
      <c r="U79" s="11"/>
    </row>
    <row r="80" spans="2:21">
      <c r="B80" t="s">
        <v>558</v>
      </c>
      <c r="C80" s="43">
        <f>(41-C73)/(52-C73)</f>
        <v>0.75</v>
      </c>
      <c r="D80" s="43">
        <f t="shared" ref="D80:N80" si="13">(41-D73)/(52-D73)</f>
        <v>0.74885844748858443</v>
      </c>
      <c r="E80" s="43">
        <f t="shared" si="13"/>
        <v>0.74238875878220134</v>
      </c>
      <c r="F80" s="43">
        <f t="shared" si="13"/>
        <v>0.72010178117048351</v>
      </c>
      <c r="G80" s="43">
        <f t="shared" si="13"/>
        <v>0.70588235294117641</v>
      </c>
      <c r="H80" s="43">
        <f t="shared" si="13"/>
        <v>0.68838526912181308</v>
      </c>
      <c r="I80" s="43">
        <f t="shared" si="13"/>
        <v>0.67261904761904767</v>
      </c>
      <c r="J80" s="43">
        <f t="shared" si="13"/>
        <v>0.68023255813953487</v>
      </c>
      <c r="K80" s="43">
        <f t="shared" si="13"/>
        <v>0.68926553672316382</v>
      </c>
      <c r="L80" s="43">
        <f t="shared" si="13"/>
        <v>0.70822281167108747</v>
      </c>
      <c r="M80" s="43">
        <f t="shared" si="13"/>
        <v>0.73105134474327627</v>
      </c>
      <c r="N80" s="43">
        <f t="shared" si="13"/>
        <v>0.74712643678160917</v>
      </c>
      <c r="O80" s="43">
        <f t="shared" si="11"/>
        <v>0.71534452876516486</v>
      </c>
      <c r="P80" s="11"/>
      <c r="Q80" s="11"/>
      <c r="R80" s="11"/>
      <c r="S80" s="11"/>
      <c r="T80" s="11"/>
      <c r="U80" s="11"/>
    </row>
    <row r="81" spans="2:21">
      <c r="B81" t="s">
        <v>564</v>
      </c>
      <c r="C81" s="7">
        <f>C76*C$80</f>
        <v>95.528952329162053</v>
      </c>
      <c r="D81" s="7">
        <f t="shared" ref="D81:N81" si="14">D76*D$80</f>
        <v>94.093338296924017</v>
      </c>
      <c r="E81" s="7">
        <f t="shared" si="14"/>
        <v>92.001362563404285</v>
      </c>
      <c r="F81" s="7">
        <f t="shared" si="14"/>
        <v>87.998756514654744</v>
      </c>
      <c r="G81" s="7">
        <f t="shared" si="14"/>
        <v>85.044928063881471</v>
      </c>
      <c r="H81" s="7">
        <f t="shared" si="14"/>
        <v>81.750851186478386</v>
      </c>
      <c r="I81" s="7">
        <f t="shared" si="14"/>
        <v>79.878495565780824</v>
      </c>
      <c r="J81" s="7">
        <f t="shared" si="14"/>
        <v>81.954632712722997</v>
      </c>
      <c r="K81" s="7">
        <f t="shared" si="14"/>
        <v>84.2304681450088</v>
      </c>
      <c r="L81" s="7">
        <f t="shared" si="14"/>
        <v>87.767309110536928</v>
      </c>
      <c r="M81" s="7">
        <f t="shared" si="14"/>
        <v>91.855893091729996</v>
      </c>
      <c r="N81" s="7">
        <f t="shared" si="14"/>
        <v>95.162941017556051</v>
      </c>
      <c r="O81" s="7">
        <f t="shared" si="11"/>
        <v>88.105660716486696</v>
      </c>
      <c r="P81" s="11"/>
      <c r="Q81" s="11"/>
      <c r="R81" s="11"/>
      <c r="S81" s="11"/>
      <c r="T81" s="11"/>
      <c r="U81" s="11"/>
    </row>
    <row r="82" spans="2:21">
      <c r="B82" t="s">
        <v>565</v>
      </c>
      <c r="C82" s="7">
        <f t="shared" ref="C82:N82" si="15">C77*C$80</f>
        <v>89.354913592635626</v>
      </c>
      <c r="D82" s="7">
        <f t="shared" si="15"/>
        <v>88.012083333584982</v>
      </c>
      <c r="E82" s="7">
        <f t="shared" si="15"/>
        <v>86.05531204750983</v>
      </c>
      <c r="F82" s="7">
        <f t="shared" si="15"/>
        <v>82.311394534429411</v>
      </c>
      <c r="G82" s="7">
        <f t="shared" si="15"/>
        <v>79.54847209520004</v>
      </c>
      <c r="H82" s="7">
        <f t="shared" si="15"/>
        <v>76.467291494227425</v>
      </c>
      <c r="I82" s="7">
        <f t="shared" si="15"/>
        <v>74.715946267226087</v>
      </c>
      <c r="J82" s="7">
        <f t="shared" si="15"/>
        <v>76.657902614996559</v>
      </c>
      <c r="K82" s="7">
        <f t="shared" si="15"/>
        <v>78.786650742603513</v>
      </c>
      <c r="L82" s="7">
        <f t="shared" si="15"/>
        <v>82.094905582211794</v>
      </c>
      <c r="M82" s="7">
        <f t="shared" si="15"/>
        <v>85.919244271669129</v>
      </c>
      <c r="N82" s="7">
        <f t="shared" si="15"/>
        <v>89.012557601859243</v>
      </c>
      <c r="O82" s="7">
        <f t="shared" si="11"/>
        <v>82.411389514846135</v>
      </c>
      <c r="P82" s="11"/>
      <c r="Q82" s="11"/>
      <c r="R82" s="11"/>
      <c r="S82" s="11"/>
      <c r="T82" s="11"/>
      <c r="U82" s="11"/>
    </row>
    <row r="83" spans="2:21">
      <c r="B83" t="s">
        <v>566</v>
      </c>
      <c r="C83" s="7">
        <f t="shared" ref="C83:N83" si="16">C78*C$80</f>
        <v>90.812604154024285</v>
      </c>
      <c r="D83" s="7">
        <f t="shared" si="16"/>
        <v>89.447867645888252</v>
      </c>
      <c r="E83" s="7">
        <f t="shared" si="16"/>
        <v>87.459174589427718</v>
      </c>
      <c r="F83" s="7">
        <f t="shared" si="16"/>
        <v>83.654180712418224</v>
      </c>
      <c r="G83" s="7">
        <f t="shared" si="16"/>
        <v>80.846185363378055</v>
      </c>
      <c r="H83" s="7">
        <f t="shared" si="16"/>
        <v>77.714739950999004</v>
      </c>
      <c r="I83" s="7">
        <f t="shared" si="16"/>
        <v>75.934824169738363</v>
      </c>
      <c r="J83" s="7">
        <f t="shared" si="16"/>
        <v>77.908460604534369</v>
      </c>
      <c r="K83" s="7">
        <f t="shared" si="16"/>
        <v>80.071936045149911</v>
      </c>
      <c r="L83" s="7">
        <f t="shared" si="16"/>
        <v>83.434160069668934</v>
      </c>
      <c r="M83" s="7">
        <f t="shared" si="16"/>
        <v>87.32088707317682</v>
      </c>
      <c r="N83" s="7">
        <f t="shared" si="16"/>
        <v>90.464663141939909</v>
      </c>
      <c r="O83" s="7">
        <f t="shared" si="11"/>
        <v>83.755806960028636</v>
      </c>
      <c r="P83" s="11"/>
      <c r="Q83" s="11"/>
      <c r="R83" s="11"/>
      <c r="S83" s="11"/>
      <c r="T83" s="11"/>
      <c r="U83" s="11"/>
    </row>
    <row r="84" spans="2:21">
      <c r="B84" t="s">
        <v>567</v>
      </c>
      <c r="C84" s="7">
        <f t="shared" ref="C84:N84" si="17">C79*C$80</f>
        <v>83.039638937244291</v>
      </c>
      <c r="D84" s="7">
        <f t="shared" si="17"/>
        <v>81.791714952068361</v>
      </c>
      <c r="E84" s="7">
        <f t="shared" si="17"/>
        <v>79.973241019910262</v>
      </c>
      <c r="F84" s="7">
        <f t="shared" si="17"/>
        <v>76.493929743147447</v>
      </c>
      <c r="G84" s="7">
        <f t="shared" si="17"/>
        <v>73.926280438362866</v>
      </c>
      <c r="H84" s="7">
        <f t="shared" si="17"/>
        <v>71.062866281065823</v>
      </c>
      <c r="I84" s="7">
        <f t="shared" si="17"/>
        <v>69.435299654258145</v>
      </c>
      <c r="J84" s="7">
        <f t="shared" si="17"/>
        <v>71.240005713131666</v>
      </c>
      <c r="K84" s="7">
        <f t="shared" si="17"/>
        <v>73.2183018000229</v>
      </c>
      <c r="L84" s="7">
        <f t="shared" si="17"/>
        <v>76.29274142900492</v>
      </c>
      <c r="M84" s="7">
        <f t="shared" si="17"/>
        <v>79.846790010978424</v>
      </c>
      <c r="N84" s="7">
        <f t="shared" si="17"/>
        <v>82.721479401086256</v>
      </c>
      <c r="O84" s="7">
        <f t="shared" si="11"/>
        <v>76.586857448356781</v>
      </c>
      <c r="P84" s="11"/>
      <c r="Q84" s="11"/>
      <c r="R84" s="11"/>
      <c r="S84" s="11"/>
      <c r="T84" s="11"/>
      <c r="U84" s="11"/>
    </row>
    <row r="85" spans="2:21">
      <c r="B85" t="s">
        <v>574</v>
      </c>
      <c r="D85" s="11"/>
      <c r="E85" s="11"/>
      <c r="F85" s="11"/>
      <c r="G85" s="11"/>
      <c r="H85" s="11"/>
      <c r="I85" s="11"/>
      <c r="J85" s="11"/>
      <c r="K85" s="11"/>
      <c r="L85" s="11"/>
      <c r="M85" s="11"/>
      <c r="N85" s="11"/>
      <c r="O85" s="11"/>
      <c r="P85" s="11"/>
      <c r="Q85" s="11"/>
      <c r="R85" s="11"/>
      <c r="S85" s="11"/>
      <c r="T85" s="11"/>
      <c r="U85" s="11"/>
    </row>
    <row r="86" spans="2:21">
      <c r="B86" t="s">
        <v>569</v>
      </c>
      <c r="C86" s="77">
        <v>31</v>
      </c>
      <c r="D86" s="77">
        <v>28</v>
      </c>
      <c r="E86" s="77">
        <v>31</v>
      </c>
      <c r="F86" s="77">
        <v>30</v>
      </c>
      <c r="G86" s="77">
        <v>31</v>
      </c>
      <c r="H86" s="77">
        <v>30</v>
      </c>
      <c r="I86" s="77">
        <v>31</v>
      </c>
      <c r="J86" s="77">
        <v>31</v>
      </c>
      <c r="K86" s="77">
        <v>30</v>
      </c>
      <c r="L86" s="77">
        <v>31</v>
      </c>
      <c r="M86" s="77">
        <v>30</v>
      </c>
      <c r="N86" s="77">
        <v>31</v>
      </c>
      <c r="O86" s="11"/>
      <c r="P86" s="11"/>
      <c r="Q86" s="11"/>
      <c r="R86" s="11"/>
      <c r="S86" s="11"/>
      <c r="T86" s="11"/>
      <c r="U86" s="11"/>
    </row>
    <row r="87" spans="2:21">
      <c r="B87" t="s">
        <v>570</v>
      </c>
      <c r="C87" s="7">
        <f>C$86*C81</f>
        <v>2961.3975222040235</v>
      </c>
      <c r="D87" s="7">
        <f t="shared" ref="D87:N87" si="18">D$86*D81</f>
        <v>2634.6134723138725</v>
      </c>
      <c r="E87" s="7">
        <f t="shared" si="18"/>
        <v>2852.0422394655329</v>
      </c>
      <c r="F87" s="7">
        <f t="shared" si="18"/>
        <v>2639.9626954396422</v>
      </c>
      <c r="G87" s="7">
        <f t="shared" si="18"/>
        <v>2636.3927699803257</v>
      </c>
      <c r="H87" s="7">
        <f t="shared" si="18"/>
        <v>2452.5255355943514</v>
      </c>
      <c r="I87" s="7">
        <f t="shared" si="18"/>
        <v>2476.2333625392057</v>
      </c>
      <c r="J87" s="7">
        <f t="shared" si="18"/>
        <v>2540.5936140944127</v>
      </c>
      <c r="K87" s="7">
        <f t="shared" si="18"/>
        <v>2526.9140443502638</v>
      </c>
      <c r="L87" s="7">
        <f t="shared" si="18"/>
        <v>2720.7865824266446</v>
      </c>
      <c r="M87" s="7">
        <f t="shared" si="18"/>
        <v>2755.6767927518999</v>
      </c>
      <c r="N87" s="7">
        <f t="shared" si="18"/>
        <v>2950.0511715442376</v>
      </c>
      <c r="O87" s="7">
        <f>SUM(C87:N87)</f>
        <v>32147.189802704412</v>
      </c>
      <c r="P87" s="11"/>
      <c r="Q87" s="11"/>
      <c r="R87" s="11"/>
      <c r="S87" s="11"/>
      <c r="T87" s="11"/>
      <c r="U87" s="11"/>
    </row>
    <row r="88" spans="2:21">
      <c r="B88" t="s">
        <v>571</v>
      </c>
      <c r="C88" s="7">
        <f t="shared" ref="C88:N90" si="19">C$86*C82</f>
        <v>2770.0023213717045</v>
      </c>
      <c r="D88" s="7">
        <f t="shared" si="19"/>
        <v>2464.3383333403794</v>
      </c>
      <c r="E88" s="7">
        <f t="shared" si="19"/>
        <v>2667.7146734728049</v>
      </c>
      <c r="F88" s="7">
        <f t="shared" si="19"/>
        <v>2469.3418360328824</v>
      </c>
      <c r="G88" s="7">
        <f t="shared" si="19"/>
        <v>2466.0026349512013</v>
      </c>
      <c r="H88" s="7">
        <f t="shared" si="19"/>
        <v>2294.0187448268225</v>
      </c>
      <c r="I88" s="7">
        <f t="shared" si="19"/>
        <v>2316.1943342840086</v>
      </c>
      <c r="J88" s="7">
        <f t="shared" si="19"/>
        <v>2376.3949810648933</v>
      </c>
      <c r="K88" s="7">
        <f t="shared" si="19"/>
        <v>2363.5995222781053</v>
      </c>
      <c r="L88" s="7">
        <f t="shared" si="19"/>
        <v>2544.9420730485658</v>
      </c>
      <c r="M88" s="7">
        <f t="shared" si="19"/>
        <v>2577.5773281500738</v>
      </c>
      <c r="N88" s="7">
        <f t="shared" si="19"/>
        <v>2759.3892856576367</v>
      </c>
      <c r="O88" s="7">
        <f t="shared" ref="O88:O90" si="20">SUM(C88:N88)</f>
        <v>30069.516068479075</v>
      </c>
      <c r="P88" s="11"/>
      <c r="Q88" s="11"/>
      <c r="R88" s="11"/>
      <c r="S88" s="11"/>
      <c r="T88" s="11"/>
      <c r="U88" s="11"/>
    </row>
    <row r="89" spans="2:21">
      <c r="B89" t="s">
        <v>572</v>
      </c>
      <c r="C89" s="7">
        <f t="shared" si="19"/>
        <v>2815.1907287747526</v>
      </c>
      <c r="D89" s="7">
        <f t="shared" si="19"/>
        <v>2504.5402940848712</v>
      </c>
      <c r="E89" s="7">
        <f t="shared" si="19"/>
        <v>2711.2344122722593</v>
      </c>
      <c r="F89" s="7">
        <f t="shared" si="19"/>
        <v>2509.625421372547</v>
      </c>
      <c r="G89" s="7">
        <f t="shared" si="19"/>
        <v>2506.2317462647197</v>
      </c>
      <c r="H89" s="7">
        <f t="shared" si="19"/>
        <v>2331.44219852997</v>
      </c>
      <c r="I89" s="7">
        <f t="shared" si="19"/>
        <v>2353.9795492618891</v>
      </c>
      <c r="J89" s="7">
        <f t="shared" si="19"/>
        <v>2415.1622787405654</v>
      </c>
      <c r="K89" s="7">
        <f t="shared" si="19"/>
        <v>2402.1580813544974</v>
      </c>
      <c r="L89" s="7">
        <f t="shared" si="19"/>
        <v>2586.458962159737</v>
      </c>
      <c r="M89" s="7">
        <f t="shared" si="19"/>
        <v>2619.6266121953045</v>
      </c>
      <c r="N89" s="7">
        <f t="shared" si="19"/>
        <v>2804.404557400137</v>
      </c>
      <c r="O89" s="7">
        <f t="shared" si="20"/>
        <v>30560.054842411249</v>
      </c>
      <c r="P89" s="11"/>
      <c r="Q89" s="11"/>
      <c r="R89" s="11"/>
      <c r="S89" s="11"/>
      <c r="T89" s="11"/>
      <c r="U89" s="11"/>
    </row>
    <row r="90" spans="2:21">
      <c r="B90" t="s">
        <v>573</v>
      </c>
      <c r="C90" s="7">
        <f t="shared" si="19"/>
        <v>2574.2288070545728</v>
      </c>
      <c r="D90" s="7">
        <f t="shared" si="19"/>
        <v>2290.1680186579142</v>
      </c>
      <c r="E90" s="7">
        <f t="shared" si="19"/>
        <v>2479.170471617218</v>
      </c>
      <c r="F90" s="7">
        <f t="shared" si="19"/>
        <v>2294.8178922944235</v>
      </c>
      <c r="G90" s="7">
        <f t="shared" si="19"/>
        <v>2291.7146935892488</v>
      </c>
      <c r="H90" s="7">
        <f t="shared" si="19"/>
        <v>2131.8859884319745</v>
      </c>
      <c r="I90" s="7">
        <f t="shared" si="19"/>
        <v>2152.4942892820027</v>
      </c>
      <c r="J90" s="7">
        <f t="shared" si="19"/>
        <v>2208.4401771070816</v>
      </c>
      <c r="K90" s="7">
        <f t="shared" si="19"/>
        <v>2196.5490540006872</v>
      </c>
      <c r="L90" s="7">
        <f t="shared" si="19"/>
        <v>2365.0749842991527</v>
      </c>
      <c r="M90" s="7">
        <f t="shared" si="19"/>
        <v>2395.4037003293529</v>
      </c>
      <c r="N90" s="7">
        <f t="shared" si="19"/>
        <v>2564.3658614336741</v>
      </c>
      <c r="O90" s="7">
        <f t="shared" si="20"/>
        <v>27944.313938097304</v>
      </c>
      <c r="P90" s="11"/>
      <c r="Q90" s="11"/>
      <c r="R90" s="11"/>
      <c r="S90" s="11"/>
      <c r="T90" s="11"/>
      <c r="U90" s="11"/>
    </row>
    <row r="91" spans="2:21">
      <c r="B91" t="s">
        <v>575</v>
      </c>
      <c r="D91" s="11"/>
      <c r="E91" s="11"/>
      <c r="F91" s="11"/>
      <c r="G91" s="11"/>
      <c r="H91" s="11"/>
      <c r="I91" s="11"/>
      <c r="J91" s="11"/>
      <c r="K91" s="11"/>
      <c r="L91" s="11"/>
      <c r="M91" s="11"/>
      <c r="N91" s="11"/>
      <c r="O91" s="11"/>
      <c r="P91" s="11"/>
      <c r="Q91" s="11"/>
      <c r="R91" s="11"/>
      <c r="S91" s="11"/>
      <c r="T91" s="11"/>
      <c r="U91" s="11"/>
    </row>
    <row r="92" spans="2:21">
      <c r="B92" t="s">
        <v>576</v>
      </c>
      <c r="D92" s="11"/>
      <c r="E92" s="11"/>
      <c r="F92" s="11"/>
      <c r="G92" s="11"/>
      <c r="H92" s="11"/>
      <c r="I92" s="11"/>
      <c r="J92" s="11"/>
      <c r="K92" s="11"/>
      <c r="L92" s="11"/>
      <c r="M92" s="11"/>
      <c r="N92" s="11"/>
      <c r="O92" s="11"/>
      <c r="P92" s="11"/>
      <c r="Q92" s="11"/>
      <c r="R92" s="11"/>
      <c r="S92" s="11"/>
      <c r="T92" s="11"/>
      <c r="U92" s="11"/>
    </row>
    <row r="93" spans="2:21">
      <c r="B93" t="s">
        <v>577</v>
      </c>
      <c r="C93" s="97">
        <v>0.55000000000000004</v>
      </c>
      <c r="D93" s="11"/>
      <c r="E93" s="11"/>
      <c r="F93" s="11"/>
      <c r="G93" s="11"/>
      <c r="H93" s="11"/>
      <c r="I93" s="11"/>
      <c r="J93" s="11"/>
      <c r="K93" s="11"/>
      <c r="L93" s="11"/>
      <c r="M93" s="11"/>
      <c r="N93" s="11"/>
      <c r="O93" s="11"/>
      <c r="P93" s="11"/>
      <c r="Q93" s="11"/>
      <c r="R93" s="11"/>
      <c r="S93" s="11"/>
      <c r="T93" s="11"/>
      <c r="U93" s="11"/>
    </row>
    <row r="94" spans="2:21">
      <c r="B94" t="s">
        <v>578</v>
      </c>
      <c r="C94">
        <v>0.95</v>
      </c>
      <c r="D94" s="11"/>
      <c r="E94" s="11"/>
      <c r="F94" s="11"/>
      <c r="G94" s="11"/>
      <c r="H94" s="11"/>
      <c r="I94" s="11"/>
      <c r="J94" s="11"/>
      <c r="K94" s="11"/>
      <c r="L94" s="11"/>
      <c r="M94" s="11"/>
      <c r="N94" s="11"/>
      <c r="O94" s="11"/>
      <c r="P94" s="11"/>
      <c r="Q94" s="11"/>
      <c r="R94" s="11"/>
      <c r="S94" s="11"/>
      <c r="T94" s="11"/>
      <c r="U94" s="11"/>
    </row>
    <row r="95" spans="2:21">
      <c r="B95" t="s">
        <v>579</v>
      </c>
      <c r="C95" s="7">
        <f>C87*(35-C$73)*4.18/3600</f>
        <v>92.839812321096133</v>
      </c>
      <c r="D95" s="7">
        <f t="shared" ref="D95:N95" si="21">D87*(35-D$73)*4.18/3600</f>
        <v>81.983316561802553</v>
      </c>
      <c r="E95" s="7">
        <f t="shared" si="21"/>
        <v>85.106524893562309</v>
      </c>
      <c r="F95" s="7">
        <f t="shared" si="21"/>
        <v>68.355967414641881</v>
      </c>
      <c r="G95" s="7">
        <f t="shared" si="21"/>
        <v>62.447356744933977</v>
      </c>
      <c r="H95" s="7">
        <f t="shared" si="21"/>
        <v>52.11208008882064</v>
      </c>
      <c r="I95" s="7">
        <f t="shared" si="21"/>
        <v>47.728022377741773</v>
      </c>
      <c r="J95" s="7">
        <f t="shared" si="21"/>
        <v>51.328459650087446</v>
      </c>
      <c r="K95" s="7">
        <f t="shared" si="21"/>
        <v>53.986114716407634</v>
      </c>
      <c r="L95" s="7">
        <f t="shared" si="21"/>
        <v>65.394105508624406</v>
      </c>
      <c r="M95" s="7">
        <f t="shared" si="21"/>
        <v>76.47156193041674</v>
      </c>
      <c r="N95" s="7">
        <f t="shared" si="21"/>
        <v>90.771435631098655</v>
      </c>
      <c r="O95" s="7">
        <f>SUM(C95:N95)</f>
        <v>828.52475783923433</v>
      </c>
      <c r="P95" s="11"/>
      <c r="Q95" s="11"/>
      <c r="R95" s="11"/>
      <c r="S95" s="11"/>
      <c r="T95" s="11"/>
      <c r="U95" s="11"/>
    </row>
    <row r="96" spans="2:21">
      <c r="B96" t="s">
        <v>580</v>
      </c>
      <c r="C96" s="7">
        <f t="shared" ref="C96:N96" si="22">C88*(35-C$73)*4.18/3600</f>
        <v>86.839572775002935</v>
      </c>
      <c r="D96" s="7">
        <f t="shared" si="22"/>
        <v>76.684732626145191</v>
      </c>
      <c r="E96" s="7">
        <f t="shared" si="22"/>
        <v>79.606087920135977</v>
      </c>
      <c r="F96" s="7">
        <f t="shared" si="22"/>
        <v>63.938119417769187</v>
      </c>
      <c r="G96" s="7">
        <f t="shared" si="22"/>
        <v>58.411382413210781</v>
      </c>
      <c r="H96" s="7">
        <f t="shared" si="22"/>
        <v>48.744074962995271</v>
      </c>
      <c r="I96" s="7">
        <f t="shared" si="22"/>
        <v>44.643359018694106</v>
      </c>
      <c r="J96" s="7">
        <f t="shared" si="22"/>
        <v>48.011099934114391</v>
      </c>
      <c r="K96" s="7">
        <f t="shared" si="22"/>
        <v>50.496990682625999</v>
      </c>
      <c r="L96" s="7">
        <f t="shared" si="22"/>
        <v>61.16768272572228</v>
      </c>
      <c r="M96" s="7">
        <f t="shared" si="22"/>
        <v>71.529202843569067</v>
      </c>
      <c r="N96" s="7">
        <f t="shared" si="22"/>
        <v>84.904875325637889</v>
      </c>
      <c r="O96" s="7">
        <f t="shared" ref="O96:O102" si="23">SUM(C96:N96)</f>
        <v>774.97718064562309</v>
      </c>
      <c r="P96" s="11"/>
      <c r="Q96" s="11"/>
      <c r="R96" s="11"/>
      <c r="S96" s="11"/>
      <c r="T96" s="11"/>
      <c r="U96" s="11"/>
    </row>
    <row r="97" spans="2:21">
      <c r="B97" t="s">
        <v>581</v>
      </c>
      <c r="C97" s="7">
        <f t="shared" ref="C97:N97" si="24">C89*(35-C$73)*4.18/3600</f>
        <v>88.256229347088492</v>
      </c>
      <c r="D97" s="7">
        <f t="shared" si="24"/>
        <v>77.935728306823222</v>
      </c>
      <c r="E97" s="7">
        <f t="shared" si="24"/>
        <v>80.904741103544367</v>
      </c>
      <c r="F97" s="7">
        <f t="shared" si="24"/>
        <v>64.981173341061265</v>
      </c>
      <c r="G97" s="7">
        <f t="shared" si="24"/>
        <v>59.364275963190316</v>
      </c>
      <c r="H97" s="7">
        <f t="shared" si="24"/>
        <v>49.539260981764308</v>
      </c>
      <c r="I97" s="7">
        <f t="shared" si="24"/>
        <v>45.371648045606662</v>
      </c>
      <c r="J97" s="7">
        <f t="shared" si="24"/>
        <v>48.794328571488549</v>
      </c>
      <c r="K97" s="7">
        <f t="shared" si="24"/>
        <v>51.320772875871405</v>
      </c>
      <c r="L97" s="7">
        <f t="shared" si="24"/>
        <v>62.165541155509274</v>
      </c>
      <c r="M97" s="7">
        <f t="shared" si="24"/>
        <v>72.696093836537585</v>
      </c>
      <c r="N97" s="7">
        <f t="shared" si="24"/>
        <v>86.289970228670327</v>
      </c>
      <c r="O97" s="7">
        <f t="shared" si="23"/>
        <v>787.61976375715562</v>
      </c>
      <c r="P97" s="11"/>
      <c r="Q97" s="11"/>
      <c r="R97" s="11"/>
      <c r="S97" s="11"/>
      <c r="T97" s="11"/>
      <c r="U97" s="11"/>
    </row>
    <row r="98" spans="2:21">
      <c r="B98" t="s">
        <v>582</v>
      </c>
      <c r="C98" s="7">
        <f t="shared" ref="C98:N98" si="25">C90*(35-C$73)*4.18/3600</f>
        <v>80.702073101160849</v>
      </c>
      <c r="D98" s="7">
        <f t="shared" si="25"/>
        <v>71.264939478370607</v>
      </c>
      <c r="E98" s="7">
        <f t="shared" si="25"/>
        <v>73.979824189986459</v>
      </c>
      <c r="F98" s="7">
        <f t="shared" si="25"/>
        <v>59.419209725647882</v>
      </c>
      <c r="G98" s="7">
        <f t="shared" si="25"/>
        <v>54.28308204215066</v>
      </c>
      <c r="H98" s="7">
        <f t="shared" si="25"/>
        <v>45.299024110865403</v>
      </c>
      <c r="I98" s="7">
        <f t="shared" si="25"/>
        <v>41.488131595749891</v>
      </c>
      <c r="J98" s="7">
        <f t="shared" si="25"/>
        <v>44.617853044820059</v>
      </c>
      <c r="K98" s="7">
        <f t="shared" si="25"/>
        <v>46.928050233694677</v>
      </c>
      <c r="L98" s="7">
        <f t="shared" si="25"/>
        <v>56.844577247630127</v>
      </c>
      <c r="M98" s="7">
        <f t="shared" si="25"/>
        <v>66.473783463973049</v>
      </c>
      <c r="N98" s="7">
        <f t="shared" si="25"/>
        <v>78.904112908613342</v>
      </c>
      <c r="O98" s="7">
        <f t="shared" si="23"/>
        <v>720.20466114266299</v>
      </c>
      <c r="P98" s="11"/>
      <c r="Q98" s="11"/>
      <c r="R98" s="11"/>
      <c r="S98" s="11"/>
      <c r="T98" s="11"/>
      <c r="U98" s="11"/>
    </row>
    <row r="99" spans="2:21">
      <c r="B99" t="s">
        <v>583</v>
      </c>
      <c r="C99" s="7">
        <f>C95*$C$93*$C$94</f>
        <v>48.508801937772731</v>
      </c>
      <c r="D99" s="7">
        <f t="shared" ref="D99:N99" si="26">D95*$C$93*$C$94</f>
        <v>42.836282903541836</v>
      </c>
      <c r="E99" s="7">
        <f t="shared" si="26"/>
        <v>44.468159256886302</v>
      </c>
      <c r="F99" s="7">
        <f t="shared" si="26"/>
        <v>35.715992974150389</v>
      </c>
      <c r="G99" s="7">
        <f t="shared" si="26"/>
        <v>32.628743899228006</v>
      </c>
      <c r="H99" s="7">
        <f t="shared" si="26"/>
        <v>27.228561846408784</v>
      </c>
      <c r="I99" s="7">
        <f t="shared" si="26"/>
        <v>24.937891692370076</v>
      </c>
      <c r="J99" s="7">
        <f t="shared" si="26"/>
        <v>26.819120167170691</v>
      </c>
      <c r="K99" s="7">
        <f t="shared" si="26"/>
        <v>28.207744939322989</v>
      </c>
      <c r="L99" s="7">
        <f t="shared" si="26"/>
        <v>34.168420128256251</v>
      </c>
      <c r="M99" s="7">
        <f t="shared" si="26"/>
        <v>39.956391108642748</v>
      </c>
      <c r="N99" s="7">
        <f t="shared" si="26"/>
        <v>47.428075117249044</v>
      </c>
      <c r="O99" s="7">
        <f t="shared" si="23"/>
        <v>432.90418597099983</v>
      </c>
      <c r="P99" s="11"/>
      <c r="Q99" s="11"/>
      <c r="R99" s="11"/>
      <c r="S99" s="11"/>
      <c r="T99" s="11"/>
      <c r="U99" s="11"/>
    </row>
    <row r="100" spans="2:21">
      <c r="B100" t="s">
        <v>584</v>
      </c>
      <c r="C100" s="7">
        <f t="shared" ref="C100:N100" si="27">C96*$C$93*$C$94</f>
        <v>45.373676774939035</v>
      </c>
      <c r="D100" s="7">
        <f t="shared" si="27"/>
        <v>40.067772797160863</v>
      </c>
      <c r="E100" s="7">
        <f t="shared" si="27"/>
        <v>41.594180938271045</v>
      </c>
      <c r="F100" s="7">
        <f t="shared" si="27"/>
        <v>33.407667395784401</v>
      </c>
      <c r="G100" s="7">
        <f t="shared" si="27"/>
        <v>30.519947310902634</v>
      </c>
      <c r="H100" s="7">
        <f t="shared" si="27"/>
        <v>25.468779168165032</v>
      </c>
      <c r="I100" s="7">
        <f t="shared" si="27"/>
        <v>23.326155087267669</v>
      </c>
      <c r="J100" s="7">
        <f t="shared" si="27"/>
        <v>25.085799715574769</v>
      </c>
      <c r="K100" s="7">
        <f t="shared" si="27"/>
        <v>26.384677631672087</v>
      </c>
      <c r="L100" s="7">
        <f t="shared" si="27"/>
        <v>31.960114224189894</v>
      </c>
      <c r="M100" s="7">
        <f t="shared" si="27"/>
        <v>37.37400848576484</v>
      </c>
      <c r="N100" s="7">
        <f t="shared" si="27"/>
        <v>44.362797357645796</v>
      </c>
      <c r="O100" s="7">
        <f t="shared" si="23"/>
        <v>404.92557688733808</v>
      </c>
      <c r="P100" s="11"/>
      <c r="Q100" s="11"/>
      <c r="R100" s="11"/>
      <c r="S100" s="11"/>
      <c r="T100" s="11"/>
      <c r="U100" s="11"/>
    </row>
    <row r="101" spans="2:21">
      <c r="B101" t="s">
        <v>585</v>
      </c>
      <c r="C101" s="7">
        <f t="shared" ref="C101:N101" si="28">C97*$C$93*$C$94</f>
        <v>46.113879833853737</v>
      </c>
      <c r="D101" s="7">
        <f t="shared" si="28"/>
        <v>40.721418040315129</v>
      </c>
      <c r="E101" s="7">
        <f t="shared" si="28"/>
        <v>42.272727226601937</v>
      </c>
      <c r="F101" s="7">
        <f t="shared" si="28"/>
        <v>33.95266307070451</v>
      </c>
      <c r="G101" s="7">
        <f t="shared" si="28"/>
        <v>31.017834190766944</v>
      </c>
      <c r="H101" s="7">
        <f t="shared" si="28"/>
        <v>25.884263862971853</v>
      </c>
      <c r="I101" s="7">
        <f t="shared" si="28"/>
        <v>23.70668610382948</v>
      </c>
      <c r="J101" s="7">
        <f t="shared" si="28"/>
        <v>25.495036678602766</v>
      </c>
      <c r="K101" s="7">
        <f t="shared" si="28"/>
        <v>26.815103827642808</v>
      </c>
      <c r="L101" s="7">
        <f t="shared" si="28"/>
        <v>32.4814952537536</v>
      </c>
      <c r="M101" s="7">
        <f t="shared" si="28"/>
        <v>37.983709029590884</v>
      </c>
      <c r="N101" s="7">
        <f t="shared" si="28"/>
        <v>45.086509444480249</v>
      </c>
      <c r="O101" s="7">
        <f t="shared" si="23"/>
        <v>411.53132656311396</v>
      </c>
      <c r="P101" s="11"/>
      <c r="Q101" s="11"/>
      <c r="R101" s="11"/>
      <c r="S101" s="11"/>
      <c r="T101" s="11"/>
      <c r="U101" s="11"/>
    </row>
    <row r="102" spans="2:21">
      <c r="B102" t="s">
        <v>586</v>
      </c>
      <c r="C102" s="7">
        <f t="shared" ref="C102:N102" si="29">C98*$C$93*$C$94</f>
        <v>42.166833195356546</v>
      </c>
      <c r="D102" s="7">
        <f t="shared" si="29"/>
        <v>37.235930877448638</v>
      </c>
      <c r="E102" s="7">
        <f t="shared" si="29"/>
        <v>38.654458139267923</v>
      </c>
      <c r="F102" s="7">
        <f t="shared" si="29"/>
        <v>31.046537081651021</v>
      </c>
      <c r="G102" s="7">
        <f t="shared" si="29"/>
        <v>28.362910367023719</v>
      </c>
      <c r="H102" s="7">
        <f t="shared" si="29"/>
        <v>23.668740097927174</v>
      </c>
      <c r="I102" s="7">
        <f t="shared" si="29"/>
        <v>21.67754875877932</v>
      </c>
      <c r="J102" s="7">
        <f t="shared" si="29"/>
        <v>23.312828215918479</v>
      </c>
      <c r="K102" s="7">
        <f t="shared" si="29"/>
        <v>24.519906247105471</v>
      </c>
      <c r="L102" s="7">
        <f t="shared" si="29"/>
        <v>29.701291611886745</v>
      </c>
      <c r="M102" s="7">
        <f t="shared" si="29"/>
        <v>34.73255185992592</v>
      </c>
      <c r="N102" s="7">
        <f t="shared" si="29"/>
        <v>41.227398994750473</v>
      </c>
      <c r="O102" s="7">
        <f t="shared" si="23"/>
        <v>376.3069354470415</v>
      </c>
      <c r="P102" s="11"/>
      <c r="Q102" s="11"/>
      <c r="R102" s="11"/>
      <c r="S102" s="11"/>
      <c r="T102" s="11"/>
      <c r="U102" s="11"/>
    </row>
    <row r="103" spans="2:21">
      <c r="B103" t="s">
        <v>587</v>
      </c>
      <c r="C103" s="6">
        <f>O99/'C&amp;B'!C13</f>
        <v>3.6968760544064891</v>
      </c>
      <c r="D103" s="11"/>
      <c r="E103" s="11"/>
      <c r="F103" s="11"/>
      <c r="G103" s="11"/>
      <c r="H103" s="11"/>
      <c r="I103" s="11"/>
      <c r="J103" s="11"/>
      <c r="K103" s="11"/>
      <c r="L103" s="11"/>
      <c r="M103" s="11"/>
      <c r="N103" s="11"/>
      <c r="O103" s="11"/>
      <c r="P103" s="11"/>
      <c r="Q103" s="11"/>
      <c r="R103" s="11"/>
      <c r="S103" s="11"/>
      <c r="T103" s="11"/>
      <c r="U103" s="11"/>
    </row>
    <row r="104" spans="2:21">
      <c r="B104" t="s">
        <v>588</v>
      </c>
      <c r="C104" s="6">
        <f>O100/'C&amp;B'!D13</f>
        <v>4.7976964086177496</v>
      </c>
      <c r="D104" s="11"/>
      <c r="E104" s="11"/>
      <c r="F104" s="11"/>
      <c r="G104" s="11"/>
      <c r="H104" s="11"/>
      <c r="I104" s="11"/>
      <c r="J104" s="11"/>
      <c r="K104" s="11"/>
      <c r="L104" s="11"/>
      <c r="M104" s="11"/>
      <c r="N104" s="11"/>
      <c r="O104" s="11"/>
      <c r="P104" s="11"/>
      <c r="Q104" s="11"/>
      <c r="R104" s="11"/>
      <c r="S104" s="11"/>
      <c r="T104" s="11"/>
      <c r="U104" s="11"/>
    </row>
    <row r="105" spans="2:21">
      <c r="B105" t="s">
        <v>589</v>
      </c>
      <c r="C105" s="6">
        <f>O101/'C&amp;B'!E13</f>
        <v>8.2306265312622795</v>
      </c>
      <c r="D105" s="11"/>
      <c r="E105" s="11"/>
      <c r="F105" s="11"/>
      <c r="G105" s="11"/>
      <c r="H105" s="11"/>
      <c r="I105" s="11"/>
      <c r="J105" s="11"/>
      <c r="K105" s="11"/>
      <c r="L105" s="11"/>
      <c r="M105" s="11"/>
      <c r="N105" s="11"/>
      <c r="O105" s="11"/>
      <c r="P105" s="11"/>
      <c r="Q105" s="11"/>
      <c r="R105" s="11"/>
      <c r="S105" s="11"/>
      <c r="T105" s="11"/>
      <c r="U105" s="11"/>
    </row>
    <row r="106" spans="2:21">
      <c r="B106" t="s">
        <v>590</v>
      </c>
      <c r="C106" s="6">
        <f>O102/'C&amp;B'!H13</f>
        <v>5.3681445855498078</v>
      </c>
      <c r="D106" s="11"/>
      <c r="E106" s="11"/>
      <c r="F106" s="11"/>
      <c r="G106" s="11"/>
      <c r="H106" s="11"/>
      <c r="I106" s="11"/>
      <c r="J106" s="11"/>
      <c r="K106" s="11"/>
      <c r="L106" s="11"/>
      <c r="M106" s="11"/>
      <c r="N106" s="11"/>
      <c r="O106" s="11"/>
      <c r="P106" s="11"/>
      <c r="Q106" s="11"/>
      <c r="R106" s="11"/>
      <c r="S106" s="11"/>
      <c r="T106" s="11"/>
      <c r="U106" s="11"/>
    </row>
    <row r="107" spans="2:21">
      <c r="B107" t="s">
        <v>592</v>
      </c>
      <c r="D107" s="11"/>
      <c r="E107" s="11"/>
      <c r="F107" s="11"/>
      <c r="G107" s="11"/>
      <c r="H107" s="11"/>
      <c r="I107" s="11"/>
      <c r="J107" s="11"/>
      <c r="K107" s="11"/>
      <c r="L107" s="11"/>
      <c r="M107" s="11"/>
      <c r="N107" s="11"/>
      <c r="O107" s="11"/>
      <c r="P107" s="11"/>
      <c r="Q107" s="11"/>
      <c r="R107" s="11"/>
      <c r="S107" s="11"/>
      <c r="T107" s="11"/>
      <c r="U107" s="11"/>
    </row>
    <row r="109" spans="2:21">
      <c r="B109" s="1" t="s">
        <v>466</v>
      </c>
    </row>
    <row r="110" spans="2:21">
      <c r="B110" t="s">
        <v>30</v>
      </c>
    </row>
    <row r="111" spans="2:21">
      <c r="B111" t="s">
        <v>31</v>
      </c>
    </row>
    <row r="112" spans="2:21">
      <c r="B112" t="s">
        <v>32</v>
      </c>
    </row>
    <row r="113" spans="2:5">
      <c r="B113" t="s">
        <v>33</v>
      </c>
      <c r="C113">
        <v>-2.95</v>
      </c>
    </row>
    <row r="114" spans="2:5">
      <c r="B114" t="s">
        <v>34</v>
      </c>
      <c r="C114">
        <v>2.89</v>
      </c>
    </row>
    <row r="115" spans="2:5">
      <c r="B115" t="s">
        <v>35</v>
      </c>
      <c r="C115">
        <v>1.17</v>
      </c>
    </row>
    <row r="116" spans="2:5">
      <c r="B116" t="s">
        <v>36</v>
      </c>
      <c r="C116">
        <v>5.67</v>
      </c>
    </row>
    <row r="117" spans="2:5">
      <c r="B117" t="s">
        <v>37</v>
      </c>
      <c r="C117">
        <v>-3.54</v>
      </c>
    </row>
    <row r="118" spans="2:5">
      <c r="B118" t="s">
        <v>38</v>
      </c>
      <c r="C118">
        <v>-4.28</v>
      </c>
    </row>
    <row r="119" spans="2:5">
      <c r="B119" t="s">
        <v>39</v>
      </c>
      <c r="C119">
        <v>-2.72</v>
      </c>
    </row>
    <row r="120" spans="2:5">
      <c r="B120" t="s">
        <v>40</v>
      </c>
      <c r="C120">
        <v>-0.25</v>
      </c>
    </row>
    <row r="121" spans="2:5">
      <c r="B121" t="s">
        <v>41</v>
      </c>
      <c r="C121">
        <v>3.07</v>
      </c>
    </row>
    <row r="122" spans="2:5">
      <c r="B122" t="s">
        <v>42</v>
      </c>
      <c r="C122">
        <f>RADIANS(45)</f>
        <v>0.78539816339744828</v>
      </c>
      <c r="D122" t="s">
        <v>43</v>
      </c>
    </row>
    <row r="123" spans="2:5">
      <c r="B123" t="s">
        <v>44</v>
      </c>
      <c r="C123">
        <f>SIN(C122/2)</f>
        <v>0.38268343236508978</v>
      </c>
    </row>
    <row r="124" spans="2:5">
      <c r="B124" t="s">
        <v>45</v>
      </c>
      <c r="C124">
        <f>(C113*(C123^3))+(C114*(C123^2))+(C115*C123)</f>
        <v>0.70564437817190662</v>
      </c>
    </row>
    <row r="125" spans="2:5">
      <c r="B125" t="s">
        <v>46</v>
      </c>
      <c r="C125">
        <f>(C116*(C123^3))+(C117*(C123^2))+(C118*C123)</f>
        <v>-1.8385440290246</v>
      </c>
    </row>
    <row r="126" spans="2:5">
      <c r="B126" t="s">
        <v>47</v>
      </c>
      <c r="C126">
        <f>(C119*(C123^3))+(C120*(C123^2))+(C121*C123)+1</f>
        <v>1.9857903650920359</v>
      </c>
    </row>
    <row r="128" spans="2:5">
      <c r="B128" t="s">
        <v>48</v>
      </c>
      <c r="C128">
        <v>50.5</v>
      </c>
      <c r="D128" t="s">
        <v>49</v>
      </c>
      <c r="E128" t="s">
        <v>50</v>
      </c>
    </row>
    <row r="131" spans="2:14">
      <c r="B131" t="s">
        <v>51</v>
      </c>
      <c r="C131" t="s">
        <v>52</v>
      </c>
      <c r="D131" t="s">
        <v>53</v>
      </c>
      <c r="E131" t="s">
        <v>54</v>
      </c>
      <c r="F131" t="s">
        <v>55</v>
      </c>
      <c r="G131" t="s">
        <v>56</v>
      </c>
      <c r="H131" t="s">
        <v>57</v>
      </c>
      <c r="I131" t="s">
        <v>58</v>
      </c>
      <c r="J131" t="s">
        <v>59</v>
      </c>
      <c r="K131" t="s">
        <v>60</v>
      </c>
      <c r="L131" t="s">
        <v>61</v>
      </c>
      <c r="M131" t="s">
        <v>62</v>
      </c>
      <c r="N131" t="s">
        <v>63</v>
      </c>
    </row>
    <row r="132" spans="2:14">
      <c r="B132" t="s">
        <v>653</v>
      </c>
      <c r="C132">
        <v>36</v>
      </c>
      <c r="D132">
        <v>63</v>
      </c>
      <c r="E132">
        <v>111</v>
      </c>
      <c r="F132">
        <v>174</v>
      </c>
      <c r="G132">
        <v>210</v>
      </c>
      <c r="H132">
        <v>233</v>
      </c>
      <c r="I132">
        <v>204</v>
      </c>
      <c r="J132">
        <v>182</v>
      </c>
      <c r="K132">
        <v>136</v>
      </c>
      <c r="L132">
        <v>78</v>
      </c>
      <c r="M132">
        <v>44</v>
      </c>
      <c r="N132">
        <v>28</v>
      </c>
    </row>
    <row r="133" spans="2:14">
      <c r="B133" t="s">
        <v>64</v>
      </c>
      <c r="C133">
        <v>-20.7</v>
      </c>
      <c r="D133">
        <v>-12.8</v>
      </c>
      <c r="E133">
        <v>-1.8</v>
      </c>
      <c r="F133">
        <v>9.8000000000000007</v>
      </c>
      <c r="G133">
        <v>18.8</v>
      </c>
      <c r="H133">
        <v>23.1</v>
      </c>
      <c r="I133">
        <v>21.2</v>
      </c>
      <c r="J133">
        <v>13.7</v>
      </c>
      <c r="K133">
        <v>2.9</v>
      </c>
      <c r="L133">
        <v>-8.6999999999999993</v>
      </c>
      <c r="M133">
        <v>-18.399999999999999</v>
      </c>
      <c r="N133">
        <v>-23</v>
      </c>
    </row>
    <row r="134" spans="2:14">
      <c r="B134" t="s">
        <v>65</v>
      </c>
      <c r="C134">
        <v>31</v>
      </c>
      <c r="D134">
        <v>28</v>
      </c>
      <c r="E134">
        <v>31</v>
      </c>
      <c r="F134">
        <v>30</v>
      </c>
      <c r="G134">
        <v>31</v>
      </c>
      <c r="H134">
        <v>30</v>
      </c>
      <c r="I134">
        <v>31</v>
      </c>
      <c r="J134">
        <v>31</v>
      </c>
      <c r="K134">
        <v>30</v>
      </c>
      <c r="L134">
        <v>31</v>
      </c>
      <c r="M134">
        <v>30</v>
      </c>
      <c r="N134">
        <v>31</v>
      </c>
    </row>
    <row r="135" spans="2:14">
      <c r="B135" t="s">
        <v>66</v>
      </c>
      <c r="C135">
        <f t="shared" ref="C135:N135" si="30">COS(RADIANS($C$128-C133))</f>
        <v>0.32226569523051113</v>
      </c>
      <c r="D135">
        <f t="shared" si="30"/>
        <v>0.44931899861589675</v>
      </c>
      <c r="E135">
        <f t="shared" si="30"/>
        <v>0.61152704018583126</v>
      </c>
      <c r="F135">
        <f t="shared" si="30"/>
        <v>0.75813433619765214</v>
      </c>
      <c r="G135">
        <f t="shared" si="30"/>
        <v>0.85081110942405125</v>
      </c>
      <c r="H135">
        <f t="shared" si="30"/>
        <v>0.88781538513640135</v>
      </c>
      <c r="I135">
        <f t="shared" si="30"/>
        <v>0.87206927243212062</v>
      </c>
      <c r="J135">
        <f t="shared" si="30"/>
        <v>0.80073137094873348</v>
      </c>
      <c r="K135">
        <f t="shared" si="30"/>
        <v>0.67430238758372341</v>
      </c>
      <c r="L135">
        <f t="shared" si="30"/>
        <v>0.51204286487057149</v>
      </c>
      <c r="M135">
        <f t="shared" si="30"/>
        <v>0.35999680812005125</v>
      </c>
      <c r="N135">
        <f t="shared" si="30"/>
        <v>0.28401534470392276</v>
      </c>
    </row>
    <row r="136" spans="2:14">
      <c r="B136" t="s">
        <v>67</v>
      </c>
      <c r="C136">
        <f t="shared" ref="C136:N136" si="31">($C$124*(C135^2))+($C$125*C135)+$C$126</f>
        <v>1.4665755180937639</v>
      </c>
      <c r="D136">
        <f t="shared" si="31"/>
        <v>1.3021584265725525</v>
      </c>
      <c r="E136">
        <f t="shared" si="31"/>
        <v>1.1253575030804157</v>
      </c>
      <c r="F136">
        <f t="shared" si="31"/>
        <v>0.99750858438279644</v>
      </c>
      <c r="G136">
        <f t="shared" si="31"/>
        <v>0.93233821067300848</v>
      </c>
      <c r="H136">
        <f t="shared" si="31"/>
        <v>0.90970299061019566</v>
      </c>
      <c r="I136">
        <f t="shared" si="31"/>
        <v>0.91909855929294526</v>
      </c>
      <c r="J136">
        <f t="shared" si="31"/>
        <v>0.96604900414053407</v>
      </c>
      <c r="K136">
        <f t="shared" si="31"/>
        <v>1.066900740381014</v>
      </c>
      <c r="L136">
        <f t="shared" si="31"/>
        <v>1.2293884277391003</v>
      </c>
      <c r="M136">
        <f t="shared" si="31"/>
        <v>1.4153702727941273</v>
      </c>
      <c r="N136">
        <f t="shared" si="31"/>
        <v>1.5205362523167643</v>
      </c>
    </row>
    <row r="137" spans="2:14">
      <c r="B137" t="s">
        <v>68</v>
      </c>
      <c r="C137">
        <f t="shared" ref="C137:N137" si="32">C132*C136</f>
        <v>52.7967186513755</v>
      </c>
      <c r="D137">
        <f t="shared" si="32"/>
        <v>82.035980874070816</v>
      </c>
      <c r="E137">
        <f t="shared" si="32"/>
        <v>124.91468284192615</v>
      </c>
      <c r="F137">
        <f t="shared" si="32"/>
        <v>173.56649368260659</v>
      </c>
      <c r="G137">
        <f t="shared" si="32"/>
        <v>195.79102424133177</v>
      </c>
      <c r="H137">
        <f t="shared" si="32"/>
        <v>211.9607968121756</v>
      </c>
      <c r="I137">
        <f t="shared" si="32"/>
        <v>187.49610609576084</v>
      </c>
      <c r="J137">
        <f t="shared" si="32"/>
        <v>175.82091875357719</v>
      </c>
      <c r="K137">
        <f t="shared" si="32"/>
        <v>145.09850069181792</v>
      </c>
      <c r="L137">
        <f t="shared" si="32"/>
        <v>95.892297363649817</v>
      </c>
      <c r="M137">
        <f t="shared" si="32"/>
        <v>62.276292002941602</v>
      </c>
      <c r="N137">
        <f t="shared" si="32"/>
        <v>42.575015064869397</v>
      </c>
    </row>
    <row r="138" spans="2:14">
      <c r="C138">
        <f t="shared" ref="C138:N138" si="33">C134*C137</f>
        <v>1636.6982781926404</v>
      </c>
      <c r="D138">
        <f t="shared" si="33"/>
        <v>2297.007464473983</v>
      </c>
      <c r="E138">
        <f t="shared" si="33"/>
        <v>3872.3551680997107</v>
      </c>
      <c r="F138">
        <f t="shared" si="33"/>
        <v>5206.9948104781979</v>
      </c>
      <c r="G138">
        <f t="shared" si="33"/>
        <v>6069.5217514812848</v>
      </c>
      <c r="H138">
        <f t="shared" si="33"/>
        <v>6358.8239043652684</v>
      </c>
      <c r="I138">
        <f t="shared" si="33"/>
        <v>5812.3792889685856</v>
      </c>
      <c r="J138">
        <f t="shared" si="33"/>
        <v>5450.4484813608924</v>
      </c>
      <c r="K138">
        <f t="shared" si="33"/>
        <v>4352.9550207545371</v>
      </c>
      <c r="L138">
        <f t="shared" si="33"/>
        <v>2972.6612182731442</v>
      </c>
      <c r="M138">
        <f t="shared" si="33"/>
        <v>1868.2887600882482</v>
      </c>
      <c r="N138">
        <f t="shared" si="33"/>
        <v>1319.8254670109513</v>
      </c>
    </row>
    <row r="139" spans="2:14">
      <c r="B139" t="s">
        <v>69</v>
      </c>
      <c r="C139">
        <f>0.024*SUM(C138:N138)</f>
        <v>1133.2310307251387</v>
      </c>
    </row>
    <row r="141" spans="2:14">
      <c r="B141" t="s">
        <v>70</v>
      </c>
      <c r="C141">
        <v>1</v>
      </c>
      <c r="D141" t="s">
        <v>71</v>
      </c>
    </row>
    <row r="142" spans="2:14">
      <c r="B142" t="s">
        <v>72</v>
      </c>
      <c r="C142">
        <v>1</v>
      </c>
      <c r="D142" t="s">
        <v>652</v>
      </c>
    </row>
    <row r="143" spans="2:14">
      <c r="B143" t="s">
        <v>73</v>
      </c>
      <c r="C143">
        <f>0.8*C141*C139*C142</f>
        <v>906.58482458011099</v>
      </c>
      <c r="D143" t="s">
        <v>26</v>
      </c>
      <c r="E143" t="s">
        <v>74</v>
      </c>
    </row>
    <row r="144" spans="2:14">
      <c r="B144" t="s">
        <v>657</v>
      </c>
      <c r="C144" s="97">
        <f>1-C217</f>
        <v>0.6</v>
      </c>
      <c r="D144" t="s">
        <v>658</v>
      </c>
    </row>
    <row r="146" spans="1:7">
      <c r="B146" s="41" t="s">
        <v>655</v>
      </c>
      <c r="C146" s="101" t="s">
        <v>17</v>
      </c>
      <c r="D146" s="101" t="s">
        <v>495</v>
      </c>
      <c r="E146" s="101" t="s">
        <v>545</v>
      </c>
      <c r="F146" s="101" t="s">
        <v>546</v>
      </c>
    </row>
    <row r="147" spans="1:7">
      <c r="B147" t="s">
        <v>656</v>
      </c>
      <c r="C147" s="6">
        <f>40%*'C&amp;B'!C12/6.5</f>
        <v>3.6246153846153848</v>
      </c>
      <c r="D147" s="6">
        <f>40%*'C&amp;B'!D12/6.5</f>
        <v>2.6215384615384618</v>
      </c>
      <c r="E147" s="6">
        <f>40%*'C&amp;B'!E12/(6.5*'C&amp;B'!E18)</f>
        <v>1.5384615384615385</v>
      </c>
      <c r="F147" s="6">
        <f>40%*'C&amp;B'!H12/(6.5*'C&amp;B'!H18)</f>
        <v>2.1569230769230767</v>
      </c>
    </row>
    <row r="148" spans="1:7">
      <c r="B148" t="s">
        <v>659</v>
      </c>
      <c r="C148" s="7">
        <f>C147*$C$143</f>
        <v>3286.0213026319102</v>
      </c>
      <c r="D148" s="7">
        <f t="shared" ref="D148:F148" si="34">D147*$C$143</f>
        <v>2376.6469862838603</v>
      </c>
      <c r="E148" s="7">
        <f t="shared" si="34"/>
        <v>1394.7458839694016</v>
      </c>
      <c r="F148" s="7">
        <f t="shared" si="34"/>
        <v>1955.4337293251008</v>
      </c>
    </row>
    <row r="149" spans="1:7">
      <c r="B149" t="s">
        <v>660</v>
      </c>
      <c r="C149" s="7">
        <f>C148/'C&amp;B'!C13</f>
        <v>28.061667827770371</v>
      </c>
      <c r="D149" s="7">
        <f>D148/'C&amp;B'!D13</f>
        <v>28.159324482036258</v>
      </c>
      <c r="E149" s="7">
        <f>E148/'C&amp;B'!E13</f>
        <v>27.89491767938803</v>
      </c>
      <c r="F149" s="7">
        <f>F148/'C&amp;B'!H13</f>
        <v>27.89491767938803</v>
      </c>
    </row>
    <row r="150" spans="1:7">
      <c r="B150" t="s">
        <v>662</v>
      </c>
    </row>
    <row r="151" spans="1:7">
      <c r="B151" t="s">
        <v>665</v>
      </c>
      <c r="C151" s="6">
        <f>C147*80%/40%</f>
        <v>7.2492307692307696</v>
      </c>
      <c r="D151" s="6">
        <f t="shared" ref="D151:F151" si="35">D147*80%/40%</f>
        <v>5.2430769230769236</v>
      </c>
      <c r="E151" s="6">
        <f t="shared" si="35"/>
        <v>3.0769230769230771</v>
      </c>
      <c r="F151" s="6">
        <f t="shared" si="35"/>
        <v>4.3138461538461534</v>
      </c>
    </row>
    <row r="152" spans="1:7">
      <c r="B152" t="s">
        <v>663</v>
      </c>
      <c r="C152" s="7">
        <f>C151*$C$143</f>
        <v>6572.0426052638204</v>
      </c>
      <c r="D152" s="7">
        <f t="shared" ref="D152:F152" si="36">D151*$C$143</f>
        <v>4753.2939725677206</v>
      </c>
      <c r="E152" s="7">
        <f t="shared" si="36"/>
        <v>2789.4917679388032</v>
      </c>
      <c r="F152" s="7">
        <f t="shared" si="36"/>
        <v>3910.8674586502016</v>
      </c>
    </row>
    <row r="153" spans="1:7">
      <c r="B153" t="s">
        <v>664</v>
      </c>
      <c r="C153" s="7">
        <f>C152/'C&amp;B'!C13</f>
        <v>56.123335655540743</v>
      </c>
      <c r="D153" s="7">
        <f>D152/'C&amp;B'!D13</f>
        <v>56.318648964072516</v>
      </c>
      <c r="E153" s="7">
        <f>E152/'C&amp;B'!E13</f>
        <v>55.78983535877606</v>
      </c>
      <c r="F153" s="7">
        <f>F152/'C&amp;B'!H13</f>
        <v>55.78983535877606</v>
      </c>
    </row>
    <row r="154" spans="1:7">
      <c r="B154" t="s">
        <v>690</v>
      </c>
      <c r="C154" s="6">
        <f>C153*$C$10</f>
        <v>7.6327736491535418</v>
      </c>
      <c r="D154" s="6">
        <f t="shared" ref="D154:F154" si="37">D153*$C$10</f>
        <v>7.6593362591138625</v>
      </c>
      <c r="E154" s="6">
        <f t="shared" si="37"/>
        <v>7.5874176087935448</v>
      </c>
      <c r="F154" s="6">
        <f t="shared" si="37"/>
        <v>7.5874176087935448</v>
      </c>
    </row>
    <row r="155" spans="1:7">
      <c r="C155" s="7"/>
      <c r="D155" s="7"/>
      <c r="E155" s="7"/>
      <c r="F155" s="7"/>
    </row>
    <row r="156" spans="1:7">
      <c r="B156" s="41" t="s">
        <v>670</v>
      </c>
      <c r="C156" s="7"/>
      <c r="D156" s="7"/>
      <c r="E156" s="7"/>
      <c r="F156" s="7"/>
    </row>
    <row r="157" spans="1:7" ht="57.6">
      <c r="A157" s="100"/>
      <c r="B157" s="121" t="s">
        <v>666</v>
      </c>
      <c r="C157" s="125" t="s">
        <v>675</v>
      </c>
      <c r="D157" s="125" t="s">
        <v>671</v>
      </c>
      <c r="E157" s="125" t="s">
        <v>672</v>
      </c>
      <c r="F157" s="125" t="s">
        <v>673</v>
      </c>
      <c r="G157" s="125" t="s">
        <v>674</v>
      </c>
    </row>
    <row r="158" spans="1:7">
      <c r="A158" s="100"/>
      <c r="B158" s="123" t="s">
        <v>667</v>
      </c>
      <c r="D158" s="122"/>
      <c r="E158" s="7"/>
      <c r="F158" s="7"/>
      <c r="G158" s="7"/>
    </row>
    <row r="159" spans="1:7">
      <c r="A159" s="100"/>
      <c r="B159" s="124" t="s">
        <v>609</v>
      </c>
      <c r="C159" s="44">
        <v>0</v>
      </c>
      <c r="D159" s="126">
        <f>Detached!D39</f>
        <v>10.808029267367754</v>
      </c>
      <c r="E159" s="126"/>
      <c r="F159" s="126"/>
      <c r="G159" s="126"/>
    </row>
    <row r="160" spans="1:7">
      <c r="A160" s="100"/>
      <c r="B160" s="124" t="s">
        <v>610</v>
      </c>
      <c r="C160" s="44">
        <v>0.1</v>
      </c>
      <c r="D160" s="126">
        <f>D$159*(1-$C160)</f>
        <v>9.7272263406309794</v>
      </c>
      <c r="E160" s="126">
        <f t="shared" ref="E160:G160" si="38">E$159*(1-$C160)</f>
        <v>0</v>
      </c>
      <c r="F160" s="126">
        <f t="shared" si="38"/>
        <v>0</v>
      </c>
      <c r="G160" s="126">
        <f t="shared" si="38"/>
        <v>0</v>
      </c>
    </row>
    <row r="161" spans="1:14">
      <c r="A161" s="100"/>
      <c r="B161" s="124" t="s">
        <v>611</v>
      </c>
      <c r="C161" s="44">
        <v>0.2</v>
      </c>
      <c r="D161" s="126">
        <f t="shared" ref="D161:G165" si="39">D$159*(1-$C161)</f>
        <v>8.6464234138942029</v>
      </c>
      <c r="E161" s="126">
        <f t="shared" si="39"/>
        <v>0</v>
      </c>
      <c r="F161" s="126">
        <f t="shared" si="39"/>
        <v>0</v>
      </c>
      <c r="G161" s="126">
        <f t="shared" si="39"/>
        <v>0</v>
      </c>
    </row>
    <row r="162" spans="1:14">
      <c r="A162" s="100"/>
      <c r="B162" s="124" t="s">
        <v>612</v>
      </c>
      <c r="C162" s="44">
        <v>0.3</v>
      </c>
      <c r="D162" s="126">
        <f t="shared" si="39"/>
        <v>7.5656204871574273</v>
      </c>
      <c r="E162" s="126">
        <f t="shared" si="39"/>
        <v>0</v>
      </c>
      <c r="F162" s="126">
        <f t="shared" si="39"/>
        <v>0</v>
      </c>
      <c r="G162" s="126">
        <f t="shared" si="39"/>
        <v>0</v>
      </c>
    </row>
    <row r="163" spans="1:14">
      <c r="A163" s="100"/>
      <c r="B163" s="124" t="s">
        <v>613</v>
      </c>
      <c r="C163" s="44">
        <v>0.4</v>
      </c>
      <c r="D163" s="126">
        <f t="shared" si="39"/>
        <v>6.4848175604206526</v>
      </c>
      <c r="E163" s="126">
        <f t="shared" si="39"/>
        <v>0</v>
      </c>
      <c r="F163" s="126">
        <f t="shared" si="39"/>
        <v>0</v>
      </c>
      <c r="G163" s="126">
        <f t="shared" si="39"/>
        <v>0</v>
      </c>
    </row>
    <row r="164" spans="1:14">
      <c r="A164" s="100"/>
      <c r="B164" s="124" t="s">
        <v>614</v>
      </c>
      <c r="C164" s="44">
        <v>0.5</v>
      </c>
      <c r="D164" s="126">
        <f t="shared" si="39"/>
        <v>5.404014633683877</v>
      </c>
      <c r="E164" s="126">
        <f t="shared" si="39"/>
        <v>0</v>
      </c>
      <c r="F164" s="126">
        <f t="shared" si="39"/>
        <v>0</v>
      </c>
      <c r="G164" s="126">
        <f t="shared" si="39"/>
        <v>0</v>
      </c>
    </row>
    <row r="165" spans="1:14">
      <c r="A165" s="100"/>
      <c r="B165" s="124" t="s">
        <v>615</v>
      </c>
      <c r="C165" s="44">
        <v>1</v>
      </c>
      <c r="D165" s="126">
        <f t="shared" si="39"/>
        <v>0</v>
      </c>
      <c r="E165" s="126">
        <f t="shared" si="39"/>
        <v>0</v>
      </c>
      <c r="F165" s="126">
        <f t="shared" si="39"/>
        <v>0</v>
      </c>
      <c r="G165" s="126">
        <f t="shared" si="39"/>
        <v>0</v>
      </c>
    </row>
    <row r="166" spans="1:14">
      <c r="A166" s="100"/>
      <c r="B166" s="123" t="s">
        <v>668</v>
      </c>
      <c r="C166" s="44"/>
      <c r="D166" s="122"/>
      <c r="E166" s="7"/>
      <c r="F166" s="7"/>
      <c r="G166" s="7"/>
    </row>
    <row r="167" spans="1:14">
      <c r="A167" s="100"/>
      <c r="B167" s="124" t="s">
        <v>609</v>
      </c>
      <c r="C167" s="44">
        <v>0</v>
      </c>
      <c r="D167" s="126">
        <f>Detached!S39</f>
        <v>3.803801960613622</v>
      </c>
      <c r="E167" s="126"/>
      <c r="F167" s="126"/>
      <c r="G167" s="126"/>
    </row>
    <row r="168" spans="1:14">
      <c r="A168" s="100"/>
      <c r="B168" s="124" t="s">
        <v>610</v>
      </c>
      <c r="C168" s="44">
        <v>0.1</v>
      </c>
      <c r="D168" s="126">
        <f>D$167*(1-$C168)</f>
        <v>3.42342176455226</v>
      </c>
      <c r="E168" s="126">
        <f t="shared" ref="E168:G168" si="40">E$167*(1-$C168)</f>
        <v>0</v>
      </c>
      <c r="F168" s="126">
        <f t="shared" si="40"/>
        <v>0</v>
      </c>
      <c r="G168" s="126">
        <f t="shared" si="40"/>
        <v>0</v>
      </c>
    </row>
    <row r="169" spans="1:14">
      <c r="A169" s="100"/>
      <c r="B169" s="124" t="s">
        <v>611</v>
      </c>
      <c r="C169" s="44">
        <v>0.2</v>
      </c>
      <c r="D169" s="126">
        <f t="shared" ref="D169:G173" si="41">D$167*(1-$C169)</f>
        <v>3.0430415684908976</v>
      </c>
      <c r="E169" s="126">
        <f t="shared" si="41"/>
        <v>0</v>
      </c>
      <c r="F169" s="126">
        <f t="shared" si="41"/>
        <v>0</v>
      </c>
      <c r="G169" s="126">
        <f t="shared" si="41"/>
        <v>0</v>
      </c>
    </row>
    <row r="170" spans="1:14">
      <c r="A170" s="100"/>
      <c r="B170" s="124" t="s">
        <v>612</v>
      </c>
      <c r="C170" s="44">
        <v>0.3</v>
      </c>
      <c r="D170" s="126">
        <f t="shared" si="41"/>
        <v>2.6626613724295352</v>
      </c>
      <c r="E170" s="126">
        <f t="shared" si="41"/>
        <v>0</v>
      </c>
      <c r="F170" s="126">
        <f t="shared" si="41"/>
        <v>0</v>
      </c>
      <c r="G170" s="126">
        <f t="shared" si="41"/>
        <v>0</v>
      </c>
    </row>
    <row r="171" spans="1:14">
      <c r="A171" s="100"/>
      <c r="B171" s="124" t="s">
        <v>613</v>
      </c>
      <c r="C171" s="44">
        <v>0.4</v>
      </c>
      <c r="D171" s="126">
        <f t="shared" si="41"/>
        <v>2.2822811763681732</v>
      </c>
      <c r="E171" s="126">
        <f t="shared" si="41"/>
        <v>0</v>
      </c>
      <c r="F171" s="126">
        <f t="shared" si="41"/>
        <v>0</v>
      </c>
      <c r="G171" s="126">
        <f t="shared" si="41"/>
        <v>0</v>
      </c>
    </row>
    <row r="172" spans="1:14">
      <c r="A172" s="100"/>
      <c r="B172" s="124" t="s">
        <v>614</v>
      </c>
      <c r="C172" s="44">
        <v>0.5</v>
      </c>
      <c r="D172" s="126">
        <f t="shared" si="41"/>
        <v>1.901900980306811</v>
      </c>
      <c r="E172" s="126">
        <f t="shared" si="41"/>
        <v>0</v>
      </c>
      <c r="F172" s="126">
        <f t="shared" si="41"/>
        <v>0</v>
      </c>
      <c r="G172" s="126">
        <f t="shared" si="41"/>
        <v>0</v>
      </c>
    </row>
    <row r="173" spans="1:14">
      <c r="A173" s="100"/>
      <c r="B173" s="124" t="s">
        <v>615</v>
      </c>
      <c r="C173" s="44">
        <v>1</v>
      </c>
      <c r="D173" s="126">
        <f t="shared" si="41"/>
        <v>0</v>
      </c>
      <c r="E173" s="126">
        <f t="shared" si="41"/>
        <v>0</v>
      </c>
      <c r="F173" s="126">
        <f t="shared" si="41"/>
        <v>0</v>
      </c>
      <c r="G173" s="126">
        <f t="shared" si="41"/>
        <v>0</v>
      </c>
    </row>
    <row r="174" spans="1:14">
      <c r="C174" s="7"/>
      <c r="D174" s="7"/>
      <c r="E174" s="7"/>
      <c r="F174" s="7"/>
    </row>
    <row r="175" spans="1:14" s="85" customFormat="1">
      <c r="B175" s="85" t="s">
        <v>866</v>
      </c>
      <c r="C175" s="87"/>
      <c r="D175" s="87"/>
      <c r="E175" s="87"/>
      <c r="F175" s="87"/>
      <c r="G175" s="87"/>
      <c r="H175" s="87"/>
      <c r="I175" s="87"/>
      <c r="J175" s="87"/>
      <c r="K175" s="87"/>
      <c r="L175" s="87"/>
      <c r="M175" s="87"/>
      <c r="N175" s="87"/>
    </row>
    <row r="176" spans="1:14" s="85" customFormat="1">
      <c r="B176" s="85" t="s">
        <v>75</v>
      </c>
      <c r="C176" s="87">
        <v>7</v>
      </c>
      <c r="D176" s="87" t="s">
        <v>76</v>
      </c>
      <c r="E176" s="87" t="s">
        <v>77</v>
      </c>
      <c r="F176" s="87"/>
      <c r="G176" s="87"/>
      <c r="H176" s="87"/>
      <c r="I176" s="87"/>
      <c r="J176" s="87"/>
      <c r="K176" s="87"/>
      <c r="L176" s="87"/>
      <c r="M176" s="87"/>
      <c r="N176" s="87"/>
    </row>
    <row r="177" spans="2:21" s="85" customFormat="1">
      <c r="B177" s="85" t="s">
        <v>78</v>
      </c>
      <c r="C177" s="87">
        <f>6.5/C176</f>
        <v>0.9285714285714286</v>
      </c>
      <c r="D177" s="87" t="s">
        <v>79</v>
      </c>
      <c r="E177" s="87" t="s">
        <v>80</v>
      </c>
      <c r="F177" s="87"/>
      <c r="G177" s="87"/>
      <c r="H177" s="87"/>
      <c r="I177" s="87"/>
      <c r="J177" s="87"/>
      <c r="K177" s="87"/>
      <c r="L177" s="87"/>
      <c r="M177" s="87"/>
      <c r="N177" s="87"/>
    </row>
    <row r="178" spans="2:21" s="85" customFormat="1">
      <c r="B178" s="85" t="s">
        <v>81</v>
      </c>
      <c r="C178" s="87">
        <f>C143*C177</f>
        <v>841.82876568153165</v>
      </c>
      <c r="D178" s="87" t="s">
        <v>26</v>
      </c>
      <c r="E178" s="87"/>
      <c r="F178" s="87"/>
      <c r="G178" s="87"/>
      <c r="H178" s="87"/>
      <c r="I178" s="87"/>
      <c r="J178" s="87"/>
      <c r="K178" s="87"/>
      <c r="L178" s="87"/>
      <c r="M178" s="87"/>
      <c r="N178" s="87"/>
    </row>
    <row r="180" spans="2:21">
      <c r="B180" s="1" t="s">
        <v>647</v>
      </c>
      <c r="C180" s="108" t="s">
        <v>646</v>
      </c>
    </row>
    <row r="181" spans="2:21" s="41" customFormat="1">
      <c r="B181" s="41" t="s">
        <v>623</v>
      </c>
      <c r="C181" s="101" t="s">
        <v>17</v>
      </c>
      <c r="D181" s="101" t="s">
        <v>495</v>
      </c>
      <c r="E181" s="101" t="s">
        <v>545</v>
      </c>
      <c r="F181" s="101" t="s">
        <v>546</v>
      </c>
      <c r="G181" s="93"/>
      <c r="H181" s="93"/>
      <c r="I181" s="93"/>
      <c r="J181" s="93"/>
      <c r="K181" s="93"/>
      <c r="L181" s="93"/>
      <c r="M181" s="93"/>
      <c r="N181" s="93"/>
      <c r="O181" s="93"/>
      <c r="P181" s="93"/>
      <c r="Q181" s="93"/>
      <c r="R181" s="93"/>
      <c r="S181" s="93"/>
      <c r="T181" s="93"/>
      <c r="U181" s="93"/>
    </row>
    <row r="182" spans="2:21">
      <c r="B182" s="1" t="s">
        <v>321</v>
      </c>
    </row>
    <row r="183" spans="2:21">
      <c r="B183" t="s">
        <v>648</v>
      </c>
      <c r="C183" s="7">
        <f>207.8*(('C&amp;B'!C13*'C&amp;B'!C21)^0.4714)</f>
        <v>3133.5993699983906</v>
      </c>
      <c r="D183" s="7">
        <f>207.8*(('C&amp;B'!D13*'C&amp;B'!D21)^0.4714)</f>
        <v>2556.2987363482139</v>
      </c>
      <c r="E183" s="7">
        <f>207.8*(('C&amp;B'!E13*'C&amp;B'!E21)^0.4714)</f>
        <v>1651.7677780666065</v>
      </c>
      <c r="F183" s="7">
        <f>207.8*(('C&amp;B'!H13*'C&amp;B'!H21)^0.4714)</f>
        <v>2213.7769169017588</v>
      </c>
    </row>
    <row r="184" spans="2:21">
      <c r="B184" t="s">
        <v>650</v>
      </c>
      <c r="C184" s="6">
        <f>C183/'C&amp;B'!C13</f>
        <v>26.760028778807776</v>
      </c>
      <c r="D184" s="6">
        <f>D183/'C&amp;B'!D13</f>
        <v>30.287899719765566</v>
      </c>
      <c r="E184" s="6">
        <f>E183/'C&amp;B'!E13</f>
        <v>33.035355561332132</v>
      </c>
      <c r="F184" s="6">
        <f>F183/'C&amp;B'!H13</f>
        <v>31.580269855945208</v>
      </c>
    </row>
    <row r="185" spans="2:21">
      <c r="B185" s="1" t="s">
        <v>320</v>
      </c>
    </row>
    <row r="186" spans="2:21">
      <c r="B186" t="s">
        <v>651</v>
      </c>
      <c r="C186" s="7">
        <f>138+(28*'C&amp;B'!C21)</f>
        <v>213.57612258783382</v>
      </c>
      <c r="D186" s="7">
        <f>138+(28*'C&amp;B'!D21)</f>
        <v>206.07771024659036</v>
      </c>
      <c r="E186" s="7">
        <f>138+(28*'C&amp;B'!E21)</f>
        <v>183.50282489437706</v>
      </c>
      <c r="F186" s="7">
        <f>138+(28*'C&amp;B'!H21)</f>
        <v>198.4077659143378</v>
      </c>
      <c r="G186" s="6"/>
      <c r="H186" s="6"/>
      <c r="I186" s="6"/>
      <c r="J186" s="6"/>
      <c r="K186" s="42"/>
    </row>
    <row r="187" spans="2:21">
      <c r="B187" t="s">
        <v>649</v>
      </c>
      <c r="C187" s="6">
        <f>C186/'C&amp;B'!C13</f>
        <v>1.8238780750455494</v>
      </c>
      <c r="D187" s="6">
        <f>D186/'C&amp;B'!D13</f>
        <v>2.4416790313577055</v>
      </c>
      <c r="E187" s="6">
        <f>E186/'C&amp;B'!E13</f>
        <v>3.6700564978875412</v>
      </c>
      <c r="F187" s="6">
        <f>F186/'C&amp;B'!H13</f>
        <v>2.8303532940704397</v>
      </c>
    </row>
    <row r="188" spans="2:21">
      <c r="B188" s="1" t="s">
        <v>867</v>
      </c>
      <c r="C188" s="6"/>
      <c r="D188" s="6"/>
      <c r="E188" s="6"/>
      <c r="F188" s="6"/>
    </row>
    <row r="189" spans="2:21">
      <c r="B189" s="71" t="s">
        <v>868</v>
      </c>
      <c r="C189" s="7">
        <f>C183+C186</f>
        <v>3347.1754925862242</v>
      </c>
      <c r="D189" s="7">
        <f t="shared" ref="D189:F190" si="42">D183+D186</f>
        <v>2762.3764465948043</v>
      </c>
      <c r="E189" s="7">
        <f t="shared" si="42"/>
        <v>1835.2706029609835</v>
      </c>
      <c r="F189" s="7">
        <f t="shared" si="42"/>
        <v>2412.1846828160965</v>
      </c>
    </row>
    <row r="190" spans="2:21">
      <c r="B190" s="71" t="s">
        <v>869</v>
      </c>
      <c r="C190" s="6">
        <f>C184+C187</f>
        <v>28.583906853853325</v>
      </c>
      <c r="D190" s="6">
        <f t="shared" si="42"/>
        <v>32.72957875112327</v>
      </c>
      <c r="E190" s="6">
        <f t="shared" si="42"/>
        <v>36.705412059219675</v>
      </c>
      <c r="F190" s="6">
        <f t="shared" si="42"/>
        <v>34.410623150015645</v>
      </c>
    </row>
    <row r="191" spans="2:21">
      <c r="C191" s="6"/>
      <c r="D191" s="6"/>
      <c r="E191" s="6"/>
      <c r="F191" s="6"/>
    </row>
    <row r="192" spans="2:21">
      <c r="B192" s="1" t="s">
        <v>861</v>
      </c>
    </row>
    <row r="193" spans="2:102">
      <c r="B193" s="1" t="s">
        <v>748</v>
      </c>
      <c r="C193" s="146"/>
      <c r="D193" s="66"/>
    </row>
    <row r="194" spans="2:102">
      <c r="B194" s="41" t="s">
        <v>28</v>
      </c>
      <c r="C194" s="146"/>
      <c r="D194" s="66"/>
    </row>
    <row r="195" spans="2:102">
      <c r="B195" t="s">
        <v>749</v>
      </c>
      <c r="C195" s="146"/>
      <c r="D195" s="66"/>
    </row>
    <row r="196" spans="2:102">
      <c r="C196" s="146">
        <v>2022</v>
      </c>
      <c r="D196" s="146">
        <v>2023</v>
      </c>
      <c r="E196" s="146">
        <v>2024</v>
      </c>
      <c r="F196" s="146">
        <v>2025</v>
      </c>
      <c r="G196" s="146">
        <v>2026</v>
      </c>
      <c r="H196" s="146">
        <v>2027</v>
      </c>
      <c r="I196" s="146">
        <v>2028</v>
      </c>
      <c r="J196" s="146">
        <v>2029</v>
      </c>
      <c r="K196" s="146">
        <v>2030</v>
      </c>
      <c r="L196" s="146">
        <v>2031</v>
      </c>
      <c r="M196" s="146">
        <v>2032</v>
      </c>
      <c r="N196" s="146">
        <v>2033</v>
      </c>
      <c r="O196" s="146">
        <v>2034</v>
      </c>
      <c r="P196" s="146">
        <v>2035</v>
      </c>
      <c r="Q196" s="146">
        <v>2036</v>
      </c>
      <c r="R196" s="146">
        <v>2037</v>
      </c>
      <c r="S196" s="146">
        <v>2038</v>
      </c>
      <c r="T196" s="146">
        <v>2039</v>
      </c>
      <c r="U196" s="146">
        <v>2040</v>
      </c>
      <c r="V196" s="146">
        <v>2041</v>
      </c>
      <c r="W196" s="146">
        <v>2042</v>
      </c>
      <c r="X196" s="146">
        <v>2043</v>
      </c>
      <c r="Y196" s="146">
        <v>2044</v>
      </c>
      <c r="Z196" s="146">
        <v>2045</v>
      </c>
      <c r="AA196" s="146">
        <v>2046</v>
      </c>
      <c r="AB196" s="146">
        <v>2047</v>
      </c>
      <c r="AC196" s="146">
        <v>2048</v>
      </c>
      <c r="AD196" s="146">
        <v>2049</v>
      </c>
      <c r="AE196" s="146">
        <v>2050</v>
      </c>
      <c r="AF196" s="146">
        <v>2051</v>
      </c>
      <c r="AG196" s="146">
        <v>2052</v>
      </c>
      <c r="AH196" s="146">
        <v>2053</v>
      </c>
      <c r="AI196" s="146">
        <v>2054</v>
      </c>
      <c r="AJ196" s="146">
        <v>2055</v>
      </c>
      <c r="AK196" s="146">
        <v>2056</v>
      </c>
      <c r="AL196" s="146">
        <v>2057</v>
      </c>
      <c r="AM196" s="146">
        <v>2058</v>
      </c>
      <c r="AN196" s="146">
        <v>2059</v>
      </c>
      <c r="AO196" s="146">
        <v>2060</v>
      </c>
      <c r="AP196" s="146">
        <v>2061</v>
      </c>
      <c r="AQ196" s="146">
        <v>2062</v>
      </c>
      <c r="AR196" s="146">
        <v>2063</v>
      </c>
      <c r="AS196" s="146">
        <v>2064</v>
      </c>
      <c r="AT196" s="146">
        <v>2065</v>
      </c>
      <c r="AU196" s="146">
        <v>2066</v>
      </c>
      <c r="AV196" s="146">
        <v>2067</v>
      </c>
      <c r="AW196" s="146">
        <v>2068</v>
      </c>
      <c r="AX196" s="146">
        <v>2069</v>
      </c>
      <c r="AY196" s="146">
        <v>2070</v>
      </c>
      <c r="AZ196" s="146">
        <v>2071</v>
      </c>
      <c r="BA196" s="146">
        <v>2072</v>
      </c>
      <c r="BB196" s="146">
        <v>2073</v>
      </c>
      <c r="BC196" s="146">
        <v>2074</v>
      </c>
      <c r="BD196" s="146">
        <v>2075</v>
      </c>
      <c r="BE196" s="146">
        <v>2076</v>
      </c>
      <c r="BF196" s="146">
        <v>2077</v>
      </c>
      <c r="BG196" s="146">
        <v>2078</v>
      </c>
      <c r="BH196" s="146">
        <v>2079</v>
      </c>
      <c r="BI196" s="146">
        <v>2080</v>
      </c>
      <c r="BJ196" s="146">
        <v>2081</v>
      </c>
      <c r="BK196" s="146">
        <v>2082</v>
      </c>
      <c r="BL196" s="146">
        <v>2083</v>
      </c>
      <c r="BM196" s="146">
        <v>2084</v>
      </c>
      <c r="BN196" s="146">
        <v>2085</v>
      </c>
      <c r="BO196" s="146">
        <v>2086</v>
      </c>
      <c r="BP196" s="146">
        <v>2087</v>
      </c>
      <c r="BQ196" s="146">
        <v>2088</v>
      </c>
      <c r="BR196" s="146">
        <v>2089</v>
      </c>
      <c r="BS196" s="146">
        <v>2090</v>
      </c>
      <c r="BT196" s="146">
        <v>2091</v>
      </c>
      <c r="BU196" s="146">
        <v>2092</v>
      </c>
      <c r="BV196" s="146">
        <v>2093</v>
      </c>
      <c r="BW196" s="146">
        <v>2094</v>
      </c>
      <c r="BX196" s="146">
        <v>2095</v>
      </c>
      <c r="BY196" s="146">
        <v>2096</v>
      </c>
      <c r="BZ196" s="146">
        <v>2097</v>
      </c>
      <c r="CA196" s="146">
        <v>2098</v>
      </c>
      <c r="CB196" s="146">
        <v>2099</v>
      </c>
      <c r="CC196" s="146">
        <v>2100</v>
      </c>
    </row>
    <row r="197" spans="2:102">
      <c r="B197" t="s">
        <v>750</v>
      </c>
      <c r="C197" s="6">
        <v>148.42889355777277</v>
      </c>
      <c r="D197" s="6">
        <v>134.46627746176173</v>
      </c>
      <c r="E197" s="6">
        <v>135.36256583664573</v>
      </c>
      <c r="F197" s="6">
        <v>125.24218236905079</v>
      </c>
      <c r="G197" s="6">
        <v>93.320413144060126</v>
      </c>
      <c r="H197" s="6">
        <v>74.76967026596175</v>
      </c>
      <c r="I197" s="6">
        <v>64.583107064587963</v>
      </c>
      <c r="J197" s="6">
        <v>58.057759715580062</v>
      </c>
      <c r="K197" s="6">
        <v>46.084165917204572</v>
      </c>
      <c r="L197" s="6">
        <v>37.089588156852514</v>
      </c>
      <c r="M197" s="6">
        <v>26.536380495989256</v>
      </c>
      <c r="N197" s="6">
        <v>19.903100791924594</v>
      </c>
      <c r="O197" s="6">
        <v>14.703135576348718</v>
      </c>
      <c r="P197" s="6">
        <v>10.240472542340878</v>
      </c>
      <c r="Q197" s="6">
        <v>9.506906431906371</v>
      </c>
      <c r="R197" s="6">
        <v>8.5872962531011545</v>
      </c>
      <c r="S197" s="6">
        <v>8.1609822400717977</v>
      </c>
      <c r="T197" s="6">
        <v>7.7992288231608802</v>
      </c>
      <c r="U197" s="6">
        <v>7.0962031070118714</v>
      </c>
      <c r="V197" s="6">
        <v>4.6665414907537475</v>
      </c>
      <c r="W197" s="6">
        <v>4.1888876644854358</v>
      </c>
      <c r="X197" s="6">
        <v>4.0556459881697</v>
      </c>
      <c r="Y197" s="6">
        <v>3.8772177761073996</v>
      </c>
      <c r="Z197" s="6">
        <v>2.5371861288188384</v>
      </c>
      <c r="AA197" s="6">
        <v>2.2745925876763455</v>
      </c>
      <c r="AB197" s="6">
        <v>1.7647724448293762</v>
      </c>
      <c r="AC197" s="6">
        <v>1.7437046034370471</v>
      </c>
      <c r="AD197" s="6">
        <v>1.6674252559368155</v>
      </c>
      <c r="AE197" s="6">
        <v>1.6405799052975254</v>
      </c>
      <c r="AF197" s="6">
        <f>AE197</f>
        <v>1.6405799052975254</v>
      </c>
      <c r="AG197" s="6">
        <f t="shared" ref="AG197:CC197" si="43">AF197</f>
        <v>1.6405799052975254</v>
      </c>
      <c r="AH197" s="6">
        <f t="shared" si="43"/>
        <v>1.6405799052975254</v>
      </c>
      <c r="AI197" s="6">
        <f t="shared" si="43"/>
        <v>1.6405799052975254</v>
      </c>
      <c r="AJ197" s="6">
        <f t="shared" si="43"/>
        <v>1.6405799052975254</v>
      </c>
      <c r="AK197" s="6">
        <f t="shared" si="43"/>
        <v>1.6405799052975254</v>
      </c>
      <c r="AL197" s="6">
        <f t="shared" si="43"/>
        <v>1.6405799052975254</v>
      </c>
      <c r="AM197" s="6">
        <f t="shared" si="43"/>
        <v>1.6405799052975254</v>
      </c>
      <c r="AN197" s="6">
        <f t="shared" si="43"/>
        <v>1.6405799052975254</v>
      </c>
      <c r="AO197" s="6">
        <f t="shared" si="43"/>
        <v>1.6405799052975254</v>
      </c>
      <c r="AP197" s="6">
        <f t="shared" si="43"/>
        <v>1.6405799052975254</v>
      </c>
      <c r="AQ197" s="6">
        <f t="shared" si="43"/>
        <v>1.6405799052975254</v>
      </c>
      <c r="AR197" s="6">
        <f t="shared" si="43"/>
        <v>1.6405799052975254</v>
      </c>
      <c r="AS197" s="6">
        <f t="shared" si="43"/>
        <v>1.6405799052975254</v>
      </c>
      <c r="AT197" s="6">
        <f t="shared" si="43"/>
        <v>1.6405799052975254</v>
      </c>
      <c r="AU197" s="6">
        <f t="shared" si="43"/>
        <v>1.6405799052975254</v>
      </c>
      <c r="AV197" s="6">
        <f t="shared" si="43"/>
        <v>1.6405799052975254</v>
      </c>
      <c r="AW197" s="6">
        <f t="shared" si="43"/>
        <v>1.6405799052975254</v>
      </c>
      <c r="AX197" s="6">
        <f t="shared" si="43"/>
        <v>1.6405799052975254</v>
      </c>
      <c r="AY197" s="6">
        <f t="shared" si="43"/>
        <v>1.6405799052975254</v>
      </c>
      <c r="AZ197" s="6">
        <f t="shared" si="43"/>
        <v>1.6405799052975254</v>
      </c>
      <c r="BA197" s="6">
        <f t="shared" si="43"/>
        <v>1.6405799052975254</v>
      </c>
      <c r="BB197" s="6">
        <f t="shared" si="43"/>
        <v>1.6405799052975254</v>
      </c>
      <c r="BC197" s="6">
        <f t="shared" si="43"/>
        <v>1.6405799052975254</v>
      </c>
      <c r="BD197" s="6">
        <f t="shared" si="43"/>
        <v>1.6405799052975254</v>
      </c>
      <c r="BE197" s="6">
        <f t="shared" si="43"/>
        <v>1.6405799052975254</v>
      </c>
      <c r="BF197" s="6">
        <f t="shared" si="43"/>
        <v>1.6405799052975254</v>
      </c>
      <c r="BG197" s="6">
        <f t="shared" si="43"/>
        <v>1.6405799052975254</v>
      </c>
      <c r="BH197" s="6">
        <f t="shared" si="43"/>
        <v>1.6405799052975254</v>
      </c>
      <c r="BI197" s="6">
        <f t="shared" si="43"/>
        <v>1.6405799052975254</v>
      </c>
      <c r="BJ197" s="6">
        <f t="shared" si="43"/>
        <v>1.6405799052975254</v>
      </c>
      <c r="BK197" s="6">
        <f t="shared" si="43"/>
        <v>1.6405799052975254</v>
      </c>
      <c r="BL197" s="6">
        <f t="shared" si="43"/>
        <v>1.6405799052975254</v>
      </c>
      <c r="BM197" s="6">
        <f t="shared" si="43"/>
        <v>1.6405799052975254</v>
      </c>
      <c r="BN197" s="6">
        <f t="shared" si="43"/>
        <v>1.6405799052975254</v>
      </c>
      <c r="BO197" s="6">
        <f t="shared" si="43"/>
        <v>1.6405799052975254</v>
      </c>
      <c r="BP197" s="6">
        <f t="shared" si="43"/>
        <v>1.6405799052975254</v>
      </c>
      <c r="BQ197" s="6">
        <f t="shared" si="43"/>
        <v>1.6405799052975254</v>
      </c>
      <c r="BR197" s="6">
        <f t="shared" si="43"/>
        <v>1.6405799052975254</v>
      </c>
      <c r="BS197" s="6">
        <f t="shared" si="43"/>
        <v>1.6405799052975254</v>
      </c>
      <c r="BT197" s="6">
        <f t="shared" si="43"/>
        <v>1.6405799052975254</v>
      </c>
      <c r="BU197" s="6">
        <f t="shared" si="43"/>
        <v>1.6405799052975254</v>
      </c>
      <c r="BV197" s="6">
        <f t="shared" si="43"/>
        <v>1.6405799052975254</v>
      </c>
      <c r="BW197" s="6">
        <f t="shared" si="43"/>
        <v>1.6405799052975254</v>
      </c>
      <c r="BX197" s="6">
        <f t="shared" si="43"/>
        <v>1.6405799052975254</v>
      </c>
      <c r="BY197" s="6">
        <f t="shared" si="43"/>
        <v>1.6405799052975254</v>
      </c>
      <c r="BZ197" s="6">
        <f t="shared" si="43"/>
        <v>1.6405799052975254</v>
      </c>
      <c r="CA197" s="6">
        <f t="shared" si="43"/>
        <v>1.6405799052975254</v>
      </c>
      <c r="CB197" s="6">
        <f t="shared" si="43"/>
        <v>1.6405799052975254</v>
      </c>
      <c r="CC197" s="6">
        <f t="shared" si="43"/>
        <v>1.6405799052975254</v>
      </c>
    </row>
    <row r="199" spans="2:102">
      <c r="B199" s="41" t="s">
        <v>29</v>
      </c>
      <c r="C199" s="146"/>
      <c r="D199" s="66"/>
    </row>
    <row r="200" spans="2:102">
      <c r="B200" t="s">
        <v>751</v>
      </c>
      <c r="C200">
        <v>0.18315999999999999</v>
      </c>
      <c r="D200" s="66" t="s">
        <v>422</v>
      </c>
    </row>
    <row r="201" spans="2:102">
      <c r="D201" s="66"/>
    </row>
    <row r="202" spans="2:102">
      <c r="B202" s="1" t="s">
        <v>467</v>
      </c>
    </row>
    <row r="203" spans="2:102">
      <c r="B203" t="s">
        <v>468</v>
      </c>
      <c r="AL203" s="75" t="s">
        <v>824</v>
      </c>
    </row>
    <row r="204" spans="2:102">
      <c r="B204" s="1" t="s">
        <v>15</v>
      </c>
      <c r="C204" s="81">
        <v>2001</v>
      </c>
      <c r="D204" s="81">
        <v>2002</v>
      </c>
      <c r="E204" s="81">
        <v>2003</v>
      </c>
      <c r="F204" s="81">
        <v>2004</v>
      </c>
      <c r="G204" s="81">
        <v>2005</v>
      </c>
      <c r="H204" s="81">
        <v>2006</v>
      </c>
      <c r="I204" s="81">
        <v>2007</v>
      </c>
      <c r="J204" s="81">
        <v>2008</v>
      </c>
      <c r="K204" s="81">
        <v>2009</v>
      </c>
      <c r="L204" s="81">
        <v>2010</v>
      </c>
      <c r="M204" s="81">
        <v>2011</v>
      </c>
      <c r="N204" s="81">
        <v>2012</v>
      </c>
      <c r="O204" s="81">
        <v>2013</v>
      </c>
      <c r="P204" s="81">
        <v>2014</v>
      </c>
      <c r="Q204" s="81">
        <v>2015</v>
      </c>
      <c r="R204" s="81">
        <v>2016</v>
      </c>
      <c r="S204" s="81">
        <v>2017</v>
      </c>
      <c r="T204" s="81">
        <v>2018</v>
      </c>
      <c r="U204" s="81">
        <v>2019</v>
      </c>
      <c r="V204" s="81">
        <v>2020</v>
      </c>
      <c r="W204" s="81">
        <v>2021</v>
      </c>
      <c r="X204" s="81">
        <v>2022</v>
      </c>
      <c r="Y204" s="81">
        <v>2023</v>
      </c>
      <c r="Z204" s="81">
        <v>2024</v>
      </c>
      <c r="AA204" s="81">
        <v>2025</v>
      </c>
      <c r="AB204" s="81">
        <v>2026</v>
      </c>
      <c r="AC204" s="81">
        <v>2027</v>
      </c>
      <c r="AD204" s="81">
        <v>2028</v>
      </c>
      <c r="AE204" s="81">
        <v>2029</v>
      </c>
      <c r="AF204" s="81">
        <v>2030</v>
      </c>
      <c r="AG204" s="81">
        <v>2031</v>
      </c>
      <c r="AH204" s="81">
        <v>2032</v>
      </c>
      <c r="AI204" s="81">
        <v>2033</v>
      </c>
      <c r="AJ204" s="81">
        <v>2034</v>
      </c>
      <c r="AK204" s="81">
        <v>2035</v>
      </c>
      <c r="AL204" s="81">
        <v>2036</v>
      </c>
      <c r="AM204" s="81">
        <v>2037</v>
      </c>
      <c r="AN204" s="81">
        <v>2038</v>
      </c>
      <c r="AO204" s="81">
        <v>2039</v>
      </c>
      <c r="AP204" s="81">
        <v>2040</v>
      </c>
      <c r="AQ204" s="81">
        <v>2041</v>
      </c>
      <c r="AR204" s="81">
        <v>2042</v>
      </c>
      <c r="AS204" s="81">
        <v>2043</v>
      </c>
      <c r="AT204" s="81">
        <v>2044</v>
      </c>
      <c r="AU204" s="81">
        <v>2045</v>
      </c>
      <c r="AV204" s="81">
        <v>2046</v>
      </c>
      <c r="AW204" s="81">
        <v>2047</v>
      </c>
      <c r="AX204" s="81">
        <v>2048</v>
      </c>
      <c r="AY204" s="81">
        <v>2049</v>
      </c>
      <c r="AZ204" s="81">
        <v>2050</v>
      </c>
      <c r="BA204" s="81">
        <v>2051</v>
      </c>
      <c r="BB204" s="81">
        <v>2052</v>
      </c>
      <c r="BC204" s="81">
        <v>2053</v>
      </c>
      <c r="BD204" s="81">
        <v>2054</v>
      </c>
      <c r="BE204" s="81">
        <v>2055</v>
      </c>
      <c r="BF204" s="81">
        <v>2056</v>
      </c>
      <c r="BG204" s="81">
        <v>2057</v>
      </c>
      <c r="BH204" s="81">
        <v>2058</v>
      </c>
      <c r="BI204" s="81">
        <v>2059</v>
      </c>
      <c r="BJ204" s="81">
        <v>2060</v>
      </c>
      <c r="BK204" s="81">
        <v>2061</v>
      </c>
      <c r="BL204" s="81">
        <v>2062</v>
      </c>
      <c r="BM204" s="81">
        <v>2063</v>
      </c>
      <c r="BN204" s="81">
        <v>2064</v>
      </c>
      <c r="BO204" s="81">
        <v>2065</v>
      </c>
      <c r="BP204" s="81">
        <v>2066</v>
      </c>
      <c r="BQ204" s="81">
        <v>2067</v>
      </c>
      <c r="BR204" s="81">
        <v>2068</v>
      </c>
      <c r="BS204" s="81">
        <v>2069</v>
      </c>
      <c r="BT204" s="81">
        <v>2070</v>
      </c>
      <c r="BU204" s="81">
        <v>2071</v>
      </c>
      <c r="BV204" s="81">
        <v>2072</v>
      </c>
      <c r="BW204" s="81">
        <v>2073</v>
      </c>
      <c r="BX204" s="81">
        <v>2074</v>
      </c>
      <c r="BY204" s="81">
        <v>2075</v>
      </c>
      <c r="BZ204" s="81">
        <v>2076</v>
      </c>
      <c r="CA204" s="81">
        <v>2077</v>
      </c>
      <c r="CB204" s="81">
        <v>2078</v>
      </c>
      <c r="CC204" s="81">
        <v>2079</v>
      </c>
      <c r="CD204" s="81">
        <v>2080</v>
      </c>
      <c r="CE204" s="81">
        <v>2081</v>
      </c>
      <c r="CF204" s="81">
        <v>2082</v>
      </c>
      <c r="CG204" s="81">
        <v>2083</v>
      </c>
      <c r="CH204" s="81">
        <v>2084</v>
      </c>
      <c r="CI204" s="81">
        <v>2085</v>
      </c>
      <c r="CJ204" s="81">
        <v>2086</v>
      </c>
      <c r="CK204" s="81">
        <v>2087</v>
      </c>
      <c r="CL204" s="81">
        <v>2088</v>
      </c>
      <c r="CM204" s="81">
        <v>2089</v>
      </c>
      <c r="CN204" s="81">
        <v>2090</v>
      </c>
      <c r="CO204" s="81">
        <v>2091</v>
      </c>
      <c r="CP204" s="81">
        <v>2092</v>
      </c>
      <c r="CQ204" s="81">
        <v>2093</v>
      </c>
      <c r="CR204" s="81">
        <v>2094</v>
      </c>
      <c r="CS204" s="81">
        <v>2095</v>
      </c>
      <c r="CT204" s="81">
        <v>2096</v>
      </c>
      <c r="CU204" s="81">
        <v>2097</v>
      </c>
      <c r="CV204" s="81">
        <v>2098</v>
      </c>
      <c r="CW204" s="81">
        <v>2099</v>
      </c>
      <c r="CX204" s="81">
        <v>2100</v>
      </c>
    </row>
    <row r="205" spans="2:102">
      <c r="B205" t="s">
        <v>469</v>
      </c>
      <c r="C205" s="78" t="s">
        <v>18</v>
      </c>
      <c r="D205" s="78" t="s">
        <v>18</v>
      </c>
      <c r="E205" s="78" t="s">
        <v>18</v>
      </c>
      <c r="F205" s="78" t="s">
        <v>18</v>
      </c>
      <c r="G205" s="79">
        <v>15.570059728311744</v>
      </c>
      <c r="H205" s="79">
        <v>15.566169157866829</v>
      </c>
      <c r="I205" s="79">
        <v>0.59855941359048426</v>
      </c>
      <c r="J205" s="79">
        <v>21.08736636353332</v>
      </c>
      <c r="K205" s="79">
        <v>13.579445225905594</v>
      </c>
      <c r="L205" s="79">
        <v>14.01693377054278</v>
      </c>
      <c r="M205" s="79">
        <v>12.627512619740489</v>
      </c>
      <c r="N205" s="79">
        <v>6.5691438874962333</v>
      </c>
      <c r="O205" s="79">
        <v>8.0878846326740188</v>
      </c>
      <c r="P205" s="79">
        <v>13.99500079011521</v>
      </c>
      <c r="Q205" s="79">
        <v>22.718967190597933</v>
      </c>
      <c r="R205" s="79">
        <v>23.166115642776621</v>
      </c>
      <c r="S205" s="79">
        <v>23.461063872209955</v>
      </c>
      <c r="T205" s="79">
        <v>30.756859343982214</v>
      </c>
      <c r="U205" s="79">
        <v>30.876233043680198</v>
      </c>
      <c r="V205" s="79">
        <v>31.659453299226751</v>
      </c>
      <c r="W205" s="79">
        <v>31.946398459717813</v>
      </c>
      <c r="X205" s="79">
        <v>32.252112769806295</v>
      </c>
      <c r="Y205" s="79">
        <v>32.568309953824006</v>
      </c>
      <c r="Z205" s="79">
        <v>32.887607110234036</v>
      </c>
      <c r="AA205" s="79">
        <v>33.210034630922607</v>
      </c>
      <c r="AB205" s="79">
        <v>33.535623205735575</v>
      </c>
      <c r="AC205" s="79">
        <v>33.864403825399656</v>
      </c>
      <c r="AD205" s="79">
        <v>34.1964077844722</v>
      </c>
      <c r="AE205" s="79">
        <v>35.596643982132896</v>
      </c>
      <c r="AF205" s="79">
        <v>42.663128276153017</v>
      </c>
      <c r="AG205" s="79">
        <v>53.984513286499556</v>
      </c>
      <c r="AH205" s="79">
        <v>65.305898296846095</v>
      </c>
      <c r="AI205" s="79">
        <v>76.627283307192641</v>
      </c>
      <c r="AJ205" s="79">
        <v>87.948668317539173</v>
      </c>
      <c r="AK205" s="79">
        <v>99.270053327885719</v>
      </c>
      <c r="AL205" s="177">
        <f>AK205</f>
        <v>99.270053327885719</v>
      </c>
      <c r="AM205" s="176">
        <f t="shared" ref="AM205:CX207" si="44">AL205</f>
        <v>99.270053327885719</v>
      </c>
      <c r="AN205" s="176">
        <f t="shared" si="44"/>
        <v>99.270053327885719</v>
      </c>
      <c r="AO205" s="176">
        <f t="shared" si="44"/>
        <v>99.270053327885719</v>
      </c>
      <c r="AP205" s="176">
        <f t="shared" si="44"/>
        <v>99.270053327885719</v>
      </c>
      <c r="AQ205" s="176">
        <f t="shared" si="44"/>
        <v>99.270053327885719</v>
      </c>
      <c r="AR205" s="176">
        <f t="shared" si="44"/>
        <v>99.270053327885719</v>
      </c>
      <c r="AS205" s="176">
        <f t="shared" si="44"/>
        <v>99.270053327885719</v>
      </c>
      <c r="AT205" s="176">
        <f t="shared" si="44"/>
        <v>99.270053327885719</v>
      </c>
      <c r="AU205" s="176">
        <f t="shared" si="44"/>
        <v>99.270053327885719</v>
      </c>
      <c r="AV205" s="176">
        <f t="shared" si="44"/>
        <v>99.270053327885719</v>
      </c>
      <c r="AW205" s="176">
        <f t="shared" si="44"/>
        <v>99.270053327885719</v>
      </c>
      <c r="AX205" s="176">
        <f t="shared" si="44"/>
        <v>99.270053327885719</v>
      </c>
      <c r="AY205" s="176">
        <f t="shared" si="44"/>
        <v>99.270053327885719</v>
      </c>
      <c r="AZ205" s="176">
        <f t="shared" si="44"/>
        <v>99.270053327885719</v>
      </c>
      <c r="BA205" s="176">
        <f t="shared" si="44"/>
        <v>99.270053327885719</v>
      </c>
      <c r="BB205" s="176">
        <f t="shared" si="44"/>
        <v>99.270053327885719</v>
      </c>
      <c r="BC205" s="176">
        <f t="shared" si="44"/>
        <v>99.270053327885719</v>
      </c>
      <c r="BD205" s="176">
        <f t="shared" si="44"/>
        <v>99.270053327885719</v>
      </c>
      <c r="BE205" s="176">
        <f t="shared" si="44"/>
        <v>99.270053327885719</v>
      </c>
      <c r="BF205" s="176">
        <f t="shared" si="44"/>
        <v>99.270053327885719</v>
      </c>
      <c r="BG205" s="176">
        <f t="shared" si="44"/>
        <v>99.270053327885719</v>
      </c>
      <c r="BH205" s="176">
        <f t="shared" si="44"/>
        <v>99.270053327885719</v>
      </c>
      <c r="BI205" s="176">
        <f t="shared" si="44"/>
        <v>99.270053327885719</v>
      </c>
      <c r="BJ205" s="176">
        <f t="shared" si="44"/>
        <v>99.270053327885719</v>
      </c>
      <c r="BK205" s="176">
        <f t="shared" si="44"/>
        <v>99.270053327885719</v>
      </c>
      <c r="BL205" s="176">
        <f t="shared" si="44"/>
        <v>99.270053327885719</v>
      </c>
      <c r="BM205" s="176">
        <f t="shared" si="44"/>
        <v>99.270053327885719</v>
      </c>
      <c r="BN205" s="176">
        <f t="shared" si="44"/>
        <v>99.270053327885719</v>
      </c>
      <c r="BO205" s="176">
        <f t="shared" si="44"/>
        <v>99.270053327885719</v>
      </c>
      <c r="BP205" s="176">
        <f t="shared" si="44"/>
        <v>99.270053327885719</v>
      </c>
      <c r="BQ205" s="176">
        <f t="shared" si="44"/>
        <v>99.270053327885719</v>
      </c>
      <c r="BR205" s="176">
        <f t="shared" si="44"/>
        <v>99.270053327885719</v>
      </c>
      <c r="BS205" s="176">
        <f t="shared" si="44"/>
        <v>99.270053327885719</v>
      </c>
      <c r="BT205" s="176">
        <f t="shared" si="44"/>
        <v>99.270053327885719</v>
      </c>
      <c r="BU205" s="176">
        <f t="shared" si="44"/>
        <v>99.270053327885719</v>
      </c>
      <c r="BV205" s="176">
        <f t="shared" si="44"/>
        <v>99.270053327885719</v>
      </c>
      <c r="BW205" s="176">
        <f t="shared" si="44"/>
        <v>99.270053327885719</v>
      </c>
      <c r="BX205" s="176">
        <f t="shared" si="44"/>
        <v>99.270053327885719</v>
      </c>
      <c r="BY205" s="176">
        <f t="shared" si="44"/>
        <v>99.270053327885719</v>
      </c>
      <c r="BZ205" s="176">
        <f t="shared" si="44"/>
        <v>99.270053327885719</v>
      </c>
      <c r="CA205" s="176">
        <f t="shared" si="44"/>
        <v>99.270053327885719</v>
      </c>
      <c r="CB205" s="176">
        <f t="shared" si="44"/>
        <v>99.270053327885719</v>
      </c>
      <c r="CC205" s="176">
        <f t="shared" si="44"/>
        <v>99.270053327885719</v>
      </c>
      <c r="CD205" s="176">
        <f t="shared" si="44"/>
        <v>99.270053327885719</v>
      </c>
      <c r="CE205" s="176">
        <f t="shared" si="44"/>
        <v>99.270053327885719</v>
      </c>
      <c r="CF205" s="176">
        <f t="shared" si="44"/>
        <v>99.270053327885719</v>
      </c>
      <c r="CG205" s="176">
        <f t="shared" si="44"/>
        <v>99.270053327885719</v>
      </c>
      <c r="CH205" s="176">
        <f t="shared" si="44"/>
        <v>99.270053327885719</v>
      </c>
      <c r="CI205" s="176">
        <f t="shared" si="44"/>
        <v>99.270053327885719</v>
      </c>
      <c r="CJ205" s="176">
        <f t="shared" si="44"/>
        <v>99.270053327885719</v>
      </c>
      <c r="CK205" s="176">
        <f t="shared" si="44"/>
        <v>99.270053327885719</v>
      </c>
      <c r="CL205" s="176">
        <f t="shared" si="44"/>
        <v>99.270053327885719</v>
      </c>
      <c r="CM205" s="176">
        <f t="shared" si="44"/>
        <v>99.270053327885719</v>
      </c>
      <c r="CN205" s="176">
        <f t="shared" si="44"/>
        <v>99.270053327885719</v>
      </c>
      <c r="CO205" s="176">
        <f t="shared" si="44"/>
        <v>99.270053327885719</v>
      </c>
      <c r="CP205" s="176">
        <f t="shared" si="44"/>
        <v>99.270053327885719</v>
      </c>
      <c r="CQ205" s="176">
        <f t="shared" si="44"/>
        <v>99.270053327885719</v>
      </c>
      <c r="CR205" s="176">
        <f t="shared" si="44"/>
        <v>99.270053327885719</v>
      </c>
      <c r="CS205" s="176">
        <f t="shared" si="44"/>
        <v>99.270053327885719</v>
      </c>
      <c r="CT205" s="176">
        <f t="shared" si="44"/>
        <v>99.270053327885719</v>
      </c>
      <c r="CU205" s="176">
        <f t="shared" si="44"/>
        <v>99.270053327885719</v>
      </c>
      <c r="CV205" s="176">
        <f t="shared" si="44"/>
        <v>99.270053327885719</v>
      </c>
      <c r="CW205" s="176">
        <f t="shared" si="44"/>
        <v>99.270053327885719</v>
      </c>
      <c r="CX205" s="176">
        <f t="shared" si="44"/>
        <v>99.270053327885719</v>
      </c>
    </row>
    <row r="206" spans="2:102">
      <c r="B206" t="s">
        <v>470</v>
      </c>
      <c r="C206" s="80">
        <v>10.07080744760764</v>
      </c>
      <c r="D206" s="80">
        <v>10.096798816435888</v>
      </c>
      <c r="E206" s="80">
        <v>9.8969060843695988</v>
      </c>
      <c r="F206" s="80">
        <v>9.9001079304014237</v>
      </c>
      <c r="G206" s="80">
        <v>10.662123627014829</v>
      </c>
      <c r="H206" s="80">
        <v>12.17973804595438</v>
      </c>
      <c r="I206" s="80">
        <v>13.187590678165288</v>
      </c>
      <c r="J206" s="80">
        <v>14.720798240389124</v>
      </c>
      <c r="K206" s="80">
        <v>14.833532808062788</v>
      </c>
      <c r="L206" s="80">
        <v>14.182584562767781</v>
      </c>
      <c r="M206" s="80">
        <v>15.066426389227402</v>
      </c>
      <c r="N206" s="80">
        <v>15.65888090329257</v>
      </c>
      <c r="O206" s="80">
        <v>16.392808275487127</v>
      </c>
      <c r="P206" s="80">
        <v>16.514262517038617</v>
      </c>
      <c r="Q206" s="80">
        <v>16.20544121159481</v>
      </c>
      <c r="R206" s="80">
        <v>15.940683534405679</v>
      </c>
      <c r="S206" s="80">
        <v>16.534759014662125</v>
      </c>
      <c r="T206" s="80">
        <v>18.561438195341182</v>
      </c>
      <c r="U206" s="80">
        <v>20.088126838979473</v>
      </c>
      <c r="V206" s="80">
        <v>20.326237832310738</v>
      </c>
      <c r="W206" s="80">
        <v>20.199119366064885</v>
      </c>
      <c r="X206" s="80">
        <v>19.653163326355173</v>
      </c>
      <c r="Y206" s="80">
        <v>19.720130796860182</v>
      </c>
      <c r="Z206" s="80">
        <v>19.760686347100666</v>
      </c>
      <c r="AA206" s="80">
        <v>20.495899473520652</v>
      </c>
      <c r="AB206" s="80">
        <v>20.106742940530978</v>
      </c>
      <c r="AC206" s="80">
        <v>19.786987354469222</v>
      </c>
      <c r="AD206" s="80">
        <v>19.971267387633414</v>
      </c>
      <c r="AE206" s="80">
        <v>19.391933649377282</v>
      </c>
      <c r="AF206" s="80">
        <v>19.946753897435709</v>
      </c>
      <c r="AG206" s="80">
        <v>20.376991952885067</v>
      </c>
      <c r="AH206" s="80">
        <v>20.470054240870503</v>
      </c>
      <c r="AI206" s="80">
        <v>20.446745910290005</v>
      </c>
      <c r="AJ206" s="80">
        <v>20.615124700356745</v>
      </c>
      <c r="AK206" s="80">
        <v>20.054029717772853</v>
      </c>
      <c r="AL206" s="177">
        <f t="shared" ref="AL206:BA207" si="45">AK206</f>
        <v>20.054029717772853</v>
      </c>
      <c r="AM206" s="176">
        <f t="shared" si="45"/>
        <v>20.054029717772853</v>
      </c>
      <c r="AN206" s="176">
        <f t="shared" si="45"/>
        <v>20.054029717772853</v>
      </c>
      <c r="AO206" s="176">
        <f t="shared" si="45"/>
        <v>20.054029717772853</v>
      </c>
      <c r="AP206" s="176">
        <f t="shared" si="45"/>
        <v>20.054029717772853</v>
      </c>
      <c r="AQ206" s="176">
        <f t="shared" si="45"/>
        <v>20.054029717772853</v>
      </c>
      <c r="AR206" s="176">
        <f t="shared" si="45"/>
        <v>20.054029717772853</v>
      </c>
      <c r="AS206" s="176">
        <f t="shared" si="45"/>
        <v>20.054029717772853</v>
      </c>
      <c r="AT206" s="176">
        <f t="shared" si="45"/>
        <v>20.054029717772853</v>
      </c>
      <c r="AU206" s="176">
        <f t="shared" si="45"/>
        <v>20.054029717772853</v>
      </c>
      <c r="AV206" s="176">
        <f t="shared" si="45"/>
        <v>20.054029717772853</v>
      </c>
      <c r="AW206" s="176">
        <f t="shared" si="45"/>
        <v>20.054029717772853</v>
      </c>
      <c r="AX206" s="176">
        <f t="shared" si="45"/>
        <v>20.054029717772853</v>
      </c>
      <c r="AY206" s="176">
        <f t="shared" si="45"/>
        <v>20.054029717772853</v>
      </c>
      <c r="AZ206" s="176">
        <f t="shared" si="45"/>
        <v>20.054029717772853</v>
      </c>
      <c r="BA206" s="176">
        <f t="shared" si="45"/>
        <v>20.054029717772853</v>
      </c>
      <c r="BB206" s="176">
        <f t="shared" si="44"/>
        <v>20.054029717772853</v>
      </c>
      <c r="BC206" s="176">
        <f t="shared" si="44"/>
        <v>20.054029717772853</v>
      </c>
      <c r="BD206" s="176">
        <f t="shared" si="44"/>
        <v>20.054029717772853</v>
      </c>
      <c r="BE206" s="176">
        <f t="shared" si="44"/>
        <v>20.054029717772853</v>
      </c>
      <c r="BF206" s="176">
        <f t="shared" si="44"/>
        <v>20.054029717772853</v>
      </c>
      <c r="BG206" s="176">
        <f t="shared" si="44"/>
        <v>20.054029717772853</v>
      </c>
      <c r="BH206" s="176">
        <f t="shared" si="44"/>
        <v>20.054029717772853</v>
      </c>
      <c r="BI206" s="176">
        <f t="shared" si="44"/>
        <v>20.054029717772853</v>
      </c>
      <c r="BJ206" s="176">
        <f t="shared" si="44"/>
        <v>20.054029717772853</v>
      </c>
      <c r="BK206" s="176">
        <f t="shared" si="44"/>
        <v>20.054029717772853</v>
      </c>
      <c r="BL206" s="176">
        <f t="shared" si="44"/>
        <v>20.054029717772853</v>
      </c>
      <c r="BM206" s="176">
        <f t="shared" si="44"/>
        <v>20.054029717772853</v>
      </c>
      <c r="BN206" s="176">
        <f t="shared" si="44"/>
        <v>20.054029717772853</v>
      </c>
      <c r="BO206" s="176">
        <f t="shared" si="44"/>
        <v>20.054029717772853</v>
      </c>
      <c r="BP206" s="176">
        <f t="shared" si="44"/>
        <v>20.054029717772853</v>
      </c>
      <c r="BQ206" s="176">
        <f t="shared" si="44"/>
        <v>20.054029717772853</v>
      </c>
      <c r="BR206" s="176">
        <f t="shared" si="44"/>
        <v>20.054029717772853</v>
      </c>
      <c r="BS206" s="176">
        <f t="shared" si="44"/>
        <v>20.054029717772853</v>
      </c>
      <c r="BT206" s="176">
        <f t="shared" si="44"/>
        <v>20.054029717772853</v>
      </c>
      <c r="BU206" s="176">
        <f t="shared" si="44"/>
        <v>20.054029717772853</v>
      </c>
      <c r="BV206" s="176">
        <f t="shared" si="44"/>
        <v>20.054029717772853</v>
      </c>
      <c r="BW206" s="176">
        <f t="shared" si="44"/>
        <v>20.054029717772853</v>
      </c>
      <c r="BX206" s="176">
        <f t="shared" si="44"/>
        <v>20.054029717772853</v>
      </c>
      <c r="BY206" s="176">
        <f t="shared" si="44"/>
        <v>20.054029717772853</v>
      </c>
      <c r="BZ206" s="176">
        <f t="shared" si="44"/>
        <v>20.054029717772853</v>
      </c>
      <c r="CA206" s="176">
        <f t="shared" si="44"/>
        <v>20.054029717772853</v>
      </c>
      <c r="CB206" s="176">
        <f t="shared" si="44"/>
        <v>20.054029717772853</v>
      </c>
      <c r="CC206" s="176">
        <f t="shared" si="44"/>
        <v>20.054029717772853</v>
      </c>
      <c r="CD206" s="176">
        <f t="shared" si="44"/>
        <v>20.054029717772853</v>
      </c>
      <c r="CE206" s="176">
        <f t="shared" si="44"/>
        <v>20.054029717772853</v>
      </c>
      <c r="CF206" s="176">
        <f t="shared" si="44"/>
        <v>20.054029717772853</v>
      </c>
      <c r="CG206" s="176">
        <f t="shared" si="44"/>
        <v>20.054029717772853</v>
      </c>
      <c r="CH206" s="176">
        <f t="shared" si="44"/>
        <v>20.054029717772853</v>
      </c>
      <c r="CI206" s="176">
        <f t="shared" si="44"/>
        <v>20.054029717772853</v>
      </c>
      <c r="CJ206" s="176">
        <f t="shared" si="44"/>
        <v>20.054029717772853</v>
      </c>
      <c r="CK206" s="176">
        <f t="shared" si="44"/>
        <v>20.054029717772853</v>
      </c>
      <c r="CL206" s="176">
        <f t="shared" si="44"/>
        <v>20.054029717772853</v>
      </c>
      <c r="CM206" s="176">
        <f t="shared" si="44"/>
        <v>20.054029717772853</v>
      </c>
      <c r="CN206" s="176">
        <f t="shared" si="44"/>
        <v>20.054029717772853</v>
      </c>
      <c r="CO206" s="176">
        <f t="shared" si="44"/>
        <v>20.054029717772853</v>
      </c>
      <c r="CP206" s="176">
        <f t="shared" si="44"/>
        <v>20.054029717772853</v>
      </c>
      <c r="CQ206" s="176">
        <f t="shared" si="44"/>
        <v>20.054029717772853</v>
      </c>
      <c r="CR206" s="176">
        <f t="shared" si="44"/>
        <v>20.054029717772853</v>
      </c>
      <c r="CS206" s="176">
        <f t="shared" si="44"/>
        <v>20.054029717772853</v>
      </c>
      <c r="CT206" s="176">
        <f t="shared" si="44"/>
        <v>20.054029717772853</v>
      </c>
      <c r="CU206" s="176">
        <f t="shared" si="44"/>
        <v>20.054029717772853</v>
      </c>
      <c r="CV206" s="176">
        <f t="shared" si="44"/>
        <v>20.054029717772853</v>
      </c>
      <c r="CW206" s="176">
        <f t="shared" si="44"/>
        <v>20.054029717772853</v>
      </c>
      <c r="CX206" s="176">
        <f t="shared" si="44"/>
        <v>20.054029717772853</v>
      </c>
    </row>
    <row r="207" spans="2:102">
      <c r="B207" t="s">
        <v>471</v>
      </c>
      <c r="C207" s="80">
        <v>2.2851880868851264</v>
      </c>
      <c r="D207" s="80">
        <v>2.3112053290765378</v>
      </c>
      <c r="E207" s="80">
        <v>2.3376891334752945</v>
      </c>
      <c r="F207" s="80">
        <v>2.4122346313751235</v>
      </c>
      <c r="G207" s="80">
        <v>2.6925773838788394</v>
      </c>
      <c r="H207" s="80">
        <v>3.1927848075544585</v>
      </c>
      <c r="I207" s="80">
        <v>3.5491367088182337</v>
      </c>
      <c r="J207" s="80">
        <v>4.0428433945716726</v>
      </c>
      <c r="K207" s="80">
        <v>4.4954150801825739</v>
      </c>
      <c r="L207" s="80">
        <v>4.2746707780366231</v>
      </c>
      <c r="M207" s="80">
        <v>4.5906099171127446</v>
      </c>
      <c r="N207" s="80">
        <v>5.0227108082568055</v>
      </c>
      <c r="O207" s="80">
        <v>5.2429278567392812</v>
      </c>
      <c r="P207" s="80">
        <v>5.3141399016575477</v>
      </c>
      <c r="Q207" s="80">
        <v>5.0250119252451784</v>
      </c>
      <c r="R207" s="80">
        <v>4.483098874483443</v>
      </c>
      <c r="S207" s="80">
        <v>4.2641387346939972</v>
      </c>
      <c r="T207" s="80">
        <v>4.5280213327005328</v>
      </c>
      <c r="U207" s="80">
        <v>5.0314553705918756</v>
      </c>
      <c r="V207" s="80">
        <v>4.8950730745288977</v>
      </c>
      <c r="W207" s="80">
        <v>4.6537822343291886</v>
      </c>
      <c r="X207" s="80">
        <v>4.5968578358675805</v>
      </c>
      <c r="Y207" s="80">
        <v>4.644922789455884</v>
      </c>
      <c r="Z207" s="80">
        <v>4.674409908402267</v>
      </c>
      <c r="AA207" s="80">
        <v>4.7507377806153688</v>
      </c>
      <c r="AB207" s="80">
        <v>4.8299246244447689</v>
      </c>
      <c r="AC207" s="80">
        <v>4.8691915463510735</v>
      </c>
      <c r="AD207" s="80">
        <v>4.9201849862816083</v>
      </c>
      <c r="AE207" s="80">
        <v>4.9523934525586197</v>
      </c>
      <c r="AF207" s="80">
        <v>5.035949186751143</v>
      </c>
      <c r="AG207" s="80">
        <v>5.0776286712487551</v>
      </c>
      <c r="AH207" s="80">
        <v>5.0776286712487551</v>
      </c>
      <c r="AI207" s="80">
        <v>5.0776286712487551</v>
      </c>
      <c r="AJ207" s="80">
        <v>5.0776286712487551</v>
      </c>
      <c r="AK207" s="80">
        <v>5.0776286712487551</v>
      </c>
      <c r="AL207" s="177">
        <f t="shared" si="45"/>
        <v>5.0776286712487551</v>
      </c>
      <c r="AM207" s="176">
        <f t="shared" si="44"/>
        <v>5.0776286712487551</v>
      </c>
      <c r="AN207" s="176">
        <f t="shared" si="44"/>
        <v>5.0776286712487551</v>
      </c>
      <c r="AO207" s="176">
        <f t="shared" si="44"/>
        <v>5.0776286712487551</v>
      </c>
      <c r="AP207" s="176">
        <f t="shared" si="44"/>
        <v>5.0776286712487551</v>
      </c>
      <c r="AQ207" s="176">
        <f t="shared" si="44"/>
        <v>5.0776286712487551</v>
      </c>
      <c r="AR207" s="176">
        <f t="shared" si="44"/>
        <v>5.0776286712487551</v>
      </c>
      <c r="AS207" s="176">
        <f t="shared" si="44"/>
        <v>5.0776286712487551</v>
      </c>
      <c r="AT207" s="176">
        <f t="shared" si="44"/>
        <v>5.0776286712487551</v>
      </c>
      <c r="AU207" s="176">
        <f t="shared" si="44"/>
        <v>5.0776286712487551</v>
      </c>
      <c r="AV207" s="176">
        <f t="shared" si="44"/>
        <v>5.0776286712487551</v>
      </c>
      <c r="AW207" s="176">
        <f t="shared" si="44"/>
        <v>5.0776286712487551</v>
      </c>
      <c r="AX207" s="176">
        <f t="shared" si="44"/>
        <v>5.0776286712487551</v>
      </c>
      <c r="AY207" s="176">
        <f t="shared" si="44"/>
        <v>5.0776286712487551</v>
      </c>
      <c r="AZ207" s="176">
        <f t="shared" si="44"/>
        <v>5.0776286712487551</v>
      </c>
      <c r="BA207" s="176">
        <f t="shared" si="44"/>
        <v>5.0776286712487551</v>
      </c>
      <c r="BB207" s="176">
        <f t="shared" si="44"/>
        <v>5.0776286712487551</v>
      </c>
      <c r="BC207" s="176">
        <f t="shared" si="44"/>
        <v>5.0776286712487551</v>
      </c>
      <c r="BD207" s="176">
        <f t="shared" si="44"/>
        <v>5.0776286712487551</v>
      </c>
      <c r="BE207" s="176">
        <f t="shared" si="44"/>
        <v>5.0776286712487551</v>
      </c>
      <c r="BF207" s="176">
        <f t="shared" si="44"/>
        <v>5.0776286712487551</v>
      </c>
      <c r="BG207" s="176">
        <f t="shared" si="44"/>
        <v>5.0776286712487551</v>
      </c>
      <c r="BH207" s="176">
        <f t="shared" si="44"/>
        <v>5.0776286712487551</v>
      </c>
      <c r="BI207" s="176">
        <f t="shared" si="44"/>
        <v>5.0776286712487551</v>
      </c>
      <c r="BJ207" s="176">
        <f t="shared" si="44"/>
        <v>5.0776286712487551</v>
      </c>
      <c r="BK207" s="176">
        <f t="shared" si="44"/>
        <v>5.0776286712487551</v>
      </c>
      <c r="BL207" s="176">
        <f t="shared" si="44"/>
        <v>5.0776286712487551</v>
      </c>
      <c r="BM207" s="176">
        <f t="shared" si="44"/>
        <v>5.0776286712487551</v>
      </c>
      <c r="BN207" s="176">
        <f t="shared" si="44"/>
        <v>5.0776286712487551</v>
      </c>
      <c r="BO207" s="176">
        <f t="shared" si="44"/>
        <v>5.0776286712487551</v>
      </c>
      <c r="BP207" s="176">
        <f t="shared" si="44"/>
        <v>5.0776286712487551</v>
      </c>
      <c r="BQ207" s="176">
        <f t="shared" si="44"/>
        <v>5.0776286712487551</v>
      </c>
      <c r="BR207" s="176">
        <f t="shared" si="44"/>
        <v>5.0776286712487551</v>
      </c>
      <c r="BS207" s="176">
        <f t="shared" si="44"/>
        <v>5.0776286712487551</v>
      </c>
      <c r="BT207" s="176">
        <f t="shared" si="44"/>
        <v>5.0776286712487551</v>
      </c>
      <c r="BU207" s="176">
        <f t="shared" si="44"/>
        <v>5.0776286712487551</v>
      </c>
      <c r="BV207" s="176">
        <f t="shared" si="44"/>
        <v>5.0776286712487551</v>
      </c>
      <c r="BW207" s="176">
        <f t="shared" si="44"/>
        <v>5.0776286712487551</v>
      </c>
      <c r="BX207" s="176">
        <f t="shared" si="44"/>
        <v>5.0776286712487551</v>
      </c>
      <c r="BY207" s="176">
        <f t="shared" si="44"/>
        <v>5.0776286712487551</v>
      </c>
      <c r="BZ207" s="176">
        <f t="shared" si="44"/>
        <v>5.0776286712487551</v>
      </c>
      <c r="CA207" s="176">
        <f t="shared" si="44"/>
        <v>5.0776286712487551</v>
      </c>
      <c r="CB207" s="176">
        <f t="shared" si="44"/>
        <v>5.0776286712487551</v>
      </c>
      <c r="CC207" s="176">
        <f t="shared" si="44"/>
        <v>5.0776286712487551</v>
      </c>
      <c r="CD207" s="176">
        <f t="shared" si="44"/>
        <v>5.0776286712487551</v>
      </c>
      <c r="CE207" s="176">
        <f t="shared" si="44"/>
        <v>5.0776286712487551</v>
      </c>
      <c r="CF207" s="176">
        <f t="shared" si="44"/>
        <v>5.0776286712487551</v>
      </c>
      <c r="CG207" s="176">
        <f t="shared" si="44"/>
        <v>5.0776286712487551</v>
      </c>
      <c r="CH207" s="176">
        <f t="shared" si="44"/>
        <v>5.0776286712487551</v>
      </c>
      <c r="CI207" s="176">
        <f t="shared" si="44"/>
        <v>5.0776286712487551</v>
      </c>
      <c r="CJ207" s="176">
        <f t="shared" si="44"/>
        <v>5.0776286712487551</v>
      </c>
      <c r="CK207" s="176">
        <f t="shared" si="44"/>
        <v>5.0776286712487551</v>
      </c>
      <c r="CL207" s="176">
        <f t="shared" si="44"/>
        <v>5.0776286712487551</v>
      </c>
      <c r="CM207" s="176">
        <f t="shared" si="44"/>
        <v>5.0776286712487551</v>
      </c>
      <c r="CN207" s="176">
        <f t="shared" si="44"/>
        <v>5.0776286712487551</v>
      </c>
      <c r="CO207" s="176">
        <f t="shared" si="44"/>
        <v>5.0776286712487551</v>
      </c>
      <c r="CP207" s="176">
        <f t="shared" si="44"/>
        <v>5.0776286712487551</v>
      </c>
      <c r="CQ207" s="176">
        <f t="shared" si="44"/>
        <v>5.0776286712487551</v>
      </c>
      <c r="CR207" s="176">
        <f t="shared" si="44"/>
        <v>5.0776286712487551</v>
      </c>
      <c r="CS207" s="176">
        <f t="shared" si="44"/>
        <v>5.0776286712487551</v>
      </c>
      <c r="CT207" s="176">
        <f t="shared" si="44"/>
        <v>5.0776286712487551</v>
      </c>
      <c r="CU207" s="176">
        <f t="shared" si="44"/>
        <v>5.0776286712487551</v>
      </c>
      <c r="CV207" s="176">
        <f t="shared" si="44"/>
        <v>5.0776286712487551</v>
      </c>
      <c r="CW207" s="176">
        <f t="shared" si="44"/>
        <v>5.0776286712487551</v>
      </c>
      <c r="CX207" s="176">
        <f t="shared" si="44"/>
        <v>5.0776286712487551</v>
      </c>
    </row>
    <row r="209" spans="2:15">
      <c r="B209" s="1" t="s">
        <v>794</v>
      </c>
    </row>
    <row r="210" spans="2:15">
      <c r="B210" t="s">
        <v>798</v>
      </c>
    </row>
    <row r="211" spans="2:15">
      <c r="B211" t="s">
        <v>795</v>
      </c>
      <c r="C211" t="s">
        <v>796</v>
      </c>
      <c r="D211" t="s">
        <v>797</v>
      </c>
    </row>
    <row r="212" spans="2:15">
      <c r="B212">
        <v>0</v>
      </c>
      <c r="C212">
        <v>30</v>
      </c>
      <c r="D212" s="174">
        <v>3.5000000000000003E-2</v>
      </c>
    </row>
    <row r="213" spans="2:15">
      <c r="B213">
        <v>31</v>
      </c>
      <c r="C213">
        <v>75</v>
      </c>
      <c r="D213" s="97">
        <v>0.03</v>
      </c>
    </row>
    <row r="214" spans="2:15">
      <c r="B214">
        <v>76</v>
      </c>
      <c r="C214">
        <v>125</v>
      </c>
      <c r="D214" s="174">
        <v>2.5000000000000001E-2</v>
      </c>
    </row>
    <row r="216" spans="2:15">
      <c r="B216" s="1" t="s">
        <v>838</v>
      </c>
    </row>
    <row r="217" spans="2:15">
      <c r="B217" t="s">
        <v>839</v>
      </c>
      <c r="C217" s="97">
        <v>0.4</v>
      </c>
      <c r="D217" t="s">
        <v>840</v>
      </c>
    </row>
    <row r="218" spans="2:15">
      <c r="B218" t="s">
        <v>841</v>
      </c>
      <c r="C218">
        <v>5</v>
      </c>
      <c r="D218" t="s">
        <v>842</v>
      </c>
      <c r="E218" t="s">
        <v>843</v>
      </c>
      <c r="F218" t="s">
        <v>846</v>
      </c>
    </row>
    <row r="220" spans="2:15" s="85" customFormat="1">
      <c r="B220" s="83" t="s">
        <v>525</v>
      </c>
      <c r="C220" s="84"/>
      <c r="D220" s="84"/>
      <c r="E220" s="84"/>
      <c r="F220" s="84"/>
      <c r="G220" s="84"/>
      <c r="H220" s="84"/>
      <c r="I220" s="84"/>
      <c r="J220" s="84"/>
      <c r="K220" s="84"/>
      <c r="L220" s="84"/>
      <c r="M220" s="84"/>
      <c r="N220" s="84"/>
      <c r="O220" s="84"/>
    </row>
    <row r="221" spans="2:15" s="85" customFormat="1">
      <c r="B221" s="84" t="s">
        <v>396</v>
      </c>
      <c r="C221" s="86" t="s">
        <v>397</v>
      </c>
      <c r="D221" s="86" t="s">
        <v>398</v>
      </c>
      <c r="E221" s="86" t="s">
        <v>399</v>
      </c>
      <c r="F221" s="86" t="s">
        <v>400</v>
      </c>
      <c r="G221" s="86" t="s">
        <v>401</v>
      </c>
      <c r="H221" s="86" t="s">
        <v>402</v>
      </c>
      <c r="I221" s="86" t="s">
        <v>403</v>
      </c>
      <c r="J221" s="86" t="s">
        <v>404</v>
      </c>
      <c r="K221" s="86" t="s">
        <v>405</v>
      </c>
      <c r="L221" s="86" t="s">
        <v>406</v>
      </c>
      <c r="M221" s="86" t="s">
        <v>407</v>
      </c>
      <c r="N221" s="86" t="s">
        <v>63</v>
      </c>
      <c r="O221" s="86" t="s">
        <v>408</v>
      </c>
    </row>
    <row r="222" spans="2:15" s="85" customFormat="1">
      <c r="B222" s="85" t="s">
        <v>409</v>
      </c>
      <c r="C222" s="87">
        <v>0.16300000000000001</v>
      </c>
      <c r="D222" s="87">
        <v>0.16</v>
      </c>
      <c r="E222" s="87">
        <v>0.153</v>
      </c>
      <c r="F222" s="87">
        <v>0.14299999999999999</v>
      </c>
      <c r="G222" s="87">
        <v>0.13200000000000001</v>
      </c>
      <c r="H222" s="87">
        <v>0.12</v>
      </c>
      <c r="I222" s="87">
        <v>0.111</v>
      </c>
      <c r="J222" s="87">
        <v>0.112</v>
      </c>
      <c r="K222" s="87">
        <v>0.122</v>
      </c>
      <c r="L222" s="87">
        <v>0.13600000000000001</v>
      </c>
      <c r="M222" s="87">
        <v>0.151</v>
      </c>
      <c r="N222" s="87">
        <v>0.16300000000000001</v>
      </c>
    </row>
    <row r="223" spans="2:15" s="85" customFormat="1">
      <c r="B223" s="85" t="s">
        <v>410</v>
      </c>
      <c r="C223" s="88">
        <v>300.56299999999999</v>
      </c>
      <c r="D223" s="88">
        <v>282.35000000000002</v>
      </c>
      <c r="E223" s="88">
        <v>178.49700000000001</v>
      </c>
      <c r="F223" s="88">
        <v>47.338999999999999</v>
      </c>
      <c r="G223" s="88">
        <v>17.234000000000002</v>
      </c>
      <c r="H223" s="88">
        <v>2.4809999999999999</v>
      </c>
      <c r="I223" s="88">
        <v>2.7890000000000001</v>
      </c>
      <c r="J223" s="88">
        <v>0</v>
      </c>
      <c r="K223" s="88">
        <v>11.429</v>
      </c>
      <c r="L223" s="88">
        <v>113.85899999999999</v>
      </c>
      <c r="M223" s="88">
        <v>206.26900000000001</v>
      </c>
      <c r="N223" s="88">
        <v>262.29599999999999</v>
      </c>
      <c r="O223" s="88">
        <f>SUM(C223:N223)</f>
        <v>1425.106</v>
      </c>
    </row>
    <row r="224" spans="2:15" s="85" customFormat="1">
      <c r="B224" s="85" t="s">
        <v>411</v>
      </c>
      <c r="C224" s="89">
        <f t="shared" ref="C224:O224" si="46">C223/$O$223</f>
        <v>0.21090571508364991</v>
      </c>
      <c r="D224" s="89">
        <f t="shared" si="46"/>
        <v>0.1981256131122878</v>
      </c>
      <c r="E224" s="89">
        <f t="shared" si="46"/>
        <v>0.12525173566036493</v>
      </c>
      <c r="F224" s="89">
        <f t="shared" si="46"/>
        <v>3.3217879933141813E-2</v>
      </c>
      <c r="G224" s="89">
        <f t="shared" si="46"/>
        <v>1.2093135528164222E-2</v>
      </c>
      <c r="H224" s="89">
        <f t="shared" si="46"/>
        <v>1.7409231313319851E-3</v>
      </c>
      <c r="I224" s="89">
        <f t="shared" si="46"/>
        <v>1.957047405596496E-3</v>
      </c>
      <c r="J224" s="89">
        <f t="shared" si="46"/>
        <v>0</v>
      </c>
      <c r="K224" s="89">
        <f t="shared" si="46"/>
        <v>8.0197543200295276E-3</v>
      </c>
      <c r="L224" s="89">
        <f t="shared" si="46"/>
        <v>7.9895109556762794E-2</v>
      </c>
      <c r="M224" s="89">
        <f t="shared" si="46"/>
        <v>0.14473940885800776</v>
      </c>
      <c r="N224" s="89">
        <f t="shared" si="46"/>
        <v>0.18405367741066278</v>
      </c>
      <c r="O224" s="89">
        <f t="shared" si="46"/>
        <v>1</v>
      </c>
    </row>
    <row r="225" spans="2:15" s="85" customFormat="1">
      <c r="B225" s="85" t="s">
        <v>412</v>
      </c>
      <c r="C225" s="89">
        <f t="shared" ref="C225:N225" si="47">C222/$C$231</f>
        <v>1.0467883297453919</v>
      </c>
      <c r="D225" s="89">
        <f t="shared" si="47"/>
        <v>1.0275222868666423</v>
      </c>
      <c r="E225" s="89">
        <f t="shared" si="47"/>
        <v>0.98256818681622671</v>
      </c>
      <c r="F225" s="89">
        <f t="shared" si="47"/>
        <v>0.91834804388706148</v>
      </c>
      <c r="G225" s="89">
        <f t="shared" si="47"/>
        <v>0.84770588666497992</v>
      </c>
      <c r="H225" s="89">
        <f t="shared" si="47"/>
        <v>0.7706417151499817</v>
      </c>
      <c r="I225" s="89">
        <f t="shared" si="47"/>
        <v>0.71284358651373314</v>
      </c>
      <c r="J225" s="89">
        <f t="shared" si="47"/>
        <v>0.71926560080664959</v>
      </c>
      <c r="K225" s="89">
        <f t="shared" si="47"/>
        <v>0.7834857437358147</v>
      </c>
      <c r="L225" s="89">
        <f t="shared" si="47"/>
        <v>0.87339394383664604</v>
      </c>
      <c r="M225" s="89">
        <f t="shared" si="47"/>
        <v>0.9697241582303936</v>
      </c>
      <c r="N225" s="89">
        <f t="shared" si="47"/>
        <v>1.0467883297453919</v>
      </c>
      <c r="O225" s="89"/>
    </row>
    <row r="226" spans="2:15" s="85" customFormat="1">
      <c r="B226" s="85" t="s">
        <v>418</v>
      </c>
      <c r="C226" s="87">
        <v>0.19600000000000001</v>
      </c>
      <c r="D226" s="87">
        <v>0.19</v>
      </c>
      <c r="E226" s="87">
        <v>0.17499999999999999</v>
      </c>
      <c r="F226" s="87">
        <v>0.153</v>
      </c>
      <c r="G226" s="87">
        <v>0.129</v>
      </c>
      <c r="H226" s="87">
        <v>0.106</v>
      </c>
      <c r="I226" s="87">
        <v>9.1999999999999998E-2</v>
      </c>
      <c r="J226" s="87">
        <v>9.2999999999999999E-2</v>
      </c>
      <c r="K226" s="87">
        <v>0.11</v>
      </c>
      <c r="L226" s="87">
        <v>0.13800000000000001</v>
      </c>
      <c r="M226" s="87">
        <v>0.16900000000000001</v>
      </c>
      <c r="N226" s="87">
        <v>0.19700000000000001</v>
      </c>
      <c r="O226" s="89"/>
    </row>
    <row r="227" spans="2:15" s="85" customFormat="1">
      <c r="B227" s="85" t="s">
        <v>413</v>
      </c>
      <c r="C227" s="90">
        <v>659</v>
      </c>
      <c r="D227" s="90">
        <v>636</v>
      </c>
      <c r="E227" s="90">
        <v>484</v>
      </c>
      <c r="F227" s="90">
        <v>306</v>
      </c>
      <c r="G227" s="90">
        <v>210</v>
      </c>
      <c r="H227" s="90">
        <v>122</v>
      </c>
      <c r="I227" s="90">
        <v>475</v>
      </c>
      <c r="J227" s="90">
        <v>308</v>
      </c>
      <c r="K227" s="90">
        <v>404.74299999999999</v>
      </c>
      <c r="L227" s="90">
        <v>422.78100000000001</v>
      </c>
      <c r="M227" s="90">
        <v>608.61900000000003</v>
      </c>
      <c r="N227" s="90">
        <v>593.11400000000003</v>
      </c>
      <c r="O227" s="88">
        <f>SUM(C227:N227)</f>
        <v>5229.2569999999996</v>
      </c>
    </row>
    <row r="228" spans="2:15" s="85" customFormat="1">
      <c r="B228" s="85" t="s">
        <v>411</v>
      </c>
      <c r="C228" s="89">
        <f t="shared" ref="C228:O228" si="48">C227/$O$227</f>
        <v>0.12602172736968179</v>
      </c>
      <c r="D228" s="89">
        <f t="shared" si="48"/>
        <v>0.12162339697589926</v>
      </c>
      <c r="E228" s="89">
        <f t="shared" si="48"/>
        <v>9.2556170025684351E-2</v>
      </c>
      <c r="F228" s="89">
        <f t="shared" si="48"/>
        <v>5.8516917412932662E-2</v>
      </c>
      <c r="G228" s="89">
        <f t="shared" si="48"/>
        <v>4.0158668812796929E-2</v>
      </c>
      <c r="H228" s="89">
        <f t="shared" si="48"/>
        <v>2.33302742626725E-2</v>
      </c>
      <c r="I228" s="89">
        <f t="shared" si="48"/>
        <v>9.0835084219421616E-2</v>
      </c>
      <c r="J228" s="89">
        <f t="shared" si="48"/>
        <v>5.8899380925435493E-2</v>
      </c>
      <c r="K228" s="89">
        <f t="shared" si="48"/>
        <v>7.7399714720466029E-2</v>
      </c>
      <c r="L228" s="89">
        <f t="shared" si="48"/>
        <v>8.0849153139729041E-2</v>
      </c>
      <c r="M228" s="89">
        <f t="shared" si="48"/>
        <v>0.1163872802579793</v>
      </c>
      <c r="N228" s="89">
        <f t="shared" si="48"/>
        <v>0.11342223187730113</v>
      </c>
      <c r="O228" s="89">
        <f t="shared" si="48"/>
        <v>1</v>
      </c>
    </row>
    <row r="229" spans="2:15" s="85" customFormat="1">
      <c r="B229" s="85" t="s">
        <v>412</v>
      </c>
      <c r="C229" s="89">
        <f t="shared" ref="C229:N229" si="49">C226/$C$232</f>
        <v>1.3455377574370708</v>
      </c>
      <c r="D229" s="89">
        <f t="shared" si="49"/>
        <v>1.3043478260869563</v>
      </c>
      <c r="E229" s="89">
        <f t="shared" si="49"/>
        <v>1.2013729977116703</v>
      </c>
      <c r="F229" s="89">
        <f t="shared" si="49"/>
        <v>1.0503432494279175</v>
      </c>
      <c r="G229" s="89">
        <f t="shared" si="49"/>
        <v>0.88558352402745977</v>
      </c>
      <c r="H229" s="89">
        <f t="shared" si="49"/>
        <v>0.72768878718535457</v>
      </c>
      <c r="I229" s="89">
        <f t="shared" si="49"/>
        <v>0.63157894736842091</v>
      </c>
      <c r="J229" s="89">
        <f t="shared" si="49"/>
        <v>0.63844393592677329</v>
      </c>
      <c r="K229" s="89">
        <f t="shared" si="49"/>
        <v>0.7551487414187642</v>
      </c>
      <c r="L229" s="89">
        <f t="shared" si="49"/>
        <v>0.94736842105263153</v>
      </c>
      <c r="M229" s="89">
        <f t="shared" si="49"/>
        <v>1.160183066361556</v>
      </c>
      <c r="N229" s="89">
        <f t="shared" si="49"/>
        <v>1.3524027459954231</v>
      </c>
      <c r="O229" s="89"/>
    </row>
    <row r="230" spans="2:15" s="85" customFormat="1">
      <c r="D230" s="87"/>
      <c r="E230" s="87"/>
      <c r="F230" s="87"/>
      <c r="G230" s="87"/>
      <c r="H230" s="87"/>
      <c r="I230" s="87"/>
      <c r="J230" s="87"/>
      <c r="K230" s="87"/>
      <c r="L230" s="87"/>
      <c r="M230" s="87"/>
      <c r="N230" s="87"/>
      <c r="O230" s="87"/>
    </row>
    <row r="231" spans="2:15" s="85" customFormat="1">
      <c r="B231" s="85" t="s">
        <v>414</v>
      </c>
      <c r="C231" s="91">
        <f>SUMPRODUCT(C224:N224,C222:N222)</f>
        <v>0.15571438405283536</v>
      </c>
      <c r="D231" s="92" t="s">
        <v>417</v>
      </c>
      <c r="E231" s="87"/>
      <c r="F231" s="87"/>
      <c r="G231" s="87"/>
      <c r="H231" s="87"/>
      <c r="I231" s="87"/>
      <c r="J231" s="87"/>
      <c r="K231" s="87"/>
      <c r="L231" s="87"/>
      <c r="M231" s="87"/>
      <c r="N231" s="87"/>
      <c r="O231" s="87"/>
    </row>
    <row r="232" spans="2:15" s="85" customFormat="1">
      <c r="B232" s="85" t="s">
        <v>415</v>
      </c>
      <c r="C232" s="91">
        <f>AVERAGE(C226:N226)</f>
        <v>0.14566666666666669</v>
      </c>
      <c r="D232" s="92" t="s">
        <v>416</v>
      </c>
      <c r="E232" s="87"/>
      <c r="F232" s="87"/>
      <c r="G232" s="87"/>
      <c r="H232" s="87"/>
      <c r="I232" s="87"/>
      <c r="J232" s="87"/>
      <c r="K232" s="87"/>
      <c r="L232" s="87"/>
      <c r="M232" s="87"/>
      <c r="N232" s="87"/>
      <c r="O232" s="87"/>
    </row>
    <row r="233" spans="2:15" s="85" customFormat="1">
      <c r="C233" s="87"/>
      <c r="D233" s="87"/>
      <c r="E233" s="87"/>
      <c r="F233" s="87"/>
      <c r="G233" s="87"/>
      <c r="H233" s="87"/>
      <c r="I233" s="87"/>
      <c r="J233" s="87"/>
      <c r="K233" s="87"/>
      <c r="L233" s="87"/>
      <c r="M233" s="87"/>
      <c r="N233" s="87"/>
      <c r="O233" s="87"/>
    </row>
    <row r="234" spans="2:15" s="85" customFormat="1">
      <c r="B234" s="83" t="s">
        <v>526</v>
      </c>
      <c r="C234" s="84"/>
      <c r="D234" s="84"/>
      <c r="E234" s="84"/>
      <c r="F234" s="84"/>
      <c r="G234" s="84"/>
      <c r="H234" s="84"/>
      <c r="I234" s="84"/>
      <c r="J234" s="84"/>
      <c r="K234" s="84"/>
      <c r="L234" s="84"/>
      <c r="M234" s="84"/>
      <c r="N234" s="84"/>
      <c r="O234" s="84"/>
    </row>
    <row r="235" spans="2:15" s="85" customFormat="1">
      <c r="B235" s="84" t="s">
        <v>396</v>
      </c>
      <c r="C235" s="86" t="s">
        <v>397</v>
      </c>
      <c r="D235" s="86" t="s">
        <v>398</v>
      </c>
      <c r="E235" s="86" t="s">
        <v>399</v>
      </c>
      <c r="F235" s="86" t="s">
        <v>400</v>
      </c>
      <c r="G235" s="86" t="s">
        <v>401</v>
      </c>
      <c r="H235" s="86" t="s">
        <v>402</v>
      </c>
      <c r="I235" s="86" t="s">
        <v>403</v>
      </c>
      <c r="J235" s="86" t="s">
        <v>404</v>
      </c>
      <c r="K235" s="86" t="s">
        <v>405</v>
      </c>
      <c r="L235" s="86" t="s">
        <v>406</v>
      </c>
      <c r="M235" s="86" t="s">
        <v>407</v>
      </c>
      <c r="N235" s="86" t="s">
        <v>63</v>
      </c>
      <c r="O235" s="86" t="s">
        <v>408</v>
      </c>
    </row>
    <row r="236" spans="2:15" s="85" customFormat="1">
      <c r="B236" s="85" t="s">
        <v>520</v>
      </c>
      <c r="C236" s="87">
        <v>1.6020000000000001</v>
      </c>
      <c r="D236" s="87">
        <v>1.593</v>
      </c>
      <c r="E236" s="87">
        <v>1.5680000000000001</v>
      </c>
      <c r="F236" s="87">
        <v>1.53</v>
      </c>
      <c r="G236" s="87">
        <v>1.4870000000000001</v>
      </c>
      <c r="H236" s="87">
        <v>1.4410000000000001</v>
      </c>
      <c r="I236" s="87">
        <v>1.41</v>
      </c>
      <c r="J236" s="87">
        <v>1.413</v>
      </c>
      <c r="K236" s="87">
        <v>1.4490000000000001</v>
      </c>
      <c r="L236" s="87">
        <v>1.504</v>
      </c>
      <c r="M236" s="87">
        <v>1.5580000000000001</v>
      </c>
      <c r="N236" s="87">
        <v>1.6040000000000001</v>
      </c>
    </row>
    <row r="237" spans="2:15" s="85" customFormat="1">
      <c r="B237" s="85" t="s">
        <v>410</v>
      </c>
      <c r="C237" s="88">
        <v>300.56299999999999</v>
      </c>
      <c r="D237" s="88">
        <v>282.35000000000002</v>
      </c>
      <c r="E237" s="88">
        <v>178.49700000000001</v>
      </c>
      <c r="F237" s="88">
        <v>47.338999999999999</v>
      </c>
      <c r="G237" s="88">
        <v>17.234000000000002</v>
      </c>
      <c r="H237" s="88">
        <v>2.4809999999999999</v>
      </c>
      <c r="I237" s="88">
        <v>2.7890000000000001</v>
      </c>
      <c r="J237" s="88">
        <v>0</v>
      </c>
      <c r="K237" s="88">
        <v>11.429</v>
      </c>
      <c r="L237" s="88">
        <v>113.85899999999999</v>
      </c>
      <c r="M237" s="88">
        <v>206.26900000000001</v>
      </c>
      <c r="N237" s="88">
        <v>262.29599999999999</v>
      </c>
      <c r="O237" s="88">
        <f>SUM(C237:N237)</f>
        <v>1425.106</v>
      </c>
    </row>
    <row r="238" spans="2:15" s="85" customFormat="1">
      <c r="B238" s="85" t="s">
        <v>411</v>
      </c>
      <c r="C238" s="89">
        <f t="shared" ref="C238:N238" si="50">C237/$O$237</f>
        <v>0.21090571508364991</v>
      </c>
      <c r="D238" s="89">
        <f t="shared" si="50"/>
        <v>0.1981256131122878</v>
      </c>
      <c r="E238" s="89">
        <f t="shared" si="50"/>
        <v>0.12525173566036493</v>
      </c>
      <c r="F238" s="89">
        <f t="shared" si="50"/>
        <v>3.3217879933141813E-2</v>
      </c>
      <c r="G238" s="89">
        <f t="shared" si="50"/>
        <v>1.2093135528164222E-2</v>
      </c>
      <c r="H238" s="89">
        <f t="shared" si="50"/>
        <v>1.7409231313319851E-3</v>
      </c>
      <c r="I238" s="89">
        <f t="shared" si="50"/>
        <v>1.957047405596496E-3</v>
      </c>
      <c r="J238" s="89">
        <f t="shared" si="50"/>
        <v>0</v>
      </c>
      <c r="K238" s="89">
        <f t="shared" si="50"/>
        <v>8.0197543200295276E-3</v>
      </c>
      <c r="L238" s="89">
        <f t="shared" si="50"/>
        <v>7.9895109556762794E-2</v>
      </c>
      <c r="M238" s="89">
        <f t="shared" si="50"/>
        <v>0.14473940885800776</v>
      </c>
      <c r="N238" s="89">
        <f t="shared" si="50"/>
        <v>0.18405367741066278</v>
      </c>
      <c r="O238" s="89">
        <f>O237/$O$223</f>
        <v>1</v>
      </c>
    </row>
    <row r="239" spans="2:15" s="85" customFormat="1">
      <c r="B239" s="85" t="s">
        <v>412</v>
      </c>
      <c r="C239" s="89">
        <f t="shared" ref="C239:N239" si="51">C236/$C$245</f>
        <v>1.0161991139805211</v>
      </c>
      <c r="D239" s="89">
        <f t="shared" si="51"/>
        <v>1.0104901301941136</v>
      </c>
      <c r="E239" s="89">
        <f t="shared" si="51"/>
        <v>0.99463184189853748</v>
      </c>
      <c r="F239" s="89">
        <f t="shared" si="51"/>
        <v>0.97052724368926158</v>
      </c>
      <c r="G239" s="89">
        <f t="shared" si="51"/>
        <v>0.94325098782087069</v>
      </c>
      <c r="H239" s="89">
        <f t="shared" si="51"/>
        <v>0.91407173735701053</v>
      </c>
      <c r="I239" s="89">
        <f t="shared" si="51"/>
        <v>0.89440745987049597</v>
      </c>
      <c r="J239" s="89">
        <f t="shared" si="51"/>
        <v>0.89631045446596513</v>
      </c>
      <c r="K239" s="89">
        <f t="shared" si="51"/>
        <v>0.91914638961159489</v>
      </c>
      <c r="L239" s="89">
        <f t="shared" si="51"/>
        <v>0.95403462386186244</v>
      </c>
      <c r="M239" s="89">
        <f t="shared" si="51"/>
        <v>0.98828852658030697</v>
      </c>
      <c r="N239" s="89">
        <f t="shared" si="51"/>
        <v>1.0174677770441671</v>
      </c>
      <c r="O239" s="89"/>
    </row>
    <row r="240" spans="2:15" s="85" customFormat="1">
      <c r="B240" s="85" t="s">
        <v>521</v>
      </c>
      <c r="C240" s="87">
        <v>1.7150000000000001</v>
      </c>
      <c r="D240" s="87">
        <v>1.6970000000000001</v>
      </c>
      <c r="E240" s="87">
        <v>1.645</v>
      </c>
      <c r="F240" s="87">
        <v>1.5669999999999999</v>
      </c>
      <c r="G240" s="87">
        <v>1.478</v>
      </c>
      <c r="H240" s="87">
        <v>1.389</v>
      </c>
      <c r="I240" s="87">
        <v>1.33</v>
      </c>
      <c r="J240" s="87">
        <v>1.3360000000000001</v>
      </c>
      <c r="K240" s="87">
        <v>1.405</v>
      </c>
      <c r="L240" s="87">
        <v>1.5129999999999999</v>
      </c>
      <c r="M240" s="87">
        <v>1.623</v>
      </c>
      <c r="N240" s="87">
        <v>1.718</v>
      </c>
      <c r="O240" s="89"/>
    </row>
    <row r="241" spans="2:15" s="85" customFormat="1">
      <c r="B241" s="85" t="s">
        <v>413</v>
      </c>
      <c r="C241" s="90">
        <v>659</v>
      </c>
      <c r="D241" s="90">
        <v>636</v>
      </c>
      <c r="E241" s="90">
        <v>484</v>
      </c>
      <c r="F241" s="90">
        <v>306</v>
      </c>
      <c r="G241" s="90">
        <v>210</v>
      </c>
      <c r="H241" s="90">
        <v>122</v>
      </c>
      <c r="I241" s="90">
        <v>475</v>
      </c>
      <c r="J241" s="90">
        <v>308</v>
      </c>
      <c r="K241" s="90">
        <v>404.74299999999999</v>
      </c>
      <c r="L241" s="90">
        <v>422.78100000000001</v>
      </c>
      <c r="M241" s="90">
        <v>608.61900000000003</v>
      </c>
      <c r="N241" s="90">
        <v>593.11400000000003</v>
      </c>
      <c r="O241" s="88">
        <f>SUM(C241:N241)</f>
        <v>5229.2569999999996</v>
      </c>
    </row>
    <row r="242" spans="2:15" s="85" customFormat="1">
      <c r="B242" s="85" t="s">
        <v>411</v>
      </c>
      <c r="C242" s="89">
        <f t="shared" ref="C242:O242" si="52">C241/$O$241</f>
        <v>0.12602172736968179</v>
      </c>
      <c r="D242" s="89">
        <f t="shared" si="52"/>
        <v>0.12162339697589926</v>
      </c>
      <c r="E242" s="89">
        <f t="shared" si="52"/>
        <v>9.2556170025684351E-2</v>
      </c>
      <c r="F242" s="89">
        <f t="shared" si="52"/>
        <v>5.8516917412932662E-2</v>
      </c>
      <c r="G242" s="89">
        <f t="shared" si="52"/>
        <v>4.0158668812796929E-2</v>
      </c>
      <c r="H242" s="89">
        <f t="shared" si="52"/>
        <v>2.33302742626725E-2</v>
      </c>
      <c r="I242" s="89">
        <f t="shared" si="52"/>
        <v>9.0835084219421616E-2</v>
      </c>
      <c r="J242" s="89">
        <f t="shared" si="52"/>
        <v>5.8899380925435493E-2</v>
      </c>
      <c r="K242" s="89">
        <f t="shared" si="52"/>
        <v>7.7399714720466029E-2</v>
      </c>
      <c r="L242" s="89">
        <f t="shared" si="52"/>
        <v>8.0849153139729041E-2</v>
      </c>
      <c r="M242" s="89">
        <f t="shared" si="52"/>
        <v>0.1163872802579793</v>
      </c>
      <c r="N242" s="89">
        <f t="shared" si="52"/>
        <v>0.11342223187730113</v>
      </c>
      <c r="O242" s="89">
        <f t="shared" si="52"/>
        <v>1</v>
      </c>
    </row>
    <row r="243" spans="2:15" s="85" customFormat="1">
      <c r="B243" s="85" t="s">
        <v>412</v>
      </c>
      <c r="C243" s="89">
        <f t="shared" ref="C243:N243" si="53">C240/$C$246</f>
        <v>1.11750651607298</v>
      </c>
      <c r="D243" s="89">
        <f t="shared" si="53"/>
        <v>1.1057775847089488</v>
      </c>
      <c r="E243" s="89">
        <f t="shared" si="53"/>
        <v>1.0718940052128585</v>
      </c>
      <c r="F243" s="89">
        <f t="shared" si="53"/>
        <v>1.0210686359687229</v>
      </c>
      <c r="G243" s="89">
        <f t="shared" si="53"/>
        <v>0.96307558644656821</v>
      </c>
      <c r="H243" s="89">
        <f t="shared" si="53"/>
        <v>0.90508253692441354</v>
      </c>
      <c r="I243" s="89">
        <f t="shared" si="53"/>
        <v>0.86663770634231108</v>
      </c>
      <c r="J243" s="89">
        <f t="shared" si="53"/>
        <v>0.87054735013032158</v>
      </c>
      <c r="K243" s="89">
        <f t="shared" si="53"/>
        <v>0.91550825369244138</v>
      </c>
      <c r="L243" s="89">
        <f t="shared" si="53"/>
        <v>0.98588184187662897</v>
      </c>
      <c r="M243" s="89">
        <f t="shared" si="53"/>
        <v>1.0575586446568201</v>
      </c>
      <c r="N243" s="89">
        <f t="shared" si="53"/>
        <v>1.1194613379669853</v>
      </c>
      <c r="O243" s="89"/>
    </row>
    <row r="244" spans="2:15" s="85" customFormat="1">
      <c r="D244" s="87"/>
      <c r="E244" s="87"/>
      <c r="F244" s="87"/>
      <c r="G244" s="87"/>
      <c r="H244" s="87"/>
      <c r="I244" s="87"/>
      <c r="J244" s="87"/>
      <c r="K244" s="87"/>
      <c r="L244" s="87"/>
      <c r="M244" s="87"/>
      <c r="N244" s="87"/>
      <c r="O244" s="87"/>
    </row>
    <row r="245" spans="2:15" s="85" customFormat="1">
      <c r="B245" s="85" t="s">
        <v>414</v>
      </c>
      <c r="C245" s="91">
        <f>SUMPRODUCT(C238:N238,C236:N236)</f>
        <v>1.5764627010201349</v>
      </c>
      <c r="D245" s="92" t="s">
        <v>417</v>
      </c>
      <c r="E245" s="87"/>
      <c r="F245" s="87"/>
      <c r="G245" s="87"/>
      <c r="H245" s="87"/>
      <c r="I245" s="87"/>
      <c r="J245" s="87"/>
      <c r="K245" s="87"/>
      <c r="L245" s="87"/>
      <c r="M245" s="87"/>
      <c r="N245" s="87"/>
      <c r="O245" s="87"/>
    </row>
    <row r="246" spans="2:15" s="85" customFormat="1">
      <c r="B246" s="85" t="s">
        <v>415</v>
      </c>
      <c r="C246" s="91">
        <f>AVERAGE(C240:N240)</f>
        <v>1.5346666666666666</v>
      </c>
      <c r="D246" s="92" t="s">
        <v>416</v>
      </c>
      <c r="E246" s="87"/>
      <c r="F246" s="87"/>
      <c r="G246" s="87"/>
      <c r="H246" s="87"/>
      <c r="I246" s="87"/>
      <c r="J246" s="87"/>
      <c r="K246" s="87"/>
      <c r="L246" s="87"/>
      <c r="M246" s="87"/>
      <c r="N246" s="87"/>
      <c r="O246" s="87"/>
    </row>
    <row r="247" spans="2:15">
      <c r="C247" s="64"/>
      <c r="D247" s="64"/>
      <c r="E247" s="64"/>
      <c r="F247" s="64"/>
      <c r="G247" s="64"/>
      <c r="H247" s="64"/>
      <c r="I247" s="64"/>
      <c r="J247" s="64"/>
      <c r="K247" s="64"/>
      <c r="L247" s="64"/>
      <c r="M247" s="64"/>
      <c r="N247" s="64"/>
      <c r="O247" s="64"/>
    </row>
  </sheetData>
  <hyperlinks>
    <hyperlink ref="E176" r:id="rId1"/>
  </hyperlinks>
  <pageMargins left="0.7" right="0.7" top="0.75" bottom="0.75" header="0.3" footer="0.3"/>
  <pageSetup paperSize="9" orientation="portrait" r:id="rId2"/>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BH147"/>
  <sheetViews>
    <sheetView zoomScale="85" zoomScaleNormal="85" workbookViewId="0">
      <pane xSplit="2" ySplit="3" topLeftCell="C106" activePane="bottomRight" state="frozen"/>
      <selection activeCell="B3" sqref="B3"/>
      <selection pane="topRight" activeCell="B3" sqref="B3"/>
      <selection pane="bottomLeft" activeCell="B3" sqref="B3"/>
      <selection pane="bottomRight" activeCell="B3" sqref="B3"/>
    </sheetView>
  </sheetViews>
  <sheetFormatPr defaultRowHeight="14.4"/>
  <cols>
    <col min="1" max="1" width="7.109375" customWidth="1"/>
    <col min="2" max="2" width="44.88671875" customWidth="1"/>
    <col min="3" max="3" width="30.6640625" style="8" customWidth="1"/>
    <col min="4" max="19" width="12.33203125" style="50" customWidth="1"/>
    <col min="20" max="20" width="12.33203125" customWidth="1"/>
    <col min="22" max="22" width="28" style="11" customWidth="1"/>
    <col min="23" max="23" width="9.44140625" customWidth="1"/>
    <col min="41" max="41" width="37.88671875" customWidth="1"/>
  </cols>
  <sheetData>
    <row r="1" spans="2:58" ht="16.5" customHeight="1">
      <c r="C1" s="63" t="s">
        <v>381</v>
      </c>
      <c r="D1" s="52" t="s">
        <v>382</v>
      </c>
      <c r="E1" s="53" t="s">
        <v>383</v>
      </c>
      <c r="F1" s="54" t="s">
        <v>384</v>
      </c>
      <c r="G1" s="134" t="s">
        <v>678</v>
      </c>
      <c r="H1" s="55" t="s">
        <v>385</v>
      </c>
      <c r="X1" s="50"/>
      <c r="Y1" s="4"/>
    </row>
    <row r="2" spans="2:58">
      <c r="B2" s="1" t="s">
        <v>386</v>
      </c>
      <c r="D2" s="51" t="s">
        <v>618</v>
      </c>
      <c r="E2" s="51"/>
      <c r="T2" s="50"/>
      <c r="U2" s="51"/>
      <c r="V2" s="51" t="s">
        <v>522</v>
      </c>
    </row>
    <row r="3" spans="2:58" s="120" customFormat="1" ht="72">
      <c r="B3" s="115" t="s">
        <v>294</v>
      </c>
      <c r="C3" s="116" t="s">
        <v>336</v>
      </c>
      <c r="D3" s="117" t="s">
        <v>343</v>
      </c>
      <c r="E3" s="117" t="s">
        <v>721</v>
      </c>
      <c r="F3" s="117" t="s">
        <v>721</v>
      </c>
      <c r="G3" s="117" t="s">
        <v>600</v>
      </c>
      <c r="H3" s="117" t="s">
        <v>600</v>
      </c>
      <c r="I3" s="117" t="s">
        <v>600</v>
      </c>
      <c r="J3" s="117" t="s">
        <v>600</v>
      </c>
      <c r="K3" s="117" t="s">
        <v>601</v>
      </c>
      <c r="L3" s="117" t="s">
        <v>601</v>
      </c>
      <c r="M3" s="117" t="s">
        <v>602</v>
      </c>
      <c r="N3" s="117" t="s">
        <v>602</v>
      </c>
      <c r="O3" s="117" t="s">
        <v>603</v>
      </c>
      <c r="P3" s="117" t="s">
        <v>603</v>
      </c>
      <c r="Q3" s="117" t="s">
        <v>604</v>
      </c>
      <c r="R3" s="117" t="s">
        <v>604</v>
      </c>
      <c r="S3" s="117" t="s">
        <v>351</v>
      </c>
      <c r="T3" s="117" t="s">
        <v>791</v>
      </c>
      <c r="U3" s="119"/>
      <c r="V3" s="139" t="s">
        <v>16</v>
      </c>
      <c r="W3" s="117" t="s">
        <v>343</v>
      </c>
      <c r="X3" s="117" t="s">
        <v>435</v>
      </c>
      <c r="Y3" s="117" t="s">
        <v>436</v>
      </c>
      <c r="Z3" s="117" t="s">
        <v>437</v>
      </c>
      <c r="AA3" s="117" t="s">
        <v>438</v>
      </c>
      <c r="AB3" s="117" t="s">
        <v>439</v>
      </c>
      <c r="AC3" s="117" t="s">
        <v>440</v>
      </c>
      <c r="AD3" s="117" t="s">
        <v>441</v>
      </c>
      <c r="AE3" s="117" t="s">
        <v>442</v>
      </c>
      <c r="AF3" s="117" t="s">
        <v>443</v>
      </c>
      <c r="AG3" s="117" t="s">
        <v>444</v>
      </c>
      <c r="AH3" s="117" t="s">
        <v>445</v>
      </c>
      <c r="AI3" s="117" t="s">
        <v>446</v>
      </c>
      <c r="AJ3" s="117" t="s">
        <v>447</v>
      </c>
      <c r="AK3" s="117" t="s">
        <v>677</v>
      </c>
      <c r="AL3" s="117" t="s">
        <v>351</v>
      </c>
      <c r="AM3" s="117" t="s">
        <v>791</v>
      </c>
      <c r="AO3" s="139" t="s">
        <v>695</v>
      </c>
      <c r="AP3" s="117" t="s">
        <v>343</v>
      </c>
      <c r="AQ3" s="117" t="s">
        <v>435</v>
      </c>
      <c r="AR3" s="117" t="s">
        <v>436</v>
      </c>
      <c r="AS3" s="117" t="s">
        <v>437</v>
      </c>
      <c r="AT3" s="117" t="s">
        <v>438</v>
      </c>
      <c r="AU3" s="117" t="s">
        <v>439</v>
      </c>
      <c r="AV3" s="117" t="s">
        <v>440</v>
      </c>
      <c r="AW3" s="117" t="s">
        <v>441</v>
      </c>
      <c r="AX3" s="117" t="s">
        <v>442</v>
      </c>
      <c r="AY3" s="117" t="s">
        <v>443</v>
      </c>
      <c r="AZ3" s="117" t="s">
        <v>444</v>
      </c>
      <c r="BA3" s="117" t="s">
        <v>445</v>
      </c>
      <c r="BB3" s="117" t="s">
        <v>446</v>
      </c>
      <c r="BC3" s="117" t="s">
        <v>447</v>
      </c>
      <c r="BD3" s="117" t="s">
        <v>677</v>
      </c>
      <c r="BE3" s="117" t="s">
        <v>351</v>
      </c>
      <c r="BF3" s="117" t="s">
        <v>791</v>
      </c>
    </row>
    <row r="4" spans="2:58">
      <c r="C4" s="60" t="s">
        <v>345</v>
      </c>
      <c r="D4" s="52" t="s">
        <v>29</v>
      </c>
      <c r="E4" s="54" t="s">
        <v>29</v>
      </c>
      <c r="F4" s="54" t="s">
        <v>20</v>
      </c>
      <c r="G4" s="54" t="s">
        <v>29</v>
      </c>
      <c r="H4" s="54" t="s">
        <v>20</v>
      </c>
      <c r="I4" s="54" t="s">
        <v>29</v>
      </c>
      <c r="J4" s="54" t="s">
        <v>20</v>
      </c>
      <c r="K4" s="54" t="s">
        <v>29</v>
      </c>
      <c r="L4" s="54" t="s">
        <v>20</v>
      </c>
      <c r="M4" s="54" t="s">
        <v>29</v>
      </c>
      <c r="N4" s="54" t="s">
        <v>20</v>
      </c>
      <c r="O4" s="54" t="s">
        <v>29</v>
      </c>
      <c r="P4" s="54" t="s">
        <v>20</v>
      </c>
      <c r="Q4" s="54" t="s">
        <v>29</v>
      </c>
      <c r="R4" s="54" t="s">
        <v>20</v>
      </c>
      <c r="S4" s="52" t="s">
        <v>20</v>
      </c>
      <c r="T4" s="134" t="str">
        <f>INPUT!C34</f>
        <v>ASHP</v>
      </c>
      <c r="U4" s="50"/>
      <c r="V4" s="11" t="s">
        <v>699</v>
      </c>
      <c r="W4" s="50">
        <f>IF(D4="Gas",'C&amp;B'!$E$245,'C&amp;B'!$E$255)</f>
        <v>2338</v>
      </c>
      <c r="X4" s="50">
        <f>IF(E4="Gas",'C&amp;B'!$E$245,'C&amp;B'!$E$255)</f>
        <v>2338</v>
      </c>
      <c r="Y4" s="50">
        <f>IF(F4="Gas",'C&amp;B'!$E$245,'C&amp;B'!$E$255)</f>
        <v>3794</v>
      </c>
      <c r="Z4" s="50">
        <f>IF(G4="Gas",'C&amp;B'!$E$245,'C&amp;B'!$E$255)</f>
        <v>2338</v>
      </c>
      <c r="AA4" s="50">
        <f>IF(H4="Gas",'C&amp;B'!$E$245,'C&amp;B'!$E$255)</f>
        <v>3794</v>
      </c>
      <c r="AB4" s="50">
        <f>IF(I4="Gas",'C&amp;B'!$E$245,'C&amp;B'!$E$255)</f>
        <v>2338</v>
      </c>
      <c r="AC4" s="50">
        <f>IF(J4="Gas",'C&amp;B'!$E$245,'C&amp;B'!$E$255)</f>
        <v>3794</v>
      </c>
      <c r="AD4" s="50">
        <f>IF(K4="Gas",'C&amp;B'!$E$245,'C&amp;B'!$E$255)</f>
        <v>2338</v>
      </c>
      <c r="AE4" s="50">
        <f>IF(L4="Gas",'C&amp;B'!$E$245,'C&amp;B'!$E$255)</f>
        <v>3794</v>
      </c>
      <c r="AF4" s="50">
        <f>IF(M4="Gas",'C&amp;B'!$E$245,'C&amp;B'!$E$255)</f>
        <v>2338</v>
      </c>
      <c r="AG4" s="50">
        <f>IF(N4="Gas",'C&amp;B'!$E$245,'C&amp;B'!$E$255)</f>
        <v>3794</v>
      </c>
      <c r="AH4" s="50">
        <f>IF(O4="Gas",'C&amp;B'!$E$245,'C&amp;B'!$E$255)</f>
        <v>2338</v>
      </c>
      <c r="AI4" s="50">
        <f>IF(P4="Gas",'C&amp;B'!$E$245,'C&amp;B'!$E$255)</f>
        <v>3794</v>
      </c>
      <c r="AJ4" s="50">
        <f>IF(Q4="Gas",'C&amp;B'!$E$245,'C&amp;B'!$E$255)</f>
        <v>2338</v>
      </c>
      <c r="AK4" s="50">
        <f>IF(R4="Gas",'C&amp;B'!$E$245,'C&amp;B'!$E$255)</f>
        <v>3794</v>
      </c>
      <c r="AL4" s="50">
        <f>IF(S4="Gas",'C&amp;B'!$E$245,'C&amp;B'!$E$255)</f>
        <v>3794</v>
      </c>
      <c r="AM4" s="50">
        <f>IF(T4="Gas",'C&amp;B'!$E$245,'C&amp;B'!$E$255)</f>
        <v>3794</v>
      </c>
      <c r="AO4" s="128">
        <v>1</v>
      </c>
      <c r="AP4" s="14">
        <f t="shared" ref="AP4:AY5" si="0">$AO4*W4</f>
        <v>2338</v>
      </c>
      <c r="AQ4" s="14">
        <f t="shared" si="0"/>
        <v>2338</v>
      </c>
      <c r="AR4" s="14">
        <f t="shared" si="0"/>
        <v>3794</v>
      </c>
      <c r="AS4" s="14">
        <f t="shared" si="0"/>
        <v>2338</v>
      </c>
      <c r="AT4" s="14">
        <f t="shared" si="0"/>
        <v>3794</v>
      </c>
      <c r="AU4" s="14">
        <f t="shared" si="0"/>
        <v>2338</v>
      </c>
      <c r="AV4" s="14">
        <f t="shared" si="0"/>
        <v>3794</v>
      </c>
      <c r="AW4" s="14">
        <f t="shared" si="0"/>
        <v>2338</v>
      </c>
      <c r="AX4" s="14">
        <f t="shared" si="0"/>
        <v>3794</v>
      </c>
      <c r="AY4" s="14">
        <f t="shared" si="0"/>
        <v>2338</v>
      </c>
      <c r="AZ4" s="14">
        <f t="shared" ref="AZ4:BF5" si="1">$AO4*AG4</f>
        <v>3794</v>
      </c>
      <c r="BA4" s="14">
        <f t="shared" si="1"/>
        <v>2338</v>
      </c>
      <c r="BB4" s="14">
        <f t="shared" si="1"/>
        <v>3794</v>
      </c>
      <c r="BC4" s="14">
        <f t="shared" si="1"/>
        <v>2338</v>
      </c>
      <c r="BD4" s="14">
        <f t="shared" si="1"/>
        <v>3794</v>
      </c>
      <c r="BE4" s="14">
        <f t="shared" si="1"/>
        <v>3794</v>
      </c>
      <c r="BF4" s="14">
        <f t="shared" si="1"/>
        <v>3794</v>
      </c>
    </row>
    <row r="5" spans="2:58" s="4" customFormat="1">
      <c r="C5" s="129" t="s">
        <v>342</v>
      </c>
      <c r="D5" s="141" t="s">
        <v>688</v>
      </c>
      <c r="E5" s="140" t="s">
        <v>688</v>
      </c>
      <c r="F5" s="140" t="s">
        <v>688</v>
      </c>
      <c r="G5" s="140" t="s">
        <v>688</v>
      </c>
      <c r="H5" s="140" t="s">
        <v>688</v>
      </c>
      <c r="I5" s="140" t="s">
        <v>142</v>
      </c>
      <c r="J5" s="140" t="s">
        <v>142</v>
      </c>
      <c r="K5" s="140" t="s">
        <v>142</v>
      </c>
      <c r="L5" s="140" t="s">
        <v>142</v>
      </c>
      <c r="M5" s="140" t="s">
        <v>142</v>
      </c>
      <c r="N5" s="140" t="s">
        <v>142</v>
      </c>
      <c r="O5" s="140" t="s">
        <v>142</v>
      </c>
      <c r="P5" s="140" t="s">
        <v>142</v>
      </c>
      <c r="Q5" s="140" t="s">
        <v>142</v>
      </c>
      <c r="R5" s="140" t="s">
        <v>142</v>
      </c>
      <c r="S5" s="141" t="s">
        <v>688</v>
      </c>
      <c r="T5" s="142" t="str">
        <f>INPUT!C32</f>
        <v>Natural Ventilation</v>
      </c>
      <c r="U5" s="128"/>
      <c r="V5" s="11" t="s">
        <v>699</v>
      </c>
      <c r="W5" s="128">
        <f>IF(D5="Natural Ventilation",'C&amp;B'!$E$233,'C&amp;B'!$E$235+'C&amp;B'!$E$240)</f>
        <v>480</v>
      </c>
      <c r="X5" s="160">
        <f>IF(E5="Natural Ventilation",'C&amp;B'!$E$233,'C&amp;B'!$E$235+'C&amp;B'!$E$240)</f>
        <v>480</v>
      </c>
      <c r="Y5" s="160">
        <f>IF(F5="Natural Ventilation",'C&amp;B'!$E$233,'C&amp;B'!$E$235+'C&amp;B'!$E$240)</f>
        <v>480</v>
      </c>
      <c r="Z5" s="160">
        <f>IF(G5="Natural Ventilation",'C&amp;B'!$E$233,'C&amp;B'!$E$235+'C&amp;B'!$E$240)</f>
        <v>480</v>
      </c>
      <c r="AA5" s="160">
        <f>IF(H5="Natural Ventilation",'C&amp;B'!$E$233,'C&amp;B'!$E$235+'C&amp;B'!$E$240)</f>
        <v>480</v>
      </c>
      <c r="AB5" s="160">
        <f>IF(I5="Natural Ventilation",'C&amp;B'!$E$233,'C&amp;B'!$E$235+'C&amp;B'!$E$240)</f>
        <v>2360</v>
      </c>
      <c r="AC5" s="160">
        <f>IF(J5="Natural Ventilation",'C&amp;B'!$E$233,'C&amp;B'!$E$235+'C&amp;B'!$E$240)</f>
        <v>2360</v>
      </c>
      <c r="AD5" s="160">
        <f>IF(K5="Natural Ventilation",'C&amp;B'!$E$233,'C&amp;B'!$E$235+'C&amp;B'!$E$240)</f>
        <v>2360</v>
      </c>
      <c r="AE5" s="160">
        <f>IF(L5="Natural Ventilation",'C&amp;B'!$E$233,'C&amp;B'!$E$235+'C&amp;B'!$E$240)</f>
        <v>2360</v>
      </c>
      <c r="AF5" s="160">
        <f>IF(M5="Natural Ventilation",'C&amp;B'!$E$233,'C&amp;B'!$E$235+'C&amp;B'!$E$240)</f>
        <v>2360</v>
      </c>
      <c r="AG5" s="160">
        <f>IF(N5="Natural Ventilation",'C&amp;B'!$E$233,'C&amp;B'!$E$235+'C&amp;B'!$E$240)</f>
        <v>2360</v>
      </c>
      <c r="AH5" s="160">
        <f>IF(O5="Natural Ventilation",'C&amp;B'!$E$233,'C&amp;B'!$E$235+'C&amp;B'!$E$240)</f>
        <v>2360</v>
      </c>
      <c r="AI5" s="160">
        <f>IF(P5="Natural Ventilation",'C&amp;B'!$E$233,'C&amp;B'!$E$235+'C&amp;B'!$E$240)</f>
        <v>2360</v>
      </c>
      <c r="AJ5" s="160">
        <f>IF(Q5="Natural Ventilation",'C&amp;B'!$E$233,'C&amp;B'!$E$235+'C&amp;B'!$E$240)</f>
        <v>2360</v>
      </c>
      <c r="AK5" s="160">
        <f>IF(R5="Natural Ventilation",'C&amp;B'!$E$233,'C&amp;B'!$E$235+'C&amp;B'!$E$240)</f>
        <v>2360</v>
      </c>
      <c r="AL5" s="160">
        <f>IF(S5="Natural Ventilation",'C&amp;B'!$E$233,'C&amp;B'!$E$235+'C&amp;B'!$E$240)</f>
        <v>480</v>
      </c>
      <c r="AM5" s="160">
        <f>IF(T5="Natural Ventilation",'C&amp;B'!$E$233,'C&amp;B'!$E$235+'C&amp;B'!$E$240)</f>
        <v>480</v>
      </c>
      <c r="AO5" s="128">
        <v>1</v>
      </c>
      <c r="AP5" s="14">
        <f t="shared" si="0"/>
        <v>480</v>
      </c>
      <c r="AQ5" s="14">
        <f t="shared" si="0"/>
        <v>480</v>
      </c>
      <c r="AR5" s="14">
        <f t="shared" si="0"/>
        <v>480</v>
      </c>
      <c r="AS5" s="14">
        <f t="shared" si="0"/>
        <v>480</v>
      </c>
      <c r="AT5" s="14">
        <f t="shared" si="0"/>
        <v>480</v>
      </c>
      <c r="AU5" s="14">
        <f t="shared" si="0"/>
        <v>2360</v>
      </c>
      <c r="AV5" s="14">
        <f t="shared" si="0"/>
        <v>2360</v>
      </c>
      <c r="AW5" s="14">
        <f t="shared" si="0"/>
        <v>2360</v>
      </c>
      <c r="AX5" s="14">
        <f t="shared" si="0"/>
        <v>2360</v>
      </c>
      <c r="AY5" s="14">
        <f t="shared" si="0"/>
        <v>2360</v>
      </c>
      <c r="AZ5" s="14">
        <f t="shared" si="1"/>
        <v>2360</v>
      </c>
      <c r="BA5" s="14">
        <f t="shared" si="1"/>
        <v>2360</v>
      </c>
      <c r="BB5" s="14">
        <f t="shared" si="1"/>
        <v>2360</v>
      </c>
      <c r="BC5" s="14">
        <f t="shared" si="1"/>
        <v>2360</v>
      </c>
      <c r="BD5" s="14">
        <f t="shared" si="1"/>
        <v>2360</v>
      </c>
      <c r="BE5" s="14">
        <f t="shared" si="1"/>
        <v>480</v>
      </c>
      <c r="BF5" s="14">
        <f t="shared" si="1"/>
        <v>480</v>
      </c>
    </row>
    <row r="6" spans="2:58">
      <c r="B6" s="59" t="s">
        <v>337</v>
      </c>
      <c r="C6" s="60" t="s">
        <v>339</v>
      </c>
      <c r="D6" s="52">
        <v>0.18</v>
      </c>
      <c r="E6" s="53">
        <f>'C&amp;B'!D38</f>
        <v>0.18</v>
      </c>
      <c r="F6" s="53">
        <f>E6</f>
        <v>0.18</v>
      </c>
      <c r="G6" s="53">
        <f>'C&amp;B'!E38</f>
        <v>0.15</v>
      </c>
      <c r="H6" s="53">
        <f>G6</f>
        <v>0.15</v>
      </c>
      <c r="I6" s="53">
        <f>'C&amp;B'!F38</f>
        <v>0.18</v>
      </c>
      <c r="J6" s="53">
        <f>I6</f>
        <v>0.18</v>
      </c>
      <c r="K6" s="53">
        <f>'C&amp;B'!G38</f>
        <v>0.17</v>
      </c>
      <c r="L6" s="53">
        <f>K6</f>
        <v>0.17</v>
      </c>
      <c r="M6" s="53">
        <f>'C&amp;B'!H38</f>
        <v>0.15</v>
      </c>
      <c r="N6" s="53">
        <f>M6</f>
        <v>0.15</v>
      </c>
      <c r="O6" s="53">
        <f>'C&amp;B'!I38</f>
        <v>0.15</v>
      </c>
      <c r="P6" s="53">
        <f>O6</f>
        <v>0.15</v>
      </c>
      <c r="Q6" s="53">
        <f>'C&amp;B'!J38</f>
        <v>0.13</v>
      </c>
      <c r="R6" s="53">
        <f>Q6</f>
        <v>0.13</v>
      </c>
      <c r="S6" s="52">
        <v>0.15</v>
      </c>
      <c r="T6" s="134">
        <f>INPUT!C25</f>
        <v>0.18</v>
      </c>
      <c r="U6" s="50"/>
      <c r="V6" s="138" t="s">
        <v>694</v>
      </c>
      <c r="W6" s="50">
        <f>IF(ISNUMBER(D6),VLOOKUP(D6,'C&amp;B'!$C$178:$E$186,3,FALSE),0)</f>
        <v>221</v>
      </c>
      <c r="X6" s="50">
        <f>IF(ISNUMBER(E6),VLOOKUP(E6,'C&amp;B'!$C$178:$E$186,3,FALSE),0)</f>
        <v>221</v>
      </c>
      <c r="Y6" s="50">
        <f>IF(ISNUMBER(F6),VLOOKUP(F6,'C&amp;B'!$C$178:$E$186,3,FALSE),0)</f>
        <v>221</v>
      </c>
      <c r="Z6" s="50">
        <f>IF(ISNUMBER(G6),VLOOKUP(G6,'C&amp;B'!$C$178:$E$186,3,FALSE),0)</f>
        <v>224</v>
      </c>
      <c r="AA6" s="50">
        <f>IF(ISNUMBER(H6),VLOOKUP(H6,'C&amp;B'!$C$178:$E$186,3,FALSE),0)</f>
        <v>224</v>
      </c>
      <c r="AB6" s="50">
        <f>IF(ISNUMBER(I6),VLOOKUP(I6,'C&amp;B'!$C$178:$E$186,3,FALSE),0)</f>
        <v>221</v>
      </c>
      <c r="AC6" s="50">
        <f>IF(ISNUMBER(J6),VLOOKUP(J6,'C&amp;B'!$C$178:$E$186,3,FALSE),0)</f>
        <v>221</v>
      </c>
      <c r="AD6" s="50">
        <f>IF(ISNUMBER(K6),VLOOKUP(K6,'C&amp;B'!$C$178:$E$186,3,FALSE),0)</f>
        <v>221</v>
      </c>
      <c r="AE6" s="50">
        <f>IF(ISNUMBER(L6),VLOOKUP(L6,'C&amp;B'!$C$178:$E$186,3,FALSE),0)</f>
        <v>221</v>
      </c>
      <c r="AF6" s="50">
        <f>IF(ISNUMBER(M6),VLOOKUP(M6,'C&amp;B'!$C$178:$E$186,3,FALSE),0)</f>
        <v>224</v>
      </c>
      <c r="AG6" s="50">
        <f>IF(ISNUMBER(N6),VLOOKUP(N6,'C&amp;B'!$C$178:$E$186,3,FALSE),0)</f>
        <v>224</v>
      </c>
      <c r="AH6" s="50">
        <f>IF(ISNUMBER(O6),VLOOKUP(O6,'C&amp;B'!$C$178:$E$186,3,FALSE),0)</f>
        <v>224</v>
      </c>
      <c r="AI6" s="50">
        <f>IF(ISNUMBER(P6),VLOOKUP(P6,'C&amp;B'!$C$178:$E$186,3,FALSE),0)</f>
        <v>224</v>
      </c>
      <c r="AJ6" s="50">
        <f>IF(ISNUMBER(Q6),VLOOKUP(Q6,'C&amp;B'!$C$178:$E$186,3,FALSE),0)</f>
        <v>230</v>
      </c>
      <c r="AK6" s="50">
        <f>IF(ISNUMBER(R6),VLOOKUP(R6,'C&amp;B'!$C$178:$E$186,3,FALSE),0)</f>
        <v>230</v>
      </c>
      <c r="AL6" s="50">
        <f>IF(ISNUMBER(S6),VLOOKUP(S6,'C&amp;B'!$C$178:$E$186,3,FALSE),0)</f>
        <v>224</v>
      </c>
      <c r="AM6" s="50">
        <f>IF(ISNUMBER(T6),VLOOKUP(T6,'C&amp;B'!$C$178:$E$186,3,FALSE),0)</f>
        <v>221</v>
      </c>
      <c r="AO6" s="128">
        <f>'C&amp;B'!C8</f>
        <v>156.30000000000001</v>
      </c>
      <c r="AP6" s="14">
        <f>$AO6*W6</f>
        <v>34542.300000000003</v>
      </c>
      <c r="AQ6" s="14">
        <f t="shared" ref="AQ6:BF19" si="2">$AO6*X6</f>
        <v>34542.300000000003</v>
      </c>
      <c r="AR6" s="14">
        <f t="shared" si="2"/>
        <v>34542.300000000003</v>
      </c>
      <c r="AS6" s="14">
        <f t="shared" si="2"/>
        <v>35011.200000000004</v>
      </c>
      <c r="AT6" s="14">
        <f t="shared" si="2"/>
        <v>35011.200000000004</v>
      </c>
      <c r="AU6" s="14">
        <f t="shared" si="2"/>
        <v>34542.300000000003</v>
      </c>
      <c r="AV6" s="14">
        <f t="shared" si="2"/>
        <v>34542.300000000003</v>
      </c>
      <c r="AW6" s="14">
        <f t="shared" si="2"/>
        <v>34542.300000000003</v>
      </c>
      <c r="AX6" s="14">
        <f t="shared" si="2"/>
        <v>34542.300000000003</v>
      </c>
      <c r="AY6" s="14">
        <f t="shared" si="2"/>
        <v>35011.200000000004</v>
      </c>
      <c r="AZ6" s="14">
        <f t="shared" si="2"/>
        <v>35011.200000000004</v>
      </c>
      <c r="BA6" s="14">
        <f t="shared" si="2"/>
        <v>35011.200000000004</v>
      </c>
      <c r="BB6" s="14">
        <f t="shared" si="2"/>
        <v>35011.200000000004</v>
      </c>
      <c r="BC6" s="14">
        <f t="shared" si="2"/>
        <v>35949</v>
      </c>
      <c r="BD6" s="14">
        <f t="shared" si="2"/>
        <v>35949</v>
      </c>
      <c r="BE6" s="14">
        <f t="shared" si="2"/>
        <v>35011.200000000004</v>
      </c>
      <c r="BF6" s="14">
        <f t="shared" si="2"/>
        <v>34542.300000000003</v>
      </c>
    </row>
    <row r="7" spans="2:58">
      <c r="B7" s="59" t="s">
        <v>338</v>
      </c>
      <c r="C7" s="60" t="s">
        <v>339</v>
      </c>
      <c r="D7" s="52" t="str">
        <f>G7</f>
        <v xml:space="preserve">N/A </v>
      </c>
      <c r="E7" s="53" t="str">
        <f>'C&amp;B'!D39</f>
        <v xml:space="preserve">N/A </v>
      </c>
      <c r="F7" s="53" t="str">
        <f t="shared" ref="F7:H15" si="3">E7</f>
        <v xml:space="preserve">N/A </v>
      </c>
      <c r="G7" s="53" t="str">
        <f>'C&amp;B'!E39</f>
        <v xml:space="preserve">N/A </v>
      </c>
      <c r="H7" s="53" t="str">
        <f t="shared" si="3"/>
        <v xml:space="preserve">N/A </v>
      </c>
      <c r="I7" s="53" t="str">
        <f>'C&amp;B'!F39</f>
        <v xml:space="preserve">N/A </v>
      </c>
      <c r="J7" s="53" t="str">
        <f t="shared" ref="J7" si="4">I7</f>
        <v xml:space="preserve">N/A </v>
      </c>
      <c r="K7" s="53" t="str">
        <f>'C&amp;B'!G39</f>
        <v xml:space="preserve">N/A </v>
      </c>
      <c r="L7" s="53" t="str">
        <f t="shared" ref="L7" si="5">K7</f>
        <v xml:space="preserve">N/A </v>
      </c>
      <c r="M7" s="53" t="str">
        <f>'C&amp;B'!H39</f>
        <v xml:space="preserve">N/A </v>
      </c>
      <c r="N7" s="53" t="str">
        <f t="shared" ref="N7" si="6">M7</f>
        <v xml:space="preserve">N/A </v>
      </c>
      <c r="O7" s="53" t="str">
        <f>'C&amp;B'!I39</f>
        <v xml:space="preserve">N/A </v>
      </c>
      <c r="P7" s="53" t="str">
        <f t="shared" ref="P7:R7" si="7">O7</f>
        <v xml:space="preserve">N/A </v>
      </c>
      <c r="Q7" s="53" t="str">
        <f>'C&amp;B'!J39</f>
        <v xml:space="preserve">N/A </v>
      </c>
      <c r="R7" s="53" t="str">
        <f t="shared" si="7"/>
        <v xml:space="preserve">N/A </v>
      </c>
      <c r="S7" s="52" t="str">
        <f>Q7</f>
        <v xml:space="preserve">N/A </v>
      </c>
      <c r="T7" s="134">
        <f>INPUT!C26</f>
        <v>0.21</v>
      </c>
      <c r="U7" s="50"/>
      <c r="V7" s="138" t="s">
        <v>694</v>
      </c>
      <c r="W7" s="50">
        <f>IF(ISNUMBER(D7),VLOOKUP(D7,'C&amp;B'!$C$188:$E$194,3,FALSE),0)</f>
        <v>0</v>
      </c>
      <c r="X7" s="50">
        <f>IF(ISNUMBER(E7),VLOOKUP(E7,'C&amp;B'!$C$188:$E$194,3,FALSE),0)</f>
        <v>0</v>
      </c>
      <c r="Y7" s="50">
        <f>IF(ISNUMBER(F7),VLOOKUP(F7,'C&amp;B'!$C$188:$E$194,3,FALSE),0)</f>
        <v>0</v>
      </c>
      <c r="Z7" s="50">
        <f>IF(ISNUMBER(G7),VLOOKUP(G7,'C&amp;B'!$C$188:$E$194,3,FALSE),0)</f>
        <v>0</v>
      </c>
      <c r="AA7" s="50">
        <f>IF(ISNUMBER(H7),VLOOKUP(H7,'C&amp;B'!$C$188:$E$194,3,FALSE),0)</f>
        <v>0</v>
      </c>
      <c r="AB7" s="50">
        <f>IF(ISNUMBER(I7),VLOOKUP(I7,'C&amp;B'!$C$188:$E$194,3,FALSE),0)</f>
        <v>0</v>
      </c>
      <c r="AC7" s="50">
        <f>IF(ISNUMBER(J7),VLOOKUP(J7,'C&amp;B'!$C$188:$E$194,3,FALSE),0)</f>
        <v>0</v>
      </c>
      <c r="AD7" s="50">
        <f>IF(ISNUMBER(K7),VLOOKUP(K7,'C&amp;B'!$C$188:$E$194,3,FALSE),0)</f>
        <v>0</v>
      </c>
      <c r="AE7" s="50">
        <f>IF(ISNUMBER(L7),VLOOKUP(L7,'C&amp;B'!$C$188:$E$194,3,FALSE),0)</f>
        <v>0</v>
      </c>
      <c r="AF7" s="50">
        <f>IF(ISNUMBER(M7),VLOOKUP(M7,'C&amp;B'!$C$188:$E$194,3,FALSE),0)</f>
        <v>0</v>
      </c>
      <c r="AG7" s="50">
        <f>IF(ISNUMBER(N7),VLOOKUP(N7,'C&amp;B'!$C$188:$E$194,3,FALSE),0)</f>
        <v>0</v>
      </c>
      <c r="AH7" s="50">
        <f>IF(ISNUMBER(O7),VLOOKUP(O7,'C&amp;B'!$C$188:$E$194,3,FALSE),0)</f>
        <v>0</v>
      </c>
      <c r="AI7" s="50">
        <f>IF(ISNUMBER(P7),VLOOKUP(P7,'C&amp;B'!$C$188:$E$194,3,FALSE),0)</f>
        <v>0</v>
      </c>
      <c r="AJ7" s="50">
        <f>IF(ISNUMBER(Q7),VLOOKUP(Q7,'C&amp;B'!$C$188:$E$194,3,FALSE),0)</f>
        <v>0</v>
      </c>
      <c r="AK7" s="50">
        <f>IF(ISNUMBER(R7),VLOOKUP(R7,'C&amp;B'!$C$188:$E$194,3,FALSE),0)</f>
        <v>0</v>
      </c>
      <c r="AL7" s="50">
        <f>IF(ISNUMBER(S7),VLOOKUP(S7,'C&amp;B'!$C$188:$E$194,3,FALSE),0)</f>
        <v>0</v>
      </c>
      <c r="AM7" s="50">
        <f>IF(ISNUMBER(T7),VLOOKUP(T7,'C&amp;B'!$C$188:$E$194,3,FALSE),0)</f>
        <v>146</v>
      </c>
      <c r="AO7" s="128">
        <f>'C&amp;B'!C9</f>
        <v>0</v>
      </c>
      <c r="AP7" s="14">
        <f t="shared" ref="AP7:AP26" si="8">$AO7*W7</f>
        <v>0</v>
      </c>
      <c r="AQ7" s="14">
        <f t="shared" si="2"/>
        <v>0</v>
      </c>
      <c r="AR7" s="14">
        <f t="shared" si="2"/>
        <v>0</v>
      </c>
      <c r="AS7" s="14">
        <f t="shared" si="2"/>
        <v>0</v>
      </c>
      <c r="AT7" s="14">
        <f t="shared" si="2"/>
        <v>0</v>
      </c>
      <c r="AU7" s="14">
        <f t="shared" si="2"/>
        <v>0</v>
      </c>
      <c r="AV7" s="14">
        <f t="shared" si="2"/>
        <v>0</v>
      </c>
      <c r="AW7" s="14">
        <f t="shared" si="2"/>
        <v>0</v>
      </c>
      <c r="AX7" s="14">
        <f t="shared" si="2"/>
        <v>0</v>
      </c>
      <c r="AY7" s="14">
        <f t="shared" si="2"/>
        <v>0</v>
      </c>
      <c r="AZ7" s="14">
        <f t="shared" si="2"/>
        <v>0</v>
      </c>
      <c r="BA7" s="14">
        <f t="shared" si="2"/>
        <v>0</v>
      </c>
      <c r="BB7" s="14">
        <f t="shared" si="2"/>
        <v>0</v>
      </c>
      <c r="BC7" s="14">
        <f t="shared" si="2"/>
        <v>0</v>
      </c>
      <c r="BD7" s="14">
        <f t="shared" si="2"/>
        <v>0</v>
      </c>
      <c r="BE7" s="14">
        <f t="shared" si="2"/>
        <v>0</v>
      </c>
      <c r="BF7" s="14">
        <f t="shared" si="2"/>
        <v>0</v>
      </c>
    </row>
    <row r="8" spans="2:58">
      <c r="B8" s="59" t="s">
        <v>131</v>
      </c>
      <c r="C8" s="60" t="s">
        <v>339</v>
      </c>
      <c r="D8" s="52">
        <v>0.13</v>
      </c>
      <c r="E8" s="53">
        <f>'C&amp;B'!D40</f>
        <v>0.13</v>
      </c>
      <c r="F8" s="53">
        <f t="shared" si="3"/>
        <v>0.13</v>
      </c>
      <c r="G8" s="53">
        <f>'C&amp;B'!E40</f>
        <v>0.11</v>
      </c>
      <c r="H8" s="53">
        <f t="shared" si="3"/>
        <v>0.11</v>
      </c>
      <c r="I8" s="53">
        <f>'C&amp;B'!F40</f>
        <v>0.15</v>
      </c>
      <c r="J8" s="53">
        <f t="shared" ref="J8" si="9">I8</f>
        <v>0.15</v>
      </c>
      <c r="K8" s="53">
        <f>'C&amp;B'!G40</f>
        <v>0.11</v>
      </c>
      <c r="L8" s="53">
        <f t="shared" ref="L8" si="10">K8</f>
        <v>0.11</v>
      </c>
      <c r="M8" s="53">
        <f>'C&amp;B'!H40</f>
        <v>0.11</v>
      </c>
      <c r="N8" s="53">
        <f t="shared" ref="N8" si="11">M8</f>
        <v>0.11</v>
      </c>
      <c r="O8" s="53">
        <f>'C&amp;B'!I40</f>
        <v>0.11</v>
      </c>
      <c r="P8" s="53">
        <f t="shared" ref="P8:R8" si="12">O8</f>
        <v>0.11</v>
      </c>
      <c r="Q8" s="53">
        <f>'C&amp;B'!J40</f>
        <v>0.11</v>
      </c>
      <c r="R8" s="53">
        <f t="shared" si="12"/>
        <v>0.11</v>
      </c>
      <c r="S8" s="52">
        <v>0.11</v>
      </c>
      <c r="T8" s="134">
        <f>INPUT!C27</f>
        <v>0.13</v>
      </c>
      <c r="U8" s="50"/>
      <c r="V8" s="138" t="s">
        <v>694</v>
      </c>
      <c r="W8" s="50">
        <f>IF(ISNUMBER(D8),VLOOKUP(D8,'C&amp;B'!$C$196:$E$202,3,FALSE),0)</f>
        <v>152</v>
      </c>
      <c r="X8" s="50">
        <f>IF(ISNUMBER(E8),VLOOKUP(E8,'C&amp;B'!$C$196:$E$202,3,FALSE),0)</f>
        <v>152</v>
      </c>
      <c r="Y8" s="50">
        <f>IF(ISNUMBER(F8),VLOOKUP(F8,'C&amp;B'!$C$196:$E$202,3,FALSE),0)</f>
        <v>152</v>
      </c>
      <c r="Z8" s="50">
        <f>IF(ISNUMBER(G8),VLOOKUP(G8,'C&amp;B'!$C$196:$E$202,3,FALSE),0)</f>
        <v>157</v>
      </c>
      <c r="AA8" s="50">
        <f>IF(ISNUMBER(H8),VLOOKUP(H8,'C&amp;B'!$C$196:$E$202,3,FALSE),0)</f>
        <v>157</v>
      </c>
      <c r="AB8" s="50">
        <f>IF(ISNUMBER(I8),VLOOKUP(I8,'C&amp;B'!$C$196:$E$202,3,FALSE),0)</f>
        <v>146</v>
      </c>
      <c r="AC8" s="50">
        <f>IF(ISNUMBER(J8),VLOOKUP(J8,'C&amp;B'!$C$196:$E$202,3,FALSE),0)</f>
        <v>146</v>
      </c>
      <c r="AD8" s="50">
        <f>IF(ISNUMBER(K8),VLOOKUP(K8,'C&amp;B'!$C$196:$E$202,3,FALSE),0)</f>
        <v>157</v>
      </c>
      <c r="AE8" s="50">
        <f>IF(ISNUMBER(L8),VLOOKUP(L8,'C&amp;B'!$C$196:$E$202,3,FALSE),0)</f>
        <v>157</v>
      </c>
      <c r="AF8" s="50">
        <f>IF(ISNUMBER(M8),VLOOKUP(M8,'C&amp;B'!$C$196:$E$202,3,FALSE),0)</f>
        <v>157</v>
      </c>
      <c r="AG8" s="50">
        <f>IF(ISNUMBER(N8),VLOOKUP(N8,'C&amp;B'!$C$196:$E$202,3,FALSE),0)</f>
        <v>157</v>
      </c>
      <c r="AH8" s="50">
        <f>IF(ISNUMBER(O8),VLOOKUP(O8,'C&amp;B'!$C$196:$E$202,3,FALSE),0)</f>
        <v>157</v>
      </c>
      <c r="AI8" s="50">
        <f>IF(ISNUMBER(P8),VLOOKUP(P8,'C&amp;B'!$C$196:$E$202,3,FALSE),0)</f>
        <v>157</v>
      </c>
      <c r="AJ8" s="50">
        <f>IF(ISNUMBER(Q8),VLOOKUP(Q8,'C&amp;B'!$C$196:$E$202,3,FALSE),0)</f>
        <v>157</v>
      </c>
      <c r="AK8" s="50">
        <f>IF(ISNUMBER(R8),VLOOKUP(R8,'C&amp;B'!$C$196:$E$202,3,FALSE),0)</f>
        <v>157</v>
      </c>
      <c r="AL8" s="50">
        <f>IF(ISNUMBER(S8),VLOOKUP(S8,'C&amp;B'!$C$196:$E$202,3,FALSE),0)</f>
        <v>157</v>
      </c>
      <c r="AM8" s="50">
        <f>IF(ISNUMBER(T8),VLOOKUP(T8,'C&amp;B'!$C$196:$E$202,3,FALSE),0)</f>
        <v>152</v>
      </c>
      <c r="AO8" s="128">
        <f>'C&amp;B'!C12</f>
        <v>58.9</v>
      </c>
      <c r="AP8" s="14">
        <f t="shared" si="8"/>
        <v>8952.7999999999993</v>
      </c>
      <c r="AQ8" s="14">
        <f t="shared" si="2"/>
        <v>8952.7999999999993</v>
      </c>
      <c r="AR8" s="14">
        <f t="shared" si="2"/>
        <v>8952.7999999999993</v>
      </c>
      <c r="AS8" s="14">
        <f t="shared" si="2"/>
        <v>9247.2999999999993</v>
      </c>
      <c r="AT8" s="14">
        <f t="shared" si="2"/>
        <v>9247.2999999999993</v>
      </c>
      <c r="AU8" s="14">
        <f t="shared" si="2"/>
        <v>8599.4</v>
      </c>
      <c r="AV8" s="14">
        <f t="shared" si="2"/>
        <v>8599.4</v>
      </c>
      <c r="AW8" s="14">
        <f t="shared" si="2"/>
        <v>9247.2999999999993</v>
      </c>
      <c r="AX8" s="14">
        <f t="shared" si="2"/>
        <v>9247.2999999999993</v>
      </c>
      <c r="AY8" s="14">
        <f t="shared" si="2"/>
        <v>9247.2999999999993</v>
      </c>
      <c r="AZ8" s="14">
        <f t="shared" si="2"/>
        <v>9247.2999999999993</v>
      </c>
      <c r="BA8" s="14">
        <f t="shared" si="2"/>
        <v>9247.2999999999993</v>
      </c>
      <c r="BB8" s="14">
        <f t="shared" si="2"/>
        <v>9247.2999999999993</v>
      </c>
      <c r="BC8" s="14">
        <f t="shared" si="2"/>
        <v>9247.2999999999993</v>
      </c>
      <c r="BD8" s="14">
        <f t="shared" si="2"/>
        <v>9247.2999999999993</v>
      </c>
      <c r="BE8" s="14">
        <f t="shared" si="2"/>
        <v>9247.2999999999993</v>
      </c>
      <c r="BF8" s="14">
        <f t="shared" si="2"/>
        <v>8952.7999999999993</v>
      </c>
    </row>
    <row r="9" spans="2:58">
      <c r="B9" s="59" t="s">
        <v>341</v>
      </c>
      <c r="C9" s="60" t="s">
        <v>339</v>
      </c>
      <c r="D9" s="52">
        <v>0.11</v>
      </c>
      <c r="E9" s="53">
        <f>'C&amp;B'!D41</f>
        <v>0.13</v>
      </c>
      <c r="F9" s="53">
        <f t="shared" si="3"/>
        <v>0.13</v>
      </c>
      <c r="G9" s="53">
        <f>'C&amp;B'!E41</f>
        <v>0.11</v>
      </c>
      <c r="H9" s="53">
        <f t="shared" si="3"/>
        <v>0.11</v>
      </c>
      <c r="I9" s="53">
        <f>'C&amp;B'!F41</f>
        <v>0.11</v>
      </c>
      <c r="J9" s="53">
        <f t="shared" ref="J9" si="13">I9</f>
        <v>0.11</v>
      </c>
      <c r="K9" s="53">
        <f>'C&amp;B'!G41</f>
        <v>0.11</v>
      </c>
      <c r="L9" s="53">
        <f t="shared" ref="L9" si="14">K9</f>
        <v>0.11</v>
      </c>
      <c r="M9" s="53">
        <f>'C&amp;B'!H41</f>
        <v>0.11</v>
      </c>
      <c r="N9" s="53">
        <f t="shared" ref="N9" si="15">M9</f>
        <v>0.11</v>
      </c>
      <c r="O9" s="53">
        <f>'C&amp;B'!I41</f>
        <v>0.11</v>
      </c>
      <c r="P9" s="53">
        <f t="shared" ref="P9:R9" si="16">O9</f>
        <v>0.11</v>
      </c>
      <c r="Q9" s="53">
        <f>'C&amp;B'!J41</f>
        <v>0.11</v>
      </c>
      <c r="R9" s="53">
        <f t="shared" si="16"/>
        <v>0.11</v>
      </c>
      <c r="S9" s="52">
        <v>0.11</v>
      </c>
      <c r="T9" s="134">
        <f>INPUT!C28</f>
        <v>0.13</v>
      </c>
      <c r="U9" s="50"/>
      <c r="V9" s="138" t="s">
        <v>694</v>
      </c>
      <c r="W9" s="50">
        <f>IF(ISNUMBER(D9),VLOOKUP(D9,'C&amp;B'!$C$204:$E$210,3,FALSE),0)</f>
        <v>187</v>
      </c>
      <c r="X9" s="50">
        <f>IF(ISNUMBER(E9),VLOOKUP(E9,'C&amp;B'!$C$204:$E$210,3,FALSE),0)</f>
        <v>185</v>
      </c>
      <c r="Y9" s="50">
        <f>IF(ISNUMBER(F9),VLOOKUP(F9,'C&amp;B'!$C$204:$E$210,3,FALSE),0)</f>
        <v>185</v>
      </c>
      <c r="Z9" s="50">
        <f>IF(ISNUMBER(G9),VLOOKUP(G9,'C&amp;B'!$C$204:$E$210,3,FALSE),0)</f>
        <v>187</v>
      </c>
      <c r="AA9" s="50">
        <f>IF(ISNUMBER(H9),VLOOKUP(H9,'C&amp;B'!$C$204:$E$210,3,FALSE),0)</f>
        <v>187</v>
      </c>
      <c r="AB9" s="50">
        <f>IF(ISNUMBER(I9),VLOOKUP(I9,'C&amp;B'!$C$204:$E$210,3,FALSE),0)</f>
        <v>187</v>
      </c>
      <c r="AC9" s="50">
        <f>IF(ISNUMBER(J9),VLOOKUP(J9,'C&amp;B'!$C$204:$E$210,3,FALSE),0)</f>
        <v>187</v>
      </c>
      <c r="AD9" s="50">
        <f>IF(ISNUMBER(K9),VLOOKUP(K9,'C&amp;B'!$C$204:$E$210,3,FALSE),0)</f>
        <v>187</v>
      </c>
      <c r="AE9" s="50">
        <f>IF(ISNUMBER(L9),VLOOKUP(L9,'C&amp;B'!$C$204:$E$210,3,FALSE),0)</f>
        <v>187</v>
      </c>
      <c r="AF9" s="50">
        <f>IF(ISNUMBER(M9),VLOOKUP(M9,'C&amp;B'!$C$204:$E$210,3,FALSE),0)</f>
        <v>187</v>
      </c>
      <c r="AG9" s="50">
        <f>IF(ISNUMBER(N9),VLOOKUP(N9,'C&amp;B'!$C$204:$E$210,3,FALSE),0)</f>
        <v>187</v>
      </c>
      <c r="AH9" s="50">
        <f>IF(ISNUMBER(O9),VLOOKUP(O9,'C&amp;B'!$C$204:$E$210,3,FALSE),0)</f>
        <v>187</v>
      </c>
      <c r="AI9" s="50">
        <f>IF(ISNUMBER(P9),VLOOKUP(P9,'C&amp;B'!$C$204:$E$210,3,FALSE),0)</f>
        <v>187</v>
      </c>
      <c r="AJ9" s="50">
        <f>IF(ISNUMBER(Q9),VLOOKUP(Q9,'C&amp;B'!$C$204:$E$210,3,FALSE),0)</f>
        <v>187</v>
      </c>
      <c r="AK9" s="50">
        <f>IF(ISNUMBER(R9),VLOOKUP(R9,'C&amp;B'!$C$204:$E$210,3,FALSE),0)</f>
        <v>187</v>
      </c>
      <c r="AL9" s="50">
        <f>IF(ISNUMBER(S9),VLOOKUP(S9,'C&amp;B'!$C$204:$E$210,3,FALSE),0)</f>
        <v>187</v>
      </c>
      <c r="AM9" s="50">
        <f>IF(ISNUMBER(T9),VLOOKUP(T9,'C&amp;B'!$C$204:$E$210,3,FALSE),0)</f>
        <v>185</v>
      </c>
      <c r="AO9" s="128">
        <f>'C&amp;B'!C10</f>
        <v>58.1</v>
      </c>
      <c r="AP9" s="14">
        <f t="shared" si="8"/>
        <v>10864.7</v>
      </c>
      <c r="AQ9" s="14">
        <f t="shared" si="2"/>
        <v>10748.5</v>
      </c>
      <c r="AR9" s="14">
        <f t="shared" si="2"/>
        <v>10748.5</v>
      </c>
      <c r="AS9" s="14">
        <f t="shared" si="2"/>
        <v>10864.7</v>
      </c>
      <c r="AT9" s="14">
        <f t="shared" si="2"/>
        <v>10864.7</v>
      </c>
      <c r="AU9" s="14">
        <f t="shared" si="2"/>
        <v>10864.7</v>
      </c>
      <c r="AV9" s="14">
        <f t="shared" si="2"/>
        <v>10864.7</v>
      </c>
      <c r="AW9" s="14">
        <f t="shared" si="2"/>
        <v>10864.7</v>
      </c>
      <c r="AX9" s="14">
        <f t="shared" si="2"/>
        <v>10864.7</v>
      </c>
      <c r="AY9" s="14">
        <f t="shared" si="2"/>
        <v>10864.7</v>
      </c>
      <c r="AZ9" s="14">
        <f t="shared" si="2"/>
        <v>10864.7</v>
      </c>
      <c r="BA9" s="14">
        <f t="shared" si="2"/>
        <v>10864.7</v>
      </c>
      <c r="BB9" s="14">
        <f t="shared" si="2"/>
        <v>10864.7</v>
      </c>
      <c r="BC9" s="14">
        <f t="shared" si="2"/>
        <v>10864.7</v>
      </c>
      <c r="BD9" s="14">
        <f t="shared" si="2"/>
        <v>10864.7</v>
      </c>
      <c r="BE9" s="14">
        <f t="shared" si="2"/>
        <v>10864.7</v>
      </c>
      <c r="BF9" s="14">
        <f t="shared" si="2"/>
        <v>10748.5</v>
      </c>
    </row>
    <row r="10" spans="2:58">
      <c r="B10" s="59" t="s">
        <v>340</v>
      </c>
      <c r="C10" s="60" t="s">
        <v>339</v>
      </c>
      <c r="D10" s="52">
        <v>0.11</v>
      </c>
      <c r="E10" s="53">
        <f>'C&amp;B'!D42</f>
        <v>0.13</v>
      </c>
      <c r="F10" s="53">
        <f t="shared" si="3"/>
        <v>0.13</v>
      </c>
      <c r="G10" s="53">
        <f>'C&amp;B'!E42</f>
        <v>0.2</v>
      </c>
      <c r="H10" s="53">
        <f t="shared" si="3"/>
        <v>0.2</v>
      </c>
      <c r="I10" s="53">
        <f>'C&amp;B'!F42</f>
        <v>0.13</v>
      </c>
      <c r="J10" s="53">
        <f t="shared" ref="J10" si="17">I10</f>
        <v>0.13</v>
      </c>
      <c r="K10" s="53">
        <f>'C&amp;B'!G42</f>
        <v>0.13</v>
      </c>
      <c r="L10" s="53">
        <f t="shared" ref="L10" si="18">K10</f>
        <v>0.13</v>
      </c>
      <c r="M10" s="53">
        <f>'C&amp;B'!H42</f>
        <v>0.11</v>
      </c>
      <c r="N10" s="53">
        <f t="shared" ref="N10" si="19">M10</f>
        <v>0.11</v>
      </c>
      <c r="O10" s="53">
        <f>'C&amp;B'!I42</f>
        <v>0.11</v>
      </c>
      <c r="P10" s="53">
        <f t="shared" ref="P10:R10" si="20">O10</f>
        <v>0.11</v>
      </c>
      <c r="Q10" s="53">
        <f>'C&amp;B'!J42</f>
        <v>0.11</v>
      </c>
      <c r="R10" s="53">
        <f t="shared" si="20"/>
        <v>0.11</v>
      </c>
      <c r="S10" s="52">
        <v>0.11</v>
      </c>
      <c r="T10" s="134">
        <f>T9</f>
        <v>0.13</v>
      </c>
      <c r="U10" s="50"/>
      <c r="V10" s="138" t="s">
        <v>694</v>
      </c>
      <c r="W10" s="50">
        <f>W9</f>
        <v>187</v>
      </c>
      <c r="X10" s="50">
        <f t="shared" ref="X10:AM10" si="21">X9</f>
        <v>185</v>
      </c>
      <c r="Y10" s="50">
        <f t="shared" si="21"/>
        <v>185</v>
      </c>
      <c r="Z10" s="50">
        <f t="shared" si="21"/>
        <v>187</v>
      </c>
      <c r="AA10" s="50">
        <f t="shared" si="21"/>
        <v>187</v>
      </c>
      <c r="AB10" s="50">
        <f t="shared" si="21"/>
        <v>187</v>
      </c>
      <c r="AC10" s="50">
        <f t="shared" si="21"/>
        <v>187</v>
      </c>
      <c r="AD10" s="50">
        <f t="shared" si="21"/>
        <v>187</v>
      </c>
      <c r="AE10" s="50">
        <f t="shared" si="21"/>
        <v>187</v>
      </c>
      <c r="AF10" s="50">
        <f t="shared" si="21"/>
        <v>187</v>
      </c>
      <c r="AG10" s="50">
        <f t="shared" si="21"/>
        <v>187</v>
      </c>
      <c r="AH10" s="50">
        <f t="shared" si="21"/>
        <v>187</v>
      </c>
      <c r="AI10" s="50">
        <f t="shared" si="21"/>
        <v>187</v>
      </c>
      <c r="AJ10" s="50">
        <f t="shared" si="21"/>
        <v>187</v>
      </c>
      <c r="AK10" s="50">
        <f t="shared" si="21"/>
        <v>187</v>
      </c>
      <c r="AL10" s="50">
        <f t="shared" si="21"/>
        <v>187</v>
      </c>
      <c r="AM10" s="50">
        <f t="shared" si="21"/>
        <v>185</v>
      </c>
      <c r="AO10" s="128">
        <f>'C&amp;B'!C11</f>
        <v>0.8</v>
      </c>
      <c r="AP10" s="14">
        <f t="shared" si="8"/>
        <v>149.6</v>
      </c>
      <c r="AQ10" s="14">
        <f t="shared" si="2"/>
        <v>148</v>
      </c>
      <c r="AR10" s="14">
        <f t="shared" si="2"/>
        <v>148</v>
      </c>
      <c r="AS10" s="14">
        <f t="shared" si="2"/>
        <v>149.6</v>
      </c>
      <c r="AT10" s="14">
        <f t="shared" si="2"/>
        <v>149.6</v>
      </c>
      <c r="AU10" s="14">
        <f t="shared" si="2"/>
        <v>149.6</v>
      </c>
      <c r="AV10" s="14">
        <f t="shared" si="2"/>
        <v>149.6</v>
      </c>
      <c r="AW10" s="14">
        <f t="shared" si="2"/>
        <v>149.6</v>
      </c>
      <c r="AX10" s="14">
        <f t="shared" si="2"/>
        <v>149.6</v>
      </c>
      <c r="AY10" s="14">
        <f t="shared" si="2"/>
        <v>149.6</v>
      </c>
      <c r="AZ10" s="14">
        <f t="shared" si="2"/>
        <v>149.6</v>
      </c>
      <c r="BA10" s="14">
        <f t="shared" si="2"/>
        <v>149.6</v>
      </c>
      <c r="BB10" s="14">
        <f t="shared" si="2"/>
        <v>149.6</v>
      </c>
      <c r="BC10" s="14">
        <f t="shared" si="2"/>
        <v>149.6</v>
      </c>
      <c r="BD10" s="14">
        <f t="shared" si="2"/>
        <v>149.6</v>
      </c>
      <c r="BE10" s="14">
        <f t="shared" si="2"/>
        <v>149.6</v>
      </c>
      <c r="BF10" s="14">
        <f t="shared" si="2"/>
        <v>148</v>
      </c>
    </row>
    <row r="11" spans="2:58">
      <c r="B11" s="59" t="s">
        <v>136</v>
      </c>
      <c r="C11" s="60" t="s">
        <v>339</v>
      </c>
      <c r="D11" s="52">
        <v>1</v>
      </c>
      <c r="E11" s="53">
        <f>'C&amp;B'!D43</f>
        <v>1</v>
      </c>
      <c r="F11" s="53">
        <f t="shared" si="3"/>
        <v>1</v>
      </c>
      <c r="G11" s="53">
        <f>'C&amp;B'!E43</f>
        <v>1</v>
      </c>
      <c r="H11" s="53">
        <f t="shared" si="3"/>
        <v>1</v>
      </c>
      <c r="I11" s="53">
        <f>'C&amp;B'!F43</f>
        <v>1.2</v>
      </c>
      <c r="J11" s="53">
        <f t="shared" ref="J11" si="22">I11</f>
        <v>1.2</v>
      </c>
      <c r="K11" s="53">
        <f>'C&amp;B'!G43</f>
        <v>1</v>
      </c>
      <c r="L11" s="53">
        <f t="shared" ref="L11" si="23">K11</f>
        <v>1</v>
      </c>
      <c r="M11" s="53">
        <f>'C&amp;B'!H43</f>
        <v>1</v>
      </c>
      <c r="N11" s="53">
        <f t="shared" ref="N11" si="24">M11</f>
        <v>1</v>
      </c>
      <c r="O11" s="53">
        <f>'C&amp;B'!I43</f>
        <v>1</v>
      </c>
      <c r="P11" s="53">
        <f t="shared" ref="P11:R11" si="25">O11</f>
        <v>1</v>
      </c>
      <c r="Q11" s="53">
        <f>'C&amp;B'!J43</f>
        <v>1</v>
      </c>
      <c r="R11" s="53">
        <f t="shared" si="25"/>
        <v>1</v>
      </c>
      <c r="S11" s="52">
        <v>1</v>
      </c>
      <c r="T11" s="134">
        <f>INPUT!C29</f>
        <v>1</v>
      </c>
      <c r="U11" s="50"/>
      <c r="V11" s="138" t="s">
        <v>694</v>
      </c>
      <c r="W11" s="50">
        <f>IF(ISNUMBER(D11),VLOOKUP(D11,'C&amp;B'!$C$212:$E$216,3,FALSE),0)</f>
        <v>330</v>
      </c>
      <c r="X11" s="50">
        <f>IF(ISNUMBER(E11),VLOOKUP(E11,'C&amp;B'!$C$212:$E$216,3,FALSE),0)</f>
        <v>330</v>
      </c>
      <c r="Y11" s="50">
        <f>IF(ISNUMBER(F11),VLOOKUP(F11,'C&amp;B'!$C$212:$E$216,3,FALSE),0)</f>
        <v>330</v>
      </c>
      <c r="Z11" s="50">
        <f>IF(ISNUMBER(G11),VLOOKUP(G11,'C&amp;B'!$C$212:$E$216,3,FALSE),0)</f>
        <v>330</v>
      </c>
      <c r="AA11" s="50">
        <f>IF(ISNUMBER(H11),VLOOKUP(H11,'C&amp;B'!$C$212:$E$216,3,FALSE),0)</f>
        <v>330</v>
      </c>
      <c r="AB11" s="50">
        <f>IF(ISNUMBER(I11),VLOOKUP(I11,'C&amp;B'!$C$212:$E$216,3,FALSE),0)</f>
        <v>270</v>
      </c>
      <c r="AC11" s="50">
        <f>IF(ISNUMBER(J11),VLOOKUP(J11,'C&amp;B'!$C$212:$E$216,3,FALSE),0)</f>
        <v>270</v>
      </c>
      <c r="AD11" s="50">
        <f>IF(ISNUMBER(K11),VLOOKUP(K11,'C&amp;B'!$C$212:$E$216,3,FALSE),0)</f>
        <v>330</v>
      </c>
      <c r="AE11" s="50">
        <f>IF(ISNUMBER(L11),VLOOKUP(L11,'C&amp;B'!$C$212:$E$216,3,FALSE),0)</f>
        <v>330</v>
      </c>
      <c r="AF11" s="50">
        <f>IF(ISNUMBER(M11),VLOOKUP(M11,'C&amp;B'!$C$212:$E$216,3,FALSE),0)</f>
        <v>330</v>
      </c>
      <c r="AG11" s="50">
        <f>IF(ISNUMBER(N11),VLOOKUP(N11,'C&amp;B'!$C$212:$E$216,3,FALSE),0)</f>
        <v>330</v>
      </c>
      <c r="AH11" s="50">
        <f>IF(ISNUMBER(O11),VLOOKUP(O11,'C&amp;B'!$C$212:$E$216,3,FALSE),0)</f>
        <v>330</v>
      </c>
      <c r="AI11" s="50">
        <f>IF(ISNUMBER(P11),VLOOKUP(P11,'C&amp;B'!$C$212:$E$216,3,FALSE),0)</f>
        <v>330</v>
      </c>
      <c r="AJ11" s="50">
        <f>IF(ISNUMBER(Q11),VLOOKUP(Q11,'C&amp;B'!$C$212:$E$216,3,FALSE),0)</f>
        <v>330</v>
      </c>
      <c r="AK11" s="50">
        <f>IF(ISNUMBER(R11),VLOOKUP(R11,'C&amp;B'!$C$212:$E$216,3,FALSE),0)</f>
        <v>330</v>
      </c>
      <c r="AL11" s="50">
        <f>IF(ISNUMBER(S11),VLOOKUP(S11,'C&amp;B'!$C$212:$E$216,3,FALSE),0)</f>
        <v>330</v>
      </c>
      <c r="AM11" s="50">
        <f>IF(ISNUMBER(T11),VLOOKUP(T11,'C&amp;B'!$C$212:$E$216,3,FALSE),0)</f>
        <v>330</v>
      </c>
      <c r="AO11" s="128">
        <f>'C&amp;B'!C15</f>
        <v>2.1</v>
      </c>
      <c r="AP11" s="14">
        <f t="shared" si="8"/>
        <v>693</v>
      </c>
      <c r="AQ11" s="14">
        <f t="shared" si="2"/>
        <v>693</v>
      </c>
      <c r="AR11" s="14">
        <f t="shared" si="2"/>
        <v>693</v>
      </c>
      <c r="AS11" s="14">
        <f t="shared" si="2"/>
        <v>693</v>
      </c>
      <c r="AT11" s="14">
        <f t="shared" si="2"/>
        <v>693</v>
      </c>
      <c r="AU11" s="14">
        <f t="shared" si="2"/>
        <v>567</v>
      </c>
      <c r="AV11" s="14">
        <f t="shared" si="2"/>
        <v>567</v>
      </c>
      <c r="AW11" s="14">
        <f t="shared" si="2"/>
        <v>693</v>
      </c>
      <c r="AX11" s="14">
        <f t="shared" si="2"/>
        <v>693</v>
      </c>
      <c r="AY11" s="14">
        <f t="shared" si="2"/>
        <v>693</v>
      </c>
      <c r="AZ11" s="14">
        <f t="shared" si="2"/>
        <v>693</v>
      </c>
      <c r="BA11" s="14">
        <f t="shared" si="2"/>
        <v>693</v>
      </c>
      <c r="BB11" s="14">
        <f t="shared" si="2"/>
        <v>693</v>
      </c>
      <c r="BC11" s="14">
        <f t="shared" si="2"/>
        <v>693</v>
      </c>
      <c r="BD11" s="14">
        <f t="shared" si="2"/>
        <v>693</v>
      </c>
      <c r="BE11" s="14">
        <f t="shared" si="2"/>
        <v>693</v>
      </c>
      <c r="BF11" s="14">
        <f t="shared" si="2"/>
        <v>693</v>
      </c>
    </row>
    <row r="12" spans="2:58">
      <c r="B12" s="59" t="s">
        <v>138</v>
      </c>
      <c r="C12" s="60" t="s">
        <v>339</v>
      </c>
      <c r="D12" s="52">
        <v>1.2</v>
      </c>
      <c r="E12" s="53">
        <f>'C&amp;B'!D44</f>
        <v>1.4</v>
      </c>
      <c r="F12" s="53">
        <f t="shared" si="3"/>
        <v>1.4</v>
      </c>
      <c r="G12" s="53">
        <f>'C&amp;B'!E44</f>
        <v>0.8</v>
      </c>
      <c r="H12" s="53">
        <f t="shared" si="3"/>
        <v>0.8</v>
      </c>
      <c r="I12" s="53">
        <f>'C&amp;B'!F44</f>
        <v>1.4</v>
      </c>
      <c r="J12" s="53">
        <f t="shared" ref="J12" si="26">I12</f>
        <v>1.4</v>
      </c>
      <c r="K12" s="53">
        <f>'C&amp;B'!G44</f>
        <v>1.2</v>
      </c>
      <c r="L12" s="53">
        <f t="shared" ref="L12" si="27">K12</f>
        <v>1.2</v>
      </c>
      <c r="M12" s="53">
        <f>'C&amp;B'!H44</f>
        <v>0.8</v>
      </c>
      <c r="N12" s="53">
        <f t="shared" ref="N12" si="28">M12</f>
        <v>0.8</v>
      </c>
      <c r="O12" s="53">
        <f>'C&amp;B'!I44</f>
        <v>0.8</v>
      </c>
      <c r="P12" s="53">
        <f t="shared" ref="P12:R12" si="29">O12</f>
        <v>0.8</v>
      </c>
      <c r="Q12" s="53">
        <f>'C&amp;B'!J44</f>
        <v>0.8</v>
      </c>
      <c r="R12" s="53">
        <f t="shared" si="29"/>
        <v>0.8</v>
      </c>
      <c r="S12" s="52">
        <v>0.8</v>
      </c>
      <c r="T12" s="134">
        <f>INPUT!C30</f>
        <v>1.4</v>
      </c>
      <c r="U12" s="50"/>
      <c r="V12" s="138" t="s">
        <v>694</v>
      </c>
      <c r="W12" s="50">
        <f>IF(ISNUMBER(D12),VLOOKUP(D12,'C&amp;B'!$C$218:$E$222,3,FALSE),0)</f>
        <v>300</v>
      </c>
      <c r="X12" s="50">
        <f>IF(ISNUMBER(E12),VLOOKUP(E12,'C&amp;B'!$C$218:$E$222,3,FALSE),0)</f>
        <v>265</v>
      </c>
      <c r="Y12" s="50">
        <f>IF(ISNUMBER(F12),VLOOKUP(F12,'C&amp;B'!$C$218:$E$222,3,FALSE),0)</f>
        <v>265</v>
      </c>
      <c r="Z12" s="50">
        <f>IF(ISNUMBER(G12),VLOOKUP(G12,'C&amp;B'!$C$218:$E$222,3,FALSE),0)</f>
        <v>360</v>
      </c>
      <c r="AA12" s="50">
        <f>IF(ISNUMBER(H12),VLOOKUP(H12,'C&amp;B'!$C$218:$E$222,3,FALSE),0)</f>
        <v>360</v>
      </c>
      <c r="AB12" s="50">
        <f>IF(ISNUMBER(I12),VLOOKUP(I12,'C&amp;B'!$C$218:$E$222,3,FALSE),0)</f>
        <v>265</v>
      </c>
      <c r="AC12" s="50">
        <f>IF(ISNUMBER(J12),VLOOKUP(J12,'C&amp;B'!$C$218:$E$222,3,FALSE),0)</f>
        <v>265</v>
      </c>
      <c r="AD12" s="50">
        <f>IF(ISNUMBER(K12),VLOOKUP(K12,'C&amp;B'!$C$218:$E$222,3,FALSE),0)</f>
        <v>300</v>
      </c>
      <c r="AE12" s="50">
        <f>IF(ISNUMBER(L12),VLOOKUP(L12,'C&amp;B'!$C$218:$E$222,3,FALSE),0)</f>
        <v>300</v>
      </c>
      <c r="AF12" s="50">
        <f>IF(ISNUMBER(M12),VLOOKUP(M12,'C&amp;B'!$C$218:$E$222,3,FALSE),0)</f>
        <v>360</v>
      </c>
      <c r="AG12" s="50">
        <f>IF(ISNUMBER(N12),VLOOKUP(N12,'C&amp;B'!$C$218:$E$222,3,FALSE),0)</f>
        <v>360</v>
      </c>
      <c r="AH12" s="50">
        <f>IF(ISNUMBER(O12),VLOOKUP(O12,'C&amp;B'!$C$218:$E$222,3,FALSE),0)</f>
        <v>360</v>
      </c>
      <c r="AI12" s="50">
        <f>IF(ISNUMBER(P12),VLOOKUP(P12,'C&amp;B'!$C$218:$E$222,3,FALSE),0)</f>
        <v>360</v>
      </c>
      <c r="AJ12" s="50">
        <f>IF(ISNUMBER(Q12),VLOOKUP(Q12,'C&amp;B'!$C$218:$E$222,3,FALSE),0)</f>
        <v>360</v>
      </c>
      <c r="AK12" s="50">
        <f>IF(ISNUMBER(R12),VLOOKUP(R12,'C&amp;B'!$C$218:$E$222,3,FALSE),0)</f>
        <v>360</v>
      </c>
      <c r="AL12" s="50">
        <f>IF(ISNUMBER(S12),VLOOKUP(S12,'C&amp;B'!$C$218:$E$222,3,FALSE),0)</f>
        <v>360</v>
      </c>
      <c r="AM12" s="50">
        <f>IF(ISNUMBER(T12),VLOOKUP(T12,'C&amp;B'!$C$218:$E$222,3,FALSE),0)</f>
        <v>265</v>
      </c>
      <c r="AO12" s="128">
        <f>'C&amp;B'!C14</f>
        <v>26.2</v>
      </c>
      <c r="AP12" s="14">
        <f t="shared" si="8"/>
        <v>7860</v>
      </c>
      <c r="AQ12" s="14">
        <f t="shared" si="2"/>
        <v>6943</v>
      </c>
      <c r="AR12" s="14">
        <f t="shared" si="2"/>
        <v>6943</v>
      </c>
      <c r="AS12" s="14">
        <f t="shared" si="2"/>
        <v>9432</v>
      </c>
      <c r="AT12" s="14">
        <f t="shared" si="2"/>
        <v>9432</v>
      </c>
      <c r="AU12" s="14">
        <f t="shared" si="2"/>
        <v>6943</v>
      </c>
      <c r="AV12" s="14">
        <f t="shared" si="2"/>
        <v>6943</v>
      </c>
      <c r="AW12" s="14">
        <f t="shared" si="2"/>
        <v>7860</v>
      </c>
      <c r="AX12" s="14">
        <f t="shared" si="2"/>
        <v>7860</v>
      </c>
      <c r="AY12" s="14">
        <f t="shared" si="2"/>
        <v>9432</v>
      </c>
      <c r="AZ12" s="14">
        <f t="shared" si="2"/>
        <v>9432</v>
      </c>
      <c r="BA12" s="14">
        <f t="shared" si="2"/>
        <v>9432</v>
      </c>
      <c r="BB12" s="14">
        <f t="shared" si="2"/>
        <v>9432</v>
      </c>
      <c r="BC12" s="14">
        <f t="shared" si="2"/>
        <v>9432</v>
      </c>
      <c r="BD12" s="14">
        <f t="shared" si="2"/>
        <v>9432</v>
      </c>
      <c r="BE12" s="14">
        <f t="shared" si="2"/>
        <v>9432</v>
      </c>
      <c r="BF12" s="14">
        <f t="shared" si="2"/>
        <v>6943</v>
      </c>
    </row>
    <row r="13" spans="2:58">
      <c r="B13" s="59" t="s">
        <v>389</v>
      </c>
      <c r="C13" s="60" t="s">
        <v>25</v>
      </c>
      <c r="D13" s="52">
        <v>0</v>
      </c>
      <c r="E13" s="53">
        <v>0</v>
      </c>
      <c r="F13" s="53">
        <f t="shared" si="3"/>
        <v>0</v>
      </c>
      <c r="G13" s="53">
        <v>0</v>
      </c>
      <c r="H13" s="53">
        <f t="shared" si="3"/>
        <v>0</v>
      </c>
      <c r="I13" s="67">
        <v>0.75</v>
      </c>
      <c r="J13" s="53">
        <f t="shared" ref="J13" si="30">I13</f>
        <v>0.75</v>
      </c>
      <c r="K13" s="67">
        <v>0.75</v>
      </c>
      <c r="L13" s="53">
        <f t="shared" ref="L13" si="31">K13</f>
        <v>0.75</v>
      </c>
      <c r="M13" s="67">
        <v>0.75</v>
      </c>
      <c r="N13" s="53">
        <f t="shared" ref="N13" si="32">M13</f>
        <v>0.75</v>
      </c>
      <c r="O13" s="67">
        <v>0.75</v>
      </c>
      <c r="P13" s="53">
        <f t="shared" ref="P13:R13" si="33">O13</f>
        <v>0.75</v>
      </c>
      <c r="Q13" s="67">
        <v>0.75</v>
      </c>
      <c r="R13" s="53">
        <f t="shared" si="33"/>
        <v>0.75</v>
      </c>
      <c r="S13" s="68">
        <v>0</v>
      </c>
      <c r="T13" s="134">
        <f>INPUT!C33</f>
        <v>0</v>
      </c>
      <c r="U13" s="50"/>
      <c r="V13" s="138" t="s">
        <v>696</v>
      </c>
      <c r="W13" s="50">
        <v>0</v>
      </c>
      <c r="X13" s="50">
        <v>0</v>
      </c>
      <c r="Y13" s="50">
        <v>0</v>
      </c>
      <c r="Z13" s="50">
        <v>0</v>
      </c>
      <c r="AA13" s="50">
        <v>0</v>
      </c>
      <c r="AB13" s="50">
        <v>0</v>
      </c>
      <c r="AC13" s="50">
        <v>0</v>
      </c>
      <c r="AD13" s="50">
        <v>0</v>
      </c>
      <c r="AE13" s="50">
        <v>0</v>
      </c>
      <c r="AF13" s="50">
        <v>0</v>
      </c>
      <c r="AG13" s="50">
        <v>0</v>
      </c>
      <c r="AH13" s="50">
        <v>0</v>
      </c>
      <c r="AI13" s="50">
        <v>0</v>
      </c>
      <c r="AJ13" s="50">
        <v>0</v>
      </c>
      <c r="AK13" s="50">
        <v>0</v>
      </c>
      <c r="AL13" s="50">
        <v>0</v>
      </c>
      <c r="AM13" s="50">
        <v>0</v>
      </c>
      <c r="AO13" s="128">
        <f>'C&amp;B'!C13</f>
        <v>117.1</v>
      </c>
      <c r="AP13" s="14">
        <f t="shared" si="8"/>
        <v>0</v>
      </c>
      <c r="AQ13" s="14">
        <f t="shared" si="2"/>
        <v>0</v>
      </c>
      <c r="AR13" s="14">
        <f t="shared" si="2"/>
        <v>0</v>
      </c>
      <c r="AS13" s="14">
        <f t="shared" si="2"/>
        <v>0</v>
      </c>
      <c r="AT13" s="14">
        <f t="shared" si="2"/>
        <v>0</v>
      </c>
      <c r="AU13" s="14">
        <f t="shared" si="2"/>
        <v>0</v>
      </c>
      <c r="AV13" s="14">
        <f t="shared" si="2"/>
        <v>0</v>
      </c>
      <c r="AW13" s="14">
        <f t="shared" si="2"/>
        <v>0</v>
      </c>
      <c r="AX13" s="14">
        <f t="shared" si="2"/>
        <v>0</v>
      </c>
      <c r="AY13" s="14">
        <f t="shared" si="2"/>
        <v>0</v>
      </c>
      <c r="AZ13" s="14">
        <f t="shared" si="2"/>
        <v>0</v>
      </c>
      <c r="BA13" s="14">
        <f t="shared" si="2"/>
        <v>0</v>
      </c>
      <c r="BB13" s="14">
        <f t="shared" si="2"/>
        <v>0</v>
      </c>
      <c r="BC13" s="14">
        <f t="shared" si="2"/>
        <v>0</v>
      </c>
      <c r="BD13" s="14">
        <f t="shared" si="2"/>
        <v>0</v>
      </c>
      <c r="BE13" s="14">
        <f t="shared" si="2"/>
        <v>0</v>
      </c>
      <c r="BF13" s="14">
        <f t="shared" si="2"/>
        <v>0</v>
      </c>
    </row>
    <row r="14" spans="2:58">
      <c r="B14" s="59" t="s">
        <v>143</v>
      </c>
      <c r="C14" s="60" t="s">
        <v>144</v>
      </c>
      <c r="D14" s="52">
        <v>5</v>
      </c>
      <c r="E14" s="53">
        <f>'C&amp;B'!D46</f>
        <v>5</v>
      </c>
      <c r="F14" s="53">
        <f t="shared" si="3"/>
        <v>5</v>
      </c>
      <c r="G14" s="53">
        <f>'C&amp;B'!E46</f>
        <v>3</v>
      </c>
      <c r="H14" s="53">
        <f t="shared" si="3"/>
        <v>3</v>
      </c>
      <c r="I14" s="53">
        <f>'C&amp;B'!F46</f>
        <v>3</v>
      </c>
      <c r="J14" s="53">
        <f t="shared" ref="J14" si="34">I14</f>
        <v>3</v>
      </c>
      <c r="K14" s="53">
        <f>'C&amp;B'!G46</f>
        <v>3</v>
      </c>
      <c r="L14" s="53">
        <f t="shared" ref="L14" si="35">K14</f>
        <v>3</v>
      </c>
      <c r="M14" s="53">
        <f>'C&amp;B'!H46</f>
        <v>3</v>
      </c>
      <c r="N14" s="53">
        <f t="shared" ref="N14" si="36">M14</f>
        <v>3</v>
      </c>
      <c r="O14" s="53">
        <f>'C&amp;B'!I46</f>
        <v>2</v>
      </c>
      <c r="P14" s="53">
        <f t="shared" ref="P14:R14" si="37">O14</f>
        <v>2</v>
      </c>
      <c r="Q14" s="53">
        <f>'C&amp;B'!J46</f>
        <v>1</v>
      </c>
      <c r="R14" s="53">
        <f t="shared" si="37"/>
        <v>1</v>
      </c>
      <c r="S14" s="52">
        <v>5</v>
      </c>
      <c r="T14" s="134">
        <f>INPUT!C31</f>
        <v>5</v>
      </c>
      <c r="U14" s="50"/>
      <c r="V14" s="138" t="s">
        <v>697</v>
      </c>
      <c r="W14" s="50">
        <f>IF(ISNUMBER(D14),VLOOKUP(D14,'C&amp;B'!$C$224:$E$228,3,FALSE),0)</f>
        <v>2</v>
      </c>
      <c r="X14" s="50">
        <f>IF(ISNUMBER(E14),VLOOKUP(E14,'C&amp;B'!$C$224:$E$228,3,FALSE),0)</f>
        <v>2</v>
      </c>
      <c r="Y14" s="50">
        <f>IF(ISNUMBER(F14),VLOOKUP(F14,'C&amp;B'!$C$224:$E$228,3,FALSE),0)</f>
        <v>2</v>
      </c>
      <c r="Z14" s="50">
        <f>IF(ISNUMBER(G14),VLOOKUP(G14,'C&amp;B'!$C$224:$E$228,3,FALSE),0)</f>
        <v>5</v>
      </c>
      <c r="AA14" s="50">
        <f>IF(ISNUMBER(H14),VLOOKUP(H14,'C&amp;B'!$C$224:$E$228,3,FALSE),0)</f>
        <v>5</v>
      </c>
      <c r="AB14" s="50">
        <f>IF(ISNUMBER(I14),VLOOKUP(I14,'C&amp;B'!$C$224:$E$228,3,FALSE),0)</f>
        <v>5</v>
      </c>
      <c r="AC14" s="50">
        <f>IF(ISNUMBER(J14),VLOOKUP(J14,'C&amp;B'!$C$224:$E$228,3,FALSE),0)</f>
        <v>5</v>
      </c>
      <c r="AD14" s="50">
        <f>IF(ISNUMBER(K14),VLOOKUP(K14,'C&amp;B'!$C$224:$E$228,3,FALSE),0)</f>
        <v>5</v>
      </c>
      <c r="AE14" s="50">
        <f>IF(ISNUMBER(L14),VLOOKUP(L14,'C&amp;B'!$C$224:$E$228,3,FALSE),0)</f>
        <v>5</v>
      </c>
      <c r="AF14" s="50">
        <f>IF(ISNUMBER(M14),VLOOKUP(M14,'C&amp;B'!$C$224:$E$228,3,FALSE),0)</f>
        <v>5</v>
      </c>
      <c r="AG14" s="50">
        <f>IF(ISNUMBER(N14),VLOOKUP(N14,'C&amp;B'!$C$224:$E$228,3,FALSE),0)</f>
        <v>5</v>
      </c>
      <c r="AH14" s="50">
        <f>IF(ISNUMBER(O14),VLOOKUP(O14,'C&amp;B'!$C$224:$E$228,3,FALSE),0)</f>
        <v>6</v>
      </c>
      <c r="AI14" s="50">
        <f>IF(ISNUMBER(P14),VLOOKUP(P14,'C&amp;B'!$C$224:$E$228,3,FALSE),0)</f>
        <v>6</v>
      </c>
      <c r="AJ14" s="50">
        <f>IF(ISNUMBER(Q14),VLOOKUP(Q14,'C&amp;B'!$C$224:$E$228,3,FALSE),0)</f>
        <v>8</v>
      </c>
      <c r="AK14" s="50">
        <f>IF(ISNUMBER(R14),VLOOKUP(R14,'C&amp;B'!$C$224:$E$228,3,FALSE),0)</f>
        <v>8</v>
      </c>
      <c r="AL14" s="50">
        <f>IF(ISNUMBER(S14),VLOOKUP(S14,'C&amp;B'!$C$224:$E$228,3,FALSE),0)</f>
        <v>2</v>
      </c>
      <c r="AM14" s="50">
        <f>IF(ISNUMBER(T14),VLOOKUP(T14,'C&amp;B'!$C$224:$E$228,3,FALSE),0)</f>
        <v>2</v>
      </c>
      <c r="AO14" s="128">
        <v>1</v>
      </c>
      <c r="AP14" s="14">
        <f t="shared" si="8"/>
        <v>2</v>
      </c>
      <c r="AQ14" s="14">
        <f t="shared" si="2"/>
        <v>2</v>
      </c>
      <c r="AR14" s="14">
        <f t="shared" si="2"/>
        <v>2</v>
      </c>
      <c r="AS14" s="14">
        <f t="shared" si="2"/>
        <v>5</v>
      </c>
      <c r="AT14" s="14">
        <f t="shared" si="2"/>
        <v>5</v>
      </c>
      <c r="AU14" s="14">
        <f t="shared" si="2"/>
        <v>5</v>
      </c>
      <c r="AV14" s="14">
        <f t="shared" si="2"/>
        <v>5</v>
      </c>
      <c r="AW14" s="14">
        <f t="shared" si="2"/>
        <v>5</v>
      </c>
      <c r="AX14" s="14">
        <f t="shared" si="2"/>
        <v>5</v>
      </c>
      <c r="AY14" s="14">
        <f t="shared" si="2"/>
        <v>5</v>
      </c>
      <c r="AZ14" s="14">
        <f t="shared" si="2"/>
        <v>5</v>
      </c>
      <c r="BA14" s="14">
        <f t="shared" si="2"/>
        <v>6</v>
      </c>
      <c r="BB14" s="14">
        <f t="shared" si="2"/>
        <v>6</v>
      </c>
      <c r="BC14" s="14">
        <f t="shared" si="2"/>
        <v>8</v>
      </c>
      <c r="BD14" s="14">
        <f t="shared" si="2"/>
        <v>8</v>
      </c>
      <c r="BE14" s="14">
        <f t="shared" si="2"/>
        <v>2</v>
      </c>
      <c r="BF14" s="14">
        <f t="shared" si="2"/>
        <v>2</v>
      </c>
    </row>
    <row r="15" spans="2:58">
      <c r="B15" s="59" t="s">
        <v>145</v>
      </c>
      <c r="C15" s="60" t="s">
        <v>146</v>
      </c>
      <c r="D15" s="52">
        <v>0.05</v>
      </c>
      <c r="E15" s="53">
        <f>'C&amp;B'!D47</f>
        <v>0.05</v>
      </c>
      <c r="F15" s="53">
        <f t="shared" si="3"/>
        <v>0.05</v>
      </c>
      <c r="G15" s="53">
        <f>'C&amp;B'!E47</f>
        <v>0.02</v>
      </c>
      <c r="H15" s="53">
        <f t="shared" si="3"/>
        <v>0.02</v>
      </c>
      <c r="I15" s="53">
        <f>'C&amp;B'!F47</f>
        <v>0.05</v>
      </c>
      <c r="J15" s="53">
        <f t="shared" ref="J15" si="38">I15</f>
        <v>0.05</v>
      </c>
      <c r="K15" s="53">
        <f>'C&amp;B'!G47</f>
        <v>0.05</v>
      </c>
      <c r="L15" s="53">
        <f t="shared" ref="L15" si="39">K15</f>
        <v>0.05</v>
      </c>
      <c r="M15" s="53">
        <f>'C&amp;B'!H47</f>
        <v>0.05</v>
      </c>
      <c r="N15" s="53">
        <f t="shared" ref="N15" si="40">M15</f>
        <v>0.05</v>
      </c>
      <c r="O15" s="53">
        <f>'C&amp;B'!I47</f>
        <v>0.04</v>
      </c>
      <c r="P15" s="53">
        <f t="shared" ref="P15:R15" si="41">O15</f>
        <v>0.04</v>
      </c>
      <c r="Q15" s="53">
        <f>'C&amp;B'!J47</f>
        <v>0.04</v>
      </c>
      <c r="R15" s="53">
        <f t="shared" si="41"/>
        <v>0.04</v>
      </c>
      <c r="S15" s="52">
        <v>0.05</v>
      </c>
      <c r="T15" s="54">
        <f>S15</f>
        <v>0.05</v>
      </c>
      <c r="U15" s="50"/>
      <c r="V15" s="138" t="s">
        <v>696</v>
      </c>
      <c r="W15" s="50">
        <v>0</v>
      </c>
      <c r="X15" s="50">
        <v>0</v>
      </c>
      <c r="Y15" s="50">
        <v>0</v>
      </c>
      <c r="Z15" s="50">
        <v>0</v>
      </c>
      <c r="AA15" s="50">
        <v>0</v>
      </c>
      <c r="AB15" s="50">
        <v>0</v>
      </c>
      <c r="AC15" s="50">
        <v>0</v>
      </c>
      <c r="AD15" s="50">
        <v>0</v>
      </c>
      <c r="AE15" s="50">
        <v>0</v>
      </c>
      <c r="AF15" s="50">
        <v>0</v>
      </c>
      <c r="AG15" s="50">
        <v>0</v>
      </c>
      <c r="AH15" s="50">
        <v>0</v>
      </c>
      <c r="AI15" s="50">
        <v>0</v>
      </c>
      <c r="AJ15" s="50">
        <v>0</v>
      </c>
      <c r="AK15" s="50">
        <v>0</v>
      </c>
      <c r="AL15" s="50">
        <v>0</v>
      </c>
      <c r="AM15" s="50">
        <v>0</v>
      </c>
      <c r="AO15" s="128">
        <v>1</v>
      </c>
      <c r="AP15" s="14">
        <f t="shared" si="8"/>
        <v>0</v>
      </c>
      <c r="AQ15" s="14">
        <f t="shared" si="2"/>
        <v>0</v>
      </c>
      <c r="AR15" s="14">
        <f t="shared" si="2"/>
        <v>0</v>
      </c>
      <c r="AS15" s="14">
        <f t="shared" si="2"/>
        <v>0</v>
      </c>
      <c r="AT15" s="14">
        <f t="shared" si="2"/>
        <v>0</v>
      </c>
      <c r="AU15" s="14">
        <f t="shared" si="2"/>
        <v>0</v>
      </c>
      <c r="AV15" s="14">
        <f t="shared" si="2"/>
        <v>0</v>
      </c>
      <c r="AW15" s="14">
        <f t="shared" si="2"/>
        <v>0</v>
      </c>
      <c r="AX15" s="14">
        <f t="shared" si="2"/>
        <v>0</v>
      </c>
      <c r="AY15" s="14">
        <f t="shared" si="2"/>
        <v>0</v>
      </c>
      <c r="AZ15" s="14">
        <f t="shared" si="2"/>
        <v>0</v>
      </c>
      <c r="BA15" s="14">
        <f t="shared" si="2"/>
        <v>0</v>
      </c>
      <c r="BB15" s="14">
        <f t="shared" si="2"/>
        <v>0</v>
      </c>
      <c r="BC15" s="14">
        <f t="shared" si="2"/>
        <v>0</v>
      </c>
      <c r="BD15" s="14">
        <f t="shared" si="2"/>
        <v>0</v>
      </c>
      <c r="BE15" s="14">
        <f t="shared" si="2"/>
        <v>0</v>
      </c>
      <c r="BF15" s="14">
        <f t="shared" si="2"/>
        <v>0</v>
      </c>
    </row>
    <row r="16" spans="2:58">
      <c r="B16" s="59" t="s">
        <v>387</v>
      </c>
      <c r="C16" s="60" t="s">
        <v>25</v>
      </c>
      <c r="D16" s="72">
        <f>IF(D4="Gas",SAP!$C$13,SAP!$C$18)</f>
        <v>0.89500000000000002</v>
      </c>
      <c r="E16" s="72">
        <f>IF(E4="Gas",SAP!$C$13,SAP!$C$18)</f>
        <v>0.89500000000000002</v>
      </c>
      <c r="F16" s="72">
        <f>IF(F4="Gas",SAP!$C$13,SAP!$C$18)</f>
        <v>3.3999999999999986</v>
      </c>
      <c r="G16" s="72">
        <f>IF(G4="Gas",SAP!$C$13,SAP!$C$18)</f>
        <v>0.89500000000000002</v>
      </c>
      <c r="H16" s="72">
        <f>IF(H4="Gas",SAP!$C$13,SAP!$C$18)</f>
        <v>3.3999999999999986</v>
      </c>
      <c r="I16" s="72">
        <f>IF(I4="Gas",SAP!$C$13,SAP!$C$18)</f>
        <v>0.89500000000000002</v>
      </c>
      <c r="J16" s="72">
        <f>IF(J4="Gas",SAP!$C$13,SAP!$C$18)</f>
        <v>3.3999999999999986</v>
      </c>
      <c r="K16" s="72">
        <f>IF(K4="Gas",SAP!$C$13,SAP!$C$18)</f>
        <v>0.89500000000000002</v>
      </c>
      <c r="L16" s="72">
        <f>IF(L4="Gas",SAP!$C$13,SAP!$C$18)</f>
        <v>3.3999999999999986</v>
      </c>
      <c r="M16" s="72">
        <f>IF(M4="Gas",SAP!$C$13,SAP!$C$18)</f>
        <v>0.89500000000000002</v>
      </c>
      <c r="N16" s="72">
        <f>IF(N4="Gas",SAP!$C$13,SAP!$C$18)</f>
        <v>3.3999999999999986</v>
      </c>
      <c r="O16" s="72">
        <f>IF(O4="Gas",SAP!$C$13,SAP!$C$18)</f>
        <v>0.89500000000000002</v>
      </c>
      <c r="P16" s="72">
        <f>IF(P4="Gas",SAP!$C$13,SAP!$C$18)</f>
        <v>3.3999999999999986</v>
      </c>
      <c r="Q16" s="72">
        <f>IF(Q4="Gas",SAP!$C$13,SAP!$C$18)</f>
        <v>0.89500000000000002</v>
      </c>
      <c r="R16" s="72">
        <f>IF(R4="Gas",SAP!$C$13,SAP!$C$18)</f>
        <v>3.3999999999999986</v>
      </c>
      <c r="S16" s="72">
        <f>IF(S4="Gas",SAP!$C$13,SAP!$C$18)</f>
        <v>3.3999999999999986</v>
      </c>
      <c r="T16" s="72">
        <f>IF(T4="Gas",SAP!$C$13,SAP!$C$18)</f>
        <v>3.3999999999999986</v>
      </c>
      <c r="U16" s="50"/>
      <c r="V16" s="138" t="s">
        <v>696</v>
      </c>
      <c r="W16" s="50">
        <v>0</v>
      </c>
      <c r="X16" s="50">
        <v>0</v>
      </c>
      <c r="Y16" s="50">
        <v>0</v>
      </c>
      <c r="Z16" s="50">
        <v>0</v>
      </c>
      <c r="AA16" s="50">
        <v>0</v>
      </c>
      <c r="AB16" s="50">
        <v>0</v>
      </c>
      <c r="AC16" s="50">
        <v>0</v>
      </c>
      <c r="AD16" s="50">
        <v>0</v>
      </c>
      <c r="AE16" s="50">
        <v>0</v>
      </c>
      <c r="AF16" s="50">
        <v>0</v>
      </c>
      <c r="AG16" s="50">
        <v>0</v>
      </c>
      <c r="AH16" s="50">
        <v>0</v>
      </c>
      <c r="AI16" s="50">
        <v>0</v>
      </c>
      <c r="AJ16" s="50">
        <v>0</v>
      </c>
      <c r="AK16" s="50">
        <v>0</v>
      </c>
      <c r="AL16" s="50">
        <v>0</v>
      </c>
      <c r="AM16" s="50">
        <v>0</v>
      </c>
      <c r="AO16" s="128">
        <v>1</v>
      </c>
      <c r="AP16" s="14">
        <f t="shared" si="8"/>
        <v>0</v>
      </c>
      <c r="AQ16" s="14">
        <f t="shared" si="2"/>
        <v>0</v>
      </c>
      <c r="AR16" s="14">
        <f t="shared" si="2"/>
        <v>0</v>
      </c>
      <c r="AS16" s="14">
        <f t="shared" si="2"/>
        <v>0</v>
      </c>
      <c r="AT16" s="14">
        <f t="shared" si="2"/>
        <v>0</v>
      </c>
      <c r="AU16" s="14">
        <f t="shared" si="2"/>
        <v>0</v>
      </c>
      <c r="AV16" s="14">
        <f t="shared" si="2"/>
        <v>0</v>
      </c>
      <c r="AW16" s="14">
        <f t="shared" si="2"/>
        <v>0</v>
      </c>
      <c r="AX16" s="14">
        <f t="shared" si="2"/>
        <v>0</v>
      </c>
      <c r="AY16" s="14">
        <f t="shared" si="2"/>
        <v>0</v>
      </c>
      <c r="AZ16" s="14">
        <f t="shared" si="2"/>
        <v>0</v>
      </c>
      <c r="BA16" s="14">
        <f t="shared" si="2"/>
        <v>0</v>
      </c>
      <c r="BB16" s="14">
        <f t="shared" si="2"/>
        <v>0</v>
      </c>
      <c r="BC16" s="14">
        <f t="shared" si="2"/>
        <v>0</v>
      </c>
      <c r="BD16" s="14">
        <f t="shared" si="2"/>
        <v>0</v>
      </c>
      <c r="BE16" s="14">
        <f t="shared" si="2"/>
        <v>0</v>
      </c>
      <c r="BF16" s="14">
        <f t="shared" si="2"/>
        <v>0</v>
      </c>
    </row>
    <row r="17" spans="2:58">
      <c r="B17" s="59" t="s">
        <v>388</v>
      </c>
      <c r="C17" s="60" t="s">
        <v>25</v>
      </c>
      <c r="D17" s="72">
        <f>IF(D4="Gas",SAP!$C$13,SAP!$C$19)</f>
        <v>0.89500000000000002</v>
      </c>
      <c r="E17" s="72">
        <f>IF(E4="Gas",SAP!$C$13,SAP!$C$19)</f>
        <v>0.89500000000000002</v>
      </c>
      <c r="F17" s="72">
        <f>IF(F4="Gas",SAP!$C$13,SAP!$C$19)</f>
        <v>2.2999999999999998</v>
      </c>
      <c r="G17" s="72">
        <f>IF(G4="Gas",SAP!$C$13,SAP!$C$19)</f>
        <v>0.89500000000000002</v>
      </c>
      <c r="H17" s="72">
        <f>IF(H4="Gas",SAP!$C$13,SAP!$C$19)</f>
        <v>2.2999999999999998</v>
      </c>
      <c r="I17" s="72">
        <f>IF(I4="Gas",SAP!$C$13,SAP!$C$19)</f>
        <v>0.89500000000000002</v>
      </c>
      <c r="J17" s="72">
        <f>IF(J4="Gas",SAP!$C$13,SAP!$C$19)</f>
        <v>2.2999999999999998</v>
      </c>
      <c r="K17" s="72">
        <f>IF(K4="Gas",SAP!$C$13,SAP!$C$19)</f>
        <v>0.89500000000000002</v>
      </c>
      <c r="L17" s="72">
        <f>IF(L4="Gas",SAP!$C$13,SAP!$C$19)</f>
        <v>2.2999999999999998</v>
      </c>
      <c r="M17" s="72">
        <f>IF(M4="Gas",SAP!$C$13,SAP!$C$19)</f>
        <v>0.89500000000000002</v>
      </c>
      <c r="N17" s="72">
        <f>IF(N4="Gas",SAP!$C$13,SAP!$C$19)</f>
        <v>2.2999999999999998</v>
      </c>
      <c r="O17" s="72">
        <f>IF(O4="Gas",SAP!$C$13,SAP!$C$19)</f>
        <v>0.89500000000000002</v>
      </c>
      <c r="P17" s="72">
        <f>IF(P4="Gas",SAP!$C$13,SAP!$C$19)</f>
        <v>2.2999999999999998</v>
      </c>
      <c r="Q17" s="72">
        <f>IF(Q4="Gas",SAP!$C$13,SAP!$C$19)</f>
        <v>0.89500000000000002</v>
      </c>
      <c r="R17" s="72">
        <f>IF(R4="Gas",SAP!$C$13,SAP!$C$19)</f>
        <v>2.2999999999999998</v>
      </c>
      <c r="S17" s="72">
        <f>IF(S4="Gas",SAP!$C$13,SAP!$C$19)</f>
        <v>2.2999999999999998</v>
      </c>
      <c r="T17" s="72">
        <f>IF(T4="Gas",SAP!$C$13,SAP!$C$19)</f>
        <v>2.2999999999999998</v>
      </c>
      <c r="U17" s="50"/>
      <c r="V17" s="138" t="s">
        <v>696</v>
      </c>
      <c r="W17" s="50">
        <v>0</v>
      </c>
      <c r="X17" s="50">
        <v>0</v>
      </c>
      <c r="Y17" s="50">
        <v>0</v>
      </c>
      <c r="Z17" s="50">
        <v>0</v>
      </c>
      <c r="AA17" s="50">
        <v>0</v>
      </c>
      <c r="AB17" s="50">
        <v>0</v>
      </c>
      <c r="AC17" s="50">
        <v>0</v>
      </c>
      <c r="AD17" s="50">
        <v>0</v>
      </c>
      <c r="AE17" s="50">
        <v>0</v>
      </c>
      <c r="AF17" s="50">
        <v>0</v>
      </c>
      <c r="AG17" s="50">
        <v>0</v>
      </c>
      <c r="AH17" s="50">
        <v>0</v>
      </c>
      <c r="AI17" s="50">
        <v>0</v>
      </c>
      <c r="AJ17" s="50">
        <v>0</v>
      </c>
      <c r="AK17" s="50">
        <v>0</v>
      </c>
      <c r="AL17" s="50">
        <v>0</v>
      </c>
      <c r="AM17" s="50">
        <v>0</v>
      </c>
      <c r="AO17" s="128">
        <v>1</v>
      </c>
      <c r="AP17" s="14">
        <f t="shared" si="8"/>
        <v>0</v>
      </c>
      <c r="AQ17" s="14">
        <f t="shared" si="2"/>
        <v>0</v>
      </c>
      <c r="AR17" s="14">
        <f t="shared" si="2"/>
        <v>0</v>
      </c>
      <c r="AS17" s="14">
        <f t="shared" si="2"/>
        <v>0</v>
      </c>
      <c r="AT17" s="14">
        <f t="shared" si="2"/>
        <v>0</v>
      </c>
      <c r="AU17" s="14">
        <f t="shared" si="2"/>
        <v>0</v>
      </c>
      <c r="AV17" s="14">
        <f t="shared" si="2"/>
        <v>0</v>
      </c>
      <c r="AW17" s="14">
        <f t="shared" si="2"/>
        <v>0</v>
      </c>
      <c r="AX17" s="14">
        <f t="shared" si="2"/>
        <v>0</v>
      </c>
      <c r="AY17" s="14">
        <f t="shared" si="2"/>
        <v>0</v>
      </c>
      <c r="AZ17" s="14">
        <f t="shared" si="2"/>
        <v>0</v>
      </c>
      <c r="BA17" s="14">
        <f t="shared" si="2"/>
        <v>0</v>
      </c>
      <c r="BB17" s="14">
        <f t="shared" si="2"/>
        <v>0</v>
      </c>
      <c r="BC17" s="14">
        <f t="shared" si="2"/>
        <v>0</v>
      </c>
      <c r="BD17" s="14">
        <f t="shared" si="2"/>
        <v>0</v>
      </c>
      <c r="BE17" s="14">
        <f t="shared" si="2"/>
        <v>0</v>
      </c>
      <c r="BF17" s="14">
        <f t="shared" si="2"/>
        <v>0</v>
      </c>
    </row>
    <row r="18" spans="2:58">
      <c r="B18" s="59" t="s">
        <v>346</v>
      </c>
      <c r="C18" s="60" t="s">
        <v>345</v>
      </c>
      <c r="D18" s="52" t="str">
        <f t="shared" ref="D18:T18" si="42">D4</f>
        <v>Gas</v>
      </c>
      <c r="E18" s="54" t="str">
        <f t="shared" si="42"/>
        <v>Gas</v>
      </c>
      <c r="F18" s="54" t="str">
        <f t="shared" si="42"/>
        <v>ASHP</v>
      </c>
      <c r="G18" s="54" t="str">
        <f t="shared" si="42"/>
        <v>Gas</v>
      </c>
      <c r="H18" s="54" t="str">
        <f t="shared" si="42"/>
        <v>ASHP</v>
      </c>
      <c r="I18" s="54" t="str">
        <f t="shared" si="42"/>
        <v>Gas</v>
      </c>
      <c r="J18" s="54" t="str">
        <f t="shared" si="42"/>
        <v>ASHP</v>
      </c>
      <c r="K18" s="54" t="str">
        <f t="shared" si="42"/>
        <v>Gas</v>
      </c>
      <c r="L18" s="54" t="str">
        <f t="shared" si="42"/>
        <v>ASHP</v>
      </c>
      <c r="M18" s="54" t="str">
        <f t="shared" si="42"/>
        <v>Gas</v>
      </c>
      <c r="N18" s="54" t="str">
        <f t="shared" si="42"/>
        <v>ASHP</v>
      </c>
      <c r="O18" s="54" t="str">
        <f t="shared" si="42"/>
        <v>Gas</v>
      </c>
      <c r="P18" s="54" t="str">
        <f t="shared" si="42"/>
        <v>ASHP</v>
      </c>
      <c r="Q18" s="54" t="str">
        <f t="shared" si="42"/>
        <v>Gas</v>
      </c>
      <c r="R18" s="54" t="str">
        <f t="shared" si="42"/>
        <v>ASHP</v>
      </c>
      <c r="S18" s="52" t="str">
        <f t="shared" si="42"/>
        <v>ASHP</v>
      </c>
      <c r="T18" s="54" t="str">
        <f t="shared" si="42"/>
        <v>ASHP</v>
      </c>
      <c r="U18" s="50"/>
      <c r="V18" s="11" t="s">
        <v>699</v>
      </c>
      <c r="W18" s="50">
        <f>IF(D18="Gas",'C&amp;B'!$E$250,'C&amp;B'!$E$260)</f>
        <v>2747</v>
      </c>
      <c r="X18" s="50">
        <f>IF(E18="Gas",'C&amp;B'!$E$250,'C&amp;B'!$E$260)</f>
        <v>2747</v>
      </c>
      <c r="Y18" s="50">
        <f>IF(F18="Gas",'C&amp;B'!$E$250,'C&amp;B'!$E$260)</f>
        <v>2902</v>
      </c>
      <c r="Z18" s="50">
        <f>IF(G18="Gas",'C&amp;B'!$E$250,'C&amp;B'!$E$260)</f>
        <v>2747</v>
      </c>
      <c r="AA18" s="50">
        <f>IF(H18="Gas",'C&amp;B'!$E$250,'C&amp;B'!$E$260)</f>
        <v>2902</v>
      </c>
      <c r="AB18" s="50">
        <f>IF(I18="Gas",'C&amp;B'!$E$250,'C&amp;B'!$E$260)</f>
        <v>2747</v>
      </c>
      <c r="AC18" s="50">
        <f>IF(J18="Gas",'C&amp;B'!$E$250,'C&amp;B'!$E$260)</f>
        <v>2902</v>
      </c>
      <c r="AD18" s="50">
        <f>IF(K18="Gas",'C&amp;B'!$E$250,'C&amp;B'!$E$260)</f>
        <v>2747</v>
      </c>
      <c r="AE18" s="50">
        <f>IF(L18="Gas",'C&amp;B'!$E$250,'C&amp;B'!$E$260)</f>
        <v>2902</v>
      </c>
      <c r="AF18" s="50">
        <f>IF(M18="Gas",'C&amp;B'!$E$250,'C&amp;B'!$E$260)</f>
        <v>2747</v>
      </c>
      <c r="AG18" s="50">
        <f>IF(N18="Gas",'C&amp;B'!$E$250,'C&amp;B'!$E$260)</f>
        <v>2902</v>
      </c>
      <c r="AH18" s="50">
        <f>IF(O18="Gas",'C&amp;B'!$E$250,'C&amp;B'!$E$260)</f>
        <v>2747</v>
      </c>
      <c r="AI18" s="50">
        <f>IF(P18="Gas",'C&amp;B'!$E$250,'C&amp;B'!$E$260)</f>
        <v>2902</v>
      </c>
      <c r="AJ18" s="50">
        <f>IF(Q18="Gas",'C&amp;B'!$E$250,'C&amp;B'!$E$260)</f>
        <v>2747</v>
      </c>
      <c r="AK18" s="50">
        <f>IF(R18="Gas",'C&amp;B'!$E$250,'C&amp;B'!$E$260)</f>
        <v>2902</v>
      </c>
      <c r="AL18" s="50">
        <f>IF(S18="Gas",'C&amp;B'!$E$250,'C&amp;B'!$E$260)</f>
        <v>2902</v>
      </c>
      <c r="AM18" s="50">
        <f>IF(T18="Gas",'C&amp;B'!$E$250,'C&amp;B'!$E$260)</f>
        <v>2902</v>
      </c>
      <c r="AO18" s="128">
        <v>1</v>
      </c>
      <c r="AP18" s="14">
        <f t="shared" si="8"/>
        <v>2747</v>
      </c>
      <c r="AQ18" s="14">
        <f t="shared" si="2"/>
        <v>2747</v>
      </c>
      <c r="AR18" s="14">
        <f t="shared" si="2"/>
        <v>2902</v>
      </c>
      <c r="AS18" s="14">
        <f t="shared" si="2"/>
        <v>2747</v>
      </c>
      <c r="AT18" s="14">
        <f t="shared" si="2"/>
        <v>2902</v>
      </c>
      <c r="AU18" s="14">
        <f t="shared" si="2"/>
        <v>2747</v>
      </c>
      <c r="AV18" s="14">
        <f t="shared" si="2"/>
        <v>2902</v>
      </c>
      <c r="AW18" s="14">
        <f t="shared" si="2"/>
        <v>2747</v>
      </c>
      <c r="AX18" s="14">
        <f t="shared" si="2"/>
        <v>2902</v>
      </c>
      <c r="AY18" s="14">
        <f t="shared" si="2"/>
        <v>2747</v>
      </c>
      <c r="AZ18" s="14">
        <f t="shared" si="2"/>
        <v>2902</v>
      </c>
      <c r="BA18" s="14">
        <f t="shared" si="2"/>
        <v>2747</v>
      </c>
      <c r="BB18" s="14">
        <f t="shared" si="2"/>
        <v>2902</v>
      </c>
      <c r="BC18" s="14">
        <f t="shared" si="2"/>
        <v>2747</v>
      </c>
      <c r="BD18" s="14">
        <f t="shared" si="2"/>
        <v>2902</v>
      </c>
      <c r="BE18" s="14">
        <f t="shared" si="2"/>
        <v>2902</v>
      </c>
      <c r="BF18" s="14">
        <f t="shared" si="2"/>
        <v>2902</v>
      </c>
    </row>
    <row r="19" spans="2:58">
      <c r="B19" s="59" t="s">
        <v>347</v>
      </c>
      <c r="C19" s="60" t="s">
        <v>345</v>
      </c>
      <c r="D19" s="52" t="str">
        <f>D18</f>
        <v>Gas</v>
      </c>
      <c r="E19" s="54" t="str">
        <f t="shared" ref="E19" si="43">E18</f>
        <v>Gas</v>
      </c>
      <c r="F19" s="54" t="str">
        <f t="shared" ref="F19:Q19" si="44">F18</f>
        <v>ASHP</v>
      </c>
      <c r="G19" s="54" t="str">
        <f t="shared" si="44"/>
        <v>Gas</v>
      </c>
      <c r="H19" s="54" t="str">
        <f t="shared" si="44"/>
        <v>ASHP</v>
      </c>
      <c r="I19" s="54" t="str">
        <f t="shared" si="44"/>
        <v>Gas</v>
      </c>
      <c r="J19" s="54" t="str">
        <f t="shared" si="44"/>
        <v>ASHP</v>
      </c>
      <c r="K19" s="54" t="str">
        <f t="shared" si="44"/>
        <v>Gas</v>
      </c>
      <c r="L19" s="54" t="str">
        <f t="shared" si="44"/>
        <v>ASHP</v>
      </c>
      <c r="M19" s="54" t="str">
        <f t="shared" si="44"/>
        <v>Gas</v>
      </c>
      <c r="N19" s="54" t="str">
        <f t="shared" si="44"/>
        <v>ASHP</v>
      </c>
      <c r="O19" s="54" t="str">
        <f t="shared" si="44"/>
        <v>Gas</v>
      </c>
      <c r="P19" s="54" t="str">
        <f t="shared" si="44"/>
        <v>ASHP</v>
      </c>
      <c r="Q19" s="54" t="str">
        <f t="shared" si="44"/>
        <v>Gas</v>
      </c>
      <c r="R19" s="54" t="str">
        <f t="shared" ref="R19:T19" si="45">R18</f>
        <v>ASHP</v>
      </c>
      <c r="S19" s="52" t="str">
        <f>S18</f>
        <v>ASHP</v>
      </c>
      <c r="T19" s="54" t="str">
        <f t="shared" si="45"/>
        <v>ASHP</v>
      </c>
      <c r="U19" s="50"/>
      <c r="V19" s="11" t="s">
        <v>699</v>
      </c>
      <c r="W19" s="50">
        <f>IF(D19="Gas",'C&amp;B'!$E$267,'C&amp;B'!$E$269)</f>
        <v>988</v>
      </c>
      <c r="X19" s="50">
        <f>IF(E19="Gas",'C&amp;B'!$E$267,'C&amp;B'!$E$269)</f>
        <v>988</v>
      </c>
      <c r="Y19" s="50">
        <f>IF(F19="Gas",'C&amp;B'!$E$267,'C&amp;B'!$E$269)</f>
        <v>85</v>
      </c>
      <c r="Z19" s="50">
        <f>IF(G19="Gas",'C&amp;B'!$E$267,'C&amp;B'!$E$269)</f>
        <v>988</v>
      </c>
      <c r="AA19" s="50">
        <f>IF(H19="Gas",'C&amp;B'!$E$267,'C&amp;B'!$E$269)</f>
        <v>85</v>
      </c>
      <c r="AB19" s="50">
        <f>IF(I19="Gas",'C&amp;B'!$E$267,'C&amp;B'!$E$269)</f>
        <v>988</v>
      </c>
      <c r="AC19" s="50">
        <f>IF(J19="Gas",'C&amp;B'!$E$267,'C&amp;B'!$E$269)</f>
        <v>85</v>
      </c>
      <c r="AD19" s="50">
        <f>IF(K19="Gas",'C&amp;B'!$E$267,'C&amp;B'!$E$269)</f>
        <v>988</v>
      </c>
      <c r="AE19" s="50">
        <f>IF(L19="Gas",'C&amp;B'!$E$267,'C&amp;B'!$E$269)</f>
        <v>85</v>
      </c>
      <c r="AF19" s="50">
        <f>IF(M19="Gas",'C&amp;B'!$E$267,'C&amp;B'!$E$269)</f>
        <v>988</v>
      </c>
      <c r="AG19" s="50">
        <f>IF(N19="Gas",'C&amp;B'!$E$267,'C&amp;B'!$E$269)</f>
        <v>85</v>
      </c>
      <c r="AH19" s="50">
        <f>IF(O19="Gas",'C&amp;B'!$E$267,'C&amp;B'!$E$269)</f>
        <v>988</v>
      </c>
      <c r="AI19" s="50">
        <f>IF(P19="Gas",'C&amp;B'!$E$267,'C&amp;B'!$E$269)</f>
        <v>85</v>
      </c>
      <c r="AJ19" s="50">
        <f>IF(Q19="Gas",'C&amp;B'!$E$267,'C&amp;B'!$E$269)</f>
        <v>988</v>
      </c>
      <c r="AK19" s="50">
        <f>IF(R19="Gas",'C&amp;B'!$E$267,'C&amp;B'!$E$269)</f>
        <v>85</v>
      </c>
      <c r="AL19" s="50">
        <f>IF(S19="Gas",'C&amp;B'!$E$267,'C&amp;B'!$E$269)</f>
        <v>85</v>
      </c>
      <c r="AM19" s="50">
        <f>IF(T19="Gas",'C&amp;B'!$E$267,'C&amp;B'!$E$269)</f>
        <v>85</v>
      </c>
      <c r="AO19" s="128">
        <v>1</v>
      </c>
      <c r="AP19" s="14">
        <f t="shared" si="8"/>
        <v>988</v>
      </c>
      <c r="AQ19" s="14">
        <f t="shared" si="2"/>
        <v>988</v>
      </c>
      <c r="AR19" s="14">
        <f t="shared" si="2"/>
        <v>85</v>
      </c>
      <c r="AS19" s="14">
        <f t="shared" si="2"/>
        <v>988</v>
      </c>
      <c r="AT19" s="14">
        <f t="shared" si="2"/>
        <v>85</v>
      </c>
      <c r="AU19" s="14">
        <f t="shared" si="2"/>
        <v>988</v>
      </c>
      <c r="AV19" s="14">
        <f t="shared" si="2"/>
        <v>85</v>
      </c>
      <c r="AW19" s="14">
        <f t="shared" si="2"/>
        <v>988</v>
      </c>
      <c r="AX19" s="14">
        <f t="shared" si="2"/>
        <v>85</v>
      </c>
      <c r="AY19" s="14">
        <f t="shared" si="2"/>
        <v>988</v>
      </c>
      <c r="AZ19" s="14">
        <f t="shared" si="2"/>
        <v>85</v>
      </c>
      <c r="BA19" s="14">
        <f t="shared" si="2"/>
        <v>988</v>
      </c>
      <c r="BB19" s="14">
        <f t="shared" si="2"/>
        <v>85</v>
      </c>
      <c r="BC19" s="14">
        <f t="shared" si="2"/>
        <v>988</v>
      </c>
      <c r="BD19" s="14">
        <f t="shared" si="2"/>
        <v>85</v>
      </c>
      <c r="BE19" s="14">
        <f t="shared" si="2"/>
        <v>85</v>
      </c>
      <c r="BF19" s="14">
        <f t="shared" ref="BF19:BF26" si="46">$AO19*AM19</f>
        <v>85</v>
      </c>
    </row>
    <row r="20" spans="2:58">
      <c r="B20" s="59" t="s">
        <v>349</v>
      </c>
      <c r="C20" s="60" t="s">
        <v>350</v>
      </c>
      <c r="D20" s="52" t="s">
        <v>365</v>
      </c>
      <c r="E20" s="54" t="s">
        <v>365</v>
      </c>
      <c r="F20" s="54" t="s">
        <v>365</v>
      </c>
      <c r="G20" s="54" t="s">
        <v>365</v>
      </c>
      <c r="H20" s="54" t="s">
        <v>365</v>
      </c>
      <c r="I20" s="54" t="s">
        <v>365</v>
      </c>
      <c r="J20" s="54" t="s">
        <v>365</v>
      </c>
      <c r="K20" s="54" t="s">
        <v>365</v>
      </c>
      <c r="L20" s="54" t="s">
        <v>365</v>
      </c>
      <c r="M20" s="54" t="s">
        <v>365</v>
      </c>
      <c r="N20" s="54" t="s">
        <v>365</v>
      </c>
      <c r="O20" s="54" t="s">
        <v>365</v>
      </c>
      <c r="P20" s="54" t="s">
        <v>365</v>
      </c>
      <c r="Q20" s="54" t="s">
        <v>365</v>
      </c>
      <c r="R20" s="54" t="s">
        <v>365</v>
      </c>
      <c r="S20" s="52" t="s">
        <v>365</v>
      </c>
      <c r="T20" s="54" t="s">
        <v>365</v>
      </c>
      <c r="U20" s="50"/>
      <c r="V20" s="11" t="s">
        <v>699</v>
      </c>
      <c r="W20" s="50">
        <f>IF(D20="Large",'C&amp;B'!$E$291,'C&amp;B'!$E$286)</f>
        <v>1350</v>
      </c>
      <c r="X20" s="50">
        <f>IF(E20="Large",'C&amp;B'!$E$291,'C&amp;B'!$E$286)</f>
        <v>1350</v>
      </c>
      <c r="Y20" s="50">
        <f>IF(F20="Large",'C&amp;B'!$E$291,'C&amp;B'!$E$286)</f>
        <v>1350</v>
      </c>
      <c r="Z20" s="50">
        <f>IF(G20="Large",'C&amp;B'!$E$291,'C&amp;B'!$E$286)</f>
        <v>1350</v>
      </c>
      <c r="AA20" s="50">
        <f>IF(H20="Large",'C&amp;B'!$E$291,'C&amp;B'!$E$286)</f>
        <v>1350</v>
      </c>
      <c r="AB20" s="50">
        <f>IF(I20="Large",'C&amp;B'!$E$291,'C&amp;B'!$E$286)</f>
        <v>1350</v>
      </c>
      <c r="AC20" s="50">
        <f>IF(J20="Large",'C&amp;B'!$E$291,'C&amp;B'!$E$286)</f>
        <v>1350</v>
      </c>
      <c r="AD20" s="50">
        <f>IF(K20="Large",'C&amp;B'!$E$291,'C&amp;B'!$E$286)</f>
        <v>1350</v>
      </c>
      <c r="AE20" s="50">
        <f>IF(L20="Large",'C&amp;B'!$E$291,'C&amp;B'!$E$286)</f>
        <v>1350</v>
      </c>
      <c r="AF20" s="50">
        <f>IF(M20="Large",'C&amp;B'!$E$291,'C&amp;B'!$E$286)</f>
        <v>1350</v>
      </c>
      <c r="AG20" s="50">
        <f>IF(N20="Large",'C&amp;B'!$E$291,'C&amp;B'!$E$286)</f>
        <v>1350</v>
      </c>
      <c r="AH20" s="50">
        <f>IF(O20="Large",'C&amp;B'!$E$291,'C&amp;B'!$E$286)</f>
        <v>1350</v>
      </c>
      <c r="AI20" s="50">
        <f>IF(P20="Large",'C&amp;B'!$E$291,'C&amp;B'!$E$286)</f>
        <v>1350</v>
      </c>
      <c r="AJ20" s="50">
        <f>IF(Q20="Large",'C&amp;B'!$E$291,'C&amp;B'!$E$286)</f>
        <v>1350</v>
      </c>
      <c r="AK20" s="50">
        <f>IF(R20="Large",'C&amp;B'!$E$291,'C&amp;B'!$E$286)</f>
        <v>1350</v>
      </c>
      <c r="AL20" s="50">
        <f>IF(S20="Large",'C&amp;B'!$E$291,'C&amp;B'!$E$286)</f>
        <v>1350</v>
      </c>
      <c r="AM20" s="50">
        <f>IF(T20="Large",'C&amp;B'!$E$291,'C&amp;B'!$E$286)</f>
        <v>1350</v>
      </c>
      <c r="AO20" s="128">
        <v>1</v>
      </c>
      <c r="AP20" s="14">
        <f t="shared" si="8"/>
        <v>1350</v>
      </c>
      <c r="AQ20" s="14">
        <f t="shared" ref="AQ20:AQ26" si="47">$AO20*X20</f>
        <v>1350</v>
      </c>
      <c r="AR20" s="14">
        <f t="shared" ref="AR20:AR26" si="48">$AO20*Y20</f>
        <v>1350</v>
      </c>
      <c r="AS20" s="14">
        <f t="shared" ref="AS20:AS26" si="49">$AO20*Z20</f>
        <v>1350</v>
      </c>
      <c r="AT20" s="14">
        <f t="shared" ref="AT20:AT26" si="50">$AO20*AA20</f>
        <v>1350</v>
      </c>
      <c r="AU20" s="14">
        <f t="shared" ref="AU20:AU26" si="51">$AO20*AB20</f>
        <v>1350</v>
      </c>
      <c r="AV20" s="14">
        <f t="shared" ref="AV20:AV26" si="52">$AO20*AC20</f>
        <v>1350</v>
      </c>
      <c r="AW20" s="14">
        <f t="shared" ref="AW20:AW26" si="53">$AO20*AD20</f>
        <v>1350</v>
      </c>
      <c r="AX20" s="14">
        <f t="shared" ref="AX20:AX26" si="54">$AO20*AE20</f>
        <v>1350</v>
      </c>
      <c r="AY20" s="14">
        <f t="shared" ref="AY20:AY26" si="55">$AO20*AF20</f>
        <v>1350</v>
      </c>
      <c r="AZ20" s="14">
        <f t="shared" ref="AZ20:AZ26" si="56">$AO20*AG20</f>
        <v>1350</v>
      </c>
      <c r="BA20" s="14">
        <f t="shared" ref="BA20:BA26" si="57">$AO20*AH20</f>
        <v>1350</v>
      </c>
      <c r="BB20" s="14">
        <f t="shared" ref="BB20:BB26" si="58">$AO20*AI20</f>
        <v>1350</v>
      </c>
      <c r="BC20" s="14">
        <f t="shared" ref="BC20:BC26" si="59">$AO20*AJ20</f>
        <v>1350</v>
      </c>
      <c r="BD20" s="14">
        <f t="shared" ref="BD20:BD26" si="60">$AO20*AK20</f>
        <v>1350</v>
      </c>
      <c r="BE20" s="14">
        <f t="shared" ref="BE20:BE26" si="61">$AO20*AL20</f>
        <v>1350</v>
      </c>
      <c r="BF20" s="14">
        <f t="shared" si="46"/>
        <v>1350</v>
      </c>
    </row>
    <row r="21" spans="2:58">
      <c r="B21" s="59" t="s">
        <v>352</v>
      </c>
      <c r="C21" s="60" t="s">
        <v>367</v>
      </c>
      <c r="D21" s="52" t="s">
        <v>368</v>
      </c>
      <c r="E21" s="53" t="s">
        <v>368</v>
      </c>
      <c r="F21" s="53" t="s">
        <v>368</v>
      </c>
      <c r="G21" s="53" t="s">
        <v>368</v>
      </c>
      <c r="H21" s="53" t="s">
        <v>368</v>
      </c>
      <c r="I21" s="53" t="s">
        <v>368</v>
      </c>
      <c r="J21" s="53" t="s">
        <v>368</v>
      </c>
      <c r="K21" s="53" t="s">
        <v>368</v>
      </c>
      <c r="L21" s="53" t="s">
        <v>368</v>
      </c>
      <c r="M21" s="53" t="s">
        <v>368</v>
      </c>
      <c r="N21" s="53" t="s">
        <v>368</v>
      </c>
      <c r="O21" s="53" t="s">
        <v>368</v>
      </c>
      <c r="P21" s="53" t="s">
        <v>368</v>
      </c>
      <c r="Q21" s="53" t="s">
        <v>368</v>
      </c>
      <c r="R21" s="53" t="s">
        <v>368</v>
      </c>
      <c r="S21" s="52" t="s">
        <v>368</v>
      </c>
      <c r="T21" s="53" t="s">
        <v>368</v>
      </c>
      <c r="U21" s="50"/>
      <c r="V21" s="138" t="s">
        <v>696</v>
      </c>
      <c r="W21" s="50">
        <v>0</v>
      </c>
      <c r="X21" s="50">
        <v>0</v>
      </c>
      <c r="Y21" s="50">
        <v>0</v>
      </c>
      <c r="Z21" s="50">
        <v>0</v>
      </c>
      <c r="AA21" s="50">
        <v>0</v>
      </c>
      <c r="AB21" s="50">
        <v>0</v>
      </c>
      <c r="AC21" s="50">
        <v>0</v>
      </c>
      <c r="AD21" s="50">
        <v>0</v>
      </c>
      <c r="AE21" s="50">
        <v>0</v>
      </c>
      <c r="AF21" s="50">
        <v>0</v>
      </c>
      <c r="AG21" s="50">
        <v>0</v>
      </c>
      <c r="AH21" s="50">
        <v>0</v>
      </c>
      <c r="AI21" s="50">
        <v>0</v>
      </c>
      <c r="AJ21" s="50">
        <v>0</v>
      </c>
      <c r="AK21" s="50">
        <v>0</v>
      </c>
      <c r="AL21" s="50">
        <v>0</v>
      </c>
      <c r="AM21" s="50">
        <v>0</v>
      </c>
      <c r="AO21" s="128">
        <v>1</v>
      </c>
      <c r="AP21" s="14">
        <f t="shared" si="8"/>
        <v>0</v>
      </c>
      <c r="AQ21" s="14">
        <f t="shared" si="47"/>
        <v>0</v>
      </c>
      <c r="AR21" s="14">
        <f t="shared" si="48"/>
        <v>0</v>
      </c>
      <c r="AS21" s="14">
        <f t="shared" si="49"/>
        <v>0</v>
      </c>
      <c r="AT21" s="14">
        <f t="shared" si="50"/>
        <v>0</v>
      </c>
      <c r="AU21" s="14">
        <f t="shared" si="51"/>
        <v>0</v>
      </c>
      <c r="AV21" s="14">
        <f t="shared" si="52"/>
        <v>0</v>
      </c>
      <c r="AW21" s="14">
        <f t="shared" si="53"/>
        <v>0</v>
      </c>
      <c r="AX21" s="14">
        <f t="shared" si="54"/>
        <v>0</v>
      </c>
      <c r="AY21" s="14">
        <f t="shared" si="55"/>
        <v>0</v>
      </c>
      <c r="AZ21" s="14">
        <f t="shared" si="56"/>
        <v>0</v>
      </c>
      <c r="BA21" s="14">
        <f t="shared" si="57"/>
        <v>0</v>
      </c>
      <c r="BB21" s="14">
        <f t="shared" si="58"/>
        <v>0</v>
      </c>
      <c r="BC21" s="14">
        <f t="shared" si="59"/>
        <v>0</v>
      </c>
      <c r="BD21" s="14">
        <f t="shared" si="60"/>
        <v>0</v>
      </c>
      <c r="BE21" s="14">
        <f t="shared" si="61"/>
        <v>0</v>
      </c>
      <c r="BF21" s="14">
        <f t="shared" si="46"/>
        <v>0</v>
      </c>
    </row>
    <row r="22" spans="2:58">
      <c r="B22" s="59" t="s">
        <v>353</v>
      </c>
      <c r="C22" s="60" t="s">
        <v>354</v>
      </c>
      <c r="D22" s="52" t="s">
        <v>366</v>
      </c>
      <c r="E22" s="53" t="s">
        <v>366</v>
      </c>
      <c r="F22" s="53" t="s">
        <v>366</v>
      </c>
      <c r="G22" s="53" t="s">
        <v>366</v>
      </c>
      <c r="H22" s="53" t="s">
        <v>366</v>
      </c>
      <c r="I22" s="53" t="s">
        <v>366</v>
      </c>
      <c r="J22" s="53" t="s">
        <v>366</v>
      </c>
      <c r="K22" s="53" t="s">
        <v>366</v>
      </c>
      <c r="L22" s="53" t="s">
        <v>366</v>
      </c>
      <c r="M22" s="53" t="s">
        <v>366</v>
      </c>
      <c r="N22" s="53" t="s">
        <v>366</v>
      </c>
      <c r="O22" s="53" t="s">
        <v>366</v>
      </c>
      <c r="P22" s="53" t="s">
        <v>366</v>
      </c>
      <c r="Q22" s="53" t="s">
        <v>366</v>
      </c>
      <c r="R22" s="53" t="s">
        <v>366</v>
      </c>
      <c r="S22" s="52" t="s">
        <v>366</v>
      </c>
      <c r="T22" s="53" t="s">
        <v>366</v>
      </c>
      <c r="U22" s="50"/>
      <c r="V22" s="138" t="s">
        <v>696</v>
      </c>
      <c r="W22" s="50">
        <v>0</v>
      </c>
      <c r="X22" s="50">
        <v>0</v>
      </c>
      <c r="Y22" s="50">
        <v>0</v>
      </c>
      <c r="Z22" s="50">
        <v>0</v>
      </c>
      <c r="AA22" s="50">
        <v>0</v>
      </c>
      <c r="AB22" s="50">
        <v>0</v>
      </c>
      <c r="AC22" s="50">
        <v>0</v>
      </c>
      <c r="AD22" s="50">
        <v>0</v>
      </c>
      <c r="AE22" s="50">
        <v>0</v>
      </c>
      <c r="AF22" s="50">
        <v>0</v>
      </c>
      <c r="AG22" s="50">
        <v>0</v>
      </c>
      <c r="AH22" s="50">
        <v>0</v>
      </c>
      <c r="AI22" s="50">
        <v>0</v>
      </c>
      <c r="AJ22" s="50">
        <v>0</v>
      </c>
      <c r="AK22" s="50">
        <v>0</v>
      </c>
      <c r="AL22" s="50">
        <v>0</v>
      </c>
      <c r="AM22" s="50">
        <v>0</v>
      </c>
      <c r="AO22" s="128">
        <v>1</v>
      </c>
      <c r="AP22" s="14">
        <f t="shared" si="8"/>
        <v>0</v>
      </c>
      <c r="AQ22" s="14">
        <f t="shared" si="47"/>
        <v>0</v>
      </c>
      <c r="AR22" s="14">
        <f t="shared" si="48"/>
        <v>0</v>
      </c>
      <c r="AS22" s="14">
        <f t="shared" si="49"/>
        <v>0</v>
      </c>
      <c r="AT22" s="14">
        <f t="shared" si="50"/>
        <v>0</v>
      </c>
      <c r="AU22" s="14">
        <f t="shared" si="51"/>
        <v>0</v>
      </c>
      <c r="AV22" s="14">
        <f t="shared" si="52"/>
        <v>0</v>
      </c>
      <c r="AW22" s="14">
        <f t="shared" si="53"/>
        <v>0</v>
      </c>
      <c r="AX22" s="14">
        <f t="shared" si="54"/>
        <v>0</v>
      </c>
      <c r="AY22" s="14">
        <f t="shared" si="55"/>
        <v>0</v>
      </c>
      <c r="AZ22" s="14">
        <f t="shared" si="56"/>
        <v>0</v>
      </c>
      <c r="BA22" s="14">
        <f t="shared" si="57"/>
        <v>0</v>
      </c>
      <c r="BB22" s="14">
        <f t="shared" si="58"/>
        <v>0</v>
      </c>
      <c r="BC22" s="14">
        <f t="shared" si="59"/>
        <v>0</v>
      </c>
      <c r="BD22" s="14">
        <f t="shared" si="60"/>
        <v>0</v>
      </c>
      <c r="BE22" s="14">
        <f t="shared" si="61"/>
        <v>0</v>
      </c>
      <c r="BF22" s="14">
        <f t="shared" si="46"/>
        <v>0</v>
      </c>
    </row>
    <row r="23" spans="2:58">
      <c r="B23" s="59" t="s">
        <v>355</v>
      </c>
      <c r="C23" s="60" t="s">
        <v>356</v>
      </c>
      <c r="D23" s="52" t="s">
        <v>366</v>
      </c>
      <c r="E23" s="53" t="s">
        <v>366</v>
      </c>
      <c r="F23" s="53" t="s">
        <v>366</v>
      </c>
      <c r="G23" s="53" t="s">
        <v>366</v>
      </c>
      <c r="H23" s="53" t="s">
        <v>366</v>
      </c>
      <c r="I23" s="53" t="s">
        <v>366</v>
      </c>
      <c r="J23" s="53" t="s">
        <v>366</v>
      </c>
      <c r="K23" s="53" t="s">
        <v>366</v>
      </c>
      <c r="L23" s="53" t="s">
        <v>366</v>
      </c>
      <c r="M23" s="53" t="s">
        <v>366</v>
      </c>
      <c r="N23" s="53" t="s">
        <v>366</v>
      </c>
      <c r="O23" s="53" t="s">
        <v>366</v>
      </c>
      <c r="P23" s="53" t="s">
        <v>366</v>
      </c>
      <c r="Q23" s="53" t="s">
        <v>366</v>
      </c>
      <c r="R23" s="53" t="s">
        <v>366</v>
      </c>
      <c r="S23" s="52" t="s">
        <v>366</v>
      </c>
      <c r="T23" s="53" t="s">
        <v>366</v>
      </c>
      <c r="U23" s="50"/>
      <c r="V23" s="138" t="s">
        <v>696</v>
      </c>
      <c r="W23" s="50">
        <v>0</v>
      </c>
      <c r="X23" s="50">
        <v>0</v>
      </c>
      <c r="Y23" s="50">
        <v>0</v>
      </c>
      <c r="Z23" s="50">
        <v>0</v>
      </c>
      <c r="AA23" s="50">
        <v>0</v>
      </c>
      <c r="AB23" s="50">
        <v>0</v>
      </c>
      <c r="AC23" s="50">
        <v>0</v>
      </c>
      <c r="AD23" s="50">
        <v>0</v>
      </c>
      <c r="AE23" s="50">
        <v>0</v>
      </c>
      <c r="AF23" s="50">
        <v>0</v>
      </c>
      <c r="AG23" s="50">
        <v>0</v>
      </c>
      <c r="AH23" s="50">
        <v>0</v>
      </c>
      <c r="AI23" s="50">
        <v>0</v>
      </c>
      <c r="AJ23" s="50">
        <v>0</v>
      </c>
      <c r="AK23" s="50">
        <v>0</v>
      </c>
      <c r="AL23" s="50">
        <v>0</v>
      </c>
      <c r="AM23" s="50">
        <v>0</v>
      </c>
      <c r="AO23" s="128">
        <v>1</v>
      </c>
      <c r="AP23" s="14">
        <f t="shared" si="8"/>
        <v>0</v>
      </c>
      <c r="AQ23" s="14">
        <f t="shared" si="47"/>
        <v>0</v>
      </c>
      <c r="AR23" s="14">
        <f t="shared" si="48"/>
        <v>0</v>
      </c>
      <c r="AS23" s="14">
        <f t="shared" si="49"/>
        <v>0</v>
      </c>
      <c r="AT23" s="14">
        <f t="shared" si="50"/>
        <v>0</v>
      </c>
      <c r="AU23" s="14">
        <f t="shared" si="51"/>
        <v>0</v>
      </c>
      <c r="AV23" s="14">
        <f t="shared" si="52"/>
        <v>0</v>
      </c>
      <c r="AW23" s="14">
        <f t="shared" si="53"/>
        <v>0</v>
      </c>
      <c r="AX23" s="14">
        <f t="shared" si="54"/>
        <v>0</v>
      </c>
      <c r="AY23" s="14">
        <f t="shared" si="55"/>
        <v>0</v>
      </c>
      <c r="AZ23" s="14">
        <f t="shared" si="56"/>
        <v>0</v>
      </c>
      <c r="BA23" s="14">
        <f t="shared" si="57"/>
        <v>0</v>
      </c>
      <c r="BB23" s="14">
        <f t="shared" si="58"/>
        <v>0</v>
      </c>
      <c r="BC23" s="14">
        <f t="shared" si="59"/>
        <v>0</v>
      </c>
      <c r="BD23" s="14">
        <f t="shared" si="60"/>
        <v>0</v>
      </c>
      <c r="BE23" s="14">
        <f t="shared" si="61"/>
        <v>0</v>
      </c>
      <c r="BF23" s="14">
        <f t="shared" si="46"/>
        <v>0</v>
      </c>
    </row>
    <row r="24" spans="2:58">
      <c r="B24" s="59" t="s">
        <v>357</v>
      </c>
      <c r="C24" s="60" t="s">
        <v>358</v>
      </c>
      <c r="D24" s="52" t="s">
        <v>369</v>
      </c>
      <c r="E24" s="98" t="s">
        <v>366</v>
      </c>
      <c r="F24" s="98" t="s">
        <v>366</v>
      </c>
      <c r="G24" s="98" t="s">
        <v>366</v>
      </c>
      <c r="H24" s="98" t="s">
        <v>366</v>
      </c>
      <c r="I24" s="98" t="s">
        <v>366</v>
      </c>
      <c r="J24" s="98" t="s">
        <v>366</v>
      </c>
      <c r="K24" s="98" t="s">
        <v>366</v>
      </c>
      <c r="L24" s="98" t="s">
        <v>366</v>
      </c>
      <c r="M24" s="98" t="s">
        <v>366</v>
      </c>
      <c r="N24" s="98" t="s">
        <v>366</v>
      </c>
      <c r="O24" s="98" t="s">
        <v>366</v>
      </c>
      <c r="P24" s="98" t="s">
        <v>366</v>
      </c>
      <c r="Q24" s="98" t="s">
        <v>366</v>
      </c>
      <c r="R24" s="98" t="s">
        <v>366</v>
      </c>
      <c r="S24" s="52" t="s">
        <v>366</v>
      </c>
      <c r="T24" s="134" t="str">
        <f>INPUT!C35</f>
        <v>None</v>
      </c>
      <c r="U24" s="50"/>
      <c r="V24" s="11" t="s">
        <v>699</v>
      </c>
      <c r="W24" s="50">
        <f>IF(D24="Yes",'C&amp;B'!$E$313,0)</f>
        <v>400</v>
      </c>
      <c r="X24" s="50">
        <f>IF(E24="Yes",'C&amp;B'!$E$313,0)</f>
        <v>0</v>
      </c>
      <c r="Y24" s="50">
        <f>IF(F24="Yes",'C&amp;B'!$E$313,0)</f>
        <v>0</v>
      </c>
      <c r="Z24" s="50">
        <f>IF(G24="Yes",'C&amp;B'!$E$313,0)</f>
        <v>0</v>
      </c>
      <c r="AA24" s="50">
        <f>IF(H24="Yes",'C&amp;B'!$E$313,0)</f>
        <v>0</v>
      </c>
      <c r="AB24" s="50">
        <f>IF(I24="Yes",'C&amp;B'!$E$313,0)</f>
        <v>0</v>
      </c>
      <c r="AC24" s="50">
        <f>IF(J24="Yes",'C&amp;B'!$E$313,0)</f>
        <v>0</v>
      </c>
      <c r="AD24" s="50">
        <f>IF(K24="Yes",'C&amp;B'!$E$313,0)</f>
        <v>0</v>
      </c>
      <c r="AE24" s="50">
        <f>IF(L24="Yes",'C&amp;B'!$E$313,0)</f>
        <v>0</v>
      </c>
      <c r="AF24" s="50">
        <f>IF(M24="Yes",'C&amp;B'!$E$313,0)</f>
        <v>0</v>
      </c>
      <c r="AG24" s="50">
        <f>IF(N24="Yes",'C&amp;B'!$E$313,0)</f>
        <v>0</v>
      </c>
      <c r="AH24" s="50">
        <f>IF(O24="Yes",'C&amp;B'!$E$313,0)</f>
        <v>0</v>
      </c>
      <c r="AI24" s="50">
        <f>IF(P24="Yes",'C&amp;B'!$E$313,0)</f>
        <v>0</v>
      </c>
      <c r="AJ24" s="50">
        <f>IF(Q24="Yes",'C&amp;B'!$E$313,0)</f>
        <v>0</v>
      </c>
      <c r="AK24" s="50">
        <f>IF(R24="Yes",'C&amp;B'!$E$313,0)</f>
        <v>0</v>
      </c>
      <c r="AL24" s="50">
        <f>IF(S24="Yes",'C&amp;B'!$E$313,0)</f>
        <v>0</v>
      </c>
      <c r="AM24" s="50">
        <f>IF(T24="Yes",'C&amp;B'!$E$313,0)</f>
        <v>0</v>
      </c>
      <c r="AO24" s="128">
        <v>1</v>
      </c>
      <c r="AP24" s="14">
        <f t="shared" si="8"/>
        <v>400</v>
      </c>
      <c r="AQ24" s="14">
        <f t="shared" si="47"/>
        <v>0</v>
      </c>
      <c r="AR24" s="14">
        <f t="shared" si="48"/>
        <v>0</v>
      </c>
      <c r="AS24" s="14">
        <f t="shared" si="49"/>
        <v>0</v>
      </c>
      <c r="AT24" s="14">
        <f t="shared" si="50"/>
        <v>0</v>
      </c>
      <c r="AU24" s="14">
        <f t="shared" si="51"/>
        <v>0</v>
      </c>
      <c r="AV24" s="14">
        <f t="shared" si="52"/>
        <v>0</v>
      </c>
      <c r="AW24" s="14">
        <f t="shared" si="53"/>
        <v>0</v>
      </c>
      <c r="AX24" s="14">
        <f t="shared" si="54"/>
        <v>0</v>
      </c>
      <c r="AY24" s="14">
        <f t="shared" si="55"/>
        <v>0</v>
      </c>
      <c r="AZ24" s="14">
        <f t="shared" si="56"/>
        <v>0</v>
      </c>
      <c r="BA24" s="14">
        <f t="shared" si="57"/>
        <v>0</v>
      </c>
      <c r="BB24" s="14">
        <f t="shared" si="58"/>
        <v>0</v>
      </c>
      <c r="BC24" s="14">
        <f t="shared" si="59"/>
        <v>0</v>
      </c>
      <c r="BD24" s="14">
        <f t="shared" si="60"/>
        <v>0</v>
      </c>
      <c r="BE24" s="14">
        <f t="shared" si="61"/>
        <v>0</v>
      </c>
      <c r="BF24" s="14">
        <f t="shared" si="46"/>
        <v>0</v>
      </c>
    </row>
    <row r="25" spans="2:58">
      <c r="B25" s="59" t="s">
        <v>370</v>
      </c>
      <c r="C25" s="60" t="s">
        <v>19</v>
      </c>
      <c r="D25" s="52">
        <v>80</v>
      </c>
      <c r="E25" s="54">
        <f>D25</f>
        <v>80</v>
      </c>
      <c r="F25" s="54">
        <f t="shared" ref="F25:T25" si="62">E25</f>
        <v>80</v>
      </c>
      <c r="G25" s="54">
        <f t="shared" si="62"/>
        <v>80</v>
      </c>
      <c r="H25" s="54">
        <f t="shared" si="62"/>
        <v>80</v>
      </c>
      <c r="I25" s="54">
        <f t="shared" si="62"/>
        <v>80</v>
      </c>
      <c r="J25" s="54">
        <f t="shared" si="62"/>
        <v>80</v>
      </c>
      <c r="K25" s="54">
        <f t="shared" si="62"/>
        <v>80</v>
      </c>
      <c r="L25" s="54">
        <f t="shared" si="62"/>
        <v>80</v>
      </c>
      <c r="M25" s="54">
        <f t="shared" si="62"/>
        <v>80</v>
      </c>
      <c r="N25" s="54">
        <f t="shared" si="62"/>
        <v>80</v>
      </c>
      <c r="O25" s="54">
        <f t="shared" si="62"/>
        <v>80</v>
      </c>
      <c r="P25" s="54">
        <f t="shared" si="62"/>
        <v>80</v>
      </c>
      <c r="Q25" s="54">
        <f t="shared" si="62"/>
        <v>80</v>
      </c>
      <c r="R25" s="54">
        <f t="shared" si="62"/>
        <v>80</v>
      </c>
      <c r="S25" s="54">
        <f t="shared" si="62"/>
        <v>80</v>
      </c>
      <c r="T25" s="54">
        <f t="shared" si="62"/>
        <v>80</v>
      </c>
      <c r="U25" s="50"/>
      <c r="V25" s="138" t="s">
        <v>696</v>
      </c>
      <c r="W25" s="50">
        <v>0</v>
      </c>
      <c r="X25" s="50">
        <v>0</v>
      </c>
      <c r="Y25" s="50">
        <v>0</v>
      </c>
      <c r="Z25" s="50">
        <v>0</v>
      </c>
      <c r="AA25" s="50">
        <v>0</v>
      </c>
      <c r="AB25" s="50">
        <v>0</v>
      </c>
      <c r="AC25" s="50">
        <v>0</v>
      </c>
      <c r="AD25" s="50">
        <v>0</v>
      </c>
      <c r="AE25" s="50">
        <v>0</v>
      </c>
      <c r="AF25" s="50">
        <v>0</v>
      </c>
      <c r="AG25" s="50">
        <v>0</v>
      </c>
      <c r="AH25" s="50">
        <v>0</v>
      </c>
      <c r="AI25" s="50">
        <v>0</v>
      </c>
      <c r="AJ25" s="50">
        <v>0</v>
      </c>
      <c r="AK25" s="50">
        <v>0</v>
      </c>
      <c r="AL25" s="50">
        <v>0</v>
      </c>
      <c r="AM25" s="50">
        <v>0</v>
      </c>
      <c r="AO25" s="128">
        <v>1</v>
      </c>
      <c r="AP25" s="14">
        <f t="shared" si="8"/>
        <v>0</v>
      </c>
      <c r="AQ25" s="14">
        <f t="shared" si="47"/>
        <v>0</v>
      </c>
      <c r="AR25" s="14">
        <f t="shared" si="48"/>
        <v>0</v>
      </c>
      <c r="AS25" s="14">
        <f t="shared" si="49"/>
        <v>0</v>
      </c>
      <c r="AT25" s="14">
        <f t="shared" si="50"/>
        <v>0</v>
      </c>
      <c r="AU25" s="14">
        <f t="shared" si="51"/>
        <v>0</v>
      </c>
      <c r="AV25" s="14">
        <f t="shared" si="52"/>
        <v>0</v>
      </c>
      <c r="AW25" s="14">
        <f t="shared" si="53"/>
        <v>0</v>
      </c>
      <c r="AX25" s="14">
        <f t="shared" si="54"/>
        <v>0</v>
      </c>
      <c r="AY25" s="14">
        <f t="shared" si="55"/>
        <v>0</v>
      </c>
      <c r="AZ25" s="14">
        <f t="shared" si="56"/>
        <v>0</v>
      </c>
      <c r="BA25" s="14">
        <f t="shared" si="57"/>
        <v>0</v>
      </c>
      <c r="BB25" s="14">
        <f t="shared" si="58"/>
        <v>0</v>
      </c>
      <c r="BC25" s="14">
        <f t="shared" si="59"/>
        <v>0</v>
      </c>
      <c r="BD25" s="14">
        <f t="shared" si="60"/>
        <v>0</v>
      </c>
      <c r="BE25" s="14">
        <f t="shared" si="61"/>
        <v>0</v>
      </c>
      <c r="BF25" s="14">
        <f t="shared" si="46"/>
        <v>0</v>
      </c>
    </row>
    <row r="26" spans="2:58">
      <c r="B26" s="59" t="s">
        <v>371</v>
      </c>
      <c r="C26" s="60" t="s">
        <v>79</v>
      </c>
      <c r="D26" s="62">
        <f>SAP!C147</f>
        <v>3.6246153846153848</v>
      </c>
      <c r="E26" s="54">
        <v>0</v>
      </c>
      <c r="F26" s="54">
        <v>0</v>
      </c>
      <c r="G26" s="54">
        <v>0</v>
      </c>
      <c r="H26" s="54">
        <v>0</v>
      </c>
      <c r="I26" s="54">
        <v>0</v>
      </c>
      <c r="J26" s="54">
        <v>0</v>
      </c>
      <c r="K26" s="54">
        <v>0</v>
      </c>
      <c r="L26" s="54">
        <v>0</v>
      </c>
      <c r="M26" s="54">
        <v>0</v>
      </c>
      <c r="N26" s="54">
        <v>0</v>
      </c>
      <c r="O26" s="54">
        <v>0</v>
      </c>
      <c r="P26" s="54">
        <v>0</v>
      </c>
      <c r="Q26" s="54">
        <v>0</v>
      </c>
      <c r="R26" s="54">
        <v>0</v>
      </c>
      <c r="S26" s="52">
        <v>0</v>
      </c>
      <c r="T26" s="134">
        <f>INPUT!C36</f>
        <v>0</v>
      </c>
      <c r="U26" s="50"/>
      <c r="V26" s="138" t="s">
        <v>699</v>
      </c>
      <c r="W26" s="143">
        <f>IF(D26=0,0,IF(D26&lt;4,'C&amp;B'!$E$316+(D26*'C&amp;B'!$E$317),D26*'C&amp;B'!$E$318))</f>
        <v>3274.7692307692309</v>
      </c>
      <c r="X26" s="143">
        <f>IF(E26=0,0,IF(E26&lt;4,'C&amp;B'!$E$316+(E26*'C&amp;B'!$E$317),E26*'C&amp;B'!$E$318))</f>
        <v>0</v>
      </c>
      <c r="Y26" s="143">
        <f>IF(F26=0,0,IF(F26&lt;4,'C&amp;B'!$E$316+(F26*'C&amp;B'!$E$317),F26*'C&amp;B'!$E$318))</f>
        <v>0</v>
      </c>
      <c r="Z26" s="143">
        <f>IF(G26=0,0,IF(G26&lt;4,'C&amp;B'!$E$316+(G26*'C&amp;B'!$E$317),G26*'C&amp;B'!$E$318))</f>
        <v>0</v>
      </c>
      <c r="AA26" s="143">
        <f>IF(H26=0,0,IF(H26&lt;4,'C&amp;B'!$E$316+(H26*'C&amp;B'!$E$317),H26*'C&amp;B'!$E$318))</f>
        <v>0</v>
      </c>
      <c r="AB26" s="143">
        <f>IF(I26=0,0,IF(I26&lt;4,'C&amp;B'!$E$316+(I26*'C&amp;B'!$E$317),I26*'C&amp;B'!$E$318))</f>
        <v>0</v>
      </c>
      <c r="AC26" s="143">
        <f>IF(J26=0,0,IF(J26&lt;4,'C&amp;B'!$E$316+(J26*'C&amp;B'!$E$317),J26*'C&amp;B'!$E$318))</f>
        <v>0</v>
      </c>
      <c r="AD26" s="143">
        <f>IF(K26=0,0,IF(K26&lt;4,'C&amp;B'!$E$316+(K26*'C&amp;B'!$E$317),K26*'C&amp;B'!$E$318))</f>
        <v>0</v>
      </c>
      <c r="AE26" s="143">
        <f>IF(L26=0,0,IF(L26&lt;4,'C&amp;B'!$E$316+(L26*'C&amp;B'!$E$317),L26*'C&amp;B'!$E$318))</f>
        <v>0</v>
      </c>
      <c r="AF26" s="143">
        <f>IF(M26=0,0,IF(M26&lt;4,'C&amp;B'!$E$316+(M26*'C&amp;B'!$E$317),M26*'C&amp;B'!$E$318))</f>
        <v>0</v>
      </c>
      <c r="AG26" s="143">
        <f>IF(N26=0,0,IF(N26&lt;4,'C&amp;B'!$E$316+(N26*'C&amp;B'!$E$317),N26*'C&amp;B'!$E$318))</f>
        <v>0</v>
      </c>
      <c r="AH26" s="143">
        <f>IF(O26=0,0,IF(O26&lt;4,'C&amp;B'!$E$316+(O26*'C&amp;B'!$E$317),O26*'C&amp;B'!$E$318))</f>
        <v>0</v>
      </c>
      <c r="AI26" s="143">
        <f>IF(P26=0,0,IF(P26&lt;4,'C&amp;B'!$E$316+(P26*'C&amp;B'!$E$317),P26*'C&amp;B'!$E$318))</f>
        <v>0</v>
      </c>
      <c r="AJ26" s="143">
        <f>IF(Q26=0,0,IF(Q26&lt;4,'C&amp;B'!$E$316+(Q26*'C&amp;B'!$E$317),Q26*'C&amp;B'!$E$318))</f>
        <v>0</v>
      </c>
      <c r="AK26" s="143">
        <f>IF(R26=0,0,IF(R26&lt;4,'C&amp;B'!$E$316+(R26*'C&amp;B'!$E$317),R26*'C&amp;B'!$E$318))</f>
        <v>0</v>
      </c>
      <c r="AL26" s="143">
        <f>IF(S26=0,0,IF(S26&lt;4,'C&amp;B'!$E$316+(S26*'C&amp;B'!$E$317),S26*'C&amp;B'!$E$318))</f>
        <v>0</v>
      </c>
      <c r="AM26" s="143">
        <f>IF(T26=0,0,IF(T26&lt;4,'C&amp;B'!$E$316+(T26*'C&amp;B'!$E$317),T26*'C&amp;B'!$E$318))</f>
        <v>0</v>
      </c>
      <c r="AO26" s="128">
        <v>1</v>
      </c>
      <c r="AP26" s="14">
        <f t="shared" si="8"/>
        <v>3274.7692307692309</v>
      </c>
      <c r="AQ26" s="14">
        <f t="shared" si="47"/>
        <v>0</v>
      </c>
      <c r="AR26" s="14">
        <f t="shared" si="48"/>
        <v>0</v>
      </c>
      <c r="AS26" s="14">
        <f t="shared" si="49"/>
        <v>0</v>
      </c>
      <c r="AT26" s="14">
        <f t="shared" si="50"/>
        <v>0</v>
      </c>
      <c r="AU26" s="14">
        <f t="shared" si="51"/>
        <v>0</v>
      </c>
      <c r="AV26" s="14">
        <f t="shared" si="52"/>
        <v>0</v>
      </c>
      <c r="AW26" s="14">
        <f t="shared" si="53"/>
        <v>0</v>
      </c>
      <c r="AX26" s="14">
        <f t="shared" si="54"/>
        <v>0</v>
      </c>
      <c r="AY26" s="14">
        <f t="shared" si="55"/>
        <v>0</v>
      </c>
      <c r="AZ26" s="14">
        <f t="shared" si="56"/>
        <v>0</v>
      </c>
      <c r="BA26" s="14">
        <f t="shared" si="57"/>
        <v>0</v>
      </c>
      <c r="BB26" s="14">
        <f t="shared" si="58"/>
        <v>0</v>
      </c>
      <c r="BC26" s="14">
        <f t="shared" si="59"/>
        <v>0</v>
      </c>
      <c r="BD26" s="14">
        <f t="shared" si="60"/>
        <v>0</v>
      </c>
      <c r="BE26" s="14">
        <f t="shared" si="61"/>
        <v>0</v>
      </c>
      <c r="BF26" s="14">
        <f t="shared" si="46"/>
        <v>0</v>
      </c>
    </row>
    <row r="27" spans="2:58">
      <c r="B27" s="59" t="s">
        <v>373</v>
      </c>
      <c r="C27" s="60" t="s">
        <v>450</v>
      </c>
      <c r="D27" s="69">
        <f>D87</f>
        <v>42.437689069999969</v>
      </c>
      <c r="E27" s="53">
        <f>'C&amp;B'!C111</f>
        <v>43.74</v>
      </c>
      <c r="F27" s="53">
        <f>E27</f>
        <v>43.74</v>
      </c>
      <c r="G27" s="53">
        <f>'C&amp;B'!C112</f>
        <v>34.840000000000003</v>
      </c>
      <c r="H27" s="53">
        <f>G27</f>
        <v>34.840000000000003</v>
      </c>
      <c r="I27" s="53">
        <f>'C&amp;B'!C113</f>
        <v>34.68</v>
      </c>
      <c r="J27" s="53">
        <f>I27</f>
        <v>34.68</v>
      </c>
      <c r="K27" s="53">
        <f>'C&amp;B'!C114</f>
        <v>29.52</v>
      </c>
      <c r="L27" s="53">
        <f>K27</f>
        <v>29.52</v>
      </c>
      <c r="M27" s="53">
        <f>'C&amp;B'!C115</f>
        <v>24.71</v>
      </c>
      <c r="N27" s="53">
        <f>M27</f>
        <v>24.71</v>
      </c>
      <c r="O27" s="53">
        <f>'C&amp;B'!C116</f>
        <v>19.73</v>
      </c>
      <c r="P27" s="53">
        <f>O27</f>
        <v>19.73</v>
      </c>
      <c r="Q27" s="53">
        <f>'C&amp;B'!C117</f>
        <v>14.85</v>
      </c>
      <c r="R27" s="53">
        <f>Q27</f>
        <v>14.85</v>
      </c>
      <c r="S27" s="69">
        <f>L87</f>
        <v>39.828395642299988</v>
      </c>
      <c r="T27" s="69">
        <f>M87</f>
        <v>42.97997541279998</v>
      </c>
      <c r="U27" s="50"/>
      <c r="V27" s="138"/>
      <c r="W27" s="50"/>
      <c r="X27" s="50"/>
      <c r="AO27" t="s">
        <v>501</v>
      </c>
      <c r="AP27" s="14">
        <f>SUM(AP4:AP26)</f>
        <v>74642.169230769228</v>
      </c>
      <c r="AQ27" s="14">
        <f t="shared" ref="AQ27:BF27" si="63">SUM(AQ4:AQ26)</f>
        <v>69932.600000000006</v>
      </c>
      <c r="AR27" s="14">
        <f t="shared" si="63"/>
        <v>70640.600000000006</v>
      </c>
      <c r="AS27" s="14">
        <f t="shared" si="63"/>
        <v>73305.799999999988</v>
      </c>
      <c r="AT27" s="14">
        <f t="shared" si="63"/>
        <v>74013.799999999988</v>
      </c>
      <c r="AU27" s="14">
        <f t="shared" si="63"/>
        <v>71454</v>
      </c>
      <c r="AV27" s="14">
        <f t="shared" si="63"/>
        <v>72162</v>
      </c>
      <c r="AW27" s="14">
        <f t="shared" si="63"/>
        <v>73144.899999999994</v>
      </c>
      <c r="AX27" s="14">
        <f t="shared" si="63"/>
        <v>73852.899999999994</v>
      </c>
      <c r="AY27" s="14">
        <f t="shared" si="63"/>
        <v>75185.799999999988</v>
      </c>
      <c r="AZ27" s="14">
        <f t="shared" si="63"/>
        <v>75893.799999999988</v>
      </c>
      <c r="BA27" s="14">
        <f t="shared" si="63"/>
        <v>75186.799999999988</v>
      </c>
      <c r="BB27" s="14">
        <f t="shared" si="63"/>
        <v>75894.799999999988</v>
      </c>
      <c r="BC27" s="14">
        <f t="shared" si="63"/>
        <v>76126.600000000006</v>
      </c>
      <c r="BD27" s="14">
        <f t="shared" si="63"/>
        <v>76834.600000000006</v>
      </c>
      <c r="BE27" s="14">
        <f t="shared" si="63"/>
        <v>74010.799999999988</v>
      </c>
      <c r="BF27" s="14">
        <f t="shared" si="63"/>
        <v>70640.600000000006</v>
      </c>
    </row>
    <row r="28" spans="2:58">
      <c r="B28" s="59" t="s">
        <v>374</v>
      </c>
      <c r="C28" s="60" t="s">
        <v>450</v>
      </c>
      <c r="D28" s="73">
        <f>E28-SAP!C103</f>
        <v>15.123123945593511</v>
      </c>
      <c r="E28" s="53">
        <f>'C&amp;B'!D111</f>
        <v>18.82</v>
      </c>
      <c r="F28" s="53">
        <f>'C&amp;B'!D118</f>
        <v>18.47</v>
      </c>
      <c r="G28" s="53">
        <f>'C&amp;B'!D112</f>
        <v>18.57</v>
      </c>
      <c r="H28" s="53">
        <f>'C&amp;B'!D119</f>
        <v>19.02</v>
      </c>
      <c r="I28" s="53">
        <f>'C&amp;B'!D113</f>
        <v>18.47</v>
      </c>
      <c r="J28" s="53">
        <f>'C&amp;B'!D120</f>
        <v>18.47</v>
      </c>
      <c r="K28" s="53">
        <f>'C&amp;B'!D114</f>
        <v>18.47</v>
      </c>
      <c r="L28" s="53">
        <f>'C&amp;B'!D121</f>
        <v>18.47</v>
      </c>
      <c r="M28" s="53">
        <f>'C&amp;B'!D115</f>
        <v>18.47</v>
      </c>
      <c r="N28" s="53">
        <f>'C&amp;B'!D122</f>
        <v>18.47</v>
      </c>
      <c r="O28" s="53">
        <f>'C&amp;B'!D116</f>
        <v>18.47</v>
      </c>
      <c r="P28" s="53">
        <f>'C&amp;B'!D123</f>
        <v>18.47</v>
      </c>
      <c r="Q28" s="53">
        <f>'C&amp;B'!D117</f>
        <v>18.47</v>
      </c>
      <c r="R28" s="53">
        <f>'C&amp;B'!D124</f>
        <v>18.47</v>
      </c>
      <c r="S28" s="54">
        <f>R28</f>
        <v>18.47</v>
      </c>
      <c r="T28" s="54">
        <f>S28</f>
        <v>18.47</v>
      </c>
      <c r="U28" s="50"/>
      <c r="V28" s="138"/>
      <c r="W28" s="50"/>
      <c r="X28" s="50"/>
      <c r="AO28" t="s">
        <v>704</v>
      </c>
      <c r="AP28" s="14">
        <f>AP27-$AP$27</f>
        <v>0</v>
      </c>
      <c r="AQ28" s="14">
        <f t="shared" ref="AQ28:BF28" si="64">AQ27-$AP$27</f>
        <v>-4709.5692307692225</v>
      </c>
      <c r="AR28" s="14">
        <f t="shared" si="64"/>
        <v>-4001.5692307692225</v>
      </c>
      <c r="AS28" s="14">
        <f t="shared" si="64"/>
        <v>-1336.3692307692399</v>
      </c>
      <c r="AT28" s="14">
        <f t="shared" si="64"/>
        <v>-628.36923076923995</v>
      </c>
      <c r="AU28" s="14">
        <f t="shared" si="64"/>
        <v>-3188.1692307692283</v>
      </c>
      <c r="AV28" s="14">
        <f t="shared" si="64"/>
        <v>-2480.1692307692283</v>
      </c>
      <c r="AW28" s="14">
        <f t="shared" si="64"/>
        <v>-1497.2692307692341</v>
      </c>
      <c r="AX28" s="14">
        <f t="shared" si="64"/>
        <v>-789.26923076923413</v>
      </c>
      <c r="AY28" s="14">
        <f t="shared" si="64"/>
        <v>543.63076923076005</v>
      </c>
      <c r="AZ28" s="14">
        <f t="shared" si="64"/>
        <v>1251.6307692307601</v>
      </c>
      <c r="BA28" s="14">
        <f t="shared" si="64"/>
        <v>544.63076923076005</v>
      </c>
      <c r="BB28" s="14">
        <f t="shared" si="64"/>
        <v>1252.6307692307601</v>
      </c>
      <c r="BC28" s="14">
        <f t="shared" si="64"/>
        <v>1484.4307692307775</v>
      </c>
      <c r="BD28" s="14">
        <f t="shared" si="64"/>
        <v>2192.4307692307775</v>
      </c>
      <c r="BE28" s="14">
        <f t="shared" si="64"/>
        <v>-631.36923076923995</v>
      </c>
      <c r="BF28" s="14">
        <f t="shared" si="64"/>
        <v>-4001.5692307692225</v>
      </c>
    </row>
    <row r="29" spans="2:58">
      <c r="B29" s="59" t="s">
        <v>375</v>
      </c>
      <c r="C29" s="60" t="s">
        <v>450</v>
      </c>
      <c r="D29" s="73">
        <f>D27/D16</f>
        <v>47.416412368715051</v>
      </c>
      <c r="E29" s="73">
        <f t="shared" ref="E29:T29" si="65">E27/E16</f>
        <v>48.871508379888269</v>
      </c>
      <c r="F29" s="73">
        <f t="shared" si="65"/>
        <v>12.864705882352947</v>
      </c>
      <c r="G29" s="73">
        <f t="shared" si="65"/>
        <v>38.927374301675982</v>
      </c>
      <c r="H29" s="73">
        <f t="shared" si="65"/>
        <v>10.247058823529416</v>
      </c>
      <c r="I29" s="73">
        <f t="shared" si="65"/>
        <v>38.748603351955303</v>
      </c>
      <c r="J29" s="73">
        <f t="shared" si="65"/>
        <v>10.200000000000005</v>
      </c>
      <c r="K29" s="73">
        <f t="shared" si="65"/>
        <v>32.983240223463689</v>
      </c>
      <c r="L29" s="73">
        <f t="shared" si="65"/>
        <v>8.6823529411764735</v>
      </c>
      <c r="M29" s="73">
        <f t="shared" si="65"/>
        <v>27.608938547486034</v>
      </c>
      <c r="N29" s="73">
        <f t="shared" si="65"/>
        <v>7.2676470588235329</v>
      </c>
      <c r="O29" s="73">
        <f t="shared" si="65"/>
        <v>22.044692737430168</v>
      </c>
      <c r="P29" s="73">
        <f t="shared" si="65"/>
        <v>5.8029411764705907</v>
      </c>
      <c r="Q29" s="73">
        <f t="shared" si="65"/>
        <v>16.592178770949719</v>
      </c>
      <c r="R29" s="73">
        <f t="shared" si="65"/>
        <v>4.3676470588235308</v>
      </c>
      <c r="S29" s="73">
        <f t="shared" si="65"/>
        <v>11.714234012441178</v>
      </c>
      <c r="T29" s="73">
        <f t="shared" si="65"/>
        <v>12.641169239058824</v>
      </c>
      <c r="U29" s="50"/>
      <c r="V29" s="138"/>
      <c r="W29" s="50"/>
      <c r="X29" s="50"/>
      <c r="AO29" t="s">
        <v>705</v>
      </c>
      <c r="AP29" s="14">
        <f>AP27-$BE$27</f>
        <v>631.36923076923995</v>
      </c>
      <c r="AQ29" s="14">
        <f t="shared" ref="AQ29:BF29" si="66">AQ27-$BE$27</f>
        <v>-4078.1999999999825</v>
      </c>
      <c r="AR29" s="14">
        <f t="shared" si="66"/>
        <v>-3370.1999999999825</v>
      </c>
      <c r="AS29" s="14">
        <f t="shared" si="66"/>
        <v>-705</v>
      </c>
      <c r="AT29" s="14">
        <f t="shared" si="66"/>
        <v>3</v>
      </c>
      <c r="AU29" s="14">
        <f t="shared" si="66"/>
        <v>-2556.7999999999884</v>
      </c>
      <c r="AV29" s="14">
        <f t="shared" si="66"/>
        <v>-1848.7999999999884</v>
      </c>
      <c r="AW29" s="14">
        <f t="shared" si="66"/>
        <v>-865.89999999999418</v>
      </c>
      <c r="AX29" s="14">
        <f t="shared" si="66"/>
        <v>-157.89999999999418</v>
      </c>
      <c r="AY29" s="14">
        <f t="shared" si="66"/>
        <v>1175</v>
      </c>
      <c r="AZ29" s="14">
        <f t="shared" si="66"/>
        <v>1883</v>
      </c>
      <c r="BA29" s="14">
        <f t="shared" si="66"/>
        <v>1176</v>
      </c>
      <c r="BB29" s="14">
        <f t="shared" si="66"/>
        <v>1884</v>
      </c>
      <c r="BC29" s="14">
        <f t="shared" si="66"/>
        <v>2115.8000000000175</v>
      </c>
      <c r="BD29" s="14">
        <f t="shared" si="66"/>
        <v>2823.8000000000175</v>
      </c>
      <c r="BE29" s="14">
        <f t="shared" si="66"/>
        <v>0</v>
      </c>
      <c r="BF29" s="14">
        <f t="shared" si="66"/>
        <v>-3370.1999999999825</v>
      </c>
    </row>
    <row r="30" spans="2:58">
      <c r="B30" s="59" t="s">
        <v>376</v>
      </c>
      <c r="C30" s="60" t="s">
        <v>450</v>
      </c>
      <c r="D30" s="73">
        <f>D28/D17</f>
        <v>16.897345190607275</v>
      </c>
      <c r="E30" s="73">
        <f t="shared" ref="E30:T30" si="67">E28/E17</f>
        <v>21.027932960893853</v>
      </c>
      <c r="F30" s="73">
        <f t="shared" si="67"/>
        <v>8.0304347826086957</v>
      </c>
      <c r="G30" s="73">
        <f t="shared" si="67"/>
        <v>20.748603351955307</v>
      </c>
      <c r="H30" s="73">
        <f t="shared" si="67"/>
        <v>8.269565217391305</v>
      </c>
      <c r="I30" s="73">
        <f t="shared" si="67"/>
        <v>20.636871508379887</v>
      </c>
      <c r="J30" s="73">
        <f t="shared" si="67"/>
        <v>8.0304347826086957</v>
      </c>
      <c r="K30" s="73">
        <f t="shared" si="67"/>
        <v>20.636871508379887</v>
      </c>
      <c r="L30" s="73">
        <f t="shared" si="67"/>
        <v>8.0304347826086957</v>
      </c>
      <c r="M30" s="73">
        <f t="shared" si="67"/>
        <v>20.636871508379887</v>
      </c>
      <c r="N30" s="73">
        <f t="shared" si="67"/>
        <v>8.0304347826086957</v>
      </c>
      <c r="O30" s="73">
        <f t="shared" si="67"/>
        <v>20.636871508379887</v>
      </c>
      <c r="P30" s="73">
        <f t="shared" si="67"/>
        <v>8.0304347826086957</v>
      </c>
      <c r="Q30" s="73">
        <f t="shared" si="67"/>
        <v>20.636871508379887</v>
      </c>
      <c r="R30" s="73">
        <f t="shared" si="67"/>
        <v>8.0304347826086957</v>
      </c>
      <c r="S30" s="73">
        <f t="shared" si="67"/>
        <v>8.0304347826086957</v>
      </c>
      <c r="T30" s="73">
        <f t="shared" si="67"/>
        <v>8.0304347826086957</v>
      </c>
      <c r="U30" s="50"/>
      <c r="V30" s="138"/>
      <c r="W30" s="50"/>
      <c r="X30" s="50"/>
    </row>
    <row r="31" spans="2:58">
      <c r="B31" s="59" t="s">
        <v>377</v>
      </c>
      <c r="C31" s="60" t="s">
        <v>450</v>
      </c>
      <c r="D31" s="73">
        <f>(IF(D5="Natural Ventilation",SAP!$C$24+(SAP!$C$30*'C&amp;B'!$C$19),SAP!$C$24+SAP!$C$31*'C&amp;B'!$C$19))/'C&amp;B'!$C$13</f>
        <v>6.2411340734415024</v>
      </c>
      <c r="E31" s="73">
        <f>(IF(E5="Natural Ventilation",SAP!$C$24+(SAP!$C$30*'C&amp;B'!$C$19),SAP!$C$24+SAP!$C$31*'C&amp;B'!$C$19))/'C&amp;B'!$C$13</f>
        <v>6.2411340734415024</v>
      </c>
      <c r="F31" s="73">
        <f>(IF(F5="Natural Ventilation",SAP!$C$24+(SAP!$C$30*'C&amp;B'!$C$19),SAP!$C$24+SAP!$C$31*'C&amp;B'!$C$19))/'C&amp;B'!$C$13</f>
        <v>6.2411340734415024</v>
      </c>
      <c r="G31" s="73">
        <f>(IF(G5="Natural Ventilation",SAP!$C$24+(SAP!$C$30*'C&amp;B'!$C$19),SAP!$C$24+SAP!$C$31*'C&amp;B'!$C$19))/'C&amp;B'!$C$13</f>
        <v>6.2411340734415024</v>
      </c>
      <c r="H31" s="73">
        <f>(IF(H5="Natural Ventilation",SAP!$C$24+(SAP!$C$30*'C&amp;B'!$C$19),SAP!$C$24+SAP!$C$31*'C&amp;B'!$C$19))/'C&amp;B'!$C$13</f>
        <v>6.2411340734415024</v>
      </c>
      <c r="I31" s="73">
        <f>(IF(I5="Natural Ventilation",SAP!$C$24+(SAP!$C$30*'C&amp;B'!$C$19),SAP!$C$24+SAP!$C$31*'C&amp;B'!$C$19))/'C&amp;B'!$C$13</f>
        <v>15.077643040136634</v>
      </c>
      <c r="J31" s="73">
        <f>(IF(J5="Natural Ventilation",SAP!$C$24+(SAP!$C$30*'C&amp;B'!$C$19),SAP!$C$24+SAP!$C$31*'C&amp;B'!$C$19))/'C&amp;B'!$C$13</f>
        <v>15.077643040136634</v>
      </c>
      <c r="K31" s="73">
        <f>(IF(K5="Natural Ventilation",SAP!$C$24+(SAP!$C$30*'C&amp;B'!$C$19),SAP!$C$24+SAP!$C$31*'C&amp;B'!$C$19))/'C&amp;B'!$C$13</f>
        <v>15.077643040136634</v>
      </c>
      <c r="L31" s="73">
        <f>(IF(L5="Natural Ventilation",SAP!$C$24+(SAP!$C$30*'C&amp;B'!$C$19),SAP!$C$24+SAP!$C$31*'C&amp;B'!$C$19))/'C&amp;B'!$C$13</f>
        <v>15.077643040136634</v>
      </c>
      <c r="M31" s="73">
        <f>(IF(M5="Natural Ventilation",SAP!$C$24+(SAP!$C$30*'C&amp;B'!$C$19),SAP!$C$24+SAP!$C$31*'C&amp;B'!$C$19))/'C&amp;B'!$C$13</f>
        <v>15.077643040136634</v>
      </c>
      <c r="N31" s="73">
        <f>(IF(N5="Natural Ventilation",SAP!$C$24+(SAP!$C$30*'C&amp;B'!$C$19),SAP!$C$24+SAP!$C$31*'C&amp;B'!$C$19))/'C&amp;B'!$C$13</f>
        <v>15.077643040136634</v>
      </c>
      <c r="O31" s="73">
        <f>(IF(O5="Natural Ventilation",SAP!$C$24+(SAP!$C$30*'C&amp;B'!$C$19),SAP!$C$24+SAP!$C$31*'C&amp;B'!$C$19))/'C&amp;B'!$C$13</f>
        <v>15.077643040136634</v>
      </c>
      <c r="P31" s="73">
        <f>(IF(P5="Natural Ventilation",SAP!$C$24+(SAP!$C$30*'C&amp;B'!$C$19),SAP!$C$24+SAP!$C$31*'C&amp;B'!$C$19))/'C&amp;B'!$C$13</f>
        <v>15.077643040136634</v>
      </c>
      <c r="Q31" s="73">
        <f>(IF(Q5="Natural Ventilation",SAP!$C$24+(SAP!$C$30*'C&amp;B'!$C$19),SAP!$C$24+SAP!$C$31*'C&amp;B'!$C$19))/'C&amp;B'!$C$13</f>
        <v>15.077643040136634</v>
      </c>
      <c r="R31" s="73">
        <f>(IF(R5="Natural Ventilation",SAP!$C$24+(SAP!$C$30*'C&amp;B'!$C$19),SAP!$C$24+SAP!$C$31*'C&amp;B'!$C$19))/'C&amp;B'!$C$13</f>
        <v>15.077643040136634</v>
      </c>
      <c r="S31" s="73">
        <f>(IF(S5="Natural Ventilation",SAP!$C$24+(SAP!$C$30*'C&amp;B'!$C$19),SAP!$C$24+SAP!$C$31*'C&amp;B'!$C$19))/'C&amp;B'!$C$13</f>
        <v>6.2411340734415024</v>
      </c>
      <c r="T31" s="73">
        <f>(IF(T5="Natural Ventilation",SAP!$C$24+(SAP!$C$30*'C&amp;B'!$C$19),SAP!$C$24+SAP!$C$31*'C&amp;B'!$C$19))/'C&amp;B'!$C$13</f>
        <v>6.2411340734415024</v>
      </c>
      <c r="U31" s="50"/>
      <c r="V31" s="138"/>
      <c r="W31" s="50"/>
      <c r="X31" s="50"/>
    </row>
    <row r="32" spans="2:58">
      <c r="B32" s="59" t="s">
        <v>378</v>
      </c>
      <c r="C32" s="60" t="s">
        <v>450</v>
      </c>
      <c r="D32" s="62">
        <f>SAP!C55</f>
        <v>1.9833291948440768</v>
      </c>
      <c r="E32" s="74">
        <f>D32</f>
        <v>1.9833291948440768</v>
      </c>
      <c r="F32" s="74">
        <f t="shared" ref="F32:T32" si="68">E32</f>
        <v>1.9833291948440768</v>
      </c>
      <c r="G32" s="74">
        <f t="shared" si="68"/>
        <v>1.9833291948440768</v>
      </c>
      <c r="H32" s="74">
        <f t="shared" si="68"/>
        <v>1.9833291948440768</v>
      </c>
      <c r="I32" s="74">
        <f t="shared" si="68"/>
        <v>1.9833291948440768</v>
      </c>
      <c r="J32" s="74">
        <f t="shared" si="68"/>
        <v>1.9833291948440768</v>
      </c>
      <c r="K32" s="74">
        <f t="shared" si="68"/>
        <v>1.9833291948440768</v>
      </c>
      <c r="L32" s="74">
        <f t="shared" si="68"/>
        <v>1.9833291948440768</v>
      </c>
      <c r="M32" s="74">
        <f t="shared" si="68"/>
        <v>1.9833291948440768</v>
      </c>
      <c r="N32" s="74">
        <f t="shared" si="68"/>
        <v>1.9833291948440768</v>
      </c>
      <c r="O32" s="74">
        <f t="shared" si="68"/>
        <v>1.9833291948440768</v>
      </c>
      <c r="P32" s="74">
        <f t="shared" si="68"/>
        <v>1.9833291948440768</v>
      </c>
      <c r="Q32" s="74">
        <f t="shared" si="68"/>
        <v>1.9833291948440768</v>
      </c>
      <c r="R32" s="74">
        <f t="shared" si="68"/>
        <v>1.9833291948440768</v>
      </c>
      <c r="S32" s="74">
        <f t="shared" si="68"/>
        <v>1.9833291948440768</v>
      </c>
      <c r="T32" s="74">
        <f t="shared" si="68"/>
        <v>1.9833291948440768</v>
      </c>
      <c r="U32" s="50"/>
      <c r="V32" s="138"/>
      <c r="W32" s="50"/>
      <c r="X32" s="50"/>
    </row>
    <row r="33" spans="2:24">
      <c r="B33" s="59" t="s">
        <v>379</v>
      </c>
      <c r="C33" s="60" t="s">
        <v>450</v>
      </c>
      <c r="D33" s="73">
        <f t="shared" ref="D33:T33" si="69">IF(D4="Gas",SUM(D29:D30),0)</f>
        <v>64.313757559322326</v>
      </c>
      <c r="E33" s="73">
        <f t="shared" si="69"/>
        <v>69.899441340782118</v>
      </c>
      <c r="F33" s="73">
        <f t="shared" si="69"/>
        <v>0</v>
      </c>
      <c r="G33" s="73">
        <f t="shared" si="69"/>
        <v>59.675977653631293</v>
      </c>
      <c r="H33" s="73">
        <f t="shared" si="69"/>
        <v>0</v>
      </c>
      <c r="I33" s="73">
        <f t="shared" si="69"/>
        <v>59.385474860335194</v>
      </c>
      <c r="J33" s="73">
        <f t="shared" si="69"/>
        <v>0</v>
      </c>
      <c r="K33" s="73">
        <f t="shared" si="69"/>
        <v>53.620111731843579</v>
      </c>
      <c r="L33" s="73">
        <f t="shared" si="69"/>
        <v>0</v>
      </c>
      <c r="M33" s="73">
        <f t="shared" si="69"/>
        <v>48.245810055865917</v>
      </c>
      <c r="N33" s="73">
        <f t="shared" si="69"/>
        <v>0</v>
      </c>
      <c r="O33" s="73">
        <f t="shared" si="69"/>
        <v>42.681564245810051</v>
      </c>
      <c r="P33" s="73">
        <f t="shared" si="69"/>
        <v>0</v>
      </c>
      <c r="Q33" s="73">
        <f t="shared" si="69"/>
        <v>37.229050279329606</v>
      </c>
      <c r="R33" s="73">
        <f t="shared" si="69"/>
        <v>0</v>
      </c>
      <c r="S33" s="73">
        <f t="shared" si="69"/>
        <v>0</v>
      </c>
      <c r="T33" s="73">
        <f t="shared" si="69"/>
        <v>0</v>
      </c>
      <c r="U33" s="50"/>
      <c r="V33" s="138"/>
      <c r="W33" s="50"/>
      <c r="X33" s="50"/>
    </row>
    <row r="34" spans="2:24">
      <c r="B34" s="59" t="s">
        <v>380</v>
      </c>
      <c r="C34" s="60" t="s">
        <v>450</v>
      </c>
      <c r="D34" s="73">
        <f t="shared" ref="D34:T34" si="70">IF(D4="Gas", SUM(D31:D32),SUM(D29:D32))</f>
        <v>8.2244632682855787</v>
      </c>
      <c r="E34" s="73">
        <f t="shared" si="70"/>
        <v>8.2244632682855787</v>
      </c>
      <c r="F34" s="73">
        <f t="shared" si="70"/>
        <v>29.119603933247223</v>
      </c>
      <c r="G34" s="73">
        <f t="shared" si="70"/>
        <v>8.2244632682855787</v>
      </c>
      <c r="H34" s="73">
        <f t="shared" si="70"/>
        <v>26.741087309206304</v>
      </c>
      <c r="I34" s="73">
        <f t="shared" si="70"/>
        <v>17.06097223498071</v>
      </c>
      <c r="J34" s="73">
        <f t="shared" si="70"/>
        <v>35.291407017589407</v>
      </c>
      <c r="K34" s="73">
        <f t="shared" si="70"/>
        <v>17.06097223498071</v>
      </c>
      <c r="L34" s="73">
        <f t="shared" si="70"/>
        <v>33.773759958765879</v>
      </c>
      <c r="M34" s="73">
        <f t="shared" si="70"/>
        <v>17.06097223498071</v>
      </c>
      <c r="N34" s="73">
        <f t="shared" si="70"/>
        <v>32.359054076412939</v>
      </c>
      <c r="O34" s="73">
        <f t="shared" si="70"/>
        <v>17.06097223498071</v>
      </c>
      <c r="P34" s="73">
        <f t="shared" si="70"/>
        <v>30.894348194059997</v>
      </c>
      <c r="Q34" s="73">
        <f t="shared" si="70"/>
        <v>17.06097223498071</v>
      </c>
      <c r="R34" s="73">
        <f t="shared" si="70"/>
        <v>29.459054076412936</v>
      </c>
      <c r="S34" s="73">
        <f t="shared" si="70"/>
        <v>27.969132063335454</v>
      </c>
      <c r="T34" s="73">
        <f t="shared" si="70"/>
        <v>28.896067289953098</v>
      </c>
      <c r="U34" s="50"/>
      <c r="V34" s="138"/>
      <c r="W34" s="50"/>
      <c r="X34" s="50"/>
    </row>
    <row r="35" spans="2:24">
      <c r="B35" s="59" t="s">
        <v>452</v>
      </c>
      <c r="C35" s="60" t="s">
        <v>450</v>
      </c>
      <c r="D35" s="73">
        <f>D26*SAP!$C$143/'C&amp;B'!$C$13</f>
        <v>28.061667827770371</v>
      </c>
      <c r="E35" s="73">
        <f>E26*SAP!$C$143/'C&amp;B'!$C$13</f>
        <v>0</v>
      </c>
      <c r="F35" s="73">
        <f>F26*SAP!$C$143/'C&amp;B'!$C$13</f>
        <v>0</v>
      </c>
      <c r="G35" s="73">
        <f>G26*SAP!$C$143/'C&amp;B'!$C$13</f>
        <v>0</v>
      </c>
      <c r="H35" s="73">
        <f>H26*SAP!$C$143/'C&amp;B'!$C$13</f>
        <v>0</v>
      </c>
      <c r="I35" s="73">
        <f>I26*SAP!$C$143/'C&amp;B'!$C$13</f>
        <v>0</v>
      </c>
      <c r="J35" s="73">
        <f>J26*SAP!$C$143/'C&amp;B'!$C$13</f>
        <v>0</v>
      </c>
      <c r="K35" s="73">
        <f>K26*SAP!$C$143/'C&amp;B'!$C$13</f>
        <v>0</v>
      </c>
      <c r="L35" s="73">
        <f>L26*SAP!$C$143/'C&amp;B'!$C$13</f>
        <v>0</v>
      </c>
      <c r="M35" s="73">
        <f>M26*SAP!$C$143/'C&amp;B'!$C$13</f>
        <v>0</v>
      </c>
      <c r="N35" s="73">
        <f>N26*SAP!$C$143/'C&amp;B'!$C$13</f>
        <v>0</v>
      </c>
      <c r="O35" s="73">
        <f>O26*SAP!$C$143/'C&amp;B'!$C$13</f>
        <v>0</v>
      </c>
      <c r="P35" s="73">
        <f>P26*SAP!$C$143/'C&amp;B'!$C$13</f>
        <v>0</v>
      </c>
      <c r="Q35" s="73">
        <f>Q26*SAP!$C$143/'C&amp;B'!$C$13</f>
        <v>0</v>
      </c>
      <c r="R35" s="73">
        <f>R26*SAP!$C$143/'C&amp;B'!$C$13</f>
        <v>0</v>
      </c>
      <c r="S35" s="73">
        <f>S26*SAP!$C$143/'C&amp;B'!$C$13</f>
        <v>0</v>
      </c>
      <c r="T35" s="73">
        <f>T26*SAP!$C$143/'C&amp;B'!$C$13</f>
        <v>0</v>
      </c>
      <c r="U35" s="50"/>
      <c r="V35" s="138"/>
      <c r="W35" s="50"/>
      <c r="X35" s="50"/>
    </row>
    <row r="36" spans="2:24">
      <c r="B36" s="59" t="s">
        <v>448</v>
      </c>
      <c r="C36" s="60" t="s">
        <v>451</v>
      </c>
      <c r="D36" s="73">
        <f>D33*SAP!$C$6</f>
        <v>13.505889087457687</v>
      </c>
      <c r="E36" s="73">
        <f>E33*SAP!$C$6</f>
        <v>14.678882681564245</v>
      </c>
      <c r="F36" s="73">
        <f>F33*SAP!$C$6</f>
        <v>0</v>
      </c>
      <c r="G36" s="73">
        <f>G33*SAP!$C$6</f>
        <v>12.531955307262571</v>
      </c>
      <c r="H36" s="73">
        <f>H33*SAP!$C$6</f>
        <v>0</v>
      </c>
      <c r="I36" s="73">
        <f>I33*SAP!$C$6</f>
        <v>12.47094972067039</v>
      </c>
      <c r="J36" s="73">
        <f>J33*SAP!$C$6</f>
        <v>0</v>
      </c>
      <c r="K36" s="73">
        <f>K33*SAP!$C$6</f>
        <v>11.260223463687151</v>
      </c>
      <c r="L36" s="73">
        <f>L33*SAP!$C$6</f>
        <v>0</v>
      </c>
      <c r="M36" s="73">
        <f>M33*SAP!$C$6</f>
        <v>10.131620111731841</v>
      </c>
      <c r="N36" s="73">
        <f>N33*SAP!$C$6</f>
        <v>0</v>
      </c>
      <c r="O36" s="73">
        <f>O33*SAP!$C$6</f>
        <v>8.963128491620111</v>
      </c>
      <c r="P36" s="73">
        <f>P33*SAP!$C$6</f>
        <v>0</v>
      </c>
      <c r="Q36" s="73">
        <f>Q33*SAP!$C$6</f>
        <v>7.8181005586592169</v>
      </c>
      <c r="R36" s="73">
        <f>R33*SAP!$C$6</f>
        <v>0</v>
      </c>
      <c r="S36" s="73">
        <f>S33*SAP!$C$6</f>
        <v>0</v>
      </c>
      <c r="T36" s="73">
        <f>T33*SAP!$C$6</f>
        <v>0</v>
      </c>
    </row>
    <row r="37" spans="2:24">
      <c r="B37" s="59" t="s">
        <v>453</v>
      </c>
      <c r="C37" s="60" t="s">
        <v>451</v>
      </c>
      <c r="D37" s="73">
        <f>D34*SAP!$C$9</f>
        <v>1.1185270044868387</v>
      </c>
      <c r="E37" s="73">
        <f>E34*SAP!$C$9</f>
        <v>1.1185270044868387</v>
      </c>
      <c r="F37" s="73">
        <f>F34*SAP!$C$9</f>
        <v>3.9602661349216226</v>
      </c>
      <c r="G37" s="73">
        <f>G34*SAP!$C$9</f>
        <v>1.1185270044868387</v>
      </c>
      <c r="H37" s="73">
        <f>H34*SAP!$C$9</f>
        <v>3.6367878740520574</v>
      </c>
      <c r="I37" s="73">
        <f>I34*SAP!$C$9</f>
        <v>2.3202922239573769</v>
      </c>
      <c r="J37" s="73">
        <f>J34*SAP!$C$9</f>
        <v>4.7996313543921598</v>
      </c>
      <c r="K37" s="73">
        <f>K34*SAP!$C$9</f>
        <v>2.3202922239573769</v>
      </c>
      <c r="L37" s="73">
        <f>L34*SAP!$C$9</f>
        <v>4.5932313543921595</v>
      </c>
      <c r="M37" s="73">
        <f>M34*SAP!$C$9</f>
        <v>2.3202922239573769</v>
      </c>
      <c r="N37" s="73">
        <f>N34*SAP!$C$9</f>
        <v>4.4008313543921602</v>
      </c>
      <c r="O37" s="73">
        <f>O34*SAP!$C$9</f>
        <v>2.3202922239573769</v>
      </c>
      <c r="P37" s="73">
        <f>P34*SAP!$C$9</f>
        <v>4.20163135439216</v>
      </c>
      <c r="Q37" s="73">
        <f>Q34*SAP!$C$9</f>
        <v>2.3202922239573769</v>
      </c>
      <c r="R37" s="73">
        <f>R34*SAP!$C$9</f>
        <v>4.0064313543921592</v>
      </c>
      <c r="S37" s="73">
        <f>S34*SAP!$C$9</f>
        <v>3.803801960613622</v>
      </c>
      <c r="T37" s="73">
        <f>T34*SAP!$C$9</f>
        <v>3.9298651514336216</v>
      </c>
    </row>
    <row r="38" spans="2:24">
      <c r="B38" s="59" t="s">
        <v>454</v>
      </c>
      <c r="C38" s="60" t="s">
        <v>451</v>
      </c>
      <c r="D38" s="73">
        <f>-D35*SAP!$C$10</f>
        <v>-3.8163868245767709</v>
      </c>
      <c r="E38" s="73">
        <f>-E35*SAP!$C$10</f>
        <v>0</v>
      </c>
      <c r="F38" s="73">
        <f>-F35*SAP!$C$10</f>
        <v>0</v>
      </c>
      <c r="G38" s="73">
        <f>-G35*SAP!$C$10</f>
        <v>0</v>
      </c>
      <c r="H38" s="73">
        <f>-H35*SAP!$C$10</f>
        <v>0</v>
      </c>
      <c r="I38" s="73">
        <f>-I35*SAP!$C$10</f>
        <v>0</v>
      </c>
      <c r="J38" s="73">
        <f>-J35*SAP!$C$10</f>
        <v>0</v>
      </c>
      <c r="K38" s="73">
        <f>-K35*SAP!$C$10</f>
        <v>0</v>
      </c>
      <c r="L38" s="73">
        <f>-L35*SAP!$C$10</f>
        <v>0</v>
      </c>
      <c r="M38" s="73">
        <f>-M35*SAP!$C$10</f>
        <v>0</v>
      </c>
      <c r="N38" s="73">
        <f>-N35*SAP!$C$10</f>
        <v>0</v>
      </c>
      <c r="O38" s="73">
        <f>-O35*SAP!$C$10</f>
        <v>0</v>
      </c>
      <c r="P38" s="73">
        <f>-P35*SAP!$C$10</f>
        <v>0</v>
      </c>
      <c r="Q38" s="73">
        <f>-Q35*SAP!$C$10</f>
        <v>0</v>
      </c>
      <c r="R38" s="73">
        <f>-R35*SAP!$C$10</f>
        <v>0</v>
      </c>
      <c r="S38" s="73">
        <f>-S35*SAP!$C$10</f>
        <v>0</v>
      </c>
      <c r="T38" s="73">
        <f>-T35*SAP!$C$10</f>
        <v>0</v>
      </c>
    </row>
    <row r="39" spans="2:24">
      <c r="B39" s="59" t="s">
        <v>449</v>
      </c>
      <c r="C39" s="60" t="s">
        <v>451</v>
      </c>
      <c r="D39" s="73">
        <f>D36+D37+D38</f>
        <v>10.808029267367754</v>
      </c>
      <c r="E39" s="73">
        <f t="shared" ref="E39:T39" si="71">E36+E37+E38</f>
        <v>15.797409686051083</v>
      </c>
      <c r="F39" s="73">
        <f t="shared" si="71"/>
        <v>3.9602661349216226</v>
      </c>
      <c r="G39" s="73">
        <f t="shared" si="71"/>
        <v>13.650482311749411</v>
      </c>
      <c r="H39" s="73">
        <f t="shared" si="71"/>
        <v>3.6367878740520574</v>
      </c>
      <c r="I39" s="73">
        <f t="shared" si="71"/>
        <v>14.791241944627767</v>
      </c>
      <c r="J39" s="73">
        <f t="shared" si="71"/>
        <v>4.7996313543921598</v>
      </c>
      <c r="K39" s="73">
        <f t="shared" si="71"/>
        <v>13.580515687644528</v>
      </c>
      <c r="L39" s="73">
        <f t="shared" si="71"/>
        <v>4.5932313543921595</v>
      </c>
      <c r="M39" s="73">
        <f t="shared" si="71"/>
        <v>12.451912335689219</v>
      </c>
      <c r="N39" s="73">
        <f t="shared" si="71"/>
        <v>4.4008313543921602</v>
      </c>
      <c r="O39" s="73">
        <f t="shared" si="71"/>
        <v>11.283420715577488</v>
      </c>
      <c r="P39" s="73">
        <f t="shared" si="71"/>
        <v>4.20163135439216</v>
      </c>
      <c r="Q39" s="73">
        <f t="shared" si="71"/>
        <v>10.138392782616593</v>
      </c>
      <c r="R39" s="73">
        <f t="shared" si="71"/>
        <v>4.0064313543921592</v>
      </c>
      <c r="S39" s="73">
        <f t="shared" si="71"/>
        <v>3.803801960613622</v>
      </c>
      <c r="T39" s="73">
        <f t="shared" si="71"/>
        <v>3.9298651514336216</v>
      </c>
    </row>
    <row r="40" spans="2:24">
      <c r="B40" s="59" t="s">
        <v>731</v>
      </c>
      <c r="C40" s="71" t="s">
        <v>609</v>
      </c>
      <c r="D40" s="148">
        <f>IF(ISNUMBER(AP97),AP97,"Not Possible")</f>
        <v>4001.5692307692225</v>
      </c>
      <c r="E40" s="148">
        <f t="shared" ref="E40:T40" si="72">IF(ISNUMBER(AQ97),AQ97,"Not Possible")</f>
        <v>4504.5333311804134</v>
      </c>
      <c r="F40" s="148">
        <f t="shared" si="72"/>
        <v>0</v>
      </c>
      <c r="G40" s="148">
        <f t="shared" si="72"/>
        <v>5384.9727601978666</v>
      </c>
      <c r="H40" s="148">
        <f t="shared" si="72"/>
        <v>3373.1999999999825</v>
      </c>
      <c r="I40" s="148">
        <f t="shared" si="72"/>
        <v>4183.2349953232624</v>
      </c>
      <c r="J40" s="148">
        <f t="shared" si="72"/>
        <v>1521.3999999999942</v>
      </c>
      <c r="K40" s="148">
        <f t="shared" si="72"/>
        <v>5184.2022574741422</v>
      </c>
      <c r="L40" s="148">
        <f t="shared" si="72"/>
        <v>3212.2999999999884</v>
      </c>
      <c r="M40" s="148">
        <f t="shared" si="72"/>
        <v>6581.9672828512121</v>
      </c>
      <c r="N40" s="148">
        <f t="shared" si="72"/>
        <v>5253.1999999999825</v>
      </c>
      <c r="O40" s="148">
        <f t="shared" si="72"/>
        <v>5917.1019660898601</v>
      </c>
      <c r="P40" s="148">
        <f t="shared" si="72"/>
        <v>5254.1999999999825</v>
      </c>
      <c r="Q40" s="148">
        <f t="shared" si="72"/>
        <v>5486</v>
      </c>
      <c r="R40" s="148">
        <f t="shared" si="72"/>
        <v>6194</v>
      </c>
      <c r="S40" s="148">
        <f t="shared" si="72"/>
        <v>3370.1999999999825</v>
      </c>
      <c r="T40" s="148">
        <f t="shared" si="72"/>
        <v>0</v>
      </c>
    </row>
    <row r="41" spans="2:24">
      <c r="B41" s="59" t="s">
        <v>731</v>
      </c>
      <c r="C41" s="71" t="s">
        <v>610</v>
      </c>
      <c r="D41" s="148">
        <f t="shared" ref="D41:D43" si="73">IF(ISNUMBER(AP98),AP98,"Not Possible")</f>
        <v>5843.0193831219804</v>
      </c>
      <c r="E41" s="148">
        <f t="shared" ref="E41:E43" si="74">IF(ISNUMBER(AQ98),AQ98,"Not Possible")</f>
        <v>5633.6757912254689</v>
      </c>
      <c r="F41" s="148">
        <f t="shared" ref="F41:F43" si="75">IF(ISNUMBER(AR98),AR98,"Not Possible")</f>
        <v>0</v>
      </c>
      <c r="G41" s="148">
        <f t="shared" ref="G41:G43" si="76">IF(ISNUMBER(AS98),AS98,"Not Possible")</f>
        <v>6000.8686474951683</v>
      </c>
      <c r="H41" s="148">
        <f t="shared" ref="H41:H43" si="77">IF(ISNUMBER(AT98),AT98,"Not Possible")</f>
        <v>3373.1999999999825</v>
      </c>
      <c r="I41" s="148">
        <f t="shared" ref="I41:I43" si="78">IF(ISNUMBER(AU98),AU98,"Not Possible")</f>
        <v>6103.9066181377275</v>
      </c>
      <c r="J41" s="148">
        <f t="shared" ref="J41:J43" si="79">IF(ISNUMBER(AV98),AV98,"Not Possible")</f>
        <v>1521.3999999999942</v>
      </c>
      <c r="K41" s="148">
        <f t="shared" ref="K41:K43" si="80">IF(ISNUMBER(AW98),AW98,"Not Possible")</f>
        <v>5800.0981447714439</v>
      </c>
      <c r="L41" s="148">
        <f t="shared" ref="L41:L43" si="81">IF(ISNUMBER(AX98),AX98,"Not Possible")</f>
        <v>3212.2999999999884</v>
      </c>
      <c r="M41" s="148">
        <f t="shared" ref="M41:M43" si="82">IF(ISNUMBER(AY98),AY98,"Not Possible")</f>
        <v>7197.8631701485283</v>
      </c>
      <c r="N41" s="148">
        <f t="shared" ref="N41:N43" si="83">IF(ISNUMBER(AZ98),AZ98,"Not Possible")</f>
        <v>5253.1999999999825</v>
      </c>
      <c r="O41" s="148">
        <f t="shared" ref="O41:O43" si="84">IF(ISNUMBER(BA98),BA98,"Not Possible")</f>
        <v>6532.9978533871763</v>
      </c>
      <c r="P41" s="148">
        <f t="shared" ref="P41:P43" si="85">IF(ISNUMBER(BB98),BB98,"Not Possible")</f>
        <v>5254.1999999999825</v>
      </c>
      <c r="Q41" s="148">
        <f t="shared" ref="Q41:Q43" si="86">IF(ISNUMBER(BC98),BC98,"Not Possible")</f>
        <v>6820.3033261190285</v>
      </c>
      <c r="R41" s="148">
        <f t="shared" ref="R41:R43" si="87">IF(ISNUMBER(BD98),BD98,"Not Possible")</f>
        <v>6194</v>
      </c>
      <c r="S41" s="148">
        <f t="shared" ref="S41:S43" si="88">IF(ISNUMBER(BE98),BE98,"Not Possible")</f>
        <v>3370.1999999999825</v>
      </c>
      <c r="T41" s="148">
        <f t="shared" ref="T41:T43" si="89">IF(ISNUMBER(BF98),BF98,"Not Possible")</f>
        <v>0</v>
      </c>
    </row>
    <row r="42" spans="2:24">
      <c r="B42" s="59" t="s">
        <v>731</v>
      </c>
      <c r="C42" s="71" t="s">
        <v>611</v>
      </c>
      <c r="D42" s="148">
        <f t="shared" si="73"/>
        <v>6972.1618431670504</v>
      </c>
      <c r="E42" s="148">
        <f t="shared" si="74"/>
        <v>6762.8182512705389</v>
      </c>
      <c r="F42" s="148">
        <f t="shared" si="75"/>
        <v>0</v>
      </c>
      <c r="G42" s="148">
        <f t="shared" si="76"/>
        <v>7893.0683137862361</v>
      </c>
      <c r="H42" s="148">
        <f t="shared" si="77"/>
        <v>3373.1999999999825</v>
      </c>
      <c r="I42" s="148">
        <f t="shared" si="78"/>
        <v>7233.0490781827975</v>
      </c>
      <c r="J42" s="148">
        <f t="shared" si="79"/>
        <v>1521.3999999999942</v>
      </c>
      <c r="K42" s="148">
        <f t="shared" si="80"/>
        <v>7659.0723921260651</v>
      </c>
      <c r="L42" s="148">
        <f t="shared" si="81"/>
        <v>3212.2999999999884</v>
      </c>
      <c r="M42" s="148">
        <f t="shared" si="82"/>
        <v>7813.75905744583</v>
      </c>
      <c r="N42" s="148">
        <f t="shared" si="83"/>
        <v>5253.1999999999825</v>
      </c>
      <c r="O42" s="148">
        <f t="shared" si="84"/>
        <v>7148.893740684478</v>
      </c>
      <c r="P42" s="148">
        <f t="shared" si="85"/>
        <v>5254.1999999999825</v>
      </c>
      <c r="Q42" s="148">
        <f t="shared" si="86"/>
        <v>7436.1992134163447</v>
      </c>
      <c r="R42" s="148">
        <f t="shared" si="87"/>
        <v>6194</v>
      </c>
      <c r="S42" s="148">
        <f t="shared" si="88"/>
        <v>3370.1999999999825</v>
      </c>
      <c r="T42" s="148">
        <f t="shared" si="89"/>
        <v>0</v>
      </c>
    </row>
    <row r="43" spans="2:24">
      <c r="B43" s="59" t="s">
        <v>731</v>
      </c>
      <c r="C43" s="71" t="s">
        <v>612</v>
      </c>
      <c r="D43" s="148">
        <f t="shared" si="73"/>
        <v>8101.3043032121059</v>
      </c>
      <c r="E43" s="148" t="str">
        <f t="shared" si="74"/>
        <v>Not Possible</v>
      </c>
      <c r="F43" s="148">
        <f t="shared" si="75"/>
        <v>0</v>
      </c>
      <c r="G43" s="148">
        <f t="shared" si="76"/>
        <v>9022.2107738313061</v>
      </c>
      <c r="H43" s="148">
        <f t="shared" si="77"/>
        <v>3373.1999999999825</v>
      </c>
      <c r="I43" s="148">
        <f t="shared" si="78"/>
        <v>8362.191538227853</v>
      </c>
      <c r="J43" s="148">
        <f t="shared" si="79"/>
        <v>1521.3999999999942</v>
      </c>
      <c r="K43" s="148">
        <f t="shared" si="80"/>
        <v>8788.2148521711351</v>
      </c>
      <c r="L43" s="148">
        <f t="shared" si="81"/>
        <v>3212.2999999999884</v>
      </c>
      <c r="M43" s="148">
        <f t="shared" si="82"/>
        <v>9650.0340653624444</v>
      </c>
      <c r="N43" s="148">
        <f t="shared" si="83"/>
        <v>5253.1999999999825</v>
      </c>
      <c r="O43" s="148">
        <f t="shared" si="84"/>
        <v>7764.7896279817942</v>
      </c>
      <c r="P43" s="148">
        <f t="shared" si="85"/>
        <v>5254.1999999999825</v>
      </c>
      <c r="Q43" s="148">
        <f t="shared" si="86"/>
        <v>8052.0951007136464</v>
      </c>
      <c r="R43" s="148">
        <f t="shared" si="87"/>
        <v>6194</v>
      </c>
      <c r="S43" s="148">
        <f t="shared" si="88"/>
        <v>3370.1999999999825</v>
      </c>
      <c r="T43" s="148">
        <f t="shared" si="89"/>
        <v>0</v>
      </c>
    </row>
    <row r="44" spans="2:24">
      <c r="B44" s="59" t="s">
        <v>731</v>
      </c>
      <c r="C44" s="71" t="s">
        <v>613</v>
      </c>
      <c r="D44" s="148" t="str">
        <f t="shared" ref="D44:M46" si="90">IF(ISNUMBER(AP101),AP101,"Not Possible")</f>
        <v>Not Possible</v>
      </c>
      <c r="E44" s="148" t="str">
        <f t="shared" si="90"/>
        <v>Not Possible</v>
      </c>
      <c r="F44" s="148">
        <f t="shared" si="90"/>
        <v>0</v>
      </c>
      <c r="G44" s="148">
        <f t="shared" si="90"/>
        <v>10151.353233876376</v>
      </c>
      <c r="H44" s="148">
        <f t="shared" si="90"/>
        <v>3373.1999999999825</v>
      </c>
      <c r="I44" s="148" t="str">
        <f t="shared" si="90"/>
        <v>Not Possible</v>
      </c>
      <c r="J44" s="148">
        <f t="shared" si="90"/>
        <v>1521.3999999999942</v>
      </c>
      <c r="K44" s="148">
        <f t="shared" si="90"/>
        <v>9917.3573122162052</v>
      </c>
      <c r="L44" s="148">
        <f t="shared" si="90"/>
        <v>3212.2999999999884</v>
      </c>
      <c r="M44" s="148">
        <f t="shared" si="90"/>
        <v>10779.176525407514</v>
      </c>
      <c r="N44" s="148">
        <f t="shared" ref="N44:T46" si="91">IF(ISNUMBER(AZ101),AZ101,"Not Possible")</f>
        <v>5253.1999999999825</v>
      </c>
      <c r="O44" s="148">
        <f t="shared" si="91"/>
        <v>9559.4234446783666</v>
      </c>
      <c r="P44" s="148">
        <f t="shared" si="91"/>
        <v>5254.1999999999825</v>
      </c>
      <c r="Q44" s="148">
        <f t="shared" si="91"/>
        <v>8667.9909880109626</v>
      </c>
      <c r="R44" s="148">
        <f t="shared" si="91"/>
        <v>6194</v>
      </c>
      <c r="S44" s="148">
        <f t="shared" si="91"/>
        <v>3370.1999999999825</v>
      </c>
      <c r="T44" s="148">
        <f t="shared" si="91"/>
        <v>0</v>
      </c>
    </row>
    <row r="45" spans="2:24">
      <c r="B45" s="59" t="s">
        <v>731</v>
      </c>
      <c r="C45" s="71" t="s">
        <v>614</v>
      </c>
      <c r="D45" s="148" t="str">
        <f t="shared" si="90"/>
        <v>Not Possible</v>
      </c>
      <c r="E45" s="148" t="str">
        <f t="shared" si="90"/>
        <v>Not Possible</v>
      </c>
      <c r="F45" s="148">
        <f t="shared" si="90"/>
        <v>0</v>
      </c>
      <c r="G45" s="148" t="str">
        <f t="shared" si="90"/>
        <v>Not Possible</v>
      </c>
      <c r="H45" s="148">
        <f t="shared" si="90"/>
        <v>3373.1999999999825</v>
      </c>
      <c r="I45" s="148" t="str">
        <f t="shared" si="90"/>
        <v>Not Possible</v>
      </c>
      <c r="J45" s="148">
        <f t="shared" si="90"/>
        <v>1521.3999999999942</v>
      </c>
      <c r="K45" s="148" t="str">
        <f t="shared" si="90"/>
        <v>Not Possible</v>
      </c>
      <c r="L45" s="148">
        <f t="shared" si="90"/>
        <v>3212.2999999999884</v>
      </c>
      <c r="M45" s="148">
        <f t="shared" si="90"/>
        <v>11908.318985452584</v>
      </c>
      <c r="N45" s="148">
        <f t="shared" si="91"/>
        <v>5253.1999999999825</v>
      </c>
      <c r="O45" s="148">
        <f t="shared" si="91"/>
        <v>10688.565904723422</v>
      </c>
      <c r="P45" s="148">
        <f t="shared" si="91"/>
        <v>5254.1999999999825</v>
      </c>
      <c r="Q45" s="148">
        <f t="shared" si="91"/>
        <v>10432.125938065146</v>
      </c>
      <c r="R45" s="148">
        <f t="shared" si="91"/>
        <v>6194</v>
      </c>
      <c r="S45" s="148">
        <f t="shared" si="91"/>
        <v>3370.1999999999825</v>
      </c>
      <c r="T45" s="148">
        <f t="shared" si="91"/>
        <v>0</v>
      </c>
    </row>
    <row r="46" spans="2:24">
      <c r="B46" s="59" t="s">
        <v>731</v>
      </c>
      <c r="C46" s="71" t="s">
        <v>615</v>
      </c>
      <c r="D46" s="148" t="str">
        <f t="shared" si="90"/>
        <v>Not Possible</v>
      </c>
      <c r="E46" s="148" t="str">
        <f t="shared" si="90"/>
        <v>Not Possible</v>
      </c>
      <c r="F46" s="148">
        <f t="shared" si="90"/>
        <v>3356.7589009638905</v>
      </c>
      <c r="G46" s="148" t="str">
        <f t="shared" si="90"/>
        <v>Not Possible</v>
      </c>
      <c r="H46" s="148">
        <f t="shared" si="90"/>
        <v>6545.6247123979847</v>
      </c>
      <c r="I46" s="148" t="str">
        <f t="shared" si="90"/>
        <v>Not Possible</v>
      </c>
      <c r="J46" s="148">
        <f t="shared" si="90"/>
        <v>6535.6976307166187</v>
      </c>
      <c r="K46" s="148" t="str">
        <f t="shared" si="90"/>
        <v>Not Possible</v>
      </c>
      <c r="L46" s="148">
        <f t="shared" si="90"/>
        <v>8010.9662718555046</v>
      </c>
      <c r="M46" s="148" t="str">
        <f t="shared" si="90"/>
        <v>Not Possible</v>
      </c>
      <c r="N46" s="148">
        <f t="shared" si="91"/>
        <v>9850.8610710566863</v>
      </c>
      <c r="O46" s="148" t="str">
        <f t="shared" si="91"/>
        <v>Not Possible</v>
      </c>
      <c r="P46" s="148">
        <f t="shared" si="91"/>
        <v>8748.5009470955847</v>
      </c>
      <c r="Q46" s="148" t="str">
        <f t="shared" si="91"/>
        <v>Not Possible</v>
      </c>
      <c r="R46" s="148">
        <f t="shared" si="91"/>
        <v>9577.0661657803576</v>
      </c>
      <c r="S46" s="148">
        <f t="shared" si="91"/>
        <v>6637.7977420867246</v>
      </c>
      <c r="T46" s="148">
        <f t="shared" si="91"/>
        <v>3339.4348909738474</v>
      </c>
    </row>
    <row r="47" spans="2:24">
      <c r="B47" s="59" t="s">
        <v>732</v>
      </c>
      <c r="C47" s="71" t="s">
        <v>609</v>
      </c>
      <c r="D47" s="148" t="str">
        <f t="shared" ref="D47:D53" si="92">IF(ISNUMBER(AP106),AP106,"Not Possible")</f>
        <v>Not Possible</v>
      </c>
      <c r="E47" s="148" t="str">
        <f t="shared" ref="E47:T53" si="93">IF(ISNUMBER(AQ106),AQ106,"Not Possible")</f>
        <v>Not Possible</v>
      </c>
      <c r="F47" s="148">
        <f t="shared" si="93"/>
        <v>0</v>
      </c>
      <c r="G47" s="148" t="str">
        <f t="shared" si="93"/>
        <v>Not Possible</v>
      </c>
      <c r="H47" s="148">
        <f t="shared" si="93"/>
        <v>2184.0388411228341</v>
      </c>
      <c r="I47" s="148" t="str">
        <f t="shared" si="93"/>
        <v>Not Possible</v>
      </c>
      <c r="J47" s="148">
        <f t="shared" si="93"/>
        <v>1999.7125339724444</v>
      </c>
      <c r="K47" s="148" t="str">
        <f t="shared" si="93"/>
        <v>Not Possible</v>
      </c>
      <c r="L47" s="148">
        <f t="shared" si="93"/>
        <v>3572.9954291391186</v>
      </c>
      <c r="M47" s="148" t="str">
        <f t="shared" si="93"/>
        <v>Not Possible</v>
      </c>
      <c r="N47" s="148">
        <f t="shared" si="93"/>
        <v>5504.2562287033943</v>
      </c>
      <c r="O47" s="148">
        <f t="shared" si="93"/>
        <v>11171.18785224593</v>
      </c>
      <c r="P47" s="148">
        <f t="shared" si="93"/>
        <v>5391.7420461316942</v>
      </c>
      <c r="Q47" s="148">
        <f t="shared" si="93"/>
        <v>10914.747885587654</v>
      </c>
      <c r="R47" s="148">
        <f t="shared" si="93"/>
        <v>6220.3072648164671</v>
      </c>
      <c r="S47" s="148">
        <f t="shared" si="93"/>
        <v>2181.0388411228341</v>
      </c>
      <c r="T47" s="148">
        <f t="shared" si="93"/>
        <v>0</v>
      </c>
    </row>
    <row r="48" spans="2:24">
      <c r="B48" s="59" t="s">
        <v>732</v>
      </c>
      <c r="C48" s="71" t="s">
        <v>610</v>
      </c>
      <c r="D48" s="148" t="str">
        <f t="shared" si="92"/>
        <v>Not Possible</v>
      </c>
      <c r="E48" s="148" t="str">
        <f t="shared" si="93"/>
        <v>Not Possible</v>
      </c>
      <c r="F48" s="148">
        <f t="shared" si="93"/>
        <v>216.75977420868003</v>
      </c>
      <c r="G48" s="148" t="str">
        <f t="shared" si="93"/>
        <v>Not Possible</v>
      </c>
      <c r="H48" s="148">
        <f t="shared" si="93"/>
        <v>3405.6255856427742</v>
      </c>
      <c r="I48" s="148" t="str">
        <f t="shared" si="93"/>
        <v>Not Possible</v>
      </c>
      <c r="J48" s="148">
        <f t="shared" si="93"/>
        <v>2216.4723081811244</v>
      </c>
      <c r="K48" s="148" t="str">
        <f t="shared" si="93"/>
        <v>Not Possible</v>
      </c>
      <c r="L48" s="148">
        <f t="shared" si="93"/>
        <v>3789.7552033477841</v>
      </c>
      <c r="M48" s="148" t="str">
        <f t="shared" si="93"/>
        <v>Not Possible</v>
      </c>
      <c r="N48" s="148">
        <f t="shared" si="93"/>
        <v>5721.0160029120598</v>
      </c>
      <c r="O48" s="148" t="str">
        <f t="shared" si="93"/>
        <v>Not Possible</v>
      </c>
      <c r="P48" s="148">
        <f t="shared" si="93"/>
        <v>5608.5018203403743</v>
      </c>
      <c r="Q48" s="148">
        <f t="shared" si="93"/>
        <v>11312.14080497023</v>
      </c>
      <c r="R48" s="148">
        <f t="shared" si="93"/>
        <v>6437.0670390251471</v>
      </c>
      <c r="S48" s="148">
        <f t="shared" si="93"/>
        <v>3497.7986153315142</v>
      </c>
      <c r="T48" s="148">
        <f t="shared" si="93"/>
        <v>216.75977420868003</v>
      </c>
    </row>
    <row r="49" spans="2:58">
      <c r="B49" s="59" t="s">
        <v>732</v>
      </c>
      <c r="C49" s="71" t="s">
        <v>611</v>
      </c>
      <c r="D49" s="148" t="str">
        <f t="shared" si="92"/>
        <v>Not Possible</v>
      </c>
      <c r="E49" s="148" t="str">
        <f t="shared" si="93"/>
        <v>Not Possible</v>
      </c>
      <c r="F49" s="148">
        <f t="shared" si="93"/>
        <v>433.5195484173455</v>
      </c>
      <c r="G49" s="148" t="str">
        <f t="shared" si="93"/>
        <v>Not Possible</v>
      </c>
      <c r="H49" s="148">
        <f t="shared" si="93"/>
        <v>3622.3853598514543</v>
      </c>
      <c r="I49" s="148" t="str">
        <f t="shared" si="93"/>
        <v>Not Possible</v>
      </c>
      <c r="J49" s="148">
        <f t="shared" si="93"/>
        <v>2433.2320823897899</v>
      </c>
      <c r="K49" s="148" t="str">
        <f t="shared" si="93"/>
        <v>Not Possible</v>
      </c>
      <c r="L49" s="148">
        <f t="shared" si="93"/>
        <v>4006.5149775564641</v>
      </c>
      <c r="M49" s="148" t="str">
        <f t="shared" si="93"/>
        <v>Not Possible</v>
      </c>
      <c r="N49" s="148">
        <f t="shared" si="93"/>
        <v>5937.7757771207398</v>
      </c>
      <c r="O49" s="148" t="str">
        <f t="shared" si="93"/>
        <v>Not Possible</v>
      </c>
      <c r="P49" s="148">
        <f t="shared" si="93"/>
        <v>5825.2615945490397</v>
      </c>
      <c r="Q49" s="148">
        <f t="shared" si="93"/>
        <v>11709.53372435279</v>
      </c>
      <c r="R49" s="148">
        <f t="shared" si="93"/>
        <v>6653.8268132338271</v>
      </c>
      <c r="S49" s="148">
        <f t="shared" si="93"/>
        <v>3714.5583895401796</v>
      </c>
      <c r="T49" s="148">
        <f t="shared" si="93"/>
        <v>433.5195484173455</v>
      </c>
    </row>
    <row r="50" spans="2:58">
      <c r="B50" s="59" t="s">
        <v>732</v>
      </c>
      <c r="C50" s="71" t="s">
        <v>612</v>
      </c>
      <c r="D50" s="148" t="str">
        <f t="shared" si="92"/>
        <v>Not Possible</v>
      </c>
      <c r="E50" s="148" t="str">
        <f t="shared" si="93"/>
        <v>Not Possible</v>
      </c>
      <c r="F50" s="148">
        <f t="shared" si="93"/>
        <v>650.27932262602553</v>
      </c>
      <c r="G50" s="148" t="str">
        <f t="shared" si="93"/>
        <v>Not Possible</v>
      </c>
      <c r="H50" s="148">
        <f t="shared" si="93"/>
        <v>3839.1451340601197</v>
      </c>
      <c r="I50" s="148" t="str">
        <f t="shared" si="93"/>
        <v>Not Possible</v>
      </c>
      <c r="J50" s="148">
        <f t="shared" si="93"/>
        <v>2649.9918565984699</v>
      </c>
      <c r="K50" s="148" t="str">
        <f t="shared" si="93"/>
        <v>Not Possible</v>
      </c>
      <c r="L50" s="148">
        <f t="shared" si="93"/>
        <v>4223.2747517651296</v>
      </c>
      <c r="M50" s="148" t="str">
        <f t="shared" si="93"/>
        <v>Not Possible</v>
      </c>
      <c r="N50" s="148">
        <f t="shared" si="93"/>
        <v>6154.5355513294198</v>
      </c>
      <c r="O50" s="148" t="str">
        <f t="shared" si="93"/>
        <v>Not Possible</v>
      </c>
      <c r="P50" s="148">
        <f t="shared" si="93"/>
        <v>6042.0213687577198</v>
      </c>
      <c r="Q50" s="148">
        <f t="shared" si="93"/>
        <v>12106.926643735365</v>
      </c>
      <c r="R50" s="148">
        <f t="shared" si="93"/>
        <v>6870.5865874424926</v>
      </c>
      <c r="S50" s="148">
        <f t="shared" si="93"/>
        <v>3931.3181637488597</v>
      </c>
      <c r="T50" s="148">
        <f t="shared" si="93"/>
        <v>650.27932262602553</v>
      </c>
    </row>
    <row r="51" spans="2:58">
      <c r="B51" s="59" t="s">
        <v>732</v>
      </c>
      <c r="C51" s="71" t="s">
        <v>613</v>
      </c>
      <c r="D51" s="148" t="str">
        <f t="shared" si="92"/>
        <v>Not Possible</v>
      </c>
      <c r="E51" s="148" t="str">
        <f t="shared" si="93"/>
        <v>Not Possible</v>
      </c>
      <c r="F51" s="148">
        <f t="shared" si="93"/>
        <v>867.03909683469101</v>
      </c>
      <c r="G51" s="148" t="str">
        <f t="shared" si="93"/>
        <v>Not Possible</v>
      </c>
      <c r="H51" s="148">
        <f t="shared" si="93"/>
        <v>4055.9049082687998</v>
      </c>
      <c r="I51" s="148" t="str">
        <f t="shared" si="93"/>
        <v>Not Possible</v>
      </c>
      <c r="J51" s="148">
        <f t="shared" si="93"/>
        <v>2866.7516308071354</v>
      </c>
      <c r="K51" s="148" t="str">
        <f t="shared" si="93"/>
        <v>Not Possible</v>
      </c>
      <c r="L51" s="148">
        <f t="shared" si="93"/>
        <v>4440.0345259738097</v>
      </c>
      <c r="M51" s="148" t="str">
        <f t="shared" si="93"/>
        <v>Not Possible</v>
      </c>
      <c r="N51" s="148">
        <f t="shared" si="93"/>
        <v>6371.2953255380853</v>
      </c>
      <c r="O51" s="148" t="str">
        <f t="shared" si="93"/>
        <v>Not Possible</v>
      </c>
      <c r="P51" s="148">
        <f t="shared" si="93"/>
        <v>6258.7811429663852</v>
      </c>
      <c r="Q51" s="148" t="str">
        <f t="shared" si="93"/>
        <v>Not Possible</v>
      </c>
      <c r="R51" s="148">
        <f t="shared" si="93"/>
        <v>7087.3463616511726</v>
      </c>
      <c r="S51" s="148">
        <f t="shared" si="93"/>
        <v>4148.0779379575251</v>
      </c>
      <c r="T51" s="148">
        <f t="shared" si="93"/>
        <v>867.03909683470556</v>
      </c>
    </row>
    <row r="52" spans="2:58">
      <c r="B52" s="59" t="s">
        <v>732</v>
      </c>
      <c r="C52" s="71" t="s">
        <v>614</v>
      </c>
      <c r="D52" s="148" t="str">
        <f t="shared" si="92"/>
        <v>Not Possible</v>
      </c>
      <c r="E52" s="148" t="str">
        <f t="shared" si="93"/>
        <v>Not Possible</v>
      </c>
      <c r="F52" s="148">
        <f t="shared" si="93"/>
        <v>1083.798871043371</v>
      </c>
      <c r="G52" s="148" t="str">
        <f t="shared" si="93"/>
        <v>Not Possible</v>
      </c>
      <c r="H52" s="148">
        <f t="shared" si="93"/>
        <v>4272.6646824774798</v>
      </c>
      <c r="I52" s="148" t="str">
        <f t="shared" si="93"/>
        <v>Not Possible</v>
      </c>
      <c r="J52" s="148">
        <f t="shared" si="93"/>
        <v>3083.5114050158154</v>
      </c>
      <c r="K52" s="148" t="str">
        <f t="shared" si="93"/>
        <v>Not Possible</v>
      </c>
      <c r="L52" s="148">
        <f t="shared" si="93"/>
        <v>4656.7943001824751</v>
      </c>
      <c r="M52" s="148" t="str">
        <f t="shared" si="93"/>
        <v>Not Possible</v>
      </c>
      <c r="N52" s="148">
        <f t="shared" si="93"/>
        <v>6588.0550997467653</v>
      </c>
      <c r="O52" s="148" t="str">
        <f t="shared" si="93"/>
        <v>Not Possible</v>
      </c>
      <c r="P52" s="148">
        <f t="shared" si="93"/>
        <v>6475.5409171750653</v>
      </c>
      <c r="Q52" s="148" t="str">
        <f t="shared" si="93"/>
        <v>Not Possible</v>
      </c>
      <c r="R52" s="148">
        <f t="shared" si="93"/>
        <v>7304.1061358598381</v>
      </c>
      <c r="S52" s="148">
        <f t="shared" si="93"/>
        <v>4364.8377121662052</v>
      </c>
      <c r="T52" s="148">
        <f t="shared" si="93"/>
        <v>1083.798871043371</v>
      </c>
    </row>
    <row r="53" spans="2:58">
      <c r="B53" s="59" t="s">
        <v>732</v>
      </c>
      <c r="C53" s="71" t="s">
        <v>615</v>
      </c>
      <c r="D53" s="148" t="str">
        <f t="shared" si="92"/>
        <v>Not Possible</v>
      </c>
      <c r="E53" s="148" t="str">
        <f t="shared" si="93"/>
        <v>Not Possible</v>
      </c>
      <c r="F53" s="148">
        <f t="shared" si="93"/>
        <v>2167.5977420867421</v>
      </c>
      <c r="G53" s="148" t="str">
        <f t="shared" si="93"/>
        <v>Not Possible</v>
      </c>
      <c r="H53" s="148">
        <f t="shared" si="93"/>
        <v>5356.4635535208363</v>
      </c>
      <c r="I53" s="148" t="str">
        <f t="shared" si="93"/>
        <v>Not Possible</v>
      </c>
      <c r="J53" s="148">
        <f t="shared" si="93"/>
        <v>5346.5364718394703</v>
      </c>
      <c r="K53" s="148" t="str">
        <f t="shared" si="93"/>
        <v>Not Possible</v>
      </c>
      <c r="L53" s="148">
        <f t="shared" si="93"/>
        <v>6821.8051129783562</v>
      </c>
      <c r="M53" s="148" t="str">
        <f t="shared" si="93"/>
        <v>Not Possible</v>
      </c>
      <c r="N53" s="148">
        <f t="shared" si="93"/>
        <v>8661.6999121795379</v>
      </c>
      <c r="O53" s="148" t="str">
        <f t="shared" si="93"/>
        <v>Not Possible</v>
      </c>
      <c r="P53" s="148">
        <f t="shared" si="93"/>
        <v>7559.3397882184363</v>
      </c>
      <c r="Q53" s="148" t="str">
        <f t="shared" si="93"/>
        <v>Not Possible</v>
      </c>
      <c r="R53" s="148">
        <f t="shared" si="93"/>
        <v>8387.9050069032091</v>
      </c>
      <c r="S53" s="148">
        <f t="shared" si="93"/>
        <v>5448.6365832095762</v>
      </c>
      <c r="T53" s="148">
        <f t="shared" si="93"/>
        <v>2167.5977420867421</v>
      </c>
    </row>
    <row r="54" spans="2:58">
      <c r="E54" s="11"/>
    </row>
    <row r="55" spans="2:58">
      <c r="B55" s="1" t="s">
        <v>669</v>
      </c>
      <c r="C55" s="106"/>
      <c r="E55" s="11"/>
      <c r="V55" s="51" t="s">
        <v>706</v>
      </c>
    </row>
    <row r="56" spans="2:58" s="118" customFormat="1" ht="72">
      <c r="B56" s="115" t="s">
        <v>666</v>
      </c>
      <c r="C56" s="116" t="s">
        <v>676</v>
      </c>
      <c r="D56" s="117" t="str">
        <f t="shared" ref="D56:T56" si="94">D3</f>
        <v>Part L 21</v>
      </c>
      <c r="E56" s="117" t="str">
        <f t="shared" si="94"/>
        <v xml:space="preserve">Notional Building C&amp;B </v>
      </c>
      <c r="F56" s="117" t="str">
        <f t="shared" si="94"/>
        <v xml:space="preserve">Notional Building C&amp;B </v>
      </c>
      <c r="G56" s="117" t="str">
        <f t="shared" si="94"/>
        <v>35 kWh/m2.year</v>
      </c>
      <c r="H56" s="117" t="str">
        <f t="shared" si="94"/>
        <v>35 kWh/m2.year</v>
      </c>
      <c r="I56" s="117" t="str">
        <f t="shared" si="94"/>
        <v>35 kWh/m2.year</v>
      </c>
      <c r="J56" s="117" t="str">
        <f t="shared" si="94"/>
        <v>35 kWh/m2.year</v>
      </c>
      <c r="K56" s="117" t="str">
        <f t="shared" si="94"/>
        <v>30 kWh/m2.year</v>
      </c>
      <c r="L56" s="117" t="str">
        <f t="shared" si="94"/>
        <v>30 kWh/m2.year</v>
      </c>
      <c r="M56" s="117" t="str">
        <f t="shared" si="94"/>
        <v>25 kWh/m2.year</v>
      </c>
      <c r="N56" s="117" t="str">
        <f t="shared" si="94"/>
        <v>25 kWh/m2.year</v>
      </c>
      <c r="O56" s="117" t="str">
        <f t="shared" si="94"/>
        <v>20 kWh/m2.year</v>
      </c>
      <c r="P56" s="117" t="str">
        <f t="shared" si="94"/>
        <v>20 kWh/m2.year</v>
      </c>
      <c r="Q56" s="117" t="str">
        <f t="shared" si="94"/>
        <v>15 kWh/m2.year (Passivhaus)</v>
      </c>
      <c r="R56" s="117" t="str">
        <f t="shared" si="94"/>
        <v>15 kWh/m2.year (Passivhaus)</v>
      </c>
      <c r="S56" s="117" t="str">
        <f t="shared" si="94"/>
        <v>FHS</v>
      </c>
      <c r="T56" s="117" t="str">
        <f t="shared" si="94"/>
        <v>Bespoke</v>
      </c>
      <c r="V56" s="139" t="s">
        <v>16</v>
      </c>
      <c r="W56" s="117" t="s">
        <v>343</v>
      </c>
      <c r="X56" s="117" t="s">
        <v>435</v>
      </c>
      <c r="Y56" s="117" t="s">
        <v>436</v>
      </c>
      <c r="Z56" s="117" t="s">
        <v>437</v>
      </c>
      <c r="AA56" s="117" t="s">
        <v>438</v>
      </c>
      <c r="AB56" s="117" t="s">
        <v>439</v>
      </c>
      <c r="AC56" s="117" t="s">
        <v>440</v>
      </c>
      <c r="AD56" s="117" t="s">
        <v>441</v>
      </c>
      <c r="AE56" s="117" t="s">
        <v>442</v>
      </c>
      <c r="AF56" s="117" t="s">
        <v>443</v>
      </c>
      <c r="AG56" s="117" t="s">
        <v>444</v>
      </c>
      <c r="AH56" s="117" t="s">
        <v>445</v>
      </c>
      <c r="AI56" s="117" t="s">
        <v>446</v>
      </c>
      <c r="AJ56" s="117" t="s">
        <v>447</v>
      </c>
      <c r="AK56" s="117" t="s">
        <v>677</v>
      </c>
      <c r="AL56" s="117" t="s">
        <v>351</v>
      </c>
      <c r="AM56" s="117" t="s">
        <v>791</v>
      </c>
      <c r="AO56" s="144" t="s">
        <v>16</v>
      </c>
      <c r="AP56" s="117" t="s">
        <v>343</v>
      </c>
      <c r="AQ56" s="117" t="s">
        <v>435</v>
      </c>
      <c r="AR56" s="117" t="s">
        <v>436</v>
      </c>
      <c r="AS56" s="117" t="s">
        <v>437</v>
      </c>
      <c r="AT56" s="117" t="s">
        <v>438</v>
      </c>
      <c r="AU56" s="117" t="s">
        <v>439</v>
      </c>
      <c r="AV56" s="117" t="s">
        <v>440</v>
      </c>
      <c r="AW56" s="117" t="s">
        <v>441</v>
      </c>
      <c r="AX56" s="117" t="s">
        <v>442</v>
      </c>
      <c r="AY56" s="117" t="s">
        <v>443</v>
      </c>
      <c r="AZ56" s="117" t="s">
        <v>444</v>
      </c>
      <c r="BA56" s="117" t="s">
        <v>445</v>
      </c>
      <c r="BB56" s="117" t="s">
        <v>446</v>
      </c>
      <c r="BC56" s="117" t="s">
        <v>447</v>
      </c>
      <c r="BD56" s="117" t="s">
        <v>677</v>
      </c>
      <c r="BE56" s="117" t="s">
        <v>351</v>
      </c>
      <c r="BF56" s="117" t="s">
        <v>791</v>
      </c>
    </row>
    <row r="57" spans="2:58">
      <c r="B57" s="112" t="s">
        <v>667</v>
      </c>
      <c r="C57" s="107"/>
      <c r="D57" s="61"/>
      <c r="E57" s="113"/>
      <c r="F57" s="61"/>
      <c r="G57" s="61"/>
      <c r="H57" s="61"/>
      <c r="I57" s="61"/>
      <c r="J57" s="61"/>
      <c r="K57" s="61"/>
      <c r="L57" s="61"/>
      <c r="M57" s="61"/>
      <c r="N57" s="61"/>
      <c r="O57" s="61"/>
      <c r="P57" s="61"/>
      <c r="Q57" s="61"/>
      <c r="R57" s="61"/>
      <c r="S57" s="61"/>
      <c r="T57" s="59"/>
      <c r="V57" s="112" t="s">
        <v>667</v>
      </c>
      <c r="W57" s="59"/>
      <c r="X57" s="59"/>
      <c r="Y57" s="59"/>
      <c r="Z57" s="59"/>
      <c r="AA57" s="59"/>
      <c r="AB57" s="59"/>
      <c r="AC57" s="59"/>
      <c r="AD57" s="59"/>
      <c r="AE57" s="59"/>
      <c r="AF57" s="59"/>
      <c r="AG57" s="59"/>
      <c r="AH57" s="59"/>
      <c r="AI57" s="59"/>
      <c r="AJ57" s="59"/>
      <c r="AK57" s="59"/>
      <c r="AL57" s="59"/>
      <c r="AM57" s="59"/>
      <c r="AO57" s="133" t="s">
        <v>667</v>
      </c>
      <c r="AP57" s="132"/>
      <c r="AQ57" s="132"/>
      <c r="AR57" s="132"/>
      <c r="AS57" s="132"/>
      <c r="AT57" s="132"/>
      <c r="AU57" s="132"/>
      <c r="AV57" s="132"/>
      <c r="AW57" s="132"/>
      <c r="AX57" s="132"/>
      <c r="AY57" s="132"/>
      <c r="AZ57" s="132"/>
      <c r="BA57" s="132"/>
      <c r="BB57" s="132"/>
      <c r="BC57" s="132"/>
      <c r="BD57" s="132"/>
      <c r="BE57" s="132"/>
      <c r="BF57" s="132"/>
    </row>
    <row r="58" spans="2:58" s="4" customFormat="1">
      <c r="B58" s="130" t="s">
        <v>609</v>
      </c>
      <c r="C58" s="127">
        <f>SAP!D159</f>
        <v>10.808029267367754</v>
      </c>
      <c r="D58" s="131">
        <f>IF(IF(D$39&lt;=$C58,D$26,(((D$39-$C58)/SAP!$C$10)*'C&amp;B'!$C$13/SAP!$C$143)+D$26)&lt;=SAP!$C$151,IF(D$39&lt;=$C58,D$26,(((D$39-$C58)/SAP!$C$10)*'C&amp;B'!$C$13/SAP!$C$143)+D$26),"Not Possible")</f>
        <v>3.6246153846153848</v>
      </c>
      <c r="E58" s="131">
        <f>IF(IF(E$39&lt;=$C58,E$26,(((E$39-$C58)/SAP!$C$10)*'C&amp;B'!$C$13/SAP!$C$143)+E$26)&lt;=SAP!$C$151,IF(E$39&lt;=$C58,E$26,(((E$39-$C58)/SAP!$C$10)*'C&amp;B'!$C$13/SAP!$C$143)+E$26),"Not Possible")</f>
        <v>4.7386666647094629</v>
      </c>
      <c r="F58" s="131">
        <f>IF(IF(F$39&lt;=$C58,F$26,(((F$39-$C58)/SAP!$C$10)*'C&amp;B'!$C$13/SAP!$C$143)+F$26)&lt;=SAP!$C$151,IF(F$39&lt;=$C58,F$26,(((F$39-$C58)/SAP!$C$10)*'C&amp;B'!$C$13/SAP!$C$143)+F$26),"Not Possible")</f>
        <v>0</v>
      </c>
      <c r="G58" s="131">
        <f>IF(IF(G$39&lt;=$C58,G$26,(((G$39-$C58)/SAP!$C$10)*'C&amp;B'!$C$13/SAP!$C$143)+G$26)&lt;=SAP!$C$151,IF(G$39&lt;=$C58,G$26,(((G$39-$C58)/SAP!$C$10)*'C&amp;B'!$C$13/SAP!$C$143)+G$26),"Not Possible")</f>
        <v>2.699621266996473</v>
      </c>
      <c r="H58" s="131">
        <f>IF(IF(H$39&lt;=$C58,H$26,(((H$39-$C58)/SAP!$C$10)*'C&amp;B'!$C$13/SAP!$C$143)+H$26)&lt;=SAP!$C$151,IF(H$39&lt;=$C58,H$26,(((H$39-$C58)/SAP!$C$10)*'C&amp;B'!$C$13/SAP!$C$143)+H$26),"Not Possible")</f>
        <v>0</v>
      </c>
      <c r="I58" s="131">
        <f>IF(IF(I$39&lt;=$C58,I$26,(((I$39-$C58)/SAP!$C$10)*'C&amp;B'!$C$13/SAP!$C$143)+I$26)&lt;=SAP!$C$151,IF(I$39&lt;=$C58,I$26,(((I$39-$C58)/SAP!$C$10)*'C&amp;B'!$C$13/SAP!$C$143)+I$26),"Not Possible")</f>
        <v>3.7830583255387848</v>
      </c>
      <c r="J58" s="131">
        <f>IF(IF(J$39&lt;=$C58,J$26,(((J$39-$C58)/SAP!$C$10)*'C&amp;B'!$C$13/SAP!$C$143)+J$26)&lt;=SAP!$C$151,IF(J$39&lt;=$C58,J$26,(((J$39-$C58)/SAP!$C$10)*'C&amp;B'!$C$13/SAP!$C$143)+J$26),"Not Possible")</f>
        <v>0</v>
      </c>
      <c r="K58" s="131">
        <f>IF(IF(K$39&lt;=$C58,K$26,(((K$39-$C58)/SAP!$C$10)*'C&amp;B'!$C$13/SAP!$C$143)+K$26)&lt;=SAP!$C$151,IF(K$39&lt;=$C58,K$26,(((K$39-$C58)/SAP!$C$10)*'C&amp;B'!$C$13/SAP!$C$143)+K$26),"Not Possible")</f>
        <v>2.6331704291235902</v>
      </c>
      <c r="L58" s="131">
        <f>IF(IF(L$39&lt;=$C58,L$26,(((L$39-$C58)/SAP!$C$10)*'C&amp;B'!$C$13/SAP!$C$143)+L$26)&lt;=SAP!$C$151,IF(L$39&lt;=$C58,L$26,(((L$39-$C58)/SAP!$C$10)*'C&amp;B'!$C$13/SAP!$C$143)+L$26),"Not Possible")</f>
        <v>0</v>
      </c>
      <c r="M58" s="131">
        <f>IF(IF(M$39&lt;=$C58,M$26,(((M$39-$C58)/SAP!$C$10)*'C&amp;B'!$C$13/SAP!$C$143)+M$26)&lt;=SAP!$C$151,IF(M$39&lt;=$C58,M$26,(((M$39-$C58)/SAP!$C$10)*'C&amp;B'!$C$13/SAP!$C$143)+M$26),"Not Possible")</f>
        <v>1.5612788047520585</v>
      </c>
      <c r="N58" s="131">
        <f>IF(IF(N$39&lt;=$C58,N$26,(((N$39-$C58)/SAP!$C$10)*'C&amp;B'!$C$13/SAP!$C$143)+N$26)&lt;=SAP!$C$151,IF(N$39&lt;=$C58,N$26,(((N$39-$C58)/SAP!$C$10)*'C&amp;B'!$C$13/SAP!$C$143)+N$26),"Not Possible")</f>
        <v>0</v>
      </c>
      <c r="O58" s="131">
        <f>IF(IF(O$39&lt;=$C58,O$26,(((O$39-$C58)/SAP!$C$10)*'C&amp;B'!$C$13/SAP!$C$143)+O$26)&lt;=SAP!$C$151,IF(O$39&lt;=$C58,O$26,(((O$39-$C58)/SAP!$C$10)*'C&amp;B'!$C$13/SAP!$C$143)+O$26),"Not Possible")</f>
        <v>0.45150327681646379</v>
      </c>
      <c r="P58" s="131">
        <f>IF(IF(P$39&lt;=$C58,P$26,(((P$39-$C58)/SAP!$C$10)*'C&amp;B'!$C$13/SAP!$C$143)+P$26)&lt;=SAP!$C$151,IF(P$39&lt;=$C58,P$26,(((P$39-$C58)/SAP!$C$10)*'C&amp;B'!$C$13/SAP!$C$143)+P$26),"Not Possible")</f>
        <v>0</v>
      </c>
      <c r="Q58" s="131">
        <f>IF(IF(Q$39&lt;=$C58,Q$26,(((Q$39-$C58)/SAP!$C$10)*'C&amp;B'!$C$13/SAP!$C$143)+Q$26)&lt;=SAP!$C$151,IF(Q$39&lt;=$C58,Q$26,(((Q$39-$C58)/SAP!$C$10)*'C&amp;B'!$C$13/SAP!$C$143)+Q$26),"Not Possible")</f>
        <v>0</v>
      </c>
      <c r="R58" s="131">
        <f>IF(IF(R$39&lt;=$C58,R$26,(((R$39-$C58)/SAP!$C$10)*'C&amp;B'!$C$13/SAP!$C$143)+R$26)&lt;=SAP!$C$151,IF(R$39&lt;=$C58,R$26,(((R$39-$C58)/SAP!$C$10)*'C&amp;B'!$C$13/SAP!$C$143)+R$26),"Not Possible")</f>
        <v>0</v>
      </c>
      <c r="S58" s="131">
        <f>IF(IF(S$39&lt;=$C58,S$26,(((S$39-$C58)/SAP!$C$10)*'C&amp;B'!$C$13/SAP!$C$143)+S$26)&lt;=SAP!$C$151,IF(S$39&lt;=$C58,S$26,(((S$39-$C58)/SAP!$C$10)*'C&amp;B'!$C$13/SAP!$C$143)+S$26),"Not Possible")</f>
        <v>0</v>
      </c>
      <c r="T58" s="131">
        <f>IF(IF(T$39&lt;=$C58,T$26,(((T$39-$C58)/SAP!$C$10)*'C&amp;B'!$C$13/SAP!$C$143)+T$26)&lt;=SAP!$C$151,IF(T$39&lt;=$C58,T$26,(((T$39-$C58)/SAP!$C$10)*'C&amp;B'!$C$13/SAP!$C$143)+T$26),"Not Possible")</f>
        <v>0</v>
      </c>
      <c r="V58" s="130" t="s">
        <v>609</v>
      </c>
      <c r="W58" s="82">
        <f>IF(D58=0,0,IF(D58&lt;4,'C&amp;B'!$E$316+(D58*'C&amp;B'!$E$317),D58*'C&amp;B'!$E$318))</f>
        <v>3274.7692307692309</v>
      </c>
      <c r="X58" s="82">
        <f>IF(E58=0,0,IF(E58&lt;4,'C&amp;B'!$E$316+(E58*'C&amp;B'!$E$317),E58*'C&amp;B'!$E$318))</f>
        <v>5212.5333311804088</v>
      </c>
      <c r="Y58" s="82">
        <f>IF(F58=0,0,IF(F58&lt;4,'C&amp;B'!$E$316+(F58*'C&amp;B'!$E$317),F58*'C&amp;B'!$E$318))</f>
        <v>0</v>
      </c>
      <c r="Z58" s="82">
        <f>IF(G58=0,0,IF(G58&lt;4,'C&amp;B'!$E$316+(G58*'C&amp;B'!$E$317),G58*'C&amp;B'!$E$318))</f>
        <v>2719.7727601978841</v>
      </c>
      <c r="AA58" s="82">
        <f>IF(H58=0,0,IF(H58&lt;4,'C&amp;B'!$E$316+(H58*'C&amp;B'!$E$317),H58*'C&amp;B'!$E$318))</f>
        <v>0</v>
      </c>
      <c r="AB58" s="82">
        <f>IF(I58=0,0,IF(I58&lt;4,'C&amp;B'!$E$316+(I58*'C&amp;B'!$E$317),I58*'C&amp;B'!$E$318))</f>
        <v>3369.834995323271</v>
      </c>
      <c r="AC58" s="82">
        <f>IF(J58=0,0,IF(J58&lt;4,'C&amp;B'!$E$316+(J58*'C&amp;B'!$E$317),J58*'C&amp;B'!$E$318))</f>
        <v>0</v>
      </c>
      <c r="AD58" s="82">
        <f>IF(K58=0,0,IF(K58&lt;4,'C&amp;B'!$E$316+(K58*'C&amp;B'!$E$317),K58*'C&amp;B'!$E$318))</f>
        <v>2679.9022574741539</v>
      </c>
      <c r="AE58" s="82">
        <f>IF(L58=0,0,IF(L58&lt;4,'C&amp;B'!$E$316+(L58*'C&amp;B'!$E$317),L58*'C&amp;B'!$E$318))</f>
        <v>0</v>
      </c>
      <c r="AF58" s="82">
        <f>IF(M58=0,0,IF(M58&lt;4,'C&amp;B'!$E$316+(M58*'C&amp;B'!$E$317),M58*'C&amp;B'!$E$318))</f>
        <v>2036.767282851235</v>
      </c>
      <c r="AG58" s="82">
        <f>IF(N58=0,0,IF(N58&lt;4,'C&amp;B'!$E$316+(N58*'C&amp;B'!$E$317),N58*'C&amp;B'!$E$318))</f>
        <v>0</v>
      </c>
      <c r="AH58" s="82">
        <f>IF(O58=0,0,IF(O58&lt;4,'C&amp;B'!$E$316+(O58*'C&amp;B'!$E$317),O58*'C&amp;B'!$E$318))</f>
        <v>1370.9019660898782</v>
      </c>
      <c r="AI58" s="82">
        <f>IF(P58=0,0,IF(P58&lt;4,'C&amp;B'!$E$316+(P58*'C&amp;B'!$E$317),P58*'C&amp;B'!$E$318))</f>
        <v>0</v>
      </c>
      <c r="AJ58" s="82">
        <f>IF(Q58=0,0,IF(Q58&lt;4,'C&amp;B'!$E$316+(Q58*'C&amp;B'!$E$317),Q58*'C&amp;B'!$E$318))</f>
        <v>0</v>
      </c>
      <c r="AK58" s="82">
        <f>IF(R58=0,0,IF(R58&lt;4,'C&amp;B'!$E$316+(R58*'C&amp;B'!$E$317),R58*'C&amp;B'!$E$318))</f>
        <v>0</v>
      </c>
      <c r="AL58" s="82">
        <f>IF(S58=0,0,IF(S58&lt;4,'C&amp;B'!$E$316+(S58*'C&amp;B'!$E$317),S58*'C&amp;B'!$E$318))</f>
        <v>0</v>
      </c>
      <c r="AM58" s="82">
        <f>IF(T58=0,0,IF(T58&lt;4,'C&amp;B'!$E$316+(T58*'C&amp;B'!$E$317),T58*'C&amp;B'!$E$318))</f>
        <v>0</v>
      </c>
      <c r="AO58" s="130" t="s">
        <v>609</v>
      </c>
      <c r="AP58" s="82">
        <f>AP$27-AP$26+W58</f>
        <v>74642.169230769228</v>
      </c>
      <c r="AQ58" s="82">
        <f t="shared" ref="AQ58:BF58" si="95">AQ$27-AQ$26+X58</f>
        <v>75145.133331180419</v>
      </c>
      <c r="AR58" s="82">
        <f t="shared" si="95"/>
        <v>70640.600000000006</v>
      </c>
      <c r="AS58" s="82">
        <f t="shared" si="95"/>
        <v>76025.572760197872</v>
      </c>
      <c r="AT58" s="82">
        <f t="shared" si="95"/>
        <v>74013.799999999988</v>
      </c>
      <c r="AU58" s="82">
        <f t="shared" si="95"/>
        <v>74823.834995323268</v>
      </c>
      <c r="AV58" s="82">
        <f t="shared" si="95"/>
        <v>72162</v>
      </c>
      <c r="AW58" s="82">
        <f t="shared" si="95"/>
        <v>75824.802257474148</v>
      </c>
      <c r="AX58" s="82">
        <f t="shared" si="95"/>
        <v>73852.899999999994</v>
      </c>
      <c r="AY58" s="82">
        <f t="shared" si="95"/>
        <v>77222.567282851218</v>
      </c>
      <c r="AZ58" s="82">
        <f t="shared" si="95"/>
        <v>75893.799999999988</v>
      </c>
      <c r="BA58" s="82">
        <f t="shared" si="95"/>
        <v>76557.701966089866</v>
      </c>
      <c r="BB58" s="82">
        <f t="shared" si="95"/>
        <v>75894.799999999988</v>
      </c>
      <c r="BC58" s="82">
        <f t="shared" si="95"/>
        <v>76126.600000000006</v>
      </c>
      <c r="BD58" s="82">
        <f t="shared" si="95"/>
        <v>76834.600000000006</v>
      </c>
      <c r="BE58" s="82">
        <f t="shared" si="95"/>
        <v>74010.799999999988</v>
      </c>
      <c r="BF58" s="82">
        <f t="shared" si="95"/>
        <v>70640.600000000006</v>
      </c>
    </row>
    <row r="59" spans="2:58" s="4" customFormat="1">
      <c r="B59" s="130" t="s">
        <v>610</v>
      </c>
      <c r="C59" s="127">
        <f>SAP!D160</f>
        <v>9.7272263406309794</v>
      </c>
      <c r="D59" s="131">
        <f>IF(IF(D$39&lt;=$C59,D$26,(((D$39-$C59)/SAP!$C$10)*'C&amp;B'!$C$13/SAP!$C$143)+D$26)&lt;=SAP!$C$151,IF(D$39&lt;=$C59,D$26,(((D$39-$C59)/SAP!$C$10)*'C&amp;B'!$C$13/SAP!$C$143)+D$26),"Not Possible")</f>
        <v>4.6511085301108999</v>
      </c>
      <c r="E59" s="131">
        <f>IF(IF(E$39&lt;=$C59,E$26,(((E$39-$C59)/SAP!$C$10)*'C&amp;B'!$C$13/SAP!$C$143)+E$26)&lt;=SAP!$C$151,IF(E$39&lt;=$C59,E$26,(((E$39-$C59)/SAP!$C$10)*'C&amp;B'!$C$13/SAP!$C$143)+E$26),"Not Possible")</f>
        <v>5.7651598102049775</v>
      </c>
      <c r="F59" s="131">
        <f>IF(IF(F$39&lt;=$C59,F$26,(((F$39-$C59)/SAP!$C$10)*'C&amp;B'!$C$13/SAP!$C$143)+F$26)&lt;=SAP!$C$151,IF(F$39&lt;=$C59,F$26,(((F$39-$C59)/SAP!$C$10)*'C&amp;B'!$C$13/SAP!$C$143)+F$26),"Not Possible")</f>
        <v>0</v>
      </c>
      <c r="G59" s="131">
        <f>IF(IF(G$39&lt;=$C59,G$26,(((G$39-$C59)/SAP!$C$10)*'C&amp;B'!$C$13/SAP!$C$143)+G$26)&lt;=SAP!$C$151,IF(G$39&lt;=$C59,G$26,(((G$39-$C59)/SAP!$C$10)*'C&amp;B'!$C$13/SAP!$C$143)+G$26),"Not Possible")</f>
        <v>3.7261144124919885</v>
      </c>
      <c r="H59" s="131">
        <f>IF(IF(H$39&lt;=$C59,H$26,(((H$39-$C59)/SAP!$C$10)*'C&amp;B'!$C$13/SAP!$C$143)+H$26)&lt;=SAP!$C$151,IF(H$39&lt;=$C59,H$26,(((H$39-$C59)/SAP!$C$10)*'C&amp;B'!$C$13/SAP!$C$143)+H$26),"Not Possible")</f>
        <v>0</v>
      </c>
      <c r="I59" s="131">
        <f>IF(IF(I$39&lt;=$C59,I$26,(((I$39-$C59)/SAP!$C$10)*'C&amp;B'!$C$13/SAP!$C$143)+I$26)&lt;=SAP!$C$151,IF(I$39&lt;=$C59,I$26,(((I$39-$C59)/SAP!$C$10)*'C&amp;B'!$C$13/SAP!$C$143)+I$26),"Not Possible")</f>
        <v>4.8095514710342995</v>
      </c>
      <c r="J59" s="131">
        <f>IF(IF(J$39&lt;=$C59,J$26,(((J$39-$C59)/SAP!$C$10)*'C&amp;B'!$C$13/SAP!$C$143)+J$26)&lt;=SAP!$C$151,IF(J$39&lt;=$C59,J$26,(((J$39-$C59)/SAP!$C$10)*'C&amp;B'!$C$13/SAP!$C$143)+J$26),"Not Possible")</f>
        <v>0</v>
      </c>
      <c r="K59" s="131">
        <f>IF(IF(K$39&lt;=$C59,K$26,(((K$39-$C59)/SAP!$C$10)*'C&amp;B'!$C$13/SAP!$C$143)+K$26)&lt;=SAP!$C$151,IF(K$39&lt;=$C59,K$26,(((K$39-$C59)/SAP!$C$10)*'C&amp;B'!$C$13/SAP!$C$143)+K$26),"Not Possible")</f>
        <v>3.6596635746191049</v>
      </c>
      <c r="L59" s="131">
        <f>IF(IF(L$39&lt;=$C59,L$26,(((L$39-$C59)/SAP!$C$10)*'C&amp;B'!$C$13/SAP!$C$143)+L$26)&lt;=SAP!$C$151,IF(L$39&lt;=$C59,L$26,(((L$39-$C59)/SAP!$C$10)*'C&amp;B'!$C$13/SAP!$C$143)+L$26),"Not Possible")</f>
        <v>0</v>
      </c>
      <c r="M59" s="131">
        <f>IF(IF(M$39&lt;=$C59,M$26,(((M$39-$C59)/SAP!$C$10)*'C&amp;B'!$C$13/SAP!$C$143)+M$26)&lt;=SAP!$C$151,IF(M$39&lt;=$C59,M$26,(((M$39-$C59)/SAP!$C$10)*'C&amp;B'!$C$13/SAP!$C$143)+M$26),"Not Possible")</f>
        <v>2.5877719502475731</v>
      </c>
      <c r="N59" s="131">
        <f>IF(IF(N$39&lt;=$C59,N$26,(((N$39-$C59)/SAP!$C$10)*'C&amp;B'!$C$13/SAP!$C$143)+N$26)&lt;=SAP!$C$151,IF(N$39&lt;=$C59,N$26,(((N$39-$C59)/SAP!$C$10)*'C&amp;B'!$C$13/SAP!$C$143)+N$26),"Not Possible")</f>
        <v>0</v>
      </c>
      <c r="O59" s="131">
        <f>IF(IF(O$39&lt;=$C59,O$26,(((O$39-$C59)/SAP!$C$10)*'C&amp;B'!$C$13/SAP!$C$143)+O$26)&lt;=SAP!$C$151,IF(O$39&lt;=$C59,O$26,(((O$39-$C59)/SAP!$C$10)*'C&amp;B'!$C$13/SAP!$C$143)+O$26),"Not Possible")</f>
        <v>1.4779964223119784</v>
      </c>
      <c r="P59" s="131">
        <f>IF(IF(P$39&lt;=$C59,P$26,(((P$39-$C59)/SAP!$C$10)*'C&amp;B'!$C$13/SAP!$C$143)+P$26)&lt;=SAP!$C$151,IF(P$39&lt;=$C59,P$26,(((P$39-$C59)/SAP!$C$10)*'C&amp;B'!$C$13/SAP!$C$143)+P$26),"Not Possible")</f>
        <v>0</v>
      </c>
      <c r="Q59" s="131">
        <f>IF(IF(Q$39&lt;=$C59,Q$26,(((Q$39-$C59)/SAP!$C$10)*'C&amp;B'!$C$13/SAP!$C$143)+Q$26)&lt;=SAP!$C$151,IF(Q$39&lt;=$C59,Q$26,(((Q$39-$C59)/SAP!$C$10)*'C&amp;B'!$C$13/SAP!$C$143)+Q$26),"Not Possible")</f>
        <v>0.39050554353171452</v>
      </c>
      <c r="R59" s="131">
        <f>IF(IF(R$39&lt;=$C59,R$26,(((R$39-$C59)/SAP!$C$10)*'C&amp;B'!$C$13/SAP!$C$143)+R$26)&lt;=SAP!$C$151,IF(R$39&lt;=$C59,R$26,(((R$39-$C59)/SAP!$C$10)*'C&amp;B'!$C$13/SAP!$C$143)+R$26),"Not Possible")</f>
        <v>0</v>
      </c>
      <c r="S59" s="131">
        <f>IF(IF(S$39&lt;=$C59,S$26,(((S$39-$C59)/SAP!$C$10)*'C&amp;B'!$C$13/SAP!$C$143)+S$26)&lt;=SAP!$C$151,IF(S$39&lt;=$C59,S$26,(((S$39-$C59)/SAP!$C$10)*'C&amp;B'!$C$13/SAP!$C$143)+S$26),"Not Possible")</f>
        <v>0</v>
      </c>
      <c r="T59" s="131">
        <f>IF(IF(T$39&lt;=$C59,T$26,(((T$39-$C59)/SAP!$C$10)*'C&amp;B'!$C$13/SAP!$C$143)+T$26)&lt;=SAP!$C$151,IF(T$39&lt;=$C59,T$26,(((T$39-$C59)/SAP!$C$10)*'C&amp;B'!$C$13/SAP!$C$143)+T$26),"Not Possible")</f>
        <v>0</v>
      </c>
      <c r="V59" s="130" t="s">
        <v>610</v>
      </c>
      <c r="W59" s="82">
        <f>IF(D59=0,0,IF(D59&lt;4,'C&amp;B'!$E$316+(D59*'C&amp;B'!$E$317),D59*'C&amp;B'!$E$318))</f>
        <v>5116.2193831219902</v>
      </c>
      <c r="X59" s="82">
        <f>IF(E59=0,0,IF(E59&lt;4,'C&amp;B'!$E$316+(E59*'C&amp;B'!$E$317),E59*'C&amp;B'!$E$318))</f>
        <v>6341.6757912254752</v>
      </c>
      <c r="Y59" s="82">
        <f>IF(F59=0,0,IF(F59&lt;4,'C&amp;B'!$E$316+(F59*'C&amp;B'!$E$317),F59*'C&amp;B'!$E$318))</f>
        <v>0</v>
      </c>
      <c r="Z59" s="82">
        <f>IF(G59=0,0,IF(G59&lt;4,'C&amp;B'!$E$316+(G59*'C&amp;B'!$E$317),G59*'C&amp;B'!$E$318))</f>
        <v>3335.668647495193</v>
      </c>
      <c r="AA59" s="82">
        <f>IF(H59=0,0,IF(H59&lt;4,'C&amp;B'!$E$316+(H59*'C&amp;B'!$E$317),H59*'C&amp;B'!$E$318))</f>
        <v>0</v>
      </c>
      <c r="AB59" s="82">
        <f>IF(I59=0,0,IF(I59&lt;4,'C&amp;B'!$E$316+(I59*'C&amp;B'!$E$317),I59*'C&amp;B'!$E$318))</f>
        <v>5290.5066181377297</v>
      </c>
      <c r="AC59" s="82">
        <f>IF(J59=0,0,IF(J59&lt;4,'C&amp;B'!$E$316+(J59*'C&amp;B'!$E$317),J59*'C&amp;B'!$E$318))</f>
        <v>0</v>
      </c>
      <c r="AD59" s="82">
        <f>IF(K59=0,0,IF(K59&lt;4,'C&amp;B'!$E$316+(K59*'C&amp;B'!$E$317),K59*'C&amp;B'!$E$318))</f>
        <v>3295.7981447714628</v>
      </c>
      <c r="AE59" s="82">
        <f>IF(L59=0,0,IF(L59&lt;4,'C&amp;B'!$E$316+(L59*'C&amp;B'!$E$317),L59*'C&amp;B'!$E$318))</f>
        <v>0</v>
      </c>
      <c r="AF59" s="82">
        <f>IF(M59=0,0,IF(M59&lt;4,'C&amp;B'!$E$316+(M59*'C&amp;B'!$E$317),M59*'C&amp;B'!$E$318))</f>
        <v>2652.6631701485439</v>
      </c>
      <c r="AG59" s="82">
        <f>IF(N59=0,0,IF(N59&lt;4,'C&amp;B'!$E$316+(N59*'C&amp;B'!$E$317),N59*'C&amp;B'!$E$318))</f>
        <v>0</v>
      </c>
      <c r="AH59" s="82">
        <f>IF(O59=0,0,IF(O59&lt;4,'C&amp;B'!$E$316+(O59*'C&amp;B'!$E$317),O59*'C&amp;B'!$E$318))</f>
        <v>1986.7978533871869</v>
      </c>
      <c r="AI59" s="82">
        <f>IF(P59=0,0,IF(P59&lt;4,'C&amp;B'!$E$316+(P59*'C&amp;B'!$E$317),P59*'C&amp;B'!$E$318))</f>
        <v>0</v>
      </c>
      <c r="AJ59" s="82">
        <f>IF(Q59=0,0,IF(Q59&lt;4,'C&amp;B'!$E$316+(Q59*'C&amp;B'!$E$317),Q59*'C&amp;B'!$E$318))</f>
        <v>1334.3033261190287</v>
      </c>
      <c r="AK59" s="82">
        <f>IF(R59=0,0,IF(R59&lt;4,'C&amp;B'!$E$316+(R59*'C&amp;B'!$E$317),R59*'C&amp;B'!$E$318))</f>
        <v>0</v>
      </c>
      <c r="AL59" s="82">
        <f>IF(S59=0,0,IF(S59&lt;4,'C&amp;B'!$E$316+(S59*'C&amp;B'!$E$317),S59*'C&amp;B'!$E$318))</f>
        <v>0</v>
      </c>
      <c r="AM59" s="82">
        <f>IF(T59=0,0,IF(T59&lt;4,'C&amp;B'!$E$316+(T59*'C&amp;B'!$E$317),T59*'C&amp;B'!$E$318))</f>
        <v>0</v>
      </c>
      <c r="AO59" s="130" t="s">
        <v>610</v>
      </c>
      <c r="AP59" s="82">
        <f t="shared" ref="AP59:AP64" si="96">AP$27-AP$26+W59</f>
        <v>76483.619383121986</v>
      </c>
      <c r="AQ59" s="82">
        <f t="shared" ref="AQ59:AQ64" si="97">AQ$27-AQ$26+X59</f>
        <v>76274.275791225475</v>
      </c>
      <c r="AR59" s="82">
        <f t="shared" ref="AR59:AR64" si="98">AR$27-AR$26+Y59</f>
        <v>70640.600000000006</v>
      </c>
      <c r="AS59" s="82">
        <f t="shared" ref="AS59:AS64" si="99">AS$27-AS$26+Z59</f>
        <v>76641.468647495174</v>
      </c>
      <c r="AT59" s="82">
        <f t="shared" ref="AT59:AT64" si="100">AT$27-AT$26+AA59</f>
        <v>74013.799999999988</v>
      </c>
      <c r="AU59" s="82">
        <f t="shared" ref="AU59:AU64" si="101">AU$27-AU$26+AB59</f>
        <v>76744.506618137733</v>
      </c>
      <c r="AV59" s="82">
        <f t="shared" ref="AV59:AV64" si="102">AV$27-AV$26+AC59</f>
        <v>72162</v>
      </c>
      <c r="AW59" s="82">
        <f t="shared" ref="AW59:AW64" si="103">AW$27-AW$26+AD59</f>
        <v>76440.69814477145</v>
      </c>
      <c r="AX59" s="82">
        <f t="shared" ref="AX59:AX64" si="104">AX$27-AX$26+AE59</f>
        <v>73852.899999999994</v>
      </c>
      <c r="AY59" s="82">
        <f t="shared" ref="AY59:AY64" si="105">AY$27-AY$26+AF59</f>
        <v>77838.463170148534</v>
      </c>
      <c r="AZ59" s="82">
        <f t="shared" ref="AZ59:AZ64" si="106">AZ$27-AZ$26+AG59</f>
        <v>75893.799999999988</v>
      </c>
      <c r="BA59" s="82">
        <f t="shared" ref="BA59:BA64" si="107">BA$27-BA$26+AH59</f>
        <v>77173.597853387182</v>
      </c>
      <c r="BB59" s="82">
        <f t="shared" ref="BB59:BB64" si="108">BB$27-BB$26+AI59</f>
        <v>75894.799999999988</v>
      </c>
      <c r="BC59" s="82">
        <f t="shared" ref="BC59:BC64" si="109">BC$27-BC$26+AJ59</f>
        <v>77460.903326119034</v>
      </c>
      <c r="BD59" s="82">
        <f t="shared" ref="BD59:BD64" si="110">BD$27-BD$26+AK59</f>
        <v>76834.600000000006</v>
      </c>
      <c r="BE59" s="82">
        <f t="shared" ref="BE59:BE64" si="111">BE$27-BE$26+AL59</f>
        <v>74010.799999999988</v>
      </c>
      <c r="BF59" s="82">
        <f t="shared" ref="BF59:BF64" si="112">BF$27-BF$26+AM59</f>
        <v>70640.600000000006</v>
      </c>
    </row>
    <row r="60" spans="2:58" s="4" customFormat="1">
      <c r="B60" s="130" t="s">
        <v>611</v>
      </c>
      <c r="C60" s="127">
        <f>SAP!D161</f>
        <v>8.6464234138942029</v>
      </c>
      <c r="D60" s="131">
        <f>IF(IF(D$39&lt;=$C60,D$26,(((D$39-$C60)/SAP!$C$10)*'C&amp;B'!$C$13/SAP!$C$143)+D$26)&lt;=SAP!$C$151,IF(D$39&lt;=$C60,D$26,(((D$39-$C60)/SAP!$C$10)*'C&amp;B'!$C$13/SAP!$C$143)+D$26),"Not Possible")</f>
        <v>5.6776016756064163</v>
      </c>
      <c r="E60" s="131">
        <f>IF(IF(E$39&lt;=$C60,E$26,(((E$39-$C60)/SAP!$C$10)*'C&amp;B'!$C$13/SAP!$C$143)+E$26)&lt;=SAP!$C$151,IF(E$39&lt;=$C60,E$26,(((E$39-$C60)/SAP!$C$10)*'C&amp;B'!$C$13/SAP!$C$143)+E$26),"Not Possible")</f>
        <v>6.791652955700493</v>
      </c>
      <c r="F60" s="131">
        <f>IF(IF(F$39&lt;=$C60,F$26,(((F$39-$C60)/SAP!$C$10)*'C&amp;B'!$C$13/SAP!$C$143)+F$26)&lt;=SAP!$C$151,IF(F$39&lt;=$C60,F$26,(((F$39-$C60)/SAP!$C$10)*'C&amp;B'!$C$13/SAP!$C$143)+F$26),"Not Possible")</f>
        <v>0</v>
      </c>
      <c r="G60" s="131">
        <f>IF(IF(G$39&lt;=$C60,G$26,(((G$39-$C60)/SAP!$C$10)*'C&amp;B'!$C$13/SAP!$C$143)+G$26)&lt;=SAP!$C$151,IF(G$39&lt;=$C60,G$26,(((G$39-$C60)/SAP!$C$10)*'C&amp;B'!$C$13/SAP!$C$143)+G$26),"Not Possible")</f>
        <v>4.7526075579875044</v>
      </c>
      <c r="H60" s="131">
        <f>IF(IF(H$39&lt;=$C60,H$26,(((H$39-$C60)/SAP!$C$10)*'C&amp;B'!$C$13/SAP!$C$143)+H$26)&lt;=SAP!$C$151,IF(H$39&lt;=$C60,H$26,(((H$39-$C60)/SAP!$C$10)*'C&amp;B'!$C$13/SAP!$C$143)+H$26),"Not Possible")</f>
        <v>0</v>
      </c>
      <c r="I60" s="131">
        <f>IF(IF(I$39&lt;=$C60,I$26,(((I$39-$C60)/SAP!$C$10)*'C&amp;B'!$C$13/SAP!$C$143)+I$26)&lt;=SAP!$C$151,IF(I$39&lt;=$C60,I$26,(((I$39-$C60)/SAP!$C$10)*'C&amp;B'!$C$13/SAP!$C$143)+I$26),"Not Possible")</f>
        <v>5.8360446165298168</v>
      </c>
      <c r="J60" s="131">
        <f>IF(IF(J$39&lt;=$C60,J$26,(((J$39-$C60)/SAP!$C$10)*'C&amp;B'!$C$13/SAP!$C$143)+J$26)&lt;=SAP!$C$151,IF(J$39&lt;=$C60,J$26,(((J$39-$C60)/SAP!$C$10)*'C&amp;B'!$C$13/SAP!$C$143)+J$26),"Not Possible")</f>
        <v>0</v>
      </c>
      <c r="K60" s="131">
        <f>IF(IF(K$39&lt;=$C60,K$26,(((K$39-$C60)/SAP!$C$10)*'C&amp;B'!$C$13/SAP!$C$143)+K$26)&lt;=SAP!$C$151,IF(K$39&lt;=$C60,K$26,(((K$39-$C60)/SAP!$C$10)*'C&amp;B'!$C$13/SAP!$C$143)+K$26),"Not Possible")</f>
        <v>4.6861567201146208</v>
      </c>
      <c r="L60" s="131">
        <f>IF(IF(L$39&lt;=$C60,L$26,(((L$39-$C60)/SAP!$C$10)*'C&amp;B'!$C$13/SAP!$C$143)+L$26)&lt;=SAP!$C$151,IF(L$39&lt;=$C60,L$26,(((L$39-$C60)/SAP!$C$10)*'C&amp;B'!$C$13/SAP!$C$143)+L$26),"Not Possible")</f>
        <v>0</v>
      </c>
      <c r="M60" s="131">
        <f>IF(IF(M$39&lt;=$C60,M$26,(((M$39-$C60)/SAP!$C$10)*'C&amp;B'!$C$13/SAP!$C$143)+M$26)&lt;=SAP!$C$151,IF(M$39&lt;=$C60,M$26,(((M$39-$C60)/SAP!$C$10)*'C&amp;B'!$C$13/SAP!$C$143)+M$26),"Not Possible")</f>
        <v>3.6142650957430895</v>
      </c>
      <c r="N60" s="131">
        <f>IF(IF(N$39&lt;=$C60,N$26,(((N$39-$C60)/SAP!$C$10)*'C&amp;B'!$C$13/SAP!$C$143)+N$26)&lt;=SAP!$C$151,IF(N$39&lt;=$C60,N$26,(((N$39-$C60)/SAP!$C$10)*'C&amp;B'!$C$13/SAP!$C$143)+N$26),"Not Possible")</f>
        <v>0</v>
      </c>
      <c r="O60" s="131">
        <f>IF(IF(O$39&lt;=$C60,O$26,(((O$39-$C60)/SAP!$C$10)*'C&amp;B'!$C$13/SAP!$C$143)+O$26)&lt;=SAP!$C$151,IF(O$39&lt;=$C60,O$26,(((O$39-$C60)/SAP!$C$10)*'C&amp;B'!$C$13/SAP!$C$143)+O$26),"Not Possible")</f>
        <v>2.5044895678074948</v>
      </c>
      <c r="P60" s="131">
        <f>IF(IF(P$39&lt;=$C60,P$26,(((P$39-$C60)/SAP!$C$10)*'C&amp;B'!$C$13/SAP!$C$143)+P$26)&lt;=SAP!$C$151,IF(P$39&lt;=$C60,P$26,(((P$39-$C60)/SAP!$C$10)*'C&amp;B'!$C$13/SAP!$C$143)+P$26),"Not Possible")</f>
        <v>0</v>
      </c>
      <c r="Q60" s="131">
        <f>IF(IF(Q$39&lt;=$C60,Q$26,(((Q$39-$C60)/SAP!$C$10)*'C&amp;B'!$C$13/SAP!$C$143)+Q$26)&lt;=SAP!$C$151,IF(Q$39&lt;=$C60,Q$26,(((Q$39-$C60)/SAP!$C$10)*'C&amp;B'!$C$13/SAP!$C$143)+Q$26),"Not Possible")</f>
        <v>1.4169986890272308</v>
      </c>
      <c r="R60" s="131">
        <f>IF(IF(R$39&lt;=$C60,R$26,(((R$39-$C60)/SAP!$C$10)*'C&amp;B'!$C$13/SAP!$C$143)+R$26)&lt;=SAP!$C$151,IF(R$39&lt;=$C60,R$26,(((R$39-$C60)/SAP!$C$10)*'C&amp;B'!$C$13/SAP!$C$143)+R$26),"Not Possible")</f>
        <v>0</v>
      </c>
      <c r="S60" s="131">
        <f>IF(IF(S$39&lt;=$C60,S$26,(((S$39-$C60)/SAP!$C$10)*'C&amp;B'!$C$13/SAP!$C$143)+S$26)&lt;=SAP!$C$151,IF(S$39&lt;=$C60,S$26,(((S$39-$C60)/SAP!$C$10)*'C&amp;B'!$C$13/SAP!$C$143)+S$26),"Not Possible")</f>
        <v>0</v>
      </c>
      <c r="T60" s="131">
        <f>IF(IF(T$39&lt;=$C60,T$26,(((T$39-$C60)/SAP!$C$10)*'C&amp;B'!$C$13/SAP!$C$143)+T$26)&lt;=SAP!$C$151,IF(T$39&lt;=$C60,T$26,(((T$39-$C60)/SAP!$C$10)*'C&amp;B'!$C$13/SAP!$C$143)+T$26),"Not Possible")</f>
        <v>0</v>
      </c>
      <c r="V60" s="130" t="s">
        <v>611</v>
      </c>
      <c r="W60" s="82">
        <f>IF(D60=0,0,IF(D60&lt;4,'C&amp;B'!$E$316+(D60*'C&amp;B'!$E$317),D60*'C&amp;B'!$E$318))</f>
        <v>6245.3618431670575</v>
      </c>
      <c r="X60" s="82">
        <f>IF(E60=0,0,IF(E60&lt;4,'C&amp;B'!$E$316+(E60*'C&amp;B'!$E$317),E60*'C&amp;B'!$E$318))</f>
        <v>7470.8182512705425</v>
      </c>
      <c r="Y60" s="82">
        <f>IF(F60=0,0,IF(F60&lt;4,'C&amp;B'!$E$316+(F60*'C&amp;B'!$E$317),F60*'C&amp;B'!$E$318))</f>
        <v>0</v>
      </c>
      <c r="Z60" s="82">
        <f>IF(G60=0,0,IF(G60&lt;4,'C&amp;B'!$E$316+(G60*'C&amp;B'!$E$317),G60*'C&amp;B'!$E$318))</f>
        <v>5227.8683137862545</v>
      </c>
      <c r="AA60" s="82">
        <f>IF(H60=0,0,IF(H60&lt;4,'C&amp;B'!$E$316+(H60*'C&amp;B'!$E$317),H60*'C&amp;B'!$E$318))</f>
        <v>0</v>
      </c>
      <c r="AB60" s="82">
        <f>IF(I60=0,0,IF(I60&lt;4,'C&amp;B'!$E$316+(I60*'C&amp;B'!$E$317),I60*'C&amp;B'!$E$318))</f>
        <v>6419.6490781827988</v>
      </c>
      <c r="AC60" s="82">
        <f>IF(J60=0,0,IF(J60&lt;4,'C&amp;B'!$E$316+(J60*'C&amp;B'!$E$317),J60*'C&amp;B'!$E$318))</f>
        <v>0</v>
      </c>
      <c r="AD60" s="82">
        <f>IF(K60=0,0,IF(K60&lt;4,'C&amp;B'!$E$316+(K60*'C&amp;B'!$E$317),K60*'C&amp;B'!$E$318))</f>
        <v>5154.7723921260831</v>
      </c>
      <c r="AE60" s="82">
        <f>IF(L60=0,0,IF(L60&lt;4,'C&amp;B'!$E$316+(L60*'C&amp;B'!$E$317),L60*'C&amp;B'!$E$318))</f>
        <v>0</v>
      </c>
      <c r="AF60" s="82">
        <f>IF(M60=0,0,IF(M60&lt;4,'C&amp;B'!$E$316+(M60*'C&amp;B'!$E$317),M60*'C&amp;B'!$E$318))</f>
        <v>3268.5590574458538</v>
      </c>
      <c r="AG60" s="82">
        <f>IF(N60=0,0,IF(N60&lt;4,'C&amp;B'!$E$316+(N60*'C&amp;B'!$E$317),N60*'C&amp;B'!$E$318))</f>
        <v>0</v>
      </c>
      <c r="AH60" s="82">
        <f>IF(O60=0,0,IF(O60&lt;4,'C&amp;B'!$E$316+(O60*'C&amp;B'!$E$317),O60*'C&amp;B'!$E$318))</f>
        <v>2602.6937406844968</v>
      </c>
      <c r="AI60" s="82">
        <f>IF(P60=0,0,IF(P60&lt;4,'C&amp;B'!$E$316+(P60*'C&amp;B'!$E$317),P60*'C&amp;B'!$E$318))</f>
        <v>0</v>
      </c>
      <c r="AJ60" s="82">
        <f>IF(Q60=0,0,IF(Q60&lt;4,'C&amp;B'!$E$316+(Q60*'C&amp;B'!$E$317),Q60*'C&amp;B'!$E$318))</f>
        <v>1950.1992134163384</v>
      </c>
      <c r="AK60" s="82">
        <f>IF(R60=0,0,IF(R60&lt;4,'C&amp;B'!$E$316+(R60*'C&amp;B'!$E$317),R60*'C&amp;B'!$E$318))</f>
        <v>0</v>
      </c>
      <c r="AL60" s="82">
        <f>IF(S60=0,0,IF(S60&lt;4,'C&amp;B'!$E$316+(S60*'C&amp;B'!$E$317),S60*'C&amp;B'!$E$318))</f>
        <v>0</v>
      </c>
      <c r="AM60" s="82">
        <f>IF(T60=0,0,IF(T60&lt;4,'C&amp;B'!$E$316+(T60*'C&amp;B'!$E$317),T60*'C&amp;B'!$E$318))</f>
        <v>0</v>
      </c>
      <c r="AO60" s="130" t="s">
        <v>611</v>
      </c>
      <c r="AP60" s="82">
        <f t="shared" si="96"/>
        <v>77612.761843167056</v>
      </c>
      <c r="AQ60" s="82">
        <f t="shared" si="97"/>
        <v>77403.418251270545</v>
      </c>
      <c r="AR60" s="82">
        <f t="shared" si="98"/>
        <v>70640.600000000006</v>
      </c>
      <c r="AS60" s="82">
        <f t="shared" si="99"/>
        <v>78533.668313786242</v>
      </c>
      <c r="AT60" s="82">
        <f t="shared" si="100"/>
        <v>74013.799999999988</v>
      </c>
      <c r="AU60" s="82">
        <f t="shared" si="101"/>
        <v>77873.649078182803</v>
      </c>
      <c r="AV60" s="82">
        <f t="shared" si="102"/>
        <v>72162</v>
      </c>
      <c r="AW60" s="82">
        <f t="shared" si="103"/>
        <v>78299.672392126071</v>
      </c>
      <c r="AX60" s="82">
        <f t="shared" si="104"/>
        <v>73852.899999999994</v>
      </c>
      <c r="AY60" s="82">
        <f t="shared" si="105"/>
        <v>78454.359057445836</v>
      </c>
      <c r="AZ60" s="82">
        <f t="shared" si="106"/>
        <v>75893.799999999988</v>
      </c>
      <c r="BA60" s="82">
        <f t="shared" si="107"/>
        <v>77789.493740684484</v>
      </c>
      <c r="BB60" s="82">
        <f t="shared" si="108"/>
        <v>75894.799999999988</v>
      </c>
      <c r="BC60" s="82">
        <f t="shared" si="109"/>
        <v>78076.799213416351</v>
      </c>
      <c r="BD60" s="82">
        <f t="shared" si="110"/>
        <v>76834.600000000006</v>
      </c>
      <c r="BE60" s="82">
        <f t="shared" si="111"/>
        <v>74010.799999999988</v>
      </c>
      <c r="BF60" s="82">
        <f t="shared" si="112"/>
        <v>70640.600000000006</v>
      </c>
    </row>
    <row r="61" spans="2:58" s="4" customFormat="1">
      <c r="B61" s="130" t="s">
        <v>612</v>
      </c>
      <c r="C61" s="127">
        <f>SAP!D162</f>
        <v>7.5656204871574273</v>
      </c>
      <c r="D61" s="131">
        <f>IF(IF(D$39&lt;=$C61,D$26,(((D$39-$C61)/SAP!$C$10)*'C&amp;B'!$C$13/SAP!$C$143)+D$26)&lt;=SAP!$C$151,IF(D$39&lt;=$C61,D$26,(((D$39-$C61)/SAP!$C$10)*'C&amp;B'!$C$13/SAP!$C$143)+D$26),"Not Possible")</f>
        <v>6.7040948211019309</v>
      </c>
      <c r="E61" s="131" t="str">
        <f>IF(IF(E$39&lt;=$C61,E$26,(((E$39-$C61)/SAP!$C$10)*'C&amp;B'!$C$13/SAP!$C$143)+E$26)&lt;=SAP!$C$151,IF(E$39&lt;=$C61,E$26,(((E$39-$C61)/SAP!$C$10)*'C&amp;B'!$C$13/SAP!$C$143)+E$26),"Not Possible")</f>
        <v>Not Possible</v>
      </c>
      <c r="F61" s="131">
        <f>IF(IF(F$39&lt;=$C61,F$26,(((F$39-$C61)/SAP!$C$10)*'C&amp;B'!$C$13/SAP!$C$143)+F$26)&lt;=SAP!$C$151,IF(F$39&lt;=$C61,F$26,(((F$39-$C61)/SAP!$C$10)*'C&amp;B'!$C$13/SAP!$C$143)+F$26),"Not Possible")</f>
        <v>0</v>
      </c>
      <c r="G61" s="131">
        <f>IF(IF(G$39&lt;=$C61,G$26,(((G$39-$C61)/SAP!$C$10)*'C&amp;B'!$C$13/SAP!$C$143)+G$26)&lt;=SAP!$C$151,IF(G$39&lt;=$C61,G$26,(((G$39-$C61)/SAP!$C$10)*'C&amp;B'!$C$13/SAP!$C$143)+G$26),"Not Possible")</f>
        <v>5.7791007034830191</v>
      </c>
      <c r="H61" s="131">
        <f>IF(IF(H$39&lt;=$C61,H$26,(((H$39-$C61)/SAP!$C$10)*'C&amp;B'!$C$13/SAP!$C$143)+H$26)&lt;=SAP!$C$151,IF(H$39&lt;=$C61,H$26,(((H$39-$C61)/SAP!$C$10)*'C&amp;B'!$C$13/SAP!$C$143)+H$26),"Not Possible")</f>
        <v>0</v>
      </c>
      <c r="I61" s="131">
        <f>IF(IF(I$39&lt;=$C61,I$26,(((I$39-$C61)/SAP!$C$10)*'C&amp;B'!$C$13/SAP!$C$143)+I$26)&lt;=SAP!$C$151,IF(I$39&lt;=$C61,I$26,(((I$39-$C61)/SAP!$C$10)*'C&amp;B'!$C$13/SAP!$C$143)+I$26),"Not Possible")</f>
        <v>6.8625377620253323</v>
      </c>
      <c r="J61" s="131">
        <f>IF(IF(J$39&lt;=$C61,J$26,(((J$39-$C61)/SAP!$C$10)*'C&amp;B'!$C$13/SAP!$C$143)+J$26)&lt;=SAP!$C$151,IF(J$39&lt;=$C61,J$26,(((J$39-$C61)/SAP!$C$10)*'C&amp;B'!$C$13/SAP!$C$143)+J$26),"Not Possible")</f>
        <v>0</v>
      </c>
      <c r="K61" s="131">
        <f>IF(IF(K$39&lt;=$C61,K$26,(((K$39-$C61)/SAP!$C$10)*'C&amp;B'!$C$13/SAP!$C$143)+K$26)&lt;=SAP!$C$151,IF(K$39&lt;=$C61,K$26,(((K$39-$C61)/SAP!$C$10)*'C&amp;B'!$C$13/SAP!$C$143)+K$26),"Not Possible")</f>
        <v>5.7126498656101363</v>
      </c>
      <c r="L61" s="131">
        <f>IF(IF(L$39&lt;=$C61,L$26,(((L$39-$C61)/SAP!$C$10)*'C&amp;B'!$C$13/SAP!$C$143)+L$26)&lt;=SAP!$C$151,IF(L$39&lt;=$C61,L$26,(((L$39-$C61)/SAP!$C$10)*'C&amp;B'!$C$13/SAP!$C$143)+L$26),"Not Possible")</f>
        <v>0</v>
      </c>
      <c r="M61" s="131">
        <f>IF(IF(M$39&lt;=$C61,M$26,(((M$39-$C61)/SAP!$C$10)*'C&amp;B'!$C$13/SAP!$C$143)+M$26)&lt;=SAP!$C$151,IF(M$39&lt;=$C61,M$26,(((M$39-$C61)/SAP!$C$10)*'C&amp;B'!$C$13/SAP!$C$143)+M$26),"Not Possible")</f>
        <v>4.640758241238605</v>
      </c>
      <c r="N61" s="131">
        <f>IF(IF(N$39&lt;=$C61,N$26,(((N$39-$C61)/SAP!$C$10)*'C&amp;B'!$C$13/SAP!$C$143)+N$26)&lt;=SAP!$C$151,IF(N$39&lt;=$C61,N$26,(((N$39-$C61)/SAP!$C$10)*'C&amp;B'!$C$13/SAP!$C$143)+N$26),"Not Possible")</f>
        <v>0</v>
      </c>
      <c r="O61" s="131">
        <f>IF(IF(O$39&lt;=$C61,O$26,(((O$39-$C61)/SAP!$C$10)*'C&amp;B'!$C$13/SAP!$C$143)+O$26)&lt;=SAP!$C$151,IF(O$39&lt;=$C61,O$26,(((O$39-$C61)/SAP!$C$10)*'C&amp;B'!$C$13/SAP!$C$143)+O$26),"Not Possible")</f>
        <v>3.5309827133030103</v>
      </c>
      <c r="P61" s="131">
        <f>IF(IF(P$39&lt;=$C61,P$26,(((P$39-$C61)/SAP!$C$10)*'C&amp;B'!$C$13/SAP!$C$143)+P$26)&lt;=SAP!$C$151,IF(P$39&lt;=$C61,P$26,(((P$39-$C61)/SAP!$C$10)*'C&amp;B'!$C$13/SAP!$C$143)+P$26),"Not Possible")</f>
        <v>0</v>
      </c>
      <c r="Q61" s="131">
        <f>IF(IF(Q$39&lt;=$C61,Q$26,(((Q$39-$C61)/SAP!$C$10)*'C&amp;B'!$C$13/SAP!$C$143)+Q$26)&lt;=SAP!$C$151,IF(Q$39&lt;=$C61,Q$26,(((Q$39-$C61)/SAP!$C$10)*'C&amp;B'!$C$13/SAP!$C$143)+Q$26),"Not Possible")</f>
        <v>2.4434918345227463</v>
      </c>
      <c r="R61" s="131">
        <f>IF(IF(R$39&lt;=$C61,R$26,(((R$39-$C61)/SAP!$C$10)*'C&amp;B'!$C$13/SAP!$C$143)+R$26)&lt;=SAP!$C$151,IF(R$39&lt;=$C61,R$26,(((R$39-$C61)/SAP!$C$10)*'C&amp;B'!$C$13/SAP!$C$143)+R$26),"Not Possible")</f>
        <v>0</v>
      </c>
      <c r="S61" s="131">
        <f>IF(IF(S$39&lt;=$C61,S$26,(((S$39-$C61)/SAP!$C$10)*'C&amp;B'!$C$13/SAP!$C$143)+S$26)&lt;=SAP!$C$151,IF(S$39&lt;=$C61,S$26,(((S$39-$C61)/SAP!$C$10)*'C&amp;B'!$C$13/SAP!$C$143)+S$26),"Not Possible")</f>
        <v>0</v>
      </c>
      <c r="T61" s="131">
        <f>IF(IF(T$39&lt;=$C61,T$26,(((T$39-$C61)/SAP!$C$10)*'C&amp;B'!$C$13/SAP!$C$143)+T$26)&lt;=SAP!$C$151,IF(T$39&lt;=$C61,T$26,(((T$39-$C61)/SAP!$C$10)*'C&amp;B'!$C$13/SAP!$C$143)+T$26),"Not Possible")</f>
        <v>0</v>
      </c>
      <c r="V61" s="130" t="s">
        <v>612</v>
      </c>
      <c r="W61" s="82">
        <f>IF(D61=0,0,IF(D61&lt;4,'C&amp;B'!$E$316+(D61*'C&amp;B'!$E$317),D61*'C&amp;B'!$E$318))</f>
        <v>7374.5043032121239</v>
      </c>
      <c r="X61" s="82" t="e">
        <f>IF(E61=0,0,IF(E61&lt;4,'C&amp;B'!$E$316+(E61*'C&amp;B'!$E$317),E61*'C&amp;B'!$E$318))</f>
        <v>#VALUE!</v>
      </c>
      <c r="Y61" s="82">
        <f>IF(F61=0,0,IF(F61&lt;4,'C&amp;B'!$E$316+(F61*'C&amp;B'!$E$317),F61*'C&amp;B'!$E$318))</f>
        <v>0</v>
      </c>
      <c r="Z61" s="82">
        <f>IF(G61=0,0,IF(G61&lt;4,'C&amp;B'!$E$316+(G61*'C&amp;B'!$E$317),G61*'C&amp;B'!$E$318))</f>
        <v>6357.0107738313209</v>
      </c>
      <c r="AA61" s="82">
        <f>IF(H61=0,0,IF(H61&lt;4,'C&amp;B'!$E$316+(H61*'C&amp;B'!$E$317),H61*'C&amp;B'!$E$318))</f>
        <v>0</v>
      </c>
      <c r="AB61" s="82">
        <f>IF(I61=0,0,IF(I61&lt;4,'C&amp;B'!$E$316+(I61*'C&amp;B'!$E$317),I61*'C&amp;B'!$E$318))</f>
        <v>7548.7915382278652</v>
      </c>
      <c r="AC61" s="82">
        <f>IF(J61=0,0,IF(J61&lt;4,'C&amp;B'!$E$316+(J61*'C&amp;B'!$E$317),J61*'C&amp;B'!$E$318))</f>
        <v>0</v>
      </c>
      <c r="AD61" s="82">
        <f>IF(K61=0,0,IF(K61&lt;4,'C&amp;B'!$E$316+(K61*'C&amp;B'!$E$317),K61*'C&amp;B'!$E$318))</f>
        <v>6283.9148521711495</v>
      </c>
      <c r="AE61" s="82">
        <f>IF(L61=0,0,IF(L61&lt;4,'C&amp;B'!$E$316+(L61*'C&amp;B'!$E$317),L61*'C&amp;B'!$E$318))</f>
        <v>0</v>
      </c>
      <c r="AF61" s="82">
        <f>IF(M61=0,0,IF(M61&lt;4,'C&amp;B'!$E$316+(M61*'C&amp;B'!$E$317),M61*'C&amp;B'!$E$318))</f>
        <v>5104.8340653624655</v>
      </c>
      <c r="AG61" s="82">
        <f>IF(N61=0,0,IF(N61&lt;4,'C&amp;B'!$E$316+(N61*'C&amp;B'!$E$317),N61*'C&amp;B'!$E$318))</f>
        <v>0</v>
      </c>
      <c r="AH61" s="82">
        <f>IF(O61=0,0,IF(O61&lt;4,'C&amp;B'!$E$316+(O61*'C&amp;B'!$E$317),O61*'C&amp;B'!$E$318))</f>
        <v>3218.5896279818062</v>
      </c>
      <c r="AI61" s="82">
        <f>IF(P61=0,0,IF(P61&lt;4,'C&amp;B'!$E$316+(P61*'C&amp;B'!$E$317),P61*'C&amp;B'!$E$318))</f>
        <v>0</v>
      </c>
      <c r="AJ61" s="82">
        <f>IF(Q61=0,0,IF(Q61&lt;4,'C&amp;B'!$E$316+(Q61*'C&amp;B'!$E$317),Q61*'C&amp;B'!$E$318))</f>
        <v>2566.0951007136478</v>
      </c>
      <c r="AK61" s="82">
        <f>IF(R61=0,0,IF(R61&lt;4,'C&amp;B'!$E$316+(R61*'C&amp;B'!$E$317),R61*'C&amp;B'!$E$318))</f>
        <v>0</v>
      </c>
      <c r="AL61" s="82">
        <f>IF(S61=0,0,IF(S61&lt;4,'C&amp;B'!$E$316+(S61*'C&amp;B'!$E$317),S61*'C&amp;B'!$E$318))</f>
        <v>0</v>
      </c>
      <c r="AM61" s="82">
        <f>IF(T61=0,0,IF(T61&lt;4,'C&amp;B'!$E$316+(T61*'C&amp;B'!$E$317),T61*'C&amp;B'!$E$318))</f>
        <v>0</v>
      </c>
      <c r="AO61" s="130" t="s">
        <v>612</v>
      </c>
      <c r="AP61" s="82">
        <f t="shared" si="96"/>
        <v>78741.904303212112</v>
      </c>
      <c r="AQ61" s="82" t="e">
        <f t="shared" si="97"/>
        <v>#VALUE!</v>
      </c>
      <c r="AR61" s="82">
        <f t="shared" si="98"/>
        <v>70640.600000000006</v>
      </c>
      <c r="AS61" s="82">
        <f t="shared" si="99"/>
        <v>79662.810773831312</v>
      </c>
      <c r="AT61" s="82">
        <f t="shared" si="100"/>
        <v>74013.799999999988</v>
      </c>
      <c r="AU61" s="82">
        <f t="shared" si="101"/>
        <v>79002.791538227859</v>
      </c>
      <c r="AV61" s="82">
        <f t="shared" si="102"/>
        <v>72162</v>
      </c>
      <c r="AW61" s="82">
        <f t="shared" si="103"/>
        <v>79428.814852171141</v>
      </c>
      <c r="AX61" s="82">
        <f t="shared" si="104"/>
        <v>73852.899999999994</v>
      </c>
      <c r="AY61" s="82">
        <f t="shared" si="105"/>
        <v>80290.63406536245</v>
      </c>
      <c r="AZ61" s="82">
        <f t="shared" si="106"/>
        <v>75893.799999999988</v>
      </c>
      <c r="BA61" s="82">
        <f t="shared" si="107"/>
        <v>78405.3896279818</v>
      </c>
      <c r="BB61" s="82">
        <f t="shared" si="108"/>
        <v>75894.799999999988</v>
      </c>
      <c r="BC61" s="82">
        <f t="shared" si="109"/>
        <v>78692.695100713652</v>
      </c>
      <c r="BD61" s="82">
        <f t="shared" si="110"/>
        <v>76834.600000000006</v>
      </c>
      <c r="BE61" s="82">
        <f t="shared" si="111"/>
        <v>74010.799999999988</v>
      </c>
      <c r="BF61" s="82">
        <f t="shared" si="112"/>
        <v>70640.600000000006</v>
      </c>
    </row>
    <row r="62" spans="2:58" s="4" customFormat="1">
      <c r="B62" s="130" t="s">
        <v>613</v>
      </c>
      <c r="C62" s="127">
        <f>SAP!D163</f>
        <v>6.4848175604206526</v>
      </c>
      <c r="D62" s="131" t="str">
        <f>IF(IF(D$39&lt;=$C62,D$26,(((D$39-$C62)/SAP!$C$10)*'C&amp;B'!$C$13/SAP!$C$143)+D$26)&lt;=SAP!$C$151,IF(D$39&lt;=$C62,D$26,(((D$39-$C62)/SAP!$C$10)*'C&amp;B'!$C$13/SAP!$C$143)+D$26),"Not Possible")</f>
        <v>Not Possible</v>
      </c>
      <c r="E62" s="131" t="str">
        <f>IF(IF(E$39&lt;=$C62,E$26,(((E$39-$C62)/SAP!$C$10)*'C&amp;B'!$C$13/SAP!$C$143)+E$26)&lt;=SAP!$C$151,IF(E$39&lt;=$C62,E$26,(((E$39-$C62)/SAP!$C$10)*'C&amp;B'!$C$13/SAP!$C$143)+E$26),"Not Possible")</f>
        <v>Not Possible</v>
      </c>
      <c r="F62" s="131">
        <f>IF(IF(F$39&lt;=$C62,F$26,(((F$39-$C62)/SAP!$C$10)*'C&amp;B'!$C$13/SAP!$C$143)+F$26)&lt;=SAP!$C$151,IF(F$39&lt;=$C62,F$26,(((F$39-$C62)/SAP!$C$10)*'C&amp;B'!$C$13/SAP!$C$143)+F$26),"Not Possible")</f>
        <v>0</v>
      </c>
      <c r="G62" s="131">
        <f>IF(IF(G$39&lt;=$C62,G$26,(((G$39-$C62)/SAP!$C$10)*'C&amp;B'!$C$13/SAP!$C$143)+G$26)&lt;=SAP!$C$151,IF(G$39&lt;=$C62,G$26,(((G$39-$C62)/SAP!$C$10)*'C&amp;B'!$C$13/SAP!$C$143)+G$26),"Not Possible")</f>
        <v>6.8055938489785346</v>
      </c>
      <c r="H62" s="131">
        <f>IF(IF(H$39&lt;=$C62,H$26,(((H$39-$C62)/SAP!$C$10)*'C&amp;B'!$C$13/SAP!$C$143)+H$26)&lt;=SAP!$C$151,IF(H$39&lt;=$C62,H$26,(((H$39-$C62)/SAP!$C$10)*'C&amp;B'!$C$13/SAP!$C$143)+H$26),"Not Possible")</f>
        <v>0</v>
      </c>
      <c r="I62" s="131" t="str">
        <f>IF(IF(I$39&lt;=$C62,I$26,(((I$39-$C62)/SAP!$C$10)*'C&amp;B'!$C$13/SAP!$C$143)+I$26)&lt;=SAP!$C$151,IF(I$39&lt;=$C62,I$26,(((I$39-$C62)/SAP!$C$10)*'C&amp;B'!$C$13/SAP!$C$143)+I$26),"Not Possible")</f>
        <v>Not Possible</v>
      </c>
      <c r="J62" s="131">
        <f>IF(IF(J$39&lt;=$C62,J$26,(((J$39-$C62)/SAP!$C$10)*'C&amp;B'!$C$13/SAP!$C$143)+J$26)&lt;=SAP!$C$151,IF(J$39&lt;=$C62,J$26,(((J$39-$C62)/SAP!$C$10)*'C&amp;B'!$C$13/SAP!$C$143)+J$26),"Not Possible")</f>
        <v>0</v>
      </c>
      <c r="K62" s="131">
        <f>IF(IF(K$39&lt;=$C62,K$26,(((K$39-$C62)/SAP!$C$10)*'C&amp;B'!$C$13/SAP!$C$143)+K$26)&lt;=SAP!$C$151,IF(K$39&lt;=$C62,K$26,(((K$39-$C62)/SAP!$C$10)*'C&amp;B'!$C$13/SAP!$C$143)+K$26),"Not Possible")</f>
        <v>6.7391430111056518</v>
      </c>
      <c r="L62" s="131">
        <f>IF(IF(L$39&lt;=$C62,L$26,(((L$39-$C62)/SAP!$C$10)*'C&amp;B'!$C$13/SAP!$C$143)+L$26)&lt;=SAP!$C$151,IF(L$39&lt;=$C62,L$26,(((L$39-$C62)/SAP!$C$10)*'C&amp;B'!$C$13/SAP!$C$143)+L$26),"Not Possible")</f>
        <v>0</v>
      </c>
      <c r="M62" s="131">
        <f>IF(IF(M$39&lt;=$C62,M$26,(((M$39-$C62)/SAP!$C$10)*'C&amp;B'!$C$13/SAP!$C$143)+M$26)&lt;=SAP!$C$151,IF(M$39&lt;=$C62,M$26,(((M$39-$C62)/SAP!$C$10)*'C&amp;B'!$C$13/SAP!$C$143)+M$26),"Not Possible")</f>
        <v>5.6672513867341197</v>
      </c>
      <c r="N62" s="131">
        <f>IF(IF(N$39&lt;=$C62,N$26,(((N$39-$C62)/SAP!$C$10)*'C&amp;B'!$C$13/SAP!$C$143)+N$26)&lt;=SAP!$C$151,IF(N$39&lt;=$C62,N$26,(((N$39-$C62)/SAP!$C$10)*'C&amp;B'!$C$13/SAP!$C$143)+N$26),"Not Possible")</f>
        <v>0</v>
      </c>
      <c r="O62" s="131">
        <f>IF(IF(O$39&lt;=$C62,O$26,(((O$39-$C62)/SAP!$C$10)*'C&amp;B'!$C$13/SAP!$C$143)+O$26)&lt;=SAP!$C$151,IF(O$39&lt;=$C62,O$26,(((O$39-$C62)/SAP!$C$10)*'C&amp;B'!$C$13/SAP!$C$143)+O$26),"Not Possible")</f>
        <v>4.5574758587985249</v>
      </c>
      <c r="P62" s="131">
        <f>IF(IF(P$39&lt;=$C62,P$26,(((P$39-$C62)/SAP!$C$10)*'C&amp;B'!$C$13/SAP!$C$143)+P$26)&lt;=SAP!$C$151,IF(P$39&lt;=$C62,P$26,(((P$39-$C62)/SAP!$C$10)*'C&amp;B'!$C$13/SAP!$C$143)+P$26),"Not Possible")</f>
        <v>0</v>
      </c>
      <c r="Q62" s="131">
        <f>IF(IF(Q$39&lt;=$C62,Q$26,(((Q$39-$C62)/SAP!$C$10)*'C&amp;B'!$C$13/SAP!$C$143)+Q$26)&lt;=SAP!$C$151,IF(Q$39&lt;=$C62,Q$26,(((Q$39-$C62)/SAP!$C$10)*'C&amp;B'!$C$13/SAP!$C$143)+Q$26),"Not Possible")</f>
        <v>3.4699849800182609</v>
      </c>
      <c r="R62" s="131">
        <f>IF(IF(R$39&lt;=$C62,R$26,(((R$39-$C62)/SAP!$C$10)*'C&amp;B'!$C$13/SAP!$C$143)+R$26)&lt;=SAP!$C$151,IF(R$39&lt;=$C62,R$26,(((R$39-$C62)/SAP!$C$10)*'C&amp;B'!$C$13/SAP!$C$143)+R$26),"Not Possible")</f>
        <v>0</v>
      </c>
      <c r="S62" s="131">
        <f>IF(IF(S$39&lt;=$C62,S$26,(((S$39-$C62)/SAP!$C$10)*'C&amp;B'!$C$13/SAP!$C$143)+S$26)&lt;=SAP!$C$151,IF(S$39&lt;=$C62,S$26,(((S$39-$C62)/SAP!$C$10)*'C&amp;B'!$C$13/SAP!$C$143)+S$26),"Not Possible")</f>
        <v>0</v>
      </c>
      <c r="T62" s="131">
        <f>IF(IF(T$39&lt;=$C62,T$26,(((T$39-$C62)/SAP!$C$10)*'C&amp;B'!$C$13/SAP!$C$143)+T$26)&lt;=SAP!$C$151,IF(T$39&lt;=$C62,T$26,(((T$39-$C62)/SAP!$C$10)*'C&amp;B'!$C$13/SAP!$C$143)+T$26),"Not Possible")</f>
        <v>0</v>
      </c>
      <c r="V62" s="130" t="s">
        <v>613</v>
      </c>
      <c r="W62" s="82" t="e">
        <f>IF(D62=0,0,IF(D62&lt;4,'C&amp;B'!$E$316+(D62*'C&amp;B'!$E$317),D62*'C&amp;B'!$E$318))</f>
        <v>#VALUE!</v>
      </c>
      <c r="X62" s="82" t="e">
        <f>IF(E62=0,0,IF(E62&lt;4,'C&amp;B'!$E$316+(E62*'C&amp;B'!$E$317),E62*'C&amp;B'!$E$318))</f>
        <v>#VALUE!</v>
      </c>
      <c r="Y62" s="82">
        <f>IF(F62=0,0,IF(F62&lt;4,'C&amp;B'!$E$316+(F62*'C&amp;B'!$E$317),F62*'C&amp;B'!$E$318))</f>
        <v>0</v>
      </c>
      <c r="Z62" s="82">
        <f>IF(G62=0,0,IF(G62&lt;4,'C&amp;B'!$E$316+(G62*'C&amp;B'!$E$317),G62*'C&amp;B'!$E$318))</f>
        <v>7486.1532338763882</v>
      </c>
      <c r="AA62" s="82">
        <f>IF(H62=0,0,IF(H62&lt;4,'C&amp;B'!$E$316+(H62*'C&amp;B'!$E$317),H62*'C&amp;B'!$E$318))</f>
        <v>0</v>
      </c>
      <c r="AB62" s="82" t="e">
        <f>IF(I62=0,0,IF(I62&lt;4,'C&amp;B'!$E$316+(I62*'C&amp;B'!$E$317),I62*'C&amp;B'!$E$318))</f>
        <v>#VALUE!</v>
      </c>
      <c r="AC62" s="82">
        <f>IF(J62=0,0,IF(J62&lt;4,'C&amp;B'!$E$316+(J62*'C&amp;B'!$E$317),J62*'C&amp;B'!$E$318))</f>
        <v>0</v>
      </c>
      <c r="AD62" s="82">
        <f>IF(K62=0,0,IF(K62&lt;4,'C&amp;B'!$E$316+(K62*'C&amp;B'!$E$317),K62*'C&amp;B'!$E$318))</f>
        <v>7413.0573122162168</v>
      </c>
      <c r="AE62" s="82">
        <f>IF(L62=0,0,IF(L62&lt;4,'C&amp;B'!$E$316+(L62*'C&amp;B'!$E$317),L62*'C&amp;B'!$E$318))</f>
        <v>0</v>
      </c>
      <c r="AF62" s="82">
        <f>IF(M62=0,0,IF(M62&lt;4,'C&amp;B'!$E$316+(M62*'C&amp;B'!$E$317),M62*'C&amp;B'!$E$318))</f>
        <v>6233.9765254075319</v>
      </c>
      <c r="AG62" s="82">
        <f>IF(N62=0,0,IF(N62&lt;4,'C&amp;B'!$E$316+(N62*'C&amp;B'!$E$317),N62*'C&amp;B'!$E$318))</f>
        <v>0</v>
      </c>
      <c r="AH62" s="82">
        <f>IF(O62=0,0,IF(O62&lt;4,'C&amp;B'!$E$316+(O62*'C&amp;B'!$E$317),O62*'C&amp;B'!$E$318))</f>
        <v>5013.2234446783777</v>
      </c>
      <c r="AI62" s="82">
        <f>IF(P62=0,0,IF(P62&lt;4,'C&amp;B'!$E$316+(P62*'C&amp;B'!$E$317),P62*'C&amp;B'!$E$318))</f>
        <v>0</v>
      </c>
      <c r="AJ62" s="82">
        <f>IF(Q62=0,0,IF(Q62&lt;4,'C&amp;B'!$E$316+(Q62*'C&amp;B'!$E$317),Q62*'C&amp;B'!$E$318))</f>
        <v>3181.9909880109567</v>
      </c>
      <c r="AK62" s="82">
        <f>IF(R62=0,0,IF(R62&lt;4,'C&amp;B'!$E$316+(R62*'C&amp;B'!$E$317),R62*'C&amp;B'!$E$318))</f>
        <v>0</v>
      </c>
      <c r="AL62" s="82">
        <f>IF(S62=0,0,IF(S62&lt;4,'C&amp;B'!$E$316+(S62*'C&amp;B'!$E$317),S62*'C&amp;B'!$E$318))</f>
        <v>0</v>
      </c>
      <c r="AM62" s="82">
        <f>IF(T62=0,0,IF(T62&lt;4,'C&amp;B'!$E$316+(T62*'C&amp;B'!$E$317),T62*'C&amp;B'!$E$318))</f>
        <v>0</v>
      </c>
      <c r="AO62" s="130" t="s">
        <v>613</v>
      </c>
      <c r="AP62" s="82" t="e">
        <f t="shared" si="96"/>
        <v>#VALUE!</v>
      </c>
      <c r="AQ62" s="82" t="e">
        <f t="shared" si="97"/>
        <v>#VALUE!</v>
      </c>
      <c r="AR62" s="82">
        <f t="shared" si="98"/>
        <v>70640.600000000006</v>
      </c>
      <c r="AS62" s="82">
        <f t="shared" si="99"/>
        <v>80791.953233876382</v>
      </c>
      <c r="AT62" s="82">
        <f t="shared" si="100"/>
        <v>74013.799999999988</v>
      </c>
      <c r="AU62" s="82" t="e">
        <f t="shared" si="101"/>
        <v>#VALUE!</v>
      </c>
      <c r="AV62" s="82">
        <f t="shared" si="102"/>
        <v>72162</v>
      </c>
      <c r="AW62" s="82">
        <f t="shared" si="103"/>
        <v>80557.957312216211</v>
      </c>
      <c r="AX62" s="82">
        <f t="shared" si="104"/>
        <v>73852.899999999994</v>
      </c>
      <c r="AY62" s="82">
        <f t="shared" si="105"/>
        <v>81419.77652540752</v>
      </c>
      <c r="AZ62" s="82">
        <f t="shared" si="106"/>
        <v>75893.799999999988</v>
      </c>
      <c r="BA62" s="82">
        <f t="shared" si="107"/>
        <v>80200.023444678372</v>
      </c>
      <c r="BB62" s="82">
        <f t="shared" si="108"/>
        <v>75894.799999999988</v>
      </c>
      <c r="BC62" s="82">
        <f t="shared" si="109"/>
        <v>79308.590988010968</v>
      </c>
      <c r="BD62" s="82">
        <f t="shared" si="110"/>
        <v>76834.600000000006</v>
      </c>
      <c r="BE62" s="82">
        <f t="shared" si="111"/>
        <v>74010.799999999988</v>
      </c>
      <c r="BF62" s="82">
        <f t="shared" si="112"/>
        <v>70640.600000000006</v>
      </c>
    </row>
    <row r="63" spans="2:58" s="4" customFormat="1">
      <c r="B63" s="130" t="s">
        <v>614</v>
      </c>
      <c r="C63" s="127">
        <f>SAP!D164</f>
        <v>5.404014633683877</v>
      </c>
      <c r="D63" s="131" t="str">
        <f>IF(IF(D$39&lt;=$C63,D$26,(((D$39-$C63)/SAP!$C$10)*'C&amp;B'!$C$13/SAP!$C$143)+D$26)&lt;=SAP!$C$151,IF(D$39&lt;=$C63,D$26,(((D$39-$C63)/SAP!$C$10)*'C&amp;B'!$C$13/SAP!$C$143)+D$26),"Not Possible")</f>
        <v>Not Possible</v>
      </c>
      <c r="E63" s="131" t="str">
        <f>IF(IF(E$39&lt;=$C63,E$26,(((E$39-$C63)/SAP!$C$10)*'C&amp;B'!$C$13/SAP!$C$143)+E$26)&lt;=SAP!$C$151,IF(E$39&lt;=$C63,E$26,(((E$39-$C63)/SAP!$C$10)*'C&amp;B'!$C$13/SAP!$C$143)+E$26),"Not Possible")</f>
        <v>Not Possible</v>
      </c>
      <c r="F63" s="131">
        <f>IF(IF(F$39&lt;=$C63,F$26,(((F$39-$C63)/SAP!$C$10)*'C&amp;B'!$C$13/SAP!$C$143)+F$26)&lt;=SAP!$C$151,IF(F$39&lt;=$C63,F$26,(((F$39-$C63)/SAP!$C$10)*'C&amp;B'!$C$13/SAP!$C$143)+F$26),"Not Possible")</f>
        <v>0</v>
      </c>
      <c r="G63" s="131" t="str">
        <f>IF(IF(G$39&lt;=$C63,G$26,(((G$39-$C63)/SAP!$C$10)*'C&amp;B'!$C$13/SAP!$C$143)+G$26)&lt;=SAP!$C$151,IF(G$39&lt;=$C63,G$26,(((G$39-$C63)/SAP!$C$10)*'C&amp;B'!$C$13/SAP!$C$143)+G$26),"Not Possible")</f>
        <v>Not Possible</v>
      </c>
      <c r="H63" s="131">
        <f>IF(IF(H$39&lt;=$C63,H$26,(((H$39-$C63)/SAP!$C$10)*'C&amp;B'!$C$13/SAP!$C$143)+H$26)&lt;=SAP!$C$151,IF(H$39&lt;=$C63,H$26,(((H$39-$C63)/SAP!$C$10)*'C&amp;B'!$C$13/SAP!$C$143)+H$26),"Not Possible")</f>
        <v>0</v>
      </c>
      <c r="I63" s="131" t="str">
        <f>IF(IF(I$39&lt;=$C63,I$26,(((I$39-$C63)/SAP!$C$10)*'C&amp;B'!$C$13/SAP!$C$143)+I$26)&lt;=SAP!$C$151,IF(I$39&lt;=$C63,I$26,(((I$39-$C63)/SAP!$C$10)*'C&amp;B'!$C$13/SAP!$C$143)+I$26),"Not Possible")</f>
        <v>Not Possible</v>
      </c>
      <c r="J63" s="131">
        <f>IF(IF(J$39&lt;=$C63,J$26,(((J$39-$C63)/SAP!$C$10)*'C&amp;B'!$C$13/SAP!$C$143)+J$26)&lt;=SAP!$C$151,IF(J$39&lt;=$C63,J$26,(((J$39-$C63)/SAP!$C$10)*'C&amp;B'!$C$13/SAP!$C$143)+J$26),"Not Possible")</f>
        <v>0</v>
      </c>
      <c r="K63" s="131" t="str">
        <f>IF(IF(K$39&lt;=$C63,K$26,(((K$39-$C63)/SAP!$C$10)*'C&amp;B'!$C$13/SAP!$C$143)+K$26)&lt;=SAP!$C$151,IF(K$39&lt;=$C63,K$26,(((K$39-$C63)/SAP!$C$10)*'C&amp;B'!$C$13/SAP!$C$143)+K$26),"Not Possible")</f>
        <v>Not Possible</v>
      </c>
      <c r="L63" s="131">
        <f>IF(IF(L$39&lt;=$C63,L$26,(((L$39-$C63)/SAP!$C$10)*'C&amp;B'!$C$13/SAP!$C$143)+L$26)&lt;=SAP!$C$151,IF(L$39&lt;=$C63,L$26,(((L$39-$C63)/SAP!$C$10)*'C&amp;B'!$C$13/SAP!$C$143)+L$26),"Not Possible")</f>
        <v>0</v>
      </c>
      <c r="M63" s="131">
        <f>IF(IF(M$39&lt;=$C63,M$26,(((M$39-$C63)/SAP!$C$10)*'C&amp;B'!$C$13/SAP!$C$143)+M$26)&lt;=SAP!$C$151,IF(M$39&lt;=$C63,M$26,(((M$39-$C63)/SAP!$C$10)*'C&amp;B'!$C$13/SAP!$C$143)+M$26),"Not Possible")</f>
        <v>6.6937445322296352</v>
      </c>
      <c r="N63" s="131">
        <f>IF(IF(N$39&lt;=$C63,N$26,(((N$39-$C63)/SAP!$C$10)*'C&amp;B'!$C$13/SAP!$C$143)+N$26)&lt;=SAP!$C$151,IF(N$39&lt;=$C63,N$26,(((N$39-$C63)/SAP!$C$10)*'C&amp;B'!$C$13/SAP!$C$143)+N$26),"Not Possible")</f>
        <v>0</v>
      </c>
      <c r="O63" s="131">
        <f>IF(IF(O$39&lt;=$C63,O$26,(((O$39-$C63)/SAP!$C$10)*'C&amp;B'!$C$13/SAP!$C$143)+O$26)&lt;=SAP!$C$151,IF(O$39&lt;=$C63,O$26,(((O$39-$C63)/SAP!$C$10)*'C&amp;B'!$C$13/SAP!$C$143)+O$26),"Not Possible")</f>
        <v>5.5839690042940404</v>
      </c>
      <c r="P63" s="131">
        <f>IF(IF(P$39&lt;=$C63,P$26,(((P$39-$C63)/SAP!$C$10)*'C&amp;B'!$C$13/SAP!$C$143)+P$26)&lt;=SAP!$C$151,IF(P$39&lt;=$C63,P$26,(((P$39-$C63)/SAP!$C$10)*'C&amp;B'!$C$13/SAP!$C$143)+P$26),"Not Possible")</f>
        <v>0</v>
      </c>
      <c r="Q63" s="131">
        <f>IF(IF(Q$39&lt;=$C63,Q$26,(((Q$39-$C63)/SAP!$C$10)*'C&amp;B'!$C$13/SAP!$C$143)+Q$26)&lt;=SAP!$C$151,IF(Q$39&lt;=$C63,Q$26,(((Q$39-$C63)/SAP!$C$10)*'C&amp;B'!$C$13/SAP!$C$143)+Q$26),"Not Possible")</f>
        <v>4.496478125513776</v>
      </c>
      <c r="R63" s="131">
        <f>IF(IF(R$39&lt;=$C63,R$26,(((R$39-$C63)/SAP!$C$10)*'C&amp;B'!$C$13/SAP!$C$143)+R$26)&lt;=SAP!$C$151,IF(R$39&lt;=$C63,R$26,(((R$39-$C63)/SAP!$C$10)*'C&amp;B'!$C$13/SAP!$C$143)+R$26),"Not Possible")</f>
        <v>0</v>
      </c>
      <c r="S63" s="131">
        <f>IF(IF(S$39&lt;=$C63,S$26,(((S$39-$C63)/SAP!$C$10)*'C&amp;B'!$C$13/SAP!$C$143)+S$26)&lt;=SAP!$C$151,IF(S$39&lt;=$C63,S$26,(((S$39-$C63)/SAP!$C$10)*'C&amp;B'!$C$13/SAP!$C$143)+S$26),"Not Possible")</f>
        <v>0</v>
      </c>
      <c r="T63" s="131">
        <f>IF(IF(T$39&lt;=$C63,T$26,(((T$39-$C63)/SAP!$C$10)*'C&amp;B'!$C$13/SAP!$C$143)+T$26)&lt;=SAP!$C$151,IF(T$39&lt;=$C63,T$26,(((T$39-$C63)/SAP!$C$10)*'C&amp;B'!$C$13/SAP!$C$143)+T$26),"Not Possible")</f>
        <v>0</v>
      </c>
      <c r="V63" s="130" t="s">
        <v>614</v>
      </c>
      <c r="W63" s="82" t="e">
        <f>IF(D63=0,0,IF(D63&lt;4,'C&amp;B'!$E$316+(D63*'C&amp;B'!$E$317),D63*'C&amp;B'!$E$318))</f>
        <v>#VALUE!</v>
      </c>
      <c r="X63" s="82" t="e">
        <f>IF(E63=0,0,IF(E63&lt;4,'C&amp;B'!$E$316+(E63*'C&amp;B'!$E$317),E63*'C&amp;B'!$E$318))</f>
        <v>#VALUE!</v>
      </c>
      <c r="Y63" s="82">
        <f>IF(F63=0,0,IF(F63&lt;4,'C&amp;B'!$E$316+(F63*'C&amp;B'!$E$317),F63*'C&amp;B'!$E$318))</f>
        <v>0</v>
      </c>
      <c r="Z63" s="82" t="e">
        <f>IF(G63=0,0,IF(G63&lt;4,'C&amp;B'!$E$316+(G63*'C&amp;B'!$E$317),G63*'C&amp;B'!$E$318))</f>
        <v>#VALUE!</v>
      </c>
      <c r="AA63" s="82">
        <f>IF(H63=0,0,IF(H63&lt;4,'C&amp;B'!$E$316+(H63*'C&amp;B'!$E$317),H63*'C&amp;B'!$E$318))</f>
        <v>0</v>
      </c>
      <c r="AB63" s="82" t="e">
        <f>IF(I63=0,0,IF(I63&lt;4,'C&amp;B'!$E$316+(I63*'C&amp;B'!$E$317),I63*'C&amp;B'!$E$318))</f>
        <v>#VALUE!</v>
      </c>
      <c r="AC63" s="82">
        <f>IF(J63=0,0,IF(J63&lt;4,'C&amp;B'!$E$316+(J63*'C&amp;B'!$E$317),J63*'C&amp;B'!$E$318))</f>
        <v>0</v>
      </c>
      <c r="AD63" s="82" t="e">
        <f>IF(K63=0,0,IF(K63&lt;4,'C&amp;B'!$E$316+(K63*'C&amp;B'!$E$317),K63*'C&amp;B'!$E$318))</f>
        <v>#VALUE!</v>
      </c>
      <c r="AE63" s="82">
        <f>IF(L63=0,0,IF(L63&lt;4,'C&amp;B'!$E$316+(L63*'C&amp;B'!$E$317),L63*'C&amp;B'!$E$318))</f>
        <v>0</v>
      </c>
      <c r="AF63" s="82">
        <f>IF(M63=0,0,IF(M63&lt;4,'C&amp;B'!$E$316+(M63*'C&amp;B'!$E$317),M63*'C&amp;B'!$E$318))</f>
        <v>7363.1189854525983</v>
      </c>
      <c r="AG63" s="82">
        <f>IF(N63=0,0,IF(N63&lt;4,'C&amp;B'!$E$316+(N63*'C&amp;B'!$E$317),N63*'C&amp;B'!$E$318))</f>
        <v>0</v>
      </c>
      <c r="AH63" s="82">
        <f>IF(O63=0,0,IF(O63&lt;4,'C&amp;B'!$E$316+(O63*'C&amp;B'!$E$317),O63*'C&amp;B'!$E$318))</f>
        <v>6142.3659047234441</v>
      </c>
      <c r="AI63" s="82">
        <f>IF(P63=0,0,IF(P63&lt;4,'C&amp;B'!$E$316+(P63*'C&amp;B'!$E$317),P63*'C&amp;B'!$E$318))</f>
        <v>0</v>
      </c>
      <c r="AJ63" s="82">
        <f>IF(Q63=0,0,IF(Q63&lt;4,'C&amp;B'!$E$316+(Q63*'C&amp;B'!$E$317),Q63*'C&amp;B'!$E$318))</f>
        <v>4946.1259380651536</v>
      </c>
      <c r="AK63" s="82">
        <f>IF(R63=0,0,IF(R63&lt;4,'C&amp;B'!$E$316+(R63*'C&amp;B'!$E$317),R63*'C&amp;B'!$E$318))</f>
        <v>0</v>
      </c>
      <c r="AL63" s="82">
        <f>IF(S63=0,0,IF(S63&lt;4,'C&amp;B'!$E$316+(S63*'C&amp;B'!$E$317),S63*'C&amp;B'!$E$318))</f>
        <v>0</v>
      </c>
      <c r="AM63" s="82">
        <f>IF(T63=0,0,IF(T63&lt;4,'C&amp;B'!$E$316+(T63*'C&amp;B'!$E$317),T63*'C&amp;B'!$E$318))</f>
        <v>0</v>
      </c>
      <c r="AO63" s="130" t="s">
        <v>614</v>
      </c>
      <c r="AP63" s="82" t="e">
        <f t="shared" si="96"/>
        <v>#VALUE!</v>
      </c>
      <c r="AQ63" s="82" t="e">
        <f t="shared" si="97"/>
        <v>#VALUE!</v>
      </c>
      <c r="AR63" s="82">
        <f t="shared" si="98"/>
        <v>70640.600000000006</v>
      </c>
      <c r="AS63" s="82" t="e">
        <f t="shared" si="99"/>
        <v>#VALUE!</v>
      </c>
      <c r="AT63" s="82">
        <f t="shared" si="100"/>
        <v>74013.799999999988</v>
      </c>
      <c r="AU63" s="82" t="e">
        <f t="shared" si="101"/>
        <v>#VALUE!</v>
      </c>
      <c r="AV63" s="82">
        <f t="shared" si="102"/>
        <v>72162</v>
      </c>
      <c r="AW63" s="82" t="e">
        <f t="shared" si="103"/>
        <v>#VALUE!</v>
      </c>
      <c r="AX63" s="82">
        <f t="shared" si="104"/>
        <v>73852.899999999994</v>
      </c>
      <c r="AY63" s="82">
        <f t="shared" si="105"/>
        <v>82548.91898545259</v>
      </c>
      <c r="AZ63" s="82">
        <f t="shared" si="106"/>
        <v>75893.799999999988</v>
      </c>
      <c r="BA63" s="82">
        <f t="shared" si="107"/>
        <v>81329.165904723428</v>
      </c>
      <c r="BB63" s="82">
        <f t="shared" si="108"/>
        <v>75894.799999999988</v>
      </c>
      <c r="BC63" s="82">
        <f t="shared" si="109"/>
        <v>81072.725938065152</v>
      </c>
      <c r="BD63" s="82">
        <f t="shared" si="110"/>
        <v>76834.600000000006</v>
      </c>
      <c r="BE63" s="82">
        <f t="shared" si="111"/>
        <v>74010.799999999988</v>
      </c>
      <c r="BF63" s="82">
        <f t="shared" si="112"/>
        <v>70640.600000000006</v>
      </c>
    </row>
    <row r="64" spans="2:58" s="4" customFormat="1">
      <c r="B64" s="130" t="s">
        <v>615</v>
      </c>
      <c r="C64" s="127">
        <f>SAP!D165</f>
        <v>0</v>
      </c>
      <c r="D64" s="131" t="str">
        <f>IF(IF(D$39&lt;=$C64,D$26,(((D$39-$C64)/SAP!$C$10)*'C&amp;B'!$C$13/SAP!$C$143)+D$26)&lt;=SAP!$C$151,IF(D$39&lt;=$C64,D$26,(((D$39-$C64)/SAP!$C$10)*'C&amp;B'!$C$13/SAP!$C$143)+D$26),"Not Possible")</f>
        <v>Not Possible</v>
      </c>
      <c r="E64" s="131" t="str">
        <f>IF(IF(E$39&lt;=$C64,E$26,(((E$39-$C64)/SAP!$C$10)*'C&amp;B'!$C$13/SAP!$C$143)+E$26)&lt;=SAP!$C$151,IF(E$39&lt;=$C64,E$26,(((E$39-$C64)/SAP!$C$10)*'C&amp;B'!$C$13/SAP!$C$143)+E$26),"Not Possible")</f>
        <v>Not Possible</v>
      </c>
      <c r="F64" s="131">
        <f>IF(IF(F$39&lt;=$C64,F$26,(((F$39-$C64)/SAP!$C$10)*'C&amp;B'!$C$13/SAP!$C$143)+F$26)&lt;=SAP!$C$151,IF(F$39&lt;=$C64,F$26,(((F$39-$C64)/SAP!$C$10)*'C&amp;B'!$C$13/SAP!$C$143)+F$26),"Not Possible")</f>
        <v>3.7612648349398121</v>
      </c>
      <c r="G64" s="131" t="str">
        <f>IF(IF(G$39&lt;=$C64,G$26,(((G$39-$C64)/SAP!$C$10)*'C&amp;B'!$C$13/SAP!$C$143)+G$26)&lt;=SAP!$C$151,IF(G$39&lt;=$C64,G$26,(((G$39-$C64)/SAP!$C$10)*'C&amp;B'!$C$13/SAP!$C$143)+G$26),"Not Possible")</f>
        <v>Not Possible</v>
      </c>
      <c r="H64" s="131">
        <f>IF(IF(H$39&lt;=$C64,H$26,(((H$39-$C64)/SAP!$C$10)*'C&amp;B'!$C$13/SAP!$C$143)+H$26)&lt;=SAP!$C$151,IF(H$39&lt;=$C64,H$26,(((H$39-$C64)/SAP!$C$10)*'C&amp;B'!$C$13/SAP!$C$143)+H$26),"Not Possible")</f>
        <v>3.4540411873300125</v>
      </c>
      <c r="I64" s="131" t="str">
        <f>IF(IF(I$39&lt;=$C64,I$26,(((I$39-$C64)/SAP!$C$10)*'C&amp;B'!$C$13/SAP!$C$143)+I$26)&lt;=SAP!$C$151,IF(I$39&lt;=$C64,I$26,(((I$39-$C64)/SAP!$C$10)*'C&amp;B'!$C$13/SAP!$C$143)+I$26),"Not Possible")</f>
        <v>Not Possible</v>
      </c>
      <c r="J64" s="131">
        <f>IF(IF(J$39&lt;=$C64,J$26,(((J$39-$C64)/SAP!$C$10)*'C&amp;B'!$C$13/SAP!$C$143)+J$26)&lt;=SAP!$C$151,IF(J$39&lt;=$C64,J$26,(((J$39-$C64)/SAP!$C$10)*'C&amp;B'!$C$13/SAP!$C$143)+J$26),"Not Possible")</f>
        <v>4.5584523915605617</v>
      </c>
      <c r="K64" s="131" t="str">
        <f>IF(IF(K$39&lt;=$C64,K$26,(((K$39-$C64)/SAP!$C$10)*'C&amp;B'!$C$13/SAP!$C$143)+K$26)&lt;=SAP!$C$151,IF(K$39&lt;=$C64,K$26,(((K$39-$C64)/SAP!$C$10)*'C&amp;B'!$C$13/SAP!$C$143)+K$26),"Not Possible")</f>
        <v>Not Possible</v>
      </c>
      <c r="L64" s="131">
        <f>IF(IF(L$39&lt;=$C64,L$26,(((L$39-$C64)/SAP!$C$10)*'C&amp;B'!$C$13/SAP!$C$143)+L$26)&lt;=SAP!$C$151,IF(L$39&lt;=$C64,L$26,(((L$39-$C64)/SAP!$C$10)*'C&amp;B'!$C$13/SAP!$C$143)+L$26),"Not Possible")</f>
        <v>4.3624238835050191</v>
      </c>
      <c r="M64" s="131" t="str">
        <f>IF(IF(M$39&lt;=$C64,M$26,(((M$39-$C64)/SAP!$C$10)*'C&amp;B'!$C$13/SAP!$C$143)+M$26)&lt;=SAP!$C$151,IF(M$39&lt;=$C64,M$26,(((M$39-$C64)/SAP!$C$10)*'C&amp;B'!$C$13/SAP!$C$143)+M$26),"Not Possible")</f>
        <v>Not Possible</v>
      </c>
      <c r="N64" s="131">
        <f>IF(IF(N$39&lt;=$C64,N$26,(((N$39-$C64)/SAP!$C$10)*'C&amp;B'!$C$13/SAP!$C$143)+N$26)&lt;=SAP!$C$151,IF(N$39&lt;=$C64,N$26,(((N$39-$C64)/SAP!$C$10)*'C&amp;B'!$C$13/SAP!$C$143)+N$26),"Not Possible")</f>
        <v>4.1796918827788252</v>
      </c>
      <c r="O64" s="131" t="str">
        <f>IF(IF(O$39&lt;=$C64,O$26,(((O$39-$C64)/SAP!$C$10)*'C&amp;B'!$C$13/SAP!$C$143)+O$26)&lt;=SAP!$C$151,IF(O$39&lt;=$C64,O$26,(((O$39-$C64)/SAP!$C$10)*'C&amp;B'!$C$13/SAP!$C$143)+O$26),"Not Possible")</f>
        <v>Not Possible</v>
      </c>
      <c r="P64" s="131">
        <f>IF(IF(P$39&lt;=$C64,P$26,(((P$39-$C64)/SAP!$C$10)*'C&amp;B'!$C$13/SAP!$C$143)+P$26)&lt;=SAP!$C$151,IF(P$39&lt;=$C64,P$26,(((P$39-$C64)/SAP!$C$10)*'C&amp;B'!$C$13/SAP!$C$143)+P$26),"Not Possible")</f>
        <v>3.9905015784926614</v>
      </c>
      <c r="Q64" s="131" t="str">
        <f>IF(IF(Q$39&lt;=$C64,Q$26,(((Q$39-$C64)/SAP!$C$10)*'C&amp;B'!$C$13/SAP!$C$143)+Q$26)&lt;=SAP!$C$151,IF(Q$39&lt;=$C64,Q$26,(((Q$39-$C64)/SAP!$C$10)*'C&amp;B'!$C$13/SAP!$C$143)+Q$26),"Not Possible")</f>
        <v>Not Possible</v>
      </c>
      <c r="R64" s="131">
        <f>IF(IF(R$39&lt;=$C64,R$26,(((R$39-$C64)/SAP!$C$10)*'C&amp;B'!$C$13/SAP!$C$143)+R$26)&lt;=SAP!$C$151,IF(R$39&lt;=$C64,R$26,(((R$39-$C64)/SAP!$C$10)*'C&amp;B'!$C$13/SAP!$C$143)+R$26),"Not Possible")</f>
        <v>3.8051102763005966</v>
      </c>
      <c r="S64" s="131">
        <f>IF(IF(S$39&lt;=$C64,S$26,(((S$39-$C64)/SAP!$C$10)*'C&amp;B'!$C$13/SAP!$C$143)+S$26)&lt;=SAP!$C$151,IF(S$39&lt;=$C64,S$26,(((S$39-$C64)/SAP!$C$10)*'C&amp;B'!$C$13/SAP!$C$143)+S$26),"Not Possible")</f>
        <v>3.6126629034778945</v>
      </c>
      <c r="T64" s="131">
        <f>IF(IF(T$39&lt;=$C64,T$26,(((T$39-$C64)/SAP!$C$10)*'C&amp;B'!$C$13/SAP!$C$143)+T$26)&lt;=SAP!$C$151,IF(T$39&lt;=$C64,T$26,(((T$39-$C64)/SAP!$C$10)*'C&amp;B'!$C$13/SAP!$C$143)+T$26),"Not Possible")</f>
        <v>3.7323914849564108</v>
      </c>
      <c r="V64" s="130" t="s">
        <v>615</v>
      </c>
      <c r="W64" s="82" t="e">
        <f>IF(D64=0,0,IF(D64&lt;4,'C&amp;B'!$E$316+(D64*'C&amp;B'!$E$317),D64*'C&amp;B'!$E$318))</f>
        <v>#VALUE!</v>
      </c>
      <c r="X64" s="82" t="e">
        <f>IF(E64=0,0,IF(E64&lt;4,'C&amp;B'!$E$316+(E64*'C&amp;B'!$E$317),E64*'C&amp;B'!$E$318))</f>
        <v>#VALUE!</v>
      </c>
      <c r="Y64" s="82">
        <f>IF(F64=0,0,IF(F64&lt;4,'C&amp;B'!$E$316+(F64*'C&amp;B'!$E$317),F64*'C&amp;B'!$E$318))</f>
        <v>3356.7589009638873</v>
      </c>
      <c r="Z64" s="82" t="e">
        <f>IF(G64=0,0,IF(G64&lt;4,'C&amp;B'!$E$316+(G64*'C&amp;B'!$E$317),G64*'C&amp;B'!$E$318))</f>
        <v>#VALUE!</v>
      </c>
      <c r="AA64" s="82">
        <f>IF(H64=0,0,IF(H64&lt;4,'C&amp;B'!$E$316+(H64*'C&amp;B'!$E$317),H64*'C&amp;B'!$E$318))</f>
        <v>3172.4247123980076</v>
      </c>
      <c r="AB64" s="82" t="e">
        <f>IF(I64=0,0,IF(I64&lt;4,'C&amp;B'!$E$316+(I64*'C&amp;B'!$E$317),I64*'C&amp;B'!$E$318))</f>
        <v>#VALUE!</v>
      </c>
      <c r="AC64" s="82">
        <f>IF(J64=0,0,IF(J64&lt;4,'C&amp;B'!$E$316+(J64*'C&amp;B'!$E$317),J64*'C&amp;B'!$E$318))</f>
        <v>5014.2976307166182</v>
      </c>
      <c r="AD64" s="82" t="e">
        <f>IF(K64=0,0,IF(K64&lt;4,'C&amp;B'!$E$316+(K64*'C&amp;B'!$E$317),K64*'C&amp;B'!$E$318))</f>
        <v>#VALUE!</v>
      </c>
      <c r="AE64" s="82">
        <f>IF(L64=0,0,IF(L64&lt;4,'C&amp;B'!$E$316+(L64*'C&amp;B'!$E$317),L64*'C&amp;B'!$E$318))</f>
        <v>4798.6662718555208</v>
      </c>
      <c r="AF64" s="82" t="e">
        <f>IF(M64=0,0,IF(M64&lt;4,'C&amp;B'!$E$316+(M64*'C&amp;B'!$E$317),M64*'C&amp;B'!$E$318))</f>
        <v>#VALUE!</v>
      </c>
      <c r="AG64" s="82">
        <f>IF(N64=0,0,IF(N64&lt;4,'C&amp;B'!$E$316+(N64*'C&amp;B'!$E$317),N64*'C&amp;B'!$E$318))</f>
        <v>4597.6610710567074</v>
      </c>
      <c r="AH64" s="82" t="e">
        <f>IF(O64=0,0,IF(O64&lt;4,'C&amp;B'!$E$316+(O64*'C&amp;B'!$E$317),O64*'C&amp;B'!$E$318))</f>
        <v>#VALUE!</v>
      </c>
      <c r="AI64" s="82">
        <f>IF(P64=0,0,IF(P64&lt;4,'C&amp;B'!$E$316+(P64*'C&amp;B'!$E$317),P64*'C&amp;B'!$E$318))</f>
        <v>3494.3009470955967</v>
      </c>
      <c r="AJ64" s="82" t="e">
        <f>IF(Q64=0,0,IF(Q64&lt;4,'C&amp;B'!$E$316+(Q64*'C&amp;B'!$E$317),Q64*'C&amp;B'!$E$318))</f>
        <v>#VALUE!</v>
      </c>
      <c r="AK64" s="82">
        <f>IF(R64=0,0,IF(R64&lt;4,'C&amp;B'!$E$316+(R64*'C&amp;B'!$E$317),R64*'C&amp;B'!$E$318))</f>
        <v>3383.066165780358</v>
      </c>
      <c r="AL64" s="82">
        <f>IF(S64=0,0,IF(S64&lt;4,'C&amp;B'!$E$316+(S64*'C&amp;B'!$E$317),S64*'C&amp;B'!$E$318))</f>
        <v>3267.5977420867366</v>
      </c>
      <c r="AM64" s="82">
        <f>IF(T64=0,0,IF(T64&lt;4,'C&amp;B'!$E$316+(T64*'C&amp;B'!$E$317),T64*'C&amp;B'!$E$318))</f>
        <v>3339.4348909738464</v>
      </c>
      <c r="AO64" s="130" t="s">
        <v>615</v>
      </c>
      <c r="AP64" s="82" t="e">
        <f t="shared" si="96"/>
        <v>#VALUE!</v>
      </c>
      <c r="AQ64" s="82" t="e">
        <f t="shared" si="97"/>
        <v>#VALUE!</v>
      </c>
      <c r="AR64" s="82">
        <f t="shared" si="98"/>
        <v>73997.358900963896</v>
      </c>
      <c r="AS64" s="82" t="e">
        <f t="shared" si="99"/>
        <v>#VALUE!</v>
      </c>
      <c r="AT64" s="82">
        <f t="shared" si="100"/>
        <v>77186.224712397991</v>
      </c>
      <c r="AU64" s="82" t="e">
        <f t="shared" si="101"/>
        <v>#VALUE!</v>
      </c>
      <c r="AV64" s="82">
        <f t="shared" si="102"/>
        <v>77176.297630716625</v>
      </c>
      <c r="AW64" s="82" t="e">
        <f t="shared" si="103"/>
        <v>#VALUE!</v>
      </c>
      <c r="AX64" s="82">
        <f t="shared" si="104"/>
        <v>78651.56627185551</v>
      </c>
      <c r="AY64" s="82" t="e">
        <f t="shared" si="105"/>
        <v>#VALUE!</v>
      </c>
      <c r="AZ64" s="82">
        <f t="shared" si="106"/>
        <v>80491.461071056692</v>
      </c>
      <c r="BA64" s="82" t="e">
        <f t="shared" si="107"/>
        <v>#VALUE!</v>
      </c>
      <c r="BB64" s="82">
        <f t="shared" si="108"/>
        <v>79389.100947095591</v>
      </c>
      <c r="BC64" s="82" t="e">
        <f t="shared" si="109"/>
        <v>#VALUE!</v>
      </c>
      <c r="BD64" s="82">
        <f t="shared" si="110"/>
        <v>80217.666165780363</v>
      </c>
      <c r="BE64" s="82">
        <f t="shared" si="111"/>
        <v>77278.39774208673</v>
      </c>
      <c r="BF64" s="82">
        <f t="shared" si="112"/>
        <v>73980.034890973853</v>
      </c>
    </row>
    <row r="65" spans="2:60" s="4" customFormat="1">
      <c r="B65" s="133" t="s">
        <v>668</v>
      </c>
      <c r="C65" s="127"/>
      <c r="D65" s="111"/>
      <c r="E65" s="113"/>
      <c r="F65" s="111"/>
      <c r="G65" s="111"/>
      <c r="H65" s="111"/>
      <c r="I65" s="111"/>
      <c r="J65" s="111"/>
      <c r="K65" s="111"/>
      <c r="L65" s="111"/>
      <c r="M65" s="111"/>
      <c r="N65" s="111"/>
      <c r="O65" s="111"/>
      <c r="P65" s="111"/>
      <c r="Q65" s="111"/>
      <c r="R65" s="111"/>
      <c r="S65" s="111"/>
      <c r="T65" s="132"/>
      <c r="V65" s="133" t="s">
        <v>668</v>
      </c>
      <c r="W65" s="82"/>
      <c r="X65" s="82"/>
      <c r="Y65" s="82"/>
      <c r="Z65" s="82"/>
      <c r="AA65" s="82"/>
      <c r="AB65" s="82"/>
      <c r="AC65" s="82"/>
      <c r="AD65" s="82"/>
      <c r="AE65" s="82"/>
      <c r="AF65" s="82"/>
      <c r="AG65" s="82"/>
      <c r="AH65" s="82"/>
      <c r="AI65" s="82"/>
      <c r="AJ65" s="82"/>
      <c r="AK65" s="82"/>
      <c r="AL65" s="82"/>
      <c r="AM65" s="82"/>
      <c r="AO65" s="133" t="s">
        <v>668</v>
      </c>
      <c r="AP65" s="82"/>
      <c r="AQ65" s="82"/>
      <c r="AR65" s="82"/>
      <c r="AS65" s="82"/>
      <c r="AT65" s="82"/>
      <c r="AU65" s="82"/>
      <c r="AV65" s="82"/>
      <c r="AW65" s="82"/>
      <c r="AX65" s="82"/>
      <c r="AY65" s="82"/>
      <c r="AZ65" s="82"/>
      <c r="BA65" s="82"/>
      <c r="BB65" s="82"/>
      <c r="BC65" s="82"/>
      <c r="BD65" s="82"/>
      <c r="BE65" s="82"/>
      <c r="BF65" s="82"/>
    </row>
    <row r="66" spans="2:60">
      <c r="B66" s="114" t="s">
        <v>609</v>
      </c>
      <c r="C66" s="127">
        <f>SAP!D167</f>
        <v>3.803801960613622</v>
      </c>
      <c r="D66" s="131" t="str">
        <f>IF(IF(D$39&lt;=$C66,D$26,(((D$39-$C66)/SAP!$C$10)*'C&amp;B'!$C$13/SAP!$C$143)+D$26)&lt;=SAP!$C$151,IF(D$39&lt;=$C66,D$26,(((D$39-$C66)/SAP!$C$10)*'C&amp;B'!$C$13/SAP!$C$143)+D$26),"Not Possible")</f>
        <v>Not Possible</v>
      </c>
      <c r="E66" s="131" t="str">
        <f>IF(IF(E$39&lt;=$C66,E$26,(((E$39-$C66)/SAP!$C$10)*'C&amp;B'!$C$13/SAP!$C$143)+E$26)&lt;=SAP!$C$151,IF(E$39&lt;=$C66,E$26,(((E$39-$C66)/SAP!$C$10)*'C&amp;B'!$C$13/SAP!$C$143)+E$26),"Not Possible")</f>
        <v>Not Possible</v>
      </c>
      <c r="F66" s="131">
        <f>IF(IF(F$39&lt;=$C66,F$26,(((F$39-$C66)/SAP!$C$10)*'C&amp;B'!$C$13/SAP!$C$143)+F$26)&lt;=SAP!$C$151,IF(F$39&lt;=$C66,F$26,(((F$39-$C66)/SAP!$C$10)*'C&amp;B'!$C$13/SAP!$C$143)+F$26),"Not Possible")</f>
        <v>0.14860193146191755</v>
      </c>
      <c r="G66" s="131" t="str">
        <f>IF(IF(G$39&lt;=$C66,G$26,(((G$39-$C66)/SAP!$C$10)*'C&amp;B'!$C$13/SAP!$C$143)+G$26)&lt;=SAP!$C$151,IF(G$39&lt;=$C66,G$26,(((G$39-$C66)/SAP!$C$10)*'C&amp;B'!$C$13/SAP!$C$143)+G$26),"Not Possible")</f>
        <v>Not Possible</v>
      </c>
      <c r="H66" s="131">
        <f>IF(IF(H$39&lt;=$C66,H$26,(((H$39-$C66)/SAP!$C$10)*'C&amp;B'!$C$13/SAP!$C$143)+H$26)&lt;=SAP!$C$151,IF(H$39&lt;=$C66,H$26,(((H$39-$C66)/SAP!$C$10)*'C&amp;B'!$C$13/SAP!$C$143)+H$26),"Not Possible")</f>
        <v>0</v>
      </c>
      <c r="I66" s="131" t="str">
        <f>IF(IF(I$39&lt;=$C66,I$26,(((I$39-$C66)/SAP!$C$10)*'C&amp;B'!$C$13/SAP!$C$143)+I$26)&lt;=SAP!$C$151,IF(I$39&lt;=$C66,I$26,(((I$39-$C66)/SAP!$C$10)*'C&amp;B'!$C$13/SAP!$C$143)+I$26),"Not Possible")</f>
        <v>Not Possible</v>
      </c>
      <c r="J66" s="131">
        <f>IF(IF(J$39&lt;=$C66,J$26,(((J$39-$C66)/SAP!$C$10)*'C&amp;B'!$C$13/SAP!$C$143)+J$26)&lt;=SAP!$C$151,IF(J$39&lt;=$C66,J$26,(((J$39-$C66)/SAP!$C$10)*'C&amp;B'!$C$13/SAP!$C$143)+J$26),"Not Possible")</f>
        <v>0.94578948808266738</v>
      </c>
      <c r="K66" s="131" t="str">
        <f>IF(IF(K$39&lt;=$C66,K$26,(((K$39-$C66)/SAP!$C$10)*'C&amp;B'!$C$13/SAP!$C$143)+K$26)&lt;=SAP!$C$151,IF(K$39&lt;=$C66,K$26,(((K$39-$C66)/SAP!$C$10)*'C&amp;B'!$C$13/SAP!$C$143)+K$26),"Not Possible")</f>
        <v>Not Possible</v>
      </c>
      <c r="L66" s="131">
        <f>IF(IF(L$39&lt;=$C66,L$26,(((L$39-$C66)/SAP!$C$10)*'C&amp;B'!$C$13/SAP!$C$143)+L$26)&lt;=SAP!$C$151,IF(L$39&lt;=$C66,L$26,(((L$39-$C66)/SAP!$C$10)*'C&amp;B'!$C$13/SAP!$C$143)+L$26),"Not Possible")</f>
        <v>0.7497609800271241</v>
      </c>
      <c r="M66" s="131" t="str">
        <f>IF(IF(M$39&lt;=$C66,M$26,(((M$39-$C66)/SAP!$C$10)*'C&amp;B'!$C$13/SAP!$C$143)+M$26)&lt;=SAP!$C$151,IF(M$39&lt;=$C66,M$26,(((M$39-$C66)/SAP!$C$10)*'C&amp;B'!$C$13/SAP!$C$143)+M$26),"Not Possible")</f>
        <v>Not Possible</v>
      </c>
      <c r="N66" s="131">
        <f>IF(IF(N$39&lt;=$C66,N$26,(((N$39-$C66)/SAP!$C$10)*'C&amp;B'!$C$13/SAP!$C$143)+N$26)&lt;=SAP!$C$151,IF(N$39&lt;=$C66,N$26,(((N$39-$C66)/SAP!$C$10)*'C&amp;B'!$C$13/SAP!$C$143)+N$26),"Not Possible")</f>
        <v>0.56702897930093077</v>
      </c>
      <c r="O66" s="131">
        <f>IF(IF(O$39&lt;=$C66,O$26,(((O$39-$C66)/SAP!$C$10)*'C&amp;B'!$C$13/SAP!$C$143)+O$26)&lt;=SAP!$C$151,IF(O$39&lt;=$C66,O$26,(((O$39-$C66)/SAP!$C$10)*'C&amp;B'!$C$13/SAP!$C$143)+O$26),"Not Possible")</f>
        <v>7.1037718282937226</v>
      </c>
      <c r="P66" s="131">
        <f>IF(IF(P$39&lt;=$C66,P$26,(((P$39-$C66)/SAP!$C$10)*'C&amp;B'!$C$13/SAP!$C$143)+P$26)&lt;=SAP!$C$151,IF(P$39&lt;=$C66,P$26,(((P$39-$C66)/SAP!$C$10)*'C&amp;B'!$C$13/SAP!$C$143)+P$26),"Not Possible")</f>
        <v>0.37783867501476698</v>
      </c>
      <c r="Q66" s="131">
        <f>IF(IF(Q$39&lt;=$C66,Q$26,(((Q$39-$C66)/SAP!$C$10)*'C&amp;B'!$C$13/SAP!$C$143)+Q$26)&lt;=SAP!$C$151,IF(Q$39&lt;=$C66,Q$26,(((Q$39-$C66)/SAP!$C$10)*'C&amp;B'!$C$13/SAP!$C$143)+Q$26),"Not Possible")</f>
        <v>6.0162809495134582</v>
      </c>
      <c r="R66" s="131">
        <f>IF(IF(R$39&lt;=$C66,R$26,(((R$39-$C66)/SAP!$C$10)*'C&amp;B'!$C$13/SAP!$C$143)+R$26)&lt;=SAP!$C$151,IF(R$39&lt;=$C66,R$26,(((R$39-$C66)/SAP!$C$10)*'C&amp;B'!$C$13/SAP!$C$143)+R$26),"Not Possible")</f>
        <v>0.19244737282270241</v>
      </c>
      <c r="S66" s="131">
        <f>IF(IF(S$39&lt;=$C66,S$26,(((S$39-$C66)/SAP!$C$10)*'C&amp;B'!$C$13/SAP!$C$143)+S$26)&lt;=SAP!$C$151,IF(S$39&lt;=$C66,S$26,(((S$39-$C66)/SAP!$C$10)*'C&amp;B'!$C$13/SAP!$C$143)+S$26),"Not Possible")</f>
        <v>0</v>
      </c>
      <c r="T66" s="131">
        <f>IF(IF(T$39&lt;=$C66,T$26,(((T$39-$C66)/SAP!$C$10)*'C&amp;B'!$C$13/SAP!$C$143)+T$26)&lt;=SAP!$C$151,IF(T$39&lt;=$C66,T$26,(((T$39-$C66)/SAP!$C$10)*'C&amp;B'!$C$13/SAP!$C$143)+T$26),"Not Possible")</f>
        <v>0.1197285814785162</v>
      </c>
      <c r="V66" s="130" t="s">
        <v>609</v>
      </c>
      <c r="W66" s="82" t="e">
        <f>IF(D66=0,0,IF(D66&lt;4,'C&amp;B'!$E$316+(D66*'C&amp;B'!$E$317),D66*'C&amp;B'!$E$318))</f>
        <v>#VALUE!</v>
      </c>
      <c r="X66" s="82" t="e">
        <f>IF(E66=0,0,IF(E66&lt;4,'C&amp;B'!$E$316+(E66*'C&amp;B'!$E$317),E66*'C&amp;B'!$E$318))</f>
        <v>#VALUE!</v>
      </c>
      <c r="Y66" s="82">
        <f>IF(F66=0,0,IF(F66&lt;4,'C&amp;B'!$E$316+(F66*'C&amp;B'!$E$317),F66*'C&amp;B'!$E$318))</f>
        <v>1189.1611588771505</v>
      </c>
      <c r="Z66" s="82" t="e">
        <f>IF(G66=0,0,IF(G66&lt;4,'C&amp;B'!$E$316+(G66*'C&amp;B'!$E$317),G66*'C&amp;B'!$E$318))</f>
        <v>#VALUE!</v>
      </c>
      <c r="AA66" s="82">
        <f>IF(H66=0,0,IF(H66&lt;4,'C&amp;B'!$E$316+(H66*'C&amp;B'!$E$317),H66*'C&amp;B'!$E$318))</f>
        <v>0</v>
      </c>
      <c r="AB66" s="82" t="e">
        <f>IF(I66=0,0,IF(I66&lt;4,'C&amp;B'!$E$316+(I66*'C&amp;B'!$E$317),I66*'C&amp;B'!$E$318))</f>
        <v>#VALUE!</v>
      </c>
      <c r="AC66" s="82">
        <f>IF(J66=0,0,IF(J66&lt;4,'C&amp;B'!$E$316+(J66*'C&amp;B'!$E$317),J66*'C&amp;B'!$E$318))</f>
        <v>1667.4736928496004</v>
      </c>
      <c r="AD66" s="82" t="e">
        <f>IF(K66=0,0,IF(K66&lt;4,'C&amp;B'!$E$316+(K66*'C&amp;B'!$E$317),K66*'C&amp;B'!$E$318))</f>
        <v>#VALUE!</v>
      </c>
      <c r="AE66" s="82">
        <f>IF(L66=0,0,IF(L66&lt;4,'C&amp;B'!$E$316+(L66*'C&amp;B'!$E$317),L66*'C&amp;B'!$E$318))</f>
        <v>1549.8565880162746</v>
      </c>
      <c r="AF66" s="82" t="e">
        <f>IF(M66=0,0,IF(M66&lt;4,'C&amp;B'!$E$316+(M66*'C&amp;B'!$E$317),M66*'C&amp;B'!$E$318))</f>
        <v>#VALUE!</v>
      </c>
      <c r="AG66" s="82">
        <f>IF(N66=0,0,IF(N66&lt;4,'C&amp;B'!$E$316+(N66*'C&amp;B'!$E$317),N66*'C&amp;B'!$E$318))</f>
        <v>1440.2173875805584</v>
      </c>
      <c r="AH66" s="82">
        <f>IF(O66=0,0,IF(O66&lt;4,'C&amp;B'!$E$316+(O66*'C&amp;B'!$E$317),O66*'C&amp;B'!$E$318))</f>
        <v>7814.1490111230951</v>
      </c>
      <c r="AI66" s="82">
        <f>IF(P66=0,0,IF(P66&lt;4,'C&amp;B'!$E$316+(P66*'C&amp;B'!$E$317),P66*'C&amp;B'!$E$318))</f>
        <v>1326.7032050088601</v>
      </c>
      <c r="AJ66" s="82">
        <f>IF(Q66=0,0,IF(Q66&lt;4,'C&amp;B'!$E$316+(Q66*'C&amp;B'!$E$317),Q66*'C&amp;B'!$E$318))</f>
        <v>6617.9090444648036</v>
      </c>
      <c r="AK66" s="82">
        <f>IF(R66=0,0,IF(R66&lt;4,'C&amp;B'!$E$316+(R66*'C&amp;B'!$E$317),R66*'C&amp;B'!$E$318))</f>
        <v>1215.4684236936214</v>
      </c>
      <c r="AL66" s="82">
        <f>IF(S66=0,0,IF(S66&lt;4,'C&amp;B'!$E$316+(S66*'C&amp;B'!$E$317),S66*'C&amp;B'!$E$318))</f>
        <v>0</v>
      </c>
      <c r="AM66" s="82">
        <f>IF(T66=0,0,IF(T66&lt;4,'C&amp;B'!$E$316+(T66*'C&amp;B'!$E$317),T66*'C&amp;B'!$E$318))</f>
        <v>1171.8371488871098</v>
      </c>
      <c r="AO66" s="130" t="s">
        <v>609</v>
      </c>
      <c r="AP66" s="82" t="e">
        <f>AP$27-AP$26+W66</f>
        <v>#VALUE!</v>
      </c>
      <c r="AQ66" s="82" t="e">
        <f t="shared" ref="AQ66:AQ72" si="113">AQ$27-AQ$26+X66</f>
        <v>#VALUE!</v>
      </c>
      <c r="AR66" s="82">
        <f t="shared" ref="AR66:AR72" si="114">AR$27-AR$26+Y66</f>
        <v>71829.761158877154</v>
      </c>
      <c r="AS66" s="82" t="e">
        <f t="shared" ref="AS66:AS72" si="115">AS$27-AS$26+Z66</f>
        <v>#VALUE!</v>
      </c>
      <c r="AT66" s="82">
        <f t="shared" ref="AT66:AT72" si="116">AT$27-AT$26+AA66</f>
        <v>74013.799999999988</v>
      </c>
      <c r="AU66" s="82" t="e">
        <f t="shared" ref="AU66:AU72" si="117">AU$27-AU$26+AB66</f>
        <v>#VALUE!</v>
      </c>
      <c r="AV66" s="82">
        <f t="shared" ref="AV66:AV72" si="118">AV$27-AV$26+AC66</f>
        <v>73829.473692849599</v>
      </c>
      <c r="AW66" s="82" t="e">
        <f t="shared" ref="AW66:AW72" si="119">AW$27-AW$26+AD66</f>
        <v>#VALUE!</v>
      </c>
      <c r="AX66" s="82">
        <f t="shared" ref="AX66:AX72" si="120">AX$27-AX$26+AE66</f>
        <v>75402.756588016273</v>
      </c>
      <c r="AY66" s="82" t="e">
        <f t="shared" ref="AY66:AY72" si="121">AY$27-AY$26+AF66</f>
        <v>#VALUE!</v>
      </c>
      <c r="AZ66" s="82">
        <f t="shared" ref="AZ66:AZ72" si="122">AZ$27-AZ$26+AG66</f>
        <v>77334.017387580549</v>
      </c>
      <c r="BA66" s="82">
        <f t="shared" ref="BA66:BA72" si="123">BA$27-BA$26+AH66</f>
        <v>83000.949011123084</v>
      </c>
      <c r="BB66" s="82">
        <f t="shared" ref="BB66:BB72" si="124">BB$27-BB$26+AI66</f>
        <v>77221.503205008848</v>
      </c>
      <c r="BC66" s="82">
        <f t="shared" ref="BC66:BC72" si="125">BC$27-BC$26+AJ66</f>
        <v>82744.509044464809</v>
      </c>
      <c r="BD66" s="82">
        <f t="shared" ref="BD66:BD72" si="126">BD$27-BD$26+AK66</f>
        <v>78050.068423693621</v>
      </c>
      <c r="BE66" s="82">
        <f t="shared" ref="BE66:BE72" si="127">BE$27-BE$26+AL66</f>
        <v>74010.799999999988</v>
      </c>
      <c r="BF66" s="82">
        <f t="shared" ref="BF66:BF72" si="128">BF$27-BF$26+AM66</f>
        <v>71812.437148887111</v>
      </c>
      <c r="BH66" s="4"/>
    </row>
    <row r="67" spans="2:60">
      <c r="B67" s="114" t="s">
        <v>610</v>
      </c>
      <c r="C67" s="127">
        <f>SAP!D168</f>
        <v>3.42342176455226</v>
      </c>
      <c r="D67" s="131" t="str">
        <f>IF(IF(D$39&lt;=$C67,D$26,(((D$39-$C67)/SAP!$C$10)*'C&amp;B'!$C$13/SAP!$C$143)+D$26)&lt;=SAP!$C$151,IF(D$39&lt;=$C67,D$26,(((D$39-$C67)/SAP!$C$10)*'C&amp;B'!$C$13/SAP!$C$143)+D$26),"Not Possible")</f>
        <v>Not Possible</v>
      </c>
      <c r="E67" s="131" t="str">
        <f>IF(IF(E$39&lt;=$C67,E$26,(((E$39-$C67)/SAP!$C$10)*'C&amp;B'!$C$13/SAP!$C$143)+E$26)&lt;=SAP!$C$151,IF(E$39&lt;=$C67,E$26,(((E$39-$C67)/SAP!$C$10)*'C&amp;B'!$C$13/SAP!$C$143)+E$26),"Not Possible")</f>
        <v>Not Possible</v>
      </c>
      <c r="F67" s="131">
        <f>IF(IF(F$39&lt;=$C67,F$26,(((F$39-$C67)/SAP!$C$10)*'C&amp;B'!$C$13/SAP!$C$143)+F$26)&lt;=SAP!$C$151,IF(F$39&lt;=$C67,F$26,(((F$39-$C67)/SAP!$C$10)*'C&amp;B'!$C$13/SAP!$C$143)+F$26),"Not Possible")</f>
        <v>0.50986822180970681</v>
      </c>
      <c r="G67" s="131" t="str">
        <f>IF(IF(G$39&lt;=$C67,G$26,(((G$39-$C67)/SAP!$C$10)*'C&amp;B'!$C$13/SAP!$C$143)+G$26)&lt;=SAP!$C$151,IF(G$39&lt;=$C67,G$26,(((G$39-$C67)/SAP!$C$10)*'C&amp;B'!$C$13/SAP!$C$143)+G$26),"Not Possible")</f>
        <v>Not Possible</v>
      </c>
      <c r="H67" s="131">
        <f>IF(IF(H$39&lt;=$C67,H$26,(((H$39-$C67)/SAP!$C$10)*'C&amp;B'!$C$13/SAP!$C$143)+H$26)&lt;=SAP!$C$151,IF(H$39&lt;=$C67,H$26,(((H$39-$C67)/SAP!$C$10)*'C&amp;B'!$C$13/SAP!$C$143)+H$26),"Not Possible")</f>
        <v>0.20264457419990742</v>
      </c>
      <c r="I67" s="131" t="str">
        <f>IF(IF(I$39&lt;=$C67,I$26,(((I$39-$C67)/SAP!$C$10)*'C&amp;B'!$C$13/SAP!$C$143)+I$26)&lt;=SAP!$C$151,IF(I$39&lt;=$C67,I$26,(((I$39-$C67)/SAP!$C$10)*'C&amp;B'!$C$13/SAP!$C$143)+I$26),"Not Possible")</f>
        <v>Not Possible</v>
      </c>
      <c r="J67" s="131">
        <f>IF(IF(J$39&lt;=$C67,J$26,(((J$39-$C67)/SAP!$C$10)*'C&amp;B'!$C$13/SAP!$C$143)+J$26)&lt;=SAP!$C$151,IF(J$39&lt;=$C67,J$26,(((J$39-$C67)/SAP!$C$10)*'C&amp;B'!$C$13/SAP!$C$143)+J$26),"Not Possible")</f>
        <v>1.3070557784304566</v>
      </c>
      <c r="K67" s="131" t="str">
        <f>IF(IF(K$39&lt;=$C67,K$26,(((K$39-$C67)/SAP!$C$10)*'C&amp;B'!$C$13/SAP!$C$143)+K$26)&lt;=SAP!$C$151,IF(K$39&lt;=$C67,K$26,(((K$39-$C67)/SAP!$C$10)*'C&amp;B'!$C$13/SAP!$C$143)+K$26),"Not Possible")</f>
        <v>Not Possible</v>
      </c>
      <c r="L67" s="131">
        <f>IF(IF(L$39&lt;=$C67,L$26,(((L$39-$C67)/SAP!$C$10)*'C&amp;B'!$C$13/SAP!$C$143)+L$26)&lt;=SAP!$C$151,IF(L$39&lt;=$C67,L$26,(((L$39-$C67)/SAP!$C$10)*'C&amp;B'!$C$13/SAP!$C$143)+L$26),"Not Possible")</f>
        <v>1.1110272703749133</v>
      </c>
      <c r="M67" s="131" t="str">
        <f>IF(IF(M$39&lt;=$C67,M$26,(((M$39-$C67)/SAP!$C$10)*'C&amp;B'!$C$13/SAP!$C$143)+M$26)&lt;=SAP!$C$151,IF(M$39&lt;=$C67,M$26,(((M$39-$C67)/SAP!$C$10)*'C&amp;B'!$C$13/SAP!$C$143)+M$26),"Not Possible")</f>
        <v>Not Possible</v>
      </c>
      <c r="N67" s="131">
        <f>IF(IF(N$39&lt;=$C67,N$26,(((N$39-$C67)/SAP!$C$10)*'C&amp;B'!$C$13/SAP!$C$143)+N$26)&lt;=SAP!$C$151,IF(N$39&lt;=$C67,N$26,(((N$39-$C67)/SAP!$C$10)*'C&amp;B'!$C$13/SAP!$C$143)+N$26),"Not Possible")</f>
        <v>0.92829526964872011</v>
      </c>
      <c r="O67" s="131" t="str">
        <f>IF(IF(O$39&lt;=$C67,O$26,(((O$39-$C67)/SAP!$C$10)*'C&amp;B'!$C$13/SAP!$C$143)+O$26)&lt;=SAP!$C$151,IF(O$39&lt;=$C67,O$26,(((O$39-$C67)/SAP!$C$10)*'C&amp;B'!$C$13/SAP!$C$143)+O$26),"Not Possible")</f>
        <v>Not Possible</v>
      </c>
      <c r="P67" s="131">
        <f>IF(IF(P$39&lt;=$C67,P$26,(((P$39-$C67)/SAP!$C$10)*'C&amp;B'!$C$13/SAP!$C$143)+P$26)&lt;=SAP!$C$151,IF(P$39&lt;=$C67,P$26,(((P$39-$C67)/SAP!$C$10)*'C&amp;B'!$C$13/SAP!$C$143)+P$26),"Not Possible")</f>
        <v>0.73910496536255621</v>
      </c>
      <c r="Q67" s="131">
        <f>IF(IF(Q$39&lt;=$C67,Q$26,(((Q$39-$C67)/SAP!$C$10)*'C&amp;B'!$C$13/SAP!$C$143)+Q$26)&lt;=SAP!$C$151,IF(Q$39&lt;=$C67,Q$26,(((Q$39-$C67)/SAP!$C$10)*'C&amp;B'!$C$13/SAP!$C$143)+Q$26),"Not Possible")</f>
        <v>6.3775472398612481</v>
      </c>
      <c r="R67" s="131">
        <f>IF(IF(R$39&lt;=$C67,R$26,(((R$39-$C67)/SAP!$C$10)*'C&amp;B'!$C$13/SAP!$C$143)+R$26)&lt;=SAP!$C$151,IF(R$39&lt;=$C67,R$26,(((R$39-$C67)/SAP!$C$10)*'C&amp;B'!$C$13/SAP!$C$143)+R$26),"Not Possible")</f>
        <v>0.55371366317049164</v>
      </c>
      <c r="S67" s="131">
        <f>IF(IF(S$39&lt;=$C67,S$26,(((S$39-$C67)/SAP!$C$10)*'C&amp;B'!$C$13/SAP!$C$143)+S$26)&lt;=SAP!$C$151,IF(S$39&lt;=$C67,S$26,(((S$39-$C67)/SAP!$C$10)*'C&amp;B'!$C$13/SAP!$C$143)+S$26),"Not Possible")</f>
        <v>0.36126629034778923</v>
      </c>
      <c r="T67" s="131">
        <f>IF(IF(T$39&lt;=$C67,T$26,(((T$39-$C67)/SAP!$C$10)*'C&amp;B'!$C$13/SAP!$C$143)+T$26)&lt;=SAP!$C$151,IF(T$39&lt;=$C67,T$26,(((T$39-$C67)/SAP!$C$10)*'C&amp;B'!$C$13/SAP!$C$143)+T$26),"Not Possible")</f>
        <v>0.48099487182630546</v>
      </c>
      <c r="V67" s="130" t="s">
        <v>610</v>
      </c>
      <c r="W67" s="82" t="e">
        <f>IF(D67=0,0,IF(D67&lt;4,'C&amp;B'!$E$316+(D67*'C&amp;B'!$E$317),D67*'C&amp;B'!$E$318))</f>
        <v>#VALUE!</v>
      </c>
      <c r="X67" s="82" t="e">
        <f>IF(E67=0,0,IF(E67&lt;4,'C&amp;B'!$E$316+(E67*'C&amp;B'!$E$317),E67*'C&amp;B'!$E$318))</f>
        <v>#VALUE!</v>
      </c>
      <c r="Y67" s="82">
        <f>IF(F67=0,0,IF(F67&lt;4,'C&amp;B'!$E$316+(F67*'C&amp;B'!$E$317),F67*'C&amp;B'!$E$318))</f>
        <v>1405.9209330858241</v>
      </c>
      <c r="Z67" s="82" t="e">
        <f>IF(G67=0,0,IF(G67&lt;4,'C&amp;B'!$E$316+(G67*'C&amp;B'!$E$317),G67*'C&amp;B'!$E$318))</f>
        <v>#VALUE!</v>
      </c>
      <c r="AA67" s="82">
        <f>IF(H67=0,0,IF(H67&lt;4,'C&amp;B'!$E$316+(H67*'C&amp;B'!$E$317),H67*'C&amp;B'!$E$318))</f>
        <v>1221.5867445199444</v>
      </c>
      <c r="AB67" s="82" t="e">
        <f>IF(I67=0,0,IF(I67&lt;4,'C&amp;B'!$E$316+(I67*'C&amp;B'!$E$317),I67*'C&amp;B'!$E$318))</f>
        <v>#VALUE!</v>
      </c>
      <c r="AC67" s="82">
        <f>IF(J67=0,0,IF(J67&lt;4,'C&amp;B'!$E$316+(J67*'C&amp;B'!$E$317),J67*'C&amp;B'!$E$318))</f>
        <v>1884.2334670582741</v>
      </c>
      <c r="AD67" s="82" t="e">
        <f>IF(K67=0,0,IF(K67&lt;4,'C&amp;B'!$E$316+(K67*'C&amp;B'!$E$317),K67*'C&amp;B'!$E$318))</f>
        <v>#VALUE!</v>
      </c>
      <c r="AE67" s="82">
        <f>IF(L67=0,0,IF(L67&lt;4,'C&amp;B'!$E$316+(L67*'C&amp;B'!$E$317),L67*'C&amp;B'!$E$318))</f>
        <v>1766.616362224948</v>
      </c>
      <c r="AF67" s="82" t="e">
        <f>IF(M67=0,0,IF(M67&lt;4,'C&amp;B'!$E$316+(M67*'C&amp;B'!$E$317),M67*'C&amp;B'!$E$318))</f>
        <v>#VALUE!</v>
      </c>
      <c r="AG67" s="82">
        <f>IF(N67=0,0,IF(N67&lt;4,'C&amp;B'!$E$316+(N67*'C&amp;B'!$E$317),N67*'C&amp;B'!$E$318))</f>
        <v>1656.977161789232</v>
      </c>
      <c r="AH67" s="82" t="e">
        <f>IF(O67=0,0,IF(O67&lt;4,'C&amp;B'!$E$316+(O67*'C&amp;B'!$E$317),O67*'C&amp;B'!$E$318))</f>
        <v>#VALUE!</v>
      </c>
      <c r="AI67" s="82">
        <f>IF(P67=0,0,IF(P67&lt;4,'C&amp;B'!$E$316+(P67*'C&amp;B'!$E$317),P67*'C&amp;B'!$E$318))</f>
        <v>1543.4629792175338</v>
      </c>
      <c r="AJ67" s="82">
        <f>IF(Q67=0,0,IF(Q67&lt;4,'C&amp;B'!$E$316+(Q67*'C&amp;B'!$E$317),Q67*'C&amp;B'!$E$318))</f>
        <v>7015.3019638473725</v>
      </c>
      <c r="AK67" s="82">
        <f>IF(R67=0,0,IF(R67&lt;4,'C&amp;B'!$E$316+(R67*'C&amp;B'!$E$317),R67*'C&amp;B'!$E$318))</f>
        <v>1432.2281979022951</v>
      </c>
      <c r="AL67" s="82">
        <f>IF(S67=0,0,IF(S67&lt;4,'C&amp;B'!$E$316+(S67*'C&amp;B'!$E$317),S67*'C&amp;B'!$E$318))</f>
        <v>1316.7597742086737</v>
      </c>
      <c r="AM67" s="82">
        <f>IF(T67=0,0,IF(T67&lt;4,'C&amp;B'!$E$316+(T67*'C&amp;B'!$E$317),T67*'C&amp;B'!$E$318))</f>
        <v>1388.5969230957833</v>
      </c>
      <c r="AO67" s="130" t="s">
        <v>610</v>
      </c>
      <c r="AP67" s="82" t="e">
        <f t="shared" ref="AP67:AP72" si="129">AP$27-AP$26+W67</f>
        <v>#VALUE!</v>
      </c>
      <c r="AQ67" s="82" t="e">
        <f t="shared" si="113"/>
        <v>#VALUE!</v>
      </c>
      <c r="AR67" s="82">
        <f t="shared" si="114"/>
        <v>72046.520933085834</v>
      </c>
      <c r="AS67" s="82" t="e">
        <f t="shared" si="115"/>
        <v>#VALUE!</v>
      </c>
      <c r="AT67" s="82">
        <f t="shared" si="116"/>
        <v>75235.386744519928</v>
      </c>
      <c r="AU67" s="82" t="e">
        <f t="shared" si="117"/>
        <v>#VALUE!</v>
      </c>
      <c r="AV67" s="82">
        <f t="shared" si="118"/>
        <v>74046.233467058279</v>
      </c>
      <c r="AW67" s="82" t="e">
        <f t="shared" si="119"/>
        <v>#VALUE!</v>
      </c>
      <c r="AX67" s="82">
        <f t="shared" si="120"/>
        <v>75619.516362224938</v>
      </c>
      <c r="AY67" s="82" t="e">
        <f t="shared" si="121"/>
        <v>#VALUE!</v>
      </c>
      <c r="AZ67" s="82">
        <f t="shared" si="122"/>
        <v>77550.777161789214</v>
      </c>
      <c r="BA67" s="82" t="e">
        <f t="shared" si="123"/>
        <v>#VALUE!</v>
      </c>
      <c r="BB67" s="82">
        <f t="shared" si="124"/>
        <v>77438.262979217528</v>
      </c>
      <c r="BC67" s="82">
        <f t="shared" si="125"/>
        <v>83141.901963847384</v>
      </c>
      <c r="BD67" s="82">
        <f t="shared" si="126"/>
        <v>78266.828197902301</v>
      </c>
      <c r="BE67" s="82">
        <f t="shared" si="127"/>
        <v>75327.559774208668</v>
      </c>
      <c r="BF67" s="82">
        <f t="shared" si="128"/>
        <v>72029.196923095791</v>
      </c>
    </row>
    <row r="68" spans="2:60">
      <c r="B68" s="114" t="s">
        <v>611</v>
      </c>
      <c r="C68" s="127">
        <f>SAP!D169</f>
        <v>3.0430415684908976</v>
      </c>
      <c r="D68" s="131" t="str">
        <f>IF(IF(D$39&lt;=$C68,D$26,(((D$39-$C68)/SAP!$C$10)*'C&amp;B'!$C$13/SAP!$C$143)+D$26)&lt;=SAP!$C$151,IF(D$39&lt;=$C68,D$26,(((D$39-$C68)/SAP!$C$10)*'C&amp;B'!$C$13/SAP!$C$143)+D$26),"Not Possible")</f>
        <v>Not Possible</v>
      </c>
      <c r="E68" s="131" t="str">
        <f>IF(IF(E$39&lt;=$C68,E$26,(((E$39-$C68)/SAP!$C$10)*'C&amp;B'!$C$13/SAP!$C$143)+E$26)&lt;=SAP!$C$151,IF(E$39&lt;=$C68,E$26,(((E$39-$C68)/SAP!$C$10)*'C&amp;B'!$C$13/SAP!$C$143)+E$26),"Not Possible")</f>
        <v>Not Possible</v>
      </c>
      <c r="F68" s="131">
        <f>IF(IF(F$39&lt;=$C68,F$26,(((F$39-$C68)/SAP!$C$10)*'C&amp;B'!$C$13/SAP!$C$143)+F$26)&lt;=SAP!$C$151,IF(F$39&lt;=$C68,F$26,(((F$39-$C68)/SAP!$C$10)*'C&amp;B'!$C$13/SAP!$C$143)+F$26),"Not Possible")</f>
        <v>0.87113451215749649</v>
      </c>
      <c r="G68" s="131" t="str">
        <f>IF(IF(G$39&lt;=$C68,G$26,(((G$39-$C68)/SAP!$C$10)*'C&amp;B'!$C$13/SAP!$C$143)+G$26)&lt;=SAP!$C$151,IF(G$39&lt;=$C68,G$26,(((G$39-$C68)/SAP!$C$10)*'C&amp;B'!$C$13/SAP!$C$143)+G$26),"Not Possible")</f>
        <v>Not Possible</v>
      </c>
      <c r="H68" s="131">
        <f>IF(IF(H$39&lt;=$C68,H$26,(((H$39-$C68)/SAP!$C$10)*'C&amp;B'!$C$13/SAP!$C$143)+H$26)&lt;=SAP!$C$151,IF(H$39&lt;=$C68,H$26,(((H$39-$C68)/SAP!$C$10)*'C&amp;B'!$C$13/SAP!$C$143)+H$26),"Not Possible")</f>
        <v>0.56391086454769712</v>
      </c>
      <c r="I68" s="131" t="str">
        <f>IF(IF(I$39&lt;=$C68,I$26,(((I$39-$C68)/SAP!$C$10)*'C&amp;B'!$C$13/SAP!$C$143)+I$26)&lt;=SAP!$C$151,IF(I$39&lt;=$C68,I$26,(((I$39-$C68)/SAP!$C$10)*'C&amp;B'!$C$13/SAP!$C$143)+I$26),"Not Possible")</f>
        <v>Not Possible</v>
      </c>
      <c r="J68" s="131">
        <f>IF(IF(J$39&lt;=$C68,J$26,(((J$39-$C68)/SAP!$C$10)*'C&amp;B'!$C$13/SAP!$C$143)+J$26)&lt;=SAP!$C$151,IF(J$39&lt;=$C68,J$26,(((J$39-$C68)/SAP!$C$10)*'C&amp;B'!$C$13/SAP!$C$143)+J$26),"Not Possible")</f>
        <v>1.6683220687782463</v>
      </c>
      <c r="K68" s="131" t="str">
        <f>IF(IF(K$39&lt;=$C68,K$26,(((K$39-$C68)/SAP!$C$10)*'C&amp;B'!$C$13/SAP!$C$143)+K$26)&lt;=SAP!$C$151,IF(K$39&lt;=$C68,K$26,(((K$39-$C68)/SAP!$C$10)*'C&amp;B'!$C$13/SAP!$C$143)+K$26),"Not Possible")</f>
        <v>Not Possible</v>
      </c>
      <c r="L68" s="131">
        <f>IF(IF(L$39&lt;=$C68,L$26,(((L$39-$C68)/SAP!$C$10)*'C&amp;B'!$C$13/SAP!$C$143)+L$26)&lt;=SAP!$C$151,IF(L$39&lt;=$C68,L$26,(((L$39-$C68)/SAP!$C$10)*'C&amp;B'!$C$13/SAP!$C$143)+L$26),"Not Possible")</f>
        <v>1.4722935607227032</v>
      </c>
      <c r="M68" s="131" t="str">
        <f>IF(IF(M$39&lt;=$C68,M$26,(((M$39-$C68)/SAP!$C$10)*'C&amp;B'!$C$13/SAP!$C$143)+M$26)&lt;=SAP!$C$151,IF(M$39&lt;=$C68,M$26,(((M$39-$C68)/SAP!$C$10)*'C&amp;B'!$C$13/SAP!$C$143)+M$26),"Not Possible")</f>
        <v>Not Possible</v>
      </c>
      <c r="N68" s="131">
        <f>IF(IF(N$39&lt;=$C68,N$26,(((N$39-$C68)/SAP!$C$10)*'C&amp;B'!$C$13/SAP!$C$143)+N$26)&lt;=SAP!$C$151,IF(N$39&lt;=$C68,N$26,(((N$39-$C68)/SAP!$C$10)*'C&amp;B'!$C$13/SAP!$C$143)+N$26),"Not Possible")</f>
        <v>1.2895615599965096</v>
      </c>
      <c r="O68" s="131" t="str">
        <f>IF(IF(O$39&lt;=$C68,O$26,(((O$39-$C68)/SAP!$C$10)*'C&amp;B'!$C$13/SAP!$C$143)+O$26)&lt;=SAP!$C$151,IF(O$39&lt;=$C68,O$26,(((O$39-$C68)/SAP!$C$10)*'C&amp;B'!$C$13/SAP!$C$143)+O$26),"Not Possible")</f>
        <v>Not Possible</v>
      </c>
      <c r="P68" s="131">
        <f>IF(IF(P$39&lt;=$C68,P$26,(((P$39-$C68)/SAP!$C$10)*'C&amp;B'!$C$13/SAP!$C$143)+P$26)&lt;=SAP!$C$151,IF(P$39&lt;=$C68,P$26,(((P$39-$C68)/SAP!$C$10)*'C&amp;B'!$C$13/SAP!$C$143)+P$26),"Not Possible")</f>
        <v>1.100371255710346</v>
      </c>
      <c r="Q68" s="131">
        <f>IF(IF(Q$39&lt;=$C68,Q$26,(((Q$39-$C68)/SAP!$C$10)*'C&amp;B'!$C$13/SAP!$C$143)+Q$26)&lt;=SAP!$C$151,IF(Q$39&lt;=$C68,Q$26,(((Q$39-$C68)/SAP!$C$10)*'C&amp;B'!$C$13/SAP!$C$143)+Q$26),"Not Possible")</f>
        <v>6.7388135302090371</v>
      </c>
      <c r="R68" s="131">
        <f>IF(IF(R$39&lt;=$C68,R$26,(((R$39-$C68)/SAP!$C$10)*'C&amp;B'!$C$13/SAP!$C$143)+R$26)&lt;=SAP!$C$151,IF(R$39&lt;=$C68,R$26,(((R$39-$C68)/SAP!$C$10)*'C&amp;B'!$C$13/SAP!$C$143)+R$26),"Not Possible")</f>
        <v>0.91497995351828132</v>
      </c>
      <c r="S68" s="131">
        <f>IF(IF(S$39&lt;=$C68,S$26,(((S$39-$C68)/SAP!$C$10)*'C&amp;B'!$C$13/SAP!$C$143)+S$26)&lt;=SAP!$C$151,IF(S$39&lt;=$C68,S$26,(((S$39-$C68)/SAP!$C$10)*'C&amp;B'!$C$13/SAP!$C$143)+S$26),"Not Possible")</f>
        <v>0.72253258069557891</v>
      </c>
      <c r="T68" s="131">
        <f>IF(IF(T$39&lt;=$C68,T$26,(((T$39-$C68)/SAP!$C$10)*'C&amp;B'!$C$13/SAP!$C$143)+T$26)&lt;=SAP!$C$151,IF(T$39&lt;=$C68,T$26,(((T$39-$C68)/SAP!$C$10)*'C&amp;B'!$C$13/SAP!$C$143)+T$26),"Not Possible")</f>
        <v>0.84226116217409497</v>
      </c>
      <c r="V68" s="130" t="s">
        <v>611</v>
      </c>
      <c r="W68" s="82" t="e">
        <f>IF(D68=0,0,IF(D68&lt;4,'C&amp;B'!$E$316+(D68*'C&amp;B'!$E$317),D68*'C&amp;B'!$E$318))</f>
        <v>#VALUE!</v>
      </c>
      <c r="X68" s="82" t="e">
        <f>IF(E68=0,0,IF(E68&lt;4,'C&amp;B'!$E$316+(E68*'C&amp;B'!$E$317),E68*'C&amp;B'!$E$318))</f>
        <v>#VALUE!</v>
      </c>
      <c r="Y68" s="82">
        <f>IF(F68=0,0,IF(F68&lt;4,'C&amp;B'!$E$316+(F68*'C&amp;B'!$E$317),F68*'C&amp;B'!$E$318))</f>
        <v>1622.680707294498</v>
      </c>
      <c r="Z68" s="82" t="e">
        <f>IF(G68=0,0,IF(G68&lt;4,'C&amp;B'!$E$316+(G68*'C&amp;B'!$E$317),G68*'C&amp;B'!$E$318))</f>
        <v>#VALUE!</v>
      </c>
      <c r="AA68" s="82">
        <f>IF(H68=0,0,IF(H68&lt;4,'C&amp;B'!$E$316+(H68*'C&amp;B'!$E$317),H68*'C&amp;B'!$E$318))</f>
        <v>1438.3465187286183</v>
      </c>
      <c r="AB68" s="82" t="e">
        <f>IF(I68=0,0,IF(I68&lt;4,'C&amp;B'!$E$316+(I68*'C&amp;B'!$E$317),I68*'C&amp;B'!$E$318))</f>
        <v>#VALUE!</v>
      </c>
      <c r="AC68" s="82">
        <f>IF(J68=0,0,IF(J68&lt;4,'C&amp;B'!$E$316+(J68*'C&amp;B'!$E$317),J68*'C&amp;B'!$E$318))</f>
        <v>2100.9932412669477</v>
      </c>
      <c r="AD68" s="82" t="e">
        <f>IF(K68=0,0,IF(K68&lt;4,'C&amp;B'!$E$316+(K68*'C&amp;B'!$E$317),K68*'C&amp;B'!$E$318))</f>
        <v>#VALUE!</v>
      </c>
      <c r="AE68" s="82">
        <f>IF(L68=0,0,IF(L68&lt;4,'C&amp;B'!$E$316+(L68*'C&amp;B'!$E$317),L68*'C&amp;B'!$E$318))</f>
        <v>1983.3761364336219</v>
      </c>
      <c r="AF68" s="82" t="e">
        <f>IF(M68=0,0,IF(M68&lt;4,'C&amp;B'!$E$316+(M68*'C&amp;B'!$E$317),M68*'C&amp;B'!$E$318))</f>
        <v>#VALUE!</v>
      </c>
      <c r="AG68" s="82">
        <f>IF(N68=0,0,IF(N68&lt;4,'C&amp;B'!$E$316+(N68*'C&amp;B'!$E$317),N68*'C&amp;B'!$E$318))</f>
        <v>1873.7369359979057</v>
      </c>
      <c r="AH68" s="82" t="e">
        <f>IF(O68=0,0,IF(O68&lt;4,'C&amp;B'!$E$316+(O68*'C&amp;B'!$E$317),O68*'C&amp;B'!$E$318))</f>
        <v>#VALUE!</v>
      </c>
      <c r="AI68" s="82">
        <f>IF(P68=0,0,IF(P68&lt;4,'C&amp;B'!$E$316+(P68*'C&amp;B'!$E$317),P68*'C&amp;B'!$E$318))</f>
        <v>1760.2227534262076</v>
      </c>
      <c r="AJ68" s="82">
        <f>IF(Q68=0,0,IF(Q68&lt;4,'C&amp;B'!$E$316+(Q68*'C&amp;B'!$E$317),Q68*'C&amp;B'!$E$318))</f>
        <v>7412.6948832299404</v>
      </c>
      <c r="AK68" s="82">
        <f>IF(R68=0,0,IF(R68&lt;4,'C&amp;B'!$E$316+(R68*'C&amp;B'!$E$317),R68*'C&amp;B'!$E$318))</f>
        <v>1648.9879721109687</v>
      </c>
      <c r="AL68" s="82">
        <f>IF(S68=0,0,IF(S68&lt;4,'C&amp;B'!$E$316+(S68*'C&amp;B'!$E$317),S68*'C&amp;B'!$E$318))</f>
        <v>1533.5195484173473</v>
      </c>
      <c r="AM68" s="82">
        <f>IF(T68=0,0,IF(T68&lt;4,'C&amp;B'!$E$316+(T68*'C&amp;B'!$E$317),T68*'C&amp;B'!$E$318))</f>
        <v>1605.3566973044569</v>
      </c>
      <c r="AO68" s="130" t="s">
        <v>611</v>
      </c>
      <c r="AP68" s="82" t="e">
        <f t="shared" si="129"/>
        <v>#VALUE!</v>
      </c>
      <c r="AQ68" s="82" t="e">
        <f t="shared" si="113"/>
        <v>#VALUE!</v>
      </c>
      <c r="AR68" s="82">
        <f t="shared" si="114"/>
        <v>72263.2807072945</v>
      </c>
      <c r="AS68" s="82" t="e">
        <f t="shared" si="115"/>
        <v>#VALUE!</v>
      </c>
      <c r="AT68" s="82">
        <f t="shared" si="116"/>
        <v>75452.146518728608</v>
      </c>
      <c r="AU68" s="82" t="e">
        <f t="shared" si="117"/>
        <v>#VALUE!</v>
      </c>
      <c r="AV68" s="82">
        <f t="shared" si="118"/>
        <v>74262.993241266944</v>
      </c>
      <c r="AW68" s="82" t="e">
        <f t="shared" si="119"/>
        <v>#VALUE!</v>
      </c>
      <c r="AX68" s="82">
        <f t="shared" si="120"/>
        <v>75836.276136433618</v>
      </c>
      <c r="AY68" s="82" t="e">
        <f t="shared" si="121"/>
        <v>#VALUE!</v>
      </c>
      <c r="AZ68" s="82">
        <f t="shared" si="122"/>
        <v>77767.536935997894</v>
      </c>
      <c r="BA68" s="82" t="e">
        <f t="shared" si="123"/>
        <v>#VALUE!</v>
      </c>
      <c r="BB68" s="82">
        <f t="shared" si="124"/>
        <v>77655.022753426194</v>
      </c>
      <c r="BC68" s="82">
        <f t="shared" si="125"/>
        <v>83539.294883229944</v>
      </c>
      <c r="BD68" s="82">
        <f t="shared" si="126"/>
        <v>78483.587972110981</v>
      </c>
      <c r="BE68" s="82">
        <f t="shared" si="127"/>
        <v>75544.319548417334</v>
      </c>
      <c r="BF68" s="82">
        <f t="shared" si="128"/>
        <v>72245.956697304457</v>
      </c>
    </row>
    <row r="69" spans="2:60">
      <c r="B69" s="114" t="s">
        <v>612</v>
      </c>
      <c r="C69" s="127">
        <f>SAP!D170</f>
        <v>2.6626613724295352</v>
      </c>
      <c r="D69" s="131" t="str">
        <f>IF(IF(D$39&lt;=$C69,D$26,(((D$39-$C69)/SAP!$C$10)*'C&amp;B'!$C$13/SAP!$C$143)+D$26)&lt;=SAP!$C$151,IF(D$39&lt;=$C69,D$26,(((D$39-$C69)/SAP!$C$10)*'C&amp;B'!$C$13/SAP!$C$143)+D$26),"Not Possible")</f>
        <v>Not Possible</v>
      </c>
      <c r="E69" s="131" t="str">
        <f>IF(IF(E$39&lt;=$C69,E$26,(((E$39-$C69)/SAP!$C$10)*'C&amp;B'!$C$13/SAP!$C$143)+E$26)&lt;=SAP!$C$151,IF(E$39&lt;=$C69,E$26,(((E$39-$C69)/SAP!$C$10)*'C&amp;B'!$C$13/SAP!$C$143)+E$26),"Not Possible")</f>
        <v>Not Possible</v>
      </c>
      <c r="F69" s="131">
        <f>IF(IF(F$39&lt;=$C69,F$26,(((F$39-$C69)/SAP!$C$10)*'C&amp;B'!$C$13/SAP!$C$143)+F$26)&lt;=SAP!$C$151,IF(F$39&lt;=$C69,F$26,(((F$39-$C69)/SAP!$C$10)*'C&amp;B'!$C$13/SAP!$C$143)+F$26),"Not Possible")</f>
        <v>1.2324008025052862</v>
      </c>
      <c r="G69" s="131" t="str">
        <f>IF(IF(G$39&lt;=$C69,G$26,(((G$39-$C69)/SAP!$C$10)*'C&amp;B'!$C$13/SAP!$C$143)+G$26)&lt;=SAP!$C$151,IF(G$39&lt;=$C69,G$26,(((G$39-$C69)/SAP!$C$10)*'C&amp;B'!$C$13/SAP!$C$143)+G$26),"Not Possible")</f>
        <v>Not Possible</v>
      </c>
      <c r="H69" s="131">
        <f>IF(IF(H$39&lt;=$C69,H$26,(((H$39-$C69)/SAP!$C$10)*'C&amp;B'!$C$13/SAP!$C$143)+H$26)&lt;=SAP!$C$151,IF(H$39&lt;=$C69,H$26,(((H$39-$C69)/SAP!$C$10)*'C&amp;B'!$C$13/SAP!$C$143)+H$26),"Not Possible")</f>
        <v>0.9251771548954868</v>
      </c>
      <c r="I69" s="131" t="str">
        <f>IF(IF(I$39&lt;=$C69,I$26,(((I$39-$C69)/SAP!$C$10)*'C&amp;B'!$C$13/SAP!$C$143)+I$26)&lt;=SAP!$C$151,IF(I$39&lt;=$C69,I$26,(((I$39-$C69)/SAP!$C$10)*'C&amp;B'!$C$13/SAP!$C$143)+I$26),"Not Possible")</f>
        <v>Not Possible</v>
      </c>
      <c r="J69" s="131">
        <f>IF(IF(J$39&lt;=$C69,J$26,(((J$39-$C69)/SAP!$C$10)*'C&amp;B'!$C$13/SAP!$C$143)+J$26)&lt;=SAP!$C$151,IF(J$39&lt;=$C69,J$26,(((J$39-$C69)/SAP!$C$10)*'C&amp;B'!$C$13/SAP!$C$143)+J$26),"Not Possible")</f>
        <v>2.029588359126036</v>
      </c>
      <c r="K69" s="131" t="str">
        <f>IF(IF(K$39&lt;=$C69,K$26,(((K$39-$C69)/SAP!$C$10)*'C&amp;B'!$C$13/SAP!$C$143)+K$26)&lt;=SAP!$C$151,IF(K$39&lt;=$C69,K$26,(((K$39-$C69)/SAP!$C$10)*'C&amp;B'!$C$13/SAP!$C$143)+K$26),"Not Possible")</f>
        <v>Not Possible</v>
      </c>
      <c r="L69" s="131">
        <f>IF(IF(L$39&lt;=$C69,L$26,(((L$39-$C69)/SAP!$C$10)*'C&amp;B'!$C$13/SAP!$C$143)+L$26)&lt;=SAP!$C$151,IF(L$39&lt;=$C69,L$26,(((L$39-$C69)/SAP!$C$10)*'C&amp;B'!$C$13/SAP!$C$143)+L$26),"Not Possible")</f>
        <v>1.8335598510704927</v>
      </c>
      <c r="M69" s="131" t="str">
        <f>IF(IF(M$39&lt;=$C69,M$26,(((M$39-$C69)/SAP!$C$10)*'C&amp;B'!$C$13/SAP!$C$143)+M$26)&lt;=SAP!$C$151,IF(M$39&lt;=$C69,M$26,(((M$39-$C69)/SAP!$C$10)*'C&amp;B'!$C$13/SAP!$C$143)+M$26),"Not Possible")</f>
        <v>Not Possible</v>
      </c>
      <c r="N69" s="131">
        <f>IF(IF(N$39&lt;=$C69,N$26,(((N$39-$C69)/SAP!$C$10)*'C&amp;B'!$C$13/SAP!$C$143)+N$26)&lt;=SAP!$C$151,IF(N$39&lt;=$C69,N$26,(((N$39-$C69)/SAP!$C$10)*'C&amp;B'!$C$13/SAP!$C$143)+N$26),"Not Possible")</f>
        <v>1.6508278503442992</v>
      </c>
      <c r="O69" s="131" t="str">
        <f>IF(IF(O$39&lt;=$C69,O$26,(((O$39-$C69)/SAP!$C$10)*'C&amp;B'!$C$13/SAP!$C$143)+O$26)&lt;=SAP!$C$151,IF(O$39&lt;=$C69,O$26,(((O$39-$C69)/SAP!$C$10)*'C&amp;B'!$C$13/SAP!$C$143)+O$26),"Not Possible")</f>
        <v>Not Possible</v>
      </c>
      <c r="P69" s="131">
        <f>IF(IF(P$39&lt;=$C69,P$26,(((P$39-$C69)/SAP!$C$10)*'C&amp;B'!$C$13/SAP!$C$143)+P$26)&lt;=SAP!$C$151,IF(P$39&lt;=$C69,P$26,(((P$39-$C69)/SAP!$C$10)*'C&amp;B'!$C$13/SAP!$C$143)+P$26),"Not Possible")</f>
        <v>1.4616375460581355</v>
      </c>
      <c r="Q69" s="131">
        <f>IF(IF(Q$39&lt;=$C69,Q$26,(((Q$39-$C69)/SAP!$C$10)*'C&amp;B'!$C$13/SAP!$C$143)+Q$26)&lt;=SAP!$C$151,IF(Q$39&lt;=$C69,Q$26,(((Q$39-$C69)/SAP!$C$10)*'C&amp;B'!$C$13/SAP!$C$143)+Q$26),"Not Possible")</f>
        <v>7.100079820556827</v>
      </c>
      <c r="R69" s="131">
        <f>IF(IF(R$39&lt;=$C69,R$26,(((R$39-$C69)/SAP!$C$10)*'C&amp;B'!$C$13/SAP!$C$143)+R$26)&lt;=SAP!$C$151,IF(R$39&lt;=$C69,R$26,(((R$39-$C69)/SAP!$C$10)*'C&amp;B'!$C$13/SAP!$C$143)+R$26),"Not Possible")</f>
        <v>1.2762462438660709</v>
      </c>
      <c r="S69" s="131">
        <f>IF(IF(S$39&lt;=$C69,S$26,(((S$39-$C69)/SAP!$C$10)*'C&amp;B'!$C$13/SAP!$C$143)+S$26)&lt;=SAP!$C$151,IF(S$39&lt;=$C69,S$26,(((S$39-$C69)/SAP!$C$10)*'C&amp;B'!$C$13/SAP!$C$143)+S$26),"Not Possible")</f>
        <v>1.0837988710433686</v>
      </c>
      <c r="T69" s="131">
        <f>IF(IF(T$39&lt;=$C69,T$26,(((T$39-$C69)/SAP!$C$10)*'C&amp;B'!$C$13/SAP!$C$143)+T$26)&lt;=SAP!$C$151,IF(T$39&lt;=$C69,T$26,(((T$39-$C69)/SAP!$C$10)*'C&amp;B'!$C$13/SAP!$C$143)+T$26),"Not Possible")</f>
        <v>1.2035274525218846</v>
      </c>
      <c r="V69" s="130" t="s">
        <v>612</v>
      </c>
      <c r="W69" s="82" t="e">
        <f>IF(D69=0,0,IF(D69&lt;4,'C&amp;B'!$E$316+(D69*'C&amp;B'!$E$317),D69*'C&amp;B'!$E$318))</f>
        <v>#VALUE!</v>
      </c>
      <c r="X69" s="82" t="e">
        <f>IF(E69=0,0,IF(E69&lt;4,'C&amp;B'!$E$316+(E69*'C&amp;B'!$E$317),E69*'C&amp;B'!$E$318))</f>
        <v>#VALUE!</v>
      </c>
      <c r="Y69" s="82">
        <f>IF(F69=0,0,IF(F69&lt;4,'C&amp;B'!$E$316+(F69*'C&amp;B'!$E$317),F69*'C&amp;B'!$E$318))</f>
        <v>1839.4404815031717</v>
      </c>
      <c r="Z69" s="82" t="e">
        <f>IF(G69=0,0,IF(G69&lt;4,'C&amp;B'!$E$316+(G69*'C&amp;B'!$E$317),G69*'C&amp;B'!$E$318))</f>
        <v>#VALUE!</v>
      </c>
      <c r="AA69" s="82">
        <f>IF(H69=0,0,IF(H69&lt;4,'C&amp;B'!$E$316+(H69*'C&amp;B'!$E$317),H69*'C&amp;B'!$E$318))</f>
        <v>1655.106292937292</v>
      </c>
      <c r="AB69" s="82" t="e">
        <f>IF(I69=0,0,IF(I69&lt;4,'C&amp;B'!$E$316+(I69*'C&amp;B'!$E$317),I69*'C&amp;B'!$E$318))</f>
        <v>#VALUE!</v>
      </c>
      <c r="AC69" s="82">
        <f>IF(J69=0,0,IF(J69&lt;4,'C&amp;B'!$E$316+(J69*'C&amp;B'!$E$317),J69*'C&amp;B'!$E$318))</f>
        <v>2317.7530154756214</v>
      </c>
      <c r="AD69" s="82" t="e">
        <f>IF(K69=0,0,IF(K69&lt;4,'C&amp;B'!$E$316+(K69*'C&amp;B'!$E$317),K69*'C&amp;B'!$E$318))</f>
        <v>#VALUE!</v>
      </c>
      <c r="AE69" s="82">
        <f>IF(L69=0,0,IF(L69&lt;4,'C&amp;B'!$E$316+(L69*'C&amp;B'!$E$317),L69*'C&amp;B'!$E$318))</f>
        <v>2200.1359106422956</v>
      </c>
      <c r="AF69" s="82" t="e">
        <f>IF(M69=0,0,IF(M69&lt;4,'C&amp;B'!$E$316+(M69*'C&amp;B'!$E$317),M69*'C&amp;B'!$E$318))</f>
        <v>#VALUE!</v>
      </c>
      <c r="AG69" s="82">
        <f>IF(N69=0,0,IF(N69&lt;4,'C&amp;B'!$E$316+(N69*'C&amp;B'!$E$317),N69*'C&amp;B'!$E$318))</f>
        <v>2090.4967102065793</v>
      </c>
      <c r="AH69" s="82" t="e">
        <f>IF(O69=0,0,IF(O69&lt;4,'C&amp;B'!$E$316+(O69*'C&amp;B'!$E$317),O69*'C&amp;B'!$E$318))</f>
        <v>#VALUE!</v>
      </c>
      <c r="AI69" s="82">
        <f>IF(P69=0,0,IF(P69&lt;4,'C&amp;B'!$E$316+(P69*'C&amp;B'!$E$317),P69*'C&amp;B'!$E$318))</f>
        <v>1976.9825276348813</v>
      </c>
      <c r="AJ69" s="82">
        <f>IF(Q69=0,0,IF(Q69&lt;4,'C&amp;B'!$E$316+(Q69*'C&amp;B'!$E$317),Q69*'C&amp;B'!$E$318))</f>
        <v>7810.0878026125092</v>
      </c>
      <c r="AK69" s="82">
        <f>IF(R69=0,0,IF(R69&lt;4,'C&amp;B'!$E$316+(R69*'C&amp;B'!$E$317),R69*'C&amp;B'!$E$318))</f>
        <v>1865.7477463196424</v>
      </c>
      <c r="AL69" s="82">
        <f>IF(S69=0,0,IF(S69&lt;4,'C&amp;B'!$E$316+(S69*'C&amp;B'!$E$317),S69*'C&amp;B'!$E$318))</f>
        <v>1750.279322626021</v>
      </c>
      <c r="AM69" s="82">
        <f>IF(T69=0,0,IF(T69&lt;4,'C&amp;B'!$E$316+(T69*'C&amp;B'!$E$317),T69*'C&amp;B'!$E$318))</f>
        <v>1822.1164715131308</v>
      </c>
      <c r="AO69" s="130" t="s">
        <v>612</v>
      </c>
      <c r="AP69" s="82" t="e">
        <f t="shared" si="129"/>
        <v>#VALUE!</v>
      </c>
      <c r="AQ69" s="82" t="e">
        <f t="shared" si="113"/>
        <v>#VALUE!</v>
      </c>
      <c r="AR69" s="82">
        <f t="shared" si="114"/>
        <v>72480.04048150318</v>
      </c>
      <c r="AS69" s="82" t="e">
        <f t="shared" si="115"/>
        <v>#VALUE!</v>
      </c>
      <c r="AT69" s="82">
        <f t="shared" si="116"/>
        <v>75668.906292937274</v>
      </c>
      <c r="AU69" s="82" t="e">
        <f t="shared" si="117"/>
        <v>#VALUE!</v>
      </c>
      <c r="AV69" s="82">
        <f t="shared" si="118"/>
        <v>74479.753015475624</v>
      </c>
      <c r="AW69" s="82" t="e">
        <f t="shared" si="119"/>
        <v>#VALUE!</v>
      </c>
      <c r="AX69" s="82">
        <f t="shared" si="120"/>
        <v>76053.035910642284</v>
      </c>
      <c r="AY69" s="82" t="e">
        <f t="shared" si="121"/>
        <v>#VALUE!</v>
      </c>
      <c r="AZ69" s="82">
        <f t="shared" si="122"/>
        <v>77984.296710206574</v>
      </c>
      <c r="BA69" s="82" t="e">
        <f t="shared" si="123"/>
        <v>#VALUE!</v>
      </c>
      <c r="BB69" s="82">
        <f t="shared" si="124"/>
        <v>77871.782527634874</v>
      </c>
      <c r="BC69" s="82">
        <f t="shared" si="125"/>
        <v>83936.68780261252</v>
      </c>
      <c r="BD69" s="82">
        <f t="shared" si="126"/>
        <v>78700.347746319647</v>
      </c>
      <c r="BE69" s="82">
        <f t="shared" si="127"/>
        <v>75761.079322626014</v>
      </c>
      <c r="BF69" s="82">
        <f t="shared" si="128"/>
        <v>72462.716471513137</v>
      </c>
    </row>
    <row r="70" spans="2:60">
      <c r="B70" s="114" t="s">
        <v>613</v>
      </c>
      <c r="C70" s="127">
        <f>SAP!D171</f>
        <v>2.2822811763681732</v>
      </c>
      <c r="D70" s="131" t="str">
        <f>IF(IF(D$39&lt;=$C70,D$26,(((D$39-$C70)/SAP!$C$10)*'C&amp;B'!$C$13/SAP!$C$143)+D$26)&lt;=SAP!$C$151,IF(D$39&lt;=$C70,D$26,(((D$39-$C70)/SAP!$C$10)*'C&amp;B'!$C$13/SAP!$C$143)+D$26),"Not Possible")</f>
        <v>Not Possible</v>
      </c>
      <c r="E70" s="131" t="str">
        <f>IF(IF(E$39&lt;=$C70,E$26,(((E$39-$C70)/SAP!$C$10)*'C&amp;B'!$C$13/SAP!$C$143)+E$26)&lt;=SAP!$C$151,IF(E$39&lt;=$C70,E$26,(((E$39-$C70)/SAP!$C$10)*'C&amp;B'!$C$13/SAP!$C$143)+E$26),"Not Possible")</f>
        <v>Not Possible</v>
      </c>
      <c r="F70" s="131">
        <f>IF(IF(F$39&lt;=$C70,F$26,(((F$39-$C70)/SAP!$C$10)*'C&amp;B'!$C$13/SAP!$C$143)+F$26)&lt;=SAP!$C$151,IF(F$39&lt;=$C70,F$26,(((F$39-$C70)/SAP!$C$10)*'C&amp;B'!$C$13/SAP!$C$143)+F$26),"Not Possible")</f>
        <v>1.5936670928530754</v>
      </c>
      <c r="G70" s="131" t="str">
        <f>IF(IF(G$39&lt;=$C70,G$26,(((G$39-$C70)/SAP!$C$10)*'C&amp;B'!$C$13/SAP!$C$143)+G$26)&lt;=SAP!$C$151,IF(G$39&lt;=$C70,G$26,(((G$39-$C70)/SAP!$C$10)*'C&amp;B'!$C$13/SAP!$C$143)+G$26),"Not Possible")</f>
        <v>Not Possible</v>
      </c>
      <c r="H70" s="131">
        <f>IF(IF(H$39&lt;=$C70,H$26,(((H$39-$C70)/SAP!$C$10)*'C&amp;B'!$C$13/SAP!$C$143)+H$26)&lt;=SAP!$C$151,IF(H$39&lt;=$C70,H$26,(((H$39-$C70)/SAP!$C$10)*'C&amp;B'!$C$13/SAP!$C$143)+H$26),"Not Possible")</f>
        <v>1.286443445243276</v>
      </c>
      <c r="I70" s="131" t="str">
        <f>IF(IF(I$39&lt;=$C70,I$26,(((I$39-$C70)/SAP!$C$10)*'C&amp;B'!$C$13/SAP!$C$143)+I$26)&lt;=SAP!$C$151,IF(I$39&lt;=$C70,I$26,(((I$39-$C70)/SAP!$C$10)*'C&amp;B'!$C$13/SAP!$C$143)+I$26),"Not Possible")</f>
        <v>Not Possible</v>
      </c>
      <c r="J70" s="131">
        <f>IF(IF(J$39&lt;=$C70,J$26,(((J$39-$C70)/SAP!$C$10)*'C&amp;B'!$C$13/SAP!$C$143)+J$26)&lt;=SAP!$C$151,IF(J$39&lt;=$C70,J$26,(((J$39-$C70)/SAP!$C$10)*'C&amp;B'!$C$13/SAP!$C$143)+J$26),"Not Possible")</f>
        <v>2.3908546494738254</v>
      </c>
      <c r="K70" s="131" t="str">
        <f>IF(IF(K$39&lt;=$C70,K$26,(((K$39-$C70)/SAP!$C$10)*'C&amp;B'!$C$13/SAP!$C$143)+K$26)&lt;=SAP!$C$151,IF(K$39&lt;=$C70,K$26,(((K$39-$C70)/SAP!$C$10)*'C&amp;B'!$C$13/SAP!$C$143)+K$26),"Not Possible")</f>
        <v>Not Possible</v>
      </c>
      <c r="L70" s="131">
        <f>IF(IF(L$39&lt;=$C70,L$26,(((L$39-$C70)/SAP!$C$10)*'C&amp;B'!$C$13/SAP!$C$143)+L$26)&lt;=SAP!$C$151,IF(L$39&lt;=$C70,L$26,(((L$39-$C70)/SAP!$C$10)*'C&amp;B'!$C$13/SAP!$C$143)+L$26),"Not Possible")</f>
        <v>2.1948261414182819</v>
      </c>
      <c r="M70" s="131" t="str">
        <f>IF(IF(M$39&lt;=$C70,M$26,(((M$39-$C70)/SAP!$C$10)*'C&amp;B'!$C$13/SAP!$C$143)+M$26)&lt;=SAP!$C$151,IF(M$39&lt;=$C70,M$26,(((M$39-$C70)/SAP!$C$10)*'C&amp;B'!$C$13/SAP!$C$143)+M$26),"Not Possible")</f>
        <v>Not Possible</v>
      </c>
      <c r="N70" s="131">
        <f>IF(IF(N$39&lt;=$C70,N$26,(((N$39-$C70)/SAP!$C$10)*'C&amp;B'!$C$13/SAP!$C$143)+N$26)&lt;=SAP!$C$151,IF(N$39&lt;=$C70,N$26,(((N$39-$C70)/SAP!$C$10)*'C&amp;B'!$C$13/SAP!$C$143)+N$26),"Not Possible")</f>
        <v>2.0120941406920885</v>
      </c>
      <c r="O70" s="131" t="str">
        <f>IF(IF(O$39&lt;=$C70,O$26,(((O$39-$C70)/SAP!$C$10)*'C&amp;B'!$C$13/SAP!$C$143)+O$26)&lt;=SAP!$C$151,IF(O$39&lt;=$C70,O$26,(((O$39-$C70)/SAP!$C$10)*'C&amp;B'!$C$13/SAP!$C$143)+O$26),"Not Possible")</f>
        <v>Not Possible</v>
      </c>
      <c r="P70" s="131">
        <f>IF(IF(P$39&lt;=$C70,P$26,(((P$39-$C70)/SAP!$C$10)*'C&amp;B'!$C$13/SAP!$C$143)+P$26)&lt;=SAP!$C$151,IF(P$39&lt;=$C70,P$26,(((P$39-$C70)/SAP!$C$10)*'C&amp;B'!$C$13/SAP!$C$143)+P$26),"Not Possible")</f>
        <v>1.8229038364059249</v>
      </c>
      <c r="Q70" s="131" t="str">
        <f>IF(IF(Q$39&lt;=$C70,Q$26,(((Q$39-$C70)/SAP!$C$10)*'C&amp;B'!$C$13/SAP!$C$143)+Q$26)&lt;=SAP!$C$151,IF(Q$39&lt;=$C70,Q$26,(((Q$39-$C70)/SAP!$C$10)*'C&amp;B'!$C$13/SAP!$C$143)+Q$26),"Not Possible")</f>
        <v>Not Possible</v>
      </c>
      <c r="R70" s="131">
        <f>IF(IF(R$39&lt;=$C70,R$26,(((R$39-$C70)/SAP!$C$10)*'C&amp;B'!$C$13/SAP!$C$143)+R$26)&lt;=SAP!$C$151,IF(R$39&lt;=$C70,R$26,(((R$39-$C70)/SAP!$C$10)*'C&amp;B'!$C$13/SAP!$C$143)+R$26),"Not Possible")</f>
        <v>1.6375125342138601</v>
      </c>
      <c r="S70" s="131">
        <f>IF(IF(S$39&lt;=$C70,S$26,(((S$39-$C70)/SAP!$C$10)*'C&amp;B'!$C$13/SAP!$C$143)+S$26)&lt;=SAP!$C$151,IF(S$39&lt;=$C70,S$26,(((S$39-$C70)/SAP!$C$10)*'C&amp;B'!$C$13/SAP!$C$143)+S$26),"Not Possible")</f>
        <v>1.4450651613911578</v>
      </c>
      <c r="T70" s="131">
        <f>IF(IF(T$39&lt;=$C70,T$26,(((T$39-$C70)/SAP!$C$10)*'C&amp;B'!$C$13/SAP!$C$143)+T$26)&lt;=SAP!$C$151,IF(T$39&lt;=$C70,T$26,(((T$39-$C70)/SAP!$C$10)*'C&amp;B'!$C$13/SAP!$C$143)+T$26),"Not Possible")</f>
        <v>1.5647937428696739</v>
      </c>
      <c r="V70" s="130" t="s">
        <v>613</v>
      </c>
      <c r="W70" s="82" t="e">
        <f>IF(D70=0,0,IF(D70&lt;4,'C&amp;B'!$E$316+(D70*'C&amp;B'!$E$317),D70*'C&amp;B'!$E$318))</f>
        <v>#VALUE!</v>
      </c>
      <c r="X70" s="82" t="e">
        <f>IF(E70=0,0,IF(E70&lt;4,'C&amp;B'!$E$316+(E70*'C&amp;B'!$E$317),E70*'C&amp;B'!$E$318))</f>
        <v>#VALUE!</v>
      </c>
      <c r="Y70" s="82">
        <f>IF(F70=0,0,IF(F70&lt;4,'C&amp;B'!$E$316+(F70*'C&amp;B'!$E$317),F70*'C&amp;B'!$E$318))</f>
        <v>2056.2002557118453</v>
      </c>
      <c r="Z70" s="82" t="e">
        <f>IF(G70=0,0,IF(G70&lt;4,'C&amp;B'!$E$316+(G70*'C&amp;B'!$E$317),G70*'C&amp;B'!$E$318))</f>
        <v>#VALUE!</v>
      </c>
      <c r="AA70" s="82">
        <f>IF(H70=0,0,IF(H70&lt;4,'C&amp;B'!$E$316+(H70*'C&amp;B'!$E$317),H70*'C&amp;B'!$E$318))</f>
        <v>1871.8660671459656</v>
      </c>
      <c r="AB70" s="82" t="e">
        <f>IF(I70=0,0,IF(I70&lt;4,'C&amp;B'!$E$316+(I70*'C&amp;B'!$E$317),I70*'C&amp;B'!$E$318))</f>
        <v>#VALUE!</v>
      </c>
      <c r="AC70" s="82">
        <f>IF(J70=0,0,IF(J70&lt;4,'C&amp;B'!$E$316+(J70*'C&amp;B'!$E$317),J70*'C&amp;B'!$E$318))</f>
        <v>2534.5127896842951</v>
      </c>
      <c r="AD70" s="82" t="e">
        <f>IF(K70=0,0,IF(K70&lt;4,'C&amp;B'!$E$316+(K70*'C&amp;B'!$E$317),K70*'C&amp;B'!$E$318))</f>
        <v>#VALUE!</v>
      </c>
      <c r="AE70" s="82">
        <f>IF(L70=0,0,IF(L70&lt;4,'C&amp;B'!$E$316+(L70*'C&amp;B'!$E$317),L70*'C&amp;B'!$E$318))</f>
        <v>2416.8956848509692</v>
      </c>
      <c r="AF70" s="82" t="e">
        <f>IF(M70=0,0,IF(M70&lt;4,'C&amp;B'!$E$316+(M70*'C&amp;B'!$E$317),M70*'C&amp;B'!$E$318))</f>
        <v>#VALUE!</v>
      </c>
      <c r="AG70" s="82">
        <f>IF(N70=0,0,IF(N70&lt;4,'C&amp;B'!$E$316+(N70*'C&amp;B'!$E$317),N70*'C&amp;B'!$E$318))</f>
        <v>2307.256484415253</v>
      </c>
      <c r="AH70" s="82" t="e">
        <f>IF(O70=0,0,IF(O70&lt;4,'C&amp;B'!$E$316+(O70*'C&amp;B'!$E$317),O70*'C&amp;B'!$E$318))</f>
        <v>#VALUE!</v>
      </c>
      <c r="AI70" s="82">
        <f>IF(P70=0,0,IF(P70&lt;4,'C&amp;B'!$E$316+(P70*'C&amp;B'!$E$317),P70*'C&amp;B'!$E$318))</f>
        <v>2193.7423018435547</v>
      </c>
      <c r="AJ70" s="82" t="e">
        <f>IF(Q70=0,0,IF(Q70&lt;4,'C&amp;B'!$E$316+(Q70*'C&amp;B'!$E$317),Q70*'C&amp;B'!$E$318))</f>
        <v>#VALUE!</v>
      </c>
      <c r="AK70" s="82">
        <f>IF(R70=0,0,IF(R70&lt;4,'C&amp;B'!$E$316+(R70*'C&amp;B'!$E$317),R70*'C&amp;B'!$E$318))</f>
        <v>2082.507520528316</v>
      </c>
      <c r="AL70" s="82">
        <f>IF(S70=0,0,IF(S70&lt;4,'C&amp;B'!$E$316+(S70*'C&amp;B'!$E$317),S70*'C&amp;B'!$E$318))</f>
        <v>1967.0390968346946</v>
      </c>
      <c r="AM70" s="82">
        <f>IF(T70=0,0,IF(T70&lt;4,'C&amp;B'!$E$316+(T70*'C&amp;B'!$E$317),T70*'C&amp;B'!$E$318))</f>
        <v>2038.8762457218045</v>
      </c>
      <c r="AO70" s="130" t="s">
        <v>613</v>
      </c>
      <c r="AP70" s="82" t="e">
        <f t="shared" si="129"/>
        <v>#VALUE!</v>
      </c>
      <c r="AQ70" s="82" t="e">
        <f t="shared" si="113"/>
        <v>#VALUE!</v>
      </c>
      <c r="AR70" s="82">
        <f t="shared" si="114"/>
        <v>72696.800255711845</v>
      </c>
      <c r="AS70" s="82" t="e">
        <f t="shared" si="115"/>
        <v>#VALUE!</v>
      </c>
      <c r="AT70" s="82">
        <f t="shared" si="116"/>
        <v>75885.666067145954</v>
      </c>
      <c r="AU70" s="82" t="e">
        <f t="shared" si="117"/>
        <v>#VALUE!</v>
      </c>
      <c r="AV70" s="82">
        <f t="shared" si="118"/>
        <v>74696.51278968429</v>
      </c>
      <c r="AW70" s="82" t="e">
        <f t="shared" si="119"/>
        <v>#VALUE!</v>
      </c>
      <c r="AX70" s="82">
        <f t="shared" si="120"/>
        <v>76269.795684850964</v>
      </c>
      <c r="AY70" s="82" t="e">
        <f t="shared" si="121"/>
        <v>#VALUE!</v>
      </c>
      <c r="AZ70" s="82">
        <f t="shared" si="122"/>
        <v>78201.05648441524</v>
      </c>
      <c r="BA70" s="82" t="e">
        <f t="shared" si="123"/>
        <v>#VALUE!</v>
      </c>
      <c r="BB70" s="82">
        <f t="shared" si="124"/>
        <v>78088.542301843539</v>
      </c>
      <c r="BC70" s="82" t="e">
        <f t="shared" si="125"/>
        <v>#VALUE!</v>
      </c>
      <c r="BD70" s="82">
        <f t="shared" si="126"/>
        <v>78917.107520528327</v>
      </c>
      <c r="BE70" s="82">
        <f t="shared" si="127"/>
        <v>75977.839096834679</v>
      </c>
      <c r="BF70" s="82">
        <f t="shared" si="128"/>
        <v>72679.476245721817</v>
      </c>
    </row>
    <row r="71" spans="2:60">
      <c r="B71" s="114" t="s">
        <v>614</v>
      </c>
      <c r="C71" s="127">
        <f>SAP!D172</f>
        <v>1.901900980306811</v>
      </c>
      <c r="D71" s="131" t="str">
        <f>IF(IF(D$39&lt;=$C71,D$26,(((D$39-$C71)/SAP!$C$10)*'C&amp;B'!$C$13/SAP!$C$143)+D$26)&lt;=SAP!$C$151,IF(D$39&lt;=$C71,D$26,(((D$39-$C71)/SAP!$C$10)*'C&amp;B'!$C$13/SAP!$C$143)+D$26),"Not Possible")</f>
        <v>Not Possible</v>
      </c>
      <c r="E71" s="131" t="str">
        <f>IF(IF(E$39&lt;=$C71,E$26,(((E$39-$C71)/SAP!$C$10)*'C&amp;B'!$C$13/SAP!$C$143)+E$26)&lt;=SAP!$C$151,IF(E$39&lt;=$C71,E$26,(((E$39-$C71)/SAP!$C$10)*'C&amp;B'!$C$13/SAP!$C$143)+E$26),"Not Possible")</f>
        <v>Not Possible</v>
      </c>
      <c r="F71" s="131">
        <f>IF(IF(F$39&lt;=$C71,F$26,(((F$39-$C71)/SAP!$C$10)*'C&amp;B'!$C$13/SAP!$C$143)+F$26)&lt;=SAP!$C$151,IF(F$39&lt;=$C71,F$26,(((F$39-$C71)/SAP!$C$10)*'C&amp;B'!$C$13/SAP!$C$143)+F$26),"Not Possible")</f>
        <v>1.9549333832008651</v>
      </c>
      <c r="G71" s="131" t="str">
        <f>IF(IF(G$39&lt;=$C71,G$26,(((G$39-$C71)/SAP!$C$10)*'C&amp;B'!$C$13/SAP!$C$143)+G$26)&lt;=SAP!$C$151,IF(G$39&lt;=$C71,G$26,(((G$39-$C71)/SAP!$C$10)*'C&amp;B'!$C$13/SAP!$C$143)+G$26),"Not Possible")</f>
        <v>Not Possible</v>
      </c>
      <c r="H71" s="131">
        <f>IF(IF(H$39&lt;=$C71,H$26,(((H$39-$C71)/SAP!$C$10)*'C&amp;B'!$C$13/SAP!$C$143)+H$26)&lt;=SAP!$C$151,IF(H$39&lt;=$C71,H$26,(((H$39-$C71)/SAP!$C$10)*'C&amp;B'!$C$13/SAP!$C$143)+H$26),"Not Possible")</f>
        <v>1.6477097355910657</v>
      </c>
      <c r="I71" s="131" t="str">
        <f>IF(IF(I$39&lt;=$C71,I$26,(((I$39-$C71)/SAP!$C$10)*'C&amp;B'!$C$13/SAP!$C$143)+I$26)&lt;=SAP!$C$151,IF(I$39&lt;=$C71,I$26,(((I$39-$C71)/SAP!$C$10)*'C&amp;B'!$C$13/SAP!$C$143)+I$26),"Not Possible")</f>
        <v>Not Possible</v>
      </c>
      <c r="J71" s="131">
        <f>IF(IF(J$39&lt;=$C71,J$26,(((J$39-$C71)/SAP!$C$10)*'C&amp;B'!$C$13/SAP!$C$143)+J$26)&lt;=SAP!$C$151,IF(J$39&lt;=$C71,J$26,(((J$39-$C71)/SAP!$C$10)*'C&amp;B'!$C$13/SAP!$C$143)+J$26),"Not Possible")</f>
        <v>2.7521209398216144</v>
      </c>
      <c r="K71" s="131" t="str">
        <f>IF(IF(K$39&lt;=$C71,K$26,(((K$39-$C71)/SAP!$C$10)*'C&amp;B'!$C$13/SAP!$C$143)+K$26)&lt;=SAP!$C$151,IF(K$39&lt;=$C71,K$26,(((K$39-$C71)/SAP!$C$10)*'C&amp;B'!$C$13/SAP!$C$143)+K$26),"Not Possible")</f>
        <v>Not Possible</v>
      </c>
      <c r="L71" s="131">
        <f>IF(IF(L$39&lt;=$C71,L$26,(((L$39-$C71)/SAP!$C$10)*'C&amp;B'!$C$13/SAP!$C$143)+L$26)&lt;=SAP!$C$151,IF(L$39&lt;=$C71,L$26,(((L$39-$C71)/SAP!$C$10)*'C&amp;B'!$C$13/SAP!$C$143)+L$26),"Not Possible")</f>
        <v>2.5560924317660709</v>
      </c>
      <c r="M71" s="131" t="str">
        <f>IF(IF(M$39&lt;=$C71,M$26,(((M$39-$C71)/SAP!$C$10)*'C&amp;B'!$C$13/SAP!$C$143)+M$26)&lt;=SAP!$C$151,IF(M$39&lt;=$C71,M$26,(((M$39-$C71)/SAP!$C$10)*'C&amp;B'!$C$13/SAP!$C$143)+M$26),"Not Possible")</f>
        <v>Not Possible</v>
      </c>
      <c r="N71" s="131">
        <f>IF(IF(N$39&lt;=$C71,N$26,(((N$39-$C71)/SAP!$C$10)*'C&amp;B'!$C$13/SAP!$C$143)+N$26)&lt;=SAP!$C$151,IF(N$39&lt;=$C71,N$26,(((N$39-$C71)/SAP!$C$10)*'C&amp;B'!$C$13/SAP!$C$143)+N$26),"Not Possible")</f>
        <v>2.3733604310398779</v>
      </c>
      <c r="O71" s="131" t="str">
        <f>IF(IF(O$39&lt;=$C71,O$26,(((O$39-$C71)/SAP!$C$10)*'C&amp;B'!$C$13/SAP!$C$143)+O$26)&lt;=SAP!$C$151,IF(O$39&lt;=$C71,O$26,(((O$39-$C71)/SAP!$C$10)*'C&amp;B'!$C$13/SAP!$C$143)+O$26),"Not Possible")</f>
        <v>Not Possible</v>
      </c>
      <c r="P71" s="131">
        <f>IF(IF(P$39&lt;=$C71,P$26,(((P$39-$C71)/SAP!$C$10)*'C&amp;B'!$C$13/SAP!$C$143)+P$26)&lt;=SAP!$C$151,IF(P$39&lt;=$C71,P$26,(((P$39-$C71)/SAP!$C$10)*'C&amp;B'!$C$13/SAP!$C$143)+P$26),"Not Possible")</f>
        <v>2.1841701267537141</v>
      </c>
      <c r="Q71" s="131" t="str">
        <f>IF(IF(Q$39&lt;=$C71,Q$26,(((Q$39-$C71)/SAP!$C$10)*'C&amp;B'!$C$13/SAP!$C$143)+Q$26)&lt;=SAP!$C$151,IF(Q$39&lt;=$C71,Q$26,(((Q$39-$C71)/SAP!$C$10)*'C&amp;B'!$C$13/SAP!$C$143)+Q$26),"Not Possible")</f>
        <v>Not Possible</v>
      </c>
      <c r="R71" s="131">
        <f>IF(IF(R$39&lt;=$C71,R$26,(((R$39-$C71)/SAP!$C$10)*'C&amp;B'!$C$13/SAP!$C$143)+R$26)&lt;=SAP!$C$151,IF(R$39&lt;=$C71,R$26,(((R$39-$C71)/SAP!$C$10)*'C&amp;B'!$C$13/SAP!$C$143)+R$26),"Not Possible")</f>
        <v>1.9987788245616498</v>
      </c>
      <c r="S71" s="131">
        <f>IF(IF(S$39&lt;=$C71,S$26,(((S$39-$C71)/SAP!$C$10)*'C&amp;B'!$C$13/SAP!$C$143)+S$26)&lt;=SAP!$C$151,IF(S$39&lt;=$C71,S$26,(((S$39-$C71)/SAP!$C$10)*'C&amp;B'!$C$13/SAP!$C$143)+S$26),"Not Possible")</f>
        <v>1.8063314517389473</v>
      </c>
      <c r="T71" s="131">
        <f>IF(IF(T$39&lt;=$C71,T$26,(((T$39-$C71)/SAP!$C$10)*'C&amp;B'!$C$13/SAP!$C$143)+T$26)&lt;=SAP!$C$151,IF(T$39&lt;=$C71,T$26,(((T$39-$C71)/SAP!$C$10)*'C&amp;B'!$C$13/SAP!$C$143)+T$26),"Not Possible")</f>
        <v>1.9260600332174631</v>
      </c>
      <c r="V71" s="130" t="s">
        <v>614</v>
      </c>
      <c r="W71" s="82" t="e">
        <f>IF(D71=0,0,IF(D71&lt;4,'C&amp;B'!$E$316+(D71*'C&amp;B'!$E$317),D71*'C&amp;B'!$E$318))</f>
        <v>#VALUE!</v>
      </c>
      <c r="X71" s="82" t="e">
        <f>IF(E71=0,0,IF(E71&lt;4,'C&amp;B'!$E$316+(E71*'C&amp;B'!$E$317),E71*'C&amp;B'!$E$318))</f>
        <v>#VALUE!</v>
      </c>
      <c r="Y71" s="82">
        <f>IF(F71=0,0,IF(F71&lt;4,'C&amp;B'!$E$316+(F71*'C&amp;B'!$E$317),F71*'C&amp;B'!$E$318))</f>
        <v>2272.960029920519</v>
      </c>
      <c r="Z71" s="82" t="e">
        <f>IF(G71=0,0,IF(G71&lt;4,'C&amp;B'!$E$316+(G71*'C&amp;B'!$E$317),G71*'C&amp;B'!$E$318))</f>
        <v>#VALUE!</v>
      </c>
      <c r="AA71" s="82">
        <f>IF(H71=0,0,IF(H71&lt;4,'C&amp;B'!$E$316+(H71*'C&amp;B'!$E$317),H71*'C&amp;B'!$E$318))</f>
        <v>2088.6258413546393</v>
      </c>
      <c r="AB71" s="82" t="e">
        <f>IF(I71=0,0,IF(I71&lt;4,'C&amp;B'!$E$316+(I71*'C&amp;B'!$E$317),I71*'C&amp;B'!$E$318))</f>
        <v>#VALUE!</v>
      </c>
      <c r="AC71" s="82">
        <f>IF(J71=0,0,IF(J71&lt;4,'C&amp;B'!$E$316+(J71*'C&amp;B'!$E$317),J71*'C&amp;B'!$E$318))</f>
        <v>2751.2725638929687</v>
      </c>
      <c r="AD71" s="82" t="e">
        <f>IF(K71=0,0,IF(K71&lt;4,'C&amp;B'!$E$316+(K71*'C&amp;B'!$E$317),K71*'C&amp;B'!$E$318))</f>
        <v>#VALUE!</v>
      </c>
      <c r="AE71" s="82">
        <f>IF(L71=0,0,IF(L71&lt;4,'C&amp;B'!$E$316+(L71*'C&amp;B'!$E$317),L71*'C&amp;B'!$E$318))</f>
        <v>2633.6554590596425</v>
      </c>
      <c r="AF71" s="82" t="e">
        <f>IF(M71=0,0,IF(M71&lt;4,'C&amp;B'!$E$316+(M71*'C&amp;B'!$E$317),M71*'C&amp;B'!$E$318))</f>
        <v>#VALUE!</v>
      </c>
      <c r="AG71" s="82">
        <f>IF(N71=0,0,IF(N71&lt;4,'C&amp;B'!$E$316+(N71*'C&amp;B'!$E$317),N71*'C&amp;B'!$E$318))</f>
        <v>2524.0162586239267</v>
      </c>
      <c r="AH71" s="82" t="e">
        <f>IF(O71=0,0,IF(O71&lt;4,'C&amp;B'!$E$316+(O71*'C&amp;B'!$E$317),O71*'C&amp;B'!$E$318))</f>
        <v>#VALUE!</v>
      </c>
      <c r="AI71" s="82">
        <f>IF(P71=0,0,IF(P71&lt;4,'C&amp;B'!$E$316+(P71*'C&amp;B'!$E$317),P71*'C&amp;B'!$E$318))</f>
        <v>2410.5020760522284</v>
      </c>
      <c r="AJ71" s="82" t="e">
        <f>IF(Q71=0,0,IF(Q71&lt;4,'C&amp;B'!$E$316+(Q71*'C&amp;B'!$E$317),Q71*'C&amp;B'!$E$318))</f>
        <v>#VALUE!</v>
      </c>
      <c r="AK71" s="82">
        <f>IF(R71=0,0,IF(R71&lt;4,'C&amp;B'!$E$316+(R71*'C&amp;B'!$E$317),R71*'C&amp;B'!$E$318))</f>
        <v>2299.2672947369902</v>
      </c>
      <c r="AL71" s="82">
        <f>IF(S71=0,0,IF(S71&lt;4,'C&amp;B'!$E$316+(S71*'C&amp;B'!$E$317),S71*'C&amp;B'!$E$318))</f>
        <v>2183.7988710433683</v>
      </c>
      <c r="AM71" s="82">
        <f>IF(T71=0,0,IF(T71&lt;4,'C&amp;B'!$E$316+(T71*'C&amp;B'!$E$317),T71*'C&amp;B'!$E$318))</f>
        <v>2255.6360199304781</v>
      </c>
      <c r="AO71" s="130" t="s">
        <v>614</v>
      </c>
      <c r="AP71" s="82" t="e">
        <f t="shared" si="129"/>
        <v>#VALUE!</v>
      </c>
      <c r="AQ71" s="82" t="e">
        <f t="shared" si="113"/>
        <v>#VALUE!</v>
      </c>
      <c r="AR71" s="82">
        <f t="shared" si="114"/>
        <v>72913.560029920525</v>
      </c>
      <c r="AS71" s="82" t="e">
        <f t="shared" si="115"/>
        <v>#VALUE!</v>
      </c>
      <c r="AT71" s="82">
        <f t="shared" si="116"/>
        <v>76102.425841354634</v>
      </c>
      <c r="AU71" s="82" t="e">
        <f t="shared" si="117"/>
        <v>#VALUE!</v>
      </c>
      <c r="AV71" s="82">
        <f t="shared" si="118"/>
        <v>74913.27256389297</v>
      </c>
      <c r="AW71" s="82" t="e">
        <f t="shared" si="119"/>
        <v>#VALUE!</v>
      </c>
      <c r="AX71" s="82">
        <f t="shared" si="120"/>
        <v>76486.555459059629</v>
      </c>
      <c r="AY71" s="82" t="e">
        <f t="shared" si="121"/>
        <v>#VALUE!</v>
      </c>
      <c r="AZ71" s="82">
        <f t="shared" si="122"/>
        <v>78417.81625862392</v>
      </c>
      <c r="BA71" s="82" t="e">
        <f t="shared" si="123"/>
        <v>#VALUE!</v>
      </c>
      <c r="BB71" s="82">
        <f t="shared" si="124"/>
        <v>78305.302076052219</v>
      </c>
      <c r="BC71" s="82" t="e">
        <f t="shared" si="125"/>
        <v>#VALUE!</v>
      </c>
      <c r="BD71" s="82">
        <f t="shared" si="126"/>
        <v>79133.867294736992</v>
      </c>
      <c r="BE71" s="82">
        <f t="shared" si="127"/>
        <v>76194.598871043359</v>
      </c>
      <c r="BF71" s="82">
        <f t="shared" si="128"/>
        <v>72896.236019930482</v>
      </c>
    </row>
    <row r="72" spans="2:60">
      <c r="B72" s="114" t="s">
        <v>615</v>
      </c>
      <c r="C72" s="127">
        <f>SAP!D173</f>
        <v>0</v>
      </c>
      <c r="D72" s="131" t="str">
        <f>IF(IF(D$39&lt;=$C72,D$26,(((D$39-$C72)/SAP!$C$10)*'C&amp;B'!$C$13/SAP!$C$143)+D$26)&lt;=SAP!$C$151,IF(D$39&lt;=$C72,D$26,(((D$39-$C72)/SAP!$C$10)*'C&amp;B'!$C$13/SAP!$C$143)+D$26),"Not Possible")</f>
        <v>Not Possible</v>
      </c>
      <c r="E72" s="131" t="str">
        <f>IF(IF(E$39&lt;=$C72,E$26,(((E$39-$C72)/SAP!$C$10)*'C&amp;B'!$C$13/SAP!$C$143)+E$26)&lt;=SAP!$C$151,IF(E$39&lt;=$C72,E$26,(((E$39-$C72)/SAP!$C$10)*'C&amp;B'!$C$13/SAP!$C$143)+E$26),"Not Possible")</f>
        <v>Not Possible</v>
      </c>
      <c r="F72" s="131">
        <f>IF(IF(F$39&lt;=$C72,F$26,(((F$39-$C72)/SAP!$C$10)*'C&amp;B'!$C$13/SAP!$C$143)+F$26)&lt;=SAP!$C$151,IF(F$39&lt;=$C72,F$26,(((F$39-$C72)/SAP!$C$10)*'C&amp;B'!$C$13/SAP!$C$143)+F$26),"Not Possible")</f>
        <v>3.7612648349398121</v>
      </c>
      <c r="G72" s="131" t="str">
        <f>IF(IF(G$39&lt;=$C72,G$26,(((G$39-$C72)/SAP!$C$10)*'C&amp;B'!$C$13/SAP!$C$143)+G$26)&lt;=SAP!$C$151,IF(G$39&lt;=$C72,G$26,(((G$39-$C72)/SAP!$C$10)*'C&amp;B'!$C$13/SAP!$C$143)+G$26),"Not Possible")</f>
        <v>Not Possible</v>
      </c>
      <c r="H72" s="131">
        <f>IF(IF(H$39&lt;=$C72,H$26,(((H$39-$C72)/SAP!$C$10)*'C&amp;B'!$C$13/SAP!$C$143)+H$26)&lt;=SAP!$C$151,IF(H$39&lt;=$C72,H$26,(((H$39-$C72)/SAP!$C$10)*'C&amp;B'!$C$13/SAP!$C$143)+H$26),"Not Possible")</f>
        <v>3.4540411873300125</v>
      </c>
      <c r="I72" s="131" t="str">
        <f>IF(IF(I$39&lt;=$C72,I$26,(((I$39-$C72)/SAP!$C$10)*'C&amp;B'!$C$13/SAP!$C$143)+I$26)&lt;=SAP!$C$151,IF(I$39&lt;=$C72,I$26,(((I$39-$C72)/SAP!$C$10)*'C&amp;B'!$C$13/SAP!$C$143)+I$26),"Not Possible")</f>
        <v>Not Possible</v>
      </c>
      <c r="J72" s="131">
        <f>IF(IF(J$39&lt;=$C72,J$26,(((J$39-$C72)/SAP!$C$10)*'C&amp;B'!$C$13/SAP!$C$143)+J$26)&lt;=SAP!$C$151,IF(J$39&lt;=$C72,J$26,(((J$39-$C72)/SAP!$C$10)*'C&amp;B'!$C$13/SAP!$C$143)+J$26),"Not Possible")</f>
        <v>4.5584523915605617</v>
      </c>
      <c r="K72" s="131" t="str">
        <f>IF(IF(K$39&lt;=$C72,K$26,(((K$39-$C72)/SAP!$C$10)*'C&amp;B'!$C$13/SAP!$C$143)+K$26)&lt;=SAP!$C$151,IF(K$39&lt;=$C72,K$26,(((K$39-$C72)/SAP!$C$10)*'C&amp;B'!$C$13/SAP!$C$143)+K$26),"Not Possible")</f>
        <v>Not Possible</v>
      </c>
      <c r="L72" s="131">
        <f>IF(IF(L$39&lt;=$C72,L$26,(((L$39-$C72)/SAP!$C$10)*'C&amp;B'!$C$13/SAP!$C$143)+L$26)&lt;=SAP!$C$151,IF(L$39&lt;=$C72,L$26,(((L$39-$C72)/SAP!$C$10)*'C&amp;B'!$C$13/SAP!$C$143)+L$26),"Not Possible")</f>
        <v>4.3624238835050191</v>
      </c>
      <c r="M72" s="131" t="str">
        <f>IF(IF(M$39&lt;=$C72,M$26,(((M$39-$C72)/SAP!$C$10)*'C&amp;B'!$C$13/SAP!$C$143)+M$26)&lt;=SAP!$C$151,IF(M$39&lt;=$C72,M$26,(((M$39-$C72)/SAP!$C$10)*'C&amp;B'!$C$13/SAP!$C$143)+M$26),"Not Possible")</f>
        <v>Not Possible</v>
      </c>
      <c r="N72" s="131">
        <f>IF(IF(N$39&lt;=$C72,N$26,(((N$39-$C72)/SAP!$C$10)*'C&amp;B'!$C$13/SAP!$C$143)+N$26)&lt;=SAP!$C$151,IF(N$39&lt;=$C72,N$26,(((N$39-$C72)/SAP!$C$10)*'C&amp;B'!$C$13/SAP!$C$143)+N$26),"Not Possible")</f>
        <v>4.1796918827788252</v>
      </c>
      <c r="O72" s="131" t="str">
        <f>IF(IF(O$39&lt;=$C72,O$26,(((O$39-$C72)/SAP!$C$10)*'C&amp;B'!$C$13/SAP!$C$143)+O$26)&lt;=SAP!$C$151,IF(O$39&lt;=$C72,O$26,(((O$39-$C72)/SAP!$C$10)*'C&amp;B'!$C$13/SAP!$C$143)+O$26),"Not Possible")</f>
        <v>Not Possible</v>
      </c>
      <c r="P72" s="131">
        <f>IF(IF(P$39&lt;=$C72,P$26,(((P$39-$C72)/SAP!$C$10)*'C&amp;B'!$C$13/SAP!$C$143)+P$26)&lt;=SAP!$C$151,IF(P$39&lt;=$C72,P$26,(((P$39-$C72)/SAP!$C$10)*'C&amp;B'!$C$13/SAP!$C$143)+P$26),"Not Possible")</f>
        <v>3.9905015784926614</v>
      </c>
      <c r="Q72" s="131" t="str">
        <f>IF(IF(Q$39&lt;=$C72,Q$26,(((Q$39-$C72)/SAP!$C$10)*'C&amp;B'!$C$13/SAP!$C$143)+Q$26)&lt;=SAP!$C$151,IF(Q$39&lt;=$C72,Q$26,(((Q$39-$C72)/SAP!$C$10)*'C&amp;B'!$C$13/SAP!$C$143)+Q$26),"Not Possible")</f>
        <v>Not Possible</v>
      </c>
      <c r="R72" s="131">
        <f>IF(IF(R$39&lt;=$C72,R$26,(((R$39-$C72)/SAP!$C$10)*'C&amp;B'!$C$13/SAP!$C$143)+R$26)&lt;=SAP!$C$151,IF(R$39&lt;=$C72,R$26,(((R$39-$C72)/SAP!$C$10)*'C&amp;B'!$C$13/SAP!$C$143)+R$26),"Not Possible")</f>
        <v>3.8051102763005966</v>
      </c>
      <c r="S72" s="131">
        <f>IF(IF(S$39&lt;=$C72,S$26,(((S$39-$C72)/SAP!$C$10)*'C&amp;B'!$C$13/SAP!$C$143)+S$26)&lt;=SAP!$C$151,IF(S$39&lt;=$C72,S$26,(((S$39-$C72)/SAP!$C$10)*'C&amp;B'!$C$13/SAP!$C$143)+S$26),"Not Possible")</f>
        <v>3.6126629034778945</v>
      </c>
      <c r="T72" s="131">
        <f>IF(IF(T$39&lt;=$C72,T$26,(((T$39-$C72)/SAP!$C$10)*'C&amp;B'!$C$13/SAP!$C$143)+T$26)&lt;=SAP!$C$151,IF(T$39&lt;=$C72,T$26,(((T$39-$C72)/SAP!$C$10)*'C&amp;B'!$C$13/SAP!$C$143)+T$26),"Not Possible")</f>
        <v>3.7323914849564108</v>
      </c>
      <c r="V72" s="130" t="s">
        <v>615</v>
      </c>
      <c r="W72" s="82" t="e">
        <f>IF(D72=0,0,IF(D72&lt;4,'C&amp;B'!$E$316+(D72*'C&amp;B'!$E$317),D72*'C&amp;B'!$E$318))</f>
        <v>#VALUE!</v>
      </c>
      <c r="X72" s="82" t="e">
        <f>IF(E72=0,0,IF(E72&lt;4,'C&amp;B'!$E$316+(E72*'C&amp;B'!$E$317),E72*'C&amp;B'!$E$318))</f>
        <v>#VALUE!</v>
      </c>
      <c r="Y72" s="82">
        <f>IF(F72=0,0,IF(F72&lt;4,'C&amp;B'!$E$316+(F72*'C&amp;B'!$E$317),F72*'C&amp;B'!$E$318))</f>
        <v>3356.7589009638873</v>
      </c>
      <c r="Z72" s="82" t="e">
        <f>IF(G72=0,0,IF(G72&lt;4,'C&amp;B'!$E$316+(G72*'C&amp;B'!$E$317),G72*'C&amp;B'!$E$318))</f>
        <v>#VALUE!</v>
      </c>
      <c r="AA72" s="82">
        <f>IF(H72=0,0,IF(H72&lt;4,'C&amp;B'!$E$316+(H72*'C&amp;B'!$E$317),H72*'C&amp;B'!$E$318))</f>
        <v>3172.4247123980076</v>
      </c>
      <c r="AB72" s="82" t="e">
        <f>IF(I72=0,0,IF(I72&lt;4,'C&amp;B'!$E$316+(I72*'C&amp;B'!$E$317),I72*'C&amp;B'!$E$318))</f>
        <v>#VALUE!</v>
      </c>
      <c r="AC72" s="82">
        <f>IF(J72=0,0,IF(J72&lt;4,'C&amp;B'!$E$316+(J72*'C&amp;B'!$E$317),J72*'C&amp;B'!$E$318))</f>
        <v>5014.2976307166182</v>
      </c>
      <c r="AD72" s="82" t="e">
        <f>IF(K72=0,0,IF(K72&lt;4,'C&amp;B'!$E$316+(K72*'C&amp;B'!$E$317),K72*'C&amp;B'!$E$318))</f>
        <v>#VALUE!</v>
      </c>
      <c r="AE72" s="82">
        <f>IF(L72=0,0,IF(L72&lt;4,'C&amp;B'!$E$316+(L72*'C&amp;B'!$E$317),L72*'C&amp;B'!$E$318))</f>
        <v>4798.6662718555208</v>
      </c>
      <c r="AF72" s="82" t="e">
        <f>IF(M72=0,0,IF(M72&lt;4,'C&amp;B'!$E$316+(M72*'C&amp;B'!$E$317),M72*'C&amp;B'!$E$318))</f>
        <v>#VALUE!</v>
      </c>
      <c r="AG72" s="82">
        <f>IF(N72=0,0,IF(N72&lt;4,'C&amp;B'!$E$316+(N72*'C&amp;B'!$E$317),N72*'C&amp;B'!$E$318))</f>
        <v>4597.6610710567074</v>
      </c>
      <c r="AH72" s="82" t="e">
        <f>IF(O72=0,0,IF(O72&lt;4,'C&amp;B'!$E$316+(O72*'C&amp;B'!$E$317),O72*'C&amp;B'!$E$318))</f>
        <v>#VALUE!</v>
      </c>
      <c r="AI72" s="82">
        <f>IF(P72=0,0,IF(P72&lt;4,'C&amp;B'!$E$316+(P72*'C&amp;B'!$E$317),P72*'C&amp;B'!$E$318))</f>
        <v>3494.3009470955967</v>
      </c>
      <c r="AJ72" s="82" t="e">
        <f>IF(Q72=0,0,IF(Q72&lt;4,'C&amp;B'!$E$316+(Q72*'C&amp;B'!$E$317),Q72*'C&amp;B'!$E$318))</f>
        <v>#VALUE!</v>
      </c>
      <c r="AK72" s="82">
        <f>IF(R72=0,0,IF(R72&lt;4,'C&amp;B'!$E$316+(R72*'C&amp;B'!$E$317),R72*'C&amp;B'!$E$318))</f>
        <v>3383.066165780358</v>
      </c>
      <c r="AL72" s="82">
        <f>IF(S72=0,0,IF(S72&lt;4,'C&amp;B'!$E$316+(S72*'C&amp;B'!$E$317),S72*'C&amp;B'!$E$318))</f>
        <v>3267.5977420867366</v>
      </c>
      <c r="AM72" s="82">
        <f>IF(T72=0,0,IF(T72&lt;4,'C&amp;B'!$E$316+(T72*'C&amp;B'!$E$317),T72*'C&amp;B'!$E$318))</f>
        <v>3339.4348909738464</v>
      </c>
      <c r="AO72" s="130" t="s">
        <v>615</v>
      </c>
      <c r="AP72" s="82" t="e">
        <f t="shared" si="129"/>
        <v>#VALUE!</v>
      </c>
      <c r="AQ72" s="82" t="e">
        <f t="shared" si="113"/>
        <v>#VALUE!</v>
      </c>
      <c r="AR72" s="82">
        <f t="shared" si="114"/>
        <v>73997.358900963896</v>
      </c>
      <c r="AS72" s="82" t="e">
        <f t="shared" si="115"/>
        <v>#VALUE!</v>
      </c>
      <c r="AT72" s="82">
        <f t="shared" si="116"/>
        <v>77186.224712397991</v>
      </c>
      <c r="AU72" s="82" t="e">
        <f t="shared" si="117"/>
        <v>#VALUE!</v>
      </c>
      <c r="AV72" s="82">
        <f t="shared" si="118"/>
        <v>77176.297630716625</v>
      </c>
      <c r="AW72" s="82" t="e">
        <f t="shared" si="119"/>
        <v>#VALUE!</v>
      </c>
      <c r="AX72" s="82">
        <f t="shared" si="120"/>
        <v>78651.56627185551</v>
      </c>
      <c r="AY72" s="82" t="e">
        <f t="shared" si="121"/>
        <v>#VALUE!</v>
      </c>
      <c r="AZ72" s="82">
        <f t="shared" si="122"/>
        <v>80491.461071056692</v>
      </c>
      <c r="BA72" s="82" t="e">
        <f t="shared" si="123"/>
        <v>#VALUE!</v>
      </c>
      <c r="BB72" s="82">
        <f t="shared" si="124"/>
        <v>79389.100947095591</v>
      </c>
      <c r="BC72" s="82" t="e">
        <f t="shared" si="125"/>
        <v>#VALUE!</v>
      </c>
      <c r="BD72" s="82">
        <f t="shared" si="126"/>
        <v>80217.666165780363</v>
      </c>
      <c r="BE72" s="82">
        <f t="shared" si="127"/>
        <v>77278.39774208673</v>
      </c>
      <c r="BF72" s="82">
        <f t="shared" si="128"/>
        <v>73980.034890973853</v>
      </c>
    </row>
    <row r="73" spans="2:60">
      <c r="B73" s="71"/>
      <c r="C73" s="106"/>
    </row>
    <row r="74" spans="2:60">
      <c r="B74" s="1" t="s">
        <v>714</v>
      </c>
      <c r="AO74" s="11" t="s">
        <v>716</v>
      </c>
    </row>
    <row r="75" spans="2:60" ht="72">
      <c r="B75" s="56" t="s">
        <v>294</v>
      </c>
      <c r="C75" s="57" t="s">
        <v>336</v>
      </c>
      <c r="D75" s="58" t="s">
        <v>343</v>
      </c>
      <c r="E75" s="58" t="s">
        <v>372</v>
      </c>
      <c r="F75" s="58" t="s">
        <v>359</v>
      </c>
      <c r="G75" s="58" t="s">
        <v>360</v>
      </c>
      <c r="H75" s="58" t="s">
        <v>361</v>
      </c>
      <c r="I75" s="58" t="s">
        <v>362</v>
      </c>
      <c r="J75" s="58" t="s">
        <v>363</v>
      </c>
      <c r="K75" s="58" t="s">
        <v>364</v>
      </c>
      <c r="L75" s="58" t="s">
        <v>351</v>
      </c>
      <c r="M75" s="58" t="s">
        <v>791</v>
      </c>
      <c r="AO75" s="144" t="s">
        <v>16</v>
      </c>
      <c r="AP75" s="117" t="s">
        <v>343</v>
      </c>
      <c r="AQ75" s="117" t="s">
        <v>435</v>
      </c>
      <c r="AR75" s="117" t="s">
        <v>436</v>
      </c>
      <c r="AS75" s="117" t="s">
        <v>437</v>
      </c>
      <c r="AT75" s="117" t="s">
        <v>438</v>
      </c>
      <c r="AU75" s="117" t="s">
        <v>439</v>
      </c>
      <c r="AV75" s="117" t="s">
        <v>440</v>
      </c>
      <c r="AW75" s="117" t="s">
        <v>441</v>
      </c>
      <c r="AX75" s="117" t="s">
        <v>442</v>
      </c>
      <c r="AY75" s="117" t="s">
        <v>443</v>
      </c>
      <c r="AZ75" s="117" t="s">
        <v>444</v>
      </c>
      <c r="BA75" s="117" t="s">
        <v>445</v>
      </c>
      <c r="BB75" s="117" t="s">
        <v>446</v>
      </c>
      <c r="BC75" s="117" t="s">
        <v>447</v>
      </c>
      <c r="BD75" s="117" t="s">
        <v>677</v>
      </c>
      <c r="BE75" s="117" t="s">
        <v>351</v>
      </c>
      <c r="BF75" s="117" t="s">
        <v>791</v>
      </c>
    </row>
    <row r="76" spans="2:60">
      <c r="B76" s="59" t="s">
        <v>310</v>
      </c>
      <c r="C76" s="60" t="s">
        <v>24</v>
      </c>
      <c r="D76" s="73">
        <f>D8*'C&amp;B'!$C$12</f>
        <v>7.657</v>
      </c>
      <c r="E76" s="73">
        <f>E8*'C&amp;B'!$C$12</f>
        <v>7.657</v>
      </c>
      <c r="F76" s="73">
        <f>G8*'C&amp;B'!$C$12</f>
        <v>6.4790000000000001</v>
      </c>
      <c r="G76" s="73">
        <f>I8*'C&amp;B'!$C$12</f>
        <v>8.8349999999999991</v>
      </c>
      <c r="H76" s="73">
        <f>K8*'C&amp;B'!$C$12</f>
        <v>6.4790000000000001</v>
      </c>
      <c r="I76" s="73">
        <f>M8*'C&amp;B'!$C$12</f>
        <v>6.4790000000000001</v>
      </c>
      <c r="J76" s="73">
        <f>O8*'C&amp;B'!$C$12</f>
        <v>6.4790000000000001</v>
      </c>
      <c r="K76" s="73">
        <f>Q8*'C&amp;B'!$C$12</f>
        <v>6.4790000000000001</v>
      </c>
      <c r="L76" s="73">
        <f>S8*'C&amp;B'!$C$12</f>
        <v>6.4790000000000001</v>
      </c>
      <c r="M76" s="73">
        <f>T8*'C&amp;B'!$C$12</f>
        <v>7.657</v>
      </c>
      <c r="AO76" s="133" t="s">
        <v>667</v>
      </c>
      <c r="AP76" s="132"/>
      <c r="AQ76" s="132"/>
      <c r="AR76" s="132"/>
      <c r="AS76" s="132"/>
      <c r="AT76" s="132"/>
      <c r="AU76" s="132"/>
      <c r="AV76" s="132"/>
      <c r="AW76" s="132"/>
      <c r="AX76" s="132"/>
      <c r="AY76" s="132"/>
      <c r="AZ76" s="132"/>
      <c r="BA76" s="132"/>
      <c r="BB76" s="132"/>
      <c r="BC76" s="132"/>
      <c r="BD76" s="132"/>
      <c r="BE76" s="132"/>
      <c r="BF76" s="132"/>
    </row>
    <row r="77" spans="2:60">
      <c r="B77" s="59" t="s">
        <v>311</v>
      </c>
      <c r="C77" s="60" t="s">
        <v>24</v>
      </c>
      <c r="D77" s="73">
        <f>SUMPRODUCT(D6:D7,'C&amp;B'!$C$8:$C$9)</f>
        <v>28.134</v>
      </c>
      <c r="E77" s="73">
        <f>SUMPRODUCT(E6:E7,'C&amp;B'!$C$8:$C$9)</f>
        <v>28.134</v>
      </c>
      <c r="F77" s="73">
        <f>SUMPRODUCT(G6:G7,'C&amp;B'!$C$8:$C$9)</f>
        <v>23.445</v>
      </c>
      <c r="G77" s="73">
        <f>SUMPRODUCT(I6:I7,'C&amp;B'!$C$8:$C$9)</f>
        <v>28.134</v>
      </c>
      <c r="H77" s="73">
        <f>SUMPRODUCT(K6:K7,'C&amp;B'!$C$8:$C$9)</f>
        <v>26.571000000000005</v>
      </c>
      <c r="I77" s="73">
        <f>SUMPRODUCT(M6:M7,'C&amp;B'!$C$8:$C$9)</f>
        <v>23.445</v>
      </c>
      <c r="J77" s="73">
        <f>SUMPRODUCT(O6:O7,'C&amp;B'!$C$8:$C$9)</f>
        <v>23.445</v>
      </c>
      <c r="K77" s="73">
        <f>SUMPRODUCT(Q6:Q7,'C&amp;B'!$C$8:$C$9)</f>
        <v>20.319000000000003</v>
      </c>
      <c r="L77" s="73">
        <f>SUMPRODUCT(S6:S7,'C&amp;B'!$C$8:$C$9)</f>
        <v>23.445</v>
      </c>
      <c r="M77" s="73">
        <f>SUMPRODUCT(T6:T7,'C&amp;B'!$C$8:$C$9)</f>
        <v>28.134</v>
      </c>
      <c r="AO77" s="130" t="s">
        <v>609</v>
      </c>
      <c r="AP77" s="82">
        <f>AP58-$AP$58</f>
        <v>0</v>
      </c>
      <c r="AQ77" s="82">
        <f t="shared" ref="AQ77:BF77" si="130">AQ58-$AP$58</f>
        <v>502.96410041119088</v>
      </c>
      <c r="AR77" s="82">
        <f t="shared" si="130"/>
        <v>-4001.5692307692225</v>
      </c>
      <c r="AS77" s="82">
        <f t="shared" si="130"/>
        <v>1383.4035294286441</v>
      </c>
      <c r="AT77" s="82">
        <f t="shared" si="130"/>
        <v>-628.36923076923995</v>
      </c>
      <c r="AU77" s="82">
        <f t="shared" si="130"/>
        <v>181.66576455403992</v>
      </c>
      <c r="AV77" s="82">
        <f t="shared" si="130"/>
        <v>-2480.1692307692283</v>
      </c>
      <c r="AW77" s="82">
        <f t="shared" si="130"/>
        <v>1182.6330267049198</v>
      </c>
      <c r="AX77" s="82">
        <f t="shared" si="130"/>
        <v>-789.26923076923413</v>
      </c>
      <c r="AY77" s="82">
        <f t="shared" si="130"/>
        <v>2580.3980520819896</v>
      </c>
      <c r="AZ77" s="82">
        <f t="shared" si="130"/>
        <v>1251.6307692307601</v>
      </c>
      <c r="BA77" s="82">
        <f t="shared" si="130"/>
        <v>1915.5327353206376</v>
      </c>
      <c r="BB77" s="82">
        <f t="shared" si="130"/>
        <v>1252.6307692307601</v>
      </c>
      <c r="BC77" s="82">
        <f t="shared" si="130"/>
        <v>1484.4307692307775</v>
      </c>
      <c r="BD77" s="82">
        <f t="shared" si="130"/>
        <v>2192.4307692307775</v>
      </c>
      <c r="BE77" s="82">
        <f t="shared" si="130"/>
        <v>-631.36923076923995</v>
      </c>
      <c r="BF77" s="82">
        <f t="shared" si="130"/>
        <v>-4001.5692307692225</v>
      </c>
    </row>
    <row r="78" spans="2:60">
      <c r="B78" s="59" t="s">
        <v>312</v>
      </c>
      <c r="C78" s="60" t="s">
        <v>24</v>
      </c>
      <c r="D78" s="73">
        <f>SUMPRODUCT(D9:D10,'C&amp;B'!$C$10:$C$11)</f>
        <v>6.4790000000000001</v>
      </c>
      <c r="E78" s="73">
        <f>SUMPRODUCT(E9:E10,'C&amp;B'!$C$10:$C$11)</f>
        <v>7.6570000000000009</v>
      </c>
      <c r="F78" s="73">
        <f>SUMPRODUCT(G9:G10,'C&amp;B'!$C$10:$C$11)</f>
        <v>6.5510000000000002</v>
      </c>
      <c r="G78" s="73">
        <f>SUMPRODUCT(I9:I10,'C&amp;B'!$C$10:$C$11)</f>
        <v>6.4950000000000001</v>
      </c>
      <c r="H78" s="73">
        <f>SUMPRODUCT(K9:K10,'C&amp;B'!$C$10:$C$11)</f>
        <v>6.4950000000000001</v>
      </c>
      <c r="I78" s="73">
        <f>SUMPRODUCT(M9:M10,'C&amp;B'!$C$10:$C$11)</f>
        <v>6.4790000000000001</v>
      </c>
      <c r="J78" s="73">
        <f>SUMPRODUCT(O9:O10,'C&amp;B'!$C$10:$C$11)</f>
        <v>6.4790000000000001</v>
      </c>
      <c r="K78" s="73">
        <f>SUMPRODUCT(Q9:Q10,'C&amp;B'!$C$10:$C$11)</f>
        <v>6.4790000000000001</v>
      </c>
      <c r="L78" s="73">
        <f>SUMPRODUCT(S9:S10,'C&amp;B'!$C$10:$C$11)</f>
        <v>6.4790000000000001</v>
      </c>
      <c r="M78" s="73">
        <f>SUMPRODUCT(T9:T10,'C&amp;B'!$C$10:$C$11)</f>
        <v>7.6570000000000009</v>
      </c>
      <c r="AO78" s="130" t="s">
        <v>610</v>
      </c>
      <c r="AP78" s="82">
        <f t="shared" ref="AP78:BF78" si="131">AP59-$AP$58</f>
        <v>1841.4501523527579</v>
      </c>
      <c r="AQ78" s="82">
        <f t="shared" si="131"/>
        <v>1632.1065604562464</v>
      </c>
      <c r="AR78" s="82">
        <f t="shared" si="131"/>
        <v>-4001.5692307692225</v>
      </c>
      <c r="AS78" s="82">
        <f t="shared" si="131"/>
        <v>1999.2994167259458</v>
      </c>
      <c r="AT78" s="82">
        <f t="shared" si="131"/>
        <v>-628.36923076923995</v>
      </c>
      <c r="AU78" s="82">
        <f t="shared" si="131"/>
        <v>2102.337387368505</v>
      </c>
      <c r="AV78" s="82">
        <f t="shared" si="131"/>
        <v>-2480.1692307692283</v>
      </c>
      <c r="AW78" s="82">
        <f t="shared" si="131"/>
        <v>1798.5289140022214</v>
      </c>
      <c r="AX78" s="82">
        <f t="shared" si="131"/>
        <v>-789.26923076923413</v>
      </c>
      <c r="AY78" s="82">
        <f t="shared" si="131"/>
        <v>3196.2939393793058</v>
      </c>
      <c r="AZ78" s="82">
        <f t="shared" si="131"/>
        <v>1251.6307692307601</v>
      </c>
      <c r="BA78" s="82">
        <f t="shared" si="131"/>
        <v>2531.4286226179538</v>
      </c>
      <c r="BB78" s="82">
        <f t="shared" si="131"/>
        <v>1252.6307692307601</v>
      </c>
      <c r="BC78" s="82">
        <f t="shared" si="131"/>
        <v>2818.734095349806</v>
      </c>
      <c r="BD78" s="82">
        <f t="shared" si="131"/>
        <v>2192.4307692307775</v>
      </c>
      <c r="BE78" s="82">
        <f t="shared" si="131"/>
        <v>-631.36923076923995</v>
      </c>
      <c r="BF78" s="82">
        <f t="shared" si="131"/>
        <v>-4001.5692307692225</v>
      </c>
    </row>
    <row r="79" spans="2:60">
      <c r="B79" s="59" t="s">
        <v>224</v>
      </c>
      <c r="C79" s="60" t="s">
        <v>24</v>
      </c>
      <c r="D79" s="73">
        <f>D12*'C&amp;B'!$C$14</f>
        <v>31.439999999999998</v>
      </c>
      <c r="E79" s="73">
        <f>E12*'C&amp;B'!$C$14</f>
        <v>36.68</v>
      </c>
      <c r="F79" s="73">
        <f>G12*'C&amp;B'!$C$14</f>
        <v>20.96</v>
      </c>
      <c r="G79" s="73">
        <f>I12*'C&amp;B'!$C$14</f>
        <v>36.68</v>
      </c>
      <c r="H79" s="73">
        <f>K12*'C&amp;B'!$C$14</f>
        <v>31.439999999999998</v>
      </c>
      <c r="I79" s="73">
        <f>M12*'C&amp;B'!$C$14</f>
        <v>20.96</v>
      </c>
      <c r="J79" s="73">
        <f>O12*'C&amp;B'!$C$14</f>
        <v>20.96</v>
      </c>
      <c r="K79" s="73">
        <f>Q12*'C&amp;B'!$C$14</f>
        <v>20.96</v>
      </c>
      <c r="L79" s="73">
        <f>S12*'C&amp;B'!$C$14</f>
        <v>20.96</v>
      </c>
      <c r="M79" s="73">
        <f>T12*'C&amp;B'!$C$14</f>
        <v>36.68</v>
      </c>
      <c r="AO79" s="130" t="s">
        <v>611</v>
      </c>
      <c r="AP79" s="82">
        <f t="shared" ref="AP79:BF79" si="132">AP60-$AP$58</f>
        <v>2970.5926123978279</v>
      </c>
      <c r="AQ79" s="82">
        <f t="shared" si="132"/>
        <v>2761.2490205013164</v>
      </c>
      <c r="AR79" s="82">
        <f t="shared" si="132"/>
        <v>-4001.5692307692225</v>
      </c>
      <c r="AS79" s="82">
        <f t="shared" si="132"/>
        <v>3891.4990830170136</v>
      </c>
      <c r="AT79" s="82">
        <f t="shared" si="132"/>
        <v>-628.36923076923995</v>
      </c>
      <c r="AU79" s="82">
        <f t="shared" si="132"/>
        <v>3231.479847413575</v>
      </c>
      <c r="AV79" s="82">
        <f t="shared" si="132"/>
        <v>-2480.1692307692283</v>
      </c>
      <c r="AW79" s="82">
        <f t="shared" si="132"/>
        <v>3657.5031613568426</v>
      </c>
      <c r="AX79" s="82">
        <f t="shared" si="132"/>
        <v>-789.26923076923413</v>
      </c>
      <c r="AY79" s="82">
        <f t="shared" si="132"/>
        <v>3812.1898266766075</v>
      </c>
      <c r="AZ79" s="82">
        <f t="shared" si="132"/>
        <v>1251.6307692307601</v>
      </c>
      <c r="BA79" s="82">
        <f t="shared" si="132"/>
        <v>3147.3245099152555</v>
      </c>
      <c r="BB79" s="82">
        <f t="shared" si="132"/>
        <v>1252.6307692307601</v>
      </c>
      <c r="BC79" s="82">
        <f t="shared" si="132"/>
        <v>3434.6299826471222</v>
      </c>
      <c r="BD79" s="82">
        <f t="shared" si="132"/>
        <v>2192.4307692307775</v>
      </c>
      <c r="BE79" s="82">
        <f t="shared" si="132"/>
        <v>-631.36923076923995</v>
      </c>
      <c r="BF79" s="82">
        <f t="shared" si="132"/>
        <v>-4001.5692307692225</v>
      </c>
    </row>
    <row r="80" spans="2:60">
      <c r="B80" s="59" t="s">
        <v>223</v>
      </c>
      <c r="C80" s="60" t="s">
        <v>24</v>
      </c>
      <c r="D80" s="73">
        <f>D11*'C&amp;B'!$C$15</f>
        <v>2.1</v>
      </c>
      <c r="E80" s="73">
        <f>E11*'C&amp;B'!$C$15</f>
        <v>2.1</v>
      </c>
      <c r="F80" s="73">
        <f>G11*'C&amp;B'!$C$15</f>
        <v>2.1</v>
      </c>
      <c r="G80" s="73">
        <f>I11*'C&amp;B'!$C$15</f>
        <v>2.52</v>
      </c>
      <c r="H80" s="73">
        <f>K11*'C&amp;B'!$C$15</f>
        <v>2.1</v>
      </c>
      <c r="I80" s="73">
        <f>M11*'C&amp;B'!$C$15</f>
        <v>2.1</v>
      </c>
      <c r="J80" s="73">
        <f>O11*'C&amp;B'!$C$15</f>
        <v>2.1</v>
      </c>
      <c r="K80" s="73">
        <f>Q11*'C&amp;B'!$C$15</f>
        <v>2.1</v>
      </c>
      <c r="L80" s="73">
        <f>S11*'C&amp;B'!$C$15</f>
        <v>2.1</v>
      </c>
      <c r="M80" s="73">
        <f>T11*'C&amp;B'!$C$15</f>
        <v>2.1</v>
      </c>
      <c r="AO80" s="130" t="s">
        <v>612</v>
      </c>
      <c r="AP80" s="82">
        <f t="shared" ref="AP80:BF80" si="133">AP61-$AP$58</f>
        <v>4099.7350724428834</v>
      </c>
      <c r="AQ80" s="82" t="e">
        <f t="shared" si="133"/>
        <v>#VALUE!</v>
      </c>
      <c r="AR80" s="82">
        <f t="shared" si="133"/>
        <v>-4001.5692307692225</v>
      </c>
      <c r="AS80" s="82">
        <f t="shared" si="133"/>
        <v>5020.6415430620837</v>
      </c>
      <c r="AT80" s="82">
        <f t="shared" si="133"/>
        <v>-628.36923076923995</v>
      </c>
      <c r="AU80" s="82">
        <f t="shared" si="133"/>
        <v>4360.6223074586305</v>
      </c>
      <c r="AV80" s="82">
        <f t="shared" si="133"/>
        <v>-2480.1692307692283</v>
      </c>
      <c r="AW80" s="82">
        <f t="shared" si="133"/>
        <v>4786.6456214019126</v>
      </c>
      <c r="AX80" s="82">
        <f t="shared" si="133"/>
        <v>-789.26923076923413</v>
      </c>
      <c r="AY80" s="82">
        <f t="shared" si="133"/>
        <v>5648.4648345932219</v>
      </c>
      <c r="AZ80" s="82">
        <f t="shared" si="133"/>
        <v>1251.6307692307601</v>
      </c>
      <c r="BA80" s="82">
        <f t="shared" si="133"/>
        <v>3763.2203972125717</v>
      </c>
      <c r="BB80" s="82">
        <f t="shared" si="133"/>
        <v>1252.6307692307601</v>
      </c>
      <c r="BC80" s="82">
        <f t="shared" si="133"/>
        <v>4050.5258699444239</v>
      </c>
      <c r="BD80" s="82">
        <f t="shared" si="133"/>
        <v>2192.4307692307775</v>
      </c>
      <c r="BE80" s="82">
        <f t="shared" si="133"/>
        <v>-631.36923076923995</v>
      </c>
      <c r="BF80" s="82">
        <f t="shared" si="133"/>
        <v>-4001.5692307692225</v>
      </c>
    </row>
    <row r="81" spans="2:58">
      <c r="B81" s="59" t="s">
        <v>313</v>
      </c>
      <c r="C81" s="60" t="s">
        <v>24</v>
      </c>
      <c r="D81" s="73">
        <f>D15*'C&amp;B'!$C$20</f>
        <v>15.120000000000003</v>
      </c>
      <c r="E81" s="73">
        <f>E15*'C&amp;B'!$C$20</f>
        <v>15.120000000000003</v>
      </c>
      <c r="F81" s="73">
        <f>G15*'C&amp;B'!$C$20</f>
        <v>6.0480000000000009</v>
      </c>
      <c r="G81" s="73">
        <f>I15*'C&amp;B'!$C$20</f>
        <v>15.120000000000003</v>
      </c>
      <c r="H81" s="73">
        <f>K15*'C&amp;B'!$C$20</f>
        <v>15.120000000000003</v>
      </c>
      <c r="I81" s="73">
        <f>M15*'C&amp;B'!$C$20</f>
        <v>15.120000000000003</v>
      </c>
      <c r="J81" s="73">
        <f>O15*'C&amp;B'!$C$20</f>
        <v>12.096000000000002</v>
      </c>
      <c r="K81" s="73">
        <f>Q15*'C&amp;B'!$C$20</f>
        <v>12.096000000000002</v>
      </c>
      <c r="L81" s="73">
        <f>S15*'C&amp;B'!$C$20</f>
        <v>15.120000000000003</v>
      </c>
      <c r="M81" s="73">
        <f>T15*'C&amp;B'!$C$20</f>
        <v>15.120000000000003</v>
      </c>
      <c r="AO81" s="130" t="s">
        <v>613</v>
      </c>
      <c r="AP81" s="82" t="e">
        <f t="shared" ref="AP81:BF81" si="134">AP62-$AP$58</f>
        <v>#VALUE!</v>
      </c>
      <c r="AQ81" s="82" t="e">
        <f t="shared" si="134"/>
        <v>#VALUE!</v>
      </c>
      <c r="AR81" s="82">
        <f t="shared" si="134"/>
        <v>-4001.5692307692225</v>
      </c>
      <c r="AS81" s="82">
        <f t="shared" si="134"/>
        <v>6149.7840031071537</v>
      </c>
      <c r="AT81" s="82">
        <f t="shared" si="134"/>
        <v>-628.36923076923995</v>
      </c>
      <c r="AU81" s="82" t="e">
        <f t="shared" si="134"/>
        <v>#VALUE!</v>
      </c>
      <c r="AV81" s="82">
        <f t="shared" si="134"/>
        <v>-2480.1692307692283</v>
      </c>
      <c r="AW81" s="82">
        <f t="shared" si="134"/>
        <v>5915.7880814469827</v>
      </c>
      <c r="AX81" s="82">
        <f t="shared" si="134"/>
        <v>-789.26923076923413</v>
      </c>
      <c r="AY81" s="82">
        <f t="shared" si="134"/>
        <v>6777.6072946382919</v>
      </c>
      <c r="AZ81" s="82">
        <f t="shared" si="134"/>
        <v>1251.6307692307601</v>
      </c>
      <c r="BA81" s="82">
        <f t="shared" si="134"/>
        <v>5557.8542139091442</v>
      </c>
      <c r="BB81" s="82">
        <f t="shared" si="134"/>
        <v>1252.6307692307601</v>
      </c>
      <c r="BC81" s="82">
        <f t="shared" si="134"/>
        <v>4666.4217572417401</v>
      </c>
      <c r="BD81" s="82">
        <f t="shared" si="134"/>
        <v>2192.4307692307775</v>
      </c>
      <c r="BE81" s="82">
        <f t="shared" si="134"/>
        <v>-631.36923076923995</v>
      </c>
      <c r="BF81" s="82">
        <f t="shared" si="134"/>
        <v>-4001.5692307692225</v>
      </c>
    </row>
    <row r="82" spans="2:58">
      <c r="B82" s="59" t="s">
        <v>314</v>
      </c>
      <c r="C82" s="60" t="s">
        <v>24</v>
      </c>
      <c r="D82" s="73">
        <f>1/3*0.5*'C&amp;B'!$C$19*(1-Detached!D13)</f>
        <v>47.11999999999999</v>
      </c>
      <c r="E82" s="73">
        <f>1/3*0.5*'C&amp;B'!$C$19*(1-Detached!E13)</f>
        <v>47.11999999999999</v>
      </c>
      <c r="F82" s="73">
        <f>1/3*0.5*'C&amp;B'!$C$19*(1-Detached!G13)</f>
        <v>47.11999999999999</v>
      </c>
      <c r="G82" s="73">
        <f>1/3*0.5*'C&amp;B'!$C$19*(1-Detached!I13)</f>
        <v>11.779999999999998</v>
      </c>
      <c r="H82" s="73">
        <f>1/3*0.5*'C&amp;B'!$C$19*(1-Detached!K13)</f>
        <v>11.779999999999998</v>
      </c>
      <c r="I82" s="73">
        <f>1/3*0.5*'C&amp;B'!$C$19*(1-Detached!M13)</f>
        <v>11.779999999999998</v>
      </c>
      <c r="J82" s="73">
        <f>1/3*0.5*'C&amp;B'!$C$19*(1-Detached!O13)</f>
        <v>11.779999999999998</v>
      </c>
      <c r="K82" s="73">
        <f>1/3*0.5*'C&amp;B'!$C$19*(1-Detached!Q13)</f>
        <v>11.779999999999998</v>
      </c>
      <c r="L82" s="73">
        <f>1/3*0.5*'C&amp;B'!$C$19*(1-Detached!S13)</f>
        <v>47.11999999999999</v>
      </c>
      <c r="M82" s="73">
        <f>1/3*0.5*'C&amp;B'!$C$19*(1-Detached!T13)</f>
        <v>47.11999999999999</v>
      </c>
      <c r="AO82" s="130" t="s">
        <v>614</v>
      </c>
      <c r="AP82" s="82" t="e">
        <f t="shared" ref="AP82:BF82" si="135">AP63-$AP$58</f>
        <v>#VALUE!</v>
      </c>
      <c r="AQ82" s="82" t="e">
        <f t="shared" si="135"/>
        <v>#VALUE!</v>
      </c>
      <c r="AR82" s="82">
        <f t="shared" si="135"/>
        <v>-4001.5692307692225</v>
      </c>
      <c r="AS82" s="82" t="e">
        <f t="shared" si="135"/>
        <v>#VALUE!</v>
      </c>
      <c r="AT82" s="82">
        <f t="shared" si="135"/>
        <v>-628.36923076923995</v>
      </c>
      <c r="AU82" s="82" t="e">
        <f t="shared" si="135"/>
        <v>#VALUE!</v>
      </c>
      <c r="AV82" s="82">
        <f t="shared" si="135"/>
        <v>-2480.1692307692283</v>
      </c>
      <c r="AW82" s="82" t="e">
        <f t="shared" si="135"/>
        <v>#VALUE!</v>
      </c>
      <c r="AX82" s="82">
        <f t="shared" si="135"/>
        <v>-789.26923076923413</v>
      </c>
      <c r="AY82" s="82">
        <f t="shared" si="135"/>
        <v>7906.749754683362</v>
      </c>
      <c r="AZ82" s="82">
        <f t="shared" si="135"/>
        <v>1251.6307692307601</v>
      </c>
      <c r="BA82" s="82">
        <f t="shared" si="135"/>
        <v>6686.9966739541997</v>
      </c>
      <c r="BB82" s="82">
        <f t="shared" si="135"/>
        <v>1252.6307692307601</v>
      </c>
      <c r="BC82" s="82">
        <f t="shared" si="135"/>
        <v>6430.5567072959238</v>
      </c>
      <c r="BD82" s="82">
        <f t="shared" si="135"/>
        <v>2192.4307692307775</v>
      </c>
      <c r="BE82" s="82">
        <f t="shared" si="135"/>
        <v>-631.36923076923995</v>
      </c>
      <c r="BF82" s="82">
        <f t="shared" si="135"/>
        <v>-4001.5692307692225</v>
      </c>
    </row>
    <row r="83" spans="2:58">
      <c r="B83" s="59" t="s">
        <v>315</v>
      </c>
      <c r="C83" s="60" t="s">
        <v>24</v>
      </c>
      <c r="D83" s="73">
        <f>1/3*(D14/20)*'C&amp;B'!$C$19</f>
        <v>23.559999999999995</v>
      </c>
      <c r="E83" s="73">
        <f>1/3*(E14/20)*'C&amp;B'!$C$19</f>
        <v>23.559999999999995</v>
      </c>
      <c r="F83" s="73">
        <f>1/3*(G14/20)*'C&amp;B'!$C$19</f>
        <v>14.135999999999997</v>
      </c>
      <c r="G83" s="73">
        <f>1/3*(I14/20)*'C&amp;B'!$C$19</f>
        <v>14.135999999999997</v>
      </c>
      <c r="H83" s="73">
        <f>1/3*(K14/20)*'C&amp;B'!$C$19</f>
        <v>14.135999999999997</v>
      </c>
      <c r="I83" s="73">
        <f>1/3*(M14/20)*'C&amp;B'!$C$19</f>
        <v>14.135999999999997</v>
      </c>
      <c r="J83" s="73">
        <f>1/3*(O14/20)*'C&amp;B'!$C$19</f>
        <v>9.4239999999999995</v>
      </c>
      <c r="K83" s="73">
        <f>1/3*(Q14/20)*'C&amp;B'!$C$19</f>
        <v>4.7119999999999997</v>
      </c>
      <c r="L83" s="73">
        <f>1/3*(S14/20)*'C&amp;B'!$C$19</f>
        <v>23.559999999999995</v>
      </c>
      <c r="M83" s="73">
        <f>1/3*(T14/20)*'C&amp;B'!$C$19</f>
        <v>23.559999999999995</v>
      </c>
      <c r="AO83" s="130" t="s">
        <v>615</v>
      </c>
      <c r="AP83" s="82" t="e">
        <f t="shared" ref="AP83:BF83" si="136">AP64-$AP$58</f>
        <v>#VALUE!</v>
      </c>
      <c r="AQ83" s="82" t="e">
        <f t="shared" si="136"/>
        <v>#VALUE!</v>
      </c>
      <c r="AR83" s="82">
        <f t="shared" si="136"/>
        <v>-644.810329805332</v>
      </c>
      <c r="AS83" s="82" t="e">
        <f t="shared" si="136"/>
        <v>#VALUE!</v>
      </c>
      <c r="AT83" s="82">
        <f t="shared" si="136"/>
        <v>2544.0554816287622</v>
      </c>
      <c r="AU83" s="82" t="e">
        <f t="shared" si="136"/>
        <v>#VALUE!</v>
      </c>
      <c r="AV83" s="82">
        <f t="shared" si="136"/>
        <v>2534.1283999473962</v>
      </c>
      <c r="AW83" s="82" t="e">
        <f t="shared" si="136"/>
        <v>#VALUE!</v>
      </c>
      <c r="AX83" s="82">
        <f t="shared" si="136"/>
        <v>4009.3970410862821</v>
      </c>
      <c r="AY83" s="82" t="e">
        <f t="shared" si="136"/>
        <v>#VALUE!</v>
      </c>
      <c r="AZ83" s="82">
        <f t="shared" si="136"/>
        <v>5849.2918402874639</v>
      </c>
      <c r="BA83" s="82" t="e">
        <f t="shared" si="136"/>
        <v>#VALUE!</v>
      </c>
      <c r="BB83" s="82">
        <f t="shared" si="136"/>
        <v>4746.9317163263622</v>
      </c>
      <c r="BC83" s="82" t="e">
        <f t="shared" si="136"/>
        <v>#VALUE!</v>
      </c>
      <c r="BD83" s="82">
        <f t="shared" si="136"/>
        <v>5575.4969350111351</v>
      </c>
      <c r="BE83" s="82">
        <f t="shared" si="136"/>
        <v>2636.2285113175021</v>
      </c>
      <c r="BF83" s="82">
        <f t="shared" si="136"/>
        <v>-662.13433979537513</v>
      </c>
    </row>
    <row r="84" spans="2:58">
      <c r="B84" s="59" t="s">
        <v>316</v>
      </c>
      <c r="C84" s="60" t="s">
        <v>24</v>
      </c>
      <c r="D84" s="73">
        <f>SUM(D76:D81)</f>
        <v>90.929999999999993</v>
      </c>
      <c r="E84" s="73">
        <f t="shared" ref="E84:M84" si="137">SUM(E76:E81)</f>
        <v>97.347999999999999</v>
      </c>
      <c r="F84" s="73">
        <f t="shared" si="137"/>
        <v>65.582999999999998</v>
      </c>
      <c r="G84" s="73">
        <f t="shared" si="137"/>
        <v>97.784000000000006</v>
      </c>
      <c r="H84" s="73">
        <f t="shared" si="137"/>
        <v>88.204999999999998</v>
      </c>
      <c r="I84" s="73">
        <f t="shared" si="137"/>
        <v>74.582999999999998</v>
      </c>
      <c r="J84" s="73">
        <f t="shared" si="137"/>
        <v>71.558999999999997</v>
      </c>
      <c r="K84" s="73">
        <f t="shared" si="137"/>
        <v>68.433000000000007</v>
      </c>
      <c r="L84" s="73">
        <f t="shared" si="137"/>
        <v>74.582999999999998</v>
      </c>
      <c r="M84" s="73">
        <f t="shared" si="137"/>
        <v>97.347999999999999</v>
      </c>
      <c r="AO84" s="133" t="s">
        <v>668</v>
      </c>
      <c r="AP84" s="82"/>
      <c r="AQ84" s="82"/>
      <c r="AR84" s="82"/>
      <c r="AS84" s="82"/>
      <c r="AT84" s="82"/>
      <c r="AU84" s="82"/>
      <c r="AV84" s="82"/>
      <c r="AW84" s="82"/>
      <c r="AX84" s="82"/>
      <c r="AY84" s="82"/>
      <c r="AZ84" s="82"/>
      <c r="BA84" s="82"/>
      <c r="BB84" s="82"/>
      <c r="BC84" s="82"/>
      <c r="BD84" s="82"/>
      <c r="BE84" s="82"/>
      <c r="BF84" s="82"/>
    </row>
    <row r="85" spans="2:58">
      <c r="B85" s="59" t="s">
        <v>317</v>
      </c>
      <c r="C85" s="60" t="s">
        <v>24</v>
      </c>
      <c r="D85" s="73">
        <f>SUM(D82:D83)</f>
        <v>70.679999999999978</v>
      </c>
      <c r="E85" s="73">
        <f t="shared" ref="E85:M85" si="138">SUM(E82:E83)</f>
        <v>70.679999999999978</v>
      </c>
      <c r="F85" s="73">
        <f t="shared" si="138"/>
        <v>61.255999999999986</v>
      </c>
      <c r="G85" s="73">
        <f t="shared" si="138"/>
        <v>25.915999999999997</v>
      </c>
      <c r="H85" s="73">
        <f t="shared" si="138"/>
        <v>25.915999999999997</v>
      </c>
      <c r="I85" s="73">
        <f t="shared" si="138"/>
        <v>25.915999999999997</v>
      </c>
      <c r="J85" s="73">
        <f t="shared" si="138"/>
        <v>21.203999999999997</v>
      </c>
      <c r="K85" s="73">
        <f t="shared" si="138"/>
        <v>16.491999999999997</v>
      </c>
      <c r="L85" s="73">
        <f t="shared" si="138"/>
        <v>70.679999999999978</v>
      </c>
      <c r="M85" s="73">
        <f t="shared" si="138"/>
        <v>70.679999999999978</v>
      </c>
      <c r="AO85" s="130" t="s">
        <v>609</v>
      </c>
      <c r="AP85" s="82" t="e">
        <f>AP66-$BE$66</f>
        <v>#VALUE!</v>
      </c>
      <c r="AQ85" s="82" t="e">
        <f t="shared" ref="AQ85:BF85" si="139">AQ66-$BE$66</f>
        <v>#VALUE!</v>
      </c>
      <c r="AR85" s="82">
        <f t="shared" si="139"/>
        <v>-2181.0388411228341</v>
      </c>
      <c r="AS85" s="82" t="e">
        <f t="shared" si="139"/>
        <v>#VALUE!</v>
      </c>
      <c r="AT85" s="82">
        <f t="shared" si="139"/>
        <v>3</v>
      </c>
      <c r="AU85" s="82" t="e">
        <f t="shared" si="139"/>
        <v>#VALUE!</v>
      </c>
      <c r="AV85" s="82">
        <f t="shared" si="139"/>
        <v>-181.32630715038977</v>
      </c>
      <c r="AW85" s="82" t="e">
        <f t="shared" si="139"/>
        <v>#VALUE!</v>
      </c>
      <c r="AX85" s="82">
        <f t="shared" si="139"/>
        <v>1391.9565880162845</v>
      </c>
      <c r="AY85" s="82" t="e">
        <f t="shared" si="139"/>
        <v>#VALUE!</v>
      </c>
      <c r="AZ85" s="82">
        <f t="shared" si="139"/>
        <v>3323.2173875805602</v>
      </c>
      <c r="BA85" s="82">
        <f t="shared" si="139"/>
        <v>8990.149011123096</v>
      </c>
      <c r="BB85" s="82">
        <f t="shared" si="139"/>
        <v>3210.7032050088601</v>
      </c>
      <c r="BC85" s="82">
        <f t="shared" si="139"/>
        <v>8733.7090444648202</v>
      </c>
      <c r="BD85" s="82">
        <f t="shared" si="139"/>
        <v>4039.2684236936329</v>
      </c>
      <c r="BE85" s="82">
        <f t="shared" si="139"/>
        <v>0</v>
      </c>
      <c r="BF85" s="82">
        <f t="shared" si="139"/>
        <v>-2198.3628511128773</v>
      </c>
    </row>
    <row r="86" spans="2:58">
      <c r="B86" s="59" t="s">
        <v>318</v>
      </c>
      <c r="C86" s="60" t="s">
        <v>24</v>
      </c>
      <c r="D86" s="73">
        <f>SUM(D84:D85)</f>
        <v>161.60999999999996</v>
      </c>
      <c r="E86" s="73">
        <f t="shared" ref="E86:M86" si="140">SUM(E84:E85)</f>
        <v>168.02799999999996</v>
      </c>
      <c r="F86" s="73">
        <f t="shared" si="140"/>
        <v>126.83899999999998</v>
      </c>
      <c r="G86" s="73">
        <f t="shared" si="140"/>
        <v>123.7</v>
      </c>
      <c r="H86" s="73">
        <f t="shared" si="140"/>
        <v>114.121</v>
      </c>
      <c r="I86" s="73">
        <f t="shared" si="140"/>
        <v>100.499</v>
      </c>
      <c r="J86" s="73">
        <f t="shared" si="140"/>
        <v>92.762999999999991</v>
      </c>
      <c r="K86" s="73">
        <f t="shared" si="140"/>
        <v>84.925000000000011</v>
      </c>
      <c r="L86" s="73">
        <f t="shared" si="140"/>
        <v>145.26299999999998</v>
      </c>
      <c r="M86" s="73">
        <f t="shared" si="140"/>
        <v>168.02799999999996</v>
      </c>
      <c r="AO86" s="130" t="s">
        <v>610</v>
      </c>
      <c r="AP86" s="82" t="e">
        <f t="shared" ref="AP86:BF87" si="141">AP67-$BE$66</f>
        <v>#VALUE!</v>
      </c>
      <c r="AQ86" s="82" t="e">
        <f t="shared" si="141"/>
        <v>#VALUE!</v>
      </c>
      <c r="AR86" s="82">
        <f t="shared" si="141"/>
        <v>-1964.2790669141541</v>
      </c>
      <c r="AS86" s="82" t="e">
        <f t="shared" si="141"/>
        <v>#VALUE!</v>
      </c>
      <c r="AT86" s="82">
        <f t="shared" si="141"/>
        <v>1224.5867445199401</v>
      </c>
      <c r="AU86" s="82" t="e">
        <f t="shared" si="141"/>
        <v>#VALUE!</v>
      </c>
      <c r="AV86" s="82">
        <f t="shared" si="141"/>
        <v>35.433467058290262</v>
      </c>
      <c r="AW86" s="82" t="e">
        <f t="shared" si="141"/>
        <v>#VALUE!</v>
      </c>
      <c r="AX86" s="82">
        <f t="shared" si="141"/>
        <v>1608.71636222495</v>
      </c>
      <c r="AY86" s="82" t="e">
        <f t="shared" si="141"/>
        <v>#VALUE!</v>
      </c>
      <c r="AZ86" s="82">
        <f t="shared" si="141"/>
        <v>3539.9771617892256</v>
      </c>
      <c r="BA86" s="82" t="e">
        <f t="shared" si="141"/>
        <v>#VALUE!</v>
      </c>
      <c r="BB86" s="82">
        <f t="shared" si="141"/>
        <v>3427.4629792175401</v>
      </c>
      <c r="BC86" s="82">
        <f t="shared" si="141"/>
        <v>9131.1019638473954</v>
      </c>
      <c r="BD86" s="82">
        <f t="shared" si="141"/>
        <v>4256.028197902313</v>
      </c>
      <c r="BE86" s="82">
        <f t="shared" si="141"/>
        <v>1316.75977420868</v>
      </c>
      <c r="BF86" s="82">
        <f t="shared" si="141"/>
        <v>-1981.6030769041972</v>
      </c>
    </row>
    <row r="87" spans="2:58">
      <c r="B87" s="165" t="s">
        <v>785</v>
      </c>
      <c r="C87" s="129" t="s">
        <v>450</v>
      </c>
      <c r="D87" s="73">
        <f>$C$92*(D86^2)+(D86*$C$93)+$C$94</f>
        <v>42.437689069999969</v>
      </c>
      <c r="E87" s="53">
        <f>E27</f>
        <v>43.74</v>
      </c>
      <c r="F87" s="53">
        <f>G27</f>
        <v>34.840000000000003</v>
      </c>
      <c r="G87" s="53">
        <f>I27</f>
        <v>34.68</v>
      </c>
      <c r="H87" s="53">
        <f>K27</f>
        <v>29.52</v>
      </c>
      <c r="I87" s="53">
        <f>M27</f>
        <v>24.71</v>
      </c>
      <c r="J87" s="53">
        <f>O27</f>
        <v>19.73</v>
      </c>
      <c r="K87" s="53">
        <f>Q27</f>
        <v>14.85</v>
      </c>
      <c r="L87" s="73">
        <f>$C$92*(L86^2)+(L86*$C$93)+$C$94</f>
        <v>39.828395642299988</v>
      </c>
      <c r="M87" s="73">
        <f>$C$92*(M86^2)+(M86*$C$93)+$C$94</f>
        <v>42.97997541279998</v>
      </c>
      <c r="AO87" s="130" t="s">
        <v>611</v>
      </c>
      <c r="AP87" s="82" t="e">
        <f t="shared" si="141"/>
        <v>#VALUE!</v>
      </c>
      <c r="AQ87" s="82" t="e">
        <f t="shared" si="141"/>
        <v>#VALUE!</v>
      </c>
      <c r="AR87" s="82">
        <f t="shared" si="141"/>
        <v>-1747.5192927054886</v>
      </c>
      <c r="AS87" s="82" t="e">
        <f t="shared" si="141"/>
        <v>#VALUE!</v>
      </c>
      <c r="AT87" s="82">
        <f t="shared" si="141"/>
        <v>1441.3465187286201</v>
      </c>
      <c r="AU87" s="82" t="e">
        <f t="shared" si="141"/>
        <v>#VALUE!</v>
      </c>
      <c r="AV87" s="82">
        <f t="shared" si="141"/>
        <v>252.19324126695574</v>
      </c>
      <c r="AW87" s="82" t="e">
        <f t="shared" si="141"/>
        <v>#VALUE!</v>
      </c>
      <c r="AX87" s="82">
        <f t="shared" si="141"/>
        <v>1825.47613643363</v>
      </c>
      <c r="AY87" s="82" t="e">
        <f t="shared" si="141"/>
        <v>#VALUE!</v>
      </c>
      <c r="AZ87" s="82">
        <f t="shared" si="141"/>
        <v>3756.7369359979057</v>
      </c>
      <c r="BA87" s="82" t="e">
        <f t="shared" si="141"/>
        <v>#VALUE!</v>
      </c>
      <c r="BB87" s="82">
        <f t="shared" si="141"/>
        <v>3644.2227534262056</v>
      </c>
      <c r="BC87" s="82">
        <f t="shared" si="141"/>
        <v>9528.494883229956</v>
      </c>
      <c r="BD87" s="82">
        <f t="shared" si="141"/>
        <v>4472.787972110993</v>
      </c>
      <c r="BE87" s="82">
        <f t="shared" si="141"/>
        <v>1533.5195484173455</v>
      </c>
      <c r="BF87" s="82">
        <f t="shared" si="141"/>
        <v>-1764.8433026955317</v>
      </c>
    </row>
    <row r="88" spans="2:58">
      <c r="AO88" s="130" t="s">
        <v>611</v>
      </c>
      <c r="AP88" s="82" t="e">
        <f t="shared" ref="AP88:BF88" si="142">AP68-$BE$66</f>
        <v>#VALUE!</v>
      </c>
      <c r="AQ88" s="82" t="e">
        <f t="shared" si="142"/>
        <v>#VALUE!</v>
      </c>
      <c r="AR88" s="82">
        <f t="shared" si="142"/>
        <v>-1747.5192927054886</v>
      </c>
      <c r="AS88" s="82" t="e">
        <f t="shared" si="142"/>
        <v>#VALUE!</v>
      </c>
      <c r="AT88" s="82">
        <f t="shared" si="142"/>
        <v>1441.3465187286201</v>
      </c>
      <c r="AU88" s="82" t="e">
        <f t="shared" si="142"/>
        <v>#VALUE!</v>
      </c>
      <c r="AV88" s="82">
        <f t="shared" si="142"/>
        <v>252.19324126695574</v>
      </c>
      <c r="AW88" s="82" t="e">
        <f t="shared" si="142"/>
        <v>#VALUE!</v>
      </c>
      <c r="AX88" s="82">
        <f t="shared" si="142"/>
        <v>1825.47613643363</v>
      </c>
      <c r="AY88" s="82" t="e">
        <f t="shared" si="142"/>
        <v>#VALUE!</v>
      </c>
      <c r="AZ88" s="82">
        <f t="shared" si="142"/>
        <v>3756.7369359979057</v>
      </c>
      <c r="BA88" s="82" t="e">
        <f t="shared" si="142"/>
        <v>#VALUE!</v>
      </c>
      <c r="BB88" s="82">
        <f t="shared" si="142"/>
        <v>3644.2227534262056</v>
      </c>
      <c r="BC88" s="82">
        <f t="shared" si="142"/>
        <v>9528.494883229956</v>
      </c>
      <c r="BD88" s="82">
        <f t="shared" si="142"/>
        <v>4472.787972110993</v>
      </c>
      <c r="BE88" s="82">
        <f t="shared" si="142"/>
        <v>1533.5195484173455</v>
      </c>
      <c r="BF88" s="82">
        <f t="shared" si="142"/>
        <v>-1764.8433026955317</v>
      </c>
    </row>
    <row r="89" spans="2:58">
      <c r="B89" s="1" t="s">
        <v>390</v>
      </c>
      <c r="AO89" s="130" t="s">
        <v>612</v>
      </c>
      <c r="AP89" s="82" t="e">
        <f t="shared" ref="AP89:BF89" si="143">AP69-$BE$66</f>
        <v>#VALUE!</v>
      </c>
      <c r="AQ89" s="82" t="e">
        <f t="shared" si="143"/>
        <v>#VALUE!</v>
      </c>
      <c r="AR89" s="82">
        <f t="shared" si="143"/>
        <v>-1530.7595184968086</v>
      </c>
      <c r="AS89" s="82" t="e">
        <f t="shared" si="143"/>
        <v>#VALUE!</v>
      </c>
      <c r="AT89" s="82">
        <f t="shared" si="143"/>
        <v>1658.1062929372856</v>
      </c>
      <c r="AU89" s="82" t="e">
        <f t="shared" si="143"/>
        <v>#VALUE!</v>
      </c>
      <c r="AV89" s="82">
        <f t="shared" si="143"/>
        <v>468.95301547563577</v>
      </c>
      <c r="AW89" s="82" t="e">
        <f t="shared" si="143"/>
        <v>#VALUE!</v>
      </c>
      <c r="AX89" s="82">
        <f t="shared" si="143"/>
        <v>2042.2359106422955</v>
      </c>
      <c r="AY89" s="82" t="e">
        <f t="shared" si="143"/>
        <v>#VALUE!</v>
      </c>
      <c r="AZ89" s="82">
        <f t="shared" si="143"/>
        <v>3973.4967102065857</v>
      </c>
      <c r="BA89" s="82" t="e">
        <f t="shared" si="143"/>
        <v>#VALUE!</v>
      </c>
      <c r="BB89" s="82">
        <f t="shared" si="143"/>
        <v>3860.9825276348856</v>
      </c>
      <c r="BC89" s="82">
        <f t="shared" si="143"/>
        <v>9925.8878026125312</v>
      </c>
      <c r="BD89" s="82">
        <f t="shared" si="143"/>
        <v>4689.5477463196585</v>
      </c>
      <c r="BE89" s="82">
        <f t="shared" si="143"/>
        <v>1750.2793226260255</v>
      </c>
      <c r="BF89" s="82">
        <f t="shared" si="143"/>
        <v>-1548.0835284868517</v>
      </c>
    </row>
    <row r="90" spans="2:58">
      <c r="B90" t="s">
        <v>391</v>
      </c>
      <c r="AO90" s="130" t="s">
        <v>613</v>
      </c>
      <c r="AP90" s="82" t="e">
        <f t="shared" ref="AP90:BF90" si="144">AP70-$BE$66</f>
        <v>#VALUE!</v>
      </c>
      <c r="AQ90" s="82" t="e">
        <f t="shared" si="144"/>
        <v>#VALUE!</v>
      </c>
      <c r="AR90" s="82">
        <f t="shared" si="144"/>
        <v>-1313.9997442881431</v>
      </c>
      <c r="AS90" s="82" t="e">
        <f t="shared" si="144"/>
        <v>#VALUE!</v>
      </c>
      <c r="AT90" s="82">
        <f t="shared" si="144"/>
        <v>1874.8660671459656</v>
      </c>
      <c r="AU90" s="82" t="e">
        <f t="shared" si="144"/>
        <v>#VALUE!</v>
      </c>
      <c r="AV90" s="82">
        <f t="shared" si="144"/>
        <v>685.71278968430124</v>
      </c>
      <c r="AW90" s="82" t="e">
        <f t="shared" si="144"/>
        <v>#VALUE!</v>
      </c>
      <c r="AX90" s="82">
        <f t="shared" si="144"/>
        <v>2258.9956848509755</v>
      </c>
      <c r="AY90" s="82" t="e">
        <f t="shared" si="144"/>
        <v>#VALUE!</v>
      </c>
      <c r="AZ90" s="82">
        <f t="shared" si="144"/>
        <v>4190.2564844152512</v>
      </c>
      <c r="BA90" s="82" t="e">
        <f t="shared" si="144"/>
        <v>#VALUE!</v>
      </c>
      <c r="BB90" s="82">
        <f t="shared" si="144"/>
        <v>4077.7423018435511</v>
      </c>
      <c r="BC90" s="82" t="e">
        <f t="shared" si="144"/>
        <v>#VALUE!</v>
      </c>
      <c r="BD90" s="82">
        <f t="shared" si="144"/>
        <v>4906.3075205283385</v>
      </c>
      <c r="BE90" s="82">
        <f t="shared" si="144"/>
        <v>1967.039096834691</v>
      </c>
      <c r="BF90" s="82">
        <f t="shared" si="144"/>
        <v>-1331.3237542781717</v>
      </c>
    </row>
    <row r="91" spans="2:58">
      <c r="B91" t="s">
        <v>392</v>
      </c>
      <c r="AO91" s="130" t="s">
        <v>614</v>
      </c>
      <c r="AP91" s="82" t="e">
        <f t="shared" ref="AP91:BF91" si="145">AP71-$BE$66</f>
        <v>#VALUE!</v>
      </c>
      <c r="AQ91" s="82" t="e">
        <f t="shared" si="145"/>
        <v>#VALUE!</v>
      </c>
      <c r="AR91" s="82">
        <f t="shared" si="145"/>
        <v>-1097.2399700794631</v>
      </c>
      <c r="AS91" s="82" t="e">
        <f t="shared" si="145"/>
        <v>#VALUE!</v>
      </c>
      <c r="AT91" s="82">
        <f t="shared" si="145"/>
        <v>2091.6258413546457</v>
      </c>
      <c r="AU91" s="82" t="e">
        <f t="shared" si="145"/>
        <v>#VALUE!</v>
      </c>
      <c r="AV91" s="82">
        <f t="shared" si="145"/>
        <v>902.47256389298127</v>
      </c>
      <c r="AW91" s="82" t="e">
        <f t="shared" si="145"/>
        <v>#VALUE!</v>
      </c>
      <c r="AX91" s="82">
        <f t="shared" si="145"/>
        <v>2475.755459059641</v>
      </c>
      <c r="AY91" s="82" t="e">
        <f t="shared" si="145"/>
        <v>#VALUE!</v>
      </c>
      <c r="AZ91" s="82">
        <f t="shared" si="145"/>
        <v>4407.0162586239312</v>
      </c>
      <c r="BA91" s="82" t="e">
        <f t="shared" si="145"/>
        <v>#VALUE!</v>
      </c>
      <c r="BB91" s="82">
        <f t="shared" si="145"/>
        <v>4294.5020760522311</v>
      </c>
      <c r="BC91" s="82" t="e">
        <f t="shared" si="145"/>
        <v>#VALUE!</v>
      </c>
      <c r="BD91" s="82">
        <f t="shared" si="145"/>
        <v>5123.067294737004</v>
      </c>
      <c r="BE91" s="82">
        <f t="shared" si="145"/>
        <v>2183.798871043371</v>
      </c>
      <c r="BF91" s="82">
        <f t="shared" si="145"/>
        <v>-1114.5639800695062</v>
      </c>
    </row>
    <row r="92" spans="2:58">
      <c r="B92" t="s">
        <v>393</v>
      </c>
      <c r="C92" s="8">
        <v>-3.3E-3</v>
      </c>
      <c r="AO92" s="130" t="s">
        <v>615</v>
      </c>
      <c r="AP92" s="82" t="e">
        <f t="shared" ref="AP92:BF92" si="146">AP72-$BE$66</f>
        <v>#VALUE!</v>
      </c>
      <c r="AQ92" s="82" t="e">
        <f t="shared" si="146"/>
        <v>#VALUE!</v>
      </c>
      <c r="AR92" s="82">
        <f t="shared" si="146"/>
        <v>-13.441099036092055</v>
      </c>
      <c r="AS92" s="82" t="e">
        <f t="shared" si="146"/>
        <v>#VALUE!</v>
      </c>
      <c r="AT92" s="82">
        <f t="shared" si="146"/>
        <v>3175.4247123980022</v>
      </c>
      <c r="AU92" s="82" t="e">
        <f t="shared" si="146"/>
        <v>#VALUE!</v>
      </c>
      <c r="AV92" s="82">
        <f t="shared" si="146"/>
        <v>3165.4976307166362</v>
      </c>
      <c r="AW92" s="82" t="e">
        <f t="shared" si="146"/>
        <v>#VALUE!</v>
      </c>
      <c r="AX92" s="82">
        <f t="shared" si="146"/>
        <v>4640.7662718555221</v>
      </c>
      <c r="AY92" s="82" t="e">
        <f t="shared" si="146"/>
        <v>#VALUE!</v>
      </c>
      <c r="AZ92" s="82">
        <f t="shared" si="146"/>
        <v>6480.6610710567038</v>
      </c>
      <c r="BA92" s="82" t="e">
        <f t="shared" si="146"/>
        <v>#VALUE!</v>
      </c>
      <c r="BB92" s="82">
        <f t="shared" si="146"/>
        <v>5378.3009470956022</v>
      </c>
      <c r="BC92" s="82" t="e">
        <f t="shared" si="146"/>
        <v>#VALUE!</v>
      </c>
      <c r="BD92" s="82">
        <f t="shared" si="146"/>
        <v>6206.866165780375</v>
      </c>
      <c r="BE92" s="82">
        <f t="shared" si="146"/>
        <v>3267.5977420867421</v>
      </c>
      <c r="BF92" s="82">
        <f t="shared" si="146"/>
        <v>-30.765109026135178</v>
      </c>
    </row>
    <row r="93" spans="2:58">
      <c r="B93" t="s">
        <v>394</v>
      </c>
      <c r="C93" s="8">
        <v>1.1722999999999999</v>
      </c>
    </row>
    <row r="94" spans="2:58">
      <c r="B94" t="s">
        <v>395</v>
      </c>
      <c r="C94" s="8">
        <v>-60.829000000000001</v>
      </c>
      <c r="AO94" s="11" t="s">
        <v>717</v>
      </c>
    </row>
    <row r="95" spans="2:58" ht="72">
      <c r="AO95" s="144" t="s">
        <v>16</v>
      </c>
      <c r="AP95" s="117" t="s">
        <v>343</v>
      </c>
      <c r="AQ95" s="117" t="s">
        <v>435</v>
      </c>
      <c r="AR95" s="117" t="s">
        <v>436</v>
      </c>
      <c r="AS95" s="117" t="s">
        <v>437</v>
      </c>
      <c r="AT95" s="117" t="s">
        <v>438</v>
      </c>
      <c r="AU95" s="117" t="s">
        <v>439</v>
      </c>
      <c r="AV95" s="117" t="s">
        <v>440</v>
      </c>
      <c r="AW95" s="117" t="s">
        <v>441</v>
      </c>
      <c r="AX95" s="117" t="s">
        <v>442</v>
      </c>
      <c r="AY95" s="117" t="s">
        <v>443</v>
      </c>
      <c r="AZ95" s="117" t="s">
        <v>444</v>
      </c>
      <c r="BA95" s="117" t="s">
        <v>445</v>
      </c>
      <c r="BB95" s="117" t="s">
        <v>446</v>
      </c>
      <c r="BC95" s="117" t="s">
        <v>447</v>
      </c>
      <c r="BD95" s="117" t="s">
        <v>677</v>
      </c>
      <c r="BE95" s="117" t="s">
        <v>351</v>
      </c>
      <c r="BF95" s="117" t="s">
        <v>791</v>
      </c>
    </row>
    <row r="96" spans="2:58">
      <c r="AO96" s="133" t="s">
        <v>667</v>
      </c>
      <c r="AP96" s="132"/>
      <c r="AQ96" s="132"/>
      <c r="AR96" s="132"/>
      <c r="AS96" s="132"/>
      <c r="AT96" s="132"/>
      <c r="AU96" s="132"/>
      <c r="AV96" s="132"/>
      <c r="AW96" s="132"/>
      <c r="AX96" s="132"/>
      <c r="AY96" s="132"/>
      <c r="AZ96" s="132"/>
      <c r="BA96" s="132"/>
      <c r="BB96" s="132"/>
      <c r="BC96" s="132"/>
      <c r="BD96" s="132"/>
      <c r="BE96" s="132"/>
      <c r="BF96" s="132"/>
    </row>
    <row r="97" spans="2:58">
      <c r="B97" s="1" t="s">
        <v>715</v>
      </c>
      <c r="AO97" s="130" t="s">
        <v>609</v>
      </c>
      <c r="AP97" s="82" cm="1">
        <f t="array" ref="AP97">AP58-MIN(IF(ISNUMBER($AP$58:$BE$58),$AP$58:$BE$58))</f>
        <v>4001.5692307692225</v>
      </c>
      <c r="AQ97" s="82" cm="1">
        <f t="array" ref="AQ97">AQ58-MIN(IF(ISNUMBER($AP$58:$BE$58),$AP$58:$BE$58))</f>
        <v>4504.5333311804134</v>
      </c>
      <c r="AR97" s="82" cm="1">
        <f t="array" ref="AR97">AR58-MIN(IF(ISNUMBER($AP$58:$BE$58),$AP$58:$BE$58))</f>
        <v>0</v>
      </c>
      <c r="AS97" s="82" cm="1">
        <f t="array" ref="AS97">AS58-MIN(IF(ISNUMBER($AP$58:$BE$58),$AP$58:$BE$58))</f>
        <v>5384.9727601978666</v>
      </c>
      <c r="AT97" s="82" cm="1">
        <f t="array" ref="AT97">AT58-MIN(IF(ISNUMBER($AP$58:$BE$58),$AP$58:$BE$58))</f>
        <v>3373.1999999999825</v>
      </c>
      <c r="AU97" s="82" cm="1">
        <f t="array" ref="AU97">AU58-MIN(IF(ISNUMBER($AP$58:$BE$58),$AP$58:$BE$58))</f>
        <v>4183.2349953232624</v>
      </c>
      <c r="AV97" s="82" cm="1">
        <f t="array" ref="AV97">AV58-MIN(IF(ISNUMBER($AP$58:$BE$58),$AP$58:$BE$58))</f>
        <v>1521.3999999999942</v>
      </c>
      <c r="AW97" s="82" cm="1">
        <f t="array" ref="AW97">AW58-MIN(IF(ISNUMBER($AP$58:$BE$58),$AP$58:$BE$58))</f>
        <v>5184.2022574741422</v>
      </c>
      <c r="AX97" s="82" cm="1">
        <f t="array" ref="AX97">AX58-MIN(IF(ISNUMBER($AP$58:$BE$58),$AP$58:$BE$58))</f>
        <v>3212.2999999999884</v>
      </c>
      <c r="AY97" s="82" cm="1">
        <f t="array" ref="AY97">AY58-MIN(IF(ISNUMBER($AP$58:$BE$58),$AP$58:$BE$58))</f>
        <v>6581.9672828512121</v>
      </c>
      <c r="AZ97" s="82" cm="1">
        <f t="array" ref="AZ97">AZ58-MIN(IF(ISNUMBER($AP$58:$BE$58),$AP$58:$BE$58))</f>
        <v>5253.1999999999825</v>
      </c>
      <c r="BA97" s="82" cm="1">
        <f t="array" ref="BA97">BA58-MIN(IF(ISNUMBER($AP$58:$BE$58),$AP$58:$BE$58))</f>
        <v>5917.1019660898601</v>
      </c>
      <c r="BB97" s="82" cm="1">
        <f t="array" ref="BB97">BB58-MIN(IF(ISNUMBER($AP$58:$BE$58),$AP$58:$BE$58))</f>
        <v>5254.1999999999825</v>
      </c>
      <c r="BC97" s="82" cm="1">
        <f t="array" ref="BC97">BC58-MIN(IF(ISNUMBER($AP$58:$BE$58),$AP$58:$BE$58))</f>
        <v>5486</v>
      </c>
      <c r="BD97" s="82" cm="1">
        <f t="array" ref="BD97">BD58-MIN(IF(ISNUMBER($AP$58:$BE$58),$AP$58:$BE$58))</f>
        <v>6194</v>
      </c>
      <c r="BE97" s="82" cm="1">
        <f t="array" ref="BE97">BE58-MIN(IF(ISNUMBER($AP$58:$BE$58),$AP$58:$BE$58))</f>
        <v>3370.1999999999825</v>
      </c>
      <c r="BF97" s="82" cm="1">
        <f t="array" ref="BF97">BF58-MIN(IF(ISNUMBER($AP$58:$BF$58),$AP$58:$BF$58))</f>
        <v>0</v>
      </c>
    </row>
    <row r="98" spans="2:58">
      <c r="B98" t="s">
        <v>722</v>
      </c>
      <c r="AO98" s="130" t="s">
        <v>610</v>
      </c>
      <c r="AP98" s="82" cm="1">
        <f t="array" ref="AP98">AP59-MIN(IF(ISNUMBER($AP$58:$BE$58),$AP$58:$BE$58))</f>
        <v>5843.0193831219804</v>
      </c>
      <c r="AQ98" s="82" cm="1">
        <f t="array" ref="AQ98">AQ59-MIN(IF(ISNUMBER($AP$58:$BE$58),$AP$58:$BE$58))</f>
        <v>5633.6757912254689</v>
      </c>
      <c r="AR98" s="82" cm="1">
        <f t="array" ref="AR98">AR59-MIN(IF(ISNUMBER($AP$58:$BE$58),$AP$58:$BE$58))</f>
        <v>0</v>
      </c>
      <c r="AS98" s="82" cm="1">
        <f t="array" ref="AS98">AS59-MIN(IF(ISNUMBER($AP$58:$BE$58),$AP$58:$BE$58))</f>
        <v>6000.8686474951683</v>
      </c>
      <c r="AT98" s="82" cm="1">
        <f t="array" ref="AT98">AT59-MIN(IF(ISNUMBER($AP$58:$BE$58),$AP$58:$BE$58))</f>
        <v>3373.1999999999825</v>
      </c>
      <c r="AU98" s="82" cm="1">
        <f t="array" ref="AU98">AU59-MIN(IF(ISNUMBER($AP$58:$BE$58),$AP$58:$BE$58))</f>
        <v>6103.9066181377275</v>
      </c>
      <c r="AV98" s="82" cm="1">
        <f t="array" ref="AV98">AV59-MIN(IF(ISNUMBER($AP$58:$BE$58),$AP$58:$BE$58))</f>
        <v>1521.3999999999942</v>
      </c>
      <c r="AW98" s="82" cm="1">
        <f t="array" ref="AW98">AW59-MIN(IF(ISNUMBER($AP$58:$BE$58),$AP$58:$BE$58))</f>
        <v>5800.0981447714439</v>
      </c>
      <c r="AX98" s="82" cm="1">
        <f t="array" ref="AX98">AX59-MIN(IF(ISNUMBER($AP$58:$BE$58),$AP$58:$BE$58))</f>
        <v>3212.2999999999884</v>
      </c>
      <c r="AY98" s="82" cm="1">
        <f t="array" ref="AY98">AY59-MIN(IF(ISNUMBER($AP$58:$BE$58),$AP$58:$BE$58))</f>
        <v>7197.8631701485283</v>
      </c>
      <c r="AZ98" s="82" cm="1">
        <f t="array" ref="AZ98">AZ59-MIN(IF(ISNUMBER($AP$58:$BE$58),$AP$58:$BE$58))</f>
        <v>5253.1999999999825</v>
      </c>
      <c r="BA98" s="82" cm="1">
        <f t="array" ref="BA98">BA59-MIN(IF(ISNUMBER($AP$58:$BE$58),$AP$58:$BE$58))</f>
        <v>6532.9978533871763</v>
      </c>
      <c r="BB98" s="82" cm="1">
        <f t="array" ref="BB98">BB59-MIN(IF(ISNUMBER($AP$58:$BE$58),$AP$58:$BE$58))</f>
        <v>5254.1999999999825</v>
      </c>
      <c r="BC98" s="82" cm="1">
        <f t="array" ref="BC98">BC59-MIN(IF(ISNUMBER($AP$58:$BE$58),$AP$58:$BE$58))</f>
        <v>6820.3033261190285</v>
      </c>
      <c r="BD98" s="82" cm="1">
        <f t="array" ref="BD98">BD59-MIN(IF(ISNUMBER($AP$58:$BE$58),$AP$58:$BE$58))</f>
        <v>6194</v>
      </c>
      <c r="BE98" s="82" cm="1">
        <f t="array" ref="BE98">BE59-MIN(IF(ISNUMBER($AP$58:$BE$58),$AP$58:$BE$58))</f>
        <v>3370.1999999999825</v>
      </c>
      <c r="BF98" s="82" cm="1">
        <f t="array" ref="BF98">BF59-MIN(IF(ISNUMBER($AP$58:$BF$58),$AP$58:$BF$58))</f>
        <v>0</v>
      </c>
    </row>
    <row r="99" spans="2:58" s="150" customFormat="1" ht="57.6">
      <c r="C99" s="149" t="str">
        <f>D2</f>
        <v>Fabric Standard</v>
      </c>
      <c r="D99" s="119" t="str">
        <f>D3</f>
        <v>Part L 21</v>
      </c>
      <c r="E99" s="119" t="str">
        <f t="shared" ref="E99:T99" si="147">E3</f>
        <v xml:space="preserve">Notional Building C&amp;B </v>
      </c>
      <c r="F99" s="119" t="str">
        <f t="shared" si="147"/>
        <v xml:space="preserve">Notional Building C&amp;B </v>
      </c>
      <c r="G99" s="119" t="str">
        <f t="shared" si="147"/>
        <v>35 kWh/m2.year</v>
      </c>
      <c r="H99" s="119" t="str">
        <f t="shared" si="147"/>
        <v>35 kWh/m2.year</v>
      </c>
      <c r="I99" s="119" t="str">
        <f t="shared" si="147"/>
        <v>35 kWh/m2.year</v>
      </c>
      <c r="J99" s="119" t="str">
        <f t="shared" si="147"/>
        <v>35 kWh/m2.year</v>
      </c>
      <c r="K99" s="119" t="str">
        <f t="shared" si="147"/>
        <v>30 kWh/m2.year</v>
      </c>
      <c r="L99" s="119" t="str">
        <f t="shared" si="147"/>
        <v>30 kWh/m2.year</v>
      </c>
      <c r="M99" s="119" t="str">
        <f t="shared" si="147"/>
        <v>25 kWh/m2.year</v>
      </c>
      <c r="N99" s="119" t="str">
        <f t="shared" si="147"/>
        <v>25 kWh/m2.year</v>
      </c>
      <c r="O99" s="119" t="str">
        <f t="shared" si="147"/>
        <v>20 kWh/m2.year</v>
      </c>
      <c r="P99" s="119" t="str">
        <f t="shared" si="147"/>
        <v>20 kWh/m2.year</v>
      </c>
      <c r="Q99" s="119" t="str">
        <f t="shared" si="147"/>
        <v>15 kWh/m2.year (Passivhaus)</v>
      </c>
      <c r="R99" s="119" t="str">
        <f t="shared" si="147"/>
        <v>15 kWh/m2.year (Passivhaus)</v>
      </c>
      <c r="S99" s="119" t="str">
        <f t="shared" si="147"/>
        <v>FHS</v>
      </c>
      <c r="T99" s="119" t="str">
        <f t="shared" si="147"/>
        <v>Bespoke</v>
      </c>
      <c r="V99" s="151"/>
      <c r="AO99" s="152" t="s">
        <v>611</v>
      </c>
      <c r="AP99" s="82" cm="1">
        <f t="array" ref="AP99">AP60-MIN(IF(ISNUMBER($AP$58:$BE$58),$AP$58:$BE$58))</f>
        <v>6972.1618431670504</v>
      </c>
      <c r="AQ99" s="82" cm="1">
        <f t="array" ref="AQ99">AQ60-MIN(IF(ISNUMBER($AP$58:$BE$58),$AP$58:$BE$58))</f>
        <v>6762.8182512705389</v>
      </c>
      <c r="AR99" s="82" cm="1">
        <f t="array" ref="AR99">AR60-MIN(IF(ISNUMBER($AP$58:$BE$58),$AP$58:$BE$58))</f>
        <v>0</v>
      </c>
      <c r="AS99" s="82" cm="1">
        <f t="array" ref="AS99">AS60-MIN(IF(ISNUMBER($AP$58:$BE$58),$AP$58:$BE$58))</f>
        <v>7893.0683137862361</v>
      </c>
      <c r="AT99" s="82" cm="1">
        <f t="array" ref="AT99">AT60-MIN(IF(ISNUMBER($AP$58:$BE$58),$AP$58:$BE$58))</f>
        <v>3373.1999999999825</v>
      </c>
      <c r="AU99" s="82" cm="1">
        <f t="array" ref="AU99">AU60-MIN(IF(ISNUMBER($AP$58:$BE$58),$AP$58:$BE$58))</f>
        <v>7233.0490781827975</v>
      </c>
      <c r="AV99" s="82" cm="1">
        <f t="array" ref="AV99">AV60-MIN(IF(ISNUMBER($AP$58:$BE$58),$AP$58:$BE$58))</f>
        <v>1521.3999999999942</v>
      </c>
      <c r="AW99" s="82" cm="1">
        <f t="array" ref="AW99">AW60-MIN(IF(ISNUMBER($AP$58:$BE$58),$AP$58:$BE$58))</f>
        <v>7659.0723921260651</v>
      </c>
      <c r="AX99" s="82" cm="1">
        <f t="array" ref="AX99">AX60-MIN(IF(ISNUMBER($AP$58:$BE$58),$AP$58:$BE$58))</f>
        <v>3212.2999999999884</v>
      </c>
      <c r="AY99" s="82" cm="1">
        <f t="array" ref="AY99">AY60-MIN(IF(ISNUMBER($AP$58:$BE$58),$AP$58:$BE$58))</f>
        <v>7813.75905744583</v>
      </c>
      <c r="AZ99" s="82" cm="1">
        <f t="array" ref="AZ99">AZ60-MIN(IF(ISNUMBER($AP$58:$BE$58),$AP$58:$BE$58))</f>
        <v>5253.1999999999825</v>
      </c>
      <c r="BA99" s="82" cm="1">
        <f t="array" ref="BA99">BA60-MIN(IF(ISNUMBER($AP$58:$BE$58),$AP$58:$BE$58))</f>
        <v>7148.893740684478</v>
      </c>
      <c r="BB99" s="82" cm="1">
        <f t="array" ref="BB99">BB60-MIN(IF(ISNUMBER($AP$58:$BE$58),$AP$58:$BE$58))</f>
        <v>5254.1999999999825</v>
      </c>
      <c r="BC99" s="82" cm="1">
        <f t="array" ref="BC99">BC60-MIN(IF(ISNUMBER($AP$58:$BE$58),$AP$58:$BE$58))</f>
        <v>7436.1992134163447</v>
      </c>
      <c r="BD99" s="82" cm="1">
        <f t="array" ref="BD99">BD60-MIN(IF(ISNUMBER($AP$58:$BE$58),$AP$58:$BE$58))</f>
        <v>6194</v>
      </c>
      <c r="BE99" s="82" cm="1">
        <f t="array" ref="BE99">BE60-MIN(IF(ISNUMBER($AP$58:$BE$58),$AP$58:$BE$58))</f>
        <v>3370.1999999999825</v>
      </c>
      <c r="BF99" s="82" cm="1">
        <f t="array" ref="BF99">BF60-MIN(IF(ISNUMBER($AP$58:$BF$58),$AP$58:$BF$58))</f>
        <v>0</v>
      </c>
    </row>
    <row r="100" spans="2:58" s="150" customFormat="1">
      <c r="C100" s="149" t="str">
        <f>C4</f>
        <v>Gas / ASHP</v>
      </c>
      <c r="D100" s="119" t="str">
        <f>D4</f>
        <v>Gas</v>
      </c>
      <c r="E100" s="119" t="str">
        <f t="shared" ref="E100:T100" si="148">E4</f>
        <v>Gas</v>
      </c>
      <c r="F100" s="119" t="str">
        <f t="shared" si="148"/>
        <v>ASHP</v>
      </c>
      <c r="G100" s="119" t="str">
        <f t="shared" si="148"/>
        <v>Gas</v>
      </c>
      <c r="H100" s="119" t="str">
        <f t="shared" si="148"/>
        <v>ASHP</v>
      </c>
      <c r="I100" s="119" t="str">
        <f t="shared" si="148"/>
        <v>Gas</v>
      </c>
      <c r="J100" s="119" t="str">
        <f t="shared" si="148"/>
        <v>ASHP</v>
      </c>
      <c r="K100" s="119" t="str">
        <f t="shared" si="148"/>
        <v>Gas</v>
      </c>
      <c r="L100" s="119" t="str">
        <f t="shared" si="148"/>
        <v>ASHP</v>
      </c>
      <c r="M100" s="119" t="str">
        <f t="shared" si="148"/>
        <v>Gas</v>
      </c>
      <c r="N100" s="119" t="str">
        <f t="shared" si="148"/>
        <v>ASHP</v>
      </c>
      <c r="O100" s="119" t="str">
        <f t="shared" si="148"/>
        <v>Gas</v>
      </c>
      <c r="P100" s="119" t="str">
        <f t="shared" si="148"/>
        <v>ASHP</v>
      </c>
      <c r="Q100" s="119" t="str">
        <f t="shared" si="148"/>
        <v>Gas</v>
      </c>
      <c r="R100" s="119" t="str">
        <f t="shared" si="148"/>
        <v>ASHP</v>
      </c>
      <c r="S100" s="119" t="str">
        <f t="shared" si="148"/>
        <v>ASHP</v>
      </c>
      <c r="T100" s="119" t="str">
        <f t="shared" si="148"/>
        <v>ASHP</v>
      </c>
      <c r="V100" s="151"/>
      <c r="AO100" s="152" t="s">
        <v>612</v>
      </c>
      <c r="AP100" s="82" cm="1">
        <f t="array" ref="AP100">AP61-MIN(IF(ISNUMBER($AP$58:$BE$58),$AP$58:$BE$58))</f>
        <v>8101.3043032121059</v>
      </c>
      <c r="AQ100" s="82" t="e" cm="1">
        <f t="array" ref="AQ100">AQ61-MIN(IF(ISNUMBER($AP$58:$BE$58),$AP$58:$BE$58))</f>
        <v>#VALUE!</v>
      </c>
      <c r="AR100" s="82" cm="1">
        <f t="array" ref="AR100">AR61-MIN(IF(ISNUMBER($AP$58:$BE$58),$AP$58:$BE$58))</f>
        <v>0</v>
      </c>
      <c r="AS100" s="82" cm="1">
        <f t="array" ref="AS100">AS61-MIN(IF(ISNUMBER($AP$58:$BE$58),$AP$58:$BE$58))</f>
        <v>9022.2107738313061</v>
      </c>
      <c r="AT100" s="82" cm="1">
        <f t="array" ref="AT100">AT61-MIN(IF(ISNUMBER($AP$58:$BE$58),$AP$58:$BE$58))</f>
        <v>3373.1999999999825</v>
      </c>
      <c r="AU100" s="82" cm="1">
        <f t="array" ref="AU100">AU61-MIN(IF(ISNUMBER($AP$58:$BE$58),$AP$58:$BE$58))</f>
        <v>8362.191538227853</v>
      </c>
      <c r="AV100" s="82" cm="1">
        <f t="array" ref="AV100">AV61-MIN(IF(ISNUMBER($AP$58:$BE$58),$AP$58:$BE$58))</f>
        <v>1521.3999999999942</v>
      </c>
      <c r="AW100" s="82" cm="1">
        <f t="array" ref="AW100">AW61-MIN(IF(ISNUMBER($AP$58:$BE$58),$AP$58:$BE$58))</f>
        <v>8788.2148521711351</v>
      </c>
      <c r="AX100" s="82" cm="1">
        <f t="array" ref="AX100">AX61-MIN(IF(ISNUMBER($AP$58:$BE$58),$AP$58:$BE$58))</f>
        <v>3212.2999999999884</v>
      </c>
      <c r="AY100" s="82" cm="1">
        <f t="array" ref="AY100">AY61-MIN(IF(ISNUMBER($AP$58:$BE$58),$AP$58:$BE$58))</f>
        <v>9650.0340653624444</v>
      </c>
      <c r="AZ100" s="82" cm="1">
        <f t="array" ref="AZ100">AZ61-MIN(IF(ISNUMBER($AP$58:$BE$58),$AP$58:$BE$58))</f>
        <v>5253.1999999999825</v>
      </c>
      <c r="BA100" s="82" cm="1">
        <f t="array" ref="BA100">BA61-MIN(IF(ISNUMBER($AP$58:$BE$58),$AP$58:$BE$58))</f>
        <v>7764.7896279817942</v>
      </c>
      <c r="BB100" s="82" cm="1">
        <f t="array" ref="BB100">BB61-MIN(IF(ISNUMBER($AP$58:$BE$58),$AP$58:$BE$58))</f>
        <v>5254.1999999999825</v>
      </c>
      <c r="BC100" s="82" cm="1">
        <f t="array" ref="BC100">BC61-MIN(IF(ISNUMBER($AP$58:$BE$58),$AP$58:$BE$58))</f>
        <v>8052.0951007136464</v>
      </c>
      <c r="BD100" s="82" cm="1">
        <f t="array" ref="BD100">BD61-MIN(IF(ISNUMBER($AP$58:$BE$58),$AP$58:$BE$58))</f>
        <v>6194</v>
      </c>
      <c r="BE100" s="82" cm="1">
        <f t="array" ref="BE100">BE61-MIN(IF(ISNUMBER($AP$58:$BE$58),$AP$58:$BE$58))</f>
        <v>3370.1999999999825</v>
      </c>
      <c r="BF100" s="82" cm="1">
        <f t="array" ref="BF100">BF61-MIN(IF(ISNUMBER($AP$58:$BF$58),$AP$58:$BF$58))</f>
        <v>0</v>
      </c>
    </row>
    <row r="101" spans="2:58" s="150" customFormat="1" ht="28.8">
      <c r="C101" s="149" t="str">
        <f>C5</f>
        <v>Nat Vent / MVHR</v>
      </c>
      <c r="D101" s="119" t="str">
        <f>D5</f>
        <v>Natural Ventilation</v>
      </c>
      <c r="E101" s="119" t="str">
        <f t="shared" ref="E101:T101" si="149">E5</f>
        <v>Natural Ventilation</v>
      </c>
      <c r="F101" s="119" t="str">
        <f t="shared" si="149"/>
        <v>Natural Ventilation</v>
      </c>
      <c r="G101" s="119" t="str">
        <f t="shared" si="149"/>
        <v>Natural Ventilation</v>
      </c>
      <c r="H101" s="119" t="str">
        <f t="shared" si="149"/>
        <v>Natural Ventilation</v>
      </c>
      <c r="I101" s="119" t="str">
        <f t="shared" si="149"/>
        <v>MVHR</v>
      </c>
      <c r="J101" s="119" t="str">
        <f t="shared" si="149"/>
        <v>MVHR</v>
      </c>
      <c r="K101" s="119" t="str">
        <f t="shared" si="149"/>
        <v>MVHR</v>
      </c>
      <c r="L101" s="119" t="str">
        <f t="shared" si="149"/>
        <v>MVHR</v>
      </c>
      <c r="M101" s="119" t="str">
        <f t="shared" si="149"/>
        <v>MVHR</v>
      </c>
      <c r="N101" s="119" t="str">
        <f t="shared" si="149"/>
        <v>MVHR</v>
      </c>
      <c r="O101" s="119" t="str">
        <f t="shared" si="149"/>
        <v>MVHR</v>
      </c>
      <c r="P101" s="119" t="str">
        <f t="shared" si="149"/>
        <v>MVHR</v>
      </c>
      <c r="Q101" s="119" t="str">
        <f t="shared" si="149"/>
        <v>MVHR</v>
      </c>
      <c r="R101" s="119" t="str">
        <f t="shared" si="149"/>
        <v>MVHR</v>
      </c>
      <c r="S101" s="119" t="str">
        <f t="shared" si="149"/>
        <v>Natural Ventilation</v>
      </c>
      <c r="T101" s="119" t="str">
        <f t="shared" si="149"/>
        <v>Natural Ventilation</v>
      </c>
      <c r="V101" s="151"/>
      <c r="AO101" s="130" t="s">
        <v>613</v>
      </c>
      <c r="AP101" s="82" t="e" cm="1">
        <f t="array" ref="AP101">AP62-MIN(IF(ISNUMBER($AP$58:$BE$58),$AP$58:$BE$58))</f>
        <v>#VALUE!</v>
      </c>
      <c r="AQ101" s="82" t="e" cm="1">
        <f t="array" ref="AQ101">AQ62-MIN(IF(ISNUMBER($AP$58:$BE$58),$AP$58:$BE$58))</f>
        <v>#VALUE!</v>
      </c>
      <c r="AR101" s="82" cm="1">
        <f t="array" ref="AR101">AR62-MIN(IF(ISNUMBER($AP$58:$BE$58),$AP$58:$BE$58))</f>
        <v>0</v>
      </c>
      <c r="AS101" s="82" cm="1">
        <f t="array" ref="AS101">AS62-MIN(IF(ISNUMBER($AP$58:$BE$58),$AP$58:$BE$58))</f>
        <v>10151.353233876376</v>
      </c>
      <c r="AT101" s="82" cm="1">
        <f t="array" ref="AT101">AT62-MIN(IF(ISNUMBER($AP$58:$BE$58),$AP$58:$BE$58))</f>
        <v>3373.1999999999825</v>
      </c>
      <c r="AU101" s="82" t="e" cm="1">
        <f t="array" ref="AU101">AU62-MIN(IF(ISNUMBER($AP$58:$BE$58),$AP$58:$BE$58))</f>
        <v>#VALUE!</v>
      </c>
      <c r="AV101" s="82" cm="1">
        <f t="array" ref="AV101">AV62-MIN(IF(ISNUMBER($AP$58:$BE$58),$AP$58:$BE$58))</f>
        <v>1521.3999999999942</v>
      </c>
      <c r="AW101" s="82" cm="1">
        <f t="array" ref="AW101">AW62-MIN(IF(ISNUMBER($AP$58:$BE$58),$AP$58:$BE$58))</f>
        <v>9917.3573122162052</v>
      </c>
      <c r="AX101" s="82" cm="1">
        <f t="array" ref="AX101">AX62-MIN(IF(ISNUMBER($AP$58:$BE$58),$AP$58:$BE$58))</f>
        <v>3212.2999999999884</v>
      </c>
      <c r="AY101" s="82" cm="1">
        <f t="array" ref="AY101">AY62-MIN(IF(ISNUMBER($AP$58:$BE$58),$AP$58:$BE$58))</f>
        <v>10779.176525407514</v>
      </c>
      <c r="AZ101" s="82" cm="1">
        <f t="array" ref="AZ101">AZ62-MIN(IF(ISNUMBER($AP$58:$BE$58),$AP$58:$BE$58))</f>
        <v>5253.1999999999825</v>
      </c>
      <c r="BA101" s="82" cm="1">
        <f t="array" ref="BA101">BA62-MIN(IF(ISNUMBER($AP$58:$BE$58),$AP$58:$BE$58))</f>
        <v>9559.4234446783666</v>
      </c>
      <c r="BB101" s="82" cm="1">
        <f t="array" ref="BB101">BB62-MIN(IF(ISNUMBER($AP$58:$BE$58),$AP$58:$BE$58))</f>
        <v>5254.1999999999825</v>
      </c>
      <c r="BC101" s="82" cm="1">
        <f t="array" ref="BC101">BC62-MIN(IF(ISNUMBER($AP$58:$BE$58),$AP$58:$BE$58))</f>
        <v>8667.9909880109626</v>
      </c>
      <c r="BD101" s="82" cm="1">
        <f t="array" ref="BD101">BD62-MIN(IF(ISNUMBER($AP$58:$BE$58),$AP$58:$BE$58))</f>
        <v>6194</v>
      </c>
      <c r="BE101" s="82" cm="1">
        <f t="array" ref="BE101">BE62-MIN(IF(ISNUMBER($AP$58:$BE$58),$AP$58:$BE$58))</f>
        <v>3370.1999999999825</v>
      </c>
      <c r="BF101" s="82" cm="1">
        <f t="array" ref="BF101">BF62-MIN(IF(ISNUMBER($AP$58:$BF$58),$AP$58:$BF$58))</f>
        <v>0</v>
      </c>
    </row>
    <row r="102" spans="2:58">
      <c r="B102" s="41" t="s">
        <v>723</v>
      </c>
      <c r="C102" s="146"/>
      <c r="AO102" s="130" t="s">
        <v>614</v>
      </c>
      <c r="AP102" s="82" t="e" cm="1">
        <f t="array" ref="AP102">AP63-MIN(IF(ISNUMBER($AP$58:$BE$58),$AP$58:$BE$58))</f>
        <v>#VALUE!</v>
      </c>
      <c r="AQ102" s="82" t="e" cm="1">
        <f t="array" ref="AQ102">AQ63-MIN(IF(ISNUMBER($AP$58:$BE$58),$AP$58:$BE$58))</f>
        <v>#VALUE!</v>
      </c>
      <c r="AR102" s="82" cm="1">
        <f t="array" ref="AR102">AR63-MIN(IF(ISNUMBER($AP$58:$BE$58),$AP$58:$BE$58))</f>
        <v>0</v>
      </c>
      <c r="AS102" s="82" t="e" cm="1">
        <f t="array" ref="AS102">AS63-MIN(IF(ISNUMBER($AP$58:$BE$58),$AP$58:$BE$58))</f>
        <v>#VALUE!</v>
      </c>
      <c r="AT102" s="82" cm="1">
        <f t="array" ref="AT102">AT63-MIN(IF(ISNUMBER($AP$58:$BE$58),$AP$58:$BE$58))</f>
        <v>3373.1999999999825</v>
      </c>
      <c r="AU102" s="82" t="e" cm="1">
        <f t="array" ref="AU102">AU63-MIN(IF(ISNUMBER($AP$58:$BE$58),$AP$58:$BE$58))</f>
        <v>#VALUE!</v>
      </c>
      <c r="AV102" s="82" cm="1">
        <f t="array" ref="AV102">AV63-MIN(IF(ISNUMBER($AP$58:$BE$58),$AP$58:$BE$58))</f>
        <v>1521.3999999999942</v>
      </c>
      <c r="AW102" s="82" t="e" cm="1">
        <f t="array" ref="AW102">AW63-MIN(IF(ISNUMBER($AP$58:$BE$58),$AP$58:$BE$58))</f>
        <v>#VALUE!</v>
      </c>
      <c r="AX102" s="82" cm="1">
        <f t="array" ref="AX102">AX63-MIN(IF(ISNUMBER($AP$58:$BE$58),$AP$58:$BE$58))</f>
        <v>3212.2999999999884</v>
      </c>
      <c r="AY102" s="82" cm="1">
        <f t="array" ref="AY102">AY63-MIN(IF(ISNUMBER($AP$58:$BE$58),$AP$58:$BE$58))</f>
        <v>11908.318985452584</v>
      </c>
      <c r="AZ102" s="82" cm="1">
        <f t="array" ref="AZ102">AZ63-MIN(IF(ISNUMBER($AP$58:$BE$58),$AP$58:$BE$58))</f>
        <v>5253.1999999999825</v>
      </c>
      <c r="BA102" s="82" cm="1">
        <f t="array" ref="BA102">BA63-MIN(IF(ISNUMBER($AP$58:$BE$58),$AP$58:$BE$58))</f>
        <v>10688.565904723422</v>
      </c>
      <c r="BB102" s="82" cm="1">
        <f t="array" ref="BB102">BB63-MIN(IF(ISNUMBER($AP$58:$BE$58),$AP$58:$BE$58))</f>
        <v>5254.1999999999825</v>
      </c>
      <c r="BC102" s="82" cm="1">
        <f t="array" ref="BC102">BC63-MIN(IF(ISNUMBER($AP$58:$BE$58),$AP$58:$BE$58))</f>
        <v>10432.125938065146</v>
      </c>
      <c r="BD102" s="82" cm="1">
        <f t="array" ref="BD102">BD63-MIN(IF(ISNUMBER($AP$58:$BE$58),$AP$58:$BE$58))</f>
        <v>6194</v>
      </c>
      <c r="BE102" s="82" cm="1">
        <f t="array" ref="BE102">BE63-MIN(IF(ISNUMBER($AP$58:$BE$58),$AP$58:$BE$58))</f>
        <v>3370.1999999999825</v>
      </c>
      <c r="BF102" s="82" cm="1">
        <f t="array" ref="BF102">BF63-MIN(IF(ISNUMBER($AP$58:$BF$58),$AP$58:$BF$58))</f>
        <v>0</v>
      </c>
    </row>
    <row r="103" spans="2:58">
      <c r="B103" s="71" t="s">
        <v>621</v>
      </c>
      <c r="C103" s="146"/>
      <c r="D103" s="50">
        <v>1</v>
      </c>
      <c r="E103" s="50">
        <v>1</v>
      </c>
      <c r="F103" s="50">
        <v>1</v>
      </c>
      <c r="G103" s="50">
        <v>1</v>
      </c>
      <c r="H103" s="50">
        <v>1</v>
      </c>
      <c r="I103" s="50">
        <v>1</v>
      </c>
      <c r="J103" s="50">
        <v>1</v>
      </c>
      <c r="K103" s="50">
        <v>1</v>
      </c>
      <c r="L103" s="50">
        <v>1</v>
      </c>
      <c r="M103" s="50">
        <v>1</v>
      </c>
      <c r="N103" s="50">
        <v>1</v>
      </c>
      <c r="O103" s="50">
        <v>1</v>
      </c>
      <c r="P103" s="50">
        <v>1</v>
      </c>
      <c r="Q103" s="50">
        <v>1</v>
      </c>
      <c r="R103" s="50">
        <v>1</v>
      </c>
      <c r="S103" s="50">
        <v>1</v>
      </c>
      <c r="T103" s="50">
        <v>0</v>
      </c>
      <c r="AO103" s="130" t="s">
        <v>615</v>
      </c>
      <c r="AP103" s="82" t="e" cm="1">
        <f t="array" ref="AP103">AP64-MIN(IF(ISNUMBER($AP$58:$BE$58),$AP$58:$BE$58))</f>
        <v>#VALUE!</v>
      </c>
      <c r="AQ103" s="82" t="e" cm="1">
        <f t="array" ref="AQ103">AQ64-MIN(IF(ISNUMBER($AP$58:$BE$58),$AP$58:$BE$58))</f>
        <v>#VALUE!</v>
      </c>
      <c r="AR103" s="82" cm="1">
        <f t="array" ref="AR103">AR64-MIN(IF(ISNUMBER($AP$58:$BE$58),$AP$58:$BE$58))</f>
        <v>3356.7589009638905</v>
      </c>
      <c r="AS103" s="82" t="e" cm="1">
        <f t="array" ref="AS103">AS64-MIN(IF(ISNUMBER($AP$58:$BE$58),$AP$58:$BE$58))</f>
        <v>#VALUE!</v>
      </c>
      <c r="AT103" s="82" cm="1">
        <f t="array" ref="AT103">AT64-MIN(IF(ISNUMBER($AP$58:$BE$58),$AP$58:$BE$58))</f>
        <v>6545.6247123979847</v>
      </c>
      <c r="AU103" s="82" t="e" cm="1">
        <f t="array" ref="AU103">AU64-MIN(IF(ISNUMBER($AP$58:$BE$58),$AP$58:$BE$58))</f>
        <v>#VALUE!</v>
      </c>
      <c r="AV103" s="82" cm="1">
        <f t="array" ref="AV103">AV64-MIN(IF(ISNUMBER($AP$58:$BE$58),$AP$58:$BE$58))</f>
        <v>6535.6976307166187</v>
      </c>
      <c r="AW103" s="82" t="e" cm="1">
        <f t="array" ref="AW103">AW64-MIN(IF(ISNUMBER($AP$58:$BE$58),$AP$58:$BE$58))</f>
        <v>#VALUE!</v>
      </c>
      <c r="AX103" s="82" cm="1">
        <f t="array" ref="AX103">AX64-MIN(IF(ISNUMBER($AP$58:$BE$58),$AP$58:$BE$58))</f>
        <v>8010.9662718555046</v>
      </c>
      <c r="AY103" s="82" t="e" cm="1">
        <f t="array" ref="AY103">AY64-MIN(IF(ISNUMBER($AP$58:$BE$58),$AP$58:$BE$58))</f>
        <v>#VALUE!</v>
      </c>
      <c r="AZ103" s="82" cm="1">
        <f t="array" ref="AZ103">AZ64-MIN(IF(ISNUMBER($AP$58:$BE$58),$AP$58:$BE$58))</f>
        <v>9850.8610710566863</v>
      </c>
      <c r="BA103" s="82" t="e" cm="1">
        <f t="array" ref="BA103">BA64-MIN(IF(ISNUMBER($AP$58:$BE$58),$AP$58:$BE$58))</f>
        <v>#VALUE!</v>
      </c>
      <c r="BB103" s="82" cm="1">
        <f t="array" ref="BB103">BB64-MIN(IF(ISNUMBER($AP$58:$BE$58),$AP$58:$BE$58))</f>
        <v>8748.5009470955847</v>
      </c>
      <c r="BC103" s="82" t="e" cm="1">
        <f t="array" ref="BC103">BC64-MIN(IF(ISNUMBER($AP$58:$BE$58),$AP$58:$BE$58))</f>
        <v>#VALUE!</v>
      </c>
      <c r="BD103" s="82" cm="1">
        <f t="array" ref="BD103">BD64-MIN(IF(ISNUMBER($AP$58:$BE$58),$AP$58:$BE$58))</f>
        <v>9577.0661657803576</v>
      </c>
      <c r="BE103" s="82" cm="1">
        <f t="array" ref="BE103">BE64-MIN(IF(ISNUMBER($AP$58:$BE$58),$AP$58:$BE$58))</f>
        <v>6637.7977420867246</v>
      </c>
      <c r="BF103" s="82" cm="1">
        <f t="array" ref="BF103">BF64-MIN(IF(ISNUMBER($AP$58:$BF$58),$AP$58:$BF$58))</f>
        <v>3339.4348909738474</v>
      </c>
    </row>
    <row r="104" spans="2:58">
      <c r="B104" s="71" t="s">
        <v>600</v>
      </c>
      <c r="C104" s="146"/>
      <c r="D104" s="50">
        <v>0</v>
      </c>
      <c r="E104" s="50">
        <v>0</v>
      </c>
      <c r="F104" s="50">
        <v>0</v>
      </c>
      <c r="G104" s="50">
        <v>1</v>
      </c>
      <c r="H104" s="50">
        <v>1</v>
      </c>
      <c r="I104" s="50">
        <v>1</v>
      </c>
      <c r="J104" s="50">
        <v>1</v>
      </c>
      <c r="K104" s="50">
        <v>1</v>
      </c>
      <c r="L104" s="50">
        <v>1</v>
      </c>
      <c r="M104" s="50">
        <v>1</v>
      </c>
      <c r="N104" s="50">
        <v>1</v>
      </c>
      <c r="O104" s="50">
        <v>1</v>
      </c>
      <c r="P104" s="50">
        <v>1</v>
      </c>
      <c r="Q104" s="50">
        <v>1</v>
      </c>
      <c r="R104" s="50">
        <v>1</v>
      </c>
      <c r="S104" s="50">
        <f>IF($L$86&lt;$G$86,1,0)</f>
        <v>0</v>
      </c>
      <c r="T104" s="50">
        <v>0</v>
      </c>
      <c r="AO104" s="133" t="s">
        <v>668</v>
      </c>
      <c r="AP104" s="82"/>
      <c r="AQ104" s="82"/>
      <c r="AR104" s="82"/>
      <c r="AS104" s="82"/>
      <c r="AT104" s="82"/>
      <c r="AU104" s="82"/>
      <c r="AV104" s="82"/>
      <c r="AW104" s="82"/>
      <c r="AX104" s="82"/>
      <c r="AY104" s="82"/>
      <c r="AZ104" s="82"/>
      <c r="BA104" s="82"/>
      <c r="BB104" s="82"/>
      <c r="BC104" s="82"/>
      <c r="BD104" s="82"/>
      <c r="BE104" s="82"/>
      <c r="BF104" s="82"/>
    </row>
    <row r="105" spans="2:58">
      <c r="B105" s="71" t="s">
        <v>601</v>
      </c>
      <c r="C105" s="146"/>
      <c r="D105" s="50">
        <v>0</v>
      </c>
      <c r="E105" s="50">
        <v>0</v>
      </c>
      <c r="F105" s="50">
        <v>0</v>
      </c>
      <c r="G105" s="50">
        <v>0</v>
      </c>
      <c r="H105" s="50">
        <v>0</v>
      </c>
      <c r="I105" s="50">
        <v>0</v>
      </c>
      <c r="J105" s="50">
        <v>0</v>
      </c>
      <c r="K105" s="50">
        <v>1</v>
      </c>
      <c r="L105" s="50">
        <v>1</v>
      </c>
      <c r="M105" s="50">
        <v>1</v>
      </c>
      <c r="N105" s="50">
        <v>1</v>
      </c>
      <c r="O105" s="50">
        <v>1</v>
      </c>
      <c r="P105" s="50">
        <v>1</v>
      </c>
      <c r="Q105" s="50">
        <v>1</v>
      </c>
      <c r="R105" s="50">
        <v>1</v>
      </c>
      <c r="S105" s="50">
        <f>IF($L$86&lt;$H$86,1,0)</f>
        <v>0</v>
      </c>
      <c r="T105" s="50">
        <v>0</v>
      </c>
      <c r="AO105" s="133"/>
      <c r="AP105" s="82"/>
      <c r="AQ105" s="82"/>
      <c r="AR105" s="82"/>
      <c r="AS105" s="82"/>
      <c r="AT105" s="82"/>
      <c r="AU105" s="82"/>
      <c r="AV105" s="82"/>
      <c r="AW105" s="82"/>
      <c r="AX105" s="82"/>
      <c r="AY105" s="82"/>
      <c r="AZ105" s="82"/>
      <c r="BA105" s="82"/>
      <c r="BB105" s="82"/>
      <c r="BC105" s="82"/>
      <c r="BD105" s="82"/>
      <c r="BE105" s="82"/>
      <c r="BF105" s="82"/>
    </row>
    <row r="106" spans="2:58">
      <c r="B106" s="71" t="s">
        <v>602</v>
      </c>
      <c r="C106" s="146"/>
      <c r="D106" s="50">
        <v>0</v>
      </c>
      <c r="E106" s="50">
        <v>0</v>
      </c>
      <c r="F106" s="50">
        <v>0</v>
      </c>
      <c r="G106" s="50">
        <v>0</v>
      </c>
      <c r="H106" s="50">
        <v>0</v>
      </c>
      <c r="I106" s="50">
        <v>0</v>
      </c>
      <c r="J106" s="50">
        <v>0</v>
      </c>
      <c r="K106" s="50">
        <v>0</v>
      </c>
      <c r="L106" s="50">
        <v>0</v>
      </c>
      <c r="M106" s="50">
        <v>1</v>
      </c>
      <c r="N106" s="50">
        <v>1</v>
      </c>
      <c r="O106" s="50">
        <v>1</v>
      </c>
      <c r="P106" s="50">
        <v>1</v>
      </c>
      <c r="Q106" s="50">
        <v>1</v>
      </c>
      <c r="R106" s="50">
        <v>1</v>
      </c>
      <c r="S106" s="50">
        <f>IF($L$86&lt;$I$86,1,0)</f>
        <v>0</v>
      </c>
      <c r="T106" s="50">
        <v>0</v>
      </c>
      <c r="AO106" s="130" t="s">
        <v>609</v>
      </c>
      <c r="AP106" s="82" t="e" cm="1">
        <f t="array" ref="AP106">AP66-MIN(IF(ISNUMBER($AP$66:$BE$66),$AP$66:$BE$66))</f>
        <v>#VALUE!</v>
      </c>
      <c r="AQ106" s="82" t="e" cm="1">
        <f t="array" ref="AQ106">AQ66-MIN(IF(ISNUMBER($AP$66:$BE$66),$AP$66:$BE$66))</f>
        <v>#VALUE!</v>
      </c>
      <c r="AR106" s="82" cm="1">
        <f t="array" ref="AR106">AR66-MIN(IF(ISNUMBER($AP$66:$BE$66),$AP$66:$BE$66))</f>
        <v>0</v>
      </c>
      <c r="AS106" s="82" t="e" cm="1">
        <f t="array" ref="AS106">AS66-MIN(IF(ISNUMBER($AP$66:$BE$66),$AP$66:$BE$66))</f>
        <v>#VALUE!</v>
      </c>
      <c r="AT106" s="82" cm="1">
        <f t="array" ref="AT106">AT66-MIN(IF(ISNUMBER($AP$66:$BE$66),$AP$66:$BE$66))</f>
        <v>2184.0388411228341</v>
      </c>
      <c r="AU106" s="82" t="e" cm="1">
        <f t="array" ref="AU106">AU66-MIN(IF(ISNUMBER($AP$66:$BE$66),$AP$66:$BE$66))</f>
        <v>#VALUE!</v>
      </c>
      <c r="AV106" s="82" cm="1">
        <f t="array" ref="AV106">AV66-MIN(IF(ISNUMBER($AP$66:$BE$66),$AP$66:$BE$66))</f>
        <v>1999.7125339724444</v>
      </c>
      <c r="AW106" s="82" t="e" cm="1">
        <f t="array" ref="AW106">AW66-MIN(IF(ISNUMBER($AP$66:$BE$66),$AP$66:$BE$66))</f>
        <v>#VALUE!</v>
      </c>
      <c r="AX106" s="82" cm="1">
        <f t="array" ref="AX106">AX66-MIN(IF(ISNUMBER($AP$66:$BE$66),$AP$66:$BE$66))</f>
        <v>3572.9954291391186</v>
      </c>
      <c r="AY106" s="82" t="e" cm="1">
        <f t="array" ref="AY106">AY66-MIN(IF(ISNUMBER($AP$66:$BE$66),$AP$66:$BE$66))</f>
        <v>#VALUE!</v>
      </c>
      <c r="AZ106" s="82" cm="1">
        <f t="array" ref="AZ106">AZ66-MIN(IF(ISNUMBER($AP$66:$BE$66),$AP$66:$BE$66))</f>
        <v>5504.2562287033943</v>
      </c>
      <c r="BA106" s="82" cm="1">
        <f t="array" ref="BA106">BA66-MIN(IF(ISNUMBER($AP$66:$BE$66),$AP$66:$BE$66))</f>
        <v>11171.18785224593</v>
      </c>
      <c r="BB106" s="82" cm="1">
        <f t="array" ref="BB106">BB66-MIN(IF(ISNUMBER($AP$66:$BE$66),$AP$66:$BE$66))</f>
        <v>5391.7420461316942</v>
      </c>
      <c r="BC106" s="82" cm="1">
        <f t="array" ref="BC106">BC66-MIN(IF(ISNUMBER($AP$66:$BE$66),$AP$66:$BE$66))</f>
        <v>10914.747885587654</v>
      </c>
      <c r="BD106" s="82" cm="1">
        <f t="array" ref="BD106">BD66-MIN(IF(ISNUMBER($AP$66:$BE$66),$AP$66:$BE$66))</f>
        <v>6220.3072648164671</v>
      </c>
      <c r="BE106" s="82" cm="1">
        <f t="array" ref="BE106">BE66-MIN(IF(ISNUMBER($AP$66:$BE$66),$AP$66:$BE$66))</f>
        <v>2181.0388411228341</v>
      </c>
      <c r="BF106" s="82" cm="1">
        <f t="array" ref="BF106">BF66-MIN(IF(ISNUMBER($AP$66:$BF$66),$AP$66:$BF$66))</f>
        <v>0</v>
      </c>
    </row>
    <row r="107" spans="2:58">
      <c r="B107" s="71" t="s">
        <v>603</v>
      </c>
      <c r="C107" s="146"/>
      <c r="D107" s="50">
        <v>0</v>
      </c>
      <c r="E107" s="50">
        <v>0</v>
      </c>
      <c r="F107" s="50">
        <v>0</v>
      </c>
      <c r="G107" s="50">
        <v>0</v>
      </c>
      <c r="H107" s="50">
        <v>0</v>
      </c>
      <c r="I107" s="50">
        <v>0</v>
      </c>
      <c r="J107" s="50">
        <v>0</v>
      </c>
      <c r="K107" s="50">
        <v>0</v>
      </c>
      <c r="L107" s="50">
        <v>0</v>
      </c>
      <c r="M107" s="50">
        <v>0</v>
      </c>
      <c r="N107" s="50">
        <v>0</v>
      </c>
      <c r="O107" s="50">
        <v>1</v>
      </c>
      <c r="P107" s="50">
        <v>1</v>
      </c>
      <c r="Q107" s="50">
        <v>1</v>
      </c>
      <c r="R107" s="50">
        <v>1</v>
      </c>
      <c r="S107" s="50">
        <f>IF($L$86&lt;$J$86,1,0)</f>
        <v>0</v>
      </c>
      <c r="T107" s="50">
        <v>0</v>
      </c>
      <c r="AO107" s="130" t="s">
        <v>610</v>
      </c>
      <c r="AP107" s="82" t="e" cm="1">
        <f t="array" ref="AP107">AP67-MIN(IF(ISNUMBER($AP$66:$BE$66),$AP$66:$BE$66))</f>
        <v>#VALUE!</v>
      </c>
      <c r="AQ107" s="82" t="e" cm="1">
        <f t="array" ref="AQ107">AQ67-MIN(IF(ISNUMBER($AP$66:$BE$66),$AP$66:$BE$66))</f>
        <v>#VALUE!</v>
      </c>
      <c r="AR107" s="82" cm="1">
        <f t="array" ref="AR107">AR67-MIN(IF(ISNUMBER($AP$66:$BE$66),$AP$66:$BE$66))</f>
        <v>216.75977420868003</v>
      </c>
      <c r="AS107" s="82" t="e" cm="1">
        <f t="array" ref="AS107">AS67-MIN(IF(ISNUMBER($AP$66:$BE$66),$AP$66:$BE$66))</f>
        <v>#VALUE!</v>
      </c>
      <c r="AT107" s="82" cm="1">
        <f t="array" ref="AT107">AT67-MIN(IF(ISNUMBER($AP$66:$BE$66),$AP$66:$BE$66))</f>
        <v>3405.6255856427742</v>
      </c>
      <c r="AU107" s="82" t="e" cm="1">
        <f t="array" ref="AU107">AU67-MIN(IF(ISNUMBER($AP$66:$BE$66),$AP$66:$BE$66))</f>
        <v>#VALUE!</v>
      </c>
      <c r="AV107" s="82" cm="1">
        <f t="array" ref="AV107">AV67-MIN(IF(ISNUMBER($AP$66:$BE$66),$AP$66:$BE$66))</f>
        <v>2216.4723081811244</v>
      </c>
      <c r="AW107" s="82" t="e" cm="1">
        <f t="array" ref="AW107">AW67-MIN(IF(ISNUMBER($AP$66:$BE$66),$AP$66:$BE$66))</f>
        <v>#VALUE!</v>
      </c>
      <c r="AX107" s="82" cm="1">
        <f t="array" ref="AX107">AX67-MIN(IF(ISNUMBER($AP$66:$BE$66),$AP$66:$BE$66))</f>
        <v>3789.7552033477841</v>
      </c>
      <c r="AY107" s="82" t="e" cm="1">
        <f t="array" ref="AY107">AY67-MIN(IF(ISNUMBER($AP$66:$BE$66),$AP$66:$BE$66))</f>
        <v>#VALUE!</v>
      </c>
      <c r="AZ107" s="82" cm="1">
        <f t="array" ref="AZ107">AZ67-MIN(IF(ISNUMBER($AP$66:$BE$66),$AP$66:$BE$66))</f>
        <v>5721.0160029120598</v>
      </c>
      <c r="BA107" s="82" t="e" cm="1">
        <f t="array" ref="BA107">BA67-MIN(IF(ISNUMBER($AP$66:$BE$66),$AP$66:$BE$66))</f>
        <v>#VALUE!</v>
      </c>
      <c r="BB107" s="82" cm="1">
        <f t="array" ref="BB107">BB67-MIN(IF(ISNUMBER($AP$66:$BE$66),$AP$66:$BE$66))</f>
        <v>5608.5018203403743</v>
      </c>
      <c r="BC107" s="82" cm="1">
        <f t="array" ref="BC107">BC67-MIN(IF(ISNUMBER($AP$66:$BE$66),$AP$66:$BE$66))</f>
        <v>11312.14080497023</v>
      </c>
      <c r="BD107" s="82" cm="1">
        <f t="array" ref="BD107">BD67-MIN(IF(ISNUMBER($AP$66:$BE$66),$AP$66:$BE$66))</f>
        <v>6437.0670390251471</v>
      </c>
      <c r="BE107" s="82" cm="1">
        <f t="array" ref="BE107">BE67-MIN(IF(ISNUMBER($AP$66:$BE$66),$AP$66:$BE$66))</f>
        <v>3497.7986153315142</v>
      </c>
      <c r="BF107" s="82" cm="1">
        <f t="array" ref="BF107">BF67-MIN(IF(ISNUMBER($AP$66:$BF$66),$AP$66:$BF$66))</f>
        <v>216.75977420868003</v>
      </c>
    </row>
    <row r="108" spans="2:58">
      <c r="B108" s="71" t="s">
        <v>604</v>
      </c>
      <c r="C108" s="146"/>
      <c r="D108" s="50">
        <v>0</v>
      </c>
      <c r="E108" s="50">
        <v>0</v>
      </c>
      <c r="F108" s="50">
        <v>0</v>
      </c>
      <c r="G108" s="50">
        <v>0</v>
      </c>
      <c r="H108" s="50">
        <v>0</v>
      </c>
      <c r="I108" s="50">
        <v>0</v>
      </c>
      <c r="J108" s="50">
        <v>0</v>
      </c>
      <c r="K108" s="50">
        <v>0</v>
      </c>
      <c r="L108" s="50">
        <v>0</v>
      </c>
      <c r="M108" s="50">
        <v>0</v>
      </c>
      <c r="N108" s="50">
        <v>0</v>
      </c>
      <c r="O108" s="50">
        <v>0</v>
      </c>
      <c r="P108" s="50">
        <v>0</v>
      </c>
      <c r="Q108" s="50">
        <v>1</v>
      </c>
      <c r="R108" s="50">
        <v>1</v>
      </c>
      <c r="S108" s="50">
        <f>IF($L$86&lt;$K$86,1,0)</f>
        <v>0</v>
      </c>
      <c r="T108" s="50">
        <v>0</v>
      </c>
      <c r="AO108" s="130" t="s">
        <v>611</v>
      </c>
      <c r="AP108" s="82" t="e" cm="1">
        <f t="array" ref="AP108">AP68-MIN(IF(ISNUMBER($AP$66:$BE$66),$AP$66:$BE$66))</f>
        <v>#VALUE!</v>
      </c>
      <c r="AQ108" s="82" t="e" cm="1">
        <f t="array" ref="AQ108">AQ68-MIN(IF(ISNUMBER($AP$66:$BE$66),$AP$66:$BE$66))</f>
        <v>#VALUE!</v>
      </c>
      <c r="AR108" s="82" cm="1">
        <f t="array" ref="AR108">AR68-MIN(IF(ISNUMBER($AP$66:$BE$66),$AP$66:$BE$66))</f>
        <v>433.5195484173455</v>
      </c>
      <c r="AS108" s="82" t="e" cm="1">
        <f t="array" ref="AS108">AS68-MIN(IF(ISNUMBER($AP$66:$BE$66),$AP$66:$BE$66))</f>
        <v>#VALUE!</v>
      </c>
      <c r="AT108" s="82" cm="1">
        <f t="array" ref="AT108">AT68-MIN(IF(ISNUMBER($AP$66:$BE$66),$AP$66:$BE$66))</f>
        <v>3622.3853598514543</v>
      </c>
      <c r="AU108" s="82" t="e" cm="1">
        <f t="array" ref="AU108">AU68-MIN(IF(ISNUMBER($AP$66:$BE$66),$AP$66:$BE$66))</f>
        <v>#VALUE!</v>
      </c>
      <c r="AV108" s="82" cm="1">
        <f t="array" ref="AV108">AV68-MIN(IF(ISNUMBER($AP$66:$BE$66),$AP$66:$BE$66))</f>
        <v>2433.2320823897899</v>
      </c>
      <c r="AW108" s="82" t="e" cm="1">
        <f t="array" ref="AW108">AW68-MIN(IF(ISNUMBER($AP$66:$BE$66),$AP$66:$BE$66))</f>
        <v>#VALUE!</v>
      </c>
      <c r="AX108" s="82" cm="1">
        <f t="array" ref="AX108">AX68-MIN(IF(ISNUMBER($AP$66:$BE$66),$AP$66:$BE$66))</f>
        <v>4006.5149775564641</v>
      </c>
      <c r="AY108" s="82" t="e" cm="1">
        <f t="array" ref="AY108">AY68-MIN(IF(ISNUMBER($AP$66:$BE$66),$AP$66:$BE$66))</f>
        <v>#VALUE!</v>
      </c>
      <c r="AZ108" s="82" cm="1">
        <f t="array" ref="AZ108">AZ68-MIN(IF(ISNUMBER($AP$66:$BE$66),$AP$66:$BE$66))</f>
        <v>5937.7757771207398</v>
      </c>
      <c r="BA108" s="82" t="e" cm="1">
        <f t="array" ref="BA108">BA68-MIN(IF(ISNUMBER($AP$66:$BE$66),$AP$66:$BE$66))</f>
        <v>#VALUE!</v>
      </c>
      <c r="BB108" s="82" cm="1">
        <f t="array" ref="BB108">BB68-MIN(IF(ISNUMBER($AP$66:$BE$66),$AP$66:$BE$66))</f>
        <v>5825.2615945490397</v>
      </c>
      <c r="BC108" s="82" cm="1">
        <f t="array" ref="BC108">BC68-MIN(IF(ISNUMBER($AP$66:$BE$66),$AP$66:$BE$66))</f>
        <v>11709.53372435279</v>
      </c>
      <c r="BD108" s="82" cm="1">
        <f t="array" ref="BD108">BD68-MIN(IF(ISNUMBER($AP$66:$BE$66),$AP$66:$BE$66))</f>
        <v>6653.8268132338271</v>
      </c>
      <c r="BE108" s="82" cm="1">
        <f t="array" ref="BE108">BE68-MIN(IF(ISNUMBER($AP$66:$BE$66),$AP$66:$BE$66))</f>
        <v>3714.5583895401796</v>
      </c>
      <c r="BF108" s="82" cm="1">
        <f t="array" ref="BF108">BF68-MIN(IF(ISNUMBER($AP$66:$BF$66),$AP$66:$BF$66))</f>
        <v>433.5195484173455</v>
      </c>
    </row>
    <row r="109" spans="2:58">
      <c r="B109" s="71" t="s">
        <v>791</v>
      </c>
      <c r="C109" s="146"/>
      <c r="D109" s="50">
        <v>0</v>
      </c>
      <c r="E109" s="50">
        <v>0</v>
      </c>
      <c r="F109" s="50">
        <v>0</v>
      </c>
      <c r="G109" s="50">
        <v>0</v>
      </c>
      <c r="H109" s="50">
        <v>0</v>
      </c>
      <c r="I109" s="50">
        <v>0</v>
      </c>
      <c r="J109" s="50">
        <v>0</v>
      </c>
      <c r="K109" s="50">
        <v>0</v>
      </c>
      <c r="L109" s="50">
        <v>0</v>
      </c>
      <c r="M109" s="50">
        <v>0</v>
      </c>
      <c r="N109" s="50">
        <v>0</v>
      </c>
      <c r="O109" s="50">
        <v>0</v>
      </c>
      <c r="P109" s="50">
        <v>0</v>
      </c>
      <c r="Q109" s="50">
        <v>0</v>
      </c>
      <c r="R109" s="50">
        <v>0</v>
      </c>
      <c r="S109" s="50">
        <v>0</v>
      </c>
      <c r="T109" s="50">
        <v>1</v>
      </c>
      <c r="AO109" s="130" t="s">
        <v>612</v>
      </c>
      <c r="AP109" s="82" t="e" cm="1">
        <f t="array" ref="AP109">AP69-MIN(IF(ISNUMBER($AP$66:$BE$66),$AP$66:$BE$66))</f>
        <v>#VALUE!</v>
      </c>
      <c r="AQ109" s="82" t="e" cm="1">
        <f t="array" ref="AQ109">AQ69-MIN(IF(ISNUMBER($AP$66:$BE$66),$AP$66:$BE$66))</f>
        <v>#VALUE!</v>
      </c>
      <c r="AR109" s="82" cm="1">
        <f t="array" ref="AR109">AR69-MIN(IF(ISNUMBER($AP$66:$BE$66),$AP$66:$BE$66))</f>
        <v>650.27932262602553</v>
      </c>
      <c r="AS109" s="82" t="e" cm="1">
        <f t="array" ref="AS109">AS69-MIN(IF(ISNUMBER($AP$66:$BE$66),$AP$66:$BE$66))</f>
        <v>#VALUE!</v>
      </c>
      <c r="AT109" s="82" cm="1">
        <f t="array" ref="AT109">AT69-MIN(IF(ISNUMBER($AP$66:$BE$66),$AP$66:$BE$66))</f>
        <v>3839.1451340601197</v>
      </c>
      <c r="AU109" s="82" t="e" cm="1">
        <f t="array" ref="AU109">AU69-MIN(IF(ISNUMBER($AP$66:$BE$66),$AP$66:$BE$66))</f>
        <v>#VALUE!</v>
      </c>
      <c r="AV109" s="82" cm="1">
        <f t="array" ref="AV109">AV69-MIN(IF(ISNUMBER($AP$66:$BE$66),$AP$66:$BE$66))</f>
        <v>2649.9918565984699</v>
      </c>
      <c r="AW109" s="82" t="e" cm="1">
        <f t="array" ref="AW109">AW69-MIN(IF(ISNUMBER($AP$66:$BE$66),$AP$66:$BE$66))</f>
        <v>#VALUE!</v>
      </c>
      <c r="AX109" s="82" cm="1">
        <f t="array" ref="AX109">AX69-MIN(IF(ISNUMBER($AP$66:$BE$66),$AP$66:$BE$66))</f>
        <v>4223.2747517651296</v>
      </c>
      <c r="AY109" s="82" t="e" cm="1">
        <f t="array" ref="AY109">AY69-MIN(IF(ISNUMBER($AP$66:$BE$66),$AP$66:$BE$66))</f>
        <v>#VALUE!</v>
      </c>
      <c r="AZ109" s="82" cm="1">
        <f t="array" ref="AZ109">AZ69-MIN(IF(ISNUMBER($AP$66:$BE$66),$AP$66:$BE$66))</f>
        <v>6154.5355513294198</v>
      </c>
      <c r="BA109" s="82" t="e" cm="1">
        <f t="array" ref="BA109">BA69-MIN(IF(ISNUMBER($AP$66:$BE$66),$AP$66:$BE$66))</f>
        <v>#VALUE!</v>
      </c>
      <c r="BB109" s="82" cm="1">
        <f t="array" ref="BB109">BB69-MIN(IF(ISNUMBER($AP$66:$BE$66),$AP$66:$BE$66))</f>
        <v>6042.0213687577198</v>
      </c>
      <c r="BC109" s="82" cm="1">
        <f t="array" ref="BC109">BC69-MIN(IF(ISNUMBER($AP$66:$BE$66),$AP$66:$BE$66))</f>
        <v>12106.926643735365</v>
      </c>
      <c r="BD109" s="82" cm="1">
        <f t="array" ref="BD109">BD69-MIN(IF(ISNUMBER($AP$66:$BE$66),$AP$66:$BE$66))</f>
        <v>6870.5865874424926</v>
      </c>
      <c r="BE109" s="82" cm="1">
        <f t="array" ref="BE109">BE69-MIN(IF(ISNUMBER($AP$66:$BE$66),$AP$66:$BE$66))</f>
        <v>3931.3181637488597</v>
      </c>
      <c r="BF109" s="82" cm="1">
        <f t="array" ref="BF109">BF69-MIN(IF(ISNUMBER($AP$66:$BF$66),$AP$66:$BF$66))</f>
        <v>650.27932262602553</v>
      </c>
    </row>
    <row r="110" spans="2:58">
      <c r="B110" s="41" t="s">
        <v>724</v>
      </c>
      <c r="C110" s="146"/>
      <c r="AO110" s="130" t="s">
        <v>613</v>
      </c>
      <c r="AP110" s="82" t="e" cm="1">
        <f t="array" ref="AP110">AP70-MIN(IF(ISNUMBER($AP$66:$BE$66),$AP$66:$BE$66))</f>
        <v>#VALUE!</v>
      </c>
      <c r="AQ110" s="82" t="e" cm="1">
        <f t="array" ref="AQ110">AQ70-MIN(IF(ISNUMBER($AP$66:$BE$66),$AP$66:$BE$66))</f>
        <v>#VALUE!</v>
      </c>
      <c r="AR110" s="82" cm="1">
        <f t="array" ref="AR110">AR70-MIN(IF(ISNUMBER($AP$66:$BE$66),$AP$66:$BE$66))</f>
        <v>867.03909683469101</v>
      </c>
      <c r="AS110" s="82" t="e" cm="1">
        <f t="array" ref="AS110">AS70-MIN(IF(ISNUMBER($AP$66:$BE$66),$AP$66:$BE$66))</f>
        <v>#VALUE!</v>
      </c>
      <c r="AT110" s="82" cm="1">
        <f t="array" ref="AT110">AT70-MIN(IF(ISNUMBER($AP$66:$BE$66),$AP$66:$BE$66))</f>
        <v>4055.9049082687998</v>
      </c>
      <c r="AU110" s="82" t="e" cm="1">
        <f t="array" ref="AU110">AU70-MIN(IF(ISNUMBER($AP$66:$BE$66),$AP$66:$BE$66))</f>
        <v>#VALUE!</v>
      </c>
      <c r="AV110" s="82" cm="1">
        <f t="array" ref="AV110">AV70-MIN(IF(ISNUMBER($AP$66:$BE$66),$AP$66:$BE$66))</f>
        <v>2866.7516308071354</v>
      </c>
      <c r="AW110" s="82" t="e" cm="1">
        <f t="array" ref="AW110">AW70-MIN(IF(ISNUMBER($AP$66:$BE$66),$AP$66:$BE$66))</f>
        <v>#VALUE!</v>
      </c>
      <c r="AX110" s="82" cm="1">
        <f t="array" ref="AX110">AX70-MIN(IF(ISNUMBER($AP$66:$BE$66),$AP$66:$BE$66))</f>
        <v>4440.0345259738097</v>
      </c>
      <c r="AY110" s="82" t="e" cm="1">
        <f t="array" ref="AY110">AY70-MIN(IF(ISNUMBER($AP$66:$BE$66),$AP$66:$BE$66))</f>
        <v>#VALUE!</v>
      </c>
      <c r="AZ110" s="82" cm="1">
        <f t="array" ref="AZ110">AZ70-MIN(IF(ISNUMBER($AP$66:$BE$66),$AP$66:$BE$66))</f>
        <v>6371.2953255380853</v>
      </c>
      <c r="BA110" s="82" t="e" cm="1">
        <f t="array" ref="BA110">BA70-MIN(IF(ISNUMBER($AP$66:$BE$66),$AP$66:$BE$66))</f>
        <v>#VALUE!</v>
      </c>
      <c r="BB110" s="82" cm="1">
        <f t="array" ref="BB110">BB70-MIN(IF(ISNUMBER($AP$66:$BE$66),$AP$66:$BE$66))</f>
        <v>6258.7811429663852</v>
      </c>
      <c r="BC110" s="82" t="e" cm="1">
        <f t="array" ref="BC110">BC70-MIN(IF(ISNUMBER($AP$66:$BE$66),$AP$66:$BE$66))</f>
        <v>#VALUE!</v>
      </c>
      <c r="BD110" s="82" cm="1">
        <f t="array" ref="BD110">BD70-MIN(IF(ISNUMBER($AP$66:$BE$66),$AP$66:$BE$66))</f>
        <v>7087.3463616511726</v>
      </c>
      <c r="BE110" s="82" cm="1">
        <f t="array" ref="BE110">BE70-MIN(IF(ISNUMBER($AP$66:$BE$66),$AP$66:$BE$66))</f>
        <v>4148.0779379575251</v>
      </c>
      <c r="BF110" s="82" cm="1">
        <f t="array" ref="BF110">BF70-MIN(IF(ISNUMBER($AP$66:$BF$66),$AP$66:$BF$66))</f>
        <v>867.03909683470556</v>
      </c>
    </row>
    <row r="111" spans="2:58">
      <c r="B111" s="71" t="s">
        <v>606</v>
      </c>
      <c r="C111" s="146"/>
      <c r="D111" s="50">
        <v>1</v>
      </c>
      <c r="E111" s="50">
        <v>1</v>
      </c>
      <c r="F111" s="50">
        <v>1</v>
      </c>
      <c r="G111" s="50">
        <v>1</v>
      </c>
      <c r="H111" s="50">
        <v>1</v>
      </c>
      <c r="I111" s="50">
        <v>1</v>
      </c>
      <c r="J111" s="50">
        <v>1</v>
      </c>
      <c r="K111" s="50">
        <v>1</v>
      </c>
      <c r="L111" s="50">
        <v>1</v>
      </c>
      <c r="M111" s="50">
        <v>1</v>
      </c>
      <c r="N111" s="50">
        <v>1</v>
      </c>
      <c r="O111" s="50">
        <v>1</v>
      </c>
      <c r="P111" s="50">
        <v>1</v>
      </c>
      <c r="Q111" s="50">
        <v>1</v>
      </c>
      <c r="R111" s="50">
        <v>1</v>
      </c>
      <c r="S111" s="50">
        <v>1</v>
      </c>
      <c r="T111" s="50">
        <v>1</v>
      </c>
      <c r="AO111" s="130" t="s">
        <v>614</v>
      </c>
      <c r="AP111" s="82" t="e" cm="1">
        <f t="array" ref="AP111">AP71-MIN(IF(ISNUMBER($AP$66:$BE$66),$AP$66:$BE$66))</f>
        <v>#VALUE!</v>
      </c>
      <c r="AQ111" s="82" t="e" cm="1">
        <f t="array" ref="AQ111">AQ71-MIN(IF(ISNUMBER($AP$66:$BE$66),$AP$66:$BE$66))</f>
        <v>#VALUE!</v>
      </c>
      <c r="AR111" s="82" cm="1">
        <f t="array" ref="AR111">AR71-MIN(IF(ISNUMBER($AP$66:$BE$66),$AP$66:$BE$66))</f>
        <v>1083.798871043371</v>
      </c>
      <c r="AS111" s="82" t="e" cm="1">
        <f t="array" ref="AS111">AS71-MIN(IF(ISNUMBER($AP$66:$BE$66),$AP$66:$BE$66))</f>
        <v>#VALUE!</v>
      </c>
      <c r="AT111" s="82" cm="1">
        <f t="array" ref="AT111">AT71-MIN(IF(ISNUMBER($AP$66:$BE$66),$AP$66:$BE$66))</f>
        <v>4272.6646824774798</v>
      </c>
      <c r="AU111" s="82" t="e" cm="1">
        <f t="array" ref="AU111">AU71-MIN(IF(ISNUMBER($AP$66:$BE$66),$AP$66:$BE$66))</f>
        <v>#VALUE!</v>
      </c>
      <c r="AV111" s="82" cm="1">
        <f t="array" ref="AV111">AV71-MIN(IF(ISNUMBER($AP$66:$BE$66),$AP$66:$BE$66))</f>
        <v>3083.5114050158154</v>
      </c>
      <c r="AW111" s="82" t="e" cm="1">
        <f t="array" ref="AW111">AW71-MIN(IF(ISNUMBER($AP$66:$BE$66),$AP$66:$BE$66))</f>
        <v>#VALUE!</v>
      </c>
      <c r="AX111" s="82" cm="1">
        <f t="array" ref="AX111">AX71-MIN(IF(ISNUMBER($AP$66:$BE$66),$AP$66:$BE$66))</f>
        <v>4656.7943001824751</v>
      </c>
      <c r="AY111" s="82" t="e" cm="1">
        <f t="array" ref="AY111">AY71-MIN(IF(ISNUMBER($AP$66:$BE$66),$AP$66:$BE$66))</f>
        <v>#VALUE!</v>
      </c>
      <c r="AZ111" s="82" cm="1">
        <f t="array" ref="AZ111">AZ71-MIN(IF(ISNUMBER($AP$66:$BE$66),$AP$66:$BE$66))</f>
        <v>6588.0550997467653</v>
      </c>
      <c r="BA111" s="82" t="e" cm="1">
        <f t="array" ref="BA111">BA71-MIN(IF(ISNUMBER($AP$66:$BE$66),$AP$66:$BE$66))</f>
        <v>#VALUE!</v>
      </c>
      <c r="BB111" s="82" cm="1">
        <f t="array" ref="BB111">BB71-MIN(IF(ISNUMBER($AP$66:$BE$66),$AP$66:$BE$66))</f>
        <v>6475.5409171750653</v>
      </c>
      <c r="BC111" s="82" t="e" cm="1">
        <f t="array" ref="BC111">BC71-MIN(IF(ISNUMBER($AP$66:$BE$66),$AP$66:$BE$66))</f>
        <v>#VALUE!</v>
      </c>
      <c r="BD111" s="82" cm="1">
        <f t="array" ref="BD111">BD71-MIN(IF(ISNUMBER($AP$66:$BE$66),$AP$66:$BE$66))</f>
        <v>7304.1061358598381</v>
      </c>
      <c r="BE111" s="82" cm="1">
        <f t="array" ref="BE111">BE71-MIN(IF(ISNUMBER($AP$66:$BE$66),$AP$66:$BE$66))</f>
        <v>4364.8377121662052</v>
      </c>
      <c r="BF111" s="82" cm="1">
        <f t="array" ref="BF111">BF71-MIN(IF(ISNUMBER($AP$66:$BF$66),$AP$66:$BF$66))</f>
        <v>1083.798871043371</v>
      </c>
    </row>
    <row r="112" spans="2:58">
      <c r="B112" s="71" t="s">
        <v>607</v>
      </c>
      <c r="C112" s="146"/>
      <c r="D112" s="50">
        <f>IF(D100="Gas",0,1)</f>
        <v>0</v>
      </c>
      <c r="E112" s="50">
        <f t="shared" ref="E112:T112" si="150">IF(E100="Gas",0,1)</f>
        <v>0</v>
      </c>
      <c r="F112" s="50">
        <f t="shared" si="150"/>
        <v>1</v>
      </c>
      <c r="G112" s="50">
        <f t="shared" si="150"/>
        <v>0</v>
      </c>
      <c r="H112" s="50">
        <f t="shared" si="150"/>
        <v>1</v>
      </c>
      <c r="I112" s="50">
        <f t="shared" si="150"/>
        <v>0</v>
      </c>
      <c r="J112" s="50">
        <f t="shared" si="150"/>
        <v>1</v>
      </c>
      <c r="K112" s="50">
        <f t="shared" si="150"/>
        <v>0</v>
      </c>
      <c r="L112" s="50">
        <f t="shared" si="150"/>
        <v>1</v>
      </c>
      <c r="M112" s="50">
        <f t="shared" si="150"/>
        <v>0</v>
      </c>
      <c r="N112" s="50">
        <f t="shared" si="150"/>
        <v>1</v>
      </c>
      <c r="O112" s="50">
        <f t="shared" si="150"/>
        <v>0</v>
      </c>
      <c r="P112" s="50">
        <f t="shared" si="150"/>
        <v>1</v>
      </c>
      <c r="Q112" s="50">
        <f t="shared" si="150"/>
        <v>0</v>
      </c>
      <c r="R112" s="50">
        <f t="shared" si="150"/>
        <v>1</v>
      </c>
      <c r="S112" s="50">
        <f t="shared" si="150"/>
        <v>1</v>
      </c>
      <c r="T112" s="50">
        <f t="shared" si="150"/>
        <v>1</v>
      </c>
      <c r="AO112" s="130" t="s">
        <v>615</v>
      </c>
      <c r="AP112" s="82" t="e" cm="1">
        <f t="array" ref="AP112">AP72-MIN(IF(ISNUMBER($AP$66:$BE$66),$AP$66:$BE$66))</f>
        <v>#VALUE!</v>
      </c>
      <c r="AQ112" s="82" t="e" cm="1">
        <f t="array" ref="AQ112">AQ72-MIN(IF(ISNUMBER($AP$66:$BE$66),$AP$66:$BE$66))</f>
        <v>#VALUE!</v>
      </c>
      <c r="AR112" s="82" cm="1">
        <f t="array" ref="AR112">AR72-MIN(IF(ISNUMBER($AP$66:$BE$66),$AP$66:$BE$66))</f>
        <v>2167.5977420867421</v>
      </c>
      <c r="AS112" s="82" t="e" cm="1">
        <f t="array" ref="AS112">AS72-MIN(IF(ISNUMBER($AP$66:$BE$66),$AP$66:$BE$66))</f>
        <v>#VALUE!</v>
      </c>
      <c r="AT112" s="82" cm="1">
        <f t="array" ref="AT112">AT72-MIN(IF(ISNUMBER($AP$66:$BE$66),$AP$66:$BE$66))</f>
        <v>5356.4635535208363</v>
      </c>
      <c r="AU112" s="82" t="e" cm="1">
        <f t="array" ref="AU112">AU72-MIN(IF(ISNUMBER($AP$66:$BE$66),$AP$66:$BE$66))</f>
        <v>#VALUE!</v>
      </c>
      <c r="AV112" s="82" cm="1">
        <f t="array" ref="AV112">AV72-MIN(IF(ISNUMBER($AP$66:$BE$66),$AP$66:$BE$66))</f>
        <v>5346.5364718394703</v>
      </c>
      <c r="AW112" s="82" t="e" cm="1">
        <f t="array" ref="AW112">AW72-MIN(IF(ISNUMBER($AP$66:$BE$66),$AP$66:$BE$66))</f>
        <v>#VALUE!</v>
      </c>
      <c r="AX112" s="82" cm="1">
        <f t="array" ref="AX112">AX72-MIN(IF(ISNUMBER($AP$66:$BE$66),$AP$66:$BE$66))</f>
        <v>6821.8051129783562</v>
      </c>
      <c r="AY112" s="82" t="e" cm="1">
        <f t="array" ref="AY112">AY72-MIN(IF(ISNUMBER($AP$66:$BE$66),$AP$66:$BE$66))</f>
        <v>#VALUE!</v>
      </c>
      <c r="AZ112" s="82" cm="1">
        <f t="array" ref="AZ112">AZ72-MIN(IF(ISNUMBER($AP$66:$BE$66),$AP$66:$BE$66))</f>
        <v>8661.6999121795379</v>
      </c>
      <c r="BA112" s="82" t="e" cm="1">
        <f t="array" ref="BA112">BA72-MIN(IF(ISNUMBER($AP$66:$BE$66),$AP$66:$BE$66))</f>
        <v>#VALUE!</v>
      </c>
      <c r="BB112" s="82" cm="1">
        <f t="array" ref="BB112">BB72-MIN(IF(ISNUMBER($AP$66:$BE$66),$AP$66:$BE$66))</f>
        <v>7559.3397882184363</v>
      </c>
      <c r="BC112" s="82" t="e" cm="1">
        <f t="array" ref="BC112">BC72-MIN(IF(ISNUMBER($AP$66:$BE$66),$AP$66:$BE$66))</f>
        <v>#VALUE!</v>
      </c>
      <c r="BD112" s="82" cm="1">
        <f t="array" ref="BD112">BD72-MIN(IF(ISNUMBER($AP$66:$BE$66),$AP$66:$BE$66))</f>
        <v>8387.9050069032091</v>
      </c>
      <c r="BE112" s="82" cm="1">
        <f t="array" ref="BE112">BE72-MIN(IF(ISNUMBER($AP$66:$BE$66),$AP$66:$BE$66))</f>
        <v>5448.6365832095762</v>
      </c>
      <c r="BF112" s="82" cm="1">
        <f t="array" ref="BF112">BF72-MIN(IF(ISNUMBER($AP$66:$BF$66),$AP$66:$BF$66))</f>
        <v>2167.5977420867421</v>
      </c>
    </row>
    <row r="113" spans="2:20">
      <c r="B113" s="41" t="s">
        <v>725</v>
      </c>
      <c r="C113" s="146"/>
    </row>
    <row r="114" spans="2:20">
      <c r="B114" s="76" t="s">
        <v>618</v>
      </c>
      <c r="C114" t="str">
        <f>INPUT!C19</f>
        <v>No specific fabric standard</v>
      </c>
      <c r="D114" s="50">
        <f>VLOOKUP($C$114,$B$103:$T$109,COLUMN(C114),FALSE)</f>
        <v>1</v>
      </c>
      <c r="E114" s="50">
        <f t="shared" ref="E114:T114" si="151">VLOOKUP($C$114,$B$103:$T$109,COLUMN(D114),FALSE)</f>
        <v>1</v>
      </c>
      <c r="F114" s="50">
        <f t="shared" si="151"/>
        <v>1</v>
      </c>
      <c r="G114" s="50">
        <f t="shared" si="151"/>
        <v>1</v>
      </c>
      <c r="H114" s="50">
        <f t="shared" si="151"/>
        <v>1</v>
      </c>
      <c r="I114" s="50">
        <f t="shared" si="151"/>
        <v>1</v>
      </c>
      <c r="J114" s="50">
        <f t="shared" si="151"/>
        <v>1</v>
      </c>
      <c r="K114" s="50">
        <f t="shared" si="151"/>
        <v>1</v>
      </c>
      <c r="L114" s="50">
        <f t="shared" si="151"/>
        <v>1</v>
      </c>
      <c r="M114" s="50">
        <f t="shared" si="151"/>
        <v>1</v>
      </c>
      <c r="N114" s="50">
        <f t="shared" si="151"/>
        <v>1</v>
      </c>
      <c r="O114" s="50">
        <f t="shared" si="151"/>
        <v>1</v>
      </c>
      <c r="P114" s="50">
        <f t="shared" si="151"/>
        <v>1</v>
      </c>
      <c r="Q114" s="50">
        <f t="shared" si="151"/>
        <v>1</v>
      </c>
      <c r="R114" s="50">
        <f t="shared" si="151"/>
        <v>1</v>
      </c>
      <c r="S114" s="50">
        <f t="shared" si="151"/>
        <v>1</v>
      </c>
      <c r="T114" s="50">
        <f t="shared" si="151"/>
        <v>0</v>
      </c>
    </row>
    <row r="115" spans="2:20">
      <c r="B115" s="76" t="s">
        <v>619</v>
      </c>
      <c r="C115" t="str">
        <f>INPUT!C20</f>
        <v>Gas Possible</v>
      </c>
      <c r="D115" s="50">
        <f>VLOOKUP($C$115,$B$111:$T$112,COLUMN(C115),FALSE)</f>
        <v>1</v>
      </c>
      <c r="E115" s="50">
        <f t="shared" ref="E115:T115" si="152">VLOOKUP($C$115,$B$111:$T$112,COLUMN(D115),FALSE)</f>
        <v>1</v>
      </c>
      <c r="F115" s="50">
        <f t="shared" si="152"/>
        <v>1</v>
      </c>
      <c r="G115" s="50">
        <f t="shared" si="152"/>
        <v>1</v>
      </c>
      <c r="H115" s="50">
        <f t="shared" si="152"/>
        <v>1</v>
      </c>
      <c r="I115" s="50">
        <f t="shared" si="152"/>
        <v>1</v>
      </c>
      <c r="J115" s="50">
        <f t="shared" si="152"/>
        <v>1</v>
      </c>
      <c r="K115" s="50">
        <f t="shared" si="152"/>
        <v>1</v>
      </c>
      <c r="L115" s="50">
        <f t="shared" si="152"/>
        <v>1</v>
      </c>
      <c r="M115" s="50">
        <f t="shared" si="152"/>
        <v>1</v>
      </c>
      <c r="N115" s="50">
        <f t="shared" si="152"/>
        <v>1</v>
      </c>
      <c r="O115" s="50">
        <f t="shared" si="152"/>
        <v>1</v>
      </c>
      <c r="P115" s="50">
        <f t="shared" si="152"/>
        <v>1</v>
      </c>
      <c r="Q115" s="50">
        <f t="shared" si="152"/>
        <v>1</v>
      </c>
      <c r="R115" s="50">
        <f t="shared" si="152"/>
        <v>1</v>
      </c>
      <c r="S115" s="50">
        <f t="shared" si="152"/>
        <v>1</v>
      </c>
      <c r="T115" s="50">
        <f t="shared" si="152"/>
        <v>1</v>
      </c>
    </row>
    <row r="116" spans="2:20">
      <c r="B116" s="76" t="s">
        <v>726</v>
      </c>
      <c r="C116" s="146"/>
      <c r="D116" s="50">
        <f>IF(AND(D114=1,D115=1),1,0)</f>
        <v>1</v>
      </c>
      <c r="E116" s="50">
        <f t="shared" ref="E116:T116" si="153">IF(AND(E114=1,E115=1),1,0)</f>
        <v>1</v>
      </c>
      <c r="F116" s="50">
        <f t="shared" si="153"/>
        <v>1</v>
      </c>
      <c r="G116" s="50">
        <f t="shared" si="153"/>
        <v>1</v>
      </c>
      <c r="H116" s="50">
        <f t="shared" si="153"/>
        <v>1</v>
      </c>
      <c r="I116" s="50">
        <f t="shared" si="153"/>
        <v>1</v>
      </c>
      <c r="J116" s="50">
        <f t="shared" si="153"/>
        <v>1</v>
      </c>
      <c r="K116" s="50">
        <f t="shared" si="153"/>
        <v>1</v>
      </c>
      <c r="L116" s="50">
        <f t="shared" si="153"/>
        <v>1</v>
      </c>
      <c r="M116" s="50">
        <f t="shared" si="153"/>
        <v>1</v>
      </c>
      <c r="N116" s="50">
        <f t="shared" si="153"/>
        <v>1</v>
      </c>
      <c r="O116" s="50">
        <f t="shared" si="153"/>
        <v>1</v>
      </c>
      <c r="P116" s="50">
        <f t="shared" si="153"/>
        <v>1</v>
      </c>
      <c r="Q116" s="50">
        <f t="shared" si="153"/>
        <v>1</v>
      </c>
      <c r="R116" s="50">
        <f t="shared" si="153"/>
        <v>1</v>
      </c>
      <c r="S116" s="50">
        <f t="shared" si="153"/>
        <v>1</v>
      </c>
      <c r="T116" s="50">
        <f t="shared" si="153"/>
        <v>0</v>
      </c>
    </row>
    <row r="117" spans="2:20">
      <c r="B117" s="41" t="s">
        <v>727</v>
      </c>
      <c r="C117" s="146"/>
    </row>
    <row r="118" spans="2:20">
      <c r="B118" s="71" t="s">
        <v>593</v>
      </c>
      <c r="C118" t="str">
        <f>INPUT!C18</f>
        <v>FHS</v>
      </c>
    </row>
    <row r="119" spans="2:20">
      <c r="B119" s="76" t="s">
        <v>620</v>
      </c>
      <c r="C119" t="str">
        <f>INPUT!C21</f>
        <v>Reduce Part L regulated: 30%</v>
      </c>
    </row>
    <row r="120" spans="2:20">
      <c r="B120" s="76" t="s">
        <v>728</v>
      </c>
      <c r="C120" s="11" t="s">
        <v>324</v>
      </c>
      <c r="D120" s="153" t="str">
        <f>IF($C$118="Part L 2021",VLOOKUP($C$119,$C$40:$T$46,COLUMN(D120)-2),VLOOKUP($C$119,$C$47:$T$53,COLUMN(D120)-2))</f>
        <v>Not Possible</v>
      </c>
      <c r="E120" s="153" t="str">
        <f t="shared" ref="E120:T120" si="154">IF($C$118="Part L 2021",VLOOKUP($C$119,$C$40:$T$46,COLUMN(E120)-2),VLOOKUP($C$119,$C$47:$T$53,COLUMN(E120)-2))</f>
        <v>Not Possible</v>
      </c>
      <c r="F120" s="153">
        <f t="shared" si="154"/>
        <v>650.27932262602553</v>
      </c>
      <c r="G120" s="153" t="str">
        <f t="shared" si="154"/>
        <v>Not Possible</v>
      </c>
      <c r="H120" s="153">
        <f t="shared" si="154"/>
        <v>3839.1451340601197</v>
      </c>
      <c r="I120" s="153" t="str">
        <f t="shared" si="154"/>
        <v>Not Possible</v>
      </c>
      <c r="J120" s="153">
        <f t="shared" si="154"/>
        <v>2649.9918565984699</v>
      </c>
      <c r="K120" s="153" t="str">
        <f t="shared" si="154"/>
        <v>Not Possible</v>
      </c>
      <c r="L120" s="153">
        <f t="shared" si="154"/>
        <v>4223.2747517651296</v>
      </c>
      <c r="M120" s="153" t="str">
        <f t="shared" si="154"/>
        <v>Not Possible</v>
      </c>
      <c r="N120" s="153">
        <f t="shared" si="154"/>
        <v>6154.5355513294198</v>
      </c>
      <c r="O120" s="153" t="str">
        <f t="shared" si="154"/>
        <v>Not Possible</v>
      </c>
      <c r="P120" s="153">
        <f t="shared" si="154"/>
        <v>6042.0213687577198</v>
      </c>
      <c r="Q120" s="153">
        <f t="shared" si="154"/>
        <v>12106.926643735365</v>
      </c>
      <c r="R120" s="153">
        <f t="shared" si="154"/>
        <v>6870.5865874424926</v>
      </c>
      <c r="S120" s="153">
        <f t="shared" si="154"/>
        <v>3931.3181637488597</v>
      </c>
      <c r="T120" s="153">
        <f t="shared" si="154"/>
        <v>650.27932262602553</v>
      </c>
    </row>
    <row r="121" spans="2:20">
      <c r="B121" s="76" t="s">
        <v>729</v>
      </c>
      <c r="C121" s="146"/>
      <c r="D121" s="153" t="str">
        <f>IF(D116=1,D120,"Not Possible")</f>
        <v>Not Possible</v>
      </c>
      <c r="E121" s="153" t="str">
        <f t="shared" ref="E121:T121" si="155">IF(E116=1,E120,"Not Possible")</f>
        <v>Not Possible</v>
      </c>
      <c r="F121" s="153">
        <f t="shared" si="155"/>
        <v>650.27932262602553</v>
      </c>
      <c r="G121" s="153" t="str">
        <f t="shared" si="155"/>
        <v>Not Possible</v>
      </c>
      <c r="H121" s="153">
        <f t="shared" si="155"/>
        <v>3839.1451340601197</v>
      </c>
      <c r="I121" s="153" t="str">
        <f t="shared" si="155"/>
        <v>Not Possible</v>
      </c>
      <c r="J121" s="153">
        <f t="shared" si="155"/>
        <v>2649.9918565984699</v>
      </c>
      <c r="K121" s="153" t="str">
        <f t="shared" si="155"/>
        <v>Not Possible</v>
      </c>
      <c r="L121" s="153">
        <f t="shared" si="155"/>
        <v>4223.2747517651296</v>
      </c>
      <c r="M121" s="153" t="str">
        <f t="shared" si="155"/>
        <v>Not Possible</v>
      </c>
      <c r="N121" s="153">
        <f t="shared" si="155"/>
        <v>6154.5355513294198</v>
      </c>
      <c r="O121" s="153" t="str">
        <f t="shared" si="155"/>
        <v>Not Possible</v>
      </c>
      <c r="P121" s="153">
        <f t="shared" si="155"/>
        <v>6042.0213687577198</v>
      </c>
      <c r="Q121" s="153">
        <f t="shared" si="155"/>
        <v>12106.926643735365</v>
      </c>
      <c r="R121" s="153">
        <f t="shared" si="155"/>
        <v>6870.5865874424926</v>
      </c>
      <c r="S121" s="153">
        <f t="shared" si="155"/>
        <v>3931.3181637488597</v>
      </c>
      <c r="T121" s="153" t="str">
        <f t="shared" si="155"/>
        <v>Not Possible</v>
      </c>
    </row>
    <row r="122" spans="2:20">
      <c r="B122" s="76" t="s">
        <v>730</v>
      </c>
      <c r="C122" s="154">
        <f>MIN(D121:T121)</f>
        <v>650.27932262602553</v>
      </c>
    </row>
    <row r="123" spans="2:20">
      <c r="B123" s="76" t="s">
        <v>734</v>
      </c>
      <c r="C123" s="155">
        <f>MATCH(C122,D121:T121,0)+3</f>
        <v>6</v>
      </c>
      <c r="G123" s="153"/>
    </row>
    <row r="124" spans="2:20">
      <c r="B124" s="76" t="s">
        <v>739</v>
      </c>
      <c r="C124" s="155">
        <f>IF(C118="Part L 2021",MATCH(C119,B58:B64,0)+57,MATCH(C119,B66:B72,0)+65)</f>
        <v>69</v>
      </c>
      <c r="G124" s="153"/>
    </row>
    <row r="125" spans="2:20">
      <c r="G125" s="153"/>
    </row>
    <row r="126" spans="2:20">
      <c r="B126" s="135" t="s">
        <v>733</v>
      </c>
      <c r="K126" s="153"/>
    </row>
    <row r="127" spans="2:20">
      <c r="B127" s="158" t="s">
        <v>770</v>
      </c>
      <c r="C127" s="147"/>
    </row>
    <row r="128" spans="2:20">
      <c r="B128" t="s">
        <v>618</v>
      </c>
      <c r="C128" s="8" t="str" cm="1">
        <f t="array" aca="1" ref="C128" ca="1">INDIRECT(ADDRESS(3,$C$123))</f>
        <v xml:space="preserve">Notional Building C&amp;B </v>
      </c>
    </row>
    <row r="129" spans="2:7">
      <c r="B129" t="s">
        <v>344</v>
      </c>
      <c r="C129" s="146" t="str" cm="1">
        <f t="array" aca="1" ref="C129" ca="1">INDIRECT(ADDRESS(4,$C$123))</f>
        <v>ASHP</v>
      </c>
    </row>
    <row r="130" spans="2:7">
      <c r="B130" t="s">
        <v>139</v>
      </c>
      <c r="C130" s="146" t="str" cm="1">
        <f t="array" aca="1" ref="C130" ca="1">INDIRECT(ADDRESS(5,$C$123))</f>
        <v>Natural Ventilation</v>
      </c>
    </row>
    <row r="131" spans="2:7" ht="43.2">
      <c r="C131" s="146" t="s">
        <v>743</v>
      </c>
      <c r="D131" s="50" t="s">
        <v>744</v>
      </c>
      <c r="E131" s="50" t="s">
        <v>745</v>
      </c>
    </row>
    <row r="132" spans="2:7">
      <c r="B132" t="s">
        <v>736</v>
      </c>
      <c r="C132" s="6" cm="1">
        <f t="array" aca="1" ref="C132" ca="1">INDIRECT(ADDRESS(33,$C$123))</f>
        <v>0</v>
      </c>
      <c r="D132" s="143">
        <f ca="1">C132*'C&amp;B'!$C$13</f>
        <v>0</v>
      </c>
      <c r="E132" s="143">
        <f ca="1">D132*Embodied!$C$23/1000</f>
        <v>0</v>
      </c>
    </row>
    <row r="133" spans="2:7">
      <c r="B133" t="s">
        <v>735</v>
      </c>
      <c r="C133" s="6" cm="1">
        <f t="array" aca="1" ref="C133" ca="1">INDIRECT(ADDRESS(34,$C$123))</f>
        <v>29.119603933247223</v>
      </c>
      <c r="D133" s="143">
        <f ca="1">C133*'C&amp;B'!$C$13</f>
        <v>3409.9056205832499</v>
      </c>
      <c r="E133" s="143">
        <f ca="1">D133*Embodied!$C$23/1000</f>
        <v>681.98112411664999</v>
      </c>
      <c r="G133" s="143"/>
    </row>
    <row r="134" spans="2:7">
      <c r="B134" t="s">
        <v>738</v>
      </c>
      <c r="C134" s="6" cm="1">
        <f t="array" aca="1" ref="C134" ca="1">INDIRECT(ADDRESS($C$124,$C$123))</f>
        <v>1.2324008025052862</v>
      </c>
      <c r="D134" s="143">
        <f ca="1">C134*'C&amp;B'!$C$13</f>
        <v>144.314133973369</v>
      </c>
      <c r="E134" s="143">
        <f ca="1">D134*Embodied!$C$23/1000</f>
        <v>28.862826794673797</v>
      </c>
    </row>
    <row r="135" spans="2:7">
      <c r="B135" t="s">
        <v>737</v>
      </c>
      <c r="C135" s="6">
        <f ca="1">C134*SAP!C143/'C&amp;B'!C13</f>
        <v>9.5412114889124062</v>
      </c>
      <c r="D135" s="143">
        <f ca="1">C135*'C&amp;B'!$C$13</f>
        <v>1117.2758653516428</v>
      </c>
      <c r="E135" s="143">
        <f ca="1">D135*Embodied!$C$23/1000</f>
        <v>223.45517307032856</v>
      </c>
    </row>
    <row r="136" spans="2:7">
      <c r="B136" t="s">
        <v>740</v>
      </c>
      <c r="C136" s="156">
        <f>D136/'C&amp;B'!C13</f>
        <v>5.5531966065416363</v>
      </c>
      <c r="D136" s="154">
        <f>C122</f>
        <v>650.27932262602553</v>
      </c>
      <c r="E136" s="153">
        <f>D136*Embodied!$C$23</f>
        <v>130055.86452520511</v>
      </c>
    </row>
    <row r="137" spans="2:7">
      <c r="C137" s="146"/>
    </row>
    <row r="138" spans="2:7">
      <c r="B138" s="1" t="s">
        <v>774</v>
      </c>
      <c r="C138" s="161"/>
    </row>
    <row r="139" spans="2:7" ht="43.2">
      <c r="C139" s="161" t="s">
        <v>743</v>
      </c>
      <c r="D139" s="50" t="s">
        <v>744</v>
      </c>
      <c r="E139" s="50" t="s">
        <v>745</v>
      </c>
    </row>
    <row r="140" spans="2:7">
      <c r="B140" t="s">
        <v>775</v>
      </c>
      <c r="C140" s="6" cm="1">
        <f t="array" aca="1" ref="C140" ca="1">INDIRECT(ADDRESS(29,$C$123))</f>
        <v>12.864705882352947</v>
      </c>
      <c r="D140" s="143">
        <f ca="1">C140*'C&amp;B'!$C$13</f>
        <v>1506.4570588235299</v>
      </c>
      <c r="E140" s="143">
        <f ca="1">D140*Embodied!$C$23/1000</f>
        <v>301.29141176470597</v>
      </c>
    </row>
    <row r="141" spans="2:7">
      <c r="B141" t="s">
        <v>776</v>
      </c>
      <c r="C141" s="6" cm="1">
        <f t="array" aca="1" ref="C141" ca="1">INDIRECT(ADDRESS(30,$C$123))</f>
        <v>8.0304347826086957</v>
      </c>
      <c r="D141" s="143">
        <f ca="1">C141*'C&amp;B'!$C$13</f>
        <v>940.36391304347819</v>
      </c>
      <c r="E141" s="143">
        <f ca="1">D141*Embodied!$C$23/1000</f>
        <v>188.07278260869566</v>
      </c>
    </row>
    <row r="142" spans="2:7">
      <c r="B142" t="s">
        <v>777</v>
      </c>
      <c r="C142" s="6">
        <f ca="1">SUM(C140:C141)</f>
        <v>20.895140664961644</v>
      </c>
      <c r="D142" s="143">
        <f ca="1">SUM(D140:D141)</f>
        <v>2446.8209718670082</v>
      </c>
      <c r="E142" s="143">
        <f ca="1">SUM(E140:E141)</f>
        <v>489.36419437340163</v>
      </c>
    </row>
    <row r="143" spans="2:7">
      <c r="B143" t="s">
        <v>778</v>
      </c>
      <c r="C143" s="6">
        <f ca="1">(C140*SAP!$C$13/SAP!$C$18)+(C141*SAP!$C$13/SAP!$C$19)</f>
        <v>6.5113312151281093</v>
      </c>
      <c r="D143" s="143">
        <f ca="1">C143*'C&amp;B'!$C$13</f>
        <v>762.47688529150162</v>
      </c>
      <c r="E143" s="143">
        <f ca="1">D143*Embodied!$C$23/1000</f>
        <v>152.49537705830033</v>
      </c>
    </row>
    <row r="145" spans="2:3">
      <c r="B145" s="1" t="s">
        <v>786</v>
      </c>
    </row>
    <row r="146" spans="2:3">
      <c r="B146" t="s">
        <v>787</v>
      </c>
    </row>
    <row r="147" spans="2:3">
      <c r="B147" t="s">
        <v>788</v>
      </c>
      <c r="C147" s="154" t="str">
        <f>IF(AND(C114="Bespoke",ISNUMBER(T121)),"Options Available",IF(SUM(D121:T121)=0,"Not Possible","Options Available"))</f>
        <v>Options Available</v>
      </c>
    </row>
  </sheetData>
  <pageMargins left="0.7" right="0.7" top="0.75" bottom="0.75" header="0.3" footer="0.3"/>
  <pageSetup paperSize="9" orientation="portrait" r:id="rId1"/>
  <ignoredErrors>
    <ignoredError sqref="G6" formula="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BH147"/>
  <sheetViews>
    <sheetView zoomScale="85" zoomScaleNormal="85" workbookViewId="0">
      <pane xSplit="2" ySplit="3" topLeftCell="C16" activePane="bottomRight" state="frozen"/>
      <selection activeCell="B3" sqref="B3"/>
      <selection pane="topRight" activeCell="B3" sqref="B3"/>
      <selection pane="bottomLeft" activeCell="B3" sqref="B3"/>
      <selection pane="bottomRight" activeCell="B3" sqref="B3"/>
    </sheetView>
  </sheetViews>
  <sheetFormatPr defaultRowHeight="14.4"/>
  <cols>
    <col min="1" max="1" width="7.109375" customWidth="1"/>
    <col min="2" max="2" width="44.88671875" customWidth="1"/>
    <col min="3" max="3" width="30.6640625" style="160" customWidth="1"/>
    <col min="4" max="19" width="12.33203125" style="50" customWidth="1"/>
    <col min="20" max="20" width="12.33203125" customWidth="1"/>
    <col min="22" max="22" width="28" style="11" customWidth="1"/>
    <col min="23" max="23" width="9.44140625" customWidth="1"/>
    <col min="41" max="41" width="37.88671875" customWidth="1"/>
  </cols>
  <sheetData>
    <row r="1" spans="2:58" ht="16.5" customHeight="1">
      <c r="C1" s="63" t="s">
        <v>381</v>
      </c>
      <c r="D1" s="52" t="s">
        <v>382</v>
      </c>
      <c r="E1" s="53" t="s">
        <v>383</v>
      </c>
      <c r="F1" s="54" t="s">
        <v>384</v>
      </c>
      <c r="G1" s="134" t="s">
        <v>678</v>
      </c>
      <c r="H1" s="55" t="s">
        <v>385</v>
      </c>
      <c r="X1" s="50"/>
      <c r="Y1" s="4"/>
    </row>
    <row r="2" spans="2:58">
      <c r="B2" s="1" t="s">
        <v>773</v>
      </c>
      <c r="D2" s="51" t="s">
        <v>618</v>
      </c>
      <c r="E2" s="51"/>
      <c r="T2" s="50"/>
      <c r="U2" s="51"/>
      <c r="V2" s="51" t="s">
        <v>522</v>
      </c>
    </row>
    <row r="3" spans="2:58" s="120" customFormat="1" ht="72">
      <c r="B3" s="115" t="s">
        <v>294</v>
      </c>
      <c r="C3" s="116" t="s">
        <v>336</v>
      </c>
      <c r="D3" s="117" t="s">
        <v>343</v>
      </c>
      <c r="E3" s="117" t="s">
        <v>721</v>
      </c>
      <c r="F3" s="117" t="s">
        <v>721</v>
      </c>
      <c r="G3" s="117" t="s">
        <v>600</v>
      </c>
      <c r="H3" s="117" t="s">
        <v>600</v>
      </c>
      <c r="I3" s="117" t="s">
        <v>600</v>
      </c>
      <c r="J3" s="117" t="s">
        <v>600</v>
      </c>
      <c r="K3" s="117" t="s">
        <v>601</v>
      </c>
      <c r="L3" s="117" t="s">
        <v>601</v>
      </c>
      <c r="M3" s="117" t="s">
        <v>602</v>
      </c>
      <c r="N3" s="117" t="s">
        <v>602</v>
      </c>
      <c r="O3" s="117" t="s">
        <v>603</v>
      </c>
      <c r="P3" s="117" t="s">
        <v>603</v>
      </c>
      <c r="Q3" s="117" t="s">
        <v>604</v>
      </c>
      <c r="R3" s="117" t="s">
        <v>604</v>
      </c>
      <c r="S3" s="117" t="s">
        <v>351</v>
      </c>
      <c r="T3" s="117" t="s">
        <v>791</v>
      </c>
      <c r="U3" s="119"/>
      <c r="V3" s="139" t="s">
        <v>16</v>
      </c>
      <c r="W3" s="117" t="s">
        <v>343</v>
      </c>
      <c r="X3" s="117" t="s">
        <v>435</v>
      </c>
      <c r="Y3" s="117" t="s">
        <v>436</v>
      </c>
      <c r="Z3" s="117" t="s">
        <v>437</v>
      </c>
      <c r="AA3" s="117" t="s">
        <v>438</v>
      </c>
      <c r="AB3" s="117" t="s">
        <v>439</v>
      </c>
      <c r="AC3" s="117" t="s">
        <v>440</v>
      </c>
      <c r="AD3" s="117" t="s">
        <v>441</v>
      </c>
      <c r="AE3" s="117" t="s">
        <v>442</v>
      </c>
      <c r="AF3" s="117" t="s">
        <v>443</v>
      </c>
      <c r="AG3" s="117" t="s">
        <v>444</v>
      </c>
      <c r="AH3" s="117" t="s">
        <v>445</v>
      </c>
      <c r="AI3" s="117" t="s">
        <v>446</v>
      </c>
      <c r="AJ3" s="117" t="s">
        <v>447</v>
      </c>
      <c r="AK3" s="117" t="s">
        <v>677</v>
      </c>
      <c r="AL3" s="117" t="s">
        <v>351</v>
      </c>
      <c r="AM3" s="117" t="s">
        <v>791</v>
      </c>
      <c r="AO3" s="139" t="s">
        <v>695</v>
      </c>
      <c r="AP3" s="117" t="s">
        <v>343</v>
      </c>
      <c r="AQ3" s="117" t="s">
        <v>435</v>
      </c>
      <c r="AR3" s="117" t="s">
        <v>436</v>
      </c>
      <c r="AS3" s="117" t="s">
        <v>437</v>
      </c>
      <c r="AT3" s="117" t="s">
        <v>438</v>
      </c>
      <c r="AU3" s="117" t="s">
        <v>439</v>
      </c>
      <c r="AV3" s="117" t="s">
        <v>440</v>
      </c>
      <c r="AW3" s="117" t="s">
        <v>441</v>
      </c>
      <c r="AX3" s="117" t="s">
        <v>442</v>
      </c>
      <c r="AY3" s="117" t="s">
        <v>443</v>
      </c>
      <c r="AZ3" s="117" t="s">
        <v>444</v>
      </c>
      <c r="BA3" s="117" t="s">
        <v>445</v>
      </c>
      <c r="BB3" s="117" t="s">
        <v>446</v>
      </c>
      <c r="BC3" s="117" t="s">
        <v>447</v>
      </c>
      <c r="BD3" s="117" t="s">
        <v>677</v>
      </c>
      <c r="BE3" s="117" t="s">
        <v>351</v>
      </c>
      <c r="BF3" s="117" t="s">
        <v>791</v>
      </c>
    </row>
    <row r="4" spans="2:58">
      <c r="C4" s="129" t="s">
        <v>345</v>
      </c>
      <c r="D4" s="52" t="s">
        <v>29</v>
      </c>
      <c r="E4" s="54" t="s">
        <v>29</v>
      </c>
      <c r="F4" s="54" t="s">
        <v>20</v>
      </c>
      <c r="G4" s="54" t="s">
        <v>29</v>
      </c>
      <c r="H4" s="54" t="s">
        <v>20</v>
      </c>
      <c r="I4" s="54" t="s">
        <v>29</v>
      </c>
      <c r="J4" s="54" t="s">
        <v>20</v>
      </c>
      <c r="K4" s="54" t="s">
        <v>29</v>
      </c>
      <c r="L4" s="54" t="s">
        <v>20</v>
      </c>
      <c r="M4" s="54" t="s">
        <v>29</v>
      </c>
      <c r="N4" s="54" t="s">
        <v>20</v>
      </c>
      <c r="O4" s="54" t="s">
        <v>29</v>
      </c>
      <c r="P4" s="54" t="s">
        <v>20</v>
      </c>
      <c r="Q4" s="54" t="s">
        <v>29</v>
      </c>
      <c r="R4" s="54" t="s">
        <v>20</v>
      </c>
      <c r="S4" s="52" t="s">
        <v>20</v>
      </c>
      <c r="T4" s="134" t="str">
        <f>INPUT!C34</f>
        <v>ASHP</v>
      </c>
      <c r="U4" s="50"/>
      <c r="V4" s="11" t="s">
        <v>699</v>
      </c>
      <c r="W4" s="50">
        <f>IF(D4="Gas",'C&amp;B'!$E$246,'C&amp;B'!$E$256)</f>
        <v>2562</v>
      </c>
      <c r="X4" s="50">
        <f>IF(E4="Gas",'C&amp;B'!$E$246,'C&amp;B'!$E$256)</f>
        <v>2562</v>
      </c>
      <c r="Y4" s="50">
        <f>IF(F4="Gas",'C&amp;B'!$E$246,'C&amp;B'!$E$256)</f>
        <v>3794</v>
      </c>
      <c r="Z4" s="50">
        <f>IF(G4="Gas",'C&amp;B'!$E$246,'C&amp;B'!$E$256)</f>
        <v>2562</v>
      </c>
      <c r="AA4" s="50">
        <f>IF(H4="Gas",'C&amp;B'!$E$246,'C&amp;B'!$E$256)</f>
        <v>3794</v>
      </c>
      <c r="AB4" s="50">
        <f>IF(I4="Gas",'C&amp;B'!$E$246,'C&amp;B'!$E$256)</f>
        <v>2562</v>
      </c>
      <c r="AC4" s="50">
        <f>IF(J4="Gas",'C&amp;B'!$E$246,'C&amp;B'!$E$256)</f>
        <v>3794</v>
      </c>
      <c r="AD4" s="50">
        <f>IF(K4="Gas",'C&amp;B'!$E$246,'C&amp;B'!$E$256)</f>
        <v>2562</v>
      </c>
      <c r="AE4" s="50">
        <f>IF(L4="Gas",'C&amp;B'!$E$246,'C&amp;B'!$E$256)</f>
        <v>3794</v>
      </c>
      <c r="AF4" s="50">
        <f>IF(M4="Gas",'C&amp;B'!$E$246,'C&amp;B'!$E$256)</f>
        <v>2562</v>
      </c>
      <c r="AG4" s="50">
        <f>IF(N4="Gas",'C&amp;B'!$E$246,'C&amp;B'!$E$256)</f>
        <v>3794</v>
      </c>
      <c r="AH4" s="50">
        <f>IF(O4="Gas",'C&amp;B'!$E$246,'C&amp;B'!$E$256)</f>
        <v>2562</v>
      </c>
      <c r="AI4" s="50">
        <f>IF(P4="Gas",'C&amp;B'!$E$246,'C&amp;B'!$E$256)</f>
        <v>3794</v>
      </c>
      <c r="AJ4" s="50">
        <f>IF(Q4="Gas",'C&amp;B'!$E$246,'C&amp;B'!$E$256)</f>
        <v>2562</v>
      </c>
      <c r="AK4" s="50">
        <f>IF(R4="Gas",'C&amp;B'!$E$246,'C&amp;B'!$E$256)</f>
        <v>3794</v>
      </c>
      <c r="AL4" s="50">
        <f>IF(S4="Gas",'C&amp;B'!$E$246,'C&amp;B'!$E$256)</f>
        <v>3794</v>
      </c>
      <c r="AM4" s="50">
        <f>IF(T4="Gas",'C&amp;B'!$E$246,'C&amp;B'!$E$256)</f>
        <v>3794</v>
      </c>
      <c r="AO4" s="160">
        <v>1</v>
      </c>
      <c r="AP4" s="14">
        <f t="shared" ref="AP4:BE6" si="0">$AO4*W4</f>
        <v>2562</v>
      </c>
      <c r="AQ4" s="14">
        <f t="shared" si="0"/>
        <v>2562</v>
      </c>
      <c r="AR4" s="14">
        <f t="shared" si="0"/>
        <v>3794</v>
      </c>
      <c r="AS4" s="14">
        <f t="shared" si="0"/>
        <v>2562</v>
      </c>
      <c r="AT4" s="14">
        <f t="shared" si="0"/>
        <v>3794</v>
      </c>
      <c r="AU4" s="14">
        <f t="shared" si="0"/>
        <v>2562</v>
      </c>
      <c r="AV4" s="14">
        <f t="shared" si="0"/>
        <v>3794</v>
      </c>
      <c r="AW4" s="14">
        <f t="shared" si="0"/>
        <v>2562</v>
      </c>
      <c r="AX4" s="14">
        <f t="shared" si="0"/>
        <v>3794</v>
      </c>
      <c r="AY4" s="14">
        <f t="shared" si="0"/>
        <v>2562</v>
      </c>
      <c r="AZ4" s="14">
        <f t="shared" si="0"/>
        <v>3794</v>
      </c>
      <c r="BA4" s="14">
        <f t="shared" si="0"/>
        <v>2562</v>
      </c>
      <c r="BB4" s="14">
        <f t="shared" si="0"/>
        <v>3794</v>
      </c>
      <c r="BC4" s="14">
        <f t="shared" si="0"/>
        <v>2562</v>
      </c>
      <c r="BD4" s="14">
        <f t="shared" si="0"/>
        <v>3794</v>
      </c>
      <c r="BE4" s="14">
        <f t="shared" si="0"/>
        <v>3794</v>
      </c>
      <c r="BF4" s="14">
        <f t="shared" ref="AQ4:BF19" si="1">$AO4*AM4</f>
        <v>3794</v>
      </c>
    </row>
    <row r="5" spans="2:58" s="4" customFormat="1">
      <c r="C5" s="129" t="s">
        <v>342</v>
      </c>
      <c r="D5" s="141" t="s">
        <v>688</v>
      </c>
      <c r="E5" s="140" t="s">
        <v>688</v>
      </c>
      <c r="F5" s="140" t="s">
        <v>688</v>
      </c>
      <c r="G5" s="140" t="s">
        <v>688</v>
      </c>
      <c r="H5" s="140" t="s">
        <v>688</v>
      </c>
      <c r="I5" s="140" t="s">
        <v>142</v>
      </c>
      <c r="J5" s="140" t="s">
        <v>142</v>
      </c>
      <c r="K5" s="140" t="s">
        <v>142</v>
      </c>
      <c r="L5" s="140" t="s">
        <v>142</v>
      </c>
      <c r="M5" s="140" t="s">
        <v>142</v>
      </c>
      <c r="N5" s="140" t="s">
        <v>142</v>
      </c>
      <c r="O5" s="140" t="s">
        <v>142</v>
      </c>
      <c r="P5" s="140" t="s">
        <v>142</v>
      </c>
      <c r="Q5" s="140" t="s">
        <v>142</v>
      </c>
      <c r="R5" s="140" t="s">
        <v>142</v>
      </c>
      <c r="S5" s="141" t="s">
        <v>688</v>
      </c>
      <c r="T5" s="142" t="str">
        <f>INPUT!C32</f>
        <v>Natural Ventilation</v>
      </c>
      <c r="U5" s="160"/>
      <c r="V5" s="11" t="s">
        <v>699</v>
      </c>
      <c r="W5" s="160">
        <f>IF(D5="Natural Ventilation",'C&amp;B'!$E$233,'C&amp;B'!$E$236+'C&amp;B'!$E$241)</f>
        <v>480</v>
      </c>
      <c r="X5" s="160">
        <f>IF(E5="Natural Ventilation",'C&amp;B'!$E$233,'C&amp;B'!$E$236+'C&amp;B'!$E$241)</f>
        <v>480</v>
      </c>
      <c r="Y5" s="160">
        <f>IF(F5="Natural Ventilation",'C&amp;B'!$E$233,'C&amp;B'!$E$236+'C&amp;B'!$E$241)</f>
        <v>480</v>
      </c>
      <c r="Z5" s="160">
        <f>IF(G5="Natural Ventilation",'C&amp;B'!$E$233,'C&amp;B'!$E$236+'C&amp;B'!$E$241)</f>
        <v>480</v>
      </c>
      <c r="AA5" s="160">
        <f>IF(H5="Natural Ventilation",'C&amp;B'!$E$233,'C&amp;B'!$E$236+'C&amp;B'!$E$241)</f>
        <v>480</v>
      </c>
      <c r="AB5" s="160">
        <f>IF(I5="Natural Ventilation",'C&amp;B'!$E$233,'C&amp;B'!$E$236+'C&amp;B'!$E$241)</f>
        <v>2210</v>
      </c>
      <c r="AC5" s="160">
        <f>IF(J5="Natural Ventilation",'C&amp;B'!$E$233,'C&amp;B'!$E$236+'C&amp;B'!$E$241)</f>
        <v>2210</v>
      </c>
      <c r="AD5" s="160">
        <f>IF(K5="Natural Ventilation",'C&amp;B'!$E$233,'C&amp;B'!$E$236+'C&amp;B'!$E$241)</f>
        <v>2210</v>
      </c>
      <c r="AE5" s="160">
        <f>IF(L5="Natural Ventilation",'C&amp;B'!$E$233,'C&amp;B'!$E$236+'C&amp;B'!$E$241)</f>
        <v>2210</v>
      </c>
      <c r="AF5" s="160">
        <f>IF(M5="Natural Ventilation",'C&amp;B'!$E$233,'C&amp;B'!$E$236+'C&amp;B'!$E$241)</f>
        <v>2210</v>
      </c>
      <c r="AG5" s="160">
        <f>IF(N5="Natural Ventilation",'C&amp;B'!$E$233,'C&amp;B'!$E$236+'C&amp;B'!$E$241)</f>
        <v>2210</v>
      </c>
      <c r="AH5" s="160">
        <f>IF(O5="Natural Ventilation",'C&amp;B'!$E$233,'C&amp;B'!$E$236+'C&amp;B'!$E$241)</f>
        <v>2210</v>
      </c>
      <c r="AI5" s="160">
        <f>IF(P5="Natural Ventilation",'C&amp;B'!$E$233,'C&amp;B'!$E$236+'C&amp;B'!$E$241)</f>
        <v>2210</v>
      </c>
      <c r="AJ5" s="160">
        <f>IF(Q5="Natural Ventilation",'C&amp;B'!$E$233,'C&amp;B'!$E$236+'C&amp;B'!$E$241)</f>
        <v>2210</v>
      </c>
      <c r="AK5" s="160">
        <f>IF(R5="Natural Ventilation",'C&amp;B'!$E$233,'C&amp;B'!$E$236+'C&amp;B'!$E$241)</f>
        <v>2210</v>
      </c>
      <c r="AL5" s="160">
        <f>IF(S5="Natural Ventilation",'C&amp;B'!$E$233,'C&amp;B'!$E$236+'C&amp;B'!$E$241)</f>
        <v>480</v>
      </c>
      <c r="AM5" s="160">
        <f>IF(T5="Natural Ventilation",'C&amp;B'!$E$233,'C&amp;B'!$E$236+'C&amp;B'!$E$241)</f>
        <v>480</v>
      </c>
      <c r="AO5" s="160">
        <v>1</v>
      </c>
      <c r="AP5" s="14">
        <f t="shared" si="0"/>
        <v>480</v>
      </c>
      <c r="AQ5" s="14">
        <f t="shared" si="0"/>
        <v>480</v>
      </c>
      <c r="AR5" s="14">
        <f t="shared" si="0"/>
        <v>480</v>
      </c>
      <c r="AS5" s="14">
        <f t="shared" si="0"/>
        <v>480</v>
      </c>
      <c r="AT5" s="14">
        <f t="shared" si="0"/>
        <v>480</v>
      </c>
      <c r="AU5" s="14">
        <f t="shared" si="0"/>
        <v>2210</v>
      </c>
      <c r="AV5" s="14">
        <f t="shared" si="0"/>
        <v>2210</v>
      </c>
      <c r="AW5" s="14">
        <f t="shared" si="0"/>
        <v>2210</v>
      </c>
      <c r="AX5" s="14">
        <f t="shared" si="0"/>
        <v>2210</v>
      </c>
      <c r="AY5" s="14">
        <f t="shared" si="0"/>
        <v>2210</v>
      </c>
      <c r="AZ5" s="14">
        <f t="shared" si="1"/>
        <v>2210</v>
      </c>
      <c r="BA5" s="14">
        <f t="shared" si="1"/>
        <v>2210</v>
      </c>
      <c r="BB5" s="14">
        <f t="shared" si="1"/>
        <v>2210</v>
      </c>
      <c r="BC5" s="14">
        <f t="shared" si="1"/>
        <v>2210</v>
      </c>
      <c r="BD5" s="14">
        <f t="shared" si="1"/>
        <v>2210</v>
      </c>
      <c r="BE5" s="14">
        <f t="shared" si="1"/>
        <v>480</v>
      </c>
      <c r="BF5" s="14">
        <f t="shared" si="1"/>
        <v>480</v>
      </c>
    </row>
    <row r="6" spans="2:58">
      <c r="B6" s="59" t="s">
        <v>337</v>
      </c>
      <c r="C6" s="129" t="s">
        <v>339</v>
      </c>
      <c r="D6" s="52">
        <v>0.18</v>
      </c>
      <c r="E6" s="53">
        <f>'C&amp;B'!D51</f>
        <v>0.18</v>
      </c>
      <c r="F6" s="53">
        <f>E6</f>
        <v>0.18</v>
      </c>
      <c r="G6" s="53">
        <f>'C&amp;B'!E51</f>
        <v>0.18</v>
      </c>
      <c r="H6" s="53">
        <f>G6</f>
        <v>0.18</v>
      </c>
      <c r="I6" s="53">
        <f>'C&amp;B'!F51</f>
        <v>0.18</v>
      </c>
      <c r="J6" s="53">
        <f>I6</f>
        <v>0.18</v>
      </c>
      <c r="K6" s="53">
        <f>'C&amp;B'!G51</f>
        <v>0.16</v>
      </c>
      <c r="L6" s="53">
        <f>K6</f>
        <v>0.16</v>
      </c>
      <c r="M6" s="53">
        <f>'C&amp;B'!H51</f>
        <v>0.15</v>
      </c>
      <c r="N6" s="53">
        <f>M6</f>
        <v>0.15</v>
      </c>
      <c r="O6" s="53">
        <f>'C&amp;B'!I51</f>
        <v>0.21</v>
      </c>
      <c r="P6" s="53">
        <f>O6</f>
        <v>0.21</v>
      </c>
      <c r="Q6" s="53">
        <f>'C&amp;B'!J51</f>
        <v>0.13</v>
      </c>
      <c r="R6" s="53">
        <f>Q6</f>
        <v>0.13</v>
      </c>
      <c r="S6" s="52">
        <v>0.15</v>
      </c>
      <c r="T6" s="134">
        <f>INPUT!C25</f>
        <v>0.18</v>
      </c>
      <c r="U6" s="50"/>
      <c r="V6" s="138" t="s">
        <v>694</v>
      </c>
      <c r="W6" s="50">
        <f>IF(ISNUMBER(D6),VLOOKUP(D6,'C&amp;B'!$C$178:$E$186,3,FALSE),0)</f>
        <v>221</v>
      </c>
      <c r="X6" s="50">
        <f>IF(ISNUMBER(E6),VLOOKUP(E6,'C&amp;B'!$C$178:$E$186,3,FALSE),0)</f>
        <v>221</v>
      </c>
      <c r="Y6" s="50">
        <f>IF(ISNUMBER(F6),VLOOKUP(F6,'C&amp;B'!$C$178:$E$186,3,FALSE),0)</f>
        <v>221</v>
      </c>
      <c r="Z6" s="50">
        <f>IF(ISNUMBER(G6),VLOOKUP(G6,'C&amp;B'!$C$178:$E$186,3,FALSE),0)</f>
        <v>221</v>
      </c>
      <c r="AA6" s="50">
        <f>IF(ISNUMBER(H6),VLOOKUP(H6,'C&amp;B'!$C$178:$E$186,3,FALSE),0)</f>
        <v>221</v>
      </c>
      <c r="AB6" s="50">
        <f>IF(ISNUMBER(I6),VLOOKUP(I6,'C&amp;B'!$C$178:$E$186,3,FALSE),0)</f>
        <v>221</v>
      </c>
      <c r="AC6" s="50">
        <f>IF(ISNUMBER(J6),VLOOKUP(J6,'C&amp;B'!$C$178:$E$186,3,FALSE),0)</f>
        <v>221</v>
      </c>
      <c r="AD6" s="50">
        <f>IF(ISNUMBER(K6),VLOOKUP(K6,'C&amp;B'!$C$178:$E$186,3,FALSE),0)</f>
        <v>221</v>
      </c>
      <c r="AE6" s="50">
        <f>IF(ISNUMBER(L6),VLOOKUP(L6,'C&amp;B'!$C$178:$E$186,3,FALSE),0)</f>
        <v>221</v>
      </c>
      <c r="AF6" s="50">
        <f>IF(ISNUMBER(M6),VLOOKUP(M6,'C&amp;B'!$C$178:$E$186,3,FALSE),0)</f>
        <v>224</v>
      </c>
      <c r="AG6" s="50">
        <f>IF(ISNUMBER(N6),VLOOKUP(N6,'C&amp;B'!$C$178:$E$186,3,FALSE),0)</f>
        <v>224</v>
      </c>
      <c r="AH6" s="50">
        <f>IF(ISNUMBER(O6),VLOOKUP(O6,'C&amp;B'!$C$178:$E$186,3,FALSE),0)</f>
        <v>219</v>
      </c>
      <c r="AI6" s="50">
        <f>IF(ISNUMBER(P6),VLOOKUP(P6,'C&amp;B'!$C$178:$E$186,3,FALSE),0)</f>
        <v>219</v>
      </c>
      <c r="AJ6" s="50">
        <f>IF(ISNUMBER(Q6),VLOOKUP(Q6,'C&amp;B'!$C$178:$E$186,3,FALSE),0)</f>
        <v>230</v>
      </c>
      <c r="AK6" s="50">
        <f>IF(ISNUMBER(R6),VLOOKUP(R6,'C&amp;B'!$C$178:$E$186,3,FALSE),0)</f>
        <v>230</v>
      </c>
      <c r="AL6" s="50">
        <f>IF(ISNUMBER(S6),VLOOKUP(S6,'C&amp;B'!$C$178:$E$186,3,FALSE),0)</f>
        <v>224</v>
      </c>
      <c r="AM6" s="50">
        <f>IF(ISNUMBER(T6),VLOOKUP(T6,'C&amp;B'!$C$178:$E$186,3,FALSE),0)</f>
        <v>221</v>
      </c>
      <c r="AO6" s="160">
        <f>'C&amp;B'!D8</f>
        <v>93.8</v>
      </c>
      <c r="AP6" s="14">
        <f>$AO6*W6</f>
        <v>20729.8</v>
      </c>
      <c r="AQ6" s="14">
        <f t="shared" si="0"/>
        <v>20729.8</v>
      </c>
      <c r="AR6" s="14">
        <f t="shared" si="0"/>
        <v>20729.8</v>
      </c>
      <c r="AS6" s="14">
        <f t="shared" si="0"/>
        <v>20729.8</v>
      </c>
      <c r="AT6" s="14">
        <f t="shared" si="0"/>
        <v>20729.8</v>
      </c>
      <c r="AU6" s="14">
        <f t="shared" si="0"/>
        <v>20729.8</v>
      </c>
      <c r="AV6" s="14">
        <f t="shared" si="0"/>
        <v>20729.8</v>
      </c>
      <c r="AW6" s="14">
        <f t="shared" si="0"/>
        <v>20729.8</v>
      </c>
      <c r="AX6" s="14">
        <f t="shared" si="0"/>
        <v>20729.8</v>
      </c>
      <c r="AY6" s="14">
        <f t="shared" si="0"/>
        <v>21011.200000000001</v>
      </c>
      <c r="AZ6" s="14">
        <f t="shared" si="0"/>
        <v>21011.200000000001</v>
      </c>
      <c r="BA6" s="14">
        <f t="shared" si="0"/>
        <v>20542.2</v>
      </c>
      <c r="BB6" s="14">
        <f t="shared" si="0"/>
        <v>20542.2</v>
      </c>
      <c r="BC6" s="14">
        <f t="shared" si="0"/>
        <v>21574</v>
      </c>
      <c r="BD6" s="14">
        <f t="shared" si="0"/>
        <v>21574</v>
      </c>
      <c r="BE6" s="14">
        <f t="shared" si="0"/>
        <v>21011.200000000001</v>
      </c>
      <c r="BF6" s="14">
        <f t="shared" si="1"/>
        <v>20729.8</v>
      </c>
    </row>
    <row r="7" spans="2:58">
      <c r="B7" s="59" t="s">
        <v>338</v>
      </c>
      <c r="C7" s="129" t="s">
        <v>339</v>
      </c>
      <c r="D7" s="52" t="str">
        <f>G7</f>
        <v xml:space="preserve">N/A </v>
      </c>
      <c r="E7" s="53" t="str">
        <f>'C&amp;B'!D52</f>
        <v xml:space="preserve">N/A </v>
      </c>
      <c r="F7" s="53" t="str">
        <f t="shared" ref="F7:H15" si="2">E7</f>
        <v xml:space="preserve">N/A </v>
      </c>
      <c r="G7" s="53" t="str">
        <f>'C&amp;B'!E52</f>
        <v xml:space="preserve">N/A </v>
      </c>
      <c r="H7" s="53" t="str">
        <f t="shared" si="2"/>
        <v xml:space="preserve">N/A </v>
      </c>
      <c r="I7" s="53" t="str">
        <f>'C&amp;B'!F52</f>
        <v xml:space="preserve">N/A </v>
      </c>
      <c r="J7" s="53" t="str">
        <f t="shared" ref="J7:J15" si="3">I7</f>
        <v xml:space="preserve">N/A </v>
      </c>
      <c r="K7" s="53" t="str">
        <f>'C&amp;B'!G52</f>
        <v xml:space="preserve">N/A </v>
      </c>
      <c r="L7" s="53" t="str">
        <f t="shared" ref="L7:L15" si="4">K7</f>
        <v xml:space="preserve">N/A </v>
      </c>
      <c r="M7" s="53" t="str">
        <f>'C&amp;B'!H52</f>
        <v xml:space="preserve">N/A </v>
      </c>
      <c r="N7" s="53" t="str">
        <f t="shared" ref="N7:N15" si="5">M7</f>
        <v xml:space="preserve">N/A </v>
      </c>
      <c r="O7" s="53" t="str">
        <f>'C&amp;B'!I52</f>
        <v xml:space="preserve">N/A </v>
      </c>
      <c r="P7" s="53" t="str">
        <f t="shared" ref="P7:R15" si="6">O7</f>
        <v xml:space="preserve">N/A </v>
      </c>
      <c r="Q7" s="53" t="str">
        <f>'C&amp;B'!J52</f>
        <v xml:space="preserve">N/A </v>
      </c>
      <c r="R7" s="53" t="str">
        <f t="shared" si="6"/>
        <v xml:space="preserve">N/A </v>
      </c>
      <c r="S7" s="52" t="str">
        <f>Q7</f>
        <v xml:space="preserve">N/A </v>
      </c>
      <c r="T7" s="134">
        <f>INPUT!C26</f>
        <v>0.21</v>
      </c>
      <c r="U7" s="50"/>
      <c r="V7" s="138" t="s">
        <v>694</v>
      </c>
      <c r="W7" s="50">
        <f>IF(ISNUMBER(D7),VLOOKUP(D7,'C&amp;B'!$C$188:$E$194,3,FALSE),0)</f>
        <v>0</v>
      </c>
      <c r="X7" s="50">
        <f>IF(ISNUMBER(E7),VLOOKUP(E7,'C&amp;B'!$C$188:$E$194,3,FALSE),0)</f>
        <v>0</v>
      </c>
      <c r="Y7" s="50">
        <f>IF(ISNUMBER(F7),VLOOKUP(F7,'C&amp;B'!$C$188:$E$194,3,FALSE),0)</f>
        <v>0</v>
      </c>
      <c r="Z7" s="50">
        <f>IF(ISNUMBER(G7),VLOOKUP(G7,'C&amp;B'!$C$188:$E$194,3,FALSE),0)</f>
        <v>0</v>
      </c>
      <c r="AA7" s="50">
        <f>IF(ISNUMBER(H7),VLOOKUP(H7,'C&amp;B'!$C$188:$E$194,3,FALSE),0)</f>
        <v>0</v>
      </c>
      <c r="AB7" s="50">
        <f>IF(ISNUMBER(I7),VLOOKUP(I7,'C&amp;B'!$C$188:$E$194,3,FALSE),0)</f>
        <v>0</v>
      </c>
      <c r="AC7" s="50">
        <f>IF(ISNUMBER(J7),VLOOKUP(J7,'C&amp;B'!$C$188:$E$194,3,FALSE),0)</f>
        <v>0</v>
      </c>
      <c r="AD7" s="50">
        <f>IF(ISNUMBER(K7),VLOOKUP(K7,'C&amp;B'!$C$188:$E$194,3,FALSE),0)</f>
        <v>0</v>
      </c>
      <c r="AE7" s="50">
        <f>IF(ISNUMBER(L7),VLOOKUP(L7,'C&amp;B'!$C$188:$E$194,3,FALSE),0)</f>
        <v>0</v>
      </c>
      <c r="AF7" s="50">
        <f>IF(ISNUMBER(M7),VLOOKUP(M7,'C&amp;B'!$C$188:$E$194,3,FALSE),0)</f>
        <v>0</v>
      </c>
      <c r="AG7" s="50">
        <f>IF(ISNUMBER(N7),VLOOKUP(N7,'C&amp;B'!$C$188:$E$194,3,FALSE),0)</f>
        <v>0</v>
      </c>
      <c r="AH7" s="50">
        <f>IF(ISNUMBER(O7),VLOOKUP(O7,'C&amp;B'!$C$188:$E$194,3,FALSE),0)</f>
        <v>0</v>
      </c>
      <c r="AI7" s="50">
        <f>IF(ISNUMBER(P7),VLOOKUP(P7,'C&amp;B'!$C$188:$E$194,3,FALSE),0)</f>
        <v>0</v>
      </c>
      <c r="AJ7" s="50">
        <f>IF(ISNUMBER(Q7),VLOOKUP(Q7,'C&amp;B'!$C$188:$E$194,3,FALSE),0)</f>
        <v>0</v>
      </c>
      <c r="AK7" s="50">
        <f>IF(ISNUMBER(R7),VLOOKUP(R7,'C&amp;B'!$C$188:$E$194,3,FALSE),0)</f>
        <v>0</v>
      </c>
      <c r="AL7" s="50">
        <f>IF(ISNUMBER(S7),VLOOKUP(S7,'C&amp;B'!$C$188:$E$194,3,FALSE),0)</f>
        <v>0</v>
      </c>
      <c r="AM7" s="50">
        <f>IF(ISNUMBER(T7),VLOOKUP(T7,'C&amp;B'!$C$188:$E$194,3,FALSE),0)</f>
        <v>146</v>
      </c>
      <c r="AO7" s="160">
        <f>'C&amp;B'!D9</f>
        <v>0</v>
      </c>
      <c r="AP7" s="14">
        <f t="shared" ref="AP7:BE26" si="7">$AO7*W7</f>
        <v>0</v>
      </c>
      <c r="AQ7" s="14">
        <f t="shared" si="1"/>
        <v>0</v>
      </c>
      <c r="AR7" s="14">
        <f t="shared" si="1"/>
        <v>0</v>
      </c>
      <c r="AS7" s="14">
        <f t="shared" si="1"/>
        <v>0</v>
      </c>
      <c r="AT7" s="14">
        <f t="shared" si="1"/>
        <v>0</v>
      </c>
      <c r="AU7" s="14">
        <f t="shared" si="1"/>
        <v>0</v>
      </c>
      <c r="AV7" s="14">
        <f t="shared" si="1"/>
        <v>0</v>
      </c>
      <c r="AW7" s="14">
        <f t="shared" si="1"/>
        <v>0</v>
      </c>
      <c r="AX7" s="14">
        <f t="shared" si="1"/>
        <v>0</v>
      </c>
      <c r="AY7" s="14">
        <f t="shared" si="1"/>
        <v>0</v>
      </c>
      <c r="AZ7" s="14">
        <f t="shared" si="1"/>
        <v>0</v>
      </c>
      <c r="BA7" s="14">
        <f t="shared" si="1"/>
        <v>0</v>
      </c>
      <c r="BB7" s="14">
        <f t="shared" si="1"/>
        <v>0</v>
      </c>
      <c r="BC7" s="14">
        <f t="shared" si="1"/>
        <v>0</v>
      </c>
      <c r="BD7" s="14">
        <f t="shared" si="1"/>
        <v>0</v>
      </c>
      <c r="BE7" s="14">
        <f t="shared" si="1"/>
        <v>0</v>
      </c>
      <c r="BF7" s="14">
        <f t="shared" si="1"/>
        <v>0</v>
      </c>
    </row>
    <row r="8" spans="2:58">
      <c r="B8" s="59" t="s">
        <v>131</v>
      </c>
      <c r="C8" s="129" t="s">
        <v>339</v>
      </c>
      <c r="D8" s="52">
        <v>0.13</v>
      </c>
      <c r="E8" s="53">
        <f>'C&amp;B'!D53</f>
        <v>0.13</v>
      </c>
      <c r="F8" s="53">
        <f t="shared" si="2"/>
        <v>0.13</v>
      </c>
      <c r="G8" s="53">
        <f>'C&amp;B'!E53</f>
        <v>0.15</v>
      </c>
      <c r="H8" s="53">
        <f t="shared" si="2"/>
        <v>0.15</v>
      </c>
      <c r="I8" s="53">
        <f>'C&amp;B'!F53</f>
        <v>0.13</v>
      </c>
      <c r="J8" s="53">
        <f t="shared" si="3"/>
        <v>0.13</v>
      </c>
      <c r="K8" s="53">
        <f>'C&amp;B'!G53</f>
        <v>0.12</v>
      </c>
      <c r="L8" s="53">
        <f t="shared" si="4"/>
        <v>0.12</v>
      </c>
      <c r="M8" s="53">
        <f>'C&amp;B'!H53</f>
        <v>0.11</v>
      </c>
      <c r="N8" s="53">
        <f t="shared" si="5"/>
        <v>0.11</v>
      </c>
      <c r="O8" s="53">
        <f>'C&amp;B'!I53</f>
        <v>0.11</v>
      </c>
      <c r="P8" s="53">
        <f t="shared" si="6"/>
        <v>0.11</v>
      </c>
      <c r="Q8" s="53">
        <f>'C&amp;B'!J53</f>
        <v>0.13</v>
      </c>
      <c r="R8" s="53">
        <f t="shared" si="6"/>
        <v>0.13</v>
      </c>
      <c r="S8" s="52">
        <v>0.11</v>
      </c>
      <c r="T8" s="134">
        <f>INPUT!C27</f>
        <v>0.13</v>
      </c>
      <c r="U8" s="50"/>
      <c r="V8" s="138" t="s">
        <v>694</v>
      </c>
      <c r="W8" s="50">
        <f>IF(ISNUMBER(D8),VLOOKUP(D8,'C&amp;B'!$C$196:$E$202,3,FALSE),0)</f>
        <v>152</v>
      </c>
      <c r="X8" s="50">
        <f>IF(ISNUMBER(E8),VLOOKUP(E8,'C&amp;B'!$C$196:$E$202,3,FALSE),0)</f>
        <v>152</v>
      </c>
      <c r="Y8" s="50">
        <f>IF(ISNUMBER(F8),VLOOKUP(F8,'C&amp;B'!$C$196:$E$202,3,FALSE),0)</f>
        <v>152</v>
      </c>
      <c r="Z8" s="50">
        <f>IF(ISNUMBER(G8),VLOOKUP(G8,'C&amp;B'!$C$196:$E$202,3,FALSE),0)</f>
        <v>146</v>
      </c>
      <c r="AA8" s="50">
        <f>IF(ISNUMBER(H8),VLOOKUP(H8,'C&amp;B'!$C$196:$E$202,3,FALSE),0)</f>
        <v>146</v>
      </c>
      <c r="AB8" s="50">
        <f>IF(ISNUMBER(I8),VLOOKUP(I8,'C&amp;B'!$C$196:$E$202,3,FALSE),0)</f>
        <v>152</v>
      </c>
      <c r="AC8" s="50">
        <f>IF(ISNUMBER(J8),VLOOKUP(J8,'C&amp;B'!$C$196:$E$202,3,FALSE),0)</f>
        <v>152</v>
      </c>
      <c r="AD8" s="50">
        <f>IF(ISNUMBER(K8),VLOOKUP(K8,'C&amp;B'!$C$196:$E$202,3,FALSE),0)</f>
        <v>154</v>
      </c>
      <c r="AE8" s="50">
        <f>IF(ISNUMBER(L8),VLOOKUP(L8,'C&amp;B'!$C$196:$E$202,3,FALSE),0)</f>
        <v>154</v>
      </c>
      <c r="AF8" s="50">
        <f>IF(ISNUMBER(M8),VLOOKUP(M8,'C&amp;B'!$C$196:$E$202,3,FALSE),0)</f>
        <v>157</v>
      </c>
      <c r="AG8" s="50">
        <f>IF(ISNUMBER(N8),VLOOKUP(N8,'C&amp;B'!$C$196:$E$202,3,FALSE),0)</f>
        <v>157</v>
      </c>
      <c r="AH8" s="50">
        <f>IF(ISNUMBER(O8),VLOOKUP(O8,'C&amp;B'!$C$196:$E$202,3,FALSE),0)</f>
        <v>157</v>
      </c>
      <c r="AI8" s="50">
        <f>IF(ISNUMBER(P8),VLOOKUP(P8,'C&amp;B'!$C$196:$E$202,3,FALSE),0)</f>
        <v>157</v>
      </c>
      <c r="AJ8" s="50">
        <f>IF(ISNUMBER(Q8),VLOOKUP(Q8,'C&amp;B'!$C$196:$E$202,3,FALSE),0)</f>
        <v>152</v>
      </c>
      <c r="AK8" s="50">
        <f>IF(ISNUMBER(R8),VLOOKUP(R8,'C&amp;B'!$C$196:$E$202,3,FALSE),0)</f>
        <v>152</v>
      </c>
      <c r="AL8" s="50">
        <f>IF(ISNUMBER(S8),VLOOKUP(S8,'C&amp;B'!$C$196:$E$202,3,FALSE),0)</f>
        <v>157</v>
      </c>
      <c r="AM8" s="50">
        <f>IF(ISNUMBER(T8),VLOOKUP(T8,'C&amp;B'!$C$196:$E$202,3,FALSE),0)</f>
        <v>152</v>
      </c>
      <c r="AO8" s="160">
        <f>'C&amp;B'!D12</f>
        <v>42.6</v>
      </c>
      <c r="AP8" s="14">
        <f t="shared" si="7"/>
        <v>6475.2</v>
      </c>
      <c r="AQ8" s="14">
        <f t="shared" si="1"/>
        <v>6475.2</v>
      </c>
      <c r="AR8" s="14">
        <f t="shared" si="1"/>
        <v>6475.2</v>
      </c>
      <c r="AS8" s="14">
        <f t="shared" si="1"/>
        <v>6219.6</v>
      </c>
      <c r="AT8" s="14">
        <f t="shared" si="1"/>
        <v>6219.6</v>
      </c>
      <c r="AU8" s="14">
        <f t="shared" si="1"/>
        <v>6475.2</v>
      </c>
      <c r="AV8" s="14">
        <f t="shared" si="1"/>
        <v>6475.2</v>
      </c>
      <c r="AW8" s="14">
        <f t="shared" si="1"/>
        <v>6560.4000000000005</v>
      </c>
      <c r="AX8" s="14">
        <f t="shared" si="1"/>
        <v>6560.4000000000005</v>
      </c>
      <c r="AY8" s="14">
        <f t="shared" si="1"/>
        <v>6688.2</v>
      </c>
      <c r="AZ8" s="14">
        <f t="shared" si="1"/>
        <v>6688.2</v>
      </c>
      <c r="BA8" s="14">
        <f t="shared" si="1"/>
        <v>6688.2</v>
      </c>
      <c r="BB8" s="14">
        <f t="shared" si="1"/>
        <v>6688.2</v>
      </c>
      <c r="BC8" s="14">
        <f t="shared" si="1"/>
        <v>6475.2</v>
      </c>
      <c r="BD8" s="14">
        <f t="shared" si="1"/>
        <v>6475.2</v>
      </c>
      <c r="BE8" s="14">
        <f t="shared" si="1"/>
        <v>6688.2</v>
      </c>
      <c r="BF8" s="14">
        <f t="shared" si="1"/>
        <v>6475.2</v>
      </c>
    </row>
    <row r="9" spans="2:58">
      <c r="B9" s="59" t="s">
        <v>341</v>
      </c>
      <c r="C9" s="129" t="s">
        <v>339</v>
      </c>
      <c r="D9" s="52">
        <v>0.11</v>
      </c>
      <c r="E9" s="53">
        <f>'C&amp;B'!D54</f>
        <v>0.13</v>
      </c>
      <c r="F9" s="53">
        <f t="shared" si="2"/>
        <v>0.13</v>
      </c>
      <c r="G9" s="53">
        <f>'C&amp;B'!E54</f>
        <v>0.11</v>
      </c>
      <c r="H9" s="53">
        <f t="shared" si="2"/>
        <v>0.11</v>
      </c>
      <c r="I9" s="53">
        <f>'C&amp;B'!F54</f>
        <v>0.13</v>
      </c>
      <c r="J9" s="53">
        <f t="shared" si="3"/>
        <v>0.13</v>
      </c>
      <c r="K9" s="53">
        <f>'C&amp;B'!G54</f>
        <v>0.11</v>
      </c>
      <c r="L9" s="53">
        <f t="shared" si="4"/>
        <v>0.11</v>
      </c>
      <c r="M9" s="53">
        <f>'C&amp;B'!H54</f>
        <v>0.11</v>
      </c>
      <c r="N9" s="53">
        <f t="shared" si="5"/>
        <v>0.11</v>
      </c>
      <c r="O9" s="53">
        <f>'C&amp;B'!I54</f>
        <v>0.11</v>
      </c>
      <c r="P9" s="53">
        <f t="shared" si="6"/>
        <v>0.11</v>
      </c>
      <c r="Q9" s="53">
        <f>'C&amp;B'!J54</f>
        <v>0.11</v>
      </c>
      <c r="R9" s="53">
        <f t="shared" si="6"/>
        <v>0.11</v>
      </c>
      <c r="S9" s="52">
        <v>0.11</v>
      </c>
      <c r="T9" s="134">
        <f>INPUT!C28</f>
        <v>0.13</v>
      </c>
      <c r="U9" s="50"/>
      <c r="V9" s="138" t="s">
        <v>694</v>
      </c>
      <c r="W9" s="50">
        <f>IF(ISNUMBER(D9),VLOOKUP(D9,'C&amp;B'!$C$204:$E$210,3,FALSE),0)</f>
        <v>187</v>
      </c>
      <c r="X9" s="50">
        <f>IF(ISNUMBER(E9),VLOOKUP(E9,'C&amp;B'!$C$204:$E$210,3,FALSE),0)</f>
        <v>185</v>
      </c>
      <c r="Y9" s="50">
        <f>IF(ISNUMBER(F9),VLOOKUP(F9,'C&amp;B'!$C$204:$E$210,3,FALSE),0)</f>
        <v>185</v>
      </c>
      <c r="Z9" s="50">
        <f>IF(ISNUMBER(G9),VLOOKUP(G9,'C&amp;B'!$C$204:$E$210,3,FALSE),0)</f>
        <v>187</v>
      </c>
      <c r="AA9" s="50">
        <f>IF(ISNUMBER(H9),VLOOKUP(H9,'C&amp;B'!$C$204:$E$210,3,FALSE),0)</f>
        <v>187</v>
      </c>
      <c r="AB9" s="50">
        <f>IF(ISNUMBER(I9),VLOOKUP(I9,'C&amp;B'!$C$204:$E$210,3,FALSE),0)</f>
        <v>185</v>
      </c>
      <c r="AC9" s="50">
        <f>IF(ISNUMBER(J9),VLOOKUP(J9,'C&amp;B'!$C$204:$E$210,3,FALSE),0)</f>
        <v>185</v>
      </c>
      <c r="AD9" s="50">
        <f>IF(ISNUMBER(K9),VLOOKUP(K9,'C&amp;B'!$C$204:$E$210,3,FALSE),0)</f>
        <v>187</v>
      </c>
      <c r="AE9" s="50">
        <f>IF(ISNUMBER(L9),VLOOKUP(L9,'C&amp;B'!$C$204:$E$210,3,FALSE),0)</f>
        <v>187</v>
      </c>
      <c r="AF9" s="50">
        <f>IF(ISNUMBER(M9),VLOOKUP(M9,'C&amp;B'!$C$204:$E$210,3,FALSE),0)</f>
        <v>187</v>
      </c>
      <c r="AG9" s="50">
        <f>IF(ISNUMBER(N9),VLOOKUP(N9,'C&amp;B'!$C$204:$E$210,3,FALSE),0)</f>
        <v>187</v>
      </c>
      <c r="AH9" s="50">
        <f>IF(ISNUMBER(O9),VLOOKUP(O9,'C&amp;B'!$C$204:$E$210,3,FALSE),0)</f>
        <v>187</v>
      </c>
      <c r="AI9" s="50">
        <f>IF(ISNUMBER(P9),VLOOKUP(P9,'C&amp;B'!$C$204:$E$210,3,FALSE),0)</f>
        <v>187</v>
      </c>
      <c r="AJ9" s="50">
        <f>IF(ISNUMBER(Q9),VLOOKUP(Q9,'C&amp;B'!$C$204:$E$210,3,FALSE),0)</f>
        <v>187</v>
      </c>
      <c r="AK9" s="50">
        <f>IF(ISNUMBER(R9),VLOOKUP(R9,'C&amp;B'!$C$204:$E$210,3,FALSE),0)</f>
        <v>187</v>
      </c>
      <c r="AL9" s="50">
        <f>IF(ISNUMBER(S9),VLOOKUP(S9,'C&amp;B'!$C$204:$E$210,3,FALSE),0)</f>
        <v>187</v>
      </c>
      <c r="AM9" s="50">
        <f>IF(ISNUMBER(T9),VLOOKUP(T9,'C&amp;B'!$C$204:$E$210,3,FALSE),0)</f>
        <v>185</v>
      </c>
      <c r="AO9" s="160">
        <f>'C&amp;B'!D10</f>
        <v>41.8</v>
      </c>
      <c r="AP9" s="14">
        <f t="shared" si="7"/>
        <v>7816.5999999999995</v>
      </c>
      <c r="AQ9" s="14">
        <f t="shared" si="1"/>
        <v>7732.9999999999991</v>
      </c>
      <c r="AR9" s="14">
        <f t="shared" si="1"/>
        <v>7732.9999999999991</v>
      </c>
      <c r="AS9" s="14">
        <f t="shared" si="1"/>
        <v>7816.5999999999995</v>
      </c>
      <c r="AT9" s="14">
        <f t="shared" si="1"/>
        <v>7816.5999999999995</v>
      </c>
      <c r="AU9" s="14">
        <f t="shared" si="1"/>
        <v>7732.9999999999991</v>
      </c>
      <c r="AV9" s="14">
        <f t="shared" si="1"/>
        <v>7732.9999999999991</v>
      </c>
      <c r="AW9" s="14">
        <f t="shared" si="1"/>
        <v>7816.5999999999995</v>
      </c>
      <c r="AX9" s="14">
        <f t="shared" si="1"/>
        <v>7816.5999999999995</v>
      </c>
      <c r="AY9" s="14">
        <f t="shared" si="1"/>
        <v>7816.5999999999995</v>
      </c>
      <c r="AZ9" s="14">
        <f t="shared" si="1"/>
        <v>7816.5999999999995</v>
      </c>
      <c r="BA9" s="14">
        <f t="shared" si="1"/>
        <v>7816.5999999999995</v>
      </c>
      <c r="BB9" s="14">
        <f t="shared" si="1"/>
        <v>7816.5999999999995</v>
      </c>
      <c r="BC9" s="14">
        <f t="shared" si="1"/>
        <v>7816.5999999999995</v>
      </c>
      <c r="BD9" s="14">
        <f t="shared" si="1"/>
        <v>7816.5999999999995</v>
      </c>
      <c r="BE9" s="14">
        <f t="shared" si="1"/>
        <v>7816.5999999999995</v>
      </c>
      <c r="BF9" s="14">
        <f t="shared" si="1"/>
        <v>7732.9999999999991</v>
      </c>
    </row>
    <row r="10" spans="2:58">
      <c r="B10" s="59" t="s">
        <v>340</v>
      </c>
      <c r="C10" s="129" t="s">
        <v>339</v>
      </c>
      <c r="D10" s="52">
        <v>0.11</v>
      </c>
      <c r="E10" s="53">
        <f>'C&amp;B'!D55</f>
        <v>0.2</v>
      </c>
      <c r="F10" s="53">
        <f t="shared" si="2"/>
        <v>0.2</v>
      </c>
      <c r="G10" s="53">
        <f>'C&amp;B'!E55</f>
        <v>0.2</v>
      </c>
      <c r="H10" s="53">
        <f t="shared" si="2"/>
        <v>0.2</v>
      </c>
      <c r="I10" s="53">
        <f>'C&amp;B'!F55</f>
        <v>0.15</v>
      </c>
      <c r="J10" s="53">
        <f t="shared" si="3"/>
        <v>0.15</v>
      </c>
      <c r="K10" s="53">
        <f>'C&amp;B'!G55</f>
        <v>0.13</v>
      </c>
      <c r="L10" s="53">
        <f t="shared" si="4"/>
        <v>0.13</v>
      </c>
      <c r="M10" s="53">
        <f>'C&amp;B'!H55</f>
        <v>0.13</v>
      </c>
      <c r="N10" s="53">
        <f t="shared" si="5"/>
        <v>0.13</v>
      </c>
      <c r="O10" s="53">
        <f>'C&amp;B'!I55</f>
        <v>0.13</v>
      </c>
      <c r="P10" s="53">
        <f t="shared" si="6"/>
        <v>0.13</v>
      </c>
      <c r="Q10" s="53">
        <f>'C&amp;B'!J55</f>
        <v>0.11</v>
      </c>
      <c r="R10" s="53">
        <f t="shared" si="6"/>
        <v>0.11</v>
      </c>
      <c r="S10" s="52">
        <v>0.11</v>
      </c>
      <c r="T10" s="134">
        <f>T9</f>
        <v>0.13</v>
      </c>
      <c r="U10" s="50"/>
      <c r="V10" s="138" t="s">
        <v>694</v>
      </c>
      <c r="W10" s="50">
        <f>W9</f>
        <v>187</v>
      </c>
      <c r="X10" s="50">
        <f t="shared" ref="X10:AM10" si="8">X9</f>
        <v>185</v>
      </c>
      <c r="Y10" s="50">
        <f t="shared" si="8"/>
        <v>185</v>
      </c>
      <c r="Z10" s="50">
        <f t="shared" si="8"/>
        <v>187</v>
      </c>
      <c r="AA10" s="50">
        <f t="shared" si="8"/>
        <v>187</v>
      </c>
      <c r="AB10" s="50">
        <f t="shared" si="8"/>
        <v>185</v>
      </c>
      <c r="AC10" s="50">
        <f t="shared" si="8"/>
        <v>185</v>
      </c>
      <c r="AD10" s="50">
        <f t="shared" si="8"/>
        <v>187</v>
      </c>
      <c r="AE10" s="50">
        <f t="shared" si="8"/>
        <v>187</v>
      </c>
      <c r="AF10" s="50">
        <f t="shared" si="8"/>
        <v>187</v>
      </c>
      <c r="AG10" s="50">
        <f t="shared" si="8"/>
        <v>187</v>
      </c>
      <c r="AH10" s="50">
        <f t="shared" si="8"/>
        <v>187</v>
      </c>
      <c r="AI10" s="50">
        <f t="shared" si="8"/>
        <v>187</v>
      </c>
      <c r="AJ10" s="50">
        <f t="shared" si="8"/>
        <v>187</v>
      </c>
      <c r="AK10" s="50">
        <f t="shared" si="8"/>
        <v>187</v>
      </c>
      <c r="AL10" s="50">
        <f t="shared" si="8"/>
        <v>187</v>
      </c>
      <c r="AM10" s="50">
        <f t="shared" si="8"/>
        <v>185</v>
      </c>
      <c r="AO10" s="160">
        <f>'C&amp;B'!D11</f>
        <v>0.8</v>
      </c>
      <c r="AP10" s="14">
        <f t="shared" si="7"/>
        <v>149.6</v>
      </c>
      <c r="AQ10" s="14">
        <f t="shared" si="1"/>
        <v>148</v>
      </c>
      <c r="AR10" s="14">
        <f t="shared" si="1"/>
        <v>148</v>
      </c>
      <c r="AS10" s="14">
        <f t="shared" si="1"/>
        <v>149.6</v>
      </c>
      <c r="AT10" s="14">
        <f t="shared" si="1"/>
        <v>149.6</v>
      </c>
      <c r="AU10" s="14">
        <f t="shared" si="1"/>
        <v>148</v>
      </c>
      <c r="AV10" s="14">
        <f t="shared" si="1"/>
        <v>148</v>
      </c>
      <c r="AW10" s="14">
        <f t="shared" si="1"/>
        <v>149.6</v>
      </c>
      <c r="AX10" s="14">
        <f t="shared" si="1"/>
        <v>149.6</v>
      </c>
      <c r="AY10" s="14">
        <f t="shared" si="1"/>
        <v>149.6</v>
      </c>
      <c r="AZ10" s="14">
        <f t="shared" si="1"/>
        <v>149.6</v>
      </c>
      <c r="BA10" s="14">
        <f t="shared" si="1"/>
        <v>149.6</v>
      </c>
      <c r="BB10" s="14">
        <f t="shared" si="1"/>
        <v>149.6</v>
      </c>
      <c r="BC10" s="14">
        <f t="shared" si="1"/>
        <v>149.6</v>
      </c>
      <c r="BD10" s="14">
        <f t="shared" si="1"/>
        <v>149.6</v>
      </c>
      <c r="BE10" s="14">
        <f t="shared" si="1"/>
        <v>149.6</v>
      </c>
      <c r="BF10" s="14">
        <f t="shared" si="1"/>
        <v>148</v>
      </c>
    </row>
    <row r="11" spans="2:58">
      <c r="B11" s="59" t="s">
        <v>136</v>
      </c>
      <c r="C11" s="129" t="s">
        <v>339</v>
      </c>
      <c r="D11" s="52">
        <v>1</v>
      </c>
      <c r="E11" s="53">
        <f>'C&amp;B'!D56</f>
        <v>1</v>
      </c>
      <c r="F11" s="53">
        <f t="shared" si="2"/>
        <v>1</v>
      </c>
      <c r="G11" s="53">
        <f>'C&amp;B'!E56</f>
        <v>1.2</v>
      </c>
      <c r="H11" s="53">
        <f t="shared" si="2"/>
        <v>1.2</v>
      </c>
      <c r="I11" s="53">
        <f>'C&amp;B'!F56</f>
        <v>1</v>
      </c>
      <c r="J11" s="53">
        <f t="shared" si="3"/>
        <v>1</v>
      </c>
      <c r="K11" s="53">
        <f>'C&amp;B'!G56</f>
        <v>1</v>
      </c>
      <c r="L11" s="53">
        <f t="shared" si="4"/>
        <v>1</v>
      </c>
      <c r="M11" s="53">
        <f>'C&amp;B'!H56</f>
        <v>1</v>
      </c>
      <c r="N11" s="53">
        <f t="shared" si="5"/>
        <v>1</v>
      </c>
      <c r="O11" s="53">
        <f>'C&amp;B'!I56</f>
        <v>1</v>
      </c>
      <c r="P11" s="53">
        <f t="shared" si="6"/>
        <v>1</v>
      </c>
      <c r="Q11" s="53">
        <f>'C&amp;B'!J56</f>
        <v>1</v>
      </c>
      <c r="R11" s="53">
        <f t="shared" si="6"/>
        <v>1</v>
      </c>
      <c r="S11" s="52">
        <v>1</v>
      </c>
      <c r="T11" s="134">
        <f>INPUT!C29</f>
        <v>1</v>
      </c>
      <c r="U11" s="50"/>
      <c r="V11" s="138" t="s">
        <v>694</v>
      </c>
      <c r="W11" s="50">
        <f>IF(ISNUMBER(D11),VLOOKUP(D11,'C&amp;B'!$C$212:$E$216,3,FALSE),0)</f>
        <v>330</v>
      </c>
      <c r="X11" s="50">
        <f>IF(ISNUMBER(E11),VLOOKUP(E11,'C&amp;B'!$C$212:$E$216,3,FALSE),0)</f>
        <v>330</v>
      </c>
      <c r="Y11" s="50">
        <f>IF(ISNUMBER(F11),VLOOKUP(F11,'C&amp;B'!$C$212:$E$216,3,FALSE),0)</f>
        <v>330</v>
      </c>
      <c r="Z11" s="50">
        <f>IF(ISNUMBER(G11),VLOOKUP(G11,'C&amp;B'!$C$212:$E$216,3,FALSE),0)</f>
        <v>270</v>
      </c>
      <c r="AA11" s="50">
        <f>IF(ISNUMBER(H11),VLOOKUP(H11,'C&amp;B'!$C$212:$E$216,3,FALSE),0)</f>
        <v>270</v>
      </c>
      <c r="AB11" s="50">
        <f>IF(ISNUMBER(I11),VLOOKUP(I11,'C&amp;B'!$C$212:$E$216,3,FALSE),0)</f>
        <v>330</v>
      </c>
      <c r="AC11" s="50">
        <f>IF(ISNUMBER(J11),VLOOKUP(J11,'C&amp;B'!$C$212:$E$216,3,FALSE),0)</f>
        <v>330</v>
      </c>
      <c r="AD11" s="50">
        <f>IF(ISNUMBER(K11),VLOOKUP(K11,'C&amp;B'!$C$212:$E$216,3,FALSE),0)</f>
        <v>330</v>
      </c>
      <c r="AE11" s="50">
        <f>IF(ISNUMBER(L11),VLOOKUP(L11,'C&amp;B'!$C$212:$E$216,3,FALSE),0)</f>
        <v>330</v>
      </c>
      <c r="AF11" s="50">
        <f>IF(ISNUMBER(M11),VLOOKUP(M11,'C&amp;B'!$C$212:$E$216,3,FALSE),0)</f>
        <v>330</v>
      </c>
      <c r="AG11" s="50">
        <f>IF(ISNUMBER(N11),VLOOKUP(N11,'C&amp;B'!$C$212:$E$216,3,FALSE),0)</f>
        <v>330</v>
      </c>
      <c r="AH11" s="50">
        <f>IF(ISNUMBER(O11),VLOOKUP(O11,'C&amp;B'!$C$212:$E$216,3,FALSE),0)</f>
        <v>330</v>
      </c>
      <c r="AI11" s="50">
        <f>IF(ISNUMBER(P11),VLOOKUP(P11,'C&amp;B'!$C$212:$E$216,3,FALSE),0)</f>
        <v>330</v>
      </c>
      <c r="AJ11" s="50">
        <f>IF(ISNUMBER(Q11),VLOOKUP(Q11,'C&amp;B'!$C$212:$E$216,3,FALSE),0)</f>
        <v>330</v>
      </c>
      <c r="AK11" s="50">
        <f>IF(ISNUMBER(R11),VLOOKUP(R11,'C&amp;B'!$C$212:$E$216,3,FALSE),0)</f>
        <v>330</v>
      </c>
      <c r="AL11" s="50">
        <f>IF(ISNUMBER(S11),VLOOKUP(S11,'C&amp;B'!$C$212:$E$216,3,FALSE),0)</f>
        <v>330</v>
      </c>
      <c r="AM11" s="50">
        <f>IF(ISNUMBER(T11),VLOOKUP(T11,'C&amp;B'!$C$212:$E$216,3,FALSE),0)</f>
        <v>330</v>
      </c>
      <c r="AO11" s="160">
        <f>'C&amp;B'!D15</f>
        <v>2.1</v>
      </c>
      <c r="AP11" s="14">
        <f t="shared" si="7"/>
        <v>693</v>
      </c>
      <c r="AQ11" s="14">
        <f t="shared" si="1"/>
        <v>693</v>
      </c>
      <c r="AR11" s="14">
        <f t="shared" si="1"/>
        <v>693</v>
      </c>
      <c r="AS11" s="14">
        <f t="shared" si="1"/>
        <v>567</v>
      </c>
      <c r="AT11" s="14">
        <f t="shared" si="1"/>
        <v>567</v>
      </c>
      <c r="AU11" s="14">
        <f t="shared" si="1"/>
        <v>693</v>
      </c>
      <c r="AV11" s="14">
        <f t="shared" si="1"/>
        <v>693</v>
      </c>
      <c r="AW11" s="14">
        <f t="shared" si="1"/>
        <v>693</v>
      </c>
      <c r="AX11" s="14">
        <f t="shared" si="1"/>
        <v>693</v>
      </c>
      <c r="AY11" s="14">
        <f t="shared" si="1"/>
        <v>693</v>
      </c>
      <c r="AZ11" s="14">
        <f t="shared" si="1"/>
        <v>693</v>
      </c>
      <c r="BA11" s="14">
        <f t="shared" si="1"/>
        <v>693</v>
      </c>
      <c r="BB11" s="14">
        <f t="shared" si="1"/>
        <v>693</v>
      </c>
      <c r="BC11" s="14">
        <f t="shared" si="1"/>
        <v>693</v>
      </c>
      <c r="BD11" s="14">
        <f t="shared" si="1"/>
        <v>693</v>
      </c>
      <c r="BE11" s="14">
        <f t="shared" si="1"/>
        <v>693</v>
      </c>
      <c r="BF11" s="14">
        <f t="shared" si="1"/>
        <v>693</v>
      </c>
    </row>
    <row r="12" spans="2:58">
      <c r="B12" s="59" t="s">
        <v>138</v>
      </c>
      <c r="C12" s="129" t="s">
        <v>339</v>
      </c>
      <c r="D12" s="52">
        <v>1.2</v>
      </c>
      <c r="E12" s="53">
        <f>'C&amp;B'!D57</f>
        <v>1.4</v>
      </c>
      <c r="F12" s="53">
        <f t="shared" si="2"/>
        <v>1.4</v>
      </c>
      <c r="G12" s="53">
        <f>'C&amp;B'!E57</f>
        <v>1.2</v>
      </c>
      <c r="H12" s="53">
        <f t="shared" si="2"/>
        <v>1.2</v>
      </c>
      <c r="I12" s="53">
        <f>'C&amp;B'!F57</f>
        <v>1.4</v>
      </c>
      <c r="J12" s="53">
        <f t="shared" si="3"/>
        <v>1.4</v>
      </c>
      <c r="K12" s="53">
        <f>'C&amp;B'!G57</f>
        <v>1.2</v>
      </c>
      <c r="L12" s="53">
        <f t="shared" si="4"/>
        <v>1.2</v>
      </c>
      <c r="M12" s="53">
        <f>'C&amp;B'!H57</f>
        <v>0.8</v>
      </c>
      <c r="N12" s="53">
        <f t="shared" si="5"/>
        <v>0.8</v>
      </c>
      <c r="O12" s="53">
        <f>'C&amp;B'!I57</f>
        <v>0.8</v>
      </c>
      <c r="P12" s="53">
        <f t="shared" si="6"/>
        <v>0.8</v>
      </c>
      <c r="Q12" s="53">
        <f>'C&amp;B'!J57</f>
        <v>0.8</v>
      </c>
      <c r="R12" s="53">
        <f t="shared" si="6"/>
        <v>0.8</v>
      </c>
      <c r="S12" s="52">
        <v>0.8</v>
      </c>
      <c r="T12" s="134">
        <f>INPUT!C30</f>
        <v>1.4</v>
      </c>
      <c r="U12" s="50"/>
      <c r="V12" s="138" t="s">
        <v>694</v>
      </c>
      <c r="W12" s="50">
        <f>IF(ISNUMBER(D12),VLOOKUP(D12,'C&amp;B'!$C$218:$E$222,3,FALSE),0)</f>
        <v>300</v>
      </c>
      <c r="X12" s="50">
        <f>IF(ISNUMBER(E12),VLOOKUP(E12,'C&amp;B'!$C$218:$E$222,3,FALSE),0)</f>
        <v>265</v>
      </c>
      <c r="Y12" s="50">
        <f>IF(ISNUMBER(F12),VLOOKUP(F12,'C&amp;B'!$C$218:$E$222,3,FALSE),0)</f>
        <v>265</v>
      </c>
      <c r="Z12" s="50">
        <f>IF(ISNUMBER(G12),VLOOKUP(G12,'C&amp;B'!$C$218:$E$222,3,FALSE),0)</f>
        <v>300</v>
      </c>
      <c r="AA12" s="50">
        <f>IF(ISNUMBER(H12),VLOOKUP(H12,'C&amp;B'!$C$218:$E$222,3,FALSE),0)</f>
        <v>300</v>
      </c>
      <c r="AB12" s="50">
        <f>IF(ISNUMBER(I12),VLOOKUP(I12,'C&amp;B'!$C$218:$E$222,3,FALSE),0)</f>
        <v>265</v>
      </c>
      <c r="AC12" s="50">
        <f>IF(ISNUMBER(J12),VLOOKUP(J12,'C&amp;B'!$C$218:$E$222,3,FALSE),0)</f>
        <v>265</v>
      </c>
      <c r="AD12" s="50">
        <f>IF(ISNUMBER(K12),VLOOKUP(K12,'C&amp;B'!$C$218:$E$222,3,FALSE),0)</f>
        <v>300</v>
      </c>
      <c r="AE12" s="50">
        <f>IF(ISNUMBER(L12),VLOOKUP(L12,'C&amp;B'!$C$218:$E$222,3,FALSE),0)</f>
        <v>300</v>
      </c>
      <c r="AF12" s="50">
        <f>IF(ISNUMBER(M12),VLOOKUP(M12,'C&amp;B'!$C$218:$E$222,3,FALSE),0)</f>
        <v>360</v>
      </c>
      <c r="AG12" s="50">
        <f>IF(ISNUMBER(N12),VLOOKUP(N12,'C&amp;B'!$C$218:$E$222,3,FALSE),0)</f>
        <v>360</v>
      </c>
      <c r="AH12" s="50">
        <f>IF(ISNUMBER(O12),VLOOKUP(O12,'C&amp;B'!$C$218:$E$222,3,FALSE),0)</f>
        <v>360</v>
      </c>
      <c r="AI12" s="50">
        <f>IF(ISNUMBER(P12),VLOOKUP(P12,'C&amp;B'!$C$218:$E$222,3,FALSE),0)</f>
        <v>360</v>
      </c>
      <c r="AJ12" s="50">
        <f>IF(ISNUMBER(Q12),VLOOKUP(Q12,'C&amp;B'!$C$218:$E$222,3,FALSE),0)</f>
        <v>360</v>
      </c>
      <c r="AK12" s="50">
        <f>IF(ISNUMBER(R12),VLOOKUP(R12,'C&amp;B'!$C$218:$E$222,3,FALSE),0)</f>
        <v>360</v>
      </c>
      <c r="AL12" s="50">
        <f>IF(ISNUMBER(S12),VLOOKUP(S12,'C&amp;B'!$C$218:$E$222,3,FALSE),0)</f>
        <v>360</v>
      </c>
      <c r="AM12" s="50">
        <f>IF(ISNUMBER(T12),VLOOKUP(T12,'C&amp;B'!$C$218:$E$222,3,FALSE),0)</f>
        <v>265</v>
      </c>
      <c r="AO12" s="160">
        <f>'C&amp;B'!D14</f>
        <v>14.6</v>
      </c>
      <c r="AP12" s="14">
        <f t="shared" si="7"/>
        <v>4380</v>
      </c>
      <c r="AQ12" s="14">
        <f t="shared" si="1"/>
        <v>3869</v>
      </c>
      <c r="AR12" s="14">
        <f t="shared" si="1"/>
        <v>3869</v>
      </c>
      <c r="AS12" s="14">
        <f t="shared" si="1"/>
        <v>4380</v>
      </c>
      <c r="AT12" s="14">
        <f t="shared" si="1"/>
        <v>4380</v>
      </c>
      <c r="AU12" s="14">
        <f t="shared" si="1"/>
        <v>3869</v>
      </c>
      <c r="AV12" s="14">
        <f t="shared" si="1"/>
        <v>3869</v>
      </c>
      <c r="AW12" s="14">
        <f t="shared" si="1"/>
        <v>4380</v>
      </c>
      <c r="AX12" s="14">
        <f t="shared" si="1"/>
        <v>4380</v>
      </c>
      <c r="AY12" s="14">
        <f t="shared" si="1"/>
        <v>5256</v>
      </c>
      <c r="AZ12" s="14">
        <f t="shared" si="1"/>
        <v>5256</v>
      </c>
      <c r="BA12" s="14">
        <f t="shared" si="1"/>
        <v>5256</v>
      </c>
      <c r="BB12" s="14">
        <f t="shared" si="1"/>
        <v>5256</v>
      </c>
      <c r="BC12" s="14">
        <f t="shared" si="1"/>
        <v>5256</v>
      </c>
      <c r="BD12" s="14">
        <f t="shared" si="1"/>
        <v>5256</v>
      </c>
      <c r="BE12" s="14">
        <f t="shared" si="1"/>
        <v>5256</v>
      </c>
      <c r="BF12" s="14">
        <f t="shared" si="1"/>
        <v>3869</v>
      </c>
    </row>
    <row r="13" spans="2:58">
      <c r="B13" s="59" t="s">
        <v>389</v>
      </c>
      <c r="C13" s="129" t="s">
        <v>25</v>
      </c>
      <c r="D13" s="52">
        <v>0</v>
      </c>
      <c r="E13" s="53">
        <v>0</v>
      </c>
      <c r="F13" s="53">
        <f t="shared" si="2"/>
        <v>0</v>
      </c>
      <c r="G13" s="53">
        <v>0</v>
      </c>
      <c r="H13" s="53">
        <f t="shared" si="2"/>
        <v>0</v>
      </c>
      <c r="I13" s="67">
        <v>0.75</v>
      </c>
      <c r="J13" s="53">
        <f t="shared" si="3"/>
        <v>0.75</v>
      </c>
      <c r="K13" s="67">
        <v>0.75</v>
      </c>
      <c r="L13" s="53">
        <f t="shared" si="4"/>
        <v>0.75</v>
      </c>
      <c r="M13" s="67">
        <v>0.75</v>
      </c>
      <c r="N13" s="53">
        <f t="shared" si="5"/>
        <v>0.75</v>
      </c>
      <c r="O13" s="67">
        <v>0.75</v>
      </c>
      <c r="P13" s="53">
        <f t="shared" si="6"/>
        <v>0.75</v>
      </c>
      <c r="Q13" s="67">
        <v>0.75</v>
      </c>
      <c r="R13" s="53">
        <f t="shared" si="6"/>
        <v>0.75</v>
      </c>
      <c r="S13" s="68">
        <v>0</v>
      </c>
      <c r="T13" s="134">
        <f>INPUT!C33</f>
        <v>0</v>
      </c>
      <c r="U13" s="50"/>
      <c r="V13" s="138" t="s">
        <v>696</v>
      </c>
      <c r="W13" s="50">
        <v>0</v>
      </c>
      <c r="X13" s="50">
        <v>0</v>
      </c>
      <c r="Y13" s="50">
        <v>0</v>
      </c>
      <c r="Z13" s="50">
        <v>0</v>
      </c>
      <c r="AA13" s="50">
        <v>0</v>
      </c>
      <c r="AB13" s="50">
        <v>0</v>
      </c>
      <c r="AC13" s="50">
        <v>0</v>
      </c>
      <c r="AD13" s="50">
        <v>0</v>
      </c>
      <c r="AE13" s="50">
        <v>0</v>
      </c>
      <c r="AF13" s="50">
        <v>0</v>
      </c>
      <c r="AG13" s="50">
        <v>0</v>
      </c>
      <c r="AH13" s="50">
        <v>0</v>
      </c>
      <c r="AI13" s="50">
        <v>0</v>
      </c>
      <c r="AJ13" s="50">
        <v>0</v>
      </c>
      <c r="AK13" s="50">
        <v>0</v>
      </c>
      <c r="AL13" s="50">
        <v>0</v>
      </c>
      <c r="AM13" s="50">
        <v>0</v>
      </c>
      <c r="AO13" s="160">
        <f>'C&amp;B'!D13</f>
        <v>84.4</v>
      </c>
      <c r="AP13" s="14">
        <f t="shared" si="7"/>
        <v>0</v>
      </c>
      <c r="AQ13" s="14">
        <f t="shared" si="1"/>
        <v>0</v>
      </c>
      <c r="AR13" s="14">
        <f t="shared" si="1"/>
        <v>0</v>
      </c>
      <c r="AS13" s="14">
        <f t="shared" si="1"/>
        <v>0</v>
      </c>
      <c r="AT13" s="14">
        <f t="shared" si="1"/>
        <v>0</v>
      </c>
      <c r="AU13" s="14">
        <f t="shared" si="1"/>
        <v>0</v>
      </c>
      <c r="AV13" s="14">
        <f t="shared" si="1"/>
        <v>0</v>
      </c>
      <c r="AW13" s="14">
        <f t="shared" si="1"/>
        <v>0</v>
      </c>
      <c r="AX13" s="14">
        <f t="shared" si="1"/>
        <v>0</v>
      </c>
      <c r="AY13" s="14">
        <f t="shared" si="1"/>
        <v>0</v>
      </c>
      <c r="AZ13" s="14">
        <f t="shared" si="1"/>
        <v>0</v>
      </c>
      <c r="BA13" s="14">
        <f t="shared" si="1"/>
        <v>0</v>
      </c>
      <c r="BB13" s="14">
        <f t="shared" si="1"/>
        <v>0</v>
      </c>
      <c r="BC13" s="14">
        <f t="shared" si="1"/>
        <v>0</v>
      </c>
      <c r="BD13" s="14">
        <f t="shared" si="1"/>
        <v>0</v>
      </c>
      <c r="BE13" s="14">
        <f t="shared" si="1"/>
        <v>0</v>
      </c>
      <c r="BF13" s="14">
        <f t="shared" si="1"/>
        <v>0</v>
      </c>
    </row>
    <row r="14" spans="2:58">
      <c r="B14" s="59" t="s">
        <v>143</v>
      </c>
      <c r="C14" s="129" t="s">
        <v>144</v>
      </c>
      <c r="D14" s="52">
        <v>5</v>
      </c>
      <c r="E14" s="53">
        <f>'C&amp;B'!D59</f>
        <v>5</v>
      </c>
      <c r="F14" s="53">
        <f t="shared" si="2"/>
        <v>5</v>
      </c>
      <c r="G14" s="53">
        <f>'C&amp;B'!E59</f>
        <v>5</v>
      </c>
      <c r="H14" s="53">
        <f t="shared" si="2"/>
        <v>5</v>
      </c>
      <c r="I14" s="53">
        <f>G14</f>
        <v>5</v>
      </c>
      <c r="J14" s="53">
        <f>G14</f>
        <v>5</v>
      </c>
      <c r="K14" s="53">
        <f>'C&amp;B'!G59</f>
        <v>3</v>
      </c>
      <c r="L14" s="53">
        <f t="shared" si="4"/>
        <v>3</v>
      </c>
      <c r="M14" s="53">
        <f>'C&amp;B'!G59</f>
        <v>3</v>
      </c>
      <c r="N14" s="53">
        <f t="shared" si="5"/>
        <v>3</v>
      </c>
      <c r="O14" s="53">
        <f>'C&amp;B'!H59</f>
        <v>2</v>
      </c>
      <c r="P14" s="53">
        <f t="shared" si="6"/>
        <v>2</v>
      </c>
      <c r="Q14" s="53">
        <f>'C&amp;B'!I59</f>
        <v>1</v>
      </c>
      <c r="R14" s="53">
        <f t="shared" si="6"/>
        <v>1</v>
      </c>
      <c r="S14" s="52">
        <v>5</v>
      </c>
      <c r="T14" s="134">
        <f>INPUT!C31</f>
        <v>5</v>
      </c>
      <c r="U14" s="50"/>
      <c r="V14" s="138" t="s">
        <v>697</v>
      </c>
      <c r="W14" s="50">
        <f>IF(ISNUMBER(D14),VLOOKUP(D14,'C&amp;B'!$C$224:$E$228,3,FALSE),0)</f>
        <v>2</v>
      </c>
      <c r="X14" s="50">
        <f>IF(ISNUMBER(E14),VLOOKUP(E14,'C&amp;B'!$C$224:$E$228,3,FALSE),0)</f>
        <v>2</v>
      </c>
      <c r="Y14" s="50">
        <f>IF(ISNUMBER(F14),VLOOKUP(F14,'C&amp;B'!$C$224:$E$228,3,FALSE),0)</f>
        <v>2</v>
      </c>
      <c r="Z14" s="50">
        <f>IF(ISNUMBER(G14),VLOOKUP(G14,'C&amp;B'!$C$224:$E$228,3,FALSE),0)</f>
        <v>2</v>
      </c>
      <c r="AA14" s="50">
        <f>IF(ISNUMBER(H14),VLOOKUP(H14,'C&amp;B'!$C$224:$E$228,3,FALSE),0)</f>
        <v>2</v>
      </c>
      <c r="AB14" s="50">
        <f>IF(ISNUMBER(I14),VLOOKUP(I14,'C&amp;B'!$C$224:$E$228,3,FALSE),0)</f>
        <v>2</v>
      </c>
      <c r="AC14" s="50">
        <f>IF(ISNUMBER(J14),VLOOKUP(J14,'C&amp;B'!$C$224:$E$228,3,FALSE),0)</f>
        <v>2</v>
      </c>
      <c r="AD14" s="50">
        <f>IF(ISNUMBER(K14),VLOOKUP(K14,'C&amp;B'!$C$224:$E$228,3,FALSE),0)</f>
        <v>5</v>
      </c>
      <c r="AE14" s="50">
        <f>IF(ISNUMBER(L14),VLOOKUP(L14,'C&amp;B'!$C$224:$E$228,3,FALSE),0)</f>
        <v>5</v>
      </c>
      <c r="AF14" s="50">
        <f>IF(ISNUMBER(M14),VLOOKUP(M14,'C&amp;B'!$C$224:$E$228,3,FALSE),0)</f>
        <v>5</v>
      </c>
      <c r="AG14" s="50">
        <f>IF(ISNUMBER(N14),VLOOKUP(N14,'C&amp;B'!$C$224:$E$228,3,FALSE),0)</f>
        <v>5</v>
      </c>
      <c r="AH14" s="50">
        <f>IF(ISNUMBER(O14),VLOOKUP(O14,'C&amp;B'!$C$224:$E$228,3,FALSE),0)</f>
        <v>6</v>
      </c>
      <c r="AI14" s="50">
        <f>IF(ISNUMBER(P14),VLOOKUP(P14,'C&amp;B'!$C$224:$E$228,3,FALSE),0)</f>
        <v>6</v>
      </c>
      <c r="AJ14" s="50">
        <f>IF(ISNUMBER(Q14),VLOOKUP(Q14,'C&amp;B'!$C$224:$E$228,3,FALSE),0)</f>
        <v>8</v>
      </c>
      <c r="AK14" s="50">
        <f>IF(ISNUMBER(R14),VLOOKUP(R14,'C&amp;B'!$C$224:$E$228,3,FALSE),0)</f>
        <v>8</v>
      </c>
      <c r="AL14" s="50">
        <f>IF(ISNUMBER(S14),VLOOKUP(S14,'C&amp;B'!$C$224:$E$228,3,FALSE),0)</f>
        <v>2</v>
      </c>
      <c r="AM14" s="50">
        <f>IF(ISNUMBER(T14),VLOOKUP(T14,'C&amp;B'!$C$224:$E$228,3,FALSE),0)</f>
        <v>2</v>
      </c>
      <c r="AO14" s="160">
        <v>1</v>
      </c>
      <c r="AP14" s="14">
        <f t="shared" si="7"/>
        <v>2</v>
      </c>
      <c r="AQ14" s="14">
        <f t="shared" si="1"/>
        <v>2</v>
      </c>
      <c r="AR14" s="14">
        <f t="shared" si="1"/>
        <v>2</v>
      </c>
      <c r="AS14" s="14">
        <f t="shared" si="1"/>
        <v>2</v>
      </c>
      <c r="AT14" s="14">
        <f t="shared" si="1"/>
        <v>2</v>
      </c>
      <c r="AU14" s="14">
        <f t="shared" si="1"/>
        <v>2</v>
      </c>
      <c r="AV14" s="14">
        <f t="shared" si="1"/>
        <v>2</v>
      </c>
      <c r="AW14" s="14">
        <f t="shared" si="1"/>
        <v>5</v>
      </c>
      <c r="AX14" s="14">
        <f t="shared" si="1"/>
        <v>5</v>
      </c>
      <c r="AY14" s="14">
        <f t="shared" si="1"/>
        <v>5</v>
      </c>
      <c r="AZ14" s="14">
        <f t="shared" si="1"/>
        <v>5</v>
      </c>
      <c r="BA14" s="14">
        <f t="shared" si="1"/>
        <v>6</v>
      </c>
      <c r="BB14" s="14">
        <f t="shared" si="1"/>
        <v>6</v>
      </c>
      <c r="BC14" s="14">
        <f t="shared" si="1"/>
        <v>8</v>
      </c>
      <c r="BD14" s="14">
        <f t="shared" si="1"/>
        <v>8</v>
      </c>
      <c r="BE14" s="14">
        <f t="shared" si="1"/>
        <v>2</v>
      </c>
      <c r="BF14" s="14">
        <f t="shared" si="1"/>
        <v>2</v>
      </c>
    </row>
    <row r="15" spans="2:58">
      <c r="B15" s="59" t="s">
        <v>145</v>
      </c>
      <c r="C15" s="129" t="s">
        <v>146</v>
      </c>
      <c r="D15" s="52">
        <v>0.05</v>
      </c>
      <c r="E15" s="53">
        <f>'C&amp;B'!D60</f>
        <v>0.05</v>
      </c>
      <c r="F15" s="53">
        <f t="shared" si="2"/>
        <v>0.05</v>
      </c>
      <c r="G15" s="53">
        <f>'C&amp;B'!E60</f>
        <v>0.04</v>
      </c>
      <c r="H15" s="53">
        <f t="shared" si="2"/>
        <v>0.04</v>
      </c>
      <c r="I15" s="53">
        <f>'C&amp;B'!F60</f>
        <v>0.05</v>
      </c>
      <c r="J15" s="53">
        <f t="shared" si="3"/>
        <v>0.05</v>
      </c>
      <c r="K15" s="53">
        <f>'C&amp;B'!G60</f>
        <v>0.05</v>
      </c>
      <c r="L15" s="53">
        <f t="shared" si="4"/>
        <v>0.05</v>
      </c>
      <c r="M15" s="53">
        <f>'C&amp;B'!H60</f>
        <v>0.04</v>
      </c>
      <c r="N15" s="53">
        <f t="shared" si="5"/>
        <v>0.04</v>
      </c>
      <c r="O15" s="53">
        <f>'C&amp;B'!I60</f>
        <v>0.04</v>
      </c>
      <c r="P15" s="53">
        <f t="shared" si="6"/>
        <v>0.04</v>
      </c>
      <c r="Q15" s="53">
        <f>'C&amp;B'!J60</f>
        <v>0.04</v>
      </c>
      <c r="R15" s="53">
        <f t="shared" si="6"/>
        <v>0.04</v>
      </c>
      <c r="S15" s="52">
        <v>0.05</v>
      </c>
      <c r="T15" s="54">
        <f>S15</f>
        <v>0.05</v>
      </c>
      <c r="U15" s="50"/>
      <c r="V15" s="138" t="s">
        <v>696</v>
      </c>
      <c r="W15" s="50">
        <v>0</v>
      </c>
      <c r="X15" s="50">
        <v>0</v>
      </c>
      <c r="Y15" s="50">
        <v>0</v>
      </c>
      <c r="Z15" s="50">
        <v>0</v>
      </c>
      <c r="AA15" s="50">
        <v>0</v>
      </c>
      <c r="AB15" s="50">
        <v>0</v>
      </c>
      <c r="AC15" s="50">
        <v>0</v>
      </c>
      <c r="AD15" s="50">
        <v>0</v>
      </c>
      <c r="AE15" s="50">
        <v>0</v>
      </c>
      <c r="AF15" s="50">
        <v>0</v>
      </c>
      <c r="AG15" s="50">
        <v>0</v>
      </c>
      <c r="AH15" s="50">
        <v>0</v>
      </c>
      <c r="AI15" s="50">
        <v>0</v>
      </c>
      <c r="AJ15" s="50">
        <v>0</v>
      </c>
      <c r="AK15" s="50">
        <v>0</v>
      </c>
      <c r="AL15" s="50">
        <v>0</v>
      </c>
      <c r="AM15" s="50">
        <v>0</v>
      </c>
      <c r="AO15" s="160">
        <v>1</v>
      </c>
      <c r="AP15" s="14">
        <f t="shared" si="7"/>
        <v>0</v>
      </c>
      <c r="AQ15" s="14">
        <f t="shared" si="1"/>
        <v>0</v>
      </c>
      <c r="AR15" s="14">
        <f t="shared" si="1"/>
        <v>0</v>
      </c>
      <c r="AS15" s="14">
        <f t="shared" si="1"/>
        <v>0</v>
      </c>
      <c r="AT15" s="14">
        <f t="shared" si="1"/>
        <v>0</v>
      </c>
      <c r="AU15" s="14">
        <f t="shared" si="1"/>
        <v>0</v>
      </c>
      <c r="AV15" s="14">
        <f t="shared" si="1"/>
        <v>0</v>
      </c>
      <c r="AW15" s="14">
        <f t="shared" si="1"/>
        <v>0</v>
      </c>
      <c r="AX15" s="14">
        <f t="shared" si="1"/>
        <v>0</v>
      </c>
      <c r="AY15" s="14">
        <f t="shared" si="1"/>
        <v>0</v>
      </c>
      <c r="AZ15" s="14">
        <f t="shared" si="1"/>
        <v>0</v>
      </c>
      <c r="BA15" s="14">
        <f t="shared" si="1"/>
        <v>0</v>
      </c>
      <c r="BB15" s="14">
        <f t="shared" si="1"/>
        <v>0</v>
      </c>
      <c r="BC15" s="14">
        <f t="shared" si="1"/>
        <v>0</v>
      </c>
      <c r="BD15" s="14">
        <f t="shared" si="1"/>
        <v>0</v>
      </c>
      <c r="BE15" s="14">
        <f t="shared" si="1"/>
        <v>0</v>
      </c>
      <c r="BF15" s="14">
        <f t="shared" si="1"/>
        <v>0</v>
      </c>
    </row>
    <row r="16" spans="2:58">
      <c r="B16" s="59" t="s">
        <v>387</v>
      </c>
      <c r="C16" s="129" t="s">
        <v>25</v>
      </c>
      <c r="D16" s="72">
        <f>IF(D4="Gas",SAP!$C$13,SAP!$C$18)</f>
        <v>0.89500000000000002</v>
      </c>
      <c r="E16" s="72">
        <f>IF(E4="Gas",SAP!$C$13,SAP!$C$18)</f>
        <v>0.89500000000000002</v>
      </c>
      <c r="F16" s="72">
        <f>IF(F4="Gas",SAP!$C$13,SAP!$C$18)</f>
        <v>3.3999999999999986</v>
      </c>
      <c r="G16" s="72">
        <f>IF(G4="Gas",SAP!$C$13,SAP!$C$18)</f>
        <v>0.89500000000000002</v>
      </c>
      <c r="H16" s="72">
        <f>IF(H4="Gas",SAP!$C$13,SAP!$C$18)</f>
        <v>3.3999999999999986</v>
      </c>
      <c r="I16" s="72">
        <f>IF(I4="Gas",SAP!$C$13,SAP!$C$18)</f>
        <v>0.89500000000000002</v>
      </c>
      <c r="J16" s="72">
        <f>IF(J4="Gas",SAP!$C$13,SAP!$C$18)</f>
        <v>3.3999999999999986</v>
      </c>
      <c r="K16" s="72">
        <f>IF(K4="Gas",SAP!$C$13,SAP!$C$18)</f>
        <v>0.89500000000000002</v>
      </c>
      <c r="L16" s="72">
        <f>IF(L4="Gas",SAP!$C$13,SAP!$C$18)</f>
        <v>3.3999999999999986</v>
      </c>
      <c r="M16" s="72">
        <f>IF(M4="Gas",SAP!$C$13,SAP!$C$18)</f>
        <v>0.89500000000000002</v>
      </c>
      <c r="N16" s="72">
        <f>IF(N4="Gas",SAP!$C$13,SAP!$C$18)</f>
        <v>3.3999999999999986</v>
      </c>
      <c r="O16" s="72">
        <f>IF(O4="Gas",SAP!$C$13,SAP!$C$18)</f>
        <v>0.89500000000000002</v>
      </c>
      <c r="P16" s="72">
        <f>IF(P4="Gas",SAP!$C$13,SAP!$C$18)</f>
        <v>3.3999999999999986</v>
      </c>
      <c r="Q16" s="72">
        <f>IF(Q4="Gas",SAP!$C$13,SAP!$C$18)</f>
        <v>0.89500000000000002</v>
      </c>
      <c r="R16" s="72">
        <f>IF(R4="Gas",SAP!$C$13,SAP!$C$18)</f>
        <v>3.3999999999999986</v>
      </c>
      <c r="S16" s="72">
        <f>IF(S4="Gas",SAP!$C$13,SAP!$C$18)</f>
        <v>3.3999999999999986</v>
      </c>
      <c r="T16" s="72">
        <f>IF(T4="Gas",SAP!$C$13,SAP!$C$18)</f>
        <v>3.3999999999999986</v>
      </c>
      <c r="U16" s="50"/>
      <c r="V16" s="138" t="s">
        <v>696</v>
      </c>
      <c r="W16" s="50">
        <v>0</v>
      </c>
      <c r="X16" s="50">
        <v>0</v>
      </c>
      <c r="Y16" s="50">
        <v>0</v>
      </c>
      <c r="Z16" s="50">
        <v>0</v>
      </c>
      <c r="AA16" s="50">
        <v>0</v>
      </c>
      <c r="AB16" s="50">
        <v>0</v>
      </c>
      <c r="AC16" s="50">
        <v>0</v>
      </c>
      <c r="AD16" s="50">
        <v>0</v>
      </c>
      <c r="AE16" s="50">
        <v>0</v>
      </c>
      <c r="AF16" s="50">
        <v>0</v>
      </c>
      <c r="AG16" s="50">
        <v>0</v>
      </c>
      <c r="AH16" s="50">
        <v>0</v>
      </c>
      <c r="AI16" s="50">
        <v>0</v>
      </c>
      <c r="AJ16" s="50">
        <v>0</v>
      </c>
      <c r="AK16" s="50">
        <v>0</v>
      </c>
      <c r="AL16" s="50">
        <v>0</v>
      </c>
      <c r="AM16" s="50">
        <v>0</v>
      </c>
      <c r="AO16" s="160">
        <v>1</v>
      </c>
      <c r="AP16" s="14">
        <f t="shared" si="7"/>
        <v>0</v>
      </c>
      <c r="AQ16" s="14">
        <f t="shared" si="1"/>
        <v>0</v>
      </c>
      <c r="AR16" s="14">
        <f t="shared" si="1"/>
        <v>0</v>
      </c>
      <c r="AS16" s="14">
        <f t="shared" si="1"/>
        <v>0</v>
      </c>
      <c r="AT16" s="14">
        <f t="shared" si="1"/>
        <v>0</v>
      </c>
      <c r="AU16" s="14">
        <f t="shared" si="1"/>
        <v>0</v>
      </c>
      <c r="AV16" s="14">
        <f t="shared" si="1"/>
        <v>0</v>
      </c>
      <c r="AW16" s="14">
        <f t="shared" si="1"/>
        <v>0</v>
      </c>
      <c r="AX16" s="14">
        <f t="shared" si="1"/>
        <v>0</v>
      </c>
      <c r="AY16" s="14">
        <f t="shared" si="1"/>
        <v>0</v>
      </c>
      <c r="AZ16" s="14">
        <f t="shared" si="1"/>
        <v>0</v>
      </c>
      <c r="BA16" s="14">
        <f t="shared" si="1"/>
        <v>0</v>
      </c>
      <c r="BB16" s="14">
        <f t="shared" si="1"/>
        <v>0</v>
      </c>
      <c r="BC16" s="14">
        <f t="shared" si="1"/>
        <v>0</v>
      </c>
      <c r="BD16" s="14">
        <f t="shared" si="1"/>
        <v>0</v>
      </c>
      <c r="BE16" s="14">
        <f t="shared" si="1"/>
        <v>0</v>
      </c>
      <c r="BF16" s="14">
        <f t="shared" si="1"/>
        <v>0</v>
      </c>
    </row>
    <row r="17" spans="2:58">
      <c r="B17" s="59" t="s">
        <v>388</v>
      </c>
      <c r="C17" s="129" t="s">
        <v>25</v>
      </c>
      <c r="D17" s="72">
        <f>IF(D4="Gas",SAP!$C$13,SAP!$C$19)</f>
        <v>0.89500000000000002</v>
      </c>
      <c r="E17" s="72">
        <f>IF(E4="Gas",SAP!$C$13,SAP!$C$19)</f>
        <v>0.89500000000000002</v>
      </c>
      <c r="F17" s="72">
        <f>IF(F4="Gas",SAP!$C$13,SAP!$C$19)</f>
        <v>2.2999999999999998</v>
      </c>
      <c r="G17" s="72">
        <f>IF(G4="Gas",SAP!$C$13,SAP!$C$19)</f>
        <v>0.89500000000000002</v>
      </c>
      <c r="H17" s="72">
        <f>IF(H4="Gas",SAP!$C$13,SAP!$C$19)</f>
        <v>2.2999999999999998</v>
      </c>
      <c r="I17" s="72">
        <f>IF(I4="Gas",SAP!$C$13,SAP!$C$19)</f>
        <v>0.89500000000000002</v>
      </c>
      <c r="J17" s="72">
        <f>IF(J4="Gas",SAP!$C$13,SAP!$C$19)</f>
        <v>2.2999999999999998</v>
      </c>
      <c r="K17" s="72">
        <f>IF(K4="Gas",SAP!$C$13,SAP!$C$19)</f>
        <v>0.89500000000000002</v>
      </c>
      <c r="L17" s="72">
        <f>IF(L4="Gas",SAP!$C$13,SAP!$C$19)</f>
        <v>2.2999999999999998</v>
      </c>
      <c r="M17" s="72">
        <f>IF(M4="Gas",SAP!$C$13,SAP!$C$19)</f>
        <v>0.89500000000000002</v>
      </c>
      <c r="N17" s="72">
        <f>IF(N4="Gas",SAP!$C$13,SAP!$C$19)</f>
        <v>2.2999999999999998</v>
      </c>
      <c r="O17" s="72">
        <f>IF(O4="Gas",SAP!$C$13,SAP!$C$19)</f>
        <v>0.89500000000000002</v>
      </c>
      <c r="P17" s="72">
        <f>IF(P4="Gas",SAP!$C$13,SAP!$C$19)</f>
        <v>2.2999999999999998</v>
      </c>
      <c r="Q17" s="72">
        <f>IF(Q4="Gas",SAP!$C$13,SAP!$C$19)</f>
        <v>0.89500000000000002</v>
      </c>
      <c r="R17" s="72">
        <f>IF(R4="Gas",SAP!$C$13,SAP!$C$19)</f>
        <v>2.2999999999999998</v>
      </c>
      <c r="S17" s="72">
        <f>IF(S4="Gas",SAP!$C$13,SAP!$C$19)</f>
        <v>2.2999999999999998</v>
      </c>
      <c r="T17" s="72">
        <f>IF(T4="Gas",SAP!$C$13,SAP!$C$19)</f>
        <v>2.2999999999999998</v>
      </c>
      <c r="U17" s="50"/>
      <c r="V17" s="138" t="s">
        <v>696</v>
      </c>
      <c r="W17" s="50">
        <v>0</v>
      </c>
      <c r="X17" s="50">
        <v>0</v>
      </c>
      <c r="Y17" s="50">
        <v>0</v>
      </c>
      <c r="Z17" s="50">
        <v>0</v>
      </c>
      <c r="AA17" s="50">
        <v>0</v>
      </c>
      <c r="AB17" s="50">
        <v>0</v>
      </c>
      <c r="AC17" s="50">
        <v>0</v>
      </c>
      <c r="AD17" s="50">
        <v>0</v>
      </c>
      <c r="AE17" s="50">
        <v>0</v>
      </c>
      <c r="AF17" s="50">
        <v>0</v>
      </c>
      <c r="AG17" s="50">
        <v>0</v>
      </c>
      <c r="AH17" s="50">
        <v>0</v>
      </c>
      <c r="AI17" s="50">
        <v>0</v>
      </c>
      <c r="AJ17" s="50">
        <v>0</v>
      </c>
      <c r="AK17" s="50">
        <v>0</v>
      </c>
      <c r="AL17" s="50">
        <v>0</v>
      </c>
      <c r="AM17" s="50">
        <v>0</v>
      </c>
      <c r="AO17" s="160">
        <v>1</v>
      </c>
      <c r="AP17" s="14">
        <f t="shared" si="7"/>
        <v>0</v>
      </c>
      <c r="AQ17" s="14">
        <f t="shared" si="1"/>
        <v>0</v>
      </c>
      <c r="AR17" s="14">
        <f t="shared" si="1"/>
        <v>0</v>
      </c>
      <c r="AS17" s="14">
        <f t="shared" si="1"/>
        <v>0</v>
      </c>
      <c r="AT17" s="14">
        <f t="shared" si="1"/>
        <v>0</v>
      </c>
      <c r="AU17" s="14">
        <f t="shared" si="1"/>
        <v>0</v>
      </c>
      <c r="AV17" s="14">
        <f t="shared" si="1"/>
        <v>0</v>
      </c>
      <c r="AW17" s="14">
        <f t="shared" si="1"/>
        <v>0</v>
      </c>
      <c r="AX17" s="14">
        <f t="shared" si="1"/>
        <v>0</v>
      </c>
      <c r="AY17" s="14">
        <f t="shared" si="1"/>
        <v>0</v>
      </c>
      <c r="AZ17" s="14">
        <f t="shared" si="1"/>
        <v>0</v>
      </c>
      <c r="BA17" s="14">
        <f t="shared" si="1"/>
        <v>0</v>
      </c>
      <c r="BB17" s="14">
        <f t="shared" si="1"/>
        <v>0</v>
      </c>
      <c r="BC17" s="14">
        <f t="shared" si="1"/>
        <v>0</v>
      </c>
      <c r="BD17" s="14">
        <f t="shared" si="1"/>
        <v>0</v>
      </c>
      <c r="BE17" s="14">
        <f t="shared" si="1"/>
        <v>0</v>
      </c>
      <c r="BF17" s="14">
        <f t="shared" si="1"/>
        <v>0</v>
      </c>
    </row>
    <row r="18" spans="2:58">
      <c r="B18" s="59" t="s">
        <v>346</v>
      </c>
      <c r="C18" s="129" t="s">
        <v>345</v>
      </c>
      <c r="D18" s="52" t="str">
        <f t="shared" ref="D18:T18" si="9">D4</f>
        <v>Gas</v>
      </c>
      <c r="E18" s="54" t="str">
        <f t="shared" si="9"/>
        <v>Gas</v>
      </c>
      <c r="F18" s="54" t="str">
        <f t="shared" si="9"/>
        <v>ASHP</v>
      </c>
      <c r="G18" s="54" t="str">
        <f t="shared" si="9"/>
        <v>Gas</v>
      </c>
      <c r="H18" s="54" t="str">
        <f t="shared" si="9"/>
        <v>ASHP</v>
      </c>
      <c r="I18" s="54" t="str">
        <f t="shared" si="9"/>
        <v>Gas</v>
      </c>
      <c r="J18" s="54" t="str">
        <f t="shared" si="9"/>
        <v>ASHP</v>
      </c>
      <c r="K18" s="54" t="str">
        <f t="shared" si="9"/>
        <v>Gas</v>
      </c>
      <c r="L18" s="54" t="str">
        <f t="shared" si="9"/>
        <v>ASHP</v>
      </c>
      <c r="M18" s="54" t="str">
        <f t="shared" si="9"/>
        <v>Gas</v>
      </c>
      <c r="N18" s="54" t="str">
        <f t="shared" si="9"/>
        <v>ASHP</v>
      </c>
      <c r="O18" s="54" t="str">
        <f t="shared" si="9"/>
        <v>Gas</v>
      </c>
      <c r="P18" s="54" t="str">
        <f t="shared" si="9"/>
        <v>ASHP</v>
      </c>
      <c r="Q18" s="54" t="str">
        <f t="shared" si="9"/>
        <v>Gas</v>
      </c>
      <c r="R18" s="54" t="str">
        <f t="shared" si="9"/>
        <v>ASHP</v>
      </c>
      <c r="S18" s="52" t="str">
        <f t="shared" si="9"/>
        <v>ASHP</v>
      </c>
      <c r="T18" s="54" t="str">
        <f t="shared" si="9"/>
        <v>ASHP</v>
      </c>
      <c r="U18" s="50"/>
      <c r="V18" s="11" t="s">
        <v>699</v>
      </c>
      <c r="W18" s="50">
        <f>IF(D18="Gas",'C&amp;B'!$E$251,'C&amp;B'!$E$261)</f>
        <v>2006</v>
      </c>
      <c r="X18" s="50">
        <f>IF(E18="Gas",'C&amp;B'!$E$251,'C&amp;B'!$E$261)</f>
        <v>2006</v>
      </c>
      <c r="Y18" s="50">
        <f>IF(F18="Gas",'C&amp;B'!$E$251,'C&amp;B'!$E$261)</f>
        <v>2161</v>
      </c>
      <c r="Z18" s="50">
        <f>IF(G18="Gas",'C&amp;B'!$E$251,'C&amp;B'!$E$261)</f>
        <v>2006</v>
      </c>
      <c r="AA18" s="50">
        <f>IF(H18="Gas",'C&amp;B'!$E$251,'C&amp;B'!$E$261)</f>
        <v>2161</v>
      </c>
      <c r="AB18" s="50">
        <f>IF(I18="Gas",'C&amp;B'!$E$251,'C&amp;B'!$E$261)</f>
        <v>2006</v>
      </c>
      <c r="AC18" s="50">
        <f>IF(J18="Gas",'C&amp;B'!$E$251,'C&amp;B'!$E$261)</f>
        <v>2161</v>
      </c>
      <c r="AD18" s="50">
        <f>IF(K18="Gas",'C&amp;B'!$E$251,'C&amp;B'!$E$261)</f>
        <v>2006</v>
      </c>
      <c r="AE18" s="50">
        <f>IF(L18="Gas",'C&amp;B'!$E$251,'C&amp;B'!$E$261)</f>
        <v>2161</v>
      </c>
      <c r="AF18" s="50">
        <f>IF(M18="Gas",'C&amp;B'!$E$251,'C&amp;B'!$E$261)</f>
        <v>2006</v>
      </c>
      <c r="AG18" s="50">
        <f>IF(N18="Gas",'C&amp;B'!$E$251,'C&amp;B'!$E$261)</f>
        <v>2161</v>
      </c>
      <c r="AH18" s="50">
        <f>IF(O18="Gas",'C&amp;B'!$E$251,'C&amp;B'!$E$261)</f>
        <v>2006</v>
      </c>
      <c r="AI18" s="50">
        <f>IF(P18="Gas",'C&amp;B'!$E$251,'C&amp;B'!$E$261)</f>
        <v>2161</v>
      </c>
      <c r="AJ18" s="50">
        <f>IF(Q18="Gas",'C&amp;B'!$E$251,'C&amp;B'!$E$261)</f>
        <v>2006</v>
      </c>
      <c r="AK18" s="50">
        <f>IF(R18="Gas",'C&amp;B'!$E$251,'C&amp;B'!$E$261)</f>
        <v>2161</v>
      </c>
      <c r="AL18" s="50">
        <f>IF(S18="Gas",'C&amp;B'!$E$251,'C&amp;B'!$E$261)</f>
        <v>2161</v>
      </c>
      <c r="AM18" s="50">
        <f>IF(T18="Gas",'C&amp;B'!$E$251,'C&amp;B'!$E$261)</f>
        <v>2161</v>
      </c>
      <c r="AO18" s="160">
        <v>1</v>
      </c>
      <c r="AP18" s="14">
        <f t="shared" si="7"/>
        <v>2006</v>
      </c>
      <c r="AQ18" s="14">
        <f t="shared" si="1"/>
        <v>2006</v>
      </c>
      <c r="AR18" s="14">
        <f t="shared" si="1"/>
        <v>2161</v>
      </c>
      <c r="AS18" s="14">
        <f t="shared" si="1"/>
        <v>2006</v>
      </c>
      <c r="AT18" s="14">
        <f t="shared" si="1"/>
        <v>2161</v>
      </c>
      <c r="AU18" s="14">
        <f t="shared" si="1"/>
        <v>2006</v>
      </c>
      <c r="AV18" s="14">
        <f t="shared" si="1"/>
        <v>2161</v>
      </c>
      <c r="AW18" s="14">
        <f t="shared" si="1"/>
        <v>2006</v>
      </c>
      <c r="AX18" s="14">
        <f t="shared" si="1"/>
        <v>2161</v>
      </c>
      <c r="AY18" s="14">
        <f t="shared" si="1"/>
        <v>2006</v>
      </c>
      <c r="AZ18" s="14">
        <f t="shared" si="1"/>
        <v>2161</v>
      </c>
      <c r="BA18" s="14">
        <f t="shared" si="1"/>
        <v>2006</v>
      </c>
      <c r="BB18" s="14">
        <f t="shared" si="1"/>
        <v>2161</v>
      </c>
      <c r="BC18" s="14">
        <f t="shared" si="1"/>
        <v>2006</v>
      </c>
      <c r="BD18" s="14">
        <f t="shared" si="1"/>
        <v>2161</v>
      </c>
      <c r="BE18" s="14">
        <f t="shared" si="1"/>
        <v>2161</v>
      </c>
      <c r="BF18" s="14">
        <f t="shared" si="1"/>
        <v>2161</v>
      </c>
    </row>
    <row r="19" spans="2:58">
      <c r="B19" s="59" t="s">
        <v>347</v>
      </c>
      <c r="C19" s="129" t="s">
        <v>345</v>
      </c>
      <c r="D19" s="52" t="str">
        <f>D18</f>
        <v>Gas</v>
      </c>
      <c r="E19" s="54" t="str">
        <f t="shared" ref="E19:T19" si="10">E18</f>
        <v>Gas</v>
      </c>
      <c r="F19" s="54" t="str">
        <f t="shared" si="10"/>
        <v>ASHP</v>
      </c>
      <c r="G19" s="54" t="str">
        <f t="shared" si="10"/>
        <v>Gas</v>
      </c>
      <c r="H19" s="54" t="str">
        <f t="shared" si="10"/>
        <v>ASHP</v>
      </c>
      <c r="I19" s="54" t="str">
        <f t="shared" si="10"/>
        <v>Gas</v>
      </c>
      <c r="J19" s="54" t="str">
        <f t="shared" si="10"/>
        <v>ASHP</v>
      </c>
      <c r="K19" s="54" t="str">
        <f t="shared" si="10"/>
        <v>Gas</v>
      </c>
      <c r="L19" s="54" t="str">
        <f t="shared" si="10"/>
        <v>ASHP</v>
      </c>
      <c r="M19" s="54" t="str">
        <f t="shared" si="10"/>
        <v>Gas</v>
      </c>
      <c r="N19" s="54" t="str">
        <f t="shared" si="10"/>
        <v>ASHP</v>
      </c>
      <c r="O19" s="54" t="str">
        <f t="shared" si="10"/>
        <v>Gas</v>
      </c>
      <c r="P19" s="54" t="str">
        <f t="shared" si="10"/>
        <v>ASHP</v>
      </c>
      <c r="Q19" s="54" t="str">
        <f t="shared" si="10"/>
        <v>Gas</v>
      </c>
      <c r="R19" s="54" t="str">
        <f t="shared" si="10"/>
        <v>ASHP</v>
      </c>
      <c r="S19" s="52" t="str">
        <f>S18</f>
        <v>ASHP</v>
      </c>
      <c r="T19" s="54" t="str">
        <f t="shared" si="10"/>
        <v>ASHP</v>
      </c>
      <c r="U19" s="50"/>
      <c r="V19" s="11" t="s">
        <v>699</v>
      </c>
      <c r="W19" s="50">
        <f>IF(D19="Gas",'C&amp;B'!$E$267,'C&amp;B'!$E$269)</f>
        <v>988</v>
      </c>
      <c r="X19" s="50">
        <f>IF(E19="Gas",'C&amp;B'!$E$267,'C&amp;B'!$E$269)</f>
        <v>988</v>
      </c>
      <c r="Y19" s="50">
        <f>IF(F19="Gas",'C&amp;B'!$E$267,'C&amp;B'!$E$269)</f>
        <v>85</v>
      </c>
      <c r="Z19" s="50">
        <f>IF(G19="Gas",'C&amp;B'!$E$267,'C&amp;B'!$E$269)</f>
        <v>988</v>
      </c>
      <c r="AA19" s="50">
        <f>IF(H19="Gas",'C&amp;B'!$E$267,'C&amp;B'!$E$269)</f>
        <v>85</v>
      </c>
      <c r="AB19" s="50">
        <f>IF(I19="Gas",'C&amp;B'!$E$267,'C&amp;B'!$E$269)</f>
        <v>988</v>
      </c>
      <c r="AC19" s="50">
        <f>IF(J19="Gas",'C&amp;B'!$E$267,'C&amp;B'!$E$269)</f>
        <v>85</v>
      </c>
      <c r="AD19" s="50">
        <f>IF(K19="Gas",'C&amp;B'!$E$267,'C&amp;B'!$E$269)</f>
        <v>988</v>
      </c>
      <c r="AE19" s="50">
        <f>IF(L19="Gas",'C&amp;B'!$E$267,'C&amp;B'!$E$269)</f>
        <v>85</v>
      </c>
      <c r="AF19" s="50">
        <f>IF(M19="Gas",'C&amp;B'!$E$267,'C&amp;B'!$E$269)</f>
        <v>988</v>
      </c>
      <c r="AG19" s="50">
        <f>IF(N19="Gas",'C&amp;B'!$E$267,'C&amp;B'!$E$269)</f>
        <v>85</v>
      </c>
      <c r="AH19" s="50">
        <f>IF(O19="Gas",'C&amp;B'!$E$267,'C&amp;B'!$E$269)</f>
        <v>988</v>
      </c>
      <c r="AI19" s="50">
        <f>IF(P19="Gas",'C&amp;B'!$E$267,'C&amp;B'!$E$269)</f>
        <v>85</v>
      </c>
      <c r="AJ19" s="50">
        <f>IF(Q19="Gas",'C&amp;B'!$E$267,'C&amp;B'!$E$269)</f>
        <v>988</v>
      </c>
      <c r="AK19" s="50">
        <f>IF(R19="Gas",'C&amp;B'!$E$267,'C&amp;B'!$E$269)</f>
        <v>85</v>
      </c>
      <c r="AL19" s="50">
        <f>IF(S19="Gas",'C&amp;B'!$E$267,'C&amp;B'!$E$269)</f>
        <v>85</v>
      </c>
      <c r="AM19" s="50">
        <f>IF(T19="Gas",'C&amp;B'!$E$267,'C&amp;B'!$E$269)</f>
        <v>85</v>
      </c>
      <c r="AO19" s="160">
        <v>1</v>
      </c>
      <c r="AP19" s="14">
        <f t="shared" si="7"/>
        <v>988</v>
      </c>
      <c r="AQ19" s="14">
        <f t="shared" si="1"/>
        <v>988</v>
      </c>
      <c r="AR19" s="14">
        <f t="shared" si="1"/>
        <v>85</v>
      </c>
      <c r="AS19" s="14">
        <f t="shared" si="1"/>
        <v>988</v>
      </c>
      <c r="AT19" s="14">
        <f t="shared" si="1"/>
        <v>85</v>
      </c>
      <c r="AU19" s="14">
        <f t="shared" si="1"/>
        <v>988</v>
      </c>
      <c r="AV19" s="14">
        <f t="shared" si="1"/>
        <v>85</v>
      </c>
      <c r="AW19" s="14">
        <f t="shared" si="1"/>
        <v>988</v>
      </c>
      <c r="AX19" s="14">
        <f t="shared" si="1"/>
        <v>85</v>
      </c>
      <c r="AY19" s="14">
        <f t="shared" si="1"/>
        <v>988</v>
      </c>
      <c r="AZ19" s="14">
        <f t="shared" si="1"/>
        <v>85</v>
      </c>
      <c r="BA19" s="14">
        <f t="shared" si="1"/>
        <v>988</v>
      </c>
      <c r="BB19" s="14">
        <f t="shared" si="1"/>
        <v>85</v>
      </c>
      <c r="BC19" s="14">
        <f t="shared" si="1"/>
        <v>988</v>
      </c>
      <c r="BD19" s="14">
        <f t="shared" si="1"/>
        <v>85</v>
      </c>
      <c r="BE19" s="14">
        <f t="shared" si="1"/>
        <v>85</v>
      </c>
      <c r="BF19" s="14">
        <f t="shared" si="1"/>
        <v>85</v>
      </c>
    </row>
    <row r="20" spans="2:58">
      <c r="B20" s="59" t="s">
        <v>349</v>
      </c>
      <c r="C20" s="129" t="s">
        <v>350</v>
      </c>
      <c r="D20" s="52" t="s">
        <v>365</v>
      </c>
      <c r="E20" s="54" t="s">
        <v>365</v>
      </c>
      <c r="F20" s="54" t="s">
        <v>365</v>
      </c>
      <c r="G20" s="54" t="s">
        <v>365</v>
      </c>
      <c r="H20" s="54" t="s">
        <v>365</v>
      </c>
      <c r="I20" s="54" t="s">
        <v>365</v>
      </c>
      <c r="J20" s="54" t="s">
        <v>365</v>
      </c>
      <c r="K20" s="54" t="s">
        <v>365</v>
      </c>
      <c r="L20" s="54" t="s">
        <v>365</v>
      </c>
      <c r="M20" s="54" t="s">
        <v>365</v>
      </c>
      <c r="N20" s="54" t="s">
        <v>365</v>
      </c>
      <c r="O20" s="54" t="s">
        <v>365</v>
      </c>
      <c r="P20" s="54" t="s">
        <v>365</v>
      </c>
      <c r="Q20" s="54" t="s">
        <v>365</v>
      </c>
      <c r="R20" s="54" t="s">
        <v>365</v>
      </c>
      <c r="S20" s="52" t="s">
        <v>365</v>
      </c>
      <c r="T20" s="54" t="s">
        <v>365</v>
      </c>
      <c r="U20" s="50"/>
      <c r="V20" s="11" t="s">
        <v>699</v>
      </c>
      <c r="W20" s="50">
        <f>IF(D20="Large",'C&amp;B'!$E$292,'C&amp;B'!$E$287)</f>
        <v>900</v>
      </c>
      <c r="X20" s="50">
        <f>IF(E20="Large",'C&amp;B'!$E$292,'C&amp;B'!$E$287)</f>
        <v>900</v>
      </c>
      <c r="Y20" s="50">
        <f>IF(F20="Large",'C&amp;B'!$E$292,'C&amp;B'!$E$287)</f>
        <v>900</v>
      </c>
      <c r="Z20" s="50">
        <f>IF(G20="Large",'C&amp;B'!$E$292,'C&amp;B'!$E$287)</f>
        <v>900</v>
      </c>
      <c r="AA20" s="50">
        <f>IF(H20="Large",'C&amp;B'!$E$292,'C&amp;B'!$E$287)</f>
        <v>900</v>
      </c>
      <c r="AB20" s="50">
        <f>IF(I20="Large",'C&amp;B'!$E$292,'C&amp;B'!$E$287)</f>
        <v>900</v>
      </c>
      <c r="AC20" s="50">
        <f>IF(J20="Large",'C&amp;B'!$E$292,'C&amp;B'!$E$287)</f>
        <v>900</v>
      </c>
      <c r="AD20" s="50">
        <f>IF(K20="Large",'C&amp;B'!$E$292,'C&amp;B'!$E$287)</f>
        <v>900</v>
      </c>
      <c r="AE20" s="50">
        <f>IF(L20="Large",'C&amp;B'!$E$292,'C&amp;B'!$E$287)</f>
        <v>900</v>
      </c>
      <c r="AF20" s="50">
        <f>IF(M20="Large",'C&amp;B'!$E$292,'C&amp;B'!$E$287)</f>
        <v>900</v>
      </c>
      <c r="AG20" s="50">
        <f>IF(N20="Large",'C&amp;B'!$E$292,'C&amp;B'!$E$287)</f>
        <v>900</v>
      </c>
      <c r="AH20" s="50">
        <f>IF(O20="Large",'C&amp;B'!$E$292,'C&amp;B'!$E$287)</f>
        <v>900</v>
      </c>
      <c r="AI20" s="50">
        <f>IF(P20="Large",'C&amp;B'!$E$292,'C&amp;B'!$E$287)</f>
        <v>900</v>
      </c>
      <c r="AJ20" s="50">
        <f>IF(Q20="Large",'C&amp;B'!$E$292,'C&amp;B'!$E$287)</f>
        <v>900</v>
      </c>
      <c r="AK20" s="50">
        <f>IF(R20="Large",'C&amp;B'!$E$292,'C&amp;B'!$E$287)</f>
        <v>900</v>
      </c>
      <c r="AL20" s="50">
        <f>IF(S20="Large",'C&amp;B'!$E$292,'C&amp;B'!$E$287)</f>
        <v>900</v>
      </c>
      <c r="AM20" s="50">
        <f>IF(T20="Large",'C&amp;B'!$E$292,'C&amp;B'!$E$287)</f>
        <v>900</v>
      </c>
      <c r="AO20" s="160">
        <v>1</v>
      </c>
      <c r="AP20" s="14">
        <f t="shared" si="7"/>
        <v>900</v>
      </c>
      <c r="AQ20" s="14">
        <f t="shared" si="7"/>
        <v>900</v>
      </c>
      <c r="AR20" s="14">
        <f t="shared" si="7"/>
        <v>900</v>
      </c>
      <c r="AS20" s="14">
        <f t="shared" si="7"/>
        <v>900</v>
      </c>
      <c r="AT20" s="14">
        <f t="shared" si="7"/>
        <v>900</v>
      </c>
      <c r="AU20" s="14">
        <f t="shared" si="7"/>
        <v>900</v>
      </c>
      <c r="AV20" s="14">
        <f t="shared" si="7"/>
        <v>900</v>
      </c>
      <c r="AW20" s="14">
        <f t="shared" si="7"/>
        <v>900</v>
      </c>
      <c r="AX20" s="14">
        <f t="shared" si="7"/>
        <v>900</v>
      </c>
      <c r="AY20" s="14">
        <f t="shared" si="7"/>
        <v>900</v>
      </c>
      <c r="AZ20" s="14">
        <f t="shared" si="7"/>
        <v>900</v>
      </c>
      <c r="BA20" s="14">
        <f t="shared" si="7"/>
        <v>900</v>
      </c>
      <c r="BB20" s="14">
        <f t="shared" si="7"/>
        <v>900</v>
      </c>
      <c r="BC20" s="14">
        <f t="shared" si="7"/>
        <v>900</v>
      </c>
      <c r="BD20" s="14">
        <f t="shared" si="7"/>
        <v>900</v>
      </c>
      <c r="BE20" s="14">
        <f t="shared" si="7"/>
        <v>900</v>
      </c>
      <c r="BF20" s="14">
        <f t="shared" ref="BF20:BF26" si="11">$AO20*AM20</f>
        <v>900</v>
      </c>
    </row>
    <row r="21" spans="2:58">
      <c r="B21" s="59" t="s">
        <v>352</v>
      </c>
      <c r="C21" s="129" t="s">
        <v>367</v>
      </c>
      <c r="D21" s="52" t="s">
        <v>366</v>
      </c>
      <c r="E21" s="53" t="s">
        <v>366</v>
      </c>
      <c r="F21" s="53" t="s">
        <v>366</v>
      </c>
      <c r="G21" s="53" t="s">
        <v>366</v>
      </c>
      <c r="H21" s="53" t="s">
        <v>366</v>
      </c>
      <c r="I21" s="53" t="s">
        <v>366</v>
      </c>
      <c r="J21" s="53" t="s">
        <v>366</v>
      </c>
      <c r="K21" s="53" t="s">
        <v>366</v>
      </c>
      <c r="L21" s="53" t="s">
        <v>366</v>
      </c>
      <c r="M21" s="53" t="s">
        <v>366</v>
      </c>
      <c r="N21" s="53" t="s">
        <v>366</v>
      </c>
      <c r="O21" s="53" t="s">
        <v>366</v>
      </c>
      <c r="P21" s="53" t="s">
        <v>366</v>
      </c>
      <c r="Q21" s="53" t="s">
        <v>366</v>
      </c>
      <c r="R21" s="53" t="s">
        <v>366</v>
      </c>
      <c r="S21" s="52" t="s">
        <v>366</v>
      </c>
      <c r="T21" s="53" t="s">
        <v>366</v>
      </c>
      <c r="U21" s="50"/>
      <c r="V21" s="138" t="s">
        <v>696</v>
      </c>
      <c r="W21" s="50">
        <v>0</v>
      </c>
      <c r="X21" s="50">
        <v>0</v>
      </c>
      <c r="Y21" s="50">
        <v>0</v>
      </c>
      <c r="Z21" s="50">
        <v>0</v>
      </c>
      <c r="AA21" s="50">
        <v>0</v>
      </c>
      <c r="AB21" s="50">
        <v>0</v>
      </c>
      <c r="AC21" s="50">
        <v>0</v>
      </c>
      <c r="AD21" s="50">
        <v>0</v>
      </c>
      <c r="AE21" s="50">
        <v>0</v>
      </c>
      <c r="AF21" s="50">
        <v>0</v>
      </c>
      <c r="AG21" s="50">
        <v>0</v>
      </c>
      <c r="AH21" s="50">
        <v>0</v>
      </c>
      <c r="AI21" s="50">
        <v>0</v>
      </c>
      <c r="AJ21" s="50">
        <v>0</v>
      </c>
      <c r="AK21" s="50">
        <v>0</v>
      </c>
      <c r="AL21" s="50">
        <v>0</v>
      </c>
      <c r="AM21" s="50">
        <v>0</v>
      </c>
      <c r="AO21" s="160">
        <v>1</v>
      </c>
      <c r="AP21" s="14">
        <f t="shared" si="7"/>
        <v>0</v>
      </c>
      <c r="AQ21" s="14">
        <f t="shared" si="7"/>
        <v>0</v>
      </c>
      <c r="AR21" s="14">
        <f t="shared" si="7"/>
        <v>0</v>
      </c>
      <c r="AS21" s="14">
        <f t="shared" si="7"/>
        <v>0</v>
      </c>
      <c r="AT21" s="14">
        <f t="shared" si="7"/>
        <v>0</v>
      </c>
      <c r="AU21" s="14">
        <f t="shared" si="7"/>
        <v>0</v>
      </c>
      <c r="AV21" s="14">
        <f t="shared" si="7"/>
        <v>0</v>
      </c>
      <c r="AW21" s="14">
        <f t="shared" si="7"/>
        <v>0</v>
      </c>
      <c r="AX21" s="14">
        <f t="shared" si="7"/>
        <v>0</v>
      </c>
      <c r="AY21" s="14">
        <f t="shared" si="7"/>
        <v>0</v>
      </c>
      <c r="AZ21" s="14">
        <f t="shared" si="7"/>
        <v>0</v>
      </c>
      <c r="BA21" s="14">
        <f t="shared" si="7"/>
        <v>0</v>
      </c>
      <c r="BB21" s="14">
        <f t="shared" si="7"/>
        <v>0</v>
      </c>
      <c r="BC21" s="14">
        <f t="shared" si="7"/>
        <v>0</v>
      </c>
      <c r="BD21" s="14">
        <f t="shared" si="7"/>
        <v>0</v>
      </c>
      <c r="BE21" s="14">
        <f t="shared" si="7"/>
        <v>0</v>
      </c>
      <c r="BF21" s="14">
        <f t="shared" si="11"/>
        <v>0</v>
      </c>
    </row>
    <row r="22" spans="2:58">
      <c r="B22" s="59" t="s">
        <v>353</v>
      </c>
      <c r="C22" s="129" t="s">
        <v>354</v>
      </c>
      <c r="D22" s="52" t="s">
        <v>366</v>
      </c>
      <c r="E22" s="53" t="s">
        <v>366</v>
      </c>
      <c r="F22" s="53" t="s">
        <v>366</v>
      </c>
      <c r="G22" s="53" t="s">
        <v>366</v>
      </c>
      <c r="H22" s="53" t="s">
        <v>366</v>
      </c>
      <c r="I22" s="53" t="s">
        <v>366</v>
      </c>
      <c r="J22" s="53" t="s">
        <v>366</v>
      </c>
      <c r="K22" s="53" t="s">
        <v>366</v>
      </c>
      <c r="L22" s="53" t="s">
        <v>366</v>
      </c>
      <c r="M22" s="53" t="s">
        <v>366</v>
      </c>
      <c r="N22" s="53" t="s">
        <v>366</v>
      </c>
      <c r="O22" s="53" t="s">
        <v>366</v>
      </c>
      <c r="P22" s="53" t="s">
        <v>366</v>
      </c>
      <c r="Q22" s="53" t="s">
        <v>366</v>
      </c>
      <c r="R22" s="53" t="s">
        <v>366</v>
      </c>
      <c r="S22" s="52" t="s">
        <v>366</v>
      </c>
      <c r="T22" s="53" t="s">
        <v>366</v>
      </c>
      <c r="U22" s="50"/>
      <c r="V22" s="138" t="s">
        <v>696</v>
      </c>
      <c r="W22" s="50">
        <v>0</v>
      </c>
      <c r="X22" s="50">
        <v>0</v>
      </c>
      <c r="Y22" s="50">
        <v>0</v>
      </c>
      <c r="Z22" s="50">
        <v>0</v>
      </c>
      <c r="AA22" s="50">
        <v>0</v>
      </c>
      <c r="AB22" s="50">
        <v>0</v>
      </c>
      <c r="AC22" s="50">
        <v>0</v>
      </c>
      <c r="AD22" s="50">
        <v>0</v>
      </c>
      <c r="AE22" s="50">
        <v>0</v>
      </c>
      <c r="AF22" s="50">
        <v>0</v>
      </c>
      <c r="AG22" s="50">
        <v>0</v>
      </c>
      <c r="AH22" s="50">
        <v>0</v>
      </c>
      <c r="AI22" s="50">
        <v>0</v>
      </c>
      <c r="AJ22" s="50">
        <v>0</v>
      </c>
      <c r="AK22" s="50">
        <v>0</v>
      </c>
      <c r="AL22" s="50">
        <v>0</v>
      </c>
      <c r="AM22" s="50">
        <v>0</v>
      </c>
      <c r="AO22" s="160">
        <v>1</v>
      </c>
      <c r="AP22" s="14">
        <f t="shared" si="7"/>
        <v>0</v>
      </c>
      <c r="AQ22" s="14">
        <f t="shared" si="7"/>
        <v>0</v>
      </c>
      <c r="AR22" s="14">
        <f t="shared" si="7"/>
        <v>0</v>
      </c>
      <c r="AS22" s="14">
        <f t="shared" si="7"/>
        <v>0</v>
      </c>
      <c r="AT22" s="14">
        <f t="shared" si="7"/>
        <v>0</v>
      </c>
      <c r="AU22" s="14">
        <f t="shared" si="7"/>
        <v>0</v>
      </c>
      <c r="AV22" s="14">
        <f t="shared" si="7"/>
        <v>0</v>
      </c>
      <c r="AW22" s="14">
        <f t="shared" si="7"/>
        <v>0</v>
      </c>
      <c r="AX22" s="14">
        <f t="shared" si="7"/>
        <v>0</v>
      </c>
      <c r="AY22" s="14">
        <f t="shared" si="7"/>
        <v>0</v>
      </c>
      <c r="AZ22" s="14">
        <f t="shared" si="7"/>
        <v>0</v>
      </c>
      <c r="BA22" s="14">
        <f t="shared" si="7"/>
        <v>0</v>
      </c>
      <c r="BB22" s="14">
        <f t="shared" si="7"/>
        <v>0</v>
      </c>
      <c r="BC22" s="14">
        <f t="shared" si="7"/>
        <v>0</v>
      </c>
      <c r="BD22" s="14">
        <f t="shared" si="7"/>
        <v>0</v>
      </c>
      <c r="BE22" s="14">
        <f t="shared" si="7"/>
        <v>0</v>
      </c>
      <c r="BF22" s="14">
        <f t="shared" si="11"/>
        <v>0</v>
      </c>
    </row>
    <row r="23" spans="2:58">
      <c r="B23" s="59" t="s">
        <v>355</v>
      </c>
      <c r="C23" s="129" t="s">
        <v>356</v>
      </c>
      <c r="D23" s="52" t="s">
        <v>366</v>
      </c>
      <c r="E23" s="53" t="s">
        <v>366</v>
      </c>
      <c r="F23" s="53" t="s">
        <v>366</v>
      </c>
      <c r="G23" s="53" t="s">
        <v>366</v>
      </c>
      <c r="H23" s="53" t="s">
        <v>366</v>
      </c>
      <c r="I23" s="53" t="s">
        <v>366</v>
      </c>
      <c r="J23" s="53" t="s">
        <v>366</v>
      </c>
      <c r="K23" s="53" t="s">
        <v>366</v>
      </c>
      <c r="L23" s="53" t="s">
        <v>366</v>
      </c>
      <c r="M23" s="53" t="s">
        <v>366</v>
      </c>
      <c r="N23" s="53" t="s">
        <v>366</v>
      </c>
      <c r="O23" s="53" t="s">
        <v>366</v>
      </c>
      <c r="P23" s="53" t="s">
        <v>366</v>
      </c>
      <c r="Q23" s="53" t="s">
        <v>366</v>
      </c>
      <c r="R23" s="53" t="s">
        <v>366</v>
      </c>
      <c r="S23" s="52" t="s">
        <v>366</v>
      </c>
      <c r="T23" s="53" t="s">
        <v>366</v>
      </c>
      <c r="U23" s="50"/>
      <c r="V23" s="138" t="s">
        <v>696</v>
      </c>
      <c r="W23" s="50">
        <v>0</v>
      </c>
      <c r="X23" s="50">
        <v>0</v>
      </c>
      <c r="Y23" s="50">
        <v>0</v>
      </c>
      <c r="Z23" s="50">
        <v>0</v>
      </c>
      <c r="AA23" s="50">
        <v>0</v>
      </c>
      <c r="AB23" s="50">
        <v>0</v>
      </c>
      <c r="AC23" s="50">
        <v>0</v>
      </c>
      <c r="AD23" s="50">
        <v>0</v>
      </c>
      <c r="AE23" s="50">
        <v>0</v>
      </c>
      <c r="AF23" s="50">
        <v>0</v>
      </c>
      <c r="AG23" s="50">
        <v>0</v>
      </c>
      <c r="AH23" s="50">
        <v>0</v>
      </c>
      <c r="AI23" s="50">
        <v>0</v>
      </c>
      <c r="AJ23" s="50">
        <v>0</v>
      </c>
      <c r="AK23" s="50">
        <v>0</v>
      </c>
      <c r="AL23" s="50">
        <v>0</v>
      </c>
      <c r="AM23" s="50">
        <v>0</v>
      </c>
      <c r="AO23" s="160">
        <v>1</v>
      </c>
      <c r="AP23" s="14">
        <f t="shared" si="7"/>
        <v>0</v>
      </c>
      <c r="AQ23" s="14">
        <f t="shared" si="7"/>
        <v>0</v>
      </c>
      <c r="AR23" s="14">
        <f t="shared" si="7"/>
        <v>0</v>
      </c>
      <c r="AS23" s="14">
        <f t="shared" si="7"/>
        <v>0</v>
      </c>
      <c r="AT23" s="14">
        <f t="shared" si="7"/>
        <v>0</v>
      </c>
      <c r="AU23" s="14">
        <f t="shared" si="7"/>
        <v>0</v>
      </c>
      <c r="AV23" s="14">
        <f t="shared" si="7"/>
        <v>0</v>
      </c>
      <c r="AW23" s="14">
        <f t="shared" si="7"/>
        <v>0</v>
      </c>
      <c r="AX23" s="14">
        <f t="shared" si="7"/>
        <v>0</v>
      </c>
      <c r="AY23" s="14">
        <f t="shared" si="7"/>
        <v>0</v>
      </c>
      <c r="AZ23" s="14">
        <f t="shared" si="7"/>
        <v>0</v>
      </c>
      <c r="BA23" s="14">
        <f t="shared" si="7"/>
        <v>0</v>
      </c>
      <c r="BB23" s="14">
        <f t="shared" si="7"/>
        <v>0</v>
      </c>
      <c r="BC23" s="14">
        <f t="shared" si="7"/>
        <v>0</v>
      </c>
      <c r="BD23" s="14">
        <f t="shared" si="7"/>
        <v>0</v>
      </c>
      <c r="BE23" s="14">
        <f t="shared" si="7"/>
        <v>0</v>
      </c>
      <c r="BF23" s="14">
        <f t="shared" si="11"/>
        <v>0</v>
      </c>
    </row>
    <row r="24" spans="2:58">
      <c r="B24" s="59" t="s">
        <v>357</v>
      </c>
      <c r="C24" s="129" t="s">
        <v>358</v>
      </c>
      <c r="D24" s="52" t="s">
        <v>369</v>
      </c>
      <c r="E24" s="98" t="s">
        <v>366</v>
      </c>
      <c r="F24" s="98" t="s">
        <v>366</v>
      </c>
      <c r="G24" s="98" t="s">
        <v>366</v>
      </c>
      <c r="H24" s="98" t="s">
        <v>366</v>
      </c>
      <c r="I24" s="98" t="s">
        <v>366</v>
      </c>
      <c r="J24" s="98" t="s">
        <v>366</v>
      </c>
      <c r="K24" s="98" t="s">
        <v>366</v>
      </c>
      <c r="L24" s="98" t="s">
        <v>366</v>
      </c>
      <c r="M24" s="98" t="s">
        <v>366</v>
      </c>
      <c r="N24" s="98" t="s">
        <v>366</v>
      </c>
      <c r="O24" s="98" t="s">
        <v>366</v>
      </c>
      <c r="P24" s="98" t="s">
        <v>366</v>
      </c>
      <c r="Q24" s="98" t="s">
        <v>366</v>
      </c>
      <c r="R24" s="98" t="s">
        <v>366</v>
      </c>
      <c r="S24" s="52" t="s">
        <v>366</v>
      </c>
      <c r="T24" s="134" t="str">
        <f>INPUT!C35</f>
        <v>None</v>
      </c>
      <c r="U24" s="50"/>
      <c r="V24" s="11" t="s">
        <v>699</v>
      </c>
      <c r="W24" s="50">
        <f>IF(D24="Yes",'C&amp;B'!$E$313,0)</f>
        <v>400</v>
      </c>
      <c r="X24" s="50">
        <f>IF(E24="Yes",'C&amp;B'!$E$313,0)</f>
        <v>0</v>
      </c>
      <c r="Y24" s="50">
        <f>IF(F24="Yes",'C&amp;B'!$E$313,0)</f>
        <v>0</v>
      </c>
      <c r="Z24" s="50">
        <f>IF(G24="Yes",'C&amp;B'!$E$313,0)</f>
        <v>0</v>
      </c>
      <c r="AA24" s="50">
        <f>IF(H24="Yes",'C&amp;B'!$E$313,0)</f>
        <v>0</v>
      </c>
      <c r="AB24" s="50">
        <f>IF(I24="Yes",'C&amp;B'!$E$313,0)</f>
        <v>0</v>
      </c>
      <c r="AC24" s="50">
        <f>IF(J24="Yes",'C&amp;B'!$E$313,0)</f>
        <v>0</v>
      </c>
      <c r="AD24" s="50">
        <f>IF(K24="Yes",'C&amp;B'!$E$313,0)</f>
        <v>0</v>
      </c>
      <c r="AE24" s="50">
        <f>IF(L24="Yes",'C&amp;B'!$E$313,0)</f>
        <v>0</v>
      </c>
      <c r="AF24" s="50">
        <f>IF(M24="Yes",'C&amp;B'!$E$313,0)</f>
        <v>0</v>
      </c>
      <c r="AG24" s="50">
        <f>IF(N24="Yes",'C&amp;B'!$E$313,0)</f>
        <v>0</v>
      </c>
      <c r="AH24" s="50">
        <f>IF(O24="Yes",'C&amp;B'!$E$313,0)</f>
        <v>0</v>
      </c>
      <c r="AI24" s="50">
        <f>IF(P24="Yes",'C&amp;B'!$E$313,0)</f>
        <v>0</v>
      </c>
      <c r="AJ24" s="50">
        <f>IF(Q24="Yes",'C&amp;B'!$E$313,0)</f>
        <v>0</v>
      </c>
      <c r="AK24" s="50">
        <f>IF(R24="Yes",'C&amp;B'!$E$313,0)</f>
        <v>0</v>
      </c>
      <c r="AL24" s="50">
        <f>IF(S24="Yes",'C&amp;B'!$E$313,0)</f>
        <v>0</v>
      </c>
      <c r="AM24" s="50">
        <f>IF(T24="Yes",'C&amp;B'!$E$313,0)</f>
        <v>0</v>
      </c>
      <c r="AO24" s="160">
        <v>1</v>
      </c>
      <c r="AP24" s="14">
        <f t="shared" si="7"/>
        <v>400</v>
      </c>
      <c r="AQ24" s="14">
        <f t="shared" si="7"/>
        <v>0</v>
      </c>
      <c r="AR24" s="14">
        <f t="shared" si="7"/>
        <v>0</v>
      </c>
      <c r="AS24" s="14">
        <f t="shared" si="7"/>
        <v>0</v>
      </c>
      <c r="AT24" s="14">
        <f t="shared" si="7"/>
        <v>0</v>
      </c>
      <c r="AU24" s="14">
        <f t="shared" si="7"/>
        <v>0</v>
      </c>
      <c r="AV24" s="14">
        <f t="shared" si="7"/>
        <v>0</v>
      </c>
      <c r="AW24" s="14">
        <f t="shared" si="7"/>
        <v>0</v>
      </c>
      <c r="AX24" s="14">
        <f t="shared" si="7"/>
        <v>0</v>
      </c>
      <c r="AY24" s="14">
        <f t="shared" si="7"/>
        <v>0</v>
      </c>
      <c r="AZ24" s="14">
        <f t="shared" si="7"/>
        <v>0</v>
      </c>
      <c r="BA24" s="14">
        <f t="shared" si="7"/>
        <v>0</v>
      </c>
      <c r="BB24" s="14">
        <f t="shared" si="7"/>
        <v>0</v>
      </c>
      <c r="BC24" s="14">
        <f t="shared" si="7"/>
        <v>0</v>
      </c>
      <c r="BD24" s="14">
        <f t="shared" si="7"/>
        <v>0</v>
      </c>
      <c r="BE24" s="14">
        <f t="shared" si="7"/>
        <v>0</v>
      </c>
      <c r="BF24" s="14">
        <f t="shared" si="11"/>
        <v>0</v>
      </c>
    </row>
    <row r="25" spans="2:58">
      <c r="B25" s="59" t="s">
        <v>370</v>
      </c>
      <c r="C25" s="129" t="s">
        <v>19</v>
      </c>
      <c r="D25" s="52">
        <v>80</v>
      </c>
      <c r="E25" s="54">
        <f>D25</f>
        <v>80</v>
      </c>
      <c r="F25" s="54">
        <f t="shared" ref="F25:T25" si="12">E25</f>
        <v>80</v>
      </c>
      <c r="G25" s="54">
        <f t="shared" si="12"/>
        <v>80</v>
      </c>
      <c r="H25" s="54">
        <f t="shared" si="12"/>
        <v>80</v>
      </c>
      <c r="I25" s="54">
        <f t="shared" si="12"/>
        <v>80</v>
      </c>
      <c r="J25" s="54">
        <f t="shared" si="12"/>
        <v>80</v>
      </c>
      <c r="K25" s="54">
        <f t="shared" si="12"/>
        <v>80</v>
      </c>
      <c r="L25" s="54">
        <f t="shared" si="12"/>
        <v>80</v>
      </c>
      <c r="M25" s="54">
        <f t="shared" si="12"/>
        <v>80</v>
      </c>
      <c r="N25" s="54">
        <f t="shared" si="12"/>
        <v>80</v>
      </c>
      <c r="O25" s="54">
        <f t="shared" si="12"/>
        <v>80</v>
      </c>
      <c r="P25" s="54">
        <f t="shared" si="12"/>
        <v>80</v>
      </c>
      <c r="Q25" s="54">
        <f t="shared" si="12"/>
        <v>80</v>
      </c>
      <c r="R25" s="54">
        <f t="shared" si="12"/>
        <v>80</v>
      </c>
      <c r="S25" s="54">
        <f t="shared" si="12"/>
        <v>80</v>
      </c>
      <c r="T25" s="54">
        <f t="shared" si="12"/>
        <v>80</v>
      </c>
      <c r="U25" s="50"/>
      <c r="V25" s="138" t="s">
        <v>696</v>
      </c>
      <c r="W25" s="50">
        <v>0</v>
      </c>
      <c r="X25" s="50">
        <v>0</v>
      </c>
      <c r="Y25" s="50">
        <v>0</v>
      </c>
      <c r="Z25" s="50">
        <v>0</v>
      </c>
      <c r="AA25" s="50">
        <v>0</v>
      </c>
      <c r="AB25" s="50">
        <v>0</v>
      </c>
      <c r="AC25" s="50">
        <v>0</v>
      </c>
      <c r="AD25" s="50">
        <v>0</v>
      </c>
      <c r="AE25" s="50">
        <v>0</v>
      </c>
      <c r="AF25" s="50">
        <v>0</v>
      </c>
      <c r="AG25" s="50">
        <v>0</v>
      </c>
      <c r="AH25" s="50">
        <v>0</v>
      </c>
      <c r="AI25" s="50">
        <v>0</v>
      </c>
      <c r="AJ25" s="50">
        <v>0</v>
      </c>
      <c r="AK25" s="50">
        <v>0</v>
      </c>
      <c r="AL25" s="50">
        <v>0</v>
      </c>
      <c r="AM25" s="50">
        <v>0</v>
      </c>
      <c r="AO25" s="160">
        <v>1</v>
      </c>
      <c r="AP25" s="14">
        <f t="shared" si="7"/>
        <v>0</v>
      </c>
      <c r="AQ25" s="14">
        <f t="shared" si="7"/>
        <v>0</v>
      </c>
      <c r="AR25" s="14">
        <f t="shared" si="7"/>
        <v>0</v>
      </c>
      <c r="AS25" s="14">
        <f t="shared" si="7"/>
        <v>0</v>
      </c>
      <c r="AT25" s="14">
        <f t="shared" si="7"/>
        <v>0</v>
      </c>
      <c r="AU25" s="14">
        <f t="shared" si="7"/>
        <v>0</v>
      </c>
      <c r="AV25" s="14">
        <f t="shared" si="7"/>
        <v>0</v>
      </c>
      <c r="AW25" s="14">
        <f t="shared" si="7"/>
        <v>0</v>
      </c>
      <c r="AX25" s="14">
        <f t="shared" si="7"/>
        <v>0</v>
      </c>
      <c r="AY25" s="14">
        <f t="shared" si="7"/>
        <v>0</v>
      </c>
      <c r="AZ25" s="14">
        <f t="shared" si="7"/>
        <v>0</v>
      </c>
      <c r="BA25" s="14">
        <f t="shared" si="7"/>
        <v>0</v>
      </c>
      <c r="BB25" s="14">
        <f t="shared" si="7"/>
        <v>0</v>
      </c>
      <c r="BC25" s="14">
        <f t="shared" si="7"/>
        <v>0</v>
      </c>
      <c r="BD25" s="14">
        <f t="shared" si="7"/>
        <v>0</v>
      </c>
      <c r="BE25" s="14">
        <f t="shared" si="7"/>
        <v>0</v>
      </c>
      <c r="BF25" s="14">
        <f t="shared" si="11"/>
        <v>0</v>
      </c>
    </row>
    <row r="26" spans="2:58">
      <c r="B26" s="59" t="s">
        <v>371</v>
      </c>
      <c r="C26" s="129" t="s">
        <v>79</v>
      </c>
      <c r="D26" s="62">
        <f>SAP!D147</f>
        <v>2.6215384615384618</v>
      </c>
      <c r="E26" s="54">
        <v>0</v>
      </c>
      <c r="F26" s="54">
        <v>0</v>
      </c>
      <c r="G26" s="54">
        <v>0</v>
      </c>
      <c r="H26" s="54">
        <v>0</v>
      </c>
      <c r="I26" s="54">
        <v>0</v>
      </c>
      <c r="J26" s="54">
        <v>0</v>
      </c>
      <c r="K26" s="54">
        <v>0</v>
      </c>
      <c r="L26" s="54">
        <v>0</v>
      </c>
      <c r="M26" s="54">
        <v>0</v>
      </c>
      <c r="N26" s="54">
        <v>0</v>
      </c>
      <c r="O26" s="54">
        <v>0</v>
      </c>
      <c r="P26" s="54">
        <v>0</v>
      </c>
      <c r="Q26" s="54">
        <v>0</v>
      </c>
      <c r="R26" s="54">
        <v>0</v>
      </c>
      <c r="S26" s="52">
        <v>0</v>
      </c>
      <c r="T26" s="134">
        <f>INPUT!C36</f>
        <v>0</v>
      </c>
      <c r="U26" s="50"/>
      <c r="V26" s="138" t="s">
        <v>699</v>
      </c>
      <c r="W26" s="143">
        <f>IF(D26=0,0,IF(D26&lt;4,'C&amp;B'!$E$316+(D26*'C&amp;B'!$E$317),D26*'C&amp;B'!$E$318))</f>
        <v>2672.9230769230771</v>
      </c>
      <c r="X26" s="143">
        <f>IF(E26=0,0,IF(E26&lt;4,'C&amp;B'!$E$316+(E26*'C&amp;B'!$E$317),E26*'C&amp;B'!$E$318))</f>
        <v>0</v>
      </c>
      <c r="Y26" s="143">
        <f>IF(F26=0,0,IF(F26&lt;4,'C&amp;B'!$E$316+(F26*'C&amp;B'!$E$317),F26*'C&amp;B'!$E$318))</f>
        <v>0</v>
      </c>
      <c r="Z26" s="143">
        <f>IF(G26=0,0,IF(G26&lt;4,'C&amp;B'!$E$316+(G26*'C&amp;B'!$E$317),G26*'C&amp;B'!$E$318))</f>
        <v>0</v>
      </c>
      <c r="AA26" s="143">
        <f>IF(H26=0,0,IF(H26&lt;4,'C&amp;B'!$E$316+(H26*'C&amp;B'!$E$317),H26*'C&amp;B'!$E$318))</f>
        <v>0</v>
      </c>
      <c r="AB26" s="143">
        <f>IF(I26=0,0,IF(I26&lt;4,'C&amp;B'!$E$316+(I26*'C&amp;B'!$E$317),I26*'C&amp;B'!$E$318))</f>
        <v>0</v>
      </c>
      <c r="AC26" s="143">
        <f>IF(J26=0,0,IF(J26&lt;4,'C&amp;B'!$E$316+(J26*'C&amp;B'!$E$317),J26*'C&amp;B'!$E$318))</f>
        <v>0</v>
      </c>
      <c r="AD26" s="143">
        <f>IF(K26=0,0,IF(K26&lt;4,'C&amp;B'!$E$316+(K26*'C&amp;B'!$E$317),K26*'C&amp;B'!$E$318))</f>
        <v>0</v>
      </c>
      <c r="AE26" s="143">
        <f>IF(L26=0,0,IF(L26&lt;4,'C&amp;B'!$E$316+(L26*'C&amp;B'!$E$317),L26*'C&amp;B'!$E$318))</f>
        <v>0</v>
      </c>
      <c r="AF26" s="143">
        <f>IF(M26=0,0,IF(M26&lt;4,'C&amp;B'!$E$316+(M26*'C&amp;B'!$E$317),M26*'C&amp;B'!$E$318))</f>
        <v>0</v>
      </c>
      <c r="AG26" s="143">
        <f>IF(N26=0,0,IF(N26&lt;4,'C&amp;B'!$E$316+(N26*'C&amp;B'!$E$317),N26*'C&amp;B'!$E$318))</f>
        <v>0</v>
      </c>
      <c r="AH26" s="143">
        <f>IF(O26=0,0,IF(O26&lt;4,'C&amp;B'!$E$316+(O26*'C&amp;B'!$E$317),O26*'C&amp;B'!$E$318))</f>
        <v>0</v>
      </c>
      <c r="AI26" s="143">
        <f>IF(P26=0,0,IF(P26&lt;4,'C&amp;B'!$E$316+(P26*'C&amp;B'!$E$317),P26*'C&amp;B'!$E$318))</f>
        <v>0</v>
      </c>
      <c r="AJ26" s="143">
        <f>IF(Q26=0,0,IF(Q26&lt;4,'C&amp;B'!$E$316+(Q26*'C&amp;B'!$E$317),Q26*'C&amp;B'!$E$318))</f>
        <v>0</v>
      </c>
      <c r="AK26" s="143">
        <f>IF(R26=0,0,IF(R26&lt;4,'C&amp;B'!$E$316+(R26*'C&amp;B'!$E$317),R26*'C&amp;B'!$E$318))</f>
        <v>0</v>
      </c>
      <c r="AL26" s="143">
        <f>IF(S26=0,0,IF(S26&lt;4,'C&amp;B'!$E$316+(S26*'C&amp;B'!$E$317),S26*'C&amp;B'!$E$318))</f>
        <v>0</v>
      </c>
      <c r="AM26" s="143">
        <f>IF(T26=0,0,IF(T26&lt;4,'C&amp;B'!$E$316+(T26*'C&amp;B'!$E$317),T26*'C&amp;B'!$E$318))</f>
        <v>0</v>
      </c>
      <c r="AO26" s="160">
        <v>1</v>
      </c>
      <c r="AP26" s="14">
        <f t="shared" si="7"/>
        <v>2672.9230769230771</v>
      </c>
      <c r="AQ26" s="14">
        <f t="shared" si="7"/>
        <v>0</v>
      </c>
      <c r="AR26" s="14">
        <f t="shared" si="7"/>
        <v>0</v>
      </c>
      <c r="AS26" s="14">
        <f t="shared" si="7"/>
        <v>0</v>
      </c>
      <c r="AT26" s="14">
        <f t="shared" si="7"/>
        <v>0</v>
      </c>
      <c r="AU26" s="14">
        <f t="shared" si="7"/>
        <v>0</v>
      </c>
      <c r="AV26" s="14">
        <f t="shared" si="7"/>
        <v>0</v>
      </c>
      <c r="AW26" s="14">
        <f t="shared" si="7"/>
        <v>0</v>
      </c>
      <c r="AX26" s="14">
        <f t="shared" si="7"/>
        <v>0</v>
      </c>
      <c r="AY26" s="14">
        <f t="shared" si="7"/>
        <v>0</v>
      </c>
      <c r="AZ26" s="14">
        <f t="shared" si="7"/>
        <v>0</v>
      </c>
      <c r="BA26" s="14">
        <f t="shared" si="7"/>
        <v>0</v>
      </c>
      <c r="BB26" s="14">
        <f t="shared" si="7"/>
        <v>0</v>
      </c>
      <c r="BC26" s="14">
        <f t="shared" si="7"/>
        <v>0</v>
      </c>
      <c r="BD26" s="14">
        <f t="shared" si="7"/>
        <v>0</v>
      </c>
      <c r="BE26" s="14">
        <f t="shared" si="7"/>
        <v>0</v>
      </c>
      <c r="BF26" s="14">
        <f t="shared" si="11"/>
        <v>0</v>
      </c>
    </row>
    <row r="27" spans="2:58">
      <c r="B27" s="59" t="s">
        <v>373</v>
      </c>
      <c r="C27" s="129" t="s">
        <v>450</v>
      </c>
      <c r="D27" s="73">
        <f>D87</f>
        <v>40.591058556399986</v>
      </c>
      <c r="E27" s="169">
        <f>'C&amp;B'!C127</f>
        <v>40.159999999999997</v>
      </c>
      <c r="F27" s="169">
        <f>E27</f>
        <v>40.159999999999997</v>
      </c>
      <c r="G27" s="73">
        <f>F87</f>
        <v>40.575501273599997</v>
      </c>
      <c r="H27" s="73">
        <f>G27</f>
        <v>40.575501273599997</v>
      </c>
      <c r="I27" s="73">
        <f>G87</f>
        <v>35.787577110000029</v>
      </c>
      <c r="J27" s="73">
        <f>I27</f>
        <v>35.787577110000029</v>
      </c>
      <c r="K27" s="169">
        <f>'C&amp;B'!C130</f>
        <v>29.35</v>
      </c>
      <c r="L27" s="169">
        <f>K27</f>
        <v>29.35</v>
      </c>
      <c r="M27" s="169">
        <f>'C&amp;B'!C131</f>
        <v>24.24</v>
      </c>
      <c r="N27" s="169">
        <f>M27</f>
        <v>24.24</v>
      </c>
      <c r="O27" s="169">
        <f>'C&amp;B'!C132</f>
        <v>18.89</v>
      </c>
      <c r="P27" s="169">
        <f>O27</f>
        <v>18.89</v>
      </c>
      <c r="Q27" s="169">
        <f>'C&amp;B'!C133</f>
        <v>14.57</v>
      </c>
      <c r="R27" s="169">
        <f>Q27</f>
        <v>14.57</v>
      </c>
      <c r="S27" s="73">
        <f>L87</f>
        <v>40.257133743600065</v>
      </c>
      <c r="T27" s="73">
        <f>$C$92*(M86^2)+(M86*$C$93)+$C$94</f>
        <v>40.582700190000054</v>
      </c>
      <c r="U27" s="50"/>
      <c r="V27" s="138"/>
      <c r="W27" s="50"/>
      <c r="X27" s="50"/>
      <c r="AO27" t="s">
        <v>501</v>
      </c>
      <c r="AP27" s="14">
        <f>SUM(AP4:AP26)</f>
        <v>50255.123076923075</v>
      </c>
      <c r="AQ27" s="14">
        <f t="shared" ref="AQ27:BF27" si="13">SUM(AQ4:AQ26)</f>
        <v>46586</v>
      </c>
      <c r="AR27" s="14">
        <f t="shared" si="13"/>
        <v>47070</v>
      </c>
      <c r="AS27" s="14">
        <f t="shared" si="13"/>
        <v>46800.6</v>
      </c>
      <c r="AT27" s="14">
        <f t="shared" si="13"/>
        <v>47284.6</v>
      </c>
      <c r="AU27" s="14">
        <f t="shared" si="13"/>
        <v>48316</v>
      </c>
      <c r="AV27" s="14">
        <f t="shared" si="13"/>
        <v>48800</v>
      </c>
      <c r="AW27" s="14">
        <f t="shared" si="13"/>
        <v>49000.4</v>
      </c>
      <c r="AX27" s="14">
        <f t="shared" si="13"/>
        <v>49484.399999999994</v>
      </c>
      <c r="AY27" s="14">
        <f t="shared" si="13"/>
        <v>50285.599999999999</v>
      </c>
      <c r="AZ27" s="14">
        <f t="shared" si="13"/>
        <v>50769.599999999999</v>
      </c>
      <c r="BA27" s="14">
        <f t="shared" si="13"/>
        <v>49817.599999999999</v>
      </c>
      <c r="BB27" s="14">
        <f t="shared" si="13"/>
        <v>50301.599999999999</v>
      </c>
      <c r="BC27" s="14">
        <f t="shared" si="13"/>
        <v>50638.399999999994</v>
      </c>
      <c r="BD27" s="14">
        <f t="shared" si="13"/>
        <v>51122.399999999994</v>
      </c>
      <c r="BE27" s="14">
        <f t="shared" si="13"/>
        <v>49036.6</v>
      </c>
      <c r="BF27" s="14">
        <f t="shared" si="13"/>
        <v>47070</v>
      </c>
    </row>
    <row r="28" spans="2:58">
      <c r="B28" s="59" t="s">
        <v>374</v>
      </c>
      <c r="C28" s="129" t="s">
        <v>450</v>
      </c>
      <c r="D28" s="73">
        <f>E28-SAP!C104</f>
        <v>19.502303591382251</v>
      </c>
      <c r="E28" s="169">
        <f>'C&amp;B'!D127</f>
        <v>24.3</v>
      </c>
      <c r="F28" s="169">
        <f>'C&amp;B'!D134</f>
        <v>24.23</v>
      </c>
      <c r="G28" s="169">
        <f>'C&amp;B'!D129</f>
        <v>24.3</v>
      </c>
      <c r="H28" s="169">
        <f>'C&amp;B'!D135</f>
        <v>24.3</v>
      </c>
      <c r="I28" s="169">
        <f>G28</f>
        <v>24.3</v>
      </c>
      <c r="J28" s="169">
        <f>H28</f>
        <v>24.3</v>
      </c>
      <c r="K28" s="169">
        <f>'C&amp;B'!D130</f>
        <v>24.23</v>
      </c>
      <c r="L28" s="169">
        <f>'C&amp;B'!D136</f>
        <v>24.23</v>
      </c>
      <c r="M28" s="169">
        <f>'C&amp;B'!D131</f>
        <v>24.23</v>
      </c>
      <c r="N28" s="169">
        <f>'C&amp;B'!D137</f>
        <v>24.23</v>
      </c>
      <c r="O28" s="169">
        <f>'C&amp;B'!D132</f>
        <v>24.23</v>
      </c>
      <c r="P28" s="169">
        <f>'C&amp;B'!D138</f>
        <v>24.23</v>
      </c>
      <c r="Q28" s="169">
        <f>'C&amp;B'!D133</f>
        <v>24.23</v>
      </c>
      <c r="R28" s="169">
        <f>'C&amp;B'!D139</f>
        <v>24.23</v>
      </c>
      <c r="S28" s="74">
        <f>R28</f>
        <v>24.23</v>
      </c>
      <c r="T28" s="74">
        <f>S28</f>
        <v>24.23</v>
      </c>
      <c r="U28" s="50"/>
      <c r="V28" s="138"/>
      <c r="W28" s="50"/>
      <c r="X28" s="50"/>
      <c r="AO28" t="s">
        <v>704</v>
      </c>
      <c r="AP28" s="14">
        <f>AP27-$AP$27</f>
        <v>0</v>
      </c>
      <c r="AQ28" s="14">
        <f t="shared" ref="AQ28:BF28" si="14">AQ27-$AP$27</f>
        <v>-3669.1230769230751</v>
      </c>
      <c r="AR28" s="14">
        <f t="shared" si="14"/>
        <v>-3185.1230769230751</v>
      </c>
      <c r="AS28" s="14">
        <f t="shared" si="14"/>
        <v>-3454.5230769230766</v>
      </c>
      <c r="AT28" s="14">
        <f t="shared" si="14"/>
        <v>-2970.5230769230766</v>
      </c>
      <c r="AU28" s="14">
        <f t="shared" si="14"/>
        <v>-1939.1230769230751</v>
      </c>
      <c r="AV28" s="14">
        <f t="shared" si="14"/>
        <v>-1455.1230769230751</v>
      </c>
      <c r="AW28" s="14">
        <f t="shared" si="14"/>
        <v>-1254.7230769230737</v>
      </c>
      <c r="AX28" s="14">
        <f t="shared" si="14"/>
        <v>-770.72307692308095</v>
      </c>
      <c r="AY28" s="14">
        <f t="shared" si="14"/>
        <v>30.476923076923413</v>
      </c>
      <c r="AZ28" s="14">
        <f t="shared" si="14"/>
        <v>514.47692307692341</v>
      </c>
      <c r="BA28" s="14">
        <f t="shared" si="14"/>
        <v>-437.52307692307659</v>
      </c>
      <c r="BB28" s="14">
        <f t="shared" si="14"/>
        <v>46.476923076923413</v>
      </c>
      <c r="BC28" s="14">
        <f t="shared" si="14"/>
        <v>383.27692307691905</v>
      </c>
      <c r="BD28" s="14">
        <f t="shared" si="14"/>
        <v>867.27692307691905</v>
      </c>
      <c r="BE28" s="14">
        <f t="shared" si="14"/>
        <v>-1218.5230769230766</v>
      </c>
      <c r="BF28" s="14">
        <f t="shared" si="14"/>
        <v>-3185.1230769230751</v>
      </c>
    </row>
    <row r="29" spans="2:58">
      <c r="B29" s="59" t="s">
        <v>375</v>
      </c>
      <c r="C29" s="129" t="s">
        <v>450</v>
      </c>
      <c r="D29" s="73">
        <f>D27/D16</f>
        <v>45.353138051843558</v>
      </c>
      <c r="E29" s="73">
        <f t="shared" ref="E29:T30" si="15">E27/E16</f>
        <v>44.871508379888262</v>
      </c>
      <c r="F29" s="73">
        <f t="shared" si="15"/>
        <v>11.811764705882357</v>
      </c>
      <c r="G29" s="73">
        <f t="shared" si="15"/>
        <v>45.335755612960888</v>
      </c>
      <c r="H29" s="73">
        <f t="shared" si="15"/>
        <v>11.933970962823533</v>
      </c>
      <c r="I29" s="73">
        <f t="shared" si="15"/>
        <v>39.986119675977683</v>
      </c>
      <c r="J29" s="73">
        <f t="shared" si="15"/>
        <v>10.525757973529425</v>
      </c>
      <c r="K29" s="73">
        <f t="shared" si="15"/>
        <v>32.793296089385478</v>
      </c>
      <c r="L29" s="73">
        <f t="shared" si="15"/>
        <v>8.6323529411764746</v>
      </c>
      <c r="M29" s="73">
        <f t="shared" si="15"/>
        <v>27.083798882681563</v>
      </c>
      <c r="N29" s="73">
        <f t="shared" si="15"/>
        <v>7.1294117647058846</v>
      </c>
      <c r="O29" s="73">
        <f t="shared" si="15"/>
        <v>21.106145251396647</v>
      </c>
      <c r="P29" s="73">
        <f t="shared" si="15"/>
        <v>5.5558823529411789</v>
      </c>
      <c r="Q29" s="73">
        <f t="shared" si="15"/>
        <v>16.279329608938546</v>
      </c>
      <c r="R29" s="73">
        <f t="shared" si="15"/>
        <v>4.2852941176470605</v>
      </c>
      <c r="S29" s="73">
        <f t="shared" si="15"/>
        <v>11.840333454000024</v>
      </c>
      <c r="T29" s="73">
        <f t="shared" si="15"/>
        <v>11.936088291176491</v>
      </c>
      <c r="U29" s="50"/>
      <c r="V29" s="138"/>
      <c r="W29" s="50"/>
      <c r="X29" s="50"/>
      <c r="AO29" t="s">
        <v>705</v>
      </c>
      <c r="AP29" s="14">
        <f>AP27-$BE$27</f>
        <v>1218.5230769230766</v>
      </c>
      <c r="AQ29" s="14">
        <f t="shared" ref="AQ29:BF29" si="16">AQ27-$BE$27</f>
        <v>-2450.5999999999985</v>
      </c>
      <c r="AR29" s="14">
        <f t="shared" si="16"/>
        <v>-1966.5999999999985</v>
      </c>
      <c r="AS29" s="14">
        <f t="shared" si="16"/>
        <v>-2236</v>
      </c>
      <c r="AT29" s="14">
        <f t="shared" si="16"/>
        <v>-1752</v>
      </c>
      <c r="AU29" s="14">
        <f t="shared" si="16"/>
        <v>-720.59999999999854</v>
      </c>
      <c r="AV29" s="14">
        <f t="shared" si="16"/>
        <v>-236.59999999999854</v>
      </c>
      <c r="AW29" s="14">
        <f t="shared" si="16"/>
        <v>-36.19999999999709</v>
      </c>
      <c r="AX29" s="14">
        <f t="shared" si="16"/>
        <v>447.79999999999563</v>
      </c>
      <c r="AY29" s="14">
        <f t="shared" si="16"/>
        <v>1249</v>
      </c>
      <c r="AZ29" s="14">
        <f t="shared" si="16"/>
        <v>1733</v>
      </c>
      <c r="BA29" s="14">
        <f t="shared" si="16"/>
        <v>781</v>
      </c>
      <c r="BB29" s="14">
        <f t="shared" si="16"/>
        <v>1265</v>
      </c>
      <c r="BC29" s="14">
        <f t="shared" si="16"/>
        <v>1601.7999999999956</v>
      </c>
      <c r="BD29" s="14">
        <f t="shared" si="16"/>
        <v>2085.7999999999956</v>
      </c>
      <c r="BE29" s="14">
        <f t="shared" si="16"/>
        <v>0</v>
      </c>
      <c r="BF29" s="14">
        <f t="shared" si="16"/>
        <v>-1966.5999999999985</v>
      </c>
    </row>
    <row r="30" spans="2:58">
      <c r="B30" s="59" t="s">
        <v>376</v>
      </c>
      <c r="C30" s="129" t="s">
        <v>450</v>
      </c>
      <c r="D30" s="73">
        <f>D28/D17</f>
        <v>21.790283342326536</v>
      </c>
      <c r="E30" s="73">
        <f t="shared" si="15"/>
        <v>27.150837988826815</v>
      </c>
      <c r="F30" s="73">
        <f t="shared" si="15"/>
        <v>10.534782608695654</v>
      </c>
      <c r="G30" s="73">
        <f t="shared" si="15"/>
        <v>27.150837988826815</v>
      </c>
      <c r="H30" s="73">
        <f t="shared" si="15"/>
        <v>10.565217391304349</v>
      </c>
      <c r="I30" s="73">
        <f t="shared" si="15"/>
        <v>27.150837988826815</v>
      </c>
      <c r="J30" s="73">
        <f t="shared" si="15"/>
        <v>10.565217391304349</v>
      </c>
      <c r="K30" s="73">
        <f t="shared" si="15"/>
        <v>27.072625698324021</v>
      </c>
      <c r="L30" s="73">
        <f t="shared" si="15"/>
        <v>10.534782608695654</v>
      </c>
      <c r="M30" s="73">
        <f t="shared" si="15"/>
        <v>27.072625698324021</v>
      </c>
      <c r="N30" s="73">
        <f t="shared" si="15"/>
        <v>10.534782608695654</v>
      </c>
      <c r="O30" s="73">
        <f t="shared" si="15"/>
        <v>27.072625698324021</v>
      </c>
      <c r="P30" s="73">
        <f t="shared" si="15"/>
        <v>10.534782608695654</v>
      </c>
      <c r="Q30" s="73">
        <f t="shared" si="15"/>
        <v>27.072625698324021</v>
      </c>
      <c r="R30" s="73">
        <f t="shared" si="15"/>
        <v>10.534782608695654</v>
      </c>
      <c r="S30" s="73">
        <f t="shared" si="15"/>
        <v>10.534782608695654</v>
      </c>
      <c r="T30" s="73">
        <f t="shared" si="15"/>
        <v>10.534782608695654</v>
      </c>
      <c r="U30" s="50"/>
      <c r="V30" s="138"/>
      <c r="W30" s="50"/>
      <c r="X30" s="50"/>
    </row>
    <row r="31" spans="2:58">
      <c r="B31" s="59" t="s">
        <v>377</v>
      </c>
      <c r="C31" s="129" t="s">
        <v>450</v>
      </c>
      <c r="D31" s="73">
        <f>(IF(D5="Natural Ventilation",SAP!$C$24+(SAP!$C$30*'C&amp;B'!$D$19),SAP!$C$24+SAP!$C$31*'C&amp;B'!$D$19))/'C&amp;B'!$C$13</f>
        <v>4.6108556789069173</v>
      </c>
      <c r="E31" s="73">
        <f>(IF(E5="Natural Ventilation",SAP!$C$24+(SAP!$C$30*'C&amp;B'!$D$19),SAP!$C$24+SAP!$C$31*'C&amp;B'!$D$19))/'C&amp;B'!$C$13</f>
        <v>4.6108556789069173</v>
      </c>
      <c r="F31" s="73">
        <f>(IF(F5="Natural Ventilation",SAP!$C$24+(SAP!$C$30*'C&amp;B'!$D$19),SAP!$C$24+SAP!$C$31*'C&amp;B'!$D$19))/'C&amp;B'!$C$13</f>
        <v>4.6108556789069173</v>
      </c>
      <c r="G31" s="73">
        <f>(IF(G5="Natural Ventilation",SAP!$C$24+(SAP!$C$30*'C&amp;B'!$D$19),SAP!$C$24+SAP!$C$31*'C&amp;B'!$D$19))/'C&amp;B'!$C$13</f>
        <v>4.6108556789069173</v>
      </c>
      <c r="H31" s="73">
        <f>(IF(H5="Natural Ventilation",SAP!$C$24+(SAP!$C$30*'C&amp;B'!$D$19),SAP!$C$24+SAP!$C$31*'C&amp;B'!$D$19))/'C&amp;B'!$C$13</f>
        <v>4.6108556789069173</v>
      </c>
      <c r="I31" s="73">
        <f>(IF(I5="Natural Ventilation",SAP!$C$24+(SAP!$C$30*'C&amp;B'!$D$19),SAP!$C$24+SAP!$C$31*'C&amp;B'!$D$19))/'C&amp;B'!$C$13</f>
        <v>11.001947053800171</v>
      </c>
      <c r="J31" s="73">
        <f>(IF(J5="Natural Ventilation",SAP!$C$24+(SAP!$C$30*'C&amp;B'!$D$19),SAP!$C$24+SAP!$C$31*'C&amp;B'!$D$19))/'C&amp;B'!$C$13</f>
        <v>11.001947053800171</v>
      </c>
      <c r="K31" s="73">
        <f>(IF(K5="Natural Ventilation",SAP!$C$24+(SAP!$C$30*'C&amp;B'!$D$19),SAP!$C$24+SAP!$C$31*'C&amp;B'!$D$19))/'C&amp;B'!$C$13</f>
        <v>11.001947053800171</v>
      </c>
      <c r="L31" s="73">
        <f>(IF(L5="Natural Ventilation",SAP!$C$24+(SAP!$C$30*'C&amp;B'!$D$19),SAP!$C$24+SAP!$C$31*'C&amp;B'!$D$19))/'C&amp;B'!$C$13</f>
        <v>11.001947053800171</v>
      </c>
      <c r="M31" s="73">
        <f>(IF(M5="Natural Ventilation",SAP!$C$24+(SAP!$C$30*'C&amp;B'!$D$19),SAP!$C$24+SAP!$C$31*'C&amp;B'!$D$19))/'C&amp;B'!$C$13</f>
        <v>11.001947053800171</v>
      </c>
      <c r="N31" s="73">
        <f>(IF(N5="Natural Ventilation",SAP!$C$24+(SAP!$C$30*'C&amp;B'!$D$19),SAP!$C$24+SAP!$C$31*'C&amp;B'!$D$19))/'C&amp;B'!$C$13</f>
        <v>11.001947053800171</v>
      </c>
      <c r="O31" s="73">
        <f>(IF(O5="Natural Ventilation",SAP!$C$24+(SAP!$C$30*'C&amp;B'!$D$19),SAP!$C$24+SAP!$C$31*'C&amp;B'!$D$19))/'C&amp;B'!$C$13</f>
        <v>11.001947053800171</v>
      </c>
      <c r="P31" s="73">
        <f>(IF(P5="Natural Ventilation",SAP!$C$24+(SAP!$C$30*'C&amp;B'!$D$19),SAP!$C$24+SAP!$C$31*'C&amp;B'!$D$19))/'C&amp;B'!$C$13</f>
        <v>11.001947053800171</v>
      </c>
      <c r="Q31" s="73">
        <f>(IF(Q5="Natural Ventilation",SAP!$C$24+(SAP!$C$30*'C&amp;B'!$D$19),SAP!$C$24+SAP!$C$31*'C&amp;B'!$D$19))/'C&amp;B'!$C$13</f>
        <v>11.001947053800171</v>
      </c>
      <c r="R31" s="73">
        <f>(IF(R5="Natural Ventilation",SAP!$C$24+(SAP!$C$30*'C&amp;B'!$D$19),SAP!$C$24+SAP!$C$31*'C&amp;B'!$D$19))/'C&amp;B'!$C$13</f>
        <v>11.001947053800171</v>
      </c>
      <c r="S31" s="73">
        <f>(IF(S5="Natural Ventilation",SAP!$C$24+(SAP!$C$30*'C&amp;B'!$D$19),SAP!$C$24+SAP!$C$31*'C&amp;B'!$D$19))/'C&amp;B'!$C$13</f>
        <v>4.6108556789069173</v>
      </c>
      <c r="T31" s="73">
        <f>(IF(T5="Natural Ventilation",SAP!$C$24+(SAP!$C$30*'C&amp;B'!$D$19),SAP!$C$24+SAP!$C$31*'C&amp;B'!$D$19))/'C&amp;B'!$C$13</f>
        <v>4.6108556789069173</v>
      </c>
      <c r="U31" s="50"/>
      <c r="V31" s="138"/>
      <c r="W31" s="50"/>
      <c r="X31" s="50"/>
    </row>
    <row r="32" spans="2:58">
      <c r="B32" s="59" t="s">
        <v>378</v>
      </c>
      <c r="C32" s="129" t="s">
        <v>450</v>
      </c>
      <c r="D32" s="62">
        <f>SAP!D55</f>
        <v>2.3081998209741026</v>
      </c>
      <c r="E32" s="74">
        <f>D32</f>
        <v>2.3081998209741026</v>
      </c>
      <c r="F32" s="74">
        <f t="shared" ref="F32:T32" si="17">E32</f>
        <v>2.3081998209741026</v>
      </c>
      <c r="G32" s="74">
        <f t="shared" si="17"/>
        <v>2.3081998209741026</v>
      </c>
      <c r="H32" s="74">
        <f t="shared" si="17"/>
        <v>2.3081998209741026</v>
      </c>
      <c r="I32" s="74">
        <f t="shared" si="17"/>
        <v>2.3081998209741026</v>
      </c>
      <c r="J32" s="74">
        <f t="shared" si="17"/>
        <v>2.3081998209741026</v>
      </c>
      <c r="K32" s="74">
        <f t="shared" si="17"/>
        <v>2.3081998209741026</v>
      </c>
      <c r="L32" s="74">
        <f t="shared" si="17"/>
        <v>2.3081998209741026</v>
      </c>
      <c r="M32" s="74">
        <f t="shared" si="17"/>
        <v>2.3081998209741026</v>
      </c>
      <c r="N32" s="74">
        <f t="shared" si="17"/>
        <v>2.3081998209741026</v>
      </c>
      <c r="O32" s="74">
        <f t="shared" si="17"/>
        <v>2.3081998209741026</v>
      </c>
      <c r="P32" s="74">
        <f t="shared" si="17"/>
        <v>2.3081998209741026</v>
      </c>
      <c r="Q32" s="74">
        <f t="shared" si="17"/>
        <v>2.3081998209741026</v>
      </c>
      <c r="R32" s="74">
        <f t="shared" si="17"/>
        <v>2.3081998209741026</v>
      </c>
      <c r="S32" s="74">
        <f t="shared" si="17"/>
        <v>2.3081998209741026</v>
      </c>
      <c r="T32" s="74">
        <f t="shared" si="17"/>
        <v>2.3081998209741026</v>
      </c>
      <c r="U32" s="50"/>
      <c r="V32" s="138"/>
      <c r="W32" s="50"/>
      <c r="X32" s="50"/>
    </row>
    <row r="33" spans="2:24">
      <c r="B33" s="59" t="s">
        <v>379</v>
      </c>
      <c r="C33" s="129" t="s">
        <v>450</v>
      </c>
      <c r="D33" s="73">
        <f t="shared" ref="D33:T33" si="18">IF(D4="Gas",SUM(D29:D30),0)</f>
        <v>67.14342139417009</v>
      </c>
      <c r="E33" s="73">
        <f t="shared" si="18"/>
        <v>72.022346368715077</v>
      </c>
      <c r="F33" s="73">
        <f t="shared" si="18"/>
        <v>0</v>
      </c>
      <c r="G33" s="73">
        <f t="shared" si="18"/>
        <v>72.486593601787703</v>
      </c>
      <c r="H33" s="73">
        <f t="shared" si="18"/>
        <v>0</v>
      </c>
      <c r="I33" s="73">
        <f t="shared" si="18"/>
        <v>67.136957664804498</v>
      </c>
      <c r="J33" s="73">
        <f t="shared" si="18"/>
        <v>0</v>
      </c>
      <c r="K33" s="73">
        <f t="shared" si="18"/>
        <v>59.865921787709496</v>
      </c>
      <c r="L33" s="73">
        <f t="shared" si="18"/>
        <v>0</v>
      </c>
      <c r="M33" s="73">
        <f t="shared" si="18"/>
        <v>54.156424581005581</v>
      </c>
      <c r="N33" s="73">
        <f t="shared" si="18"/>
        <v>0</v>
      </c>
      <c r="O33" s="73">
        <f t="shared" si="18"/>
        <v>48.178770949720672</v>
      </c>
      <c r="P33" s="73">
        <f t="shared" si="18"/>
        <v>0</v>
      </c>
      <c r="Q33" s="73">
        <f t="shared" si="18"/>
        <v>43.351955307262571</v>
      </c>
      <c r="R33" s="73">
        <f t="shared" si="18"/>
        <v>0</v>
      </c>
      <c r="S33" s="73">
        <f t="shared" si="18"/>
        <v>0</v>
      </c>
      <c r="T33" s="73">
        <f t="shared" si="18"/>
        <v>0</v>
      </c>
      <c r="U33" s="50"/>
      <c r="V33" s="138"/>
      <c r="W33" s="50"/>
      <c r="X33" s="50"/>
    </row>
    <row r="34" spans="2:24">
      <c r="B34" s="59" t="s">
        <v>380</v>
      </c>
      <c r="C34" s="129" t="s">
        <v>450</v>
      </c>
      <c r="D34" s="73">
        <f t="shared" ref="D34:T34" si="19">IF(D4="Gas", SUM(D31:D32),SUM(D29:D32))</f>
        <v>6.9190554998810203</v>
      </c>
      <c r="E34" s="73">
        <f t="shared" si="19"/>
        <v>6.9190554998810203</v>
      </c>
      <c r="F34" s="73">
        <f t="shared" si="19"/>
        <v>29.265602814459029</v>
      </c>
      <c r="G34" s="73">
        <f t="shared" si="19"/>
        <v>6.9190554998810203</v>
      </c>
      <c r="H34" s="73">
        <f t="shared" si="19"/>
        <v>29.4182438540089</v>
      </c>
      <c r="I34" s="73">
        <f t="shared" si="19"/>
        <v>13.310146874774274</v>
      </c>
      <c r="J34" s="73">
        <f t="shared" si="19"/>
        <v>34.40112223960805</v>
      </c>
      <c r="K34" s="73">
        <f t="shared" si="19"/>
        <v>13.310146874774274</v>
      </c>
      <c r="L34" s="73">
        <f t="shared" si="19"/>
        <v>32.477282424646404</v>
      </c>
      <c r="M34" s="73">
        <f t="shared" si="19"/>
        <v>13.310146874774274</v>
      </c>
      <c r="N34" s="73">
        <f t="shared" si="19"/>
        <v>30.974341248175811</v>
      </c>
      <c r="O34" s="73">
        <f t="shared" si="19"/>
        <v>13.310146874774274</v>
      </c>
      <c r="P34" s="73">
        <f t="shared" si="19"/>
        <v>29.400811836411108</v>
      </c>
      <c r="Q34" s="73">
        <f t="shared" si="19"/>
        <v>13.310146874774274</v>
      </c>
      <c r="R34" s="73">
        <f t="shared" si="19"/>
        <v>28.130223601116988</v>
      </c>
      <c r="S34" s="73">
        <f t="shared" si="19"/>
        <v>29.2941715625767</v>
      </c>
      <c r="T34" s="73">
        <f t="shared" si="19"/>
        <v>29.389926399753165</v>
      </c>
      <c r="U34" s="50"/>
      <c r="V34" s="138"/>
      <c r="W34" s="50"/>
      <c r="X34" s="50"/>
    </row>
    <row r="35" spans="2:24">
      <c r="B35" s="59" t="s">
        <v>452</v>
      </c>
      <c r="C35" s="129" t="s">
        <v>450</v>
      </c>
      <c r="D35" s="73">
        <f>D26*SAP!$C$143/'C&amp;B'!$D$13</f>
        <v>28.159324482036258</v>
      </c>
      <c r="E35" s="73">
        <f>E26*SAP!$C$143/'C&amp;B'!$D$13</f>
        <v>0</v>
      </c>
      <c r="F35" s="73">
        <f>F26*SAP!$C$143/'C&amp;B'!$D$13</f>
        <v>0</v>
      </c>
      <c r="G35" s="73">
        <f>G26*SAP!$C$143/'C&amp;B'!$D$13</f>
        <v>0</v>
      </c>
      <c r="H35" s="73">
        <f>H26*SAP!$C$143/'C&amp;B'!$D$13</f>
        <v>0</v>
      </c>
      <c r="I35" s="73">
        <f>I26*SAP!$C$143/'C&amp;B'!$D$13</f>
        <v>0</v>
      </c>
      <c r="J35" s="73">
        <f>J26*SAP!$C$143/'C&amp;B'!$D$13</f>
        <v>0</v>
      </c>
      <c r="K35" s="73">
        <f>K26*SAP!$C$143/'C&amp;B'!$D$13</f>
        <v>0</v>
      </c>
      <c r="L35" s="73">
        <f>L26*SAP!$C$143/'C&amp;B'!$D$13</f>
        <v>0</v>
      </c>
      <c r="M35" s="73">
        <f>M26*SAP!$C$143/'C&amp;B'!$D$13</f>
        <v>0</v>
      </c>
      <c r="N35" s="73">
        <f>N26*SAP!$C$143/'C&amp;B'!$D$13</f>
        <v>0</v>
      </c>
      <c r="O35" s="73">
        <f>O26*SAP!$C$143/'C&amp;B'!$D$13</f>
        <v>0</v>
      </c>
      <c r="P35" s="73">
        <f>P26*SAP!$C$143/'C&amp;B'!$D$13</f>
        <v>0</v>
      </c>
      <c r="Q35" s="73">
        <f>Q26*SAP!$C$143/'C&amp;B'!$D$13</f>
        <v>0</v>
      </c>
      <c r="R35" s="73">
        <f>R26*SAP!$C$143/'C&amp;B'!$D$13</f>
        <v>0</v>
      </c>
      <c r="S35" s="73">
        <f>S26*SAP!$C$143/'C&amp;B'!$D$13</f>
        <v>0</v>
      </c>
      <c r="T35" s="73">
        <f>T26*SAP!$C$143/'C&amp;B'!$D$13</f>
        <v>0</v>
      </c>
      <c r="U35" s="50"/>
      <c r="V35" s="138"/>
      <c r="W35" s="50"/>
      <c r="X35" s="50"/>
    </row>
    <row r="36" spans="2:24">
      <c r="B36" s="59" t="s">
        <v>448</v>
      </c>
      <c r="C36" s="129" t="s">
        <v>451</v>
      </c>
      <c r="D36" s="73">
        <f>D33*SAP!$C$6</f>
        <v>14.100118492775719</v>
      </c>
      <c r="E36" s="73">
        <f>E33*SAP!$C$6</f>
        <v>15.124692737430166</v>
      </c>
      <c r="F36" s="73">
        <f>F33*SAP!$C$6</f>
        <v>0</v>
      </c>
      <c r="G36" s="73">
        <f>G33*SAP!$C$6</f>
        <v>15.222184656375417</v>
      </c>
      <c r="H36" s="73">
        <f>H33*SAP!$C$6</f>
        <v>0</v>
      </c>
      <c r="I36" s="73">
        <f>I33*SAP!$C$6</f>
        <v>14.098761109608944</v>
      </c>
      <c r="J36" s="73">
        <f>J33*SAP!$C$6</f>
        <v>0</v>
      </c>
      <c r="K36" s="73">
        <f>K33*SAP!$C$6</f>
        <v>12.571843575418994</v>
      </c>
      <c r="L36" s="73">
        <f>L33*SAP!$C$6</f>
        <v>0</v>
      </c>
      <c r="M36" s="73">
        <f>M33*SAP!$C$6</f>
        <v>11.372849162011171</v>
      </c>
      <c r="N36" s="73">
        <f>N33*SAP!$C$6</f>
        <v>0</v>
      </c>
      <c r="O36" s="73">
        <f>O33*SAP!$C$6</f>
        <v>10.11754189944134</v>
      </c>
      <c r="P36" s="73">
        <f>P33*SAP!$C$6</f>
        <v>0</v>
      </c>
      <c r="Q36" s="73">
        <f>Q33*SAP!$C$6</f>
        <v>9.1039106145251392</v>
      </c>
      <c r="R36" s="73">
        <f>R33*SAP!$C$6</f>
        <v>0</v>
      </c>
      <c r="S36" s="73">
        <f>S33*SAP!$C$6</f>
        <v>0</v>
      </c>
      <c r="T36" s="73">
        <f>T33*SAP!$C$6</f>
        <v>0</v>
      </c>
    </row>
    <row r="37" spans="2:24">
      <c r="B37" s="59" t="s">
        <v>453</v>
      </c>
      <c r="C37" s="129" t="s">
        <v>451</v>
      </c>
      <c r="D37" s="73">
        <f>D34*SAP!$C$9</f>
        <v>0.94099154798381879</v>
      </c>
      <c r="E37" s="73">
        <f>E34*SAP!$C$9</f>
        <v>0.94099154798381879</v>
      </c>
      <c r="F37" s="73">
        <f>F34*SAP!$C$9</f>
        <v>3.9801219827664283</v>
      </c>
      <c r="G37" s="73">
        <f>G34*SAP!$C$9</f>
        <v>0.94099154798381879</v>
      </c>
      <c r="H37" s="73">
        <f>H34*SAP!$C$9</f>
        <v>4.0008811641452109</v>
      </c>
      <c r="I37" s="73">
        <f>I34*SAP!$C$9</f>
        <v>1.8101799749693013</v>
      </c>
      <c r="J37" s="73">
        <f>J34*SAP!$C$9</f>
        <v>4.6785526245866951</v>
      </c>
      <c r="K37" s="73">
        <f>K34*SAP!$C$9</f>
        <v>1.8101799749693013</v>
      </c>
      <c r="L37" s="73">
        <f>L34*SAP!$C$9</f>
        <v>4.4169104097519112</v>
      </c>
      <c r="M37" s="73">
        <f>M34*SAP!$C$9</f>
        <v>1.8101799749693013</v>
      </c>
      <c r="N37" s="73">
        <f>N34*SAP!$C$9</f>
        <v>4.2125104097519106</v>
      </c>
      <c r="O37" s="73">
        <f>O34*SAP!$C$9</f>
        <v>1.8101799749693013</v>
      </c>
      <c r="P37" s="73">
        <f>P34*SAP!$C$9</f>
        <v>3.9985104097519111</v>
      </c>
      <c r="Q37" s="73">
        <f>Q34*SAP!$C$9</f>
        <v>1.8101799749693013</v>
      </c>
      <c r="R37" s="73">
        <f>R34*SAP!$C$9</f>
        <v>3.8257104097519106</v>
      </c>
      <c r="S37" s="73">
        <f>S34*SAP!$C$9</f>
        <v>3.9840073325104317</v>
      </c>
      <c r="T37" s="73">
        <f>T34*SAP!$C$9</f>
        <v>3.9970299903664306</v>
      </c>
    </row>
    <row r="38" spans="2:24">
      <c r="B38" s="59" t="s">
        <v>454</v>
      </c>
      <c r="C38" s="129" t="s">
        <v>451</v>
      </c>
      <c r="D38" s="73">
        <f>-D35*SAP!$C$10</f>
        <v>-3.8296681295569313</v>
      </c>
      <c r="E38" s="73">
        <f>-E35*SAP!$C$10</f>
        <v>0</v>
      </c>
      <c r="F38" s="73">
        <f>-F35*SAP!$C$10</f>
        <v>0</v>
      </c>
      <c r="G38" s="73">
        <f>-G35*SAP!$C$10</f>
        <v>0</v>
      </c>
      <c r="H38" s="73">
        <f>-H35*SAP!$C$10</f>
        <v>0</v>
      </c>
      <c r="I38" s="73">
        <f>-I35*SAP!$C$10</f>
        <v>0</v>
      </c>
      <c r="J38" s="73">
        <f>-J35*SAP!$C$10</f>
        <v>0</v>
      </c>
      <c r="K38" s="73">
        <f>-K35*SAP!$C$10</f>
        <v>0</v>
      </c>
      <c r="L38" s="73">
        <f>-L35*SAP!$C$10</f>
        <v>0</v>
      </c>
      <c r="M38" s="73">
        <f>-M35*SAP!$C$10</f>
        <v>0</v>
      </c>
      <c r="N38" s="73">
        <f>-N35*SAP!$C$10</f>
        <v>0</v>
      </c>
      <c r="O38" s="73">
        <f>-O35*SAP!$C$10</f>
        <v>0</v>
      </c>
      <c r="P38" s="73">
        <f>-P35*SAP!$C$10</f>
        <v>0</v>
      </c>
      <c r="Q38" s="73">
        <f>-Q35*SAP!$C$10</f>
        <v>0</v>
      </c>
      <c r="R38" s="73">
        <f>-R35*SAP!$C$10</f>
        <v>0</v>
      </c>
      <c r="S38" s="73">
        <f>-S35*SAP!$C$10</f>
        <v>0</v>
      </c>
      <c r="T38" s="73">
        <f>-T35*SAP!$C$10</f>
        <v>0</v>
      </c>
    </row>
    <row r="39" spans="2:24">
      <c r="B39" s="59" t="s">
        <v>449</v>
      </c>
      <c r="C39" s="129" t="s">
        <v>451</v>
      </c>
      <c r="D39" s="73">
        <f>D36+D37+D38</f>
        <v>11.211441911202606</v>
      </c>
      <c r="E39" s="73">
        <f t="shared" ref="E39:T39" si="20">E36+E37+E38</f>
        <v>16.065684285413987</v>
      </c>
      <c r="F39" s="73">
        <f t="shared" si="20"/>
        <v>3.9801219827664283</v>
      </c>
      <c r="G39" s="73">
        <f t="shared" si="20"/>
        <v>16.163176204359235</v>
      </c>
      <c r="H39" s="73">
        <f t="shared" si="20"/>
        <v>4.0008811641452109</v>
      </c>
      <c r="I39" s="73">
        <f t="shared" si="20"/>
        <v>15.908941084578245</v>
      </c>
      <c r="J39" s="73">
        <f t="shared" si="20"/>
        <v>4.6785526245866951</v>
      </c>
      <c r="K39" s="73">
        <f t="shared" si="20"/>
        <v>14.382023550388295</v>
      </c>
      <c r="L39" s="73">
        <f t="shared" si="20"/>
        <v>4.4169104097519112</v>
      </c>
      <c r="M39" s="73">
        <f t="shared" si="20"/>
        <v>13.183029136980473</v>
      </c>
      <c r="N39" s="73">
        <f t="shared" si="20"/>
        <v>4.2125104097519106</v>
      </c>
      <c r="O39" s="73">
        <f t="shared" si="20"/>
        <v>11.927721874410642</v>
      </c>
      <c r="P39" s="73">
        <f t="shared" si="20"/>
        <v>3.9985104097519111</v>
      </c>
      <c r="Q39" s="73">
        <f t="shared" si="20"/>
        <v>10.914090589494441</v>
      </c>
      <c r="R39" s="73">
        <f t="shared" si="20"/>
        <v>3.8257104097519106</v>
      </c>
      <c r="S39" s="73">
        <f t="shared" si="20"/>
        <v>3.9840073325104317</v>
      </c>
      <c r="T39" s="73">
        <f t="shared" si="20"/>
        <v>3.9970299903664306</v>
      </c>
    </row>
    <row r="40" spans="2:24">
      <c r="B40" s="59" t="s">
        <v>731</v>
      </c>
      <c r="C40" s="71" t="s">
        <v>609</v>
      </c>
      <c r="D40" s="148">
        <f>IF(ISNUMBER(AP97),AP97,"Not Possible")</f>
        <v>3350.8129057918268</v>
      </c>
      <c r="E40" s="148">
        <f t="shared" ref="E40:T46" si="21">IF(ISNUMBER(AQ97),AQ97,"Not Possible")</f>
        <v>2775.4265165065663</v>
      </c>
      <c r="F40" s="148">
        <f t="shared" si="21"/>
        <v>0</v>
      </c>
      <c r="G40" s="148">
        <f t="shared" si="21"/>
        <v>3030.0684428392851</v>
      </c>
      <c r="H40" s="148">
        <f t="shared" si="21"/>
        <v>214.59999999999854</v>
      </c>
      <c r="I40" s="148">
        <f t="shared" si="21"/>
        <v>4441.0488760936714</v>
      </c>
      <c r="J40" s="148">
        <f t="shared" si="21"/>
        <v>1730</v>
      </c>
      <c r="K40" s="148">
        <f t="shared" si="21"/>
        <v>4498.3125956547447</v>
      </c>
      <c r="L40" s="148">
        <f t="shared" si="21"/>
        <v>2414.3999999999942</v>
      </c>
      <c r="M40" s="148">
        <f t="shared" si="21"/>
        <v>5291.061052035162</v>
      </c>
      <c r="N40" s="148">
        <f t="shared" si="21"/>
        <v>3699.5999999999985</v>
      </c>
      <c r="O40" s="148">
        <f t="shared" si="21"/>
        <v>4307.4806687935343</v>
      </c>
      <c r="P40" s="148">
        <f t="shared" si="21"/>
        <v>3231.5999999999985</v>
      </c>
      <c r="Q40" s="148">
        <f t="shared" si="21"/>
        <v>4711.9615555965429</v>
      </c>
      <c r="R40" s="148">
        <f t="shared" si="21"/>
        <v>4052.3999999999942</v>
      </c>
      <c r="S40" s="148">
        <f t="shared" si="21"/>
        <v>1966.5999999999985</v>
      </c>
      <c r="T40" s="148">
        <f t="shared" si="21"/>
        <v>0</v>
      </c>
    </row>
    <row r="41" spans="2:24">
      <c r="B41" s="59" t="s">
        <v>731</v>
      </c>
      <c r="C41" s="71" t="s">
        <v>610</v>
      </c>
      <c r="D41" s="148">
        <f t="shared" ref="D41:M46" si="22">IF(ISNUMBER(AP98),AP98,"Not Possible")</f>
        <v>3794.7207869864651</v>
      </c>
      <c r="E41" s="148">
        <f t="shared" si="21"/>
        <v>4288.7797291188836</v>
      </c>
      <c r="F41" s="148">
        <f t="shared" si="21"/>
        <v>0</v>
      </c>
      <c r="G41" s="148">
        <f t="shared" si="21"/>
        <v>4576.7899273955409</v>
      </c>
      <c r="H41" s="148">
        <f t="shared" si="21"/>
        <v>214.59999999999854</v>
      </c>
      <c r="I41" s="148">
        <f t="shared" si="21"/>
        <v>5900.7540550285848</v>
      </c>
      <c r="J41" s="148">
        <f t="shared" si="21"/>
        <v>1730</v>
      </c>
      <c r="K41" s="148">
        <f t="shared" si="21"/>
        <v>4942.2204768493903</v>
      </c>
      <c r="L41" s="148">
        <f t="shared" si="21"/>
        <v>2414.3999999999942</v>
      </c>
      <c r="M41" s="148">
        <f t="shared" si="21"/>
        <v>5734.9689332298076</v>
      </c>
      <c r="N41" s="148">
        <f t="shared" si="21"/>
        <v>3699.5999999999985</v>
      </c>
      <c r="O41" s="148">
        <f t="shared" si="21"/>
        <v>4751.3885499881726</v>
      </c>
      <c r="P41" s="148">
        <f t="shared" si="21"/>
        <v>3231.5999999999985</v>
      </c>
      <c r="Q41" s="148">
        <f t="shared" si="21"/>
        <v>5155.8694367911885</v>
      </c>
      <c r="R41" s="148">
        <f t="shared" si="21"/>
        <v>4052.3999999999942</v>
      </c>
      <c r="S41" s="148">
        <f t="shared" si="21"/>
        <v>1966.5999999999985</v>
      </c>
      <c r="T41" s="148">
        <f t="shared" si="21"/>
        <v>0</v>
      </c>
    </row>
    <row r="42" spans="2:24">
      <c r="B42" s="59" t="s">
        <v>731</v>
      </c>
      <c r="C42" s="71" t="s">
        <v>611</v>
      </c>
      <c r="D42" s="148">
        <f t="shared" si="22"/>
        <v>5327.3192249987042</v>
      </c>
      <c r="E42" s="148">
        <f t="shared" si="21"/>
        <v>5102.6108446424041</v>
      </c>
      <c r="F42" s="148">
        <f t="shared" si="21"/>
        <v>0</v>
      </c>
      <c r="G42" s="148">
        <f t="shared" si="21"/>
        <v>5390.6210429190542</v>
      </c>
      <c r="H42" s="148">
        <f t="shared" si="21"/>
        <v>214.59999999999854</v>
      </c>
      <c r="I42" s="148">
        <f t="shared" si="21"/>
        <v>6714.5851705520981</v>
      </c>
      <c r="J42" s="148">
        <f t="shared" si="21"/>
        <v>1730</v>
      </c>
      <c r="K42" s="148">
        <f t="shared" si="21"/>
        <v>5386.1283580440358</v>
      </c>
      <c r="L42" s="148">
        <f t="shared" si="21"/>
        <v>2414.3999999999942</v>
      </c>
      <c r="M42" s="148">
        <f t="shared" si="21"/>
        <v>6178.8768144244532</v>
      </c>
      <c r="N42" s="148">
        <f t="shared" si="21"/>
        <v>3699.5999999999985</v>
      </c>
      <c r="O42" s="148">
        <f t="shared" si="21"/>
        <v>5195.2964311828182</v>
      </c>
      <c r="P42" s="148">
        <f t="shared" si="21"/>
        <v>3231.5999999999985</v>
      </c>
      <c r="Q42" s="148">
        <f t="shared" si="21"/>
        <v>5599.7773179858341</v>
      </c>
      <c r="R42" s="148">
        <f t="shared" si="21"/>
        <v>4052.3999999999942</v>
      </c>
      <c r="S42" s="148">
        <f t="shared" si="21"/>
        <v>1966.5999999999985</v>
      </c>
      <c r="T42" s="148">
        <f t="shared" si="21"/>
        <v>0</v>
      </c>
    </row>
    <row r="43" spans="2:24">
      <c r="B43" s="59" t="s">
        <v>731</v>
      </c>
      <c r="C43" s="71" t="s">
        <v>612</v>
      </c>
      <c r="D43" s="148">
        <f t="shared" si="22"/>
        <v>6141.1503405222247</v>
      </c>
      <c r="E43" s="148" t="str">
        <f t="shared" si="21"/>
        <v>Not Possible</v>
      </c>
      <c r="F43" s="148">
        <f t="shared" si="21"/>
        <v>0</v>
      </c>
      <c r="G43" s="148" t="str">
        <f t="shared" si="21"/>
        <v>Not Possible</v>
      </c>
      <c r="H43" s="148">
        <f t="shared" si="21"/>
        <v>214.59999999999854</v>
      </c>
      <c r="I43" s="148" t="str">
        <f t="shared" si="21"/>
        <v>Not Possible</v>
      </c>
      <c r="J43" s="148">
        <f t="shared" si="21"/>
        <v>1730</v>
      </c>
      <c r="K43" s="148">
        <f t="shared" si="21"/>
        <v>7063.0664386042408</v>
      </c>
      <c r="L43" s="148">
        <f t="shared" si="21"/>
        <v>2414.3999999999942</v>
      </c>
      <c r="M43" s="148">
        <f t="shared" si="21"/>
        <v>6622.7846956190988</v>
      </c>
      <c r="N43" s="148">
        <f t="shared" si="21"/>
        <v>3699.5999999999985</v>
      </c>
      <c r="O43" s="148">
        <f t="shared" si="21"/>
        <v>5639.2043123774638</v>
      </c>
      <c r="P43" s="148">
        <f t="shared" si="21"/>
        <v>3231.5999999999985</v>
      </c>
      <c r="Q43" s="148">
        <f t="shared" si="21"/>
        <v>6043.6851991804797</v>
      </c>
      <c r="R43" s="148">
        <f t="shared" si="21"/>
        <v>4052.3999999999942</v>
      </c>
      <c r="S43" s="148">
        <f t="shared" si="21"/>
        <v>1966.5999999999985</v>
      </c>
      <c r="T43" s="148">
        <f t="shared" si="21"/>
        <v>0</v>
      </c>
    </row>
    <row r="44" spans="2:24">
      <c r="B44" s="59" t="s">
        <v>731</v>
      </c>
      <c r="C44" s="71" t="s">
        <v>613</v>
      </c>
      <c r="D44" s="148" t="str">
        <f t="shared" si="22"/>
        <v>Not Possible</v>
      </c>
      <c r="E44" s="148" t="str">
        <f t="shared" si="22"/>
        <v>Not Possible</v>
      </c>
      <c r="F44" s="148">
        <f t="shared" si="22"/>
        <v>0</v>
      </c>
      <c r="G44" s="148" t="str">
        <f t="shared" si="22"/>
        <v>Not Possible</v>
      </c>
      <c r="H44" s="148">
        <f t="shared" si="22"/>
        <v>214.59999999999854</v>
      </c>
      <c r="I44" s="148" t="str">
        <f t="shared" si="22"/>
        <v>Not Possible</v>
      </c>
      <c r="J44" s="148">
        <f t="shared" si="22"/>
        <v>1730</v>
      </c>
      <c r="K44" s="148" t="str">
        <f t="shared" si="22"/>
        <v>Not Possible</v>
      </c>
      <c r="L44" s="148">
        <f t="shared" si="22"/>
        <v>2414.3999999999942</v>
      </c>
      <c r="M44" s="148">
        <f t="shared" si="22"/>
        <v>8259.2697241585265</v>
      </c>
      <c r="N44" s="148">
        <f t="shared" si="21"/>
        <v>3699.5999999999985</v>
      </c>
      <c r="O44" s="148">
        <f t="shared" si="21"/>
        <v>6083.1121935721094</v>
      </c>
      <c r="P44" s="148">
        <f t="shared" si="21"/>
        <v>3231.5999999999985</v>
      </c>
      <c r="Q44" s="148">
        <f t="shared" si="21"/>
        <v>6487.5930803751253</v>
      </c>
      <c r="R44" s="148">
        <f t="shared" si="21"/>
        <v>4052.3999999999942</v>
      </c>
      <c r="S44" s="148">
        <f t="shared" si="21"/>
        <v>1966.5999999999985</v>
      </c>
      <c r="T44" s="148">
        <f t="shared" si="21"/>
        <v>0</v>
      </c>
    </row>
    <row r="45" spans="2:24">
      <c r="B45" s="59" t="s">
        <v>731</v>
      </c>
      <c r="C45" s="71" t="s">
        <v>614</v>
      </c>
      <c r="D45" s="148" t="str">
        <f t="shared" si="22"/>
        <v>Not Possible</v>
      </c>
      <c r="E45" s="148" t="str">
        <f t="shared" si="22"/>
        <v>Not Possible</v>
      </c>
      <c r="F45" s="148">
        <f t="shared" si="22"/>
        <v>0</v>
      </c>
      <c r="G45" s="148" t="str">
        <f t="shared" si="22"/>
        <v>Not Possible</v>
      </c>
      <c r="H45" s="148">
        <f t="shared" si="22"/>
        <v>214.59999999999854</v>
      </c>
      <c r="I45" s="148" t="str">
        <f t="shared" si="22"/>
        <v>Not Possible</v>
      </c>
      <c r="J45" s="148">
        <f t="shared" si="22"/>
        <v>1730</v>
      </c>
      <c r="K45" s="148" t="str">
        <f t="shared" si="22"/>
        <v>Not Possible</v>
      </c>
      <c r="L45" s="148">
        <f t="shared" si="22"/>
        <v>2414.3999999999942</v>
      </c>
      <c r="M45" s="148" t="str">
        <f t="shared" si="22"/>
        <v>Not Possible</v>
      </c>
      <c r="N45" s="148">
        <f t="shared" si="21"/>
        <v>3699.5999999999985</v>
      </c>
      <c r="O45" s="148">
        <f t="shared" si="21"/>
        <v>7659.8701370723866</v>
      </c>
      <c r="P45" s="148">
        <f t="shared" si="21"/>
        <v>3231.5999999999985</v>
      </c>
      <c r="Q45" s="148">
        <f t="shared" si="21"/>
        <v>6931.5009615697709</v>
      </c>
      <c r="R45" s="148">
        <f t="shared" si="21"/>
        <v>4052.3999999999942</v>
      </c>
      <c r="S45" s="148">
        <f t="shared" si="21"/>
        <v>1966.5999999999985</v>
      </c>
      <c r="T45" s="148">
        <f t="shared" si="21"/>
        <v>0</v>
      </c>
    </row>
    <row r="46" spans="2:24">
      <c r="B46" s="59" t="s">
        <v>731</v>
      </c>
      <c r="C46" s="71" t="s">
        <v>615</v>
      </c>
      <c r="D46" s="148" t="str">
        <f t="shared" si="22"/>
        <v>Not Possible</v>
      </c>
      <c r="E46" s="148" t="str">
        <f t="shared" si="22"/>
        <v>Not Possible</v>
      </c>
      <c r="F46" s="148">
        <f t="shared" si="22"/>
        <v>2734.717553551156</v>
      </c>
      <c r="G46" s="148" t="str">
        <f t="shared" si="22"/>
        <v>Not Possible</v>
      </c>
      <c r="H46" s="148">
        <f t="shared" si="22"/>
        <v>2957.8437741906746</v>
      </c>
      <c r="I46" s="148" t="str">
        <f t="shared" si="22"/>
        <v>Not Possible</v>
      </c>
      <c r="J46" s="148">
        <f t="shared" si="22"/>
        <v>4751.5773118865109</v>
      </c>
      <c r="K46" s="148" t="str">
        <f t="shared" si="22"/>
        <v>Not Possible</v>
      </c>
      <c r="L46" s="148">
        <f t="shared" si="22"/>
        <v>5328.5154996123092</v>
      </c>
      <c r="M46" s="148" t="str">
        <f t="shared" si="22"/>
        <v>Not Possible</v>
      </c>
      <c r="N46" s="148">
        <f t="shared" si="21"/>
        <v>6529.7642364619314</v>
      </c>
      <c r="O46" s="148" t="str">
        <f t="shared" si="21"/>
        <v>Not Possible</v>
      </c>
      <c r="P46" s="148">
        <f t="shared" si="21"/>
        <v>5973.870056842643</v>
      </c>
      <c r="Q46" s="148" t="str">
        <f t="shared" si="21"/>
        <v>Not Possible</v>
      </c>
      <c r="R46" s="148">
        <f t="shared" si="21"/>
        <v>6723.6975604023901</v>
      </c>
      <c r="S46" s="148">
        <f t="shared" si="21"/>
        <v>4702.9133462066893</v>
      </c>
      <c r="T46" s="148">
        <f t="shared" si="21"/>
        <v>2741.6620183034902</v>
      </c>
    </row>
    <row r="47" spans="2:24">
      <c r="B47" s="59" t="s">
        <v>732</v>
      </c>
      <c r="C47" s="71" t="s">
        <v>609</v>
      </c>
      <c r="D47" s="148" t="str">
        <f t="shared" ref="D47:S53" si="23">IF(ISNUMBER(AP106),AP106,"Not Possible")</f>
        <v>Not Possible</v>
      </c>
      <c r="E47" s="148" t="str">
        <f t="shared" si="23"/>
        <v>Not Possible</v>
      </c>
      <c r="F47" s="148">
        <f t="shared" si="23"/>
        <v>0</v>
      </c>
      <c r="G47" s="148" t="str">
        <f t="shared" si="23"/>
        <v>Not Possible</v>
      </c>
      <c r="H47" s="148">
        <f t="shared" si="23"/>
        <v>223.1262206395113</v>
      </c>
      <c r="I47" s="148" t="str">
        <f t="shared" si="23"/>
        <v>Not Possible</v>
      </c>
      <c r="J47" s="148">
        <f t="shared" si="23"/>
        <v>2016.8597583353476</v>
      </c>
      <c r="K47" s="148" t="str">
        <f t="shared" si="23"/>
        <v>Not Possible</v>
      </c>
      <c r="L47" s="148">
        <f t="shared" si="23"/>
        <v>2593.7979460611532</v>
      </c>
      <c r="M47" s="148" t="str">
        <f t="shared" si="23"/>
        <v>Not Possible</v>
      </c>
      <c r="N47" s="148">
        <f t="shared" si="23"/>
        <v>3795.0466829107754</v>
      </c>
      <c r="O47" s="148" t="str">
        <f t="shared" si="23"/>
        <v>Not Possible</v>
      </c>
      <c r="P47" s="148">
        <f t="shared" si="23"/>
        <v>3239.1525032914869</v>
      </c>
      <c r="Q47" s="148">
        <f t="shared" si="23"/>
        <v>7749.9403602995808</v>
      </c>
      <c r="R47" s="148">
        <f t="shared" si="23"/>
        <v>3988.9800068512341</v>
      </c>
      <c r="S47" s="148">
        <f t="shared" si="23"/>
        <v>1968.195792655526</v>
      </c>
      <c r="T47" s="148">
        <f t="shared" ref="E47:T53" si="24">IF(ISNUMBER(BF106),BF106,"Not Possible")</f>
        <v>6.94446475233417</v>
      </c>
    </row>
    <row r="48" spans="2:24">
      <c r="B48" s="59" t="s">
        <v>732</v>
      </c>
      <c r="C48" s="71" t="s">
        <v>610</v>
      </c>
      <c r="D48" s="148" t="str">
        <f t="shared" si="23"/>
        <v>Not Possible</v>
      </c>
      <c r="E48" s="148" t="str">
        <f t="shared" si="24"/>
        <v>Not Possible</v>
      </c>
      <c r="F48" s="148">
        <f t="shared" si="24"/>
        <v>156.2299311973693</v>
      </c>
      <c r="G48" s="148" t="str">
        <f t="shared" si="24"/>
        <v>Not Possible</v>
      </c>
      <c r="H48" s="148">
        <f t="shared" si="24"/>
        <v>379.3561518368806</v>
      </c>
      <c r="I48" s="148" t="str">
        <f t="shared" si="24"/>
        <v>Not Possible</v>
      </c>
      <c r="J48" s="148">
        <f t="shared" si="24"/>
        <v>2173.0896895327169</v>
      </c>
      <c r="K48" s="148" t="str">
        <f t="shared" si="24"/>
        <v>Not Possible</v>
      </c>
      <c r="L48" s="148">
        <f t="shared" si="24"/>
        <v>2750.0278772585225</v>
      </c>
      <c r="M48" s="148" t="str">
        <f t="shared" si="24"/>
        <v>Not Possible</v>
      </c>
      <c r="N48" s="148">
        <f t="shared" si="24"/>
        <v>3951.2766141081447</v>
      </c>
      <c r="O48" s="148" t="str">
        <f t="shared" si="24"/>
        <v>Not Possible</v>
      </c>
      <c r="P48" s="148">
        <f t="shared" si="24"/>
        <v>3395.3824344888562</v>
      </c>
      <c r="Q48" s="148">
        <f t="shared" si="24"/>
        <v>8036.3619008280948</v>
      </c>
      <c r="R48" s="148">
        <f t="shared" si="24"/>
        <v>4145.2099380486034</v>
      </c>
      <c r="S48" s="148">
        <f t="shared" si="24"/>
        <v>2124.4257238528953</v>
      </c>
      <c r="T48" s="148">
        <f t="shared" si="24"/>
        <v>163.17439594970347</v>
      </c>
    </row>
    <row r="49" spans="2:58">
      <c r="B49" s="59" t="s">
        <v>732</v>
      </c>
      <c r="C49" s="71" t="s">
        <v>611</v>
      </c>
      <c r="D49" s="148" t="str">
        <f t="shared" si="23"/>
        <v>Not Possible</v>
      </c>
      <c r="E49" s="148" t="str">
        <f t="shared" si="24"/>
        <v>Not Possible</v>
      </c>
      <c r="F49" s="148">
        <f t="shared" si="24"/>
        <v>312.45986239473859</v>
      </c>
      <c r="G49" s="148" t="str">
        <f t="shared" si="24"/>
        <v>Not Possible</v>
      </c>
      <c r="H49" s="148">
        <f t="shared" si="24"/>
        <v>535.58608303425717</v>
      </c>
      <c r="I49" s="148" t="str">
        <f t="shared" si="24"/>
        <v>Not Possible</v>
      </c>
      <c r="J49" s="148">
        <f t="shared" si="24"/>
        <v>2329.3196207300934</v>
      </c>
      <c r="K49" s="148" t="str">
        <f t="shared" si="24"/>
        <v>Not Possible</v>
      </c>
      <c r="L49" s="148">
        <f t="shared" si="24"/>
        <v>2906.2578084558918</v>
      </c>
      <c r="M49" s="148" t="str">
        <f t="shared" si="24"/>
        <v>Not Possible</v>
      </c>
      <c r="N49" s="148">
        <f t="shared" si="24"/>
        <v>4107.506545305514</v>
      </c>
      <c r="O49" s="148" t="str">
        <f t="shared" si="24"/>
        <v>Not Possible</v>
      </c>
      <c r="P49" s="148">
        <f t="shared" si="24"/>
        <v>3551.6123656862255</v>
      </c>
      <c r="Q49" s="148" t="str">
        <f t="shared" si="24"/>
        <v>Not Possible</v>
      </c>
      <c r="R49" s="148">
        <f t="shared" si="24"/>
        <v>4301.4398692459727</v>
      </c>
      <c r="S49" s="148">
        <f t="shared" si="24"/>
        <v>2280.6556550502646</v>
      </c>
      <c r="T49" s="148">
        <f t="shared" si="24"/>
        <v>319.40432714707276</v>
      </c>
    </row>
    <row r="50" spans="2:58">
      <c r="B50" s="59" t="s">
        <v>732</v>
      </c>
      <c r="C50" s="71" t="s">
        <v>612</v>
      </c>
      <c r="D50" s="148" t="str">
        <f t="shared" si="23"/>
        <v>Not Possible</v>
      </c>
      <c r="E50" s="148" t="str">
        <f t="shared" si="24"/>
        <v>Not Possible</v>
      </c>
      <c r="F50" s="148">
        <f t="shared" si="24"/>
        <v>468.68979359210789</v>
      </c>
      <c r="G50" s="148" t="str">
        <f t="shared" si="24"/>
        <v>Not Possible</v>
      </c>
      <c r="H50" s="148">
        <f t="shared" si="24"/>
        <v>691.81601423162647</v>
      </c>
      <c r="I50" s="148" t="str">
        <f t="shared" si="24"/>
        <v>Not Possible</v>
      </c>
      <c r="J50" s="148">
        <f t="shared" si="24"/>
        <v>2485.5495519274627</v>
      </c>
      <c r="K50" s="148" t="str">
        <f t="shared" si="24"/>
        <v>Not Possible</v>
      </c>
      <c r="L50" s="148">
        <f t="shared" si="24"/>
        <v>3062.4877396532684</v>
      </c>
      <c r="M50" s="148" t="str">
        <f t="shared" si="24"/>
        <v>Not Possible</v>
      </c>
      <c r="N50" s="148">
        <f t="shared" si="24"/>
        <v>4263.7364765028833</v>
      </c>
      <c r="O50" s="148" t="str">
        <f t="shared" si="24"/>
        <v>Not Possible</v>
      </c>
      <c r="P50" s="148">
        <f t="shared" si="24"/>
        <v>3707.8422968835948</v>
      </c>
      <c r="Q50" s="148" t="str">
        <f t="shared" si="24"/>
        <v>Not Possible</v>
      </c>
      <c r="R50" s="148">
        <f t="shared" si="24"/>
        <v>4457.669800443342</v>
      </c>
      <c r="S50" s="148">
        <f t="shared" si="24"/>
        <v>2436.8855862476412</v>
      </c>
      <c r="T50" s="148">
        <f t="shared" si="24"/>
        <v>475.63425834444206</v>
      </c>
    </row>
    <row r="51" spans="2:58">
      <c r="B51" s="59" t="s">
        <v>732</v>
      </c>
      <c r="C51" s="71" t="s">
        <v>613</v>
      </c>
      <c r="D51" s="148" t="str">
        <f t="shared" si="23"/>
        <v>Not Possible</v>
      </c>
      <c r="E51" s="148" t="str">
        <f t="shared" si="24"/>
        <v>Not Possible</v>
      </c>
      <c r="F51" s="148">
        <f t="shared" si="24"/>
        <v>624.91972478948446</v>
      </c>
      <c r="G51" s="148" t="str">
        <f t="shared" si="24"/>
        <v>Not Possible</v>
      </c>
      <c r="H51" s="148">
        <f t="shared" si="24"/>
        <v>848.04594542899576</v>
      </c>
      <c r="I51" s="148" t="str">
        <f t="shared" si="24"/>
        <v>Not Possible</v>
      </c>
      <c r="J51" s="148">
        <f t="shared" si="24"/>
        <v>2641.779483124832</v>
      </c>
      <c r="K51" s="148" t="str">
        <f t="shared" si="24"/>
        <v>Not Possible</v>
      </c>
      <c r="L51" s="148">
        <f t="shared" si="24"/>
        <v>3218.7176708506377</v>
      </c>
      <c r="M51" s="148" t="str">
        <f t="shared" si="24"/>
        <v>Not Possible</v>
      </c>
      <c r="N51" s="148">
        <f t="shared" si="24"/>
        <v>4419.9664077002526</v>
      </c>
      <c r="O51" s="148" t="str">
        <f t="shared" si="24"/>
        <v>Not Possible</v>
      </c>
      <c r="P51" s="148">
        <f t="shared" si="24"/>
        <v>3864.0722280809641</v>
      </c>
      <c r="Q51" s="148" t="str">
        <f t="shared" si="24"/>
        <v>Not Possible</v>
      </c>
      <c r="R51" s="148">
        <f t="shared" si="24"/>
        <v>4613.8997316407113</v>
      </c>
      <c r="S51" s="148">
        <f t="shared" si="24"/>
        <v>2593.1155174450105</v>
      </c>
      <c r="T51" s="148">
        <f t="shared" si="24"/>
        <v>631.86418954181136</v>
      </c>
    </row>
    <row r="52" spans="2:58">
      <c r="B52" s="59" t="s">
        <v>732</v>
      </c>
      <c r="C52" s="71" t="s">
        <v>614</v>
      </c>
      <c r="D52" s="148" t="str">
        <f t="shared" si="23"/>
        <v>Not Possible</v>
      </c>
      <c r="E52" s="148" t="str">
        <f t="shared" si="24"/>
        <v>Not Possible</v>
      </c>
      <c r="F52" s="148">
        <f t="shared" si="24"/>
        <v>781.14965598685376</v>
      </c>
      <c r="G52" s="148" t="str">
        <f t="shared" si="24"/>
        <v>Not Possible</v>
      </c>
      <c r="H52" s="148">
        <f t="shared" si="24"/>
        <v>1004.2758766263651</v>
      </c>
      <c r="I52" s="148" t="str">
        <f t="shared" si="24"/>
        <v>Not Possible</v>
      </c>
      <c r="J52" s="148">
        <f t="shared" si="24"/>
        <v>2798.0094143222013</v>
      </c>
      <c r="K52" s="148" t="str">
        <f t="shared" si="24"/>
        <v>Not Possible</v>
      </c>
      <c r="L52" s="148">
        <f t="shared" si="24"/>
        <v>3374.947602048007</v>
      </c>
      <c r="M52" s="148" t="str">
        <f t="shared" si="24"/>
        <v>Not Possible</v>
      </c>
      <c r="N52" s="148">
        <f t="shared" si="24"/>
        <v>4576.1963388976219</v>
      </c>
      <c r="O52" s="148" t="str">
        <f t="shared" si="24"/>
        <v>Not Possible</v>
      </c>
      <c r="P52" s="148">
        <f t="shared" si="24"/>
        <v>4020.3021592783334</v>
      </c>
      <c r="Q52" s="148" t="str">
        <f t="shared" si="24"/>
        <v>Not Possible</v>
      </c>
      <c r="R52" s="148">
        <f t="shared" si="24"/>
        <v>4770.1296628380878</v>
      </c>
      <c r="S52" s="148">
        <f t="shared" si="24"/>
        <v>2749.3454486423798</v>
      </c>
      <c r="T52" s="148">
        <f t="shared" si="24"/>
        <v>788.09412073918065</v>
      </c>
    </row>
    <row r="53" spans="2:58">
      <c r="B53" s="59" t="s">
        <v>732</v>
      </c>
      <c r="C53" s="71" t="s">
        <v>615</v>
      </c>
      <c r="D53" s="148" t="str">
        <f t="shared" si="23"/>
        <v>Not Possible</v>
      </c>
      <c r="E53" s="148" t="str">
        <f t="shared" si="24"/>
        <v>Not Possible</v>
      </c>
      <c r="F53" s="148">
        <f t="shared" si="24"/>
        <v>1562.2993119737002</v>
      </c>
      <c r="G53" s="148" t="str">
        <f t="shared" si="24"/>
        <v>Not Possible</v>
      </c>
      <c r="H53" s="148">
        <f t="shared" si="24"/>
        <v>1785.4255326132188</v>
      </c>
      <c r="I53" s="148" t="str">
        <f t="shared" si="24"/>
        <v>Not Possible</v>
      </c>
      <c r="J53" s="148">
        <f t="shared" si="24"/>
        <v>3579.1590703090551</v>
      </c>
      <c r="K53" s="148" t="str">
        <f t="shared" si="24"/>
        <v>Not Possible</v>
      </c>
      <c r="L53" s="148">
        <f t="shared" si="24"/>
        <v>4156.0972580348534</v>
      </c>
      <c r="M53" s="148" t="str">
        <f t="shared" si="24"/>
        <v>Not Possible</v>
      </c>
      <c r="N53" s="148">
        <f t="shared" si="24"/>
        <v>5357.3459948844757</v>
      </c>
      <c r="O53" s="148" t="str">
        <f t="shared" si="24"/>
        <v>Not Possible</v>
      </c>
      <c r="P53" s="148">
        <f t="shared" si="24"/>
        <v>4801.4518152651872</v>
      </c>
      <c r="Q53" s="148" t="str">
        <f t="shared" si="24"/>
        <v>Not Possible</v>
      </c>
      <c r="R53" s="148">
        <f t="shared" si="24"/>
        <v>5551.2793188249343</v>
      </c>
      <c r="S53" s="148">
        <f t="shared" si="24"/>
        <v>3530.4951046292335</v>
      </c>
      <c r="T53" s="148">
        <f t="shared" si="24"/>
        <v>1569.2437767260344</v>
      </c>
    </row>
    <row r="54" spans="2:58">
      <c r="E54" s="11"/>
    </row>
    <row r="55" spans="2:58">
      <c r="B55" s="1" t="s">
        <v>669</v>
      </c>
      <c r="E55" s="11"/>
      <c r="V55" s="51" t="s">
        <v>706</v>
      </c>
    </row>
    <row r="56" spans="2:58" s="118" customFormat="1" ht="72">
      <c r="B56" s="115" t="s">
        <v>666</v>
      </c>
      <c r="C56" s="116" t="s">
        <v>676</v>
      </c>
      <c r="D56" s="117" t="str">
        <f t="shared" ref="D56:T56" si="25">D3</f>
        <v>Part L 21</v>
      </c>
      <c r="E56" s="117" t="str">
        <f t="shared" si="25"/>
        <v xml:space="preserve">Notional Building C&amp;B </v>
      </c>
      <c r="F56" s="117" t="str">
        <f t="shared" si="25"/>
        <v xml:space="preserve">Notional Building C&amp;B </v>
      </c>
      <c r="G56" s="117" t="str">
        <f t="shared" si="25"/>
        <v>35 kWh/m2.year</v>
      </c>
      <c r="H56" s="117" t="str">
        <f t="shared" si="25"/>
        <v>35 kWh/m2.year</v>
      </c>
      <c r="I56" s="117" t="str">
        <f t="shared" si="25"/>
        <v>35 kWh/m2.year</v>
      </c>
      <c r="J56" s="117" t="str">
        <f t="shared" si="25"/>
        <v>35 kWh/m2.year</v>
      </c>
      <c r="K56" s="117" t="str">
        <f t="shared" si="25"/>
        <v>30 kWh/m2.year</v>
      </c>
      <c r="L56" s="117" t="str">
        <f t="shared" si="25"/>
        <v>30 kWh/m2.year</v>
      </c>
      <c r="M56" s="117" t="str">
        <f t="shared" si="25"/>
        <v>25 kWh/m2.year</v>
      </c>
      <c r="N56" s="117" t="str">
        <f t="shared" si="25"/>
        <v>25 kWh/m2.year</v>
      </c>
      <c r="O56" s="117" t="str">
        <f t="shared" si="25"/>
        <v>20 kWh/m2.year</v>
      </c>
      <c r="P56" s="117" t="str">
        <f t="shared" si="25"/>
        <v>20 kWh/m2.year</v>
      </c>
      <c r="Q56" s="117" t="str">
        <f t="shared" si="25"/>
        <v>15 kWh/m2.year (Passivhaus)</v>
      </c>
      <c r="R56" s="117" t="str">
        <f t="shared" si="25"/>
        <v>15 kWh/m2.year (Passivhaus)</v>
      </c>
      <c r="S56" s="117" t="str">
        <f t="shared" si="25"/>
        <v>FHS</v>
      </c>
      <c r="T56" s="117" t="str">
        <f t="shared" si="25"/>
        <v>Bespoke</v>
      </c>
      <c r="V56" s="139" t="s">
        <v>16</v>
      </c>
      <c r="W56" s="117" t="s">
        <v>343</v>
      </c>
      <c r="X56" s="117" t="s">
        <v>435</v>
      </c>
      <c r="Y56" s="117" t="s">
        <v>436</v>
      </c>
      <c r="Z56" s="117" t="s">
        <v>437</v>
      </c>
      <c r="AA56" s="117" t="s">
        <v>438</v>
      </c>
      <c r="AB56" s="117" t="s">
        <v>439</v>
      </c>
      <c r="AC56" s="117" t="s">
        <v>440</v>
      </c>
      <c r="AD56" s="117" t="s">
        <v>441</v>
      </c>
      <c r="AE56" s="117" t="s">
        <v>442</v>
      </c>
      <c r="AF56" s="117" t="s">
        <v>443</v>
      </c>
      <c r="AG56" s="117" t="s">
        <v>444</v>
      </c>
      <c r="AH56" s="117" t="s">
        <v>445</v>
      </c>
      <c r="AI56" s="117" t="s">
        <v>446</v>
      </c>
      <c r="AJ56" s="117" t="s">
        <v>447</v>
      </c>
      <c r="AK56" s="117" t="s">
        <v>677</v>
      </c>
      <c r="AL56" s="117" t="s">
        <v>351</v>
      </c>
      <c r="AM56" s="117" t="s">
        <v>791</v>
      </c>
      <c r="AO56" s="144" t="s">
        <v>16</v>
      </c>
      <c r="AP56" s="117" t="s">
        <v>343</v>
      </c>
      <c r="AQ56" s="117" t="s">
        <v>435</v>
      </c>
      <c r="AR56" s="117" t="s">
        <v>436</v>
      </c>
      <c r="AS56" s="117" t="s">
        <v>437</v>
      </c>
      <c r="AT56" s="117" t="s">
        <v>438</v>
      </c>
      <c r="AU56" s="117" t="s">
        <v>439</v>
      </c>
      <c r="AV56" s="117" t="s">
        <v>440</v>
      </c>
      <c r="AW56" s="117" t="s">
        <v>441</v>
      </c>
      <c r="AX56" s="117" t="s">
        <v>442</v>
      </c>
      <c r="AY56" s="117" t="s">
        <v>443</v>
      </c>
      <c r="AZ56" s="117" t="s">
        <v>444</v>
      </c>
      <c r="BA56" s="117" t="s">
        <v>445</v>
      </c>
      <c r="BB56" s="117" t="s">
        <v>446</v>
      </c>
      <c r="BC56" s="117" t="s">
        <v>447</v>
      </c>
      <c r="BD56" s="117" t="s">
        <v>677</v>
      </c>
      <c r="BE56" s="117" t="s">
        <v>351</v>
      </c>
      <c r="BF56" s="117" t="s">
        <v>791</v>
      </c>
    </row>
    <row r="57" spans="2:58">
      <c r="B57" s="112" t="s">
        <v>667</v>
      </c>
      <c r="C57" s="129"/>
      <c r="D57" s="61"/>
      <c r="E57" s="113"/>
      <c r="F57" s="61"/>
      <c r="G57" s="61"/>
      <c r="H57" s="61"/>
      <c r="I57" s="61"/>
      <c r="J57" s="61"/>
      <c r="K57" s="61"/>
      <c r="L57" s="61"/>
      <c r="M57" s="61"/>
      <c r="N57" s="61"/>
      <c r="O57" s="61"/>
      <c r="P57" s="61"/>
      <c r="Q57" s="61"/>
      <c r="R57" s="61"/>
      <c r="S57" s="61"/>
      <c r="T57" s="59"/>
      <c r="V57" s="112" t="s">
        <v>667</v>
      </c>
      <c r="W57" s="59"/>
      <c r="X57" s="59"/>
      <c r="Y57" s="59"/>
      <c r="Z57" s="59"/>
      <c r="AA57" s="59"/>
      <c r="AB57" s="59"/>
      <c r="AC57" s="59"/>
      <c r="AD57" s="59"/>
      <c r="AE57" s="59"/>
      <c r="AF57" s="59"/>
      <c r="AG57" s="59"/>
      <c r="AH57" s="59"/>
      <c r="AI57" s="59"/>
      <c r="AJ57" s="59"/>
      <c r="AK57" s="59"/>
      <c r="AL57" s="59"/>
      <c r="AM57" s="59"/>
      <c r="AO57" s="133" t="s">
        <v>667</v>
      </c>
      <c r="AP57" s="132"/>
      <c r="AQ57" s="132"/>
      <c r="AR57" s="132"/>
      <c r="AS57" s="132"/>
      <c r="AT57" s="132"/>
      <c r="AU57" s="132"/>
      <c r="AV57" s="132"/>
      <c r="AW57" s="132"/>
      <c r="AX57" s="132"/>
      <c r="AY57" s="132"/>
      <c r="AZ57" s="132"/>
      <c r="BA57" s="132"/>
      <c r="BB57" s="132"/>
      <c r="BC57" s="132"/>
      <c r="BD57" s="132"/>
      <c r="BE57" s="132"/>
      <c r="BF57" s="132"/>
    </row>
    <row r="58" spans="2:58" s="4" customFormat="1">
      <c r="B58" s="130" t="s">
        <v>609</v>
      </c>
      <c r="C58" s="127">
        <f>SAP!D159</f>
        <v>10.808029267367754</v>
      </c>
      <c r="D58" s="131">
        <f>IF(IF(D$39&lt;=$C58,D$26,(((D$39-$C58)/SAP!$C$10)*'C&amp;B'!$D$13/SAP!$C$143)+D$26)&lt;=SAP!$D$151,IF(D$39&lt;=$C58,D$26,(((D$39-$C58)/SAP!$C$10)*'C&amp;B'!$D$13/SAP!$C$143)+D$26),"Not Possible")</f>
        <v>2.8976881763197095</v>
      </c>
      <c r="E58" s="131">
        <f>IF(IF(E$39&lt;=$C58,E$26,(((E$39-$C58)/SAP!$C$10)*'C&amp;B'!$D$13/SAP!$C$143)+E$26)&lt;=SAP!$D$151,IF(E$39&lt;=$C58,E$26,(((E$39-$C58)/SAP!$C$10)*'C&amp;B'!$D$13/SAP!$C$143)+E$26),"Not Possible")</f>
        <v>3.5990441941776083</v>
      </c>
      <c r="F58" s="131">
        <f>IF(IF(F$39&lt;=$C58,F$26,(((F$39-$C58)/SAP!$C$10)*'C&amp;B'!$D$13/SAP!$C$143)+F$26)&lt;=SAP!$D$151,IF(F$39&lt;=$C58,F$26,(((F$39-$C58)/SAP!$C$10)*'C&amp;B'!$D$13/SAP!$C$143)+F$26),"Not Possible")</f>
        <v>0</v>
      </c>
      <c r="G58" s="131">
        <f>IF(IF(G$39&lt;=$C58,G$26,(((G$39-$C58)/SAP!$C$10)*'C&amp;B'!$D$13/SAP!$C$143)+G$26)&lt;=SAP!$D$151,IF(G$39&lt;=$C58,G$26,(((G$39-$C58)/SAP!$C$10)*'C&amp;B'!$D$13/SAP!$C$143)+G$26),"Not Possible")</f>
        <v>3.6657807380654801</v>
      </c>
      <c r="H58" s="131">
        <f>IF(IF(H$39&lt;=$C58,H$26,(((H$39-$C58)/SAP!$C$10)*'C&amp;B'!$D$13/SAP!$C$143)+H$26)&lt;=SAP!$D$151,IF(H$39&lt;=$C58,H$26,(((H$39-$C58)/SAP!$C$10)*'C&amp;B'!$D$13/SAP!$C$143)+H$26),"Not Possible")</f>
        <v>0</v>
      </c>
      <c r="I58" s="131">
        <f>IF(IF(I$39&lt;=$C58,I$26,(((I$39-$C58)/SAP!$C$10)*'C&amp;B'!$D$13/SAP!$C$143)+I$26)&lt;=SAP!$D$151,IF(I$39&lt;=$C58,I$26,(((I$39-$C58)/SAP!$C$10)*'C&amp;B'!$D$13/SAP!$C$143)+I$26),"Not Possible")</f>
        <v>3.4917481268227895</v>
      </c>
      <c r="J58" s="131">
        <f>IF(IF(J$39&lt;=$C58,J$26,(((J$39-$C58)/SAP!$C$10)*'C&amp;B'!$D$13/SAP!$C$143)+J$26)&lt;=SAP!$D$151,IF(J$39&lt;=$C58,J$26,(((J$39-$C58)/SAP!$C$10)*'C&amp;B'!$D$13/SAP!$C$143)+J$26),"Not Possible")</f>
        <v>0</v>
      </c>
      <c r="K58" s="131">
        <f>IF(IF(K$39&lt;=$C58,K$26,(((K$39-$C58)/SAP!$C$10)*'C&amp;B'!$D$13/SAP!$C$143)+K$26)&lt;=SAP!$D$151,IF(K$39&lt;=$C58,K$26,(((K$39-$C58)/SAP!$C$10)*'C&amp;B'!$D$13/SAP!$C$143)+K$26),"Not Possible")</f>
        <v>2.4465209927579035</v>
      </c>
      <c r="L58" s="131">
        <f>IF(IF(L$39&lt;=$C58,L$26,(((L$39-$C58)/SAP!$C$10)*'C&amp;B'!$D$13/SAP!$C$143)+L$26)&lt;=SAP!$D$151,IF(L$39&lt;=$C58,L$26,(((L$39-$C58)/SAP!$C$10)*'C&amp;B'!$D$13/SAP!$C$143)+L$26),"Not Possible")</f>
        <v>0</v>
      </c>
      <c r="M58" s="131">
        <f>IF(IF(M$39&lt;=$C58,M$26,(((M$39-$C58)/SAP!$C$10)*'C&amp;B'!$D$13/SAP!$C$143)+M$26)&lt;=SAP!$D$151,IF(M$39&lt;=$C58,M$26,(((M$39-$C58)/SAP!$C$10)*'C&amp;B'!$D$13/SAP!$C$143)+M$26),"Not Possible")</f>
        <v>1.6257684200586071</v>
      </c>
      <c r="N58" s="131">
        <f>IF(IF(N$39&lt;=$C58,N$26,(((N$39-$C58)/SAP!$C$10)*'C&amp;B'!$D$13/SAP!$C$143)+N$26)&lt;=SAP!$D$151,IF(N$39&lt;=$C58,N$26,(((N$39-$C58)/SAP!$C$10)*'C&amp;B'!$D$13/SAP!$C$143)+N$26),"Not Possible")</f>
        <v>0</v>
      </c>
      <c r="O58" s="131">
        <f>IF(IF(O$39&lt;=$C58,O$26,(((O$39-$C58)/SAP!$C$10)*'C&amp;B'!$D$13/SAP!$C$143)+O$26)&lt;=SAP!$D$151,IF(O$39&lt;=$C58,O$26,(((O$39-$C58)/SAP!$C$10)*'C&amp;B'!$D$13/SAP!$C$143)+O$26),"Not Possible")</f>
        <v>0.76646778132255522</v>
      </c>
      <c r="P58" s="131">
        <f>IF(IF(P$39&lt;=$C58,P$26,(((P$39-$C58)/SAP!$C$10)*'C&amp;B'!$D$13/SAP!$C$143)+P$26)&lt;=SAP!$D$151,IF(P$39&lt;=$C58,P$26,(((P$39-$C58)/SAP!$C$10)*'C&amp;B'!$D$13/SAP!$C$143)+P$26),"Not Possible")</f>
        <v>0</v>
      </c>
      <c r="Q58" s="131">
        <f>IF(IF(Q$39&lt;=$C58,Q$26,(((Q$39-$C58)/SAP!$C$10)*'C&amp;B'!$D$13/SAP!$C$143)+Q$26)&lt;=SAP!$D$151,IF(Q$39&lt;=$C58,Q$26,(((Q$39-$C58)/SAP!$C$10)*'C&amp;B'!$D$13/SAP!$C$143)+Q$26),"Not Possible")</f>
        <v>7.2602592660919993E-2</v>
      </c>
      <c r="R58" s="131">
        <f>IF(IF(R$39&lt;=$C58,R$26,(((R$39-$C58)/SAP!$C$10)*'C&amp;B'!$D$13/SAP!$C$143)+R$26)&lt;=SAP!$D$151,IF(R$39&lt;=$C58,R$26,(((R$39-$C58)/SAP!$C$10)*'C&amp;B'!$D$13/SAP!$C$143)+R$26),"Not Possible")</f>
        <v>0</v>
      </c>
      <c r="S58" s="131">
        <f>IF(IF(S$39&lt;=$C58,S$26,(((S$39-$C58)/SAP!$C$10)*'C&amp;B'!$D$13/SAP!$C$143)+S$26)&lt;=SAP!$D$151,IF(S$39&lt;=$C58,S$26,(((S$39-$C58)/SAP!$C$10)*'C&amp;B'!$D$13/SAP!$C$143)+S$26),"Not Possible")</f>
        <v>0</v>
      </c>
      <c r="T58" s="131">
        <f>IF(IF(T$39&lt;=$C58,T$26,(((T$39-$C58)/SAP!$C$10)*'C&amp;B'!$D$13/SAP!$C$143)+T$26)&lt;=SAP!$D$151,IF(T$39&lt;=$C58,T$26,(((T$39-$C58)/SAP!$C$10)*'C&amp;B'!$D$13/SAP!$C$143)+T$26),"Not Possible")</f>
        <v>0</v>
      </c>
      <c r="V58" s="130" t="s">
        <v>609</v>
      </c>
      <c r="W58" s="82">
        <f>IF(D58=0,0,IF(D58&lt;4,'C&amp;B'!$E$316+(D58*'C&amp;B'!$E$317),D58*'C&amp;B'!$E$318))</f>
        <v>2838.6129057918261</v>
      </c>
      <c r="X58" s="82">
        <f>IF(E58=0,0,IF(E58&lt;4,'C&amp;B'!$E$316+(E58*'C&amp;B'!$E$317),E58*'C&amp;B'!$E$318))</f>
        <v>3259.4265165065649</v>
      </c>
      <c r="Y58" s="82">
        <f>IF(F58=0,0,IF(F58&lt;4,'C&amp;B'!$E$316+(F58*'C&amp;B'!$E$317),F58*'C&amp;B'!$E$318))</f>
        <v>0</v>
      </c>
      <c r="Z58" s="82">
        <f>IF(G58=0,0,IF(G58&lt;4,'C&amp;B'!$E$316+(G58*'C&amp;B'!$E$317),G58*'C&amp;B'!$E$318))</f>
        <v>3299.4684428392879</v>
      </c>
      <c r="AA58" s="82">
        <f>IF(H58=0,0,IF(H58&lt;4,'C&amp;B'!$E$316+(H58*'C&amp;B'!$E$317),H58*'C&amp;B'!$E$318))</f>
        <v>0</v>
      </c>
      <c r="AB58" s="82">
        <f>IF(I58=0,0,IF(I58&lt;4,'C&amp;B'!$E$316+(I58*'C&amp;B'!$E$317),I58*'C&amp;B'!$E$318))</f>
        <v>3195.0488760936737</v>
      </c>
      <c r="AC58" s="82">
        <f>IF(J58=0,0,IF(J58&lt;4,'C&amp;B'!$E$316+(J58*'C&amp;B'!$E$317),J58*'C&amp;B'!$E$318))</f>
        <v>0</v>
      </c>
      <c r="AD58" s="82">
        <f>IF(K58=0,0,IF(K58&lt;4,'C&amp;B'!$E$316+(K58*'C&amp;B'!$E$317),K58*'C&amp;B'!$E$318))</f>
        <v>2567.9125956547423</v>
      </c>
      <c r="AE58" s="82">
        <f>IF(L58=0,0,IF(L58&lt;4,'C&amp;B'!$E$316+(L58*'C&amp;B'!$E$317),L58*'C&amp;B'!$E$318))</f>
        <v>0</v>
      </c>
      <c r="AF58" s="82">
        <f>IF(M58=0,0,IF(M58&lt;4,'C&amp;B'!$E$316+(M58*'C&amp;B'!$E$317),M58*'C&amp;B'!$E$318))</f>
        <v>2075.4610520351644</v>
      </c>
      <c r="AG58" s="82">
        <f>IF(N58=0,0,IF(N58&lt;4,'C&amp;B'!$E$316+(N58*'C&amp;B'!$E$317),N58*'C&amp;B'!$E$318))</f>
        <v>0</v>
      </c>
      <c r="AH58" s="82">
        <f>IF(O58=0,0,IF(O58&lt;4,'C&amp;B'!$E$316+(O58*'C&amp;B'!$E$317),O58*'C&amp;B'!$E$318))</f>
        <v>1559.880668793533</v>
      </c>
      <c r="AI58" s="82">
        <f>IF(P58=0,0,IF(P58&lt;4,'C&amp;B'!$E$316+(P58*'C&amp;B'!$E$317),P58*'C&amp;B'!$E$318))</f>
        <v>0</v>
      </c>
      <c r="AJ58" s="82">
        <f>IF(Q58=0,0,IF(Q58&lt;4,'C&amp;B'!$E$316+(Q58*'C&amp;B'!$E$317),Q58*'C&amp;B'!$E$318))</f>
        <v>1143.5615555965519</v>
      </c>
      <c r="AK58" s="82">
        <f>IF(R58=0,0,IF(R58&lt;4,'C&amp;B'!$E$316+(R58*'C&amp;B'!$E$317),R58*'C&amp;B'!$E$318))</f>
        <v>0</v>
      </c>
      <c r="AL58" s="82">
        <f>IF(S58=0,0,IF(S58&lt;4,'C&amp;B'!$E$316+(S58*'C&amp;B'!$E$317),S58*'C&amp;B'!$E$318))</f>
        <v>0</v>
      </c>
      <c r="AM58" s="82">
        <f>IF(T58=0,0,IF(T58&lt;4,'C&amp;B'!$E$316+(T58*'C&amp;B'!$E$317),T58*'C&amp;B'!$E$318))</f>
        <v>0</v>
      </c>
      <c r="AO58" s="130" t="s">
        <v>609</v>
      </c>
      <c r="AP58" s="82">
        <f>AP$27-AP$26+W58</f>
        <v>50420.812905791827</v>
      </c>
      <c r="AQ58" s="82">
        <f t="shared" ref="AQ58:BF64" si="26">AQ$27-AQ$26+X58</f>
        <v>49845.426516506566</v>
      </c>
      <c r="AR58" s="82">
        <f t="shared" si="26"/>
        <v>47070</v>
      </c>
      <c r="AS58" s="82">
        <f t="shared" si="26"/>
        <v>50100.068442839285</v>
      </c>
      <c r="AT58" s="82">
        <f t="shared" si="26"/>
        <v>47284.6</v>
      </c>
      <c r="AU58" s="82">
        <f t="shared" si="26"/>
        <v>51511.048876093671</v>
      </c>
      <c r="AV58" s="82">
        <f t="shared" si="26"/>
        <v>48800</v>
      </c>
      <c r="AW58" s="82">
        <f t="shared" si="26"/>
        <v>51568.312595654745</v>
      </c>
      <c r="AX58" s="82">
        <f t="shared" si="26"/>
        <v>49484.399999999994</v>
      </c>
      <c r="AY58" s="82">
        <f t="shared" si="26"/>
        <v>52361.061052035162</v>
      </c>
      <c r="AZ58" s="82">
        <f t="shared" si="26"/>
        <v>50769.599999999999</v>
      </c>
      <c r="BA58" s="82">
        <f t="shared" si="26"/>
        <v>51377.480668793534</v>
      </c>
      <c r="BB58" s="82">
        <f t="shared" si="26"/>
        <v>50301.599999999999</v>
      </c>
      <c r="BC58" s="82">
        <f t="shared" si="26"/>
        <v>51781.961555596543</v>
      </c>
      <c r="BD58" s="82">
        <f t="shared" si="26"/>
        <v>51122.399999999994</v>
      </c>
      <c r="BE58" s="82">
        <f t="shared" si="26"/>
        <v>49036.6</v>
      </c>
      <c r="BF58" s="82">
        <f t="shared" si="26"/>
        <v>47070</v>
      </c>
    </row>
    <row r="59" spans="2:58" s="4" customFormat="1">
      <c r="B59" s="130" t="s">
        <v>610</v>
      </c>
      <c r="C59" s="127">
        <f>SAP!D160</f>
        <v>9.7272263406309794</v>
      </c>
      <c r="D59" s="131">
        <f>IF(IF(D$39&lt;=$C59,D$26,(((D$39-$C59)/SAP!$C$10)*'C&amp;B'!$D$13/SAP!$C$143)+D$26)&lt;=SAP!$D$151,IF(D$39&lt;=$C59,D$26,(((D$39-$C59)/SAP!$C$10)*'C&amp;B'!$D$13/SAP!$C$143)+D$26),"Not Possible")</f>
        <v>3.6375346449774497</v>
      </c>
      <c r="E59" s="131">
        <f>IF(IF(E$39&lt;=$C59,E$26,(((E$39-$C59)/SAP!$C$10)*'C&amp;B'!$D$13/SAP!$C$143)+E$26)&lt;=SAP!$D$151,IF(E$39&lt;=$C59,E$26,(((E$39-$C59)/SAP!$C$10)*'C&amp;B'!$D$13/SAP!$C$143)+E$26),"Not Possible")</f>
        <v>4.3388906628353494</v>
      </c>
      <c r="F59" s="131">
        <f>IF(IF(F$39&lt;=$C59,F$26,(((F$39-$C59)/SAP!$C$10)*'C&amp;B'!$D$13/SAP!$C$143)+F$26)&lt;=SAP!$D$151,IF(F$39&lt;=$C59,F$26,(((F$39-$C59)/SAP!$C$10)*'C&amp;B'!$D$13/SAP!$C$143)+F$26),"Not Possible")</f>
        <v>0</v>
      </c>
      <c r="G59" s="131">
        <f>IF(IF(G$39&lt;=$C59,G$26,(((G$39-$C59)/SAP!$C$10)*'C&amp;B'!$D$13/SAP!$C$143)+G$26)&lt;=SAP!$D$151,IF(G$39&lt;=$C59,G$26,(((G$39-$C59)/SAP!$C$10)*'C&amp;B'!$D$13/SAP!$C$143)+G$26),"Not Possible")</f>
        <v>4.4056272067232198</v>
      </c>
      <c r="H59" s="131">
        <f>IF(IF(H$39&lt;=$C59,H$26,(((H$39-$C59)/SAP!$C$10)*'C&amp;B'!$D$13/SAP!$C$143)+H$26)&lt;=SAP!$D$151,IF(H$39&lt;=$C59,H$26,(((H$39-$C59)/SAP!$C$10)*'C&amp;B'!$D$13/SAP!$C$143)+H$26),"Not Possible")</f>
        <v>0</v>
      </c>
      <c r="I59" s="131">
        <f>IF(IF(I$39&lt;=$C59,I$26,(((I$39-$C59)/SAP!$C$10)*'C&amp;B'!$D$13/SAP!$C$143)+I$26)&lt;=SAP!$D$151,IF(I$39&lt;=$C59,I$26,(((I$39-$C59)/SAP!$C$10)*'C&amp;B'!$D$13/SAP!$C$143)+I$26),"Not Possible")</f>
        <v>4.2315945954805292</v>
      </c>
      <c r="J59" s="131">
        <f>IF(IF(J$39&lt;=$C59,J$26,(((J$39-$C59)/SAP!$C$10)*'C&amp;B'!$D$13/SAP!$C$143)+J$26)&lt;=SAP!$D$151,IF(J$39&lt;=$C59,J$26,(((J$39-$C59)/SAP!$C$10)*'C&amp;B'!$D$13/SAP!$C$143)+J$26),"Not Possible")</f>
        <v>0</v>
      </c>
      <c r="K59" s="131">
        <f>IF(IF(K$39&lt;=$C59,K$26,(((K$39-$C59)/SAP!$C$10)*'C&amp;B'!$D$13/SAP!$C$143)+K$26)&lt;=SAP!$D$151,IF(K$39&lt;=$C59,K$26,(((K$39-$C59)/SAP!$C$10)*'C&amp;B'!$D$13/SAP!$C$143)+K$26),"Not Possible")</f>
        <v>3.1863674614156441</v>
      </c>
      <c r="L59" s="131">
        <f>IF(IF(L$39&lt;=$C59,L$26,(((L$39-$C59)/SAP!$C$10)*'C&amp;B'!$D$13/SAP!$C$143)+L$26)&lt;=SAP!$D$151,IF(L$39&lt;=$C59,L$26,(((L$39-$C59)/SAP!$C$10)*'C&amp;B'!$D$13/SAP!$C$143)+L$26),"Not Possible")</f>
        <v>0</v>
      </c>
      <c r="M59" s="131">
        <f>IF(IF(M$39&lt;=$C59,M$26,(((M$39-$C59)/SAP!$C$10)*'C&amp;B'!$D$13/SAP!$C$143)+M$26)&lt;=SAP!$D$151,IF(M$39&lt;=$C59,M$26,(((M$39-$C59)/SAP!$C$10)*'C&amp;B'!$D$13/SAP!$C$143)+M$26),"Not Possible")</f>
        <v>2.3656148887163475</v>
      </c>
      <c r="N59" s="131">
        <f>IF(IF(N$39&lt;=$C59,N$26,(((N$39-$C59)/SAP!$C$10)*'C&amp;B'!$D$13/SAP!$C$143)+N$26)&lt;=SAP!$D$151,IF(N$39&lt;=$C59,N$26,(((N$39-$C59)/SAP!$C$10)*'C&amp;B'!$D$13/SAP!$C$143)+N$26),"Not Possible")</f>
        <v>0</v>
      </c>
      <c r="O59" s="131">
        <f>IF(IF(O$39&lt;=$C59,O$26,(((O$39-$C59)/SAP!$C$10)*'C&amp;B'!$D$13/SAP!$C$143)+O$26)&lt;=SAP!$D$151,IF(O$39&lt;=$C59,O$26,(((O$39-$C59)/SAP!$C$10)*'C&amp;B'!$D$13/SAP!$C$143)+O$26),"Not Possible")</f>
        <v>1.5063142499802959</v>
      </c>
      <c r="P59" s="131">
        <f>IF(IF(P$39&lt;=$C59,P$26,(((P$39-$C59)/SAP!$C$10)*'C&amp;B'!$D$13/SAP!$C$143)+P$26)&lt;=SAP!$D$151,IF(P$39&lt;=$C59,P$26,(((P$39-$C59)/SAP!$C$10)*'C&amp;B'!$D$13/SAP!$C$143)+P$26),"Not Possible")</f>
        <v>0</v>
      </c>
      <c r="Q59" s="131">
        <f>IF(IF(Q$39&lt;=$C59,Q$26,(((Q$39-$C59)/SAP!$C$10)*'C&amp;B'!$D$13/SAP!$C$143)+Q$26)&lt;=SAP!$D$151,IF(Q$39&lt;=$C59,Q$26,(((Q$39-$C59)/SAP!$C$10)*'C&amp;B'!$D$13/SAP!$C$143)+Q$26),"Not Possible")</f>
        <v>0.81244906131866079</v>
      </c>
      <c r="R59" s="131">
        <f>IF(IF(R$39&lt;=$C59,R$26,(((R$39-$C59)/SAP!$C$10)*'C&amp;B'!$D$13/SAP!$C$143)+R$26)&lt;=SAP!$D$151,IF(R$39&lt;=$C59,R$26,(((R$39-$C59)/SAP!$C$10)*'C&amp;B'!$D$13/SAP!$C$143)+R$26),"Not Possible")</f>
        <v>0</v>
      </c>
      <c r="S59" s="131">
        <f>IF(IF(S$39&lt;=$C59,S$26,(((S$39-$C59)/SAP!$C$10)*'C&amp;B'!$D$13/SAP!$C$143)+S$26)&lt;=SAP!$D$151,IF(S$39&lt;=$C59,S$26,(((S$39-$C59)/SAP!$C$10)*'C&amp;B'!$D$13/SAP!$C$143)+S$26),"Not Possible")</f>
        <v>0</v>
      </c>
      <c r="T59" s="131">
        <f>IF(IF(T$39&lt;=$C59,T$26,(((T$39-$C59)/SAP!$C$10)*'C&amp;B'!$D$13/SAP!$C$143)+T$26)&lt;=SAP!$D$151,IF(T$39&lt;=$C59,T$26,(((T$39-$C59)/SAP!$C$10)*'C&amp;B'!$D$13/SAP!$C$143)+T$26),"Not Possible")</f>
        <v>0</v>
      </c>
      <c r="V59" s="130" t="s">
        <v>610</v>
      </c>
      <c r="W59" s="82">
        <f>IF(D59=0,0,IF(D59&lt;4,'C&amp;B'!$E$316+(D59*'C&amp;B'!$E$317),D59*'C&amp;B'!$E$318))</f>
        <v>3282.5207869864698</v>
      </c>
      <c r="X59" s="82">
        <f>IF(E59=0,0,IF(E59&lt;4,'C&amp;B'!$E$316+(E59*'C&amp;B'!$E$317),E59*'C&amp;B'!$E$318))</f>
        <v>4772.7797291188845</v>
      </c>
      <c r="Y59" s="82">
        <f>IF(F59=0,0,IF(F59&lt;4,'C&amp;B'!$E$316+(F59*'C&amp;B'!$E$317),F59*'C&amp;B'!$E$318))</f>
        <v>0</v>
      </c>
      <c r="Z59" s="82">
        <f>IF(G59=0,0,IF(G59&lt;4,'C&amp;B'!$E$316+(G59*'C&amp;B'!$E$317),G59*'C&amp;B'!$E$318))</f>
        <v>4846.1899273955414</v>
      </c>
      <c r="AA59" s="82">
        <f>IF(H59=0,0,IF(H59&lt;4,'C&amp;B'!$E$316+(H59*'C&amp;B'!$E$317),H59*'C&amp;B'!$E$318))</f>
        <v>0</v>
      </c>
      <c r="AB59" s="82">
        <f>IF(I59=0,0,IF(I59&lt;4,'C&amp;B'!$E$316+(I59*'C&amp;B'!$E$317),I59*'C&amp;B'!$E$318))</f>
        <v>4654.7540550285821</v>
      </c>
      <c r="AC59" s="82">
        <f>IF(J59=0,0,IF(J59&lt;4,'C&amp;B'!$E$316+(J59*'C&amp;B'!$E$317),J59*'C&amp;B'!$E$318))</f>
        <v>0</v>
      </c>
      <c r="AD59" s="82">
        <f>IF(K59=0,0,IF(K59&lt;4,'C&amp;B'!$E$316+(K59*'C&amp;B'!$E$317),K59*'C&amp;B'!$E$318))</f>
        <v>3011.8204768493865</v>
      </c>
      <c r="AE59" s="82">
        <f>IF(L59=0,0,IF(L59&lt;4,'C&amp;B'!$E$316+(L59*'C&amp;B'!$E$317),L59*'C&amp;B'!$E$318))</f>
        <v>0</v>
      </c>
      <c r="AF59" s="82">
        <f>IF(M59=0,0,IF(M59&lt;4,'C&amp;B'!$E$316+(M59*'C&amp;B'!$E$317),M59*'C&amp;B'!$E$318))</f>
        <v>2519.3689332298086</v>
      </c>
      <c r="AG59" s="82">
        <f>IF(N59=0,0,IF(N59&lt;4,'C&amp;B'!$E$316+(N59*'C&amp;B'!$E$317),N59*'C&amp;B'!$E$318))</f>
        <v>0</v>
      </c>
      <c r="AH59" s="82">
        <f>IF(O59=0,0,IF(O59&lt;4,'C&amp;B'!$E$316+(O59*'C&amp;B'!$E$317),O59*'C&amp;B'!$E$318))</f>
        <v>2003.7885499881777</v>
      </c>
      <c r="AI59" s="82">
        <f>IF(P59=0,0,IF(P59&lt;4,'C&amp;B'!$E$316+(P59*'C&amp;B'!$E$317),P59*'C&amp;B'!$E$318))</f>
        <v>0</v>
      </c>
      <c r="AJ59" s="82">
        <f>IF(Q59=0,0,IF(Q59&lt;4,'C&amp;B'!$E$316+(Q59*'C&amp;B'!$E$317),Q59*'C&amp;B'!$E$318))</f>
        <v>1587.4694367911966</v>
      </c>
      <c r="AK59" s="82">
        <f>IF(R59=0,0,IF(R59&lt;4,'C&amp;B'!$E$316+(R59*'C&amp;B'!$E$317),R59*'C&amp;B'!$E$318))</f>
        <v>0</v>
      </c>
      <c r="AL59" s="82">
        <f>IF(S59=0,0,IF(S59&lt;4,'C&amp;B'!$E$316+(S59*'C&amp;B'!$E$317),S59*'C&amp;B'!$E$318))</f>
        <v>0</v>
      </c>
      <c r="AM59" s="82">
        <f>IF(T59=0,0,IF(T59&lt;4,'C&amp;B'!$E$316+(T59*'C&amp;B'!$E$317),T59*'C&amp;B'!$E$318))</f>
        <v>0</v>
      </c>
      <c r="AO59" s="130" t="s">
        <v>610</v>
      </c>
      <c r="AP59" s="82">
        <f t="shared" ref="AP59:AP64" si="27">AP$27-AP$26+W59</f>
        <v>50864.720786986465</v>
      </c>
      <c r="AQ59" s="82">
        <f t="shared" si="26"/>
        <v>51358.779729118884</v>
      </c>
      <c r="AR59" s="82">
        <f t="shared" si="26"/>
        <v>47070</v>
      </c>
      <c r="AS59" s="82">
        <f t="shared" si="26"/>
        <v>51646.789927395541</v>
      </c>
      <c r="AT59" s="82">
        <f t="shared" si="26"/>
        <v>47284.6</v>
      </c>
      <c r="AU59" s="82">
        <f t="shared" si="26"/>
        <v>52970.754055028585</v>
      </c>
      <c r="AV59" s="82">
        <f t="shared" si="26"/>
        <v>48800</v>
      </c>
      <c r="AW59" s="82">
        <f t="shared" si="26"/>
        <v>52012.22047684939</v>
      </c>
      <c r="AX59" s="82">
        <f t="shared" si="26"/>
        <v>49484.399999999994</v>
      </c>
      <c r="AY59" s="82">
        <f t="shared" si="26"/>
        <v>52804.968933229808</v>
      </c>
      <c r="AZ59" s="82">
        <f t="shared" si="26"/>
        <v>50769.599999999999</v>
      </c>
      <c r="BA59" s="82">
        <f t="shared" si="26"/>
        <v>51821.388549988173</v>
      </c>
      <c r="BB59" s="82">
        <f t="shared" si="26"/>
        <v>50301.599999999999</v>
      </c>
      <c r="BC59" s="82">
        <f t="shared" si="26"/>
        <v>52225.869436791188</v>
      </c>
      <c r="BD59" s="82">
        <f t="shared" si="26"/>
        <v>51122.399999999994</v>
      </c>
      <c r="BE59" s="82">
        <f t="shared" si="26"/>
        <v>49036.6</v>
      </c>
      <c r="BF59" s="82">
        <f t="shared" si="26"/>
        <v>47070</v>
      </c>
    </row>
    <row r="60" spans="2:58" s="4" customFormat="1">
      <c r="B60" s="130" t="s">
        <v>611</v>
      </c>
      <c r="C60" s="127">
        <f>SAP!D161</f>
        <v>8.6464234138942029</v>
      </c>
      <c r="D60" s="131">
        <f>IF(IF(D$39&lt;=$C60,D$26,(((D$39-$C60)/SAP!$C$10)*'C&amp;B'!$D$13/SAP!$C$143)+D$26)&lt;=SAP!$D$151,IF(D$39&lt;=$C60,D$26,(((D$39-$C60)/SAP!$C$10)*'C&amp;B'!$D$13/SAP!$C$143)+D$26),"Not Possible")</f>
        <v>4.3773811136351917</v>
      </c>
      <c r="E60" s="131">
        <f>IF(IF(E$39&lt;=$C60,E$26,(((E$39-$C60)/SAP!$C$10)*'C&amp;B'!$D$13/SAP!$C$143)+E$26)&lt;=SAP!$D$151,IF(E$39&lt;=$C60,E$26,(((E$39-$C60)/SAP!$C$10)*'C&amp;B'!$D$13/SAP!$C$143)+E$26),"Not Possible")</f>
        <v>5.0787371314930914</v>
      </c>
      <c r="F60" s="131">
        <f>IF(IF(F$39&lt;=$C60,F$26,(((F$39-$C60)/SAP!$C$10)*'C&amp;B'!$D$13/SAP!$C$143)+F$26)&lt;=SAP!$D$151,IF(F$39&lt;=$C60,F$26,(((F$39-$C60)/SAP!$C$10)*'C&amp;B'!$D$13/SAP!$C$143)+F$26),"Not Possible")</f>
        <v>0</v>
      </c>
      <c r="G60" s="131">
        <f>IF(IF(G$39&lt;=$C60,G$26,(((G$39-$C60)/SAP!$C$10)*'C&amp;B'!$D$13/SAP!$C$143)+G$26)&lt;=SAP!$D$151,IF(G$39&lt;=$C60,G$26,(((G$39-$C60)/SAP!$C$10)*'C&amp;B'!$D$13/SAP!$C$143)+G$26),"Not Possible")</f>
        <v>5.1454736753809627</v>
      </c>
      <c r="H60" s="131">
        <f>IF(IF(H$39&lt;=$C60,H$26,(((H$39-$C60)/SAP!$C$10)*'C&amp;B'!$D$13/SAP!$C$143)+H$26)&lt;=SAP!$D$151,IF(H$39&lt;=$C60,H$26,(((H$39-$C60)/SAP!$C$10)*'C&amp;B'!$D$13/SAP!$C$143)+H$26),"Not Possible")</f>
        <v>0</v>
      </c>
      <c r="I60" s="131">
        <f>IF(IF(I$39&lt;=$C60,I$26,(((I$39-$C60)/SAP!$C$10)*'C&amp;B'!$D$13/SAP!$C$143)+I$26)&lt;=SAP!$D$151,IF(I$39&lt;=$C60,I$26,(((I$39-$C60)/SAP!$C$10)*'C&amp;B'!$D$13/SAP!$C$143)+I$26),"Not Possible")</f>
        <v>4.971441064138272</v>
      </c>
      <c r="J60" s="131">
        <f>IF(IF(J$39&lt;=$C60,J$26,(((J$39-$C60)/SAP!$C$10)*'C&amp;B'!$D$13/SAP!$C$143)+J$26)&lt;=SAP!$D$151,IF(J$39&lt;=$C60,J$26,(((J$39-$C60)/SAP!$C$10)*'C&amp;B'!$D$13/SAP!$C$143)+J$26),"Not Possible")</f>
        <v>0</v>
      </c>
      <c r="K60" s="131">
        <f>IF(IF(K$39&lt;=$C60,K$26,(((K$39-$C60)/SAP!$C$10)*'C&amp;B'!$D$13/SAP!$C$143)+K$26)&lt;=SAP!$D$151,IF(K$39&lt;=$C60,K$26,(((K$39-$C60)/SAP!$C$10)*'C&amp;B'!$D$13/SAP!$C$143)+K$26),"Not Possible")</f>
        <v>3.9262139300733865</v>
      </c>
      <c r="L60" s="131">
        <f>IF(IF(L$39&lt;=$C60,L$26,(((L$39-$C60)/SAP!$C$10)*'C&amp;B'!$D$13/SAP!$C$143)+L$26)&lt;=SAP!$D$151,IF(L$39&lt;=$C60,L$26,(((L$39-$C60)/SAP!$C$10)*'C&amp;B'!$D$13/SAP!$C$143)+L$26),"Not Possible")</f>
        <v>0</v>
      </c>
      <c r="M60" s="131">
        <f>IF(IF(M$39&lt;=$C60,M$26,(((M$39-$C60)/SAP!$C$10)*'C&amp;B'!$D$13/SAP!$C$143)+M$26)&lt;=SAP!$D$151,IF(M$39&lt;=$C60,M$26,(((M$39-$C60)/SAP!$C$10)*'C&amp;B'!$D$13/SAP!$C$143)+M$26),"Not Possible")</f>
        <v>3.1054613573740899</v>
      </c>
      <c r="N60" s="131">
        <f>IF(IF(N$39&lt;=$C60,N$26,(((N$39-$C60)/SAP!$C$10)*'C&amp;B'!$D$13/SAP!$C$143)+N$26)&lt;=SAP!$D$151,IF(N$39&lt;=$C60,N$26,(((N$39-$C60)/SAP!$C$10)*'C&amp;B'!$D$13/SAP!$C$143)+N$26),"Not Possible")</f>
        <v>0</v>
      </c>
      <c r="O60" s="131">
        <f>IF(IF(O$39&lt;=$C60,O$26,(((O$39-$C60)/SAP!$C$10)*'C&amp;B'!$D$13/SAP!$C$143)+O$26)&lt;=SAP!$D$151,IF(O$39&lt;=$C60,O$26,(((O$39-$C60)/SAP!$C$10)*'C&amp;B'!$D$13/SAP!$C$143)+O$26),"Not Possible")</f>
        <v>2.2461607186380381</v>
      </c>
      <c r="P60" s="131">
        <f>IF(IF(P$39&lt;=$C60,P$26,(((P$39-$C60)/SAP!$C$10)*'C&amp;B'!$D$13/SAP!$C$143)+P$26)&lt;=SAP!$D$151,IF(P$39&lt;=$C60,P$26,(((P$39-$C60)/SAP!$C$10)*'C&amp;B'!$D$13/SAP!$C$143)+P$26),"Not Possible")</f>
        <v>0</v>
      </c>
      <c r="Q60" s="131">
        <f>IF(IF(Q$39&lt;=$C60,Q$26,(((Q$39-$C60)/SAP!$C$10)*'C&amp;B'!$D$13/SAP!$C$143)+Q$26)&lt;=SAP!$D$151,IF(Q$39&lt;=$C60,Q$26,(((Q$39-$C60)/SAP!$C$10)*'C&amp;B'!$D$13/SAP!$C$143)+Q$26),"Not Possible")</f>
        <v>1.5522955299764027</v>
      </c>
      <c r="R60" s="131">
        <f>IF(IF(R$39&lt;=$C60,R$26,(((R$39-$C60)/SAP!$C$10)*'C&amp;B'!$D$13/SAP!$C$143)+R$26)&lt;=SAP!$D$151,IF(R$39&lt;=$C60,R$26,(((R$39-$C60)/SAP!$C$10)*'C&amp;B'!$D$13/SAP!$C$143)+R$26),"Not Possible")</f>
        <v>0</v>
      </c>
      <c r="S60" s="131">
        <f>IF(IF(S$39&lt;=$C60,S$26,(((S$39-$C60)/SAP!$C$10)*'C&amp;B'!$D$13/SAP!$C$143)+S$26)&lt;=SAP!$D$151,IF(S$39&lt;=$C60,S$26,(((S$39-$C60)/SAP!$C$10)*'C&amp;B'!$D$13/SAP!$C$143)+S$26),"Not Possible")</f>
        <v>0</v>
      </c>
      <c r="T60" s="131">
        <f>IF(IF(T$39&lt;=$C60,T$26,(((T$39-$C60)/SAP!$C$10)*'C&amp;B'!$D$13/SAP!$C$143)+T$26)&lt;=SAP!$D$151,IF(T$39&lt;=$C60,T$26,(((T$39-$C60)/SAP!$C$10)*'C&amp;B'!$D$13/SAP!$C$143)+T$26),"Not Possible")</f>
        <v>0</v>
      </c>
      <c r="V60" s="130" t="s">
        <v>611</v>
      </c>
      <c r="W60" s="82">
        <f>IF(D60=0,0,IF(D60&lt;4,'C&amp;B'!$E$316+(D60*'C&amp;B'!$E$317),D60*'C&amp;B'!$E$318))</f>
        <v>4815.1192249987107</v>
      </c>
      <c r="X60" s="82">
        <f>IF(E60=0,0,IF(E60&lt;4,'C&amp;B'!$E$316+(E60*'C&amp;B'!$E$317),E60*'C&amp;B'!$E$318))</f>
        <v>5586.6108446424005</v>
      </c>
      <c r="Y60" s="82">
        <f>IF(F60=0,0,IF(F60&lt;4,'C&amp;B'!$E$316+(F60*'C&amp;B'!$E$317),F60*'C&amp;B'!$E$318))</f>
        <v>0</v>
      </c>
      <c r="Z60" s="82">
        <f>IF(G60=0,0,IF(G60&lt;4,'C&amp;B'!$E$316+(G60*'C&amp;B'!$E$317),G60*'C&amp;B'!$E$318))</f>
        <v>5660.0210429190593</v>
      </c>
      <c r="AA60" s="82">
        <f>IF(H60=0,0,IF(H60&lt;4,'C&amp;B'!$E$316+(H60*'C&amp;B'!$E$317),H60*'C&amp;B'!$E$318))</f>
        <v>0</v>
      </c>
      <c r="AB60" s="82">
        <f>IF(I60=0,0,IF(I60&lt;4,'C&amp;B'!$E$316+(I60*'C&amp;B'!$E$317),I60*'C&amp;B'!$E$318))</f>
        <v>5468.585170552099</v>
      </c>
      <c r="AC60" s="82">
        <f>IF(J60=0,0,IF(J60&lt;4,'C&amp;B'!$E$316+(J60*'C&amp;B'!$E$317),J60*'C&amp;B'!$E$318))</f>
        <v>0</v>
      </c>
      <c r="AD60" s="82">
        <f>IF(K60=0,0,IF(K60&lt;4,'C&amp;B'!$E$316+(K60*'C&amp;B'!$E$317),K60*'C&amp;B'!$E$318))</f>
        <v>3455.7283580440317</v>
      </c>
      <c r="AE60" s="82">
        <f>IF(L60=0,0,IF(L60&lt;4,'C&amp;B'!$E$316+(L60*'C&amp;B'!$E$317),L60*'C&amp;B'!$E$318))</f>
        <v>0</v>
      </c>
      <c r="AF60" s="82">
        <f>IF(M60=0,0,IF(M60&lt;4,'C&amp;B'!$E$316+(M60*'C&amp;B'!$E$317),M60*'C&amp;B'!$E$318))</f>
        <v>2963.2768144244537</v>
      </c>
      <c r="AG60" s="82">
        <f>IF(N60=0,0,IF(N60&lt;4,'C&amp;B'!$E$316+(N60*'C&amp;B'!$E$317),N60*'C&amp;B'!$E$318))</f>
        <v>0</v>
      </c>
      <c r="AH60" s="82">
        <f>IF(O60=0,0,IF(O60&lt;4,'C&amp;B'!$E$316+(O60*'C&amp;B'!$E$317),O60*'C&amp;B'!$E$318))</f>
        <v>2447.6964311828228</v>
      </c>
      <c r="AI60" s="82">
        <f>IF(P60=0,0,IF(P60&lt;4,'C&amp;B'!$E$316+(P60*'C&amp;B'!$E$317),P60*'C&amp;B'!$E$318))</f>
        <v>0</v>
      </c>
      <c r="AJ60" s="82">
        <f>IF(Q60=0,0,IF(Q60&lt;4,'C&amp;B'!$E$316+(Q60*'C&amp;B'!$E$317),Q60*'C&amp;B'!$E$318))</f>
        <v>2031.3773179858417</v>
      </c>
      <c r="AK60" s="82">
        <f>IF(R60=0,0,IF(R60&lt;4,'C&amp;B'!$E$316+(R60*'C&amp;B'!$E$317),R60*'C&amp;B'!$E$318))</f>
        <v>0</v>
      </c>
      <c r="AL60" s="82">
        <f>IF(S60=0,0,IF(S60&lt;4,'C&amp;B'!$E$316+(S60*'C&amp;B'!$E$317),S60*'C&amp;B'!$E$318))</f>
        <v>0</v>
      </c>
      <c r="AM60" s="82">
        <f>IF(T60=0,0,IF(T60&lt;4,'C&amp;B'!$E$316+(T60*'C&amp;B'!$E$317),T60*'C&amp;B'!$E$318))</f>
        <v>0</v>
      </c>
      <c r="AO60" s="130" t="s">
        <v>611</v>
      </c>
      <c r="AP60" s="82">
        <f t="shared" si="27"/>
        <v>52397.319224998704</v>
      </c>
      <c r="AQ60" s="82">
        <f t="shared" si="26"/>
        <v>52172.610844642404</v>
      </c>
      <c r="AR60" s="82">
        <f t="shared" si="26"/>
        <v>47070</v>
      </c>
      <c r="AS60" s="82">
        <f t="shared" si="26"/>
        <v>52460.621042919054</v>
      </c>
      <c r="AT60" s="82">
        <f t="shared" si="26"/>
        <v>47284.6</v>
      </c>
      <c r="AU60" s="82">
        <f t="shared" si="26"/>
        <v>53784.585170552098</v>
      </c>
      <c r="AV60" s="82">
        <f t="shared" si="26"/>
        <v>48800</v>
      </c>
      <c r="AW60" s="82">
        <f t="shared" si="26"/>
        <v>52456.128358044036</v>
      </c>
      <c r="AX60" s="82">
        <f t="shared" si="26"/>
        <v>49484.399999999994</v>
      </c>
      <c r="AY60" s="82">
        <f t="shared" si="26"/>
        <v>53248.876814424453</v>
      </c>
      <c r="AZ60" s="82">
        <f t="shared" si="26"/>
        <v>50769.599999999999</v>
      </c>
      <c r="BA60" s="82">
        <f t="shared" si="26"/>
        <v>52265.296431182818</v>
      </c>
      <c r="BB60" s="82">
        <f t="shared" si="26"/>
        <v>50301.599999999999</v>
      </c>
      <c r="BC60" s="82">
        <f t="shared" si="26"/>
        <v>52669.777317985834</v>
      </c>
      <c r="BD60" s="82">
        <f t="shared" si="26"/>
        <v>51122.399999999994</v>
      </c>
      <c r="BE60" s="82">
        <f t="shared" si="26"/>
        <v>49036.6</v>
      </c>
      <c r="BF60" s="82">
        <f t="shared" si="26"/>
        <v>47070</v>
      </c>
    </row>
    <row r="61" spans="2:58" s="4" customFormat="1">
      <c r="B61" s="130" t="s">
        <v>612</v>
      </c>
      <c r="C61" s="127">
        <f>SAP!D162</f>
        <v>7.5656204871574273</v>
      </c>
      <c r="D61" s="131">
        <f>IF(IF(D$39&lt;=$C61,D$26,(((D$39-$C61)/SAP!$C$10)*'C&amp;B'!$D$13/SAP!$C$143)+D$26)&lt;=SAP!$D$151,IF(D$39&lt;=$C61,D$26,(((D$39-$C61)/SAP!$C$10)*'C&amp;B'!$D$13/SAP!$C$143)+D$26),"Not Possible")</f>
        <v>5.1172275822929336</v>
      </c>
      <c r="E61" s="131" t="str">
        <f>IF(IF(E$39&lt;=$C61,E$26,(((E$39-$C61)/SAP!$C$10)*'C&amp;B'!$D$13/SAP!$C$143)+E$26)&lt;=SAP!$D$151,IF(E$39&lt;=$C61,E$26,(((E$39-$C61)/SAP!$C$10)*'C&amp;B'!$D$13/SAP!$C$143)+E$26),"Not Possible")</f>
        <v>Not Possible</v>
      </c>
      <c r="F61" s="131">
        <f>IF(IF(F$39&lt;=$C61,F$26,(((F$39-$C61)/SAP!$C$10)*'C&amp;B'!$D$13/SAP!$C$143)+F$26)&lt;=SAP!$D$151,IF(F$39&lt;=$C61,F$26,(((F$39-$C61)/SAP!$C$10)*'C&amp;B'!$D$13/SAP!$C$143)+F$26),"Not Possible")</f>
        <v>0</v>
      </c>
      <c r="G61" s="131" t="str">
        <f>IF(IF(G$39&lt;=$C61,G$26,(((G$39-$C61)/SAP!$C$10)*'C&amp;B'!$D$13/SAP!$C$143)+G$26)&lt;=SAP!$D$151,IF(G$39&lt;=$C61,G$26,(((G$39-$C61)/SAP!$C$10)*'C&amp;B'!$D$13/SAP!$C$143)+G$26),"Not Possible")</f>
        <v>Not Possible</v>
      </c>
      <c r="H61" s="131">
        <f>IF(IF(H$39&lt;=$C61,H$26,(((H$39-$C61)/SAP!$C$10)*'C&amp;B'!$D$13/SAP!$C$143)+H$26)&lt;=SAP!$D$151,IF(H$39&lt;=$C61,H$26,(((H$39-$C61)/SAP!$C$10)*'C&amp;B'!$D$13/SAP!$C$143)+H$26),"Not Possible")</f>
        <v>0</v>
      </c>
      <c r="I61" s="131" t="str">
        <f>IF(IF(I$39&lt;=$C61,I$26,(((I$39-$C61)/SAP!$C$10)*'C&amp;B'!$D$13/SAP!$C$143)+I$26)&lt;=SAP!$D$151,IF(I$39&lt;=$C61,I$26,(((I$39-$C61)/SAP!$C$10)*'C&amp;B'!$D$13/SAP!$C$143)+I$26),"Not Possible")</f>
        <v>Not Possible</v>
      </c>
      <c r="J61" s="131">
        <f>IF(IF(J$39&lt;=$C61,J$26,(((J$39-$C61)/SAP!$C$10)*'C&amp;B'!$D$13/SAP!$C$143)+J$26)&lt;=SAP!$D$151,IF(J$39&lt;=$C61,J$26,(((J$39-$C61)/SAP!$C$10)*'C&amp;B'!$D$13/SAP!$C$143)+J$26),"Not Possible")</f>
        <v>0</v>
      </c>
      <c r="K61" s="131">
        <f>IF(IF(K$39&lt;=$C61,K$26,(((K$39-$C61)/SAP!$C$10)*'C&amp;B'!$D$13/SAP!$C$143)+K$26)&lt;=SAP!$D$151,IF(K$39&lt;=$C61,K$26,(((K$39-$C61)/SAP!$C$10)*'C&amp;B'!$D$13/SAP!$C$143)+K$26),"Not Possible")</f>
        <v>4.666060398731128</v>
      </c>
      <c r="L61" s="131">
        <f>IF(IF(L$39&lt;=$C61,L$26,(((L$39-$C61)/SAP!$C$10)*'C&amp;B'!$D$13/SAP!$C$143)+L$26)&lt;=SAP!$D$151,IF(L$39&lt;=$C61,L$26,(((L$39-$C61)/SAP!$C$10)*'C&amp;B'!$D$13/SAP!$C$143)+L$26),"Not Possible")</f>
        <v>0</v>
      </c>
      <c r="M61" s="131">
        <f>IF(IF(M$39&lt;=$C61,M$26,(((M$39-$C61)/SAP!$C$10)*'C&amp;B'!$D$13/SAP!$C$143)+M$26)&lt;=SAP!$D$151,IF(M$39&lt;=$C61,M$26,(((M$39-$C61)/SAP!$C$10)*'C&amp;B'!$D$13/SAP!$C$143)+M$26),"Not Possible")</f>
        <v>3.8453078260318314</v>
      </c>
      <c r="N61" s="131">
        <f>IF(IF(N$39&lt;=$C61,N$26,(((N$39-$C61)/SAP!$C$10)*'C&amp;B'!$D$13/SAP!$C$143)+N$26)&lt;=SAP!$D$151,IF(N$39&lt;=$C61,N$26,(((N$39-$C61)/SAP!$C$10)*'C&amp;B'!$D$13/SAP!$C$143)+N$26),"Not Possible")</f>
        <v>0</v>
      </c>
      <c r="O61" s="131">
        <f>IF(IF(O$39&lt;=$C61,O$26,(((O$39-$C61)/SAP!$C$10)*'C&amp;B'!$D$13/SAP!$C$143)+O$26)&lt;=SAP!$D$151,IF(O$39&lt;=$C61,O$26,(((O$39-$C61)/SAP!$C$10)*'C&amp;B'!$D$13/SAP!$C$143)+O$26),"Not Possible")</f>
        <v>2.9860071872957792</v>
      </c>
      <c r="P61" s="131">
        <f>IF(IF(P$39&lt;=$C61,P$26,(((P$39-$C61)/SAP!$C$10)*'C&amp;B'!$D$13/SAP!$C$143)+P$26)&lt;=SAP!$D$151,IF(P$39&lt;=$C61,P$26,(((P$39-$C61)/SAP!$C$10)*'C&amp;B'!$D$13/SAP!$C$143)+P$26),"Not Possible")</f>
        <v>0</v>
      </c>
      <c r="Q61" s="131">
        <f>IF(IF(Q$39&lt;=$C61,Q$26,(((Q$39-$C61)/SAP!$C$10)*'C&amp;B'!$D$13/SAP!$C$143)+Q$26)&lt;=SAP!$D$151,IF(Q$39&lt;=$C61,Q$26,(((Q$39-$C61)/SAP!$C$10)*'C&amp;B'!$D$13/SAP!$C$143)+Q$26),"Not Possible")</f>
        <v>2.2921419986341438</v>
      </c>
      <c r="R61" s="131">
        <f>IF(IF(R$39&lt;=$C61,R$26,(((R$39-$C61)/SAP!$C$10)*'C&amp;B'!$D$13/SAP!$C$143)+R$26)&lt;=SAP!$D$151,IF(R$39&lt;=$C61,R$26,(((R$39-$C61)/SAP!$C$10)*'C&amp;B'!$D$13/SAP!$C$143)+R$26),"Not Possible")</f>
        <v>0</v>
      </c>
      <c r="S61" s="131">
        <f>IF(IF(S$39&lt;=$C61,S$26,(((S$39-$C61)/SAP!$C$10)*'C&amp;B'!$D$13/SAP!$C$143)+S$26)&lt;=SAP!$D$151,IF(S$39&lt;=$C61,S$26,(((S$39-$C61)/SAP!$C$10)*'C&amp;B'!$D$13/SAP!$C$143)+S$26),"Not Possible")</f>
        <v>0</v>
      </c>
      <c r="T61" s="131">
        <f>IF(IF(T$39&lt;=$C61,T$26,(((T$39-$C61)/SAP!$C$10)*'C&amp;B'!$D$13/SAP!$C$143)+T$26)&lt;=SAP!$D$151,IF(T$39&lt;=$C61,T$26,(((T$39-$C61)/SAP!$C$10)*'C&amp;B'!$D$13/SAP!$C$143)+T$26),"Not Possible")</f>
        <v>0</v>
      </c>
      <c r="V61" s="130" t="s">
        <v>612</v>
      </c>
      <c r="W61" s="82">
        <f>IF(D61=0,0,IF(D61&lt;4,'C&amp;B'!$E$316+(D61*'C&amp;B'!$E$317),D61*'C&amp;B'!$E$318))</f>
        <v>5628.9503405222267</v>
      </c>
      <c r="X61" s="82" t="e">
        <f>IF(E61=0,0,IF(E61&lt;4,'C&amp;B'!$E$316+(E61*'C&amp;B'!$E$317),E61*'C&amp;B'!$E$318))</f>
        <v>#VALUE!</v>
      </c>
      <c r="Y61" s="82">
        <f>IF(F61=0,0,IF(F61&lt;4,'C&amp;B'!$E$316+(F61*'C&amp;B'!$E$317),F61*'C&amp;B'!$E$318))</f>
        <v>0</v>
      </c>
      <c r="Z61" s="82" t="e">
        <f>IF(G61=0,0,IF(G61&lt;4,'C&amp;B'!$E$316+(G61*'C&amp;B'!$E$317),G61*'C&amp;B'!$E$318))</f>
        <v>#VALUE!</v>
      </c>
      <c r="AA61" s="82">
        <f>IF(H61=0,0,IF(H61&lt;4,'C&amp;B'!$E$316+(H61*'C&amp;B'!$E$317),H61*'C&amp;B'!$E$318))</f>
        <v>0</v>
      </c>
      <c r="AB61" s="82" t="e">
        <f>IF(I61=0,0,IF(I61&lt;4,'C&amp;B'!$E$316+(I61*'C&amp;B'!$E$317),I61*'C&amp;B'!$E$318))</f>
        <v>#VALUE!</v>
      </c>
      <c r="AC61" s="82">
        <f>IF(J61=0,0,IF(J61&lt;4,'C&amp;B'!$E$316+(J61*'C&amp;B'!$E$317),J61*'C&amp;B'!$E$318))</f>
        <v>0</v>
      </c>
      <c r="AD61" s="82">
        <f>IF(K61=0,0,IF(K61&lt;4,'C&amp;B'!$E$316+(K61*'C&amp;B'!$E$317),K61*'C&amp;B'!$E$318))</f>
        <v>5132.6664386042412</v>
      </c>
      <c r="AE61" s="82">
        <f>IF(L61=0,0,IF(L61&lt;4,'C&amp;B'!$E$316+(L61*'C&amp;B'!$E$317),L61*'C&amp;B'!$E$318))</f>
        <v>0</v>
      </c>
      <c r="AF61" s="82">
        <f>IF(M61=0,0,IF(M61&lt;4,'C&amp;B'!$E$316+(M61*'C&amp;B'!$E$317),M61*'C&amp;B'!$E$318))</f>
        <v>3407.1846956190989</v>
      </c>
      <c r="AG61" s="82">
        <f>IF(N61=0,0,IF(N61&lt;4,'C&amp;B'!$E$316+(N61*'C&amp;B'!$E$317),N61*'C&amp;B'!$E$318))</f>
        <v>0</v>
      </c>
      <c r="AH61" s="82">
        <f>IF(O61=0,0,IF(O61&lt;4,'C&amp;B'!$E$316+(O61*'C&amp;B'!$E$317),O61*'C&amp;B'!$E$318))</f>
        <v>2891.6043123774675</v>
      </c>
      <c r="AI61" s="82">
        <f>IF(P61=0,0,IF(P61&lt;4,'C&amp;B'!$E$316+(P61*'C&amp;B'!$E$317),P61*'C&amp;B'!$E$318))</f>
        <v>0</v>
      </c>
      <c r="AJ61" s="82">
        <f>IF(Q61=0,0,IF(Q61&lt;4,'C&amp;B'!$E$316+(Q61*'C&amp;B'!$E$317),Q61*'C&amp;B'!$E$318))</f>
        <v>2475.2851991804864</v>
      </c>
      <c r="AK61" s="82">
        <f>IF(R61=0,0,IF(R61&lt;4,'C&amp;B'!$E$316+(R61*'C&amp;B'!$E$317),R61*'C&amp;B'!$E$318))</f>
        <v>0</v>
      </c>
      <c r="AL61" s="82">
        <f>IF(S61=0,0,IF(S61&lt;4,'C&amp;B'!$E$316+(S61*'C&amp;B'!$E$317),S61*'C&amp;B'!$E$318))</f>
        <v>0</v>
      </c>
      <c r="AM61" s="82">
        <f>IF(T61=0,0,IF(T61&lt;4,'C&amp;B'!$E$316+(T61*'C&amp;B'!$E$317),T61*'C&amp;B'!$E$318))</f>
        <v>0</v>
      </c>
      <c r="AO61" s="130" t="s">
        <v>612</v>
      </c>
      <c r="AP61" s="82">
        <f t="shared" si="27"/>
        <v>53211.150340522225</v>
      </c>
      <c r="AQ61" s="82" t="e">
        <f t="shared" si="26"/>
        <v>#VALUE!</v>
      </c>
      <c r="AR61" s="82">
        <f t="shared" si="26"/>
        <v>47070</v>
      </c>
      <c r="AS61" s="82" t="e">
        <f t="shared" si="26"/>
        <v>#VALUE!</v>
      </c>
      <c r="AT61" s="82">
        <f t="shared" si="26"/>
        <v>47284.6</v>
      </c>
      <c r="AU61" s="82" t="e">
        <f t="shared" si="26"/>
        <v>#VALUE!</v>
      </c>
      <c r="AV61" s="82">
        <f t="shared" si="26"/>
        <v>48800</v>
      </c>
      <c r="AW61" s="82">
        <f t="shared" si="26"/>
        <v>54133.066438604241</v>
      </c>
      <c r="AX61" s="82">
        <f t="shared" si="26"/>
        <v>49484.399999999994</v>
      </c>
      <c r="AY61" s="82">
        <f t="shared" si="26"/>
        <v>53692.784695619099</v>
      </c>
      <c r="AZ61" s="82">
        <f t="shared" si="26"/>
        <v>50769.599999999999</v>
      </c>
      <c r="BA61" s="82">
        <f t="shared" si="26"/>
        <v>52709.204312377464</v>
      </c>
      <c r="BB61" s="82">
        <f t="shared" si="26"/>
        <v>50301.599999999999</v>
      </c>
      <c r="BC61" s="82">
        <f t="shared" si="26"/>
        <v>53113.68519918048</v>
      </c>
      <c r="BD61" s="82">
        <f t="shared" si="26"/>
        <v>51122.399999999994</v>
      </c>
      <c r="BE61" s="82">
        <f t="shared" si="26"/>
        <v>49036.6</v>
      </c>
      <c r="BF61" s="82">
        <f t="shared" si="26"/>
        <v>47070</v>
      </c>
    </row>
    <row r="62" spans="2:58" s="4" customFormat="1">
      <c r="B62" s="130" t="s">
        <v>613</v>
      </c>
      <c r="C62" s="127">
        <f>SAP!D163</f>
        <v>6.4848175604206526</v>
      </c>
      <c r="D62" s="131" t="str">
        <f>IF(IF(D$39&lt;=$C62,D$26,(((D$39-$C62)/SAP!$C$10)*'C&amp;B'!$D$13/SAP!$C$143)+D$26)&lt;=SAP!$D$151,IF(D$39&lt;=$C62,D$26,(((D$39-$C62)/SAP!$C$10)*'C&amp;B'!$D$13/SAP!$C$143)+D$26),"Not Possible")</f>
        <v>Not Possible</v>
      </c>
      <c r="E62" s="131" t="str">
        <f>IF(IF(E$39&lt;=$C62,E$26,(((E$39-$C62)/SAP!$C$10)*'C&amp;B'!$D$13/SAP!$C$143)+E$26)&lt;=SAP!$D$151,IF(E$39&lt;=$C62,E$26,(((E$39-$C62)/SAP!$C$10)*'C&amp;B'!$D$13/SAP!$C$143)+E$26),"Not Possible")</f>
        <v>Not Possible</v>
      </c>
      <c r="F62" s="131">
        <f>IF(IF(F$39&lt;=$C62,F$26,(((F$39-$C62)/SAP!$C$10)*'C&amp;B'!$D$13/SAP!$C$143)+F$26)&lt;=SAP!$D$151,IF(F$39&lt;=$C62,F$26,(((F$39-$C62)/SAP!$C$10)*'C&amp;B'!$D$13/SAP!$C$143)+F$26),"Not Possible")</f>
        <v>0</v>
      </c>
      <c r="G62" s="131" t="str">
        <f>IF(IF(G$39&lt;=$C62,G$26,(((G$39-$C62)/SAP!$C$10)*'C&amp;B'!$D$13/SAP!$C$143)+G$26)&lt;=SAP!$D$151,IF(G$39&lt;=$C62,G$26,(((G$39-$C62)/SAP!$C$10)*'C&amp;B'!$D$13/SAP!$C$143)+G$26),"Not Possible")</f>
        <v>Not Possible</v>
      </c>
      <c r="H62" s="131">
        <f>IF(IF(H$39&lt;=$C62,H$26,(((H$39-$C62)/SAP!$C$10)*'C&amp;B'!$D$13/SAP!$C$143)+H$26)&lt;=SAP!$D$151,IF(H$39&lt;=$C62,H$26,(((H$39-$C62)/SAP!$C$10)*'C&amp;B'!$D$13/SAP!$C$143)+H$26),"Not Possible")</f>
        <v>0</v>
      </c>
      <c r="I62" s="131" t="str">
        <f>IF(IF(I$39&lt;=$C62,I$26,(((I$39-$C62)/SAP!$C$10)*'C&amp;B'!$D$13/SAP!$C$143)+I$26)&lt;=SAP!$D$151,IF(I$39&lt;=$C62,I$26,(((I$39-$C62)/SAP!$C$10)*'C&amp;B'!$D$13/SAP!$C$143)+I$26),"Not Possible")</f>
        <v>Not Possible</v>
      </c>
      <c r="J62" s="131">
        <f>IF(IF(J$39&lt;=$C62,J$26,(((J$39-$C62)/SAP!$C$10)*'C&amp;B'!$D$13/SAP!$C$143)+J$26)&lt;=SAP!$D$151,IF(J$39&lt;=$C62,J$26,(((J$39-$C62)/SAP!$C$10)*'C&amp;B'!$D$13/SAP!$C$143)+J$26),"Not Possible")</f>
        <v>0</v>
      </c>
      <c r="K62" s="131" t="str">
        <f>IF(IF(K$39&lt;=$C62,K$26,(((K$39-$C62)/SAP!$C$10)*'C&amp;B'!$D$13/SAP!$C$143)+K$26)&lt;=SAP!$D$151,IF(K$39&lt;=$C62,K$26,(((K$39-$C62)/SAP!$C$10)*'C&amp;B'!$D$13/SAP!$C$143)+K$26),"Not Possible")</f>
        <v>Not Possible</v>
      </c>
      <c r="L62" s="131">
        <f>IF(IF(L$39&lt;=$C62,L$26,(((L$39-$C62)/SAP!$C$10)*'C&amp;B'!$D$13/SAP!$C$143)+L$26)&lt;=SAP!$D$151,IF(L$39&lt;=$C62,L$26,(((L$39-$C62)/SAP!$C$10)*'C&amp;B'!$D$13/SAP!$C$143)+L$26),"Not Possible")</f>
        <v>0</v>
      </c>
      <c r="M62" s="131">
        <f>IF(IF(M$39&lt;=$C62,M$26,(((M$39-$C62)/SAP!$C$10)*'C&amp;B'!$D$13/SAP!$C$143)+M$26)&lt;=SAP!$D$151,IF(M$39&lt;=$C62,M$26,(((M$39-$C62)/SAP!$C$10)*'C&amp;B'!$D$13/SAP!$C$143)+M$26),"Not Possible")</f>
        <v>4.5851542946895725</v>
      </c>
      <c r="N62" s="131">
        <f>IF(IF(N$39&lt;=$C62,N$26,(((N$39-$C62)/SAP!$C$10)*'C&amp;B'!$D$13/SAP!$C$143)+N$26)&lt;=SAP!$D$151,IF(N$39&lt;=$C62,N$26,(((N$39-$C62)/SAP!$C$10)*'C&amp;B'!$D$13/SAP!$C$143)+N$26),"Not Possible")</f>
        <v>0</v>
      </c>
      <c r="O62" s="131">
        <f>IF(IF(O$39&lt;=$C62,O$26,(((O$39-$C62)/SAP!$C$10)*'C&amp;B'!$D$13/SAP!$C$143)+O$26)&lt;=SAP!$D$151,IF(O$39&lt;=$C62,O$26,(((O$39-$C62)/SAP!$C$10)*'C&amp;B'!$D$13/SAP!$C$143)+O$26),"Not Possible")</f>
        <v>3.7258536559535202</v>
      </c>
      <c r="P62" s="131">
        <f>IF(IF(P$39&lt;=$C62,P$26,(((P$39-$C62)/SAP!$C$10)*'C&amp;B'!$D$13/SAP!$C$143)+P$26)&lt;=SAP!$D$151,IF(P$39&lt;=$C62,P$26,(((P$39-$C62)/SAP!$C$10)*'C&amp;B'!$D$13/SAP!$C$143)+P$26),"Not Possible")</f>
        <v>0</v>
      </c>
      <c r="Q62" s="131">
        <f>IF(IF(Q$39&lt;=$C62,Q$26,(((Q$39-$C62)/SAP!$C$10)*'C&amp;B'!$D$13/SAP!$C$143)+Q$26)&lt;=SAP!$D$151,IF(Q$39&lt;=$C62,Q$26,(((Q$39-$C62)/SAP!$C$10)*'C&amp;B'!$D$13/SAP!$C$143)+Q$26),"Not Possible")</f>
        <v>3.0319884672918849</v>
      </c>
      <c r="R62" s="131">
        <f>IF(IF(R$39&lt;=$C62,R$26,(((R$39-$C62)/SAP!$C$10)*'C&amp;B'!$D$13/SAP!$C$143)+R$26)&lt;=SAP!$D$151,IF(R$39&lt;=$C62,R$26,(((R$39-$C62)/SAP!$C$10)*'C&amp;B'!$D$13/SAP!$C$143)+R$26),"Not Possible")</f>
        <v>0</v>
      </c>
      <c r="S62" s="131">
        <f>IF(IF(S$39&lt;=$C62,S$26,(((S$39-$C62)/SAP!$C$10)*'C&amp;B'!$D$13/SAP!$C$143)+S$26)&lt;=SAP!$D$151,IF(S$39&lt;=$C62,S$26,(((S$39-$C62)/SAP!$C$10)*'C&amp;B'!$D$13/SAP!$C$143)+S$26),"Not Possible")</f>
        <v>0</v>
      </c>
      <c r="T62" s="131">
        <f>IF(IF(T$39&lt;=$C62,T$26,(((T$39-$C62)/SAP!$C$10)*'C&amp;B'!$D$13/SAP!$C$143)+T$26)&lt;=SAP!$D$151,IF(T$39&lt;=$C62,T$26,(((T$39-$C62)/SAP!$C$10)*'C&amp;B'!$D$13/SAP!$C$143)+T$26),"Not Possible")</f>
        <v>0</v>
      </c>
      <c r="V62" s="130" t="s">
        <v>613</v>
      </c>
      <c r="W62" s="82" t="e">
        <f>IF(D62=0,0,IF(D62&lt;4,'C&amp;B'!$E$316+(D62*'C&amp;B'!$E$317),D62*'C&amp;B'!$E$318))</f>
        <v>#VALUE!</v>
      </c>
      <c r="X62" s="82" t="e">
        <f>IF(E62=0,0,IF(E62&lt;4,'C&amp;B'!$E$316+(E62*'C&amp;B'!$E$317),E62*'C&amp;B'!$E$318))</f>
        <v>#VALUE!</v>
      </c>
      <c r="Y62" s="82">
        <f>IF(F62=0,0,IF(F62&lt;4,'C&amp;B'!$E$316+(F62*'C&amp;B'!$E$317),F62*'C&amp;B'!$E$318))</f>
        <v>0</v>
      </c>
      <c r="Z62" s="82" t="e">
        <f>IF(G62=0,0,IF(G62&lt;4,'C&amp;B'!$E$316+(G62*'C&amp;B'!$E$317),G62*'C&amp;B'!$E$318))</f>
        <v>#VALUE!</v>
      </c>
      <c r="AA62" s="82">
        <f>IF(H62=0,0,IF(H62&lt;4,'C&amp;B'!$E$316+(H62*'C&amp;B'!$E$317),H62*'C&amp;B'!$E$318))</f>
        <v>0</v>
      </c>
      <c r="AB62" s="82" t="e">
        <f>IF(I62=0,0,IF(I62&lt;4,'C&amp;B'!$E$316+(I62*'C&amp;B'!$E$317),I62*'C&amp;B'!$E$318))</f>
        <v>#VALUE!</v>
      </c>
      <c r="AC62" s="82">
        <f>IF(J62=0,0,IF(J62&lt;4,'C&amp;B'!$E$316+(J62*'C&amp;B'!$E$317),J62*'C&amp;B'!$E$318))</f>
        <v>0</v>
      </c>
      <c r="AD62" s="82" t="e">
        <f>IF(K62=0,0,IF(K62&lt;4,'C&amp;B'!$E$316+(K62*'C&amp;B'!$E$317),K62*'C&amp;B'!$E$318))</f>
        <v>#VALUE!</v>
      </c>
      <c r="AE62" s="82">
        <f>IF(L62=0,0,IF(L62&lt;4,'C&amp;B'!$E$316+(L62*'C&amp;B'!$E$317),L62*'C&amp;B'!$E$318))</f>
        <v>0</v>
      </c>
      <c r="AF62" s="82">
        <f>IF(M62=0,0,IF(M62&lt;4,'C&amp;B'!$E$316+(M62*'C&amp;B'!$E$317),M62*'C&amp;B'!$E$318))</f>
        <v>5043.6697241585298</v>
      </c>
      <c r="AG62" s="82">
        <f>IF(N62=0,0,IF(N62&lt;4,'C&amp;B'!$E$316+(N62*'C&amp;B'!$E$317),N62*'C&amp;B'!$E$318))</f>
        <v>0</v>
      </c>
      <c r="AH62" s="82">
        <f>IF(O62=0,0,IF(O62&lt;4,'C&amp;B'!$E$316+(O62*'C&amp;B'!$E$317),O62*'C&amp;B'!$E$318))</f>
        <v>3335.5121935721122</v>
      </c>
      <c r="AI62" s="82">
        <f>IF(P62=0,0,IF(P62&lt;4,'C&amp;B'!$E$316+(P62*'C&amp;B'!$E$317),P62*'C&amp;B'!$E$318))</f>
        <v>0</v>
      </c>
      <c r="AJ62" s="82">
        <f>IF(Q62=0,0,IF(Q62&lt;4,'C&amp;B'!$E$316+(Q62*'C&amp;B'!$E$317),Q62*'C&amp;B'!$E$318))</f>
        <v>2919.1930803751311</v>
      </c>
      <c r="AK62" s="82">
        <f>IF(R62=0,0,IF(R62&lt;4,'C&amp;B'!$E$316+(R62*'C&amp;B'!$E$317),R62*'C&amp;B'!$E$318))</f>
        <v>0</v>
      </c>
      <c r="AL62" s="82">
        <f>IF(S62=0,0,IF(S62&lt;4,'C&amp;B'!$E$316+(S62*'C&amp;B'!$E$317),S62*'C&amp;B'!$E$318))</f>
        <v>0</v>
      </c>
      <c r="AM62" s="82">
        <f>IF(T62=0,0,IF(T62&lt;4,'C&amp;B'!$E$316+(T62*'C&amp;B'!$E$317),T62*'C&amp;B'!$E$318))</f>
        <v>0</v>
      </c>
      <c r="AO62" s="130" t="s">
        <v>613</v>
      </c>
      <c r="AP62" s="82" t="e">
        <f t="shared" si="27"/>
        <v>#VALUE!</v>
      </c>
      <c r="AQ62" s="82" t="e">
        <f t="shared" si="26"/>
        <v>#VALUE!</v>
      </c>
      <c r="AR62" s="82">
        <f t="shared" si="26"/>
        <v>47070</v>
      </c>
      <c r="AS62" s="82" t="e">
        <f t="shared" si="26"/>
        <v>#VALUE!</v>
      </c>
      <c r="AT62" s="82">
        <f t="shared" si="26"/>
        <v>47284.6</v>
      </c>
      <c r="AU62" s="82" t="e">
        <f t="shared" si="26"/>
        <v>#VALUE!</v>
      </c>
      <c r="AV62" s="82">
        <f t="shared" si="26"/>
        <v>48800</v>
      </c>
      <c r="AW62" s="82" t="e">
        <f t="shared" si="26"/>
        <v>#VALUE!</v>
      </c>
      <c r="AX62" s="82">
        <f t="shared" si="26"/>
        <v>49484.399999999994</v>
      </c>
      <c r="AY62" s="82">
        <f t="shared" si="26"/>
        <v>55329.269724158527</v>
      </c>
      <c r="AZ62" s="82">
        <f t="shared" si="26"/>
        <v>50769.599999999999</v>
      </c>
      <c r="BA62" s="82">
        <f t="shared" si="26"/>
        <v>53153.112193572109</v>
      </c>
      <c r="BB62" s="82">
        <f t="shared" si="26"/>
        <v>50301.599999999999</v>
      </c>
      <c r="BC62" s="82">
        <f t="shared" si="26"/>
        <v>53557.593080375125</v>
      </c>
      <c r="BD62" s="82">
        <f t="shared" si="26"/>
        <v>51122.399999999994</v>
      </c>
      <c r="BE62" s="82">
        <f t="shared" si="26"/>
        <v>49036.6</v>
      </c>
      <c r="BF62" s="82">
        <f t="shared" si="26"/>
        <v>47070</v>
      </c>
    </row>
    <row r="63" spans="2:58" s="4" customFormat="1">
      <c r="B63" s="130" t="s">
        <v>614</v>
      </c>
      <c r="C63" s="127">
        <f>SAP!D164</f>
        <v>5.404014633683877</v>
      </c>
      <c r="D63" s="131" t="str">
        <f>IF(IF(D$39&lt;=$C63,D$26,(((D$39-$C63)/SAP!$C$10)*'C&amp;B'!$D$13/SAP!$C$143)+D$26)&lt;=SAP!$D$151,IF(D$39&lt;=$C63,D$26,(((D$39-$C63)/SAP!$C$10)*'C&amp;B'!$D$13/SAP!$C$143)+D$26),"Not Possible")</f>
        <v>Not Possible</v>
      </c>
      <c r="E63" s="131" t="str">
        <f>IF(IF(E$39&lt;=$C63,E$26,(((E$39-$C63)/SAP!$C$10)*'C&amp;B'!$D$13/SAP!$C$143)+E$26)&lt;=SAP!$D$151,IF(E$39&lt;=$C63,E$26,(((E$39-$C63)/SAP!$C$10)*'C&amp;B'!$D$13/SAP!$C$143)+E$26),"Not Possible")</f>
        <v>Not Possible</v>
      </c>
      <c r="F63" s="131">
        <f>IF(IF(F$39&lt;=$C63,F$26,(((F$39-$C63)/SAP!$C$10)*'C&amp;B'!$D$13/SAP!$C$143)+F$26)&lt;=SAP!$D$151,IF(F$39&lt;=$C63,F$26,(((F$39-$C63)/SAP!$C$10)*'C&amp;B'!$D$13/SAP!$C$143)+F$26),"Not Possible")</f>
        <v>0</v>
      </c>
      <c r="G63" s="131" t="str">
        <f>IF(IF(G$39&lt;=$C63,G$26,(((G$39-$C63)/SAP!$C$10)*'C&amp;B'!$D$13/SAP!$C$143)+G$26)&lt;=SAP!$D$151,IF(G$39&lt;=$C63,G$26,(((G$39-$C63)/SAP!$C$10)*'C&amp;B'!$D$13/SAP!$C$143)+G$26),"Not Possible")</f>
        <v>Not Possible</v>
      </c>
      <c r="H63" s="131">
        <f>IF(IF(H$39&lt;=$C63,H$26,(((H$39-$C63)/SAP!$C$10)*'C&amp;B'!$D$13/SAP!$C$143)+H$26)&lt;=SAP!$D$151,IF(H$39&lt;=$C63,H$26,(((H$39-$C63)/SAP!$C$10)*'C&amp;B'!$D$13/SAP!$C$143)+H$26),"Not Possible")</f>
        <v>0</v>
      </c>
      <c r="I63" s="131" t="str">
        <f>IF(IF(I$39&lt;=$C63,I$26,(((I$39-$C63)/SAP!$C$10)*'C&amp;B'!$D$13/SAP!$C$143)+I$26)&lt;=SAP!$D$151,IF(I$39&lt;=$C63,I$26,(((I$39-$C63)/SAP!$C$10)*'C&amp;B'!$D$13/SAP!$C$143)+I$26),"Not Possible")</f>
        <v>Not Possible</v>
      </c>
      <c r="J63" s="131">
        <f>IF(IF(J$39&lt;=$C63,J$26,(((J$39-$C63)/SAP!$C$10)*'C&amp;B'!$D$13/SAP!$C$143)+J$26)&lt;=SAP!$D$151,IF(J$39&lt;=$C63,J$26,(((J$39-$C63)/SAP!$C$10)*'C&amp;B'!$D$13/SAP!$C$143)+J$26),"Not Possible")</f>
        <v>0</v>
      </c>
      <c r="K63" s="131" t="str">
        <f>IF(IF(K$39&lt;=$C63,K$26,(((K$39-$C63)/SAP!$C$10)*'C&amp;B'!$D$13/SAP!$C$143)+K$26)&lt;=SAP!$D$151,IF(K$39&lt;=$C63,K$26,(((K$39-$C63)/SAP!$C$10)*'C&amp;B'!$D$13/SAP!$C$143)+K$26),"Not Possible")</f>
        <v>Not Possible</v>
      </c>
      <c r="L63" s="131">
        <f>IF(IF(L$39&lt;=$C63,L$26,(((L$39-$C63)/SAP!$C$10)*'C&amp;B'!$D$13/SAP!$C$143)+L$26)&lt;=SAP!$D$151,IF(L$39&lt;=$C63,L$26,(((L$39-$C63)/SAP!$C$10)*'C&amp;B'!$D$13/SAP!$C$143)+L$26),"Not Possible")</f>
        <v>0</v>
      </c>
      <c r="M63" s="131" t="str">
        <f>IF(IF(M$39&lt;=$C63,M$26,(((M$39-$C63)/SAP!$C$10)*'C&amp;B'!$D$13/SAP!$C$143)+M$26)&lt;=SAP!$D$151,IF(M$39&lt;=$C63,M$26,(((M$39-$C63)/SAP!$C$10)*'C&amp;B'!$D$13/SAP!$C$143)+M$26),"Not Possible")</f>
        <v>Not Possible</v>
      </c>
      <c r="N63" s="131">
        <f>IF(IF(N$39&lt;=$C63,N$26,(((N$39-$C63)/SAP!$C$10)*'C&amp;B'!$D$13/SAP!$C$143)+N$26)&lt;=SAP!$D$151,IF(N$39&lt;=$C63,N$26,(((N$39-$C63)/SAP!$C$10)*'C&amp;B'!$D$13/SAP!$C$143)+N$26),"Not Possible")</f>
        <v>0</v>
      </c>
      <c r="O63" s="131">
        <f>IF(IF(O$39&lt;=$C63,O$26,(((O$39-$C63)/SAP!$C$10)*'C&amp;B'!$D$13/SAP!$C$143)+O$26)&lt;=SAP!$D$151,IF(O$39&lt;=$C63,O$26,(((O$39-$C63)/SAP!$C$10)*'C&amp;B'!$D$13/SAP!$C$143)+O$26),"Not Possible")</f>
        <v>4.4657001246112618</v>
      </c>
      <c r="P63" s="131">
        <f>IF(IF(P$39&lt;=$C63,P$26,(((P$39-$C63)/SAP!$C$10)*'C&amp;B'!$D$13/SAP!$C$143)+P$26)&lt;=SAP!$D$151,IF(P$39&lt;=$C63,P$26,(((P$39-$C63)/SAP!$C$10)*'C&amp;B'!$D$13/SAP!$C$143)+P$26),"Not Possible")</f>
        <v>0</v>
      </c>
      <c r="Q63" s="131">
        <f>IF(IF(Q$39&lt;=$C63,Q$26,(((Q$39-$C63)/SAP!$C$10)*'C&amp;B'!$D$13/SAP!$C$143)+Q$26)&lt;=SAP!$D$151,IF(Q$39&lt;=$C63,Q$26,(((Q$39-$C63)/SAP!$C$10)*'C&amp;B'!$D$13/SAP!$C$143)+Q$26),"Not Possible")</f>
        <v>3.7718349359496268</v>
      </c>
      <c r="R63" s="131">
        <f>IF(IF(R$39&lt;=$C63,R$26,(((R$39-$C63)/SAP!$C$10)*'C&amp;B'!$D$13/SAP!$C$143)+R$26)&lt;=SAP!$D$151,IF(R$39&lt;=$C63,R$26,(((R$39-$C63)/SAP!$C$10)*'C&amp;B'!$D$13/SAP!$C$143)+R$26),"Not Possible")</f>
        <v>0</v>
      </c>
      <c r="S63" s="131">
        <f>IF(IF(S$39&lt;=$C63,S$26,(((S$39-$C63)/SAP!$C$10)*'C&amp;B'!$D$13/SAP!$C$143)+S$26)&lt;=SAP!$D$151,IF(S$39&lt;=$C63,S$26,(((S$39-$C63)/SAP!$C$10)*'C&amp;B'!$D$13/SAP!$C$143)+S$26),"Not Possible")</f>
        <v>0</v>
      </c>
      <c r="T63" s="131">
        <f>IF(IF(T$39&lt;=$C63,T$26,(((T$39-$C63)/SAP!$C$10)*'C&amp;B'!$D$13/SAP!$C$143)+T$26)&lt;=SAP!$D$151,IF(T$39&lt;=$C63,T$26,(((T$39-$C63)/SAP!$C$10)*'C&amp;B'!$D$13/SAP!$C$143)+T$26),"Not Possible")</f>
        <v>0</v>
      </c>
      <c r="V63" s="130" t="s">
        <v>614</v>
      </c>
      <c r="W63" s="82" t="e">
        <f>IF(D63=0,0,IF(D63&lt;4,'C&amp;B'!$E$316+(D63*'C&amp;B'!$E$317),D63*'C&amp;B'!$E$318))</f>
        <v>#VALUE!</v>
      </c>
      <c r="X63" s="82" t="e">
        <f>IF(E63=0,0,IF(E63&lt;4,'C&amp;B'!$E$316+(E63*'C&amp;B'!$E$317),E63*'C&amp;B'!$E$318))</f>
        <v>#VALUE!</v>
      </c>
      <c r="Y63" s="82">
        <f>IF(F63=0,0,IF(F63&lt;4,'C&amp;B'!$E$316+(F63*'C&amp;B'!$E$317),F63*'C&amp;B'!$E$318))</f>
        <v>0</v>
      </c>
      <c r="Z63" s="82" t="e">
        <f>IF(G63=0,0,IF(G63&lt;4,'C&amp;B'!$E$316+(G63*'C&amp;B'!$E$317),G63*'C&amp;B'!$E$318))</f>
        <v>#VALUE!</v>
      </c>
      <c r="AA63" s="82">
        <f>IF(H63=0,0,IF(H63&lt;4,'C&amp;B'!$E$316+(H63*'C&amp;B'!$E$317),H63*'C&amp;B'!$E$318))</f>
        <v>0</v>
      </c>
      <c r="AB63" s="82" t="e">
        <f>IF(I63=0,0,IF(I63&lt;4,'C&amp;B'!$E$316+(I63*'C&amp;B'!$E$317),I63*'C&amp;B'!$E$318))</f>
        <v>#VALUE!</v>
      </c>
      <c r="AC63" s="82">
        <f>IF(J63=0,0,IF(J63&lt;4,'C&amp;B'!$E$316+(J63*'C&amp;B'!$E$317),J63*'C&amp;B'!$E$318))</f>
        <v>0</v>
      </c>
      <c r="AD63" s="82" t="e">
        <f>IF(K63=0,0,IF(K63&lt;4,'C&amp;B'!$E$316+(K63*'C&amp;B'!$E$317),K63*'C&amp;B'!$E$318))</f>
        <v>#VALUE!</v>
      </c>
      <c r="AE63" s="82">
        <f>IF(L63=0,0,IF(L63&lt;4,'C&amp;B'!$E$316+(L63*'C&amp;B'!$E$317),L63*'C&amp;B'!$E$318))</f>
        <v>0</v>
      </c>
      <c r="AF63" s="82" t="e">
        <f>IF(M63=0,0,IF(M63&lt;4,'C&amp;B'!$E$316+(M63*'C&amp;B'!$E$317),M63*'C&amp;B'!$E$318))</f>
        <v>#VALUE!</v>
      </c>
      <c r="AG63" s="82">
        <f>IF(N63=0,0,IF(N63&lt;4,'C&amp;B'!$E$316+(N63*'C&amp;B'!$E$317),N63*'C&amp;B'!$E$318))</f>
        <v>0</v>
      </c>
      <c r="AH63" s="82">
        <f>IF(O63=0,0,IF(O63&lt;4,'C&amp;B'!$E$316+(O63*'C&amp;B'!$E$317),O63*'C&amp;B'!$E$318))</f>
        <v>4912.270137072388</v>
      </c>
      <c r="AI63" s="82">
        <f>IF(P63=0,0,IF(P63&lt;4,'C&amp;B'!$E$316+(P63*'C&amp;B'!$E$317),P63*'C&amp;B'!$E$318))</f>
        <v>0</v>
      </c>
      <c r="AJ63" s="82">
        <f>IF(Q63=0,0,IF(Q63&lt;4,'C&amp;B'!$E$316+(Q63*'C&amp;B'!$E$317),Q63*'C&amp;B'!$E$318))</f>
        <v>3363.1009615697762</v>
      </c>
      <c r="AK63" s="82">
        <f>IF(R63=0,0,IF(R63&lt;4,'C&amp;B'!$E$316+(R63*'C&amp;B'!$E$317),R63*'C&amp;B'!$E$318))</f>
        <v>0</v>
      </c>
      <c r="AL63" s="82">
        <f>IF(S63=0,0,IF(S63&lt;4,'C&amp;B'!$E$316+(S63*'C&amp;B'!$E$317),S63*'C&amp;B'!$E$318))</f>
        <v>0</v>
      </c>
      <c r="AM63" s="82">
        <f>IF(T63=0,0,IF(T63&lt;4,'C&amp;B'!$E$316+(T63*'C&amp;B'!$E$317),T63*'C&amp;B'!$E$318))</f>
        <v>0</v>
      </c>
      <c r="AO63" s="130" t="s">
        <v>614</v>
      </c>
      <c r="AP63" s="82" t="e">
        <f t="shared" si="27"/>
        <v>#VALUE!</v>
      </c>
      <c r="AQ63" s="82" t="e">
        <f t="shared" si="26"/>
        <v>#VALUE!</v>
      </c>
      <c r="AR63" s="82">
        <f t="shared" si="26"/>
        <v>47070</v>
      </c>
      <c r="AS63" s="82" t="e">
        <f t="shared" si="26"/>
        <v>#VALUE!</v>
      </c>
      <c r="AT63" s="82">
        <f t="shared" si="26"/>
        <v>47284.6</v>
      </c>
      <c r="AU63" s="82" t="e">
        <f t="shared" si="26"/>
        <v>#VALUE!</v>
      </c>
      <c r="AV63" s="82">
        <f t="shared" si="26"/>
        <v>48800</v>
      </c>
      <c r="AW63" s="82" t="e">
        <f t="shared" si="26"/>
        <v>#VALUE!</v>
      </c>
      <c r="AX63" s="82">
        <f t="shared" si="26"/>
        <v>49484.399999999994</v>
      </c>
      <c r="AY63" s="82" t="e">
        <f t="shared" si="26"/>
        <v>#VALUE!</v>
      </c>
      <c r="AZ63" s="82">
        <f t="shared" si="26"/>
        <v>50769.599999999999</v>
      </c>
      <c r="BA63" s="82">
        <f t="shared" si="26"/>
        <v>54729.870137072387</v>
      </c>
      <c r="BB63" s="82">
        <f t="shared" si="26"/>
        <v>50301.599999999999</v>
      </c>
      <c r="BC63" s="82">
        <f t="shared" si="26"/>
        <v>54001.500961569771</v>
      </c>
      <c r="BD63" s="82">
        <f t="shared" si="26"/>
        <v>51122.399999999994</v>
      </c>
      <c r="BE63" s="82">
        <f t="shared" si="26"/>
        <v>49036.6</v>
      </c>
      <c r="BF63" s="82">
        <f t="shared" si="26"/>
        <v>47070</v>
      </c>
    </row>
    <row r="64" spans="2:58" s="4" customFormat="1">
      <c r="B64" s="130" t="s">
        <v>615</v>
      </c>
      <c r="C64" s="127">
        <f>SAP!D165</f>
        <v>0</v>
      </c>
      <c r="D64" s="131" t="str">
        <f>IF(IF(D$39&lt;=$C64,D$26,(((D$39-$C64)/SAP!$C$10)*'C&amp;B'!$D$13/SAP!$C$143)+D$26)&lt;=SAP!$D$151,IF(D$39&lt;=$C64,D$26,(((D$39-$C64)/SAP!$C$10)*'C&amp;B'!$D$13/SAP!$C$143)+D$26),"Not Possible")</f>
        <v>Not Possible</v>
      </c>
      <c r="E64" s="131" t="str">
        <f>IF(IF(E$39&lt;=$C64,E$26,(((E$39-$C64)/SAP!$C$10)*'C&amp;B'!$D$13/SAP!$C$143)+E$26)&lt;=SAP!$D$151,IF(E$39&lt;=$C64,E$26,(((E$39-$C64)/SAP!$C$10)*'C&amp;B'!$D$13/SAP!$C$143)+E$26),"Not Possible")</f>
        <v>Not Possible</v>
      </c>
      <c r="F64" s="131">
        <f>IF(IF(F$39&lt;=$C64,F$26,(((F$39-$C64)/SAP!$C$10)*'C&amp;B'!$D$13/SAP!$C$143)+F$26)&lt;=SAP!$D$151,IF(F$39&lt;=$C64,F$26,(((F$39-$C64)/SAP!$C$10)*'C&amp;B'!$D$13/SAP!$C$143)+F$26),"Not Possible")</f>
        <v>2.7245292559185978</v>
      </c>
      <c r="G64" s="131" t="str">
        <f>IF(IF(G$39&lt;=$C64,G$26,(((G$39-$C64)/SAP!$C$10)*'C&amp;B'!$D$13/SAP!$C$143)+G$26)&lt;=SAP!$D$151,IF(G$39&lt;=$C64,G$26,(((G$39-$C64)/SAP!$C$10)*'C&amp;B'!$D$13/SAP!$C$143)+G$26),"Not Possible")</f>
        <v>Not Possible</v>
      </c>
      <c r="H64" s="131">
        <f>IF(IF(H$39&lt;=$C64,H$26,(((H$39-$C64)/SAP!$C$10)*'C&amp;B'!$D$13/SAP!$C$143)+H$26)&lt;=SAP!$D$151,IF(H$39&lt;=$C64,H$26,(((H$39-$C64)/SAP!$C$10)*'C&amp;B'!$D$13/SAP!$C$143)+H$26),"Not Possible")</f>
        <v>2.7387396236511217</v>
      </c>
      <c r="I64" s="131" t="str">
        <f>IF(IF(I$39&lt;=$C64,I$26,(((I$39-$C64)/SAP!$C$10)*'C&amp;B'!$D$13/SAP!$C$143)+I$26)&lt;=SAP!$D$151,IF(I$39&lt;=$C64,I$26,(((I$39-$C64)/SAP!$C$10)*'C&amp;B'!$D$13/SAP!$C$143)+I$26),"Not Possible")</f>
        <v>Not Possible</v>
      </c>
      <c r="J64" s="131">
        <f>IF(IF(J$39&lt;=$C64,J$26,(((J$39-$C64)/SAP!$C$10)*'C&amp;B'!$D$13/SAP!$C$143)+J$26)&lt;=SAP!$D$151,IF(J$39&lt;=$C64,J$26,(((J$39-$C64)/SAP!$C$10)*'C&amp;B'!$D$13/SAP!$C$143)+J$26),"Not Possible")</f>
        <v>3.2026288531441813</v>
      </c>
      <c r="K64" s="131" t="str">
        <f>IF(IF(K$39&lt;=$C64,K$26,(((K$39-$C64)/SAP!$C$10)*'C&amp;B'!$D$13/SAP!$C$143)+K$26)&lt;=SAP!$D$151,IF(K$39&lt;=$C64,K$26,(((K$39-$C64)/SAP!$C$10)*'C&amp;B'!$D$13/SAP!$C$143)+K$26),"Not Possible")</f>
        <v>Not Possible</v>
      </c>
      <c r="L64" s="131">
        <f>IF(IF(L$39&lt;=$C64,L$26,(((L$39-$C64)/SAP!$C$10)*'C&amp;B'!$D$13/SAP!$C$143)+L$26)&lt;=SAP!$D$151,IF(L$39&lt;=$C64,L$26,(((L$39-$C64)/SAP!$C$10)*'C&amp;B'!$D$13/SAP!$C$143)+L$26),"Not Possible")</f>
        <v>3.0235258326871972</v>
      </c>
      <c r="M64" s="131" t="str">
        <f>IF(IF(M$39&lt;=$C64,M$26,(((M$39-$C64)/SAP!$C$10)*'C&amp;B'!$D$13/SAP!$C$143)+M$26)&lt;=SAP!$D$151,IF(M$39&lt;=$C64,M$26,(((M$39-$C64)/SAP!$C$10)*'C&amp;B'!$D$13/SAP!$C$143)+M$26),"Not Possible")</f>
        <v>Not Possible</v>
      </c>
      <c r="N64" s="131">
        <f>IF(IF(N$39&lt;=$C64,N$26,(((N$39-$C64)/SAP!$C$10)*'C&amp;B'!$D$13/SAP!$C$143)+N$26)&lt;=SAP!$D$151,IF(N$39&lt;=$C64,N$26,(((N$39-$C64)/SAP!$C$10)*'C&amp;B'!$D$13/SAP!$C$143)+N$26),"Not Possible")</f>
        <v>2.8836070607698883</v>
      </c>
      <c r="O64" s="131" t="str">
        <f>IF(IF(O$39&lt;=$C64,O$26,(((O$39-$C64)/SAP!$C$10)*'C&amp;B'!$D$13/SAP!$C$143)+O$26)&lt;=SAP!$D$151,IF(O$39&lt;=$C64,O$26,(((O$39-$C64)/SAP!$C$10)*'C&amp;B'!$D$13/SAP!$C$143)+O$26),"Not Possible")</f>
        <v>Not Possible</v>
      </c>
      <c r="P64" s="131">
        <f>IF(IF(P$39&lt;=$C64,P$26,(((P$39-$C64)/SAP!$C$10)*'C&amp;B'!$D$13/SAP!$C$143)+P$26)&lt;=SAP!$D$151,IF(P$39&lt;=$C64,P$26,(((P$39-$C64)/SAP!$C$10)*'C&amp;B'!$D$13/SAP!$C$143)+P$26),"Not Possible")</f>
        <v>2.7371167614044092</v>
      </c>
      <c r="Q64" s="131" t="str">
        <f>IF(IF(Q$39&lt;=$C64,Q$26,(((Q$39-$C64)/SAP!$C$10)*'C&amp;B'!$D$13/SAP!$C$143)+Q$26)&lt;=SAP!$D$151,IF(Q$39&lt;=$C64,Q$26,(((Q$39-$C64)/SAP!$C$10)*'C&amp;B'!$D$13/SAP!$C$143)+Q$26),"Not Possible")</f>
        <v>Not Possible</v>
      </c>
      <c r="R64" s="131">
        <f>IF(IF(R$39&lt;=$C64,R$26,(((R$39-$C64)/SAP!$C$10)*'C&amp;B'!$D$13/SAP!$C$143)+R$26)&lt;=SAP!$D$151,IF(R$39&lt;=$C64,R$26,(((R$39-$C64)/SAP!$C$10)*'C&amp;B'!$D$13/SAP!$C$143)+R$26),"Not Possible")</f>
        <v>2.6188292673373303</v>
      </c>
      <c r="S64" s="131">
        <f>IF(IF(S$39&lt;=$C64,S$26,(((S$39-$C64)/SAP!$C$10)*'C&amp;B'!$D$13/SAP!$C$143)+S$26)&lt;=SAP!$D$151,IF(S$39&lt;=$C64,S$26,(((S$39-$C64)/SAP!$C$10)*'C&amp;B'!$D$13/SAP!$C$143)+S$26),"Not Possible")</f>
        <v>2.7271889103444793</v>
      </c>
      <c r="T64" s="131">
        <f>IF(IF(T$39&lt;=$C64,T$26,(((T$39-$C64)/SAP!$C$10)*'C&amp;B'!$D$13/SAP!$C$143)+T$26)&lt;=SAP!$D$151,IF(T$39&lt;=$C64,T$26,(((T$39-$C64)/SAP!$C$10)*'C&amp;B'!$D$13/SAP!$C$143)+T$26),"Not Possible")</f>
        <v>2.7361033638391499</v>
      </c>
      <c r="V64" s="130" t="s">
        <v>615</v>
      </c>
      <c r="W64" s="82" t="e">
        <f>IF(D64=0,0,IF(D64&lt;4,'C&amp;B'!$E$316+(D64*'C&amp;B'!$E$317),D64*'C&amp;B'!$E$318))</f>
        <v>#VALUE!</v>
      </c>
      <c r="X64" s="82" t="e">
        <f>IF(E64=0,0,IF(E64&lt;4,'C&amp;B'!$E$316+(E64*'C&amp;B'!$E$317),E64*'C&amp;B'!$E$318))</f>
        <v>#VALUE!</v>
      </c>
      <c r="Y64" s="82">
        <f>IF(F64=0,0,IF(F64&lt;4,'C&amp;B'!$E$316+(F64*'C&amp;B'!$E$317),F64*'C&amp;B'!$E$318))</f>
        <v>2734.7175535511587</v>
      </c>
      <c r="Z64" s="82" t="e">
        <f>IF(G64=0,0,IF(G64&lt;4,'C&amp;B'!$E$316+(G64*'C&amp;B'!$E$317),G64*'C&amp;B'!$E$318))</f>
        <v>#VALUE!</v>
      </c>
      <c r="AA64" s="82">
        <f>IF(H64=0,0,IF(H64&lt;4,'C&amp;B'!$E$316+(H64*'C&amp;B'!$E$317),H64*'C&amp;B'!$E$318))</f>
        <v>2743.2437741906733</v>
      </c>
      <c r="AB64" s="82" t="e">
        <f>IF(I64=0,0,IF(I64&lt;4,'C&amp;B'!$E$316+(I64*'C&amp;B'!$E$317),I64*'C&amp;B'!$E$318))</f>
        <v>#VALUE!</v>
      </c>
      <c r="AC64" s="82">
        <f>IF(J64=0,0,IF(J64&lt;4,'C&amp;B'!$E$316+(J64*'C&amp;B'!$E$317),J64*'C&amp;B'!$E$318))</f>
        <v>3021.5773118865091</v>
      </c>
      <c r="AD64" s="82" t="e">
        <f>IF(K64=0,0,IF(K64&lt;4,'C&amp;B'!$E$316+(K64*'C&amp;B'!$E$317),K64*'C&amp;B'!$E$318))</f>
        <v>#VALUE!</v>
      </c>
      <c r="AE64" s="82">
        <f>IF(L64=0,0,IF(L64&lt;4,'C&amp;B'!$E$316+(L64*'C&amp;B'!$E$317),L64*'C&amp;B'!$E$318))</f>
        <v>2914.1154996123182</v>
      </c>
      <c r="AF64" s="82" t="e">
        <f>IF(M64=0,0,IF(M64&lt;4,'C&amp;B'!$E$316+(M64*'C&amp;B'!$E$317),M64*'C&amp;B'!$E$318))</f>
        <v>#VALUE!</v>
      </c>
      <c r="AG64" s="82">
        <f>IF(N64=0,0,IF(N64&lt;4,'C&amp;B'!$E$316+(N64*'C&amp;B'!$E$317),N64*'C&amp;B'!$E$318))</f>
        <v>2830.1642364619329</v>
      </c>
      <c r="AH64" s="82" t="e">
        <f>IF(O64=0,0,IF(O64&lt;4,'C&amp;B'!$E$316+(O64*'C&amp;B'!$E$317),O64*'C&amp;B'!$E$318))</f>
        <v>#VALUE!</v>
      </c>
      <c r="AI64" s="82">
        <f>IF(P64=0,0,IF(P64&lt;4,'C&amp;B'!$E$316+(P64*'C&amp;B'!$E$317),P64*'C&amp;B'!$E$318))</f>
        <v>2742.2700568426453</v>
      </c>
      <c r="AJ64" s="82" t="e">
        <f>IF(Q64=0,0,IF(Q64&lt;4,'C&amp;B'!$E$316+(Q64*'C&amp;B'!$E$317),Q64*'C&amp;B'!$E$318))</f>
        <v>#VALUE!</v>
      </c>
      <c r="AK64" s="82">
        <f>IF(R64=0,0,IF(R64&lt;4,'C&amp;B'!$E$316+(R64*'C&amp;B'!$E$317),R64*'C&amp;B'!$E$318))</f>
        <v>2671.2975604023982</v>
      </c>
      <c r="AL64" s="82">
        <f>IF(S64=0,0,IF(S64&lt;4,'C&amp;B'!$E$316+(S64*'C&amp;B'!$E$317),S64*'C&amp;B'!$E$318))</f>
        <v>2736.3133462066876</v>
      </c>
      <c r="AM64" s="82">
        <f>IF(T64=0,0,IF(T64&lt;4,'C&amp;B'!$E$316+(T64*'C&amp;B'!$E$317),T64*'C&amp;B'!$E$318))</f>
        <v>2741.6620183034902</v>
      </c>
      <c r="AO64" s="130" t="s">
        <v>615</v>
      </c>
      <c r="AP64" s="82" t="e">
        <f t="shared" si="27"/>
        <v>#VALUE!</v>
      </c>
      <c r="AQ64" s="82" t="e">
        <f t="shared" si="26"/>
        <v>#VALUE!</v>
      </c>
      <c r="AR64" s="82">
        <f t="shared" si="26"/>
        <v>49804.717553551156</v>
      </c>
      <c r="AS64" s="82" t="e">
        <f t="shared" si="26"/>
        <v>#VALUE!</v>
      </c>
      <c r="AT64" s="82">
        <f t="shared" si="26"/>
        <v>50027.843774190675</v>
      </c>
      <c r="AU64" s="82" t="e">
        <f t="shared" si="26"/>
        <v>#VALUE!</v>
      </c>
      <c r="AV64" s="82">
        <f t="shared" si="26"/>
        <v>51821.577311886511</v>
      </c>
      <c r="AW64" s="82" t="e">
        <f t="shared" si="26"/>
        <v>#VALUE!</v>
      </c>
      <c r="AX64" s="82">
        <f t="shared" si="26"/>
        <v>52398.515499612309</v>
      </c>
      <c r="AY64" s="82" t="e">
        <f t="shared" si="26"/>
        <v>#VALUE!</v>
      </c>
      <c r="AZ64" s="82">
        <f t="shared" si="26"/>
        <v>53599.764236461931</v>
      </c>
      <c r="BA64" s="82" t="e">
        <f t="shared" si="26"/>
        <v>#VALUE!</v>
      </c>
      <c r="BB64" s="82">
        <f t="shared" si="26"/>
        <v>53043.870056842643</v>
      </c>
      <c r="BC64" s="82" t="e">
        <f t="shared" si="26"/>
        <v>#VALUE!</v>
      </c>
      <c r="BD64" s="82">
        <f t="shared" si="26"/>
        <v>53793.69756040239</v>
      </c>
      <c r="BE64" s="82">
        <f t="shared" si="26"/>
        <v>51772.913346206689</v>
      </c>
      <c r="BF64" s="82">
        <f t="shared" si="26"/>
        <v>49811.66201830349</v>
      </c>
    </row>
    <row r="65" spans="2:60" s="4" customFormat="1">
      <c r="B65" s="133" t="s">
        <v>668</v>
      </c>
      <c r="C65" s="127"/>
      <c r="D65" s="129"/>
      <c r="E65" s="113"/>
      <c r="F65" s="129"/>
      <c r="G65" s="129"/>
      <c r="H65" s="129"/>
      <c r="I65" s="129"/>
      <c r="J65" s="129"/>
      <c r="K65" s="129"/>
      <c r="L65" s="129"/>
      <c r="M65" s="129"/>
      <c r="N65" s="129"/>
      <c r="O65" s="129"/>
      <c r="P65" s="129"/>
      <c r="Q65" s="129"/>
      <c r="R65" s="129"/>
      <c r="S65" s="129"/>
      <c r="T65" s="132"/>
      <c r="V65" s="133" t="s">
        <v>668</v>
      </c>
      <c r="W65" s="82"/>
      <c r="X65" s="82"/>
      <c r="Y65" s="82"/>
      <c r="Z65" s="82"/>
      <c r="AA65" s="82"/>
      <c r="AB65" s="82"/>
      <c r="AC65" s="82"/>
      <c r="AD65" s="82"/>
      <c r="AE65" s="82"/>
      <c r="AF65" s="82"/>
      <c r="AG65" s="82"/>
      <c r="AH65" s="82"/>
      <c r="AI65" s="82"/>
      <c r="AJ65" s="82"/>
      <c r="AK65" s="82"/>
      <c r="AL65" s="82"/>
      <c r="AM65" s="82"/>
      <c r="AO65" s="133" t="s">
        <v>668</v>
      </c>
      <c r="AP65" s="82"/>
      <c r="AQ65" s="82"/>
      <c r="AR65" s="82"/>
      <c r="AS65" s="82"/>
      <c r="AT65" s="82"/>
      <c r="AU65" s="82"/>
      <c r="AV65" s="82"/>
      <c r="AW65" s="82"/>
      <c r="AX65" s="82"/>
      <c r="AY65" s="82"/>
      <c r="AZ65" s="82"/>
      <c r="BA65" s="82"/>
      <c r="BB65" s="82"/>
      <c r="BC65" s="82"/>
      <c r="BD65" s="82"/>
      <c r="BE65" s="82"/>
      <c r="BF65" s="82"/>
    </row>
    <row r="66" spans="2:60">
      <c r="B66" s="114" t="s">
        <v>609</v>
      </c>
      <c r="C66" s="127">
        <f>SAP!D167</f>
        <v>3.803801960613622</v>
      </c>
      <c r="D66" s="131" t="str">
        <f>IF(IF(D$39&lt;=$C66,D$26,(((D$39-$C66)/SAP!$C$10)*'C&amp;B'!$D$13/SAP!$C$143)+D$26)&lt;=SAP!$D$151,IF(D$39&lt;=$C66,D$26,(((D$39-$C66)/SAP!$C$10)*'C&amp;B'!$D$13/SAP!$C$143)+D$26),"Not Possible")</f>
        <v>Not Possible</v>
      </c>
      <c r="E66" s="131" t="str">
        <f>IF(IF(E$39&lt;=$C66,E$26,(((E$39-$C66)/SAP!$C$10)*'C&amp;B'!$D$13/SAP!$C$143)+E$26)&lt;=SAP!$D$151,IF(E$39&lt;=$C66,E$26,(((E$39-$C66)/SAP!$C$10)*'C&amp;B'!$D$13/SAP!$C$143)+E$26),"Not Possible")</f>
        <v>Not Possible</v>
      </c>
      <c r="F66" s="131">
        <f>IF(IF(F$39&lt;=$C66,F$26,(((F$39-$C66)/SAP!$C$10)*'C&amp;B'!$D$13/SAP!$C$143)+F$26)&lt;=SAP!$D$151,IF(F$39&lt;=$C66,F$26,(((F$39-$C66)/SAP!$C$10)*'C&amp;B'!$D$13/SAP!$C$143)+F$26),"Not Possible")</f>
        <v>0.12069706929575968</v>
      </c>
      <c r="G66" s="131" t="str">
        <f>IF(IF(G$39&lt;=$C66,G$26,(((G$39-$C66)/SAP!$C$10)*'C&amp;B'!$D$13/SAP!$C$143)+G$26)&lt;=SAP!$D$151,IF(G$39&lt;=$C66,G$26,(((G$39-$C66)/SAP!$C$10)*'C&amp;B'!$D$13/SAP!$C$143)+G$26),"Not Possible")</f>
        <v>Not Possible</v>
      </c>
      <c r="H66" s="131">
        <f>IF(IF(H$39&lt;=$C66,H$26,(((H$39-$C66)/SAP!$C$10)*'C&amp;B'!$D$13/SAP!$C$143)+H$26)&lt;=SAP!$D$151,IF(H$39&lt;=$C66,H$26,(((H$39-$C66)/SAP!$C$10)*'C&amp;B'!$D$13/SAP!$C$143)+H$26),"Not Possible")</f>
        <v>0.13490743702828376</v>
      </c>
      <c r="I66" s="131" t="str">
        <f>IF(IF(I$39&lt;=$C66,I$26,(((I$39-$C66)/SAP!$C$10)*'C&amp;B'!$D$13/SAP!$C$143)+I$26)&lt;=SAP!$D$151,IF(I$39&lt;=$C66,I$26,(((I$39-$C66)/SAP!$C$10)*'C&amp;B'!$D$13/SAP!$C$143)+I$26),"Not Possible")</f>
        <v>Not Possible</v>
      </c>
      <c r="J66" s="131">
        <f>IF(IF(J$39&lt;=$C66,J$26,(((J$39-$C66)/SAP!$C$10)*'C&amp;B'!$D$13/SAP!$C$143)+J$26)&lt;=SAP!$D$151,IF(J$39&lt;=$C66,J$26,(((J$39-$C66)/SAP!$C$10)*'C&amp;B'!$D$13/SAP!$C$143)+J$26),"Not Possible")</f>
        <v>0.59879666652134322</v>
      </c>
      <c r="K66" s="131" t="str">
        <f>IF(IF(K$39&lt;=$C66,K$26,(((K$39-$C66)/SAP!$C$10)*'C&amp;B'!$D$13/SAP!$C$143)+K$26)&lt;=SAP!$D$151,IF(K$39&lt;=$C66,K$26,(((K$39-$C66)/SAP!$C$10)*'C&amp;B'!$D$13/SAP!$C$143)+K$26),"Not Possible")</f>
        <v>Not Possible</v>
      </c>
      <c r="L66" s="131">
        <f>IF(IF(L$39&lt;=$C66,L$26,(((L$39-$C66)/SAP!$C$10)*'C&amp;B'!$D$13/SAP!$C$143)+L$26)&lt;=SAP!$D$151,IF(L$39&lt;=$C66,L$26,(((L$39-$C66)/SAP!$C$10)*'C&amp;B'!$D$13/SAP!$C$143)+L$26),"Not Possible")</f>
        <v>0.4196936460643591</v>
      </c>
      <c r="M66" s="131" t="str">
        <f>IF(IF(M$39&lt;=$C66,M$26,(((M$39-$C66)/SAP!$C$10)*'C&amp;B'!$D$13/SAP!$C$143)+M$26)&lt;=SAP!$D$151,IF(M$39&lt;=$C66,M$26,(((M$39-$C66)/SAP!$C$10)*'C&amp;B'!$D$13/SAP!$C$143)+M$26),"Not Possible")</f>
        <v>Not Possible</v>
      </c>
      <c r="N66" s="131">
        <f>IF(IF(N$39&lt;=$C66,N$26,(((N$39-$C66)/SAP!$C$10)*'C&amp;B'!$D$13/SAP!$C$143)+N$26)&lt;=SAP!$D$151,IF(N$39&lt;=$C66,N$26,(((N$39-$C66)/SAP!$C$10)*'C&amp;B'!$D$13/SAP!$C$143)+N$26),"Not Possible")</f>
        <v>0.27977487414705027</v>
      </c>
      <c r="O66" s="131" t="str">
        <f>IF(IF(O$39&lt;=$C66,O$26,(((O$39-$C66)/SAP!$C$10)*'C&amp;B'!$D$13/SAP!$C$143)+O$26)&lt;=SAP!$D$151,IF(O$39&lt;=$C66,O$26,(((O$39-$C66)/SAP!$C$10)*'C&amp;B'!$D$13/SAP!$C$143)+O$26),"Not Possible")</f>
        <v>Not Possible</v>
      </c>
      <c r="P66" s="131">
        <f>IF(IF(P$39&lt;=$C66,P$26,(((P$39-$C66)/SAP!$C$10)*'C&amp;B'!$D$13/SAP!$C$143)+P$26)&lt;=SAP!$D$151,IF(P$39&lt;=$C66,P$26,(((P$39-$C66)/SAP!$C$10)*'C&amp;B'!$D$13/SAP!$C$143)+P$26),"Not Possible")</f>
        <v>0.13328457478157107</v>
      </c>
      <c r="Q66" s="131">
        <f>IF(IF(Q$39&lt;=$C66,Q$26,(((Q$39-$C66)/SAP!$C$10)*'C&amp;B'!$D$13/SAP!$C$143)+Q$26)&lt;=SAP!$D$151,IF(Q$39&lt;=$C66,Q$26,(((Q$39-$C66)/SAP!$C$10)*'C&amp;B'!$D$13/SAP!$C$143)+Q$26),"Not Possible")</f>
        <v>4.8672350926154939</v>
      </c>
      <c r="R66" s="131">
        <f>IF(IF(R$39&lt;=$C66,R$26,(((R$39-$C66)/SAP!$C$10)*'C&amp;B'!$D$13/SAP!$C$143)+R$26)&lt;=SAP!$D$151,IF(R$39&lt;=$C66,R$26,(((R$39-$C66)/SAP!$C$10)*'C&amp;B'!$D$13/SAP!$C$143)+R$26),"Not Possible")</f>
        <v>1.4997080714491956E-2</v>
      </c>
      <c r="S66" s="131">
        <f>IF(IF(S$39&lt;=$C66,S$26,(((S$39-$C66)/SAP!$C$10)*'C&amp;B'!$D$13/SAP!$C$143)+S$26)&lt;=SAP!$D$151,IF(S$39&lt;=$C66,S$26,(((S$39-$C66)/SAP!$C$10)*'C&amp;B'!$D$13/SAP!$C$143)+S$26),"Not Possible")</f>
        <v>0.12335672372164123</v>
      </c>
      <c r="T66" s="131">
        <f>IF(IF(T$39&lt;=$C66,T$26,(((T$39-$C66)/SAP!$C$10)*'C&amp;B'!$D$13/SAP!$C$143)+T$26)&lt;=SAP!$D$151,IF(T$39&lt;=$C66,T$26,(((T$39-$C66)/SAP!$C$10)*'C&amp;B'!$D$13/SAP!$C$143)+T$26),"Not Possible")</f>
        <v>0.13227117721631174</v>
      </c>
      <c r="V66" s="130" t="s">
        <v>609</v>
      </c>
      <c r="W66" s="82" t="e">
        <f>IF(D66=0,0,IF(D66&lt;4,'C&amp;B'!$E$316+(D66*'C&amp;B'!$E$317),D66*'C&amp;B'!$E$318))</f>
        <v>#VALUE!</v>
      </c>
      <c r="X66" s="82" t="e">
        <f>IF(E66=0,0,IF(E66&lt;4,'C&amp;B'!$E$316+(E66*'C&amp;B'!$E$317),E66*'C&amp;B'!$E$318))</f>
        <v>#VALUE!</v>
      </c>
      <c r="Y66" s="82">
        <f>IF(F66=0,0,IF(F66&lt;4,'C&amp;B'!$E$316+(F66*'C&amp;B'!$E$317),F66*'C&amp;B'!$E$318))</f>
        <v>1172.4182415774558</v>
      </c>
      <c r="Z66" s="82" t="e">
        <f>IF(G66=0,0,IF(G66&lt;4,'C&amp;B'!$E$316+(G66*'C&amp;B'!$E$317),G66*'C&amp;B'!$E$318))</f>
        <v>#VALUE!</v>
      </c>
      <c r="AA66" s="82">
        <f>IF(H66=0,0,IF(H66&lt;4,'C&amp;B'!$E$316+(H66*'C&amp;B'!$E$317),H66*'C&amp;B'!$E$318))</f>
        <v>1180.9444622169704</v>
      </c>
      <c r="AB66" s="82" t="e">
        <f>IF(I66=0,0,IF(I66&lt;4,'C&amp;B'!$E$316+(I66*'C&amp;B'!$E$317),I66*'C&amp;B'!$E$318))</f>
        <v>#VALUE!</v>
      </c>
      <c r="AC66" s="82">
        <f>IF(J66=0,0,IF(J66&lt;4,'C&amp;B'!$E$316+(J66*'C&amp;B'!$E$317),J66*'C&amp;B'!$E$318))</f>
        <v>1459.2779999128059</v>
      </c>
      <c r="AD66" s="82" t="e">
        <f>IF(K66=0,0,IF(K66&lt;4,'C&amp;B'!$E$316+(K66*'C&amp;B'!$E$317),K66*'C&amp;B'!$E$318))</f>
        <v>#VALUE!</v>
      </c>
      <c r="AE66" s="82">
        <f>IF(L66=0,0,IF(L66&lt;4,'C&amp;B'!$E$316+(L66*'C&amp;B'!$E$317),L66*'C&amp;B'!$E$318))</f>
        <v>1351.8161876386155</v>
      </c>
      <c r="AF66" s="82" t="e">
        <f>IF(M66=0,0,IF(M66&lt;4,'C&amp;B'!$E$316+(M66*'C&amp;B'!$E$317),M66*'C&amp;B'!$E$318))</f>
        <v>#VALUE!</v>
      </c>
      <c r="AG66" s="82">
        <f>IF(N66=0,0,IF(N66&lt;4,'C&amp;B'!$E$316+(N66*'C&amp;B'!$E$317),N66*'C&amp;B'!$E$318))</f>
        <v>1267.8649244882301</v>
      </c>
      <c r="AH66" s="82" t="e">
        <f>IF(O66=0,0,IF(O66&lt;4,'C&amp;B'!$E$316+(O66*'C&amp;B'!$E$317),O66*'C&amp;B'!$E$318))</f>
        <v>#VALUE!</v>
      </c>
      <c r="AI66" s="82">
        <f>IF(P66=0,0,IF(P66&lt;4,'C&amp;B'!$E$316+(P66*'C&amp;B'!$E$317),P66*'C&amp;B'!$E$318))</f>
        <v>1179.9707448689426</v>
      </c>
      <c r="AJ66" s="82">
        <f>IF(Q66=0,0,IF(Q66&lt;4,'C&amp;B'!$E$316+(Q66*'C&amp;B'!$E$317),Q66*'C&amp;B'!$E$318))</f>
        <v>5353.9586018770433</v>
      </c>
      <c r="AK66" s="82">
        <f>IF(R66=0,0,IF(R66&lt;4,'C&amp;B'!$E$316+(R66*'C&amp;B'!$E$317),R66*'C&amp;B'!$E$318))</f>
        <v>1108.9982484286952</v>
      </c>
      <c r="AL66" s="82">
        <f>IF(S66=0,0,IF(S66&lt;4,'C&amp;B'!$E$316+(S66*'C&amp;B'!$E$317),S66*'C&amp;B'!$E$318))</f>
        <v>1174.0140342329848</v>
      </c>
      <c r="AM66" s="82">
        <f>IF(T66=0,0,IF(T66&lt;4,'C&amp;B'!$E$316+(T66*'C&amp;B'!$E$317),T66*'C&amp;B'!$E$318))</f>
        <v>1179.362706329787</v>
      </c>
      <c r="AO66" s="130" t="s">
        <v>609</v>
      </c>
      <c r="AP66" s="82" t="e">
        <f>AP$27-AP$26+W66</f>
        <v>#VALUE!</v>
      </c>
      <c r="AQ66" s="82" t="e">
        <f t="shared" ref="AQ66:BF72" si="28">AQ$27-AQ$26+X66</f>
        <v>#VALUE!</v>
      </c>
      <c r="AR66" s="82">
        <f t="shared" si="28"/>
        <v>48242.418241577456</v>
      </c>
      <c r="AS66" s="82" t="e">
        <f t="shared" si="28"/>
        <v>#VALUE!</v>
      </c>
      <c r="AT66" s="82">
        <f t="shared" si="28"/>
        <v>48465.544462216967</v>
      </c>
      <c r="AU66" s="82" t="e">
        <f t="shared" si="28"/>
        <v>#VALUE!</v>
      </c>
      <c r="AV66" s="82">
        <f t="shared" si="28"/>
        <v>50259.277999912803</v>
      </c>
      <c r="AW66" s="82" t="e">
        <f t="shared" si="28"/>
        <v>#VALUE!</v>
      </c>
      <c r="AX66" s="82">
        <f t="shared" si="28"/>
        <v>50836.216187638609</v>
      </c>
      <c r="AY66" s="82" t="e">
        <f t="shared" si="28"/>
        <v>#VALUE!</v>
      </c>
      <c r="AZ66" s="82">
        <f t="shared" si="28"/>
        <v>52037.464924488231</v>
      </c>
      <c r="BA66" s="82" t="e">
        <f t="shared" si="28"/>
        <v>#VALUE!</v>
      </c>
      <c r="BB66" s="82">
        <f t="shared" si="28"/>
        <v>51481.570744868943</v>
      </c>
      <c r="BC66" s="82">
        <f t="shared" si="28"/>
        <v>55992.358601877037</v>
      </c>
      <c r="BD66" s="82">
        <f t="shared" si="28"/>
        <v>52231.39824842869</v>
      </c>
      <c r="BE66" s="82">
        <f t="shared" si="28"/>
        <v>50210.614034232982</v>
      </c>
      <c r="BF66" s="82">
        <f t="shared" si="28"/>
        <v>48249.36270632979</v>
      </c>
      <c r="BH66" s="4"/>
    </row>
    <row r="67" spans="2:60">
      <c r="B67" s="114" t="s">
        <v>610</v>
      </c>
      <c r="C67" s="127">
        <f>SAP!D168</f>
        <v>3.42342176455226</v>
      </c>
      <c r="D67" s="131" t="str">
        <f>IF(IF(D$39&lt;=$C67,D$26,(((D$39-$C67)/SAP!$C$10)*'C&amp;B'!$D$13/SAP!$C$143)+D$26)&lt;=SAP!$D$151,IF(D$39&lt;=$C67,D$26,(((D$39-$C67)/SAP!$C$10)*'C&amp;B'!$D$13/SAP!$C$143)+D$26),"Not Possible")</f>
        <v>Not Possible</v>
      </c>
      <c r="E67" s="131" t="str">
        <f>IF(IF(E$39&lt;=$C67,E$26,(((E$39-$C67)/SAP!$C$10)*'C&amp;B'!$D$13/SAP!$C$143)+E$26)&lt;=SAP!$D$151,IF(E$39&lt;=$C67,E$26,(((E$39-$C67)/SAP!$C$10)*'C&amp;B'!$D$13/SAP!$C$143)+E$26),"Not Possible")</f>
        <v>Not Possible</v>
      </c>
      <c r="F67" s="131">
        <f>IF(IF(F$39&lt;=$C67,F$26,(((F$39-$C67)/SAP!$C$10)*'C&amp;B'!$D$13/SAP!$C$143)+F$26)&lt;=SAP!$D$151,IF(F$39&lt;=$C67,F$26,(((F$39-$C67)/SAP!$C$10)*'C&amp;B'!$D$13/SAP!$C$143)+F$26),"Not Possible")</f>
        <v>0.38108028795804333</v>
      </c>
      <c r="G67" s="131" t="str">
        <f>IF(IF(G$39&lt;=$C67,G$26,(((G$39-$C67)/SAP!$C$10)*'C&amp;B'!$D$13/SAP!$C$143)+G$26)&lt;=SAP!$D$151,IF(G$39&lt;=$C67,G$26,(((G$39-$C67)/SAP!$C$10)*'C&amp;B'!$D$13/SAP!$C$143)+G$26),"Not Possible")</f>
        <v>Not Possible</v>
      </c>
      <c r="H67" s="131">
        <f>IF(IF(H$39&lt;=$C67,H$26,(((H$39-$C67)/SAP!$C$10)*'C&amp;B'!$D$13/SAP!$C$143)+H$26)&lt;=SAP!$D$151,IF(H$39&lt;=$C67,H$26,(((H$39-$C67)/SAP!$C$10)*'C&amp;B'!$D$13/SAP!$C$143)+H$26),"Not Possible")</f>
        <v>0.39529065569056743</v>
      </c>
      <c r="I67" s="131" t="str">
        <f>IF(IF(I$39&lt;=$C67,I$26,(((I$39-$C67)/SAP!$C$10)*'C&amp;B'!$D$13/SAP!$C$143)+I$26)&lt;=SAP!$D$151,IF(I$39&lt;=$C67,I$26,(((I$39-$C67)/SAP!$C$10)*'C&amp;B'!$D$13/SAP!$C$143)+I$26),"Not Possible")</f>
        <v>Not Possible</v>
      </c>
      <c r="J67" s="131">
        <f>IF(IF(J$39&lt;=$C67,J$26,(((J$39-$C67)/SAP!$C$10)*'C&amp;B'!$D$13/SAP!$C$143)+J$26)&lt;=SAP!$D$151,IF(J$39&lt;=$C67,J$26,(((J$39-$C67)/SAP!$C$10)*'C&amp;B'!$D$13/SAP!$C$143)+J$26),"Not Possible")</f>
        <v>0.85917988518362676</v>
      </c>
      <c r="K67" s="131" t="str">
        <f>IF(IF(K$39&lt;=$C67,K$26,(((K$39-$C67)/SAP!$C$10)*'C&amp;B'!$D$13/SAP!$C$143)+K$26)&lt;=SAP!$D$151,IF(K$39&lt;=$C67,K$26,(((K$39-$C67)/SAP!$C$10)*'C&amp;B'!$D$13/SAP!$C$143)+K$26),"Not Possible")</f>
        <v>Not Possible</v>
      </c>
      <c r="L67" s="131">
        <f>IF(IF(L$39&lt;=$C67,L$26,(((L$39-$C67)/SAP!$C$10)*'C&amp;B'!$D$13/SAP!$C$143)+L$26)&lt;=SAP!$D$151,IF(L$39&lt;=$C67,L$26,(((L$39-$C67)/SAP!$C$10)*'C&amp;B'!$D$13/SAP!$C$143)+L$26),"Not Possible")</f>
        <v>0.68007686472664275</v>
      </c>
      <c r="M67" s="131" t="str">
        <f>IF(IF(M$39&lt;=$C67,M$26,(((M$39-$C67)/SAP!$C$10)*'C&amp;B'!$D$13/SAP!$C$143)+M$26)&lt;=SAP!$D$151,IF(M$39&lt;=$C67,M$26,(((M$39-$C67)/SAP!$C$10)*'C&amp;B'!$D$13/SAP!$C$143)+M$26),"Not Possible")</f>
        <v>Not Possible</v>
      </c>
      <c r="N67" s="131">
        <f>IF(IF(N$39&lt;=$C67,N$26,(((N$39-$C67)/SAP!$C$10)*'C&amp;B'!$D$13/SAP!$C$143)+N$26)&lt;=SAP!$D$151,IF(N$39&lt;=$C67,N$26,(((N$39-$C67)/SAP!$C$10)*'C&amp;B'!$D$13/SAP!$C$143)+N$26),"Not Possible")</f>
        <v>0.54015809280933391</v>
      </c>
      <c r="O67" s="131" t="str">
        <f>IF(IF(O$39&lt;=$C67,O$26,(((O$39-$C67)/SAP!$C$10)*'C&amp;B'!$D$13/SAP!$C$143)+O$26)&lt;=SAP!$D$151,IF(O$39&lt;=$C67,O$26,(((O$39-$C67)/SAP!$C$10)*'C&amp;B'!$D$13/SAP!$C$143)+O$26),"Not Possible")</f>
        <v>Not Possible</v>
      </c>
      <c r="P67" s="131">
        <f>IF(IF(P$39&lt;=$C67,P$26,(((P$39-$C67)/SAP!$C$10)*'C&amp;B'!$D$13/SAP!$C$143)+P$26)&lt;=SAP!$D$151,IF(P$39&lt;=$C67,P$26,(((P$39-$C67)/SAP!$C$10)*'C&amp;B'!$D$13/SAP!$C$143)+P$26),"Not Possible")</f>
        <v>0.39366779344385472</v>
      </c>
      <c r="Q67" s="131">
        <f>IF(IF(Q$39&lt;=$C67,Q$26,(((Q$39-$C67)/SAP!$C$10)*'C&amp;B'!$D$13/SAP!$C$143)+Q$26)&lt;=SAP!$D$151,IF(Q$39&lt;=$C67,Q$26,(((Q$39-$C67)/SAP!$C$10)*'C&amp;B'!$D$13/SAP!$C$143)+Q$26),"Not Possible")</f>
        <v>5.1276183112777778</v>
      </c>
      <c r="R67" s="131">
        <f>IF(IF(R$39&lt;=$C67,R$26,(((R$39-$C67)/SAP!$C$10)*'C&amp;B'!$D$13/SAP!$C$143)+R$26)&lt;=SAP!$D$151,IF(R$39&lt;=$C67,R$26,(((R$39-$C67)/SAP!$C$10)*'C&amp;B'!$D$13/SAP!$C$143)+R$26),"Not Possible")</f>
        <v>0.27538029937677561</v>
      </c>
      <c r="S67" s="131">
        <f>IF(IF(S$39&lt;=$C67,S$26,(((S$39-$C67)/SAP!$C$10)*'C&amp;B'!$D$13/SAP!$C$143)+S$26)&lt;=SAP!$D$151,IF(S$39&lt;=$C67,S$26,(((S$39-$C67)/SAP!$C$10)*'C&amp;B'!$D$13/SAP!$C$143)+S$26),"Not Possible")</f>
        <v>0.38373994238392489</v>
      </c>
      <c r="T67" s="131">
        <f>IF(IF(T$39&lt;=$C67,T$26,(((T$39-$C67)/SAP!$C$10)*'C&amp;B'!$D$13/SAP!$C$143)+T$26)&lt;=SAP!$D$151,IF(T$39&lt;=$C67,T$26,(((T$39-$C67)/SAP!$C$10)*'C&amp;B'!$D$13/SAP!$C$143)+T$26),"Not Possible")</f>
        <v>0.39265439587859541</v>
      </c>
      <c r="V67" s="130" t="s">
        <v>610</v>
      </c>
      <c r="W67" s="82" t="e">
        <f>IF(D67=0,0,IF(D67&lt;4,'C&amp;B'!$E$316+(D67*'C&amp;B'!$E$317),D67*'C&amp;B'!$E$318))</f>
        <v>#VALUE!</v>
      </c>
      <c r="X67" s="82" t="e">
        <f>IF(E67=0,0,IF(E67&lt;4,'C&amp;B'!$E$316+(E67*'C&amp;B'!$E$317),E67*'C&amp;B'!$E$318))</f>
        <v>#VALUE!</v>
      </c>
      <c r="Y67" s="82">
        <f>IF(F67=0,0,IF(F67&lt;4,'C&amp;B'!$E$316+(F67*'C&amp;B'!$E$317),F67*'C&amp;B'!$E$318))</f>
        <v>1328.648172774826</v>
      </c>
      <c r="Z67" s="82" t="e">
        <f>IF(G67=0,0,IF(G67&lt;4,'C&amp;B'!$E$316+(G67*'C&amp;B'!$E$317),G67*'C&amp;B'!$E$318))</f>
        <v>#VALUE!</v>
      </c>
      <c r="AA67" s="82">
        <f>IF(H67=0,0,IF(H67&lt;4,'C&amp;B'!$E$316+(H67*'C&amp;B'!$E$317),H67*'C&amp;B'!$E$318))</f>
        <v>1337.1743934143406</v>
      </c>
      <c r="AB67" s="82" t="e">
        <f>IF(I67=0,0,IF(I67&lt;4,'C&amp;B'!$E$316+(I67*'C&amp;B'!$E$317),I67*'C&amp;B'!$E$318))</f>
        <v>#VALUE!</v>
      </c>
      <c r="AC67" s="82">
        <f>IF(J67=0,0,IF(J67&lt;4,'C&amp;B'!$E$316+(J67*'C&amp;B'!$E$317),J67*'C&amp;B'!$E$318))</f>
        <v>1615.5079311101761</v>
      </c>
      <c r="AD67" s="82" t="e">
        <f>IF(K67=0,0,IF(K67&lt;4,'C&amp;B'!$E$316+(K67*'C&amp;B'!$E$317),K67*'C&amp;B'!$E$318))</f>
        <v>#VALUE!</v>
      </c>
      <c r="AE67" s="82">
        <f>IF(L67=0,0,IF(L67&lt;4,'C&amp;B'!$E$316+(L67*'C&amp;B'!$E$317),L67*'C&amp;B'!$E$318))</f>
        <v>1508.0461188359857</v>
      </c>
      <c r="AF67" s="82" t="e">
        <f>IF(M67=0,0,IF(M67&lt;4,'C&amp;B'!$E$316+(M67*'C&amp;B'!$E$317),M67*'C&amp;B'!$E$318))</f>
        <v>#VALUE!</v>
      </c>
      <c r="AG67" s="82">
        <f>IF(N67=0,0,IF(N67&lt;4,'C&amp;B'!$E$316+(N67*'C&amp;B'!$E$317),N67*'C&amp;B'!$E$318))</f>
        <v>1424.0948556856004</v>
      </c>
      <c r="AH67" s="82" t="e">
        <f>IF(O67=0,0,IF(O67&lt;4,'C&amp;B'!$E$316+(O67*'C&amp;B'!$E$317),O67*'C&amp;B'!$E$318))</f>
        <v>#VALUE!</v>
      </c>
      <c r="AI67" s="82">
        <f>IF(P67=0,0,IF(P67&lt;4,'C&amp;B'!$E$316+(P67*'C&amp;B'!$E$317),P67*'C&amp;B'!$E$318))</f>
        <v>1336.2006760663128</v>
      </c>
      <c r="AJ67" s="82">
        <f>IF(Q67=0,0,IF(Q67&lt;4,'C&amp;B'!$E$316+(Q67*'C&amp;B'!$E$317),Q67*'C&amp;B'!$E$318))</f>
        <v>5640.3801424055555</v>
      </c>
      <c r="AK67" s="82">
        <f>IF(R67=0,0,IF(R67&lt;4,'C&amp;B'!$E$316+(R67*'C&amp;B'!$E$317),R67*'C&amp;B'!$E$318))</f>
        <v>1265.2281796260654</v>
      </c>
      <c r="AL67" s="82">
        <f>IF(S67=0,0,IF(S67&lt;4,'C&amp;B'!$E$316+(S67*'C&amp;B'!$E$317),S67*'C&amp;B'!$E$318))</f>
        <v>1330.2439654303548</v>
      </c>
      <c r="AM67" s="82">
        <f>IF(T67=0,0,IF(T67&lt;4,'C&amp;B'!$E$316+(T67*'C&amp;B'!$E$317),T67*'C&amp;B'!$E$318))</f>
        <v>1335.5926375271572</v>
      </c>
      <c r="AO67" s="130" t="s">
        <v>610</v>
      </c>
      <c r="AP67" s="82" t="e">
        <f t="shared" ref="AP67:AP72" si="29">AP$27-AP$26+W67</f>
        <v>#VALUE!</v>
      </c>
      <c r="AQ67" s="82" t="e">
        <f t="shared" si="28"/>
        <v>#VALUE!</v>
      </c>
      <c r="AR67" s="82">
        <f t="shared" si="28"/>
        <v>48398.648172774825</v>
      </c>
      <c r="AS67" s="82" t="e">
        <f t="shared" si="28"/>
        <v>#VALUE!</v>
      </c>
      <c r="AT67" s="82">
        <f t="shared" si="28"/>
        <v>48621.774393414336</v>
      </c>
      <c r="AU67" s="82" t="e">
        <f t="shared" si="28"/>
        <v>#VALUE!</v>
      </c>
      <c r="AV67" s="82">
        <f t="shared" si="28"/>
        <v>50415.507931110173</v>
      </c>
      <c r="AW67" s="82" t="e">
        <f t="shared" si="28"/>
        <v>#VALUE!</v>
      </c>
      <c r="AX67" s="82">
        <f t="shared" si="28"/>
        <v>50992.446118835978</v>
      </c>
      <c r="AY67" s="82" t="e">
        <f t="shared" si="28"/>
        <v>#VALUE!</v>
      </c>
      <c r="AZ67" s="82">
        <f t="shared" si="28"/>
        <v>52193.6948556856</v>
      </c>
      <c r="BA67" s="82" t="e">
        <f t="shared" si="28"/>
        <v>#VALUE!</v>
      </c>
      <c r="BB67" s="82">
        <f t="shared" si="28"/>
        <v>51637.800676066312</v>
      </c>
      <c r="BC67" s="82">
        <f t="shared" si="28"/>
        <v>56278.780142405551</v>
      </c>
      <c r="BD67" s="82">
        <f t="shared" si="28"/>
        <v>52387.628179626059</v>
      </c>
      <c r="BE67" s="82">
        <f t="shared" si="28"/>
        <v>50366.843965430351</v>
      </c>
      <c r="BF67" s="82">
        <f t="shared" si="28"/>
        <v>48405.592637527159</v>
      </c>
    </row>
    <row r="68" spans="2:60">
      <c r="B68" s="114" t="s">
        <v>611</v>
      </c>
      <c r="C68" s="127">
        <f>SAP!D169</f>
        <v>3.0430415684908976</v>
      </c>
      <c r="D68" s="131" t="str">
        <f>IF(IF(D$39&lt;=$C68,D$26,(((D$39-$C68)/SAP!$C$10)*'C&amp;B'!$D$13/SAP!$C$143)+D$26)&lt;=SAP!$D$151,IF(D$39&lt;=$C68,D$26,(((D$39-$C68)/SAP!$C$10)*'C&amp;B'!$D$13/SAP!$C$143)+D$26),"Not Possible")</f>
        <v>Not Possible</v>
      </c>
      <c r="E68" s="131" t="str">
        <f>IF(IF(E$39&lt;=$C68,E$26,(((E$39-$C68)/SAP!$C$10)*'C&amp;B'!$D$13/SAP!$C$143)+E$26)&lt;=SAP!$D$151,IF(E$39&lt;=$C68,E$26,(((E$39-$C68)/SAP!$C$10)*'C&amp;B'!$D$13/SAP!$C$143)+E$26),"Not Possible")</f>
        <v>Not Possible</v>
      </c>
      <c r="F68" s="131">
        <f>IF(IF(F$39&lt;=$C68,F$26,(((F$39-$C68)/SAP!$C$10)*'C&amp;B'!$D$13/SAP!$C$143)+F$26)&lt;=SAP!$D$151,IF(F$39&lt;=$C68,F$26,(((F$39-$C68)/SAP!$C$10)*'C&amp;B'!$D$13/SAP!$C$143)+F$26),"Not Possible")</f>
        <v>0.64146350662032736</v>
      </c>
      <c r="G68" s="131" t="str">
        <f>IF(IF(G$39&lt;=$C68,G$26,(((G$39-$C68)/SAP!$C$10)*'C&amp;B'!$D$13/SAP!$C$143)+G$26)&lt;=SAP!$D$151,IF(G$39&lt;=$C68,G$26,(((G$39-$C68)/SAP!$C$10)*'C&amp;B'!$D$13/SAP!$C$143)+G$26),"Not Possible")</f>
        <v>Not Possible</v>
      </c>
      <c r="H68" s="131">
        <f>IF(IF(H$39&lt;=$C68,H$26,(((H$39-$C68)/SAP!$C$10)*'C&amp;B'!$D$13/SAP!$C$143)+H$26)&lt;=SAP!$D$151,IF(H$39&lt;=$C68,H$26,(((H$39-$C68)/SAP!$C$10)*'C&amp;B'!$D$13/SAP!$C$143)+H$26),"Not Possible")</f>
        <v>0.6556738743528514</v>
      </c>
      <c r="I68" s="131" t="str">
        <f>IF(IF(I$39&lt;=$C68,I$26,(((I$39-$C68)/SAP!$C$10)*'C&amp;B'!$D$13/SAP!$C$143)+I$26)&lt;=SAP!$D$151,IF(I$39&lt;=$C68,I$26,(((I$39-$C68)/SAP!$C$10)*'C&amp;B'!$D$13/SAP!$C$143)+I$26),"Not Possible")</f>
        <v>Not Possible</v>
      </c>
      <c r="J68" s="131">
        <f>IF(IF(J$39&lt;=$C68,J$26,(((J$39-$C68)/SAP!$C$10)*'C&amp;B'!$D$13/SAP!$C$143)+J$26)&lt;=SAP!$D$151,IF(J$39&lt;=$C68,J$26,(((J$39-$C68)/SAP!$C$10)*'C&amp;B'!$D$13/SAP!$C$143)+J$26),"Not Possible")</f>
        <v>1.1195631038459108</v>
      </c>
      <c r="K68" s="131" t="str">
        <f>IF(IF(K$39&lt;=$C68,K$26,(((K$39-$C68)/SAP!$C$10)*'C&amp;B'!$D$13/SAP!$C$143)+K$26)&lt;=SAP!$D$151,IF(K$39&lt;=$C68,K$26,(((K$39-$C68)/SAP!$C$10)*'C&amp;B'!$D$13/SAP!$C$143)+K$26),"Not Possible")</f>
        <v>Not Possible</v>
      </c>
      <c r="L68" s="131">
        <f>IF(IF(L$39&lt;=$C68,L$26,(((L$39-$C68)/SAP!$C$10)*'C&amp;B'!$D$13/SAP!$C$143)+L$26)&lt;=SAP!$D$151,IF(L$39&lt;=$C68,L$26,(((L$39-$C68)/SAP!$C$10)*'C&amp;B'!$D$13/SAP!$C$143)+L$26),"Not Possible")</f>
        <v>0.94046008338892673</v>
      </c>
      <c r="M68" s="131" t="str">
        <f>IF(IF(M$39&lt;=$C68,M$26,(((M$39-$C68)/SAP!$C$10)*'C&amp;B'!$D$13/SAP!$C$143)+M$26)&lt;=SAP!$D$151,IF(M$39&lt;=$C68,M$26,(((M$39-$C68)/SAP!$C$10)*'C&amp;B'!$D$13/SAP!$C$143)+M$26),"Not Possible")</f>
        <v>Not Possible</v>
      </c>
      <c r="N68" s="131">
        <f>IF(IF(N$39&lt;=$C68,N$26,(((N$39-$C68)/SAP!$C$10)*'C&amp;B'!$D$13/SAP!$C$143)+N$26)&lt;=SAP!$D$151,IF(N$39&lt;=$C68,N$26,(((N$39-$C68)/SAP!$C$10)*'C&amp;B'!$D$13/SAP!$C$143)+N$26),"Not Possible")</f>
        <v>0.80054131147161789</v>
      </c>
      <c r="O68" s="131" t="str">
        <f>IF(IF(O$39&lt;=$C68,O$26,(((O$39-$C68)/SAP!$C$10)*'C&amp;B'!$D$13/SAP!$C$143)+O$26)&lt;=SAP!$D$151,IF(O$39&lt;=$C68,O$26,(((O$39-$C68)/SAP!$C$10)*'C&amp;B'!$D$13/SAP!$C$143)+O$26),"Not Possible")</f>
        <v>Not Possible</v>
      </c>
      <c r="P68" s="131">
        <f>IF(IF(P$39&lt;=$C68,P$26,(((P$39-$C68)/SAP!$C$10)*'C&amp;B'!$D$13/SAP!$C$143)+P$26)&lt;=SAP!$D$151,IF(P$39&lt;=$C68,P$26,(((P$39-$C68)/SAP!$C$10)*'C&amp;B'!$D$13/SAP!$C$143)+P$26),"Not Possible")</f>
        <v>0.6540510121061387</v>
      </c>
      <c r="Q68" s="131" t="str">
        <f>IF(IF(Q$39&lt;=$C68,Q$26,(((Q$39-$C68)/SAP!$C$10)*'C&amp;B'!$D$13/SAP!$C$143)+Q$26)&lt;=SAP!$D$151,IF(Q$39&lt;=$C68,Q$26,(((Q$39-$C68)/SAP!$C$10)*'C&amp;B'!$D$13/SAP!$C$143)+Q$26),"Not Possible")</f>
        <v>Not Possible</v>
      </c>
      <c r="R68" s="131">
        <f>IF(IF(R$39&lt;=$C68,R$26,(((R$39-$C68)/SAP!$C$10)*'C&amp;B'!$D$13/SAP!$C$143)+R$26)&lt;=SAP!$D$151,IF(R$39&lt;=$C68,R$26,(((R$39-$C68)/SAP!$C$10)*'C&amp;B'!$D$13/SAP!$C$143)+R$26),"Not Possible")</f>
        <v>0.53576351803905964</v>
      </c>
      <c r="S68" s="131">
        <f>IF(IF(S$39&lt;=$C68,S$26,(((S$39-$C68)/SAP!$C$10)*'C&amp;B'!$D$13/SAP!$C$143)+S$26)&lt;=SAP!$D$151,IF(S$39&lt;=$C68,S$26,(((S$39-$C68)/SAP!$C$10)*'C&amp;B'!$D$13/SAP!$C$143)+S$26),"Not Possible")</f>
        <v>0.64412316104620881</v>
      </c>
      <c r="T68" s="131">
        <f>IF(IF(T$39&lt;=$C68,T$26,(((T$39-$C68)/SAP!$C$10)*'C&amp;B'!$D$13/SAP!$C$143)+T$26)&lt;=SAP!$D$151,IF(T$39&lt;=$C68,T$26,(((T$39-$C68)/SAP!$C$10)*'C&amp;B'!$D$13/SAP!$C$143)+T$26),"Not Possible")</f>
        <v>0.65303761454087927</v>
      </c>
      <c r="V68" s="130" t="s">
        <v>611</v>
      </c>
      <c r="W68" s="82" t="e">
        <f>IF(D68=0,0,IF(D68&lt;4,'C&amp;B'!$E$316+(D68*'C&amp;B'!$E$317),D68*'C&amp;B'!$E$318))</f>
        <v>#VALUE!</v>
      </c>
      <c r="X68" s="82" t="e">
        <f>IF(E68=0,0,IF(E68&lt;4,'C&amp;B'!$E$316+(E68*'C&amp;B'!$E$317),E68*'C&amp;B'!$E$318))</f>
        <v>#VALUE!</v>
      </c>
      <c r="Y68" s="82">
        <f>IF(F68=0,0,IF(F68&lt;4,'C&amp;B'!$E$316+(F68*'C&amp;B'!$E$317),F68*'C&amp;B'!$E$318))</f>
        <v>1484.8781039721964</v>
      </c>
      <c r="Z68" s="82" t="e">
        <f>IF(G68=0,0,IF(G68&lt;4,'C&amp;B'!$E$316+(G68*'C&amp;B'!$E$317),G68*'C&amp;B'!$E$318))</f>
        <v>#VALUE!</v>
      </c>
      <c r="AA68" s="82">
        <f>IF(H68=0,0,IF(H68&lt;4,'C&amp;B'!$E$316+(H68*'C&amp;B'!$E$317),H68*'C&amp;B'!$E$318))</f>
        <v>1493.4043246117108</v>
      </c>
      <c r="AB68" s="82" t="e">
        <f>IF(I68=0,0,IF(I68&lt;4,'C&amp;B'!$E$316+(I68*'C&amp;B'!$E$317),I68*'C&amp;B'!$E$318))</f>
        <v>#VALUE!</v>
      </c>
      <c r="AC68" s="82">
        <f>IF(J68=0,0,IF(J68&lt;4,'C&amp;B'!$E$316+(J68*'C&amp;B'!$E$317),J68*'C&amp;B'!$E$318))</f>
        <v>1771.7378623075465</v>
      </c>
      <c r="AD68" s="82" t="e">
        <f>IF(K68=0,0,IF(K68&lt;4,'C&amp;B'!$E$316+(K68*'C&amp;B'!$E$317),K68*'C&amp;B'!$E$318))</f>
        <v>#VALUE!</v>
      </c>
      <c r="AE68" s="82">
        <f>IF(L68=0,0,IF(L68&lt;4,'C&amp;B'!$E$316+(L68*'C&amp;B'!$E$317),L68*'C&amp;B'!$E$318))</f>
        <v>1664.2760500333561</v>
      </c>
      <c r="AF68" s="82" t="e">
        <f>IF(M68=0,0,IF(M68&lt;4,'C&amp;B'!$E$316+(M68*'C&amp;B'!$E$317),M68*'C&amp;B'!$E$318))</f>
        <v>#VALUE!</v>
      </c>
      <c r="AG68" s="82">
        <f>IF(N68=0,0,IF(N68&lt;4,'C&amp;B'!$E$316+(N68*'C&amp;B'!$E$317),N68*'C&amp;B'!$E$318))</f>
        <v>1580.3247868829708</v>
      </c>
      <c r="AH68" s="82" t="e">
        <f>IF(O68=0,0,IF(O68&lt;4,'C&amp;B'!$E$316+(O68*'C&amp;B'!$E$317),O68*'C&amp;B'!$E$318))</f>
        <v>#VALUE!</v>
      </c>
      <c r="AI68" s="82">
        <f>IF(P68=0,0,IF(P68&lt;4,'C&amp;B'!$E$316+(P68*'C&amp;B'!$E$317),P68*'C&amp;B'!$E$318))</f>
        <v>1492.4306072636832</v>
      </c>
      <c r="AJ68" s="82" t="e">
        <f>IF(Q68=0,0,IF(Q68&lt;4,'C&amp;B'!$E$316+(Q68*'C&amp;B'!$E$317),Q68*'C&amp;B'!$E$318))</f>
        <v>#VALUE!</v>
      </c>
      <c r="AK68" s="82">
        <f>IF(R68=0,0,IF(R68&lt;4,'C&amp;B'!$E$316+(R68*'C&amp;B'!$E$317),R68*'C&amp;B'!$E$318))</f>
        <v>1421.4581108234358</v>
      </c>
      <c r="AL68" s="82">
        <f>IF(S68=0,0,IF(S68&lt;4,'C&amp;B'!$E$316+(S68*'C&amp;B'!$E$317),S68*'C&amp;B'!$E$318))</f>
        <v>1486.4738966277253</v>
      </c>
      <c r="AM68" s="82">
        <f>IF(T68=0,0,IF(T68&lt;4,'C&amp;B'!$E$316+(T68*'C&amp;B'!$E$317),T68*'C&amp;B'!$E$318))</f>
        <v>1491.8225687245276</v>
      </c>
      <c r="AO68" s="130" t="s">
        <v>611</v>
      </c>
      <c r="AP68" s="82" t="e">
        <f t="shared" si="29"/>
        <v>#VALUE!</v>
      </c>
      <c r="AQ68" s="82" t="e">
        <f t="shared" si="28"/>
        <v>#VALUE!</v>
      </c>
      <c r="AR68" s="82">
        <f t="shared" si="28"/>
        <v>48554.878103972194</v>
      </c>
      <c r="AS68" s="82" t="e">
        <f t="shared" si="28"/>
        <v>#VALUE!</v>
      </c>
      <c r="AT68" s="82">
        <f t="shared" si="28"/>
        <v>48778.004324611713</v>
      </c>
      <c r="AU68" s="82" t="e">
        <f t="shared" si="28"/>
        <v>#VALUE!</v>
      </c>
      <c r="AV68" s="82">
        <f t="shared" si="28"/>
        <v>50571.737862307549</v>
      </c>
      <c r="AW68" s="82" t="e">
        <f t="shared" si="28"/>
        <v>#VALUE!</v>
      </c>
      <c r="AX68" s="82">
        <f t="shared" si="28"/>
        <v>51148.676050033348</v>
      </c>
      <c r="AY68" s="82" t="e">
        <f t="shared" si="28"/>
        <v>#VALUE!</v>
      </c>
      <c r="AZ68" s="82">
        <f t="shared" si="28"/>
        <v>52349.92478688297</v>
      </c>
      <c r="BA68" s="82" t="e">
        <f t="shared" si="28"/>
        <v>#VALUE!</v>
      </c>
      <c r="BB68" s="82">
        <f t="shared" si="28"/>
        <v>51794.030607263681</v>
      </c>
      <c r="BC68" s="82" t="e">
        <f t="shared" si="28"/>
        <v>#VALUE!</v>
      </c>
      <c r="BD68" s="82">
        <f t="shared" si="28"/>
        <v>52543.858110823428</v>
      </c>
      <c r="BE68" s="82">
        <f t="shared" si="28"/>
        <v>50523.07389662772</v>
      </c>
      <c r="BF68" s="82">
        <f t="shared" si="28"/>
        <v>48561.822568724529</v>
      </c>
    </row>
    <row r="69" spans="2:60">
      <c r="B69" s="114" t="s">
        <v>612</v>
      </c>
      <c r="C69" s="127">
        <f>SAP!D170</f>
        <v>2.6626613724295352</v>
      </c>
      <c r="D69" s="131" t="str">
        <f>IF(IF(D$39&lt;=$C69,D$26,(((D$39-$C69)/SAP!$C$10)*'C&amp;B'!$D$13/SAP!$C$143)+D$26)&lt;=SAP!$D$151,IF(D$39&lt;=$C69,D$26,(((D$39-$C69)/SAP!$C$10)*'C&amp;B'!$D$13/SAP!$C$143)+D$26),"Not Possible")</f>
        <v>Not Possible</v>
      </c>
      <c r="E69" s="131" t="str">
        <f>IF(IF(E$39&lt;=$C69,E$26,(((E$39-$C69)/SAP!$C$10)*'C&amp;B'!$D$13/SAP!$C$143)+E$26)&lt;=SAP!$D$151,IF(E$39&lt;=$C69,E$26,(((E$39-$C69)/SAP!$C$10)*'C&amp;B'!$D$13/SAP!$C$143)+E$26),"Not Possible")</f>
        <v>Not Possible</v>
      </c>
      <c r="F69" s="131">
        <f>IF(IF(F$39&lt;=$C69,F$26,(((F$39-$C69)/SAP!$C$10)*'C&amp;B'!$D$13/SAP!$C$143)+F$26)&lt;=SAP!$D$151,IF(F$39&lt;=$C69,F$26,(((F$39-$C69)/SAP!$C$10)*'C&amp;B'!$D$13/SAP!$C$143)+F$26),"Not Possible")</f>
        <v>0.90184672528261112</v>
      </c>
      <c r="G69" s="131" t="str">
        <f>IF(IF(G$39&lt;=$C69,G$26,(((G$39-$C69)/SAP!$C$10)*'C&amp;B'!$D$13/SAP!$C$143)+G$26)&lt;=SAP!$D$151,IF(G$39&lt;=$C69,G$26,(((G$39-$C69)/SAP!$C$10)*'C&amp;B'!$D$13/SAP!$C$143)+G$26),"Not Possible")</f>
        <v>Not Possible</v>
      </c>
      <c r="H69" s="131">
        <f>IF(IF(H$39&lt;=$C69,H$26,(((H$39-$C69)/SAP!$C$10)*'C&amp;B'!$D$13/SAP!$C$143)+H$26)&lt;=SAP!$D$151,IF(H$39&lt;=$C69,H$26,(((H$39-$C69)/SAP!$C$10)*'C&amp;B'!$D$13/SAP!$C$143)+H$26),"Not Possible")</f>
        <v>0.91605709301513538</v>
      </c>
      <c r="I69" s="131" t="str">
        <f>IF(IF(I$39&lt;=$C69,I$26,(((I$39-$C69)/SAP!$C$10)*'C&amp;B'!$D$13/SAP!$C$143)+I$26)&lt;=SAP!$D$151,IF(I$39&lt;=$C69,I$26,(((I$39-$C69)/SAP!$C$10)*'C&amp;B'!$D$13/SAP!$C$143)+I$26),"Not Possible")</f>
        <v>Not Possible</v>
      </c>
      <c r="J69" s="131">
        <f>IF(IF(J$39&lt;=$C69,J$26,(((J$39-$C69)/SAP!$C$10)*'C&amp;B'!$D$13/SAP!$C$143)+J$26)&lt;=SAP!$D$151,IF(J$39&lt;=$C69,J$26,(((J$39-$C69)/SAP!$C$10)*'C&amp;B'!$D$13/SAP!$C$143)+J$26),"Not Possible")</f>
        <v>1.3799463225081947</v>
      </c>
      <c r="K69" s="131" t="str">
        <f>IF(IF(K$39&lt;=$C69,K$26,(((K$39-$C69)/SAP!$C$10)*'C&amp;B'!$D$13/SAP!$C$143)+K$26)&lt;=SAP!$D$151,IF(K$39&lt;=$C69,K$26,(((K$39-$C69)/SAP!$C$10)*'C&amp;B'!$D$13/SAP!$C$143)+K$26),"Not Possible")</f>
        <v>Not Possible</v>
      </c>
      <c r="L69" s="131">
        <f>IF(IF(L$39&lt;=$C69,L$26,(((L$39-$C69)/SAP!$C$10)*'C&amp;B'!$D$13/SAP!$C$143)+L$26)&lt;=SAP!$D$151,IF(L$39&lt;=$C69,L$26,(((L$39-$C69)/SAP!$C$10)*'C&amp;B'!$D$13/SAP!$C$143)+L$26),"Not Possible")</f>
        <v>1.2008433020512106</v>
      </c>
      <c r="M69" s="131" t="str">
        <f>IF(IF(M$39&lt;=$C69,M$26,(((M$39-$C69)/SAP!$C$10)*'C&amp;B'!$D$13/SAP!$C$143)+M$26)&lt;=SAP!$D$151,IF(M$39&lt;=$C69,M$26,(((M$39-$C69)/SAP!$C$10)*'C&amp;B'!$D$13/SAP!$C$143)+M$26),"Not Possible")</f>
        <v>Not Possible</v>
      </c>
      <c r="N69" s="131">
        <f>IF(IF(N$39&lt;=$C69,N$26,(((N$39-$C69)/SAP!$C$10)*'C&amp;B'!$D$13/SAP!$C$143)+N$26)&lt;=SAP!$D$151,IF(N$39&lt;=$C69,N$26,(((N$39-$C69)/SAP!$C$10)*'C&amp;B'!$D$13/SAP!$C$143)+N$26),"Not Possible")</f>
        <v>1.0609245301339016</v>
      </c>
      <c r="O69" s="131" t="str">
        <f>IF(IF(O$39&lt;=$C69,O$26,(((O$39-$C69)/SAP!$C$10)*'C&amp;B'!$D$13/SAP!$C$143)+O$26)&lt;=SAP!$D$151,IF(O$39&lt;=$C69,O$26,(((O$39-$C69)/SAP!$C$10)*'C&amp;B'!$D$13/SAP!$C$143)+O$26),"Not Possible")</f>
        <v>Not Possible</v>
      </c>
      <c r="P69" s="131">
        <f>IF(IF(P$39&lt;=$C69,P$26,(((P$39-$C69)/SAP!$C$10)*'C&amp;B'!$D$13/SAP!$C$143)+P$26)&lt;=SAP!$D$151,IF(P$39&lt;=$C69,P$26,(((P$39-$C69)/SAP!$C$10)*'C&amp;B'!$D$13/SAP!$C$143)+P$26),"Not Possible")</f>
        <v>0.91443423076842267</v>
      </c>
      <c r="Q69" s="131" t="str">
        <f>IF(IF(Q$39&lt;=$C69,Q$26,(((Q$39-$C69)/SAP!$C$10)*'C&amp;B'!$D$13/SAP!$C$143)+Q$26)&lt;=SAP!$D$151,IF(Q$39&lt;=$C69,Q$26,(((Q$39-$C69)/SAP!$C$10)*'C&amp;B'!$D$13/SAP!$C$143)+Q$26),"Not Possible")</f>
        <v>Not Possible</v>
      </c>
      <c r="R69" s="131">
        <f>IF(IF(R$39&lt;=$C69,R$26,(((R$39-$C69)/SAP!$C$10)*'C&amp;B'!$D$13/SAP!$C$143)+R$26)&lt;=SAP!$D$151,IF(R$39&lt;=$C69,R$26,(((R$39-$C69)/SAP!$C$10)*'C&amp;B'!$D$13/SAP!$C$143)+R$26),"Not Possible")</f>
        <v>0.7961467367013435</v>
      </c>
      <c r="S69" s="131">
        <f>IF(IF(S$39&lt;=$C69,S$26,(((S$39-$C69)/SAP!$C$10)*'C&amp;B'!$D$13/SAP!$C$143)+S$26)&lt;=SAP!$D$151,IF(S$39&lt;=$C69,S$26,(((S$39-$C69)/SAP!$C$10)*'C&amp;B'!$D$13/SAP!$C$143)+S$26),"Not Possible")</f>
        <v>0.90450637970849279</v>
      </c>
      <c r="T69" s="131">
        <f>IF(IF(T$39&lt;=$C69,T$26,(((T$39-$C69)/SAP!$C$10)*'C&amp;B'!$D$13/SAP!$C$143)+T$26)&lt;=SAP!$D$151,IF(T$39&lt;=$C69,T$26,(((T$39-$C69)/SAP!$C$10)*'C&amp;B'!$D$13/SAP!$C$143)+T$26),"Not Possible")</f>
        <v>0.91342083320316325</v>
      </c>
      <c r="V69" s="130" t="s">
        <v>612</v>
      </c>
      <c r="W69" s="82" t="e">
        <f>IF(D69=0,0,IF(D69&lt;4,'C&amp;B'!$E$316+(D69*'C&amp;B'!$E$317),D69*'C&amp;B'!$E$318))</f>
        <v>#VALUE!</v>
      </c>
      <c r="X69" s="82" t="e">
        <f>IF(E69=0,0,IF(E69&lt;4,'C&amp;B'!$E$316+(E69*'C&amp;B'!$E$317),E69*'C&amp;B'!$E$318))</f>
        <v>#VALUE!</v>
      </c>
      <c r="Y69" s="82">
        <f>IF(F69=0,0,IF(F69&lt;4,'C&amp;B'!$E$316+(F69*'C&amp;B'!$E$317),F69*'C&amp;B'!$E$318))</f>
        <v>1641.1080351695666</v>
      </c>
      <c r="Z69" s="82" t="e">
        <f>IF(G69=0,0,IF(G69&lt;4,'C&amp;B'!$E$316+(G69*'C&amp;B'!$E$317),G69*'C&amp;B'!$E$318))</f>
        <v>#VALUE!</v>
      </c>
      <c r="AA69" s="82">
        <f>IF(H69=0,0,IF(H69&lt;4,'C&amp;B'!$E$316+(H69*'C&amp;B'!$E$317),H69*'C&amp;B'!$E$318))</f>
        <v>1649.6342558090812</v>
      </c>
      <c r="AB69" s="82" t="e">
        <f>IF(I69=0,0,IF(I69&lt;4,'C&amp;B'!$E$316+(I69*'C&amp;B'!$E$317),I69*'C&amp;B'!$E$318))</f>
        <v>#VALUE!</v>
      </c>
      <c r="AC69" s="82">
        <f>IF(J69=0,0,IF(J69&lt;4,'C&amp;B'!$E$316+(J69*'C&amp;B'!$E$317),J69*'C&amp;B'!$E$318))</f>
        <v>1927.9677935049167</v>
      </c>
      <c r="AD69" s="82" t="e">
        <f>IF(K69=0,0,IF(K69&lt;4,'C&amp;B'!$E$316+(K69*'C&amp;B'!$E$317),K69*'C&amp;B'!$E$318))</f>
        <v>#VALUE!</v>
      </c>
      <c r="AE69" s="82">
        <f>IF(L69=0,0,IF(L69&lt;4,'C&amp;B'!$E$316+(L69*'C&amp;B'!$E$317),L69*'C&amp;B'!$E$318))</f>
        <v>1820.5059812307263</v>
      </c>
      <c r="AF69" s="82" t="e">
        <f>IF(M69=0,0,IF(M69&lt;4,'C&amp;B'!$E$316+(M69*'C&amp;B'!$E$317),M69*'C&amp;B'!$E$318))</f>
        <v>#VALUE!</v>
      </c>
      <c r="AG69" s="82">
        <f>IF(N69=0,0,IF(N69&lt;4,'C&amp;B'!$E$316+(N69*'C&amp;B'!$E$317),N69*'C&amp;B'!$E$318))</f>
        <v>1736.554718080341</v>
      </c>
      <c r="AH69" s="82" t="e">
        <f>IF(O69=0,0,IF(O69&lt;4,'C&amp;B'!$E$316+(O69*'C&amp;B'!$E$317),O69*'C&amp;B'!$E$318))</f>
        <v>#VALUE!</v>
      </c>
      <c r="AI69" s="82">
        <f>IF(P69=0,0,IF(P69&lt;4,'C&amp;B'!$E$316+(P69*'C&amp;B'!$E$317),P69*'C&amp;B'!$E$318))</f>
        <v>1648.6605384610536</v>
      </c>
      <c r="AJ69" s="82" t="e">
        <f>IF(Q69=0,0,IF(Q69&lt;4,'C&amp;B'!$E$316+(Q69*'C&amp;B'!$E$317),Q69*'C&amp;B'!$E$318))</f>
        <v>#VALUE!</v>
      </c>
      <c r="AK69" s="82">
        <f>IF(R69=0,0,IF(R69&lt;4,'C&amp;B'!$E$316+(R69*'C&amp;B'!$E$317),R69*'C&amp;B'!$E$318))</f>
        <v>1577.6880420208061</v>
      </c>
      <c r="AL69" s="82">
        <f>IF(S69=0,0,IF(S69&lt;4,'C&amp;B'!$E$316+(S69*'C&amp;B'!$E$317),S69*'C&amp;B'!$E$318))</f>
        <v>1642.7038278250957</v>
      </c>
      <c r="AM69" s="82">
        <f>IF(T69=0,0,IF(T69&lt;4,'C&amp;B'!$E$316+(T69*'C&amp;B'!$E$317),T69*'C&amp;B'!$E$318))</f>
        <v>1648.0524999218978</v>
      </c>
      <c r="AO69" s="130" t="s">
        <v>612</v>
      </c>
      <c r="AP69" s="82" t="e">
        <f t="shared" si="29"/>
        <v>#VALUE!</v>
      </c>
      <c r="AQ69" s="82" t="e">
        <f t="shared" si="28"/>
        <v>#VALUE!</v>
      </c>
      <c r="AR69" s="82">
        <f t="shared" si="28"/>
        <v>48711.108035169564</v>
      </c>
      <c r="AS69" s="82" t="e">
        <f t="shared" si="28"/>
        <v>#VALUE!</v>
      </c>
      <c r="AT69" s="82">
        <f t="shared" si="28"/>
        <v>48934.234255809082</v>
      </c>
      <c r="AU69" s="82" t="e">
        <f t="shared" si="28"/>
        <v>#VALUE!</v>
      </c>
      <c r="AV69" s="82">
        <f t="shared" si="28"/>
        <v>50727.967793504919</v>
      </c>
      <c r="AW69" s="82" t="e">
        <f t="shared" si="28"/>
        <v>#VALUE!</v>
      </c>
      <c r="AX69" s="82">
        <f t="shared" si="28"/>
        <v>51304.905981230724</v>
      </c>
      <c r="AY69" s="82" t="e">
        <f t="shared" si="28"/>
        <v>#VALUE!</v>
      </c>
      <c r="AZ69" s="82">
        <f t="shared" si="28"/>
        <v>52506.154718080339</v>
      </c>
      <c r="BA69" s="82" t="e">
        <f t="shared" si="28"/>
        <v>#VALUE!</v>
      </c>
      <c r="BB69" s="82">
        <f t="shared" si="28"/>
        <v>51950.260538461051</v>
      </c>
      <c r="BC69" s="82" t="e">
        <f t="shared" si="28"/>
        <v>#VALUE!</v>
      </c>
      <c r="BD69" s="82">
        <f t="shared" si="28"/>
        <v>52700.088042020798</v>
      </c>
      <c r="BE69" s="82">
        <f t="shared" si="28"/>
        <v>50679.303827825097</v>
      </c>
      <c r="BF69" s="82">
        <f t="shared" si="28"/>
        <v>48718.052499921898</v>
      </c>
    </row>
    <row r="70" spans="2:60">
      <c r="B70" s="114" t="s">
        <v>613</v>
      </c>
      <c r="C70" s="127">
        <f>SAP!D171</f>
        <v>2.2822811763681732</v>
      </c>
      <c r="D70" s="131" t="str">
        <f>IF(IF(D$39&lt;=$C70,D$26,(((D$39-$C70)/SAP!$C$10)*'C&amp;B'!$D$13/SAP!$C$143)+D$26)&lt;=SAP!$D$151,IF(D$39&lt;=$C70,D$26,(((D$39-$C70)/SAP!$C$10)*'C&amp;B'!$D$13/SAP!$C$143)+D$26),"Not Possible")</f>
        <v>Not Possible</v>
      </c>
      <c r="E70" s="131" t="str">
        <f>IF(IF(E$39&lt;=$C70,E$26,(((E$39-$C70)/SAP!$C$10)*'C&amp;B'!$D$13/SAP!$C$143)+E$26)&lt;=SAP!$D$151,IF(E$39&lt;=$C70,E$26,(((E$39-$C70)/SAP!$C$10)*'C&amp;B'!$D$13/SAP!$C$143)+E$26),"Not Possible")</f>
        <v>Not Possible</v>
      </c>
      <c r="F70" s="131">
        <f>IF(IF(F$39&lt;=$C70,F$26,(((F$39-$C70)/SAP!$C$10)*'C&amp;B'!$D$13/SAP!$C$143)+F$26)&lt;=SAP!$D$151,IF(F$39&lt;=$C70,F$26,(((F$39-$C70)/SAP!$C$10)*'C&amp;B'!$D$13/SAP!$C$143)+F$26),"Not Possible")</f>
        <v>1.1622299439448949</v>
      </c>
      <c r="G70" s="131" t="str">
        <f>IF(IF(G$39&lt;=$C70,G$26,(((G$39-$C70)/SAP!$C$10)*'C&amp;B'!$D$13/SAP!$C$143)+G$26)&lt;=SAP!$D$151,IF(G$39&lt;=$C70,G$26,(((G$39-$C70)/SAP!$C$10)*'C&amp;B'!$D$13/SAP!$C$143)+G$26),"Not Possible")</f>
        <v>Not Possible</v>
      </c>
      <c r="H70" s="131">
        <f>IF(IF(H$39&lt;=$C70,H$26,(((H$39-$C70)/SAP!$C$10)*'C&amp;B'!$D$13/SAP!$C$143)+H$26)&lt;=SAP!$D$151,IF(H$39&lt;=$C70,H$26,(((H$39-$C70)/SAP!$C$10)*'C&amp;B'!$D$13/SAP!$C$143)+H$26),"Not Possible")</f>
        <v>1.1764403116774189</v>
      </c>
      <c r="I70" s="131" t="str">
        <f>IF(IF(I$39&lt;=$C70,I$26,(((I$39-$C70)/SAP!$C$10)*'C&amp;B'!$D$13/SAP!$C$143)+I$26)&lt;=SAP!$D$151,IF(I$39&lt;=$C70,I$26,(((I$39-$C70)/SAP!$C$10)*'C&amp;B'!$D$13/SAP!$C$143)+I$26),"Not Possible")</f>
        <v>Not Possible</v>
      </c>
      <c r="J70" s="131">
        <f>IF(IF(J$39&lt;=$C70,J$26,(((J$39-$C70)/SAP!$C$10)*'C&amp;B'!$D$13/SAP!$C$143)+J$26)&lt;=SAP!$D$151,IF(J$39&lt;=$C70,J$26,(((J$39-$C70)/SAP!$C$10)*'C&amp;B'!$D$13/SAP!$C$143)+J$26),"Not Possible")</f>
        <v>1.6403295411704784</v>
      </c>
      <c r="K70" s="131" t="str">
        <f>IF(IF(K$39&lt;=$C70,K$26,(((K$39-$C70)/SAP!$C$10)*'C&amp;B'!$D$13/SAP!$C$143)+K$26)&lt;=SAP!$D$151,IF(K$39&lt;=$C70,K$26,(((K$39-$C70)/SAP!$C$10)*'C&amp;B'!$D$13/SAP!$C$143)+K$26),"Not Possible")</f>
        <v>Not Possible</v>
      </c>
      <c r="L70" s="131">
        <f>IF(IF(L$39&lt;=$C70,L$26,(((L$39-$C70)/SAP!$C$10)*'C&amp;B'!$D$13/SAP!$C$143)+L$26)&lt;=SAP!$D$151,IF(L$39&lt;=$C70,L$26,(((L$39-$C70)/SAP!$C$10)*'C&amp;B'!$D$13/SAP!$C$143)+L$26),"Not Possible")</f>
        <v>1.4612265207134942</v>
      </c>
      <c r="M70" s="131" t="str">
        <f>IF(IF(M$39&lt;=$C70,M$26,(((M$39-$C70)/SAP!$C$10)*'C&amp;B'!$D$13/SAP!$C$143)+M$26)&lt;=SAP!$D$151,IF(M$39&lt;=$C70,M$26,(((M$39-$C70)/SAP!$C$10)*'C&amp;B'!$D$13/SAP!$C$143)+M$26),"Not Possible")</f>
        <v>Not Possible</v>
      </c>
      <c r="N70" s="131">
        <f>IF(IF(N$39&lt;=$C70,N$26,(((N$39-$C70)/SAP!$C$10)*'C&amp;B'!$D$13/SAP!$C$143)+N$26)&lt;=SAP!$D$151,IF(N$39&lt;=$C70,N$26,(((N$39-$C70)/SAP!$C$10)*'C&amp;B'!$D$13/SAP!$C$143)+N$26),"Not Possible")</f>
        <v>1.3213077487961855</v>
      </c>
      <c r="O70" s="131" t="str">
        <f>IF(IF(O$39&lt;=$C70,O$26,(((O$39-$C70)/SAP!$C$10)*'C&amp;B'!$D$13/SAP!$C$143)+O$26)&lt;=SAP!$D$151,IF(O$39&lt;=$C70,O$26,(((O$39-$C70)/SAP!$C$10)*'C&amp;B'!$D$13/SAP!$C$143)+O$26),"Not Possible")</f>
        <v>Not Possible</v>
      </c>
      <c r="P70" s="131">
        <f>IF(IF(P$39&lt;=$C70,P$26,(((P$39-$C70)/SAP!$C$10)*'C&amp;B'!$D$13/SAP!$C$143)+P$26)&lt;=SAP!$D$151,IF(P$39&lt;=$C70,P$26,(((P$39-$C70)/SAP!$C$10)*'C&amp;B'!$D$13/SAP!$C$143)+P$26),"Not Possible")</f>
        <v>1.1748174494307062</v>
      </c>
      <c r="Q70" s="131" t="str">
        <f>IF(IF(Q$39&lt;=$C70,Q$26,(((Q$39-$C70)/SAP!$C$10)*'C&amp;B'!$D$13/SAP!$C$143)+Q$26)&lt;=SAP!$D$151,IF(Q$39&lt;=$C70,Q$26,(((Q$39-$C70)/SAP!$C$10)*'C&amp;B'!$D$13/SAP!$C$143)+Q$26),"Not Possible")</f>
        <v>Not Possible</v>
      </c>
      <c r="R70" s="131">
        <f>IF(IF(R$39&lt;=$C70,R$26,(((R$39-$C70)/SAP!$C$10)*'C&amp;B'!$D$13/SAP!$C$143)+R$26)&lt;=SAP!$D$151,IF(R$39&lt;=$C70,R$26,(((R$39-$C70)/SAP!$C$10)*'C&amp;B'!$D$13/SAP!$C$143)+R$26),"Not Possible")</f>
        <v>1.0565299553636271</v>
      </c>
      <c r="S70" s="131">
        <f>IF(IF(S$39&lt;=$C70,S$26,(((S$39-$C70)/SAP!$C$10)*'C&amp;B'!$D$13/SAP!$C$143)+S$26)&lt;=SAP!$D$151,IF(S$39&lt;=$C70,S$26,(((S$39-$C70)/SAP!$C$10)*'C&amp;B'!$D$13/SAP!$C$143)+S$26),"Not Possible")</f>
        <v>1.1648895983707763</v>
      </c>
      <c r="T70" s="131">
        <f>IF(IF(T$39&lt;=$C70,T$26,(((T$39-$C70)/SAP!$C$10)*'C&amp;B'!$D$13/SAP!$C$143)+T$26)&lt;=SAP!$D$151,IF(T$39&lt;=$C70,T$26,(((T$39-$C70)/SAP!$C$10)*'C&amp;B'!$D$13/SAP!$C$143)+T$26),"Not Possible")</f>
        <v>1.1738040518654469</v>
      </c>
      <c r="V70" s="130" t="s">
        <v>613</v>
      </c>
      <c r="W70" s="82" t="e">
        <f>IF(D70=0,0,IF(D70&lt;4,'C&amp;B'!$E$316+(D70*'C&amp;B'!$E$317),D70*'C&amp;B'!$E$318))</f>
        <v>#VALUE!</v>
      </c>
      <c r="X70" s="82" t="e">
        <f>IF(E70=0,0,IF(E70&lt;4,'C&amp;B'!$E$316+(E70*'C&amp;B'!$E$317),E70*'C&amp;B'!$E$318))</f>
        <v>#VALUE!</v>
      </c>
      <c r="Y70" s="82">
        <f>IF(F70=0,0,IF(F70&lt;4,'C&amp;B'!$E$316+(F70*'C&amp;B'!$E$317),F70*'C&amp;B'!$E$318))</f>
        <v>1797.3379663669371</v>
      </c>
      <c r="Z70" s="82" t="e">
        <f>IF(G70=0,0,IF(G70&lt;4,'C&amp;B'!$E$316+(G70*'C&amp;B'!$E$317),G70*'C&amp;B'!$E$318))</f>
        <v>#VALUE!</v>
      </c>
      <c r="AA70" s="82">
        <f>IF(H70=0,0,IF(H70&lt;4,'C&amp;B'!$E$316+(H70*'C&amp;B'!$E$317),H70*'C&amp;B'!$E$318))</f>
        <v>1805.8641870064514</v>
      </c>
      <c r="AB70" s="82" t="e">
        <f>IF(I70=0,0,IF(I70&lt;4,'C&amp;B'!$E$316+(I70*'C&amp;B'!$E$317),I70*'C&amp;B'!$E$318))</f>
        <v>#VALUE!</v>
      </c>
      <c r="AC70" s="82">
        <f>IF(J70=0,0,IF(J70&lt;4,'C&amp;B'!$E$316+(J70*'C&amp;B'!$E$317),J70*'C&amp;B'!$E$318))</f>
        <v>2084.1977247022869</v>
      </c>
      <c r="AD70" s="82" t="e">
        <f>IF(K70=0,0,IF(K70&lt;4,'C&amp;B'!$E$316+(K70*'C&amp;B'!$E$317),K70*'C&amp;B'!$E$318))</f>
        <v>#VALUE!</v>
      </c>
      <c r="AE70" s="82">
        <f>IF(L70=0,0,IF(L70&lt;4,'C&amp;B'!$E$316+(L70*'C&amp;B'!$E$317),L70*'C&amp;B'!$E$318))</f>
        <v>1976.7359124280965</v>
      </c>
      <c r="AF70" s="82" t="e">
        <f>IF(M70=0,0,IF(M70&lt;4,'C&amp;B'!$E$316+(M70*'C&amp;B'!$E$317),M70*'C&amp;B'!$E$318))</f>
        <v>#VALUE!</v>
      </c>
      <c r="AG70" s="82">
        <f>IF(N70=0,0,IF(N70&lt;4,'C&amp;B'!$E$316+(N70*'C&amp;B'!$E$317),N70*'C&amp;B'!$E$318))</f>
        <v>1892.7846492777112</v>
      </c>
      <c r="AH70" s="82" t="e">
        <f>IF(O70=0,0,IF(O70&lt;4,'C&amp;B'!$E$316+(O70*'C&amp;B'!$E$317),O70*'C&amp;B'!$E$318))</f>
        <v>#VALUE!</v>
      </c>
      <c r="AI70" s="82">
        <f>IF(P70=0,0,IF(P70&lt;4,'C&amp;B'!$E$316+(P70*'C&amp;B'!$E$317),P70*'C&amp;B'!$E$318))</f>
        <v>1804.8904696584236</v>
      </c>
      <c r="AJ70" s="82" t="e">
        <f>IF(Q70=0,0,IF(Q70&lt;4,'C&amp;B'!$E$316+(Q70*'C&amp;B'!$E$317),Q70*'C&amp;B'!$E$318))</f>
        <v>#VALUE!</v>
      </c>
      <c r="AK70" s="82">
        <f>IF(R70=0,0,IF(R70&lt;4,'C&amp;B'!$E$316+(R70*'C&amp;B'!$E$317),R70*'C&amp;B'!$E$318))</f>
        <v>1733.9179732181763</v>
      </c>
      <c r="AL70" s="82">
        <f>IF(S70=0,0,IF(S70&lt;4,'C&amp;B'!$E$316+(S70*'C&amp;B'!$E$317),S70*'C&amp;B'!$E$318))</f>
        <v>1798.9337590224659</v>
      </c>
      <c r="AM70" s="82">
        <f>IF(T70=0,0,IF(T70&lt;4,'C&amp;B'!$E$316+(T70*'C&amp;B'!$E$317),T70*'C&amp;B'!$E$318))</f>
        <v>1804.282431119268</v>
      </c>
      <c r="AO70" s="130" t="s">
        <v>613</v>
      </c>
      <c r="AP70" s="82" t="e">
        <f t="shared" si="29"/>
        <v>#VALUE!</v>
      </c>
      <c r="AQ70" s="82" t="e">
        <f t="shared" si="28"/>
        <v>#VALUE!</v>
      </c>
      <c r="AR70" s="82">
        <f t="shared" si="28"/>
        <v>48867.33796636694</v>
      </c>
      <c r="AS70" s="82" t="e">
        <f t="shared" si="28"/>
        <v>#VALUE!</v>
      </c>
      <c r="AT70" s="82">
        <f t="shared" si="28"/>
        <v>49090.464187006452</v>
      </c>
      <c r="AU70" s="82" t="e">
        <f t="shared" si="28"/>
        <v>#VALUE!</v>
      </c>
      <c r="AV70" s="82">
        <f t="shared" si="28"/>
        <v>50884.197724702288</v>
      </c>
      <c r="AW70" s="82" t="e">
        <f t="shared" si="28"/>
        <v>#VALUE!</v>
      </c>
      <c r="AX70" s="82">
        <f t="shared" si="28"/>
        <v>51461.135912428093</v>
      </c>
      <c r="AY70" s="82" t="e">
        <f t="shared" si="28"/>
        <v>#VALUE!</v>
      </c>
      <c r="AZ70" s="82">
        <f t="shared" si="28"/>
        <v>52662.384649277708</v>
      </c>
      <c r="BA70" s="82" t="e">
        <f t="shared" si="28"/>
        <v>#VALUE!</v>
      </c>
      <c r="BB70" s="82">
        <f t="shared" si="28"/>
        <v>52106.49046965842</v>
      </c>
      <c r="BC70" s="82" t="e">
        <f t="shared" si="28"/>
        <v>#VALUE!</v>
      </c>
      <c r="BD70" s="82">
        <f t="shared" si="28"/>
        <v>52856.317973218167</v>
      </c>
      <c r="BE70" s="82">
        <f t="shared" si="28"/>
        <v>50835.533759022466</v>
      </c>
      <c r="BF70" s="82">
        <f t="shared" si="28"/>
        <v>48874.282431119267</v>
      </c>
    </row>
    <row r="71" spans="2:60">
      <c r="B71" s="114" t="s">
        <v>614</v>
      </c>
      <c r="C71" s="127">
        <f>SAP!D172</f>
        <v>1.901900980306811</v>
      </c>
      <c r="D71" s="131" t="str">
        <f>IF(IF(D$39&lt;=$C71,D$26,(((D$39-$C71)/SAP!$C$10)*'C&amp;B'!$D$13/SAP!$C$143)+D$26)&lt;=SAP!$D$151,IF(D$39&lt;=$C71,D$26,(((D$39-$C71)/SAP!$C$10)*'C&amp;B'!$D$13/SAP!$C$143)+D$26),"Not Possible")</f>
        <v>Not Possible</v>
      </c>
      <c r="E71" s="131" t="str">
        <f>IF(IF(E$39&lt;=$C71,E$26,(((E$39-$C71)/SAP!$C$10)*'C&amp;B'!$D$13/SAP!$C$143)+E$26)&lt;=SAP!$D$151,IF(E$39&lt;=$C71,E$26,(((E$39-$C71)/SAP!$C$10)*'C&amp;B'!$D$13/SAP!$C$143)+E$26),"Not Possible")</f>
        <v>Not Possible</v>
      </c>
      <c r="F71" s="131">
        <f>IF(IF(F$39&lt;=$C71,F$26,(((F$39-$C71)/SAP!$C$10)*'C&amp;B'!$D$13/SAP!$C$143)+F$26)&lt;=SAP!$D$151,IF(F$39&lt;=$C71,F$26,(((F$39-$C71)/SAP!$C$10)*'C&amp;B'!$D$13/SAP!$C$143)+F$26),"Not Possible")</f>
        <v>1.422613162607179</v>
      </c>
      <c r="G71" s="131" t="str">
        <f>IF(IF(G$39&lt;=$C71,G$26,(((G$39-$C71)/SAP!$C$10)*'C&amp;B'!$D$13/SAP!$C$143)+G$26)&lt;=SAP!$D$151,IF(G$39&lt;=$C71,G$26,(((G$39-$C71)/SAP!$C$10)*'C&amp;B'!$D$13/SAP!$C$143)+G$26),"Not Possible")</f>
        <v>Not Possible</v>
      </c>
      <c r="H71" s="131">
        <f>IF(IF(H$39&lt;=$C71,H$26,(((H$39-$C71)/SAP!$C$10)*'C&amp;B'!$D$13/SAP!$C$143)+H$26)&lt;=SAP!$D$151,IF(H$39&lt;=$C71,H$26,(((H$39-$C71)/SAP!$C$10)*'C&amp;B'!$D$13/SAP!$C$143)+H$26),"Not Possible")</f>
        <v>1.4368235303397026</v>
      </c>
      <c r="I71" s="131" t="str">
        <f>IF(IF(I$39&lt;=$C71,I$26,(((I$39-$C71)/SAP!$C$10)*'C&amp;B'!$D$13/SAP!$C$143)+I$26)&lt;=SAP!$D$151,IF(I$39&lt;=$C71,I$26,(((I$39-$C71)/SAP!$C$10)*'C&amp;B'!$D$13/SAP!$C$143)+I$26),"Not Possible")</f>
        <v>Not Possible</v>
      </c>
      <c r="J71" s="131">
        <f>IF(IF(J$39&lt;=$C71,J$26,(((J$39-$C71)/SAP!$C$10)*'C&amp;B'!$D$13/SAP!$C$143)+J$26)&lt;=SAP!$D$151,IF(J$39&lt;=$C71,J$26,(((J$39-$C71)/SAP!$C$10)*'C&amp;B'!$D$13/SAP!$C$143)+J$26),"Not Possible")</f>
        <v>1.9007127598327622</v>
      </c>
      <c r="K71" s="131" t="str">
        <f>IF(IF(K$39&lt;=$C71,K$26,(((K$39-$C71)/SAP!$C$10)*'C&amp;B'!$D$13/SAP!$C$143)+K$26)&lt;=SAP!$D$151,IF(K$39&lt;=$C71,K$26,(((K$39-$C71)/SAP!$C$10)*'C&amp;B'!$D$13/SAP!$C$143)+K$26),"Not Possible")</f>
        <v>Not Possible</v>
      </c>
      <c r="L71" s="131">
        <f>IF(IF(L$39&lt;=$C71,L$26,(((L$39-$C71)/SAP!$C$10)*'C&amp;B'!$D$13/SAP!$C$143)+L$26)&lt;=SAP!$D$151,IF(L$39&lt;=$C71,L$26,(((L$39-$C71)/SAP!$C$10)*'C&amp;B'!$D$13/SAP!$C$143)+L$26),"Not Possible")</f>
        <v>1.7216097393757781</v>
      </c>
      <c r="M71" s="131" t="str">
        <f>IF(IF(M$39&lt;=$C71,M$26,(((M$39-$C71)/SAP!$C$10)*'C&amp;B'!$D$13/SAP!$C$143)+M$26)&lt;=SAP!$D$151,IF(M$39&lt;=$C71,M$26,(((M$39-$C71)/SAP!$C$10)*'C&amp;B'!$D$13/SAP!$C$143)+M$26),"Not Possible")</f>
        <v>Not Possible</v>
      </c>
      <c r="N71" s="131">
        <f>IF(IF(N$39&lt;=$C71,N$26,(((N$39-$C71)/SAP!$C$10)*'C&amp;B'!$D$13/SAP!$C$143)+N$26)&lt;=SAP!$D$151,IF(N$39&lt;=$C71,N$26,(((N$39-$C71)/SAP!$C$10)*'C&amp;B'!$D$13/SAP!$C$143)+N$26),"Not Possible")</f>
        <v>1.5816909674584692</v>
      </c>
      <c r="O71" s="131" t="str">
        <f>IF(IF(O$39&lt;=$C71,O$26,(((O$39-$C71)/SAP!$C$10)*'C&amp;B'!$D$13/SAP!$C$143)+O$26)&lt;=SAP!$D$151,IF(O$39&lt;=$C71,O$26,(((O$39-$C71)/SAP!$C$10)*'C&amp;B'!$D$13/SAP!$C$143)+O$26),"Not Possible")</f>
        <v>Not Possible</v>
      </c>
      <c r="P71" s="131">
        <f>IF(IF(P$39&lt;=$C71,P$26,(((P$39-$C71)/SAP!$C$10)*'C&amp;B'!$D$13/SAP!$C$143)+P$26)&lt;=SAP!$D$151,IF(P$39&lt;=$C71,P$26,(((P$39-$C71)/SAP!$C$10)*'C&amp;B'!$D$13/SAP!$C$143)+P$26),"Not Possible")</f>
        <v>1.4352006680929899</v>
      </c>
      <c r="Q71" s="131" t="str">
        <f>IF(IF(Q$39&lt;=$C71,Q$26,(((Q$39-$C71)/SAP!$C$10)*'C&amp;B'!$D$13/SAP!$C$143)+Q$26)&lt;=SAP!$D$151,IF(Q$39&lt;=$C71,Q$26,(((Q$39-$C71)/SAP!$C$10)*'C&amp;B'!$D$13/SAP!$C$143)+Q$26),"Not Possible")</f>
        <v>Not Possible</v>
      </c>
      <c r="R71" s="131">
        <f>IF(IF(R$39&lt;=$C71,R$26,(((R$39-$C71)/SAP!$C$10)*'C&amp;B'!$D$13/SAP!$C$143)+R$26)&lt;=SAP!$D$151,IF(R$39&lt;=$C71,R$26,(((R$39-$C71)/SAP!$C$10)*'C&amp;B'!$D$13/SAP!$C$143)+R$26),"Not Possible")</f>
        <v>1.316913174025911</v>
      </c>
      <c r="S71" s="131">
        <f>IF(IF(S$39&lt;=$C71,S$26,(((S$39-$C71)/SAP!$C$10)*'C&amp;B'!$D$13/SAP!$C$143)+S$26)&lt;=SAP!$D$151,IF(S$39&lt;=$C71,S$26,(((S$39-$C71)/SAP!$C$10)*'C&amp;B'!$D$13/SAP!$C$143)+S$26),"Not Possible")</f>
        <v>1.42527281703306</v>
      </c>
      <c r="T71" s="131">
        <f>IF(IF(T$39&lt;=$C71,T$26,(((T$39-$C71)/SAP!$C$10)*'C&amp;B'!$D$13/SAP!$C$143)+T$26)&lt;=SAP!$D$151,IF(T$39&lt;=$C71,T$26,(((T$39-$C71)/SAP!$C$10)*'C&amp;B'!$D$13/SAP!$C$143)+T$26),"Not Possible")</f>
        <v>1.434187270527731</v>
      </c>
      <c r="V71" s="130" t="s">
        <v>614</v>
      </c>
      <c r="W71" s="82" t="e">
        <f>IF(D71=0,0,IF(D71&lt;4,'C&amp;B'!$E$316+(D71*'C&amp;B'!$E$317),D71*'C&amp;B'!$E$318))</f>
        <v>#VALUE!</v>
      </c>
      <c r="X71" s="82" t="e">
        <f>IF(E71=0,0,IF(E71&lt;4,'C&amp;B'!$E$316+(E71*'C&amp;B'!$E$317),E71*'C&amp;B'!$E$318))</f>
        <v>#VALUE!</v>
      </c>
      <c r="Y71" s="82">
        <f>IF(F71=0,0,IF(F71&lt;4,'C&amp;B'!$E$316+(F71*'C&amp;B'!$E$317),F71*'C&amp;B'!$E$318))</f>
        <v>1953.5678975643073</v>
      </c>
      <c r="Z71" s="82" t="e">
        <f>IF(G71=0,0,IF(G71&lt;4,'C&amp;B'!$E$316+(G71*'C&amp;B'!$E$317),G71*'C&amp;B'!$E$318))</f>
        <v>#VALUE!</v>
      </c>
      <c r="AA71" s="82">
        <f>IF(H71=0,0,IF(H71&lt;4,'C&amp;B'!$E$316+(H71*'C&amp;B'!$E$317),H71*'C&amp;B'!$E$318))</f>
        <v>1962.0941182038214</v>
      </c>
      <c r="AB71" s="82" t="e">
        <f>IF(I71=0,0,IF(I71&lt;4,'C&amp;B'!$E$316+(I71*'C&amp;B'!$E$317),I71*'C&amp;B'!$E$318))</f>
        <v>#VALUE!</v>
      </c>
      <c r="AC71" s="82">
        <f>IF(J71=0,0,IF(J71&lt;4,'C&amp;B'!$E$316+(J71*'C&amp;B'!$E$317),J71*'C&amp;B'!$E$318))</f>
        <v>2240.4276558996571</v>
      </c>
      <c r="AD71" s="82" t="e">
        <f>IF(K71=0,0,IF(K71&lt;4,'C&amp;B'!$E$316+(K71*'C&amp;B'!$E$317),K71*'C&amp;B'!$E$318))</f>
        <v>#VALUE!</v>
      </c>
      <c r="AE71" s="82">
        <f>IF(L71=0,0,IF(L71&lt;4,'C&amp;B'!$E$316+(L71*'C&amp;B'!$E$317),L71*'C&amp;B'!$E$318))</f>
        <v>2132.9658436254667</v>
      </c>
      <c r="AF71" s="82" t="e">
        <f>IF(M71=0,0,IF(M71&lt;4,'C&amp;B'!$E$316+(M71*'C&amp;B'!$E$317),M71*'C&amp;B'!$E$318))</f>
        <v>#VALUE!</v>
      </c>
      <c r="AG71" s="82">
        <f>IF(N71=0,0,IF(N71&lt;4,'C&amp;B'!$E$316+(N71*'C&amp;B'!$E$317),N71*'C&amp;B'!$E$318))</f>
        <v>2049.0145804750814</v>
      </c>
      <c r="AH71" s="82" t="e">
        <f>IF(O71=0,0,IF(O71&lt;4,'C&amp;B'!$E$316+(O71*'C&amp;B'!$E$317),O71*'C&amp;B'!$E$318))</f>
        <v>#VALUE!</v>
      </c>
      <c r="AI71" s="82">
        <f>IF(P71=0,0,IF(P71&lt;4,'C&amp;B'!$E$316+(P71*'C&amp;B'!$E$317),P71*'C&amp;B'!$E$318))</f>
        <v>1961.1204008557938</v>
      </c>
      <c r="AJ71" s="82" t="e">
        <f>IF(Q71=0,0,IF(Q71&lt;4,'C&amp;B'!$E$316+(Q71*'C&amp;B'!$E$317),Q71*'C&amp;B'!$E$318))</f>
        <v>#VALUE!</v>
      </c>
      <c r="AK71" s="82">
        <f>IF(R71=0,0,IF(R71&lt;4,'C&amp;B'!$E$316+(R71*'C&amp;B'!$E$317),R71*'C&amp;B'!$E$318))</f>
        <v>1890.1479044155467</v>
      </c>
      <c r="AL71" s="82">
        <f>IF(S71=0,0,IF(S71&lt;4,'C&amp;B'!$E$316+(S71*'C&amp;B'!$E$317),S71*'C&amp;B'!$E$318))</f>
        <v>1955.1636902198361</v>
      </c>
      <c r="AM71" s="82">
        <f>IF(T71=0,0,IF(T71&lt;4,'C&amp;B'!$E$316+(T71*'C&amp;B'!$E$317),T71*'C&amp;B'!$E$318))</f>
        <v>1960.5123623166387</v>
      </c>
      <c r="AO71" s="130" t="s">
        <v>614</v>
      </c>
      <c r="AP71" s="82" t="e">
        <f t="shared" si="29"/>
        <v>#VALUE!</v>
      </c>
      <c r="AQ71" s="82" t="e">
        <f t="shared" si="28"/>
        <v>#VALUE!</v>
      </c>
      <c r="AR71" s="82">
        <f t="shared" si="28"/>
        <v>49023.56789756431</v>
      </c>
      <c r="AS71" s="82" t="e">
        <f t="shared" si="28"/>
        <v>#VALUE!</v>
      </c>
      <c r="AT71" s="82">
        <f t="shared" si="28"/>
        <v>49246.694118203821</v>
      </c>
      <c r="AU71" s="82" t="e">
        <f t="shared" si="28"/>
        <v>#VALUE!</v>
      </c>
      <c r="AV71" s="82">
        <f t="shared" si="28"/>
        <v>51040.427655899657</v>
      </c>
      <c r="AW71" s="82" t="e">
        <f t="shared" si="28"/>
        <v>#VALUE!</v>
      </c>
      <c r="AX71" s="82">
        <f t="shared" si="28"/>
        <v>51617.365843625463</v>
      </c>
      <c r="AY71" s="82" t="e">
        <f t="shared" si="28"/>
        <v>#VALUE!</v>
      </c>
      <c r="AZ71" s="82">
        <f t="shared" si="28"/>
        <v>52818.614580475078</v>
      </c>
      <c r="BA71" s="82" t="e">
        <f t="shared" si="28"/>
        <v>#VALUE!</v>
      </c>
      <c r="BB71" s="82">
        <f t="shared" si="28"/>
        <v>52262.720400855789</v>
      </c>
      <c r="BC71" s="82" t="e">
        <f t="shared" si="28"/>
        <v>#VALUE!</v>
      </c>
      <c r="BD71" s="82">
        <f t="shared" si="28"/>
        <v>53012.547904415544</v>
      </c>
      <c r="BE71" s="82">
        <f t="shared" si="28"/>
        <v>50991.763690219836</v>
      </c>
      <c r="BF71" s="82">
        <f t="shared" si="28"/>
        <v>49030.512362316636</v>
      </c>
    </row>
    <row r="72" spans="2:60">
      <c r="B72" s="114" t="s">
        <v>615</v>
      </c>
      <c r="C72" s="127">
        <f>SAP!D173</f>
        <v>0</v>
      </c>
      <c r="D72" s="131" t="str">
        <f>IF(IF(D$39&lt;=$C72,D$26,(((D$39-$C72)/SAP!$C$10)*'C&amp;B'!$D$13/SAP!$C$143)+D$26)&lt;=SAP!$D$151,IF(D$39&lt;=$C72,D$26,(((D$39-$C72)/SAP!$C$10)*'C&amp;B'!$D$13/SAP!$C$143)+D$26),"Not Possible")</f>
        <v>Not Possible</v>
      </c>
      <c r="E72" s="131" t="str">
        <f>IF(IF(E$39&lt;=$C72,E$26,(((E$39-$C72)/SAP!$C$10)*'C&amp;B'!$D$13/SAP!$C$143)+E$26)&lt;=SAP!$D$151,IF(E$39&lt;=$C72,E$26,(((E$39-$C72)/SAP!$C$10)*'C&amp;B'!$D$13/SAP!$C$143)+E$26),"Not Possible")</f>
        <v>Not Possible</v>
      </c>
      <c r="F72" s="131">
        <f>IF(IF(F$39&lt;=$C72,F$26,(((F$39-$C72)/SAP!$C$10)*'C&amp;B'!$D$13/SAP!$C$143)+F$26)&lt;=SAP!$D$151,IF(F$39&lt;=$C72,F$26,(((F$39-$C72)/SAP!$C$10)*'C&amp;B'!$D$13/SAP!$C$143)+F$26),"Not Possible")</f>
        <v>2.7245292559185978</v>
      </c>
      <c r="G72" s="131" t="str">
        <f>IF(IF(G$39&lt;=$C72,G$26,(((G$39-$C72)/SAP!$C$10)*'C&amp;B'!$D$13/SAP!$C$143)+G$26)&lt;=SAP!$D$151,IF(G$39&lt;=$C72,G$26,(((G$39-$C72)/SAP!$C$10)*'C&amp;B'!$D$13/SAP!$C$143)+G$26),"Not Possible")</f>
        <v>Not Possible</v>
      </c>
      <c r="H72" s="131">
        <f>IF(IF(H$39&lt;=$C72,H$26,(((H$39-$C72)/SAP!$C$10)*'C&amp;B'!$D$13/SAP!$C$143)+H$26)&lt;=SAP!$D$151,IF(H$39&lt;=$C72,H$26,(((H$39-$C72)/SAP!$C$10)*'C&amp;B'!$D$13/SAP!$C$143)+H$26),"Not Possible")</f>
        <v>2.7387396236511217</v>
      </c>
      <c r="I72" s="131" t="str">
        <f>IF(IF(I$39&lt;=$C72,I$26,(((I$39-$C72)/SAP!$C$10)*'C&amp;B'!$D$13/SAP!$C$143)+I$26)&lt;=SAP!$D$151,IF(I$39&lt;=$C72,I$26,(((I$39-$C72)/SAP!$C$10)*'C&amp;B'!$D$13/SAP!$C$143)+I$26),"Not Possible")</f>
        <v>Not Possible</v>
      </c>
      <c r="J72" s="131">
        <f>IF(IF(J$39&lt;=$C72,J$26,(((J$39-$C72)/SAP!$C$10)*'C&amp;B'!$D$13/SAP!$C$143)+J$26)&lt;=SAP!$D$151,IF(J$39&lt;=$C72,J$26,(((J$39-$C72)/SAP!$C$10)*'C&amp;B'!$D$13/SAP!$C$143)+J$26),"Not Possible")</f>
        <v>3.2026288531441813</v>
      </c>
      <c r="K72" s="131" t="str">
        <f>IF(IF(K$39&lt;=$C72,K$26,(((K$39-$C72)/SAP!$C$10)*'C&amp;B'!$D$13/SAP!$C$143)+K$26)&lt;=SAP!$D$151,IF(K$39&lt;=$C72,K$26,(((K$39-$C72)/SAP!$C$10)*'C&amp;B'!$D$13/SAP!$C$143)+K$26),"Not Possible")</f>
        <v>Not Possible</v>
      </c>
      <c r="L72" s="131">
        <f>IF(IF(L$39&lt;=$C72,L$26,(((L$39-$C72)/SAP!$C$10)*'C&amp;B'!$D$13/SAP!$C$143)+L$26)&lt;=SAP!$D$151,IF(L$39&lt;=$C72,L$26,(((L$39-$C72)/SAP!$C$10)*'C&amp;B'!$D$13/SAP!$C$143)+L$26),"Not Possible")</f>
        <v>3.0235258326871972</v>
      </c>
      <c r="M72" s="131" t="str">
        <f>IF(IF(M$39&lt;=$C72,M$26,(((M$39-$C72)/SAP!$C$10)*'C&amp;B'!$D$13/SAP!$C$143)+M$26)&lt;=SAP!$D$151,IF(M$39&lt;=$C72,M$26,(((M$39-$C72)/SAP!$C$10)*'C&amp;B'!$D$13/SAP!$C$143)+M$26),"Not Possible")</f>
        <v>Not Possible</v>
      </c>
      <c r="N72" s="131">
        <f>IF(IF(N$39&lt;=$C72,N$26,(((N$39-$C72)/SAP!$C$10)*'C&amp;B'!$D$13/SAP!$C$143)+N$26)&lt;=SAP!$D$151,IF(N$39&lt;=$C72,N$26,(((N$39-$C72)/SAP!$C$10)*'C&amp;B'!$D$13/SAP!$C$143)+N$26),"Not Possible")</f>
        <v>2.8836070607698883</v>
      </c>
      <c r="O72" s="131" t="str">
        <f>IF(IF(O$39&lt;=$C72,O$26,(((O$39-$C72)/SAP!$C$10)*'C&amp;B'!$D$13/SAP!$C$143)+O$26)&lt;=SAP!$D$151,IF(O$39&lt;=$C72,O$26,(((O$39-$C72)/SAP!$C$10)*'C&amp;B'!$D$13/SAP!$C$143)+O$26),"Not Possible")</f>
        <v>Not Possible</v>
      </c>
      <c r="P72" s="131">
        <f>IF(IF(P$39&lt;=$C72,P$26,(((P$39-$C72)/SAP!$C$10)*'C&amp;B'!$D$13/SAP!$C$143)+P$26)&lt;=SAP!$D$151,IF(P$39&lt;=$C72,P$26,(((P$39-$C72)/SAP!$C$10)*'C&amp;B'!$D$13/SAP!$C$143)+P$26),"Not Possible")</f>
        <v>2.7371167614044092</v>
      </c>
      <c r="Q72" s="131" t="str">
        <f>IF(IF(Q$39&lt;=$C72,Q$26,(((Q$39-$C72)/SAP!$C$10)*'C&amp;B'!$D$13/SAP!$C$143)+Q$26)&lt;=SAP!$D$151,IF(Q$39&lt;=$C72,Q$26,(((Q$39-$C72)/SAP!$C$10)*'C&amp;B'!$D$13/SAP!$C$143)+Q$26),"Not Possible")</f>
        <v>Not Possible</v>
      </c>
      <c r="R72" s="131">
        <f>IF(IF(R$39&lt;=$C72,R$26,(((R$39-$C72)/SAP!$C$10)*'C&amp;B'!$D$13/SAP!$C$143)+R$26)&lt;=SAP!$D$151,IF(R$39&lt;=$C72,R$26,(((R$39-$C72)/SAP!$C$10)*'C&amp;B'!$D$13/SAP!$C$143)+R$26),"Not Possible")</f>
        <v>2.6188292673373303</v>
      </c>
      <c r="S72" s="131">
        <f>IF(IF(S$39&lt;=$C72,S$26,(((S$39-$C72)/SAP!$C$10)*'C&amp;B'!$D$13/SAP!$C$143)+S$26)&lt;=SAP!$D$151,IF(S$39&lt;=$C72,S$26,(((S$39-$C72)/SAP!$C$10)*'C&amp;B'!$D$13/SAP!$C$143)+S$26),"Not Possible")</f>
        <v>2.7271889103444793</v>
      </c>
      <c r="T72" s="131">
        <f>IF(IF(T$39&lt;=$C72,T$26,(((T$39-$C72)/SAP!$C$10)*'C&amp;B'!$D$13/SAP!$C$143)+T$26)&lt;=SAP!$D$151,IF(T$39&lt;=$C72,T$26,(((T$39-$C72)/SAP!$C$10)*'C&amp;B'!$D$13/SAP!$C$143)+T$26),"Not Possible")</f>
        <v>2.7361033638391499</v>
      </c>
      <c r="V72" s="130" t="s">
        <v>615</v>
      </c>
      <c r="W72" s="82" t="e">
        <f>IF(D72=0,0,IF(D72&lt;4,'C&amp;B'!$E$316+(D72*'C&amp;B'!$E$317),D72*'C&amp;B'!$E$318))</f>
        <v>#VALUE!</v>
      </c>
      <c r="X72" s="82" t="e">
        <f>IF(E72=0,0,IF(E72&lt;4,'C&amp;B'!$E$316+(E72*'C&amp;B'!$E$317),E72*'C&amp;B'!$E$318))</f>
        <v>#VALUE!</v>
      </c>
      <c r="Y72" s="82">
        <f>IF(F72=0,0,IF(F72&lt;4,'C&amp;B'!$E$316+(F72*'C&amp;B'!$E$317),F72*'C&amp;B'!$E$318))</f>
        <v>2734.7175535511587</v>
      </c>
      <c r="Z72" s="82" t="e">
        <f>IF(G72=0,0,IF(G72&lt;4,'C&amp;B'!$E$316+(G72*'C&amp;B'!$E$317),G72*'C&amp;B'!$E$318))</f>
        <v>#VALUE!</v>
      </c>
      <c r="AA72" s="82">
        <f>IF(H72=0,0,IF(H72&lt;4,'C&amp;B'!$E$316+(H72*'C&amp;B'!$E$317),H72*'C&amp;B'!$E$318))</f>
        <v>2743.2437741906733</v>
      </c>
      <c r="AB72" s="82" t="e">
        <f>IF(I72=0,0,IF(I72&lt;4,'C&amp;B'!$E$316+(I72*'C&amp;B'!$E$317),I72*'C&amp;B'!$E$318))</f>
        <v>#VALUE!</v>
      </c>
      <c r="AC72" s="82">
        <f>IF(J72=0,0,IF(J72&lt;4,'C&amp;B'!$E$316+(J72*'C&amp;B'!$E$317),J72*'C&amp;B'!$E$318))</f>
        <v>3021.5773118865091</v>
      </c>
      <c r="AD72" s="82" t="e">
        <f>IF(K72=0,0,IF(K72&lt;4,'C&amp;B'!$E$316+(K72*'C&amp;B'!$E$317),K72*'C&amp;B'!$E$318))</f>
        <v>#VALUE!</v>
      </c>
      <c r="AE72" s="82">
        <f>IF(L72=0,0,IF(L72&lt;4,'C&amp;B'!$E$316+(L72*'C&amp;B'!$E$317),L72*'C&amp;B'!$E$318))</f>
        <v>2914.1154996123182</v>
      </c>
      <c r="AF72" s="82" t="e">
        <f>IF(M72=0,0,IF(M72&lt;4,'C&amp;B'!$E$316+(M72*'C&amp;B'!$E$317),M72*'C&amp;B'!$E$318))</f>
        <v>#VALUE!</v>
      </c>
      <c r="AG72" s="82">
        <f>IF(N72=0,0,IF(N72&lt;4,'C&amp;B'!$E$316+(N72*'C&amp;B'!$E$317),N72*'C&amp;B'!$E$318))</f>
        <v>2830.1642364619329</v>
      </c>
      <c r="AH72" s="82" t="e">
        <f>IF(O72=0,0,IF(O72&lt;4,'C&amp;B'!$E$316+(O72*'C&amp;B'!$E$317),O72*'C&amp;B'!$E$318))</f>
        <v>#VALUE!</v>
      </c>
      <c r="AI72" s="82">
        <f>IF(P72=0,0,IF(P72&lt;4,'C&amp;B'!$E$316+(P72*'C&amp;B'!$E$317),P72*'C&amp;B'!$E$318))</f>
        <v>2742.2700568426453</v>
      </c>
      <c r="AJ72" s="82" t="e">
        <f>IF(Q72=0,0,IF(Q72&lt;4,'C&amp;B'!$E$316+(Q72*'C&amp;B'!$E$317),Q72*'C&amp;B'!$E$318))</f>
        <v>#VALUE!</v>
      </c>
      <c r="AK72" s="82">
        <f>IF(R72=0,0,IF(R72&lt;4,'C&amp;B'!$E$316+(R72*'C&amp;B'!$E$317),R72*'C&amp;B'!$E$318))</f>
        <v>2671.2975604023982</v>
      </c>
      <c r="AL72" s="82">
        <f>IF(S72=0,0,IF(S72&lt;4,'C&amp;B'!$E$316+(S72*'C&amp;B'!$E$317),S72*'C&amp;B'!$E$318))</f>
        <v>2736.3133462066876</v>
      </c>
      <c r="AM72" s="82">
        <f>IF(T72=0,0,IF(T72&lt;4,'C&amp;B'!$E$316+(T72*'C&amp;B'!$E$317),T72*'C&amp;B'!$E$318))</f>
        <v>2741.6620183034902</v>
      </c>
      <c r="AO72" s="130" t="s">
        <v>615</v>
      </c>
      <c r="AP72" s="82" t="e">
        <f t="shared" si="29"/>
        <v>#VALUE!</v>
      </c>
      <c r="AQ72" s="82" t="e">
        <f t="shared" si="28"/>
        <v>#VALUE!</v>
      </c>
      <c r="AR72" s="82">
        <f t="shared" si="28"/>
        <v>49804.717553551156</v>
      </c>
      <c r="AS72" s="82" t="e">
        <f t="shared" si="28"/>
        <v>#VALUE!</v>
      </c>
      <c r="AT72" s="82">
        <f t="shared" si="28"/>
        <v>50027.843774190675</v>
      </c>
      <c r="AU72" s="82" t="e">
        <f t="shared" si="28"/>
        <v>#VALUE!</v>
      </c>
      <c r="AV72" s="82">
        <f t="shared" si="28"/>
        <v>51821.577311886511</v>
      </c>
      <c r="AW72" s="82" t="e">
        <f t="shared" si="28"/>
        <v>#VALUE!</v>
      </c>
      <c r="AX72" s="82">
        <f t="shared" si="28"/>
        <v>52398.515499612309</v>
      </c>
      <c r="AY72" s="82" t="e">
        <f t="shared" si="28"/>
        <v>#VALUE!</v>
      </c>
      <c r="AZ72" s="82">
        <f t="shared" si="28"/>
        <v>53599.764236461931</v>
      </c>
      <c r="BA72" s="82" t="e">
        <f t="shared" si="28"/>
        <v>#VALUE!</v>
      </c>
      <c r="BB72" s="82">
        <f t="shared" si="28"/>
        <v>53043.870056842643</v>
      </c>
      <c r="BC72" s="82" t="e">
        <f t="shared" si="28"/>
        <v>#VALUE!</v>
      </c>
      <c r="BD72" s="82">
        <f t="shared" si="28"/>
        <v>53793.69756040239</v>
      </c>
      <c r="BE72" s="82">
        <f t="shared" si="28"/>
        <v>51772.913346206689</v>
      </c>
      <c r="BF72" s="82">
        <f t="shared" si="28"/>
        <v>49811.66201830349</v>
      </c>
    </row>
    <row r="73" spans="2:60">
      <c r="B73" s="71"/>
    </row>
    <row r="74" spans="2:60">
      <c r="B74" s="1" t="s">
        <v>714</v>
      </c>
      <c r="AO74" s="11" t="s">
        <v>716</v>
      </c>
    </row>
    <row r="75" spans="2:60" ht="72">
      <c r="B75" s="56" t="s">
        <v>294</v>
      </c>
      <c r="C75" s="57" t="s">
        <v>336</v>
      </c>
      <c r="D75" s="58" t="s">
        <v>343</v>
      </c>
      <c r="E75" s="58" t="s">
        <v>372</v>
      </c>
      <c r="F75" s="58" t="s">
        <v>359</v>
      </c>
      <c r="G75" s="58" t="s">
        <v>360</v>
      </c>
      <c r="H75" s="58" t="s">
        <v>361</v>
      </c>
      <c r="I75" s="58" t="s">
        <v>362</v>
      </c>
      <c r="J75" s="58" t="s">
        <v>363</v>
      </c>
      <c r="K75" s="58" t="s">
        <v>364</v>
      </c>
      <c r="L75" s="58" t="s">
        <v>351</v>
      </c>
      <c r="M75" s="58" t="s">
        <v>791</v>
      </c>
      <c r="AO75" s="144" t="s">
        <v>16</v>
      </c>
      <c r="AP75" s="117" t="s">
        <v>343</v>
      </c>
      <c r="AQ75" s="117" t="s">
        <v>435</v>
      </c>
      <c r="AR75" s="117" t="s">
        <v>436</v>
      </c>
      <c r="AS75" s="117" t="s">
        <v>437</v>
      </c>
      <c r="AT75" s="117" t="s">
        <v>438</v>
      </c>
      <c r="AU75" s="117" t="s">
        <v>439</v>
      </c>
      <c r="AV75" s="117" t="s">
        <v>440</v>
      </c>
      <c r="AW75" s="117" t="s">
        <v>441</v>
      </c>
      <c r="AX75" s="117" t="s">
        <v>442</v>
      </c>
      <c r="AY75" s="117" t="s">
        <v>443</v>
      </c>
      <c r="AZ75" s="117" t="s">
        <v>444</v>
      </c>
      <c r="BA75" s="117" t="s">
        <v>445</v>
      </c>
      <c r="BB75" s="117" t="s">
        <v>446</v>
      </c>
      <c r="BC75" s="117" t="s">
        <v>447</v>
      </c>
      <c r="BD75" s="117" t="s">
        <v>677</v>
      </c>
      <c r="BE75" s="117" t="s">
        <v>351</v>
      </c>
      <c r="BF75" s="117" t="s">
        <v>791</v>
      </c>
    </row>
    <row r="76" spans="2:60">
      <c r="B76" s="59" t="s">
        <v>310</v>
      </c>
      <c r="C76" s="129" t="s">
        <v>24</v>
      </c>
      <c r="D76" s="73">
        <f>D8*'C&amp;B'!$D$12</f>
        <v>5.5380000000000003</v>
      </c>
      <c r="E76" s="73">
        <f>E8*'C&amp;B'!$D$12</f>
        <v>5.5380000000000003</v>
      </c>
      <c r="F76" s="73">
        <f>G8*'C&amp;B'!$D$12</f>
        <v>6.39</v>
      </c>
      <c r="G76" s="73">
        <f>I8*'C&amp;B'!$D$12</f>
        <v>5.5380000000000003</v>
      </c>
      <c r="H76" s="73">
        <f>K8*'C&amp;B'!$D$12</f>
        <v>5.1120000000000001</v>
      </c>
      <c r="I76" s="73">
        <f>M8*'C&amp;B'!$D$12</f>
        <v>4.6859999999999999</v>
      </c>
      <c r="J76" s="73">
        <f>O8*'C&amp;B'!$D$12</f>
        <v>4.6859999999999999</v>
      </c>
      <c r="K76" s="73">
        <f>Q8*'C&amp;B'!$D$12</f>
        <v>5.5380000000000003</v>
      </c>
      <c r="L76" s="73">
        <f>S8*'C&amp;B'!$D$12</f>
        <v>4.6859999999999999</v>
      </c>
      <c r="M76" s="73">
        <f>T8*'C&amp;B'!$D$12</f>
        <v>5.5380000000000003</v>
      </c>
      <c r="AO76" s="133" t="s">
        <v>667</v>
      </c>
      <c r="AP76" s="132"/>
      <c r="AQ76" s="132"/>
      <c r="AR76" s="132"/>
      <c r="AS76" s="132"/>
      <c r="AT76" s="132"/>
      <c r="AU76" s="132"/>
      <c r="AV76" s="132"/>
      <c r="AW76" s="132"/>
      <c r="AX76" s="132"/>
      <c r="AY76" s="132"/>
      <c r="AZ76" s="132"/>
      <c r="BA76" s="132"/>
      <c r="BB76" s="132"/>
      <c r="BC76" s="132"/>
      <c r="BD76" s="132"/>
      <c r="BE76" s="132"/>
      <c r="BF76" s="132"/>
    </row>
    <row r="77" spans="2:60">
      <c r="B77" s="59" t="s">
        <v>311</v>
      </c>
      <c r="C77" s="129" t="s">
        <v>24</v>
      </c>
      <c r="D77" s="73">
        <f>SUMPRODUCT(D6:D7,'C&amp;B'!$D$8:$D$9)</f>
        <v>16.884</v>
      </c>
      <c r="E77" s="73">
        <f>SUMPRODUCT(E6:E7,'C&amp;B'!$D$8:$D$9)</f>
        <v>16.884</v>
      </c>
      <c r="F77" s="73">
        <f>SUMPRODUCT(F6:F7,'C&amp;B'!$D$8:$D$9)</f>
        <v>16.884</v>
      </c>
      <c r="G77" s="73">
        <f>SUMPRODUCT(G6:G7,'C&amp;B'!$D$8:$D$9)</f>
        <v>16.884</v>
      </c>
      <c r="H77" s="73">
        <f>SUMPRODUCT(H6:H7,'C&amp;B'!$D$8:$D$9)</f>
        <v>16.884</v>
      </c>
      <c r="I77" s="73">
        <f>SUMPRODUCT(I6:I7,'C&amp;B'!$D$8:$D$9)</f>
        <v>16.884</v>
      </c>
      <c r="J77" s="73">
        <f>SUMPRODUCT(J6:J7,'C&amp;B'!$D$8:$D$9)</f>
        <v>16.884</v>
      </c>
      <c r="K77" s="73">
        <f>SUMPRODUCT(K6:K7,'C&amp;B'!$D$8:$D$9)</f>
        <v>15.007999999999999</v>
      </c>
      <c r="L77" s="73">
        <f>SUMPRODUCT(L6:L7,'C&amp;B'!$D$8:$D$9)</f>
        <v>15.007999999999999</v>
      </c>
      <c r="M77" s="73">
        <f>SUMPRODUCT(M6:M7,'C&amp;B'!$D$8:$D$9)</f>
        <v>14.069999999999999</v>
      </c>
      <c r="AO77" s="130" t="s">
        <v>609</v>
      </c>
      <c r="AP77" s="82">
        <f>AP58-$AP$58</f>
        <v>0</v>
      </c>
      <c r="AQ77" s="82">
        <f t="shared" ref="AQ77:BF77" si="30">AQ58-$AP$58</f>
        <v>-575.38638928526052</v>
      </c>
      <c r="AR77" s="82">
        <f t="shared" si="30"/>
        <v>-3350.8129057918268</v>
      </c>
      <c r="AS77" s="82">
        <f t="shared" si="30"/>
        <v>-320.74446295254165</v>
      </c>
      <c r="AT77" s="82">
        <f t="shared" si="30"/>
        <v>-3136.2129057918282</v>
      </c>
      <c r="AU77" s="82">
        <f t="shared" si="30"/>
        <v>1090.2359703018446</v>
      </c>
      <c r="AV77" s="82">
        <f t="shared" si="30"/>
        <v>-1620.8129057918268</v>
      </c>
      <c r="AW77" s="82">
        <f t="shared" si="30"/>
        <v>1147.4996898629179</v>
      </c>
      <c r="AX77" s="82">
        <f t="shared" si="30"/>
        <v>-936.4129057918326</v>
      </c>
      <c r="AY77" s="82">
        <f t="shared" si="30"/>
        <v>1940.2481462433352</v>
      </c>
      <c r="AZ77" s="82">
        <f t="shared" si="30"/>
        <v>348.78709420817177</v>
      </c>
      <c r="BA77" s="82">
        <f t="shared" si="30"/>
        <v>956.6677630017075</v>
      </c>
      <c r="BB77" s="82">
        <f t="shared" si="30"/>
        <v>-119.21290579182823</v>
      </c>
      <c r="BC77" s="82">
        <f t="shared" si="30"/>
        <v>1361.1486498047161</v>
      </c>
      <c r="BD77" s="82">
        <f t="shared" si="30"/>
        <v>701.5870942081674</v>
      </c>
      <c r="BE77" s="82">
        <f t="shared" si="30"/>
        <v>-1384.2129057918282</v>
      </c>
      <c r="BF77" s="82">
        <f t="shared" si="30"/>
        <v>-3350.8129057918268</v>
      </c>
    </row>
    <row r="78" spans="2:60">
      <c r="B78" s="59" t="s">
        <v>312</v>
      </c>
      <c r="C78" s="129" t="s">
        <v>24</v>
      </c>
      <c r="D78" s="73">
        <f>SUMPRODUCT(D9:D10,'C&amp;B'!$D$10:$D$11)</f>
        <v>4.6859999999999999</v>
      </c>
      <c r="E78" s="73">
        <f>SUMPRODUCT(E9:E10,'C&amp;B'!$D$10:$D$11)</f>
        <v>5.5940000000000003</v>
      </c>
      <c r="F78" s="73">
        <f>SUMPRODUCT(F9:F10,'C&amp;B'!$D$10:$D$11)</f>
        <v>5.5940000000000003</v>
      </c>
      <c r="G78" s="73">
        <f>SUMPRODUCT(G9:G10,'C&amp;B'!$D$10:$D$11)</f>
        <v>4.758</v>
      </c>
      <c r="H78" s="73">
        <f>SUMPRODUCT(H9:H10,'C&amp;B'!$D$10:$D$11)</f>
        <v>4.758</v>
      </c>
      <c r="I78" s="73">
        <f>SUMPRODUCT(I9:I10,'C&amp;B'!$D$10:$D$11)</f>
        <v>5.5540000000000003</v>
      </c>
      <c r="J78" s="73">
        <f>SUMPRODUCT(J9:J10,'C&amp;B'!$D$10:$D$11)</f>
        <v>5.5540000000000003</v>
      </c>
      <c r="K78" s="73">
        <f>SUMPRODUCT(K9:K10,'C&amp;B'!$D$10:$D$11)</f>
        <v>4.702</v>
      </c>
      <c r="L78" s="73">
        <f>SUMPRODUCT(L9:L10,'C&amp;B'!$D$10:$D$11)</f>
        <v>4.702</v>
      </c>
      <c r="M78" s="73">
        <f>SUMPRODUCT(M9:M10,'C&amp;B'!$D$10:$D$11)</f>
        <v>4.702</v>
      </c>
      <c r="AO78" s="130" t="s">
        <v>610</v>
      </c>
      <c r="AP78" s="82">
        <f t="shared" ref="AP78:BF83" si="31">AP59-$AP$58</f>
        <v>443.90788119463832</v>
      </c>
      <c r="AQ78" s="82">
        <f t="shared" si="31"/>
        <v>937.96682332705677</v>
      </c>
      <c r="AR78" s="82">
        <f t="shared" si="31"/>
        <v>-3350.8129057918268</v>
      </c>
      <c r="AS78" s="82">
        <f t="shared" si="31"/>
        <v>1225.9770216037141</v>
      </c>
      <c r="AT78" s="82">
        <f t="shared" si="31"/>
        <v>-3136.2129057918282</v>
      </c>
      <c r="AU78" s="82">
        <f t="shared" si="31"/>
        <v>2549.9411492367581</v>
      </c>
      <c r="AV78" s="82">
        <f t="shared" si="31"/>
        <v>-1620.8129057918268</v>
      </c>
      <c r="AW78" s="82">
        <f t="shared" si="31"/>
        <v>1591.4075710575635</v>
      </c>
      <c r="AX78" s="82">
        <f t="shared" si="31"/>
        <v>-936.4129057918326</v>
      </c>
      <c r="AY78" s="82">
        <f t="shared" si="31"/>
        <v>2384.1560274379808</v>
      </c>
      <c r="AZ78" s="82">
        <f t="shared" si="31"/>
        <v>348.78709420817177</v>
      </c>
      <c r="BA78" s="82">
        <f t="shared" si="31"/>
        <v>1400.5756441963458</v>
      </c>
      <c r="BB78" s="82">
        <f t="shared" si="31"/>
        <v>-119.21290579182823</v>
      </c>
      <c r="BC78" s="82">
        <f t="shared" si="31"/>
        <v>1805.0565309993617</v>
      </c>
      <c r="BD78" s="82">
        <f t="shared" si="31"/>
        <v>701.5870942081674</v>
      </c>
      <c r="BE78" s="82">
        <f t="shared" si="31"/>
        <v>-1384.2129057918282</v>
      </c>
      <c r="BF78" s="82">
        <f t="shared" si="31"/>
        <v>-3350.8129057918268</v>
      </c>
    </row>
    <row r="79" spans="2:60">
      <c r="B79" s="59" t="s">
        <v>224</v>
      </c>
      <c r="C79" s="129" t="s">
        <v>24</v>
      </c>
      <c r="D79" s="73">
        <f>D12*'C&amp;B'!$D$14</f>
        <v>17.52</v>
      </c>
      <c r="E79" s="73">
        <f>E12*'C&amp;B'!$D$14</f>
        <v>20.439999999999998</v>
      </c>
      <c r="F79" s="73">
        <f>G12*'C&amp;B'!$D$14</f>
        <v>17.52</v>
      </c>
      <c r="G79" s="73">
        <f>I12*'C&amp;B'!$D$14</f>
        <v>20.439999999999998</v>
      </c>
      <c r="H79" s="73">
        <f>K12*'C&amp;B'!$D$14</f>
        <v>17.52</v>
      </c>
      <c r="I79" s="73">
        <f>M12*'C&amp;B'!$D$14</f>
        <v>11.68</v>
      </c>
      <c r="J79" s="73">
        <f>O12*'C&amp;B'!$D$14</f>
        <v>11.68</v>
      </c>
      <c r="K79" s="73">
        <f>Q12*'C&amp;B'!$D$14</f>
        <v>11.68</v>
      </c>
      <c r="L79" s="73">
        <f>S12*'C&amp;B'!$D$14</f>
        <v>11.68</v>
      </c>
      <c r="M79" s="73">
        <f>T12*'C&amp;B'!$D$14</f>
        <v>20.439999999999998</v>
      </c>
      <c r="AO79" s="130" t="s">
        <v>611</v>
      </c>
      <c r="AP79" s="82">
        <f t="shared" si="31"/>
        <v>1976.5063192068774</v>
      </c>
      <c r="AQ79" s="82">
        <f t="shared" si="31"/>
        <v>1751.7979388505773</v>
      </c>
      <c r="AR79" s="82">
        <f t="shared" si="31"/>
        <v>-3350.8129057918268</v>
      </c>
      <c r="AS79" s="82">
        <f t="shared" si="31"/>
        <v>2039.8081371272274</v>
      </c>
      <c r="AT79" s="82">
        <f t="shared" si="31"/>
        <v>-3136.2129057918282</v>
      </c>
      <c r="AU79" s="82">
        <f t="shared" si="31"/>
        <v>3363.7722647602714</v>
      </c>
      <c r="AV79" s="82">
        <f t="shared" si="31"/>
        <v>-1620.8129057918268</v>
      </c>
      <c r="AW79" s="82">
        <f t="shared" si="31"/>
        <v>2035.3154522522091</v>
      </c>
      <c r="AX79" s="82">
        <f t="shared" si="31"/>
        <v>-936.4129057918326</v>
      </c>
      <c r="AY79" s="82">
        <f t="shared" si="31"/>
        <v>2828.0639086326264</v>
      </c>
      <c r="AZ79" s="82">
        <f t="shared" si="31"/>
        <v>348.78709420817177</v>
      </c>
      <c r="BA79" s="82">
        <f t="shared" si="31"/>
        <v>1844.4835253909914</v>
      </c>
      <c r="BB79" s="82">
        <f t="shared" si="31"/>
        <v>-119.21290579182823</v>
      </c>
      <c r="BC79" s="82">
        <f t="shared" si="31"/>
        <v>2248.9644121940073</v>
      </c>
      <c r="BD79" s="82">
        <f t="shared" si="31"/>
        <v>701.5870942081674</v>
      </c>
      <c r="BE79" s="82">
        <f t="shared" si="31"/>
        <v>-1384.2129057918282</v>
      </c>
      <c r="BF79" s="82">
        <f t="shared" si="31"/>
        <v>-3350.8129057918268</v>
      </c>
    </row>
    <row r="80" spans="2:60">
      <c r="B80" s="59" t="s">
        <v>223</v>
      </c>
      <c r="C80" s="129" t="s">
        <v>24</v>
      </c>
      <c r="D80" s="73">
        <f>D11*'C&amp;B'!$D$15</f>
        <v>2.1</v>
      </c>
      <c r="E80" s="73">
        <f>E11*'C&amp;B'!$D$15</f>
        <v>2.1</v>
      </c>
      <c r="F80" s="73">
        <f>G11*'C&amp;B'!$D$15</f>
        <v>2.52</v>
      </c>
      <c r="G80" s="73">
        <f>I11*'C&amp;B'!$D$15</f>
        <v>2.1</v>
      </c>
      <c r="H80" s="73">
        <f>K11*'C&amp;B'!$D$15</f>
        <v>2.1</v>
      </c>
      <c r="I80" s="73">
        <f>M11*'C&amp;B'!$D$15</f>
        <v>2.1</v>
      </c>
      <c r="J80" s="73">
        <f>O11*'C&amp;B'!$D$15</f>
        <v>2.1</v>
      </c>
      <c r="K80" s="73">
        <f>Q11*'C&amp;B'!$D$15</f>
        <v>2.1</v>
      </c>
      <c r="L80" s="73">
        <f>S11*'C&amp;B'!$D$15</f>
        <v>2.1</v>
      </c>
      <c r="M80" s="73">
        <f>T11*'C&amp;B'!$D$15</f>
        <v>2.1</v>
      </c>
      <c r="AO80" s="130" t="s">
        <v>612</v>
      </c>
      <c r="AP80" s="82">
        <f t="shared" si="31"/>
        <v>2790.3374347303979</v>
      </c>
      <c r="AQ80" s="82" t="e">
        <f t="shared" si="31"/>
        <v>#VALUE!</v>
      </c>
      <c r="AR80" s="82">
        <f t="shared" si="31"/>
        <v>-3350.8129057918268</v>
      </c>
      <c r="AS80" s="82" t="e">
        <f t="shared" si="31"/>
        <v>#VALUE!</v>
      </c>
      <c r="AT80" s="82">
        <f t="shared" si="31"/>
        <v>-3136.2129057918282</v>
      </c>
      <c r="AU80" s="82" t="e">
        <f t="shared" si="31"/>
        <v>#VALUE!</v>
      </c>
      <c r="AV80" s="82">
        <f t="shared" si="31"/>
        <v>-1620.8129057918268</v>
      </c>
      <c r="AW80" s="82">
        <f t="shared" si="31"/>
        <v>3712.2535328124141</v>
      </c>
      <c r="AX80" s="82">
        <f t="shared" si="31"/>
        <v>-936.4129057918326</v>
      </c>
      <c r="AY80" s="82">
        <f t="shared" si="31"/>
        <v>3271.971789827272</v>
      </c>
      <c r="AZ80" s="82">
        <f t="shared" si="31"/>
        <v>348.78709420817177</v>
      </c>
      <c r="BA80" s="82">
        <f t="shared" si="31"/>
        <v>2288.391406585637</v>
      </c>
      <c r="BB80" s="82">
        <f t="shared" si="31"/>
        <v>-119.21290579182823</v>
      </c>
      <c r="BC80" s="82">
        <f t="shared" si="31"/>
        <v>2692.8722933886529</v>
      </c>
      <c r="BD80" s="82">
        <f t="shared" si="31"/>
        <v>701.5870942081674</v>
      </c>
      <c r="BE80" s="82">
        <f t="shared" si="31"/>
        <v>-1384.2129057918282</v>
      </c>
      <c r="BF80" s="82">
        <f t="shared" si="31"/>
        <v>-3350.8129057918268</v>
      </c>
    </row>
    <row r="81" spans="2:58">
      <c r="B81" s="59" t="s">
        <v>313</v>
      </c>
      <c r="C81" s="129" t="s">
        <v>24</v>
      </c>
      <c r="D81" s="73">
        <f>D15*'C&amp;B'!$D$20</f>
        <v>9.7850000000000001</v>
      </c>
      <c r="E81" s="73">
        <f>E15*'C&amp;B'!$D$20</f>
        <v>9.7850000000000001</v>
      </c>
      <c r="F81" s="73">
        <f>G15*'C&amp;B'!$D$20</f>
        <v>7.8279999999999994</v>
      </c>
      <c r="G81" s="73">
        <f>I15*'C&amp;B'!$D$20</f>
        <v>9.7850000000000001</v>
      </c>
      <c r="H81" s="73">
        <f>K15*'C&amp;B'!$D$20</f>
        <v>9.7850000000000001</v>
      </c>
      <c r="I81" s="73">
        <f>M15*'C&amp;B'!$D$20</f>
        <v>7.8279999999999994</v>
      </c>
      <c r="J81" s="73">
        <f>O15*'C&amp;B'!$D$20</f>
        <v>7.8279999999999994</v>
      </c>
      <c r="K81" s="73">
        <f>Q15*'C&amp;B'!$D$20</f>
        <v>7.8279999999999994</v>
      </c>
      <c r="L81" s="73">
        <f>S15*'C&amp;B'!$D$20</f>
        <v>9.7850000000000001</v>
      </c>
      <c r="M81" s="73">
        <f>T15*'C&amp;B'!$D$20</f>
        <v>9.7850000000000001</v>
      </c>
      <c r="AO81" s="130" t="s">
        <v>613</v>
      </c>
      <c r="AP81" s="82" t="e">
        <f t="shared" si="31"/>
        <v>#VALUE!</v>
      </c>
      <c r="AQ81" s="82" t="e">
        <f t="shared" si="31"/>
        <v>#VALUE!</v>
      </c>
      <c r="AR81" s="82">
        <f t="shared" si="31"/>
        <v>-3350.8129057918268</v>
      </c>
      <c r="AS81" s="82" t="e">
        <f t="shared" si="31"/>
        <v>#VALUE!</v>
      </c>
      <c r="AT81" s="82">
        <f t="shared" si="31"/>
        <v>-3136.2129057918282</v>
      </c>
      <c r="AU81" s="82" t="e">
        <f t="shared" si="31"/>
        <v>#VALUE!</v>
      </c>
      <c r="AV81" s="82">
        <f t="shared" si="31"/>
        <v>-1620.8129057918268</v>
      </c>
      <c r="AW81" s="82" t="e">
        <f t="shared" si="31"/>
        <v>#VALUE!</v>
      </c>
      <c r="AX81" s="82">
        <f t="shared" si="31"/>
        <v>-936.4129057918326</v>
      </c>
      <c r="AY81" s="82">
        <f t="shared" si="31"/>
        <v>4908.4568183666997</v>
      </c>
      <c r="AZ81" s="82">
        <f t="shared" si="31"/>
        <v>348.78709420817177</v>
      </c>
      <c r="BA81" s="82">
        <f t="shared" si="31"/>
        <v>2732.2992877802826</v>
      </c>
      <c r="BB81" s="82">
        <f t="shared" si="31"/>
        <v>-119.21290579182823</v>
      </c>
      <c r="BC81" s="82">
        <f t="shared" si="31"/>
        <v>3136.7801745832985</v>
      </c>
      <c r="BD81" s="82">
        <f t="shared" si="31"/>
        <v>701.5870942081674</v>
      </c>
      <c r="BE81" s="82">
        <f t="shared" si="31"/>
        <v>-1384.2129057918282</v>
      </c>
      <c r="BF81" s="82">
        <f t="shared" si="31"/>
        <v>-3350.8129057918268</v>
      </c>
    </row>
    <row r="82" spans="2:58">
      <c r="B82" s="59" t="s">
        <v>314</v>
      </c>
      <c r="C82" s="129" t="s">
        <v>24</v>
      </c>
      <c r="D82" s="73">
        <f>1/3*0.5*'C&amp;B'!$D$19*(1-Attached!D13)</f>
        <v>34.08</v>
      </c>
      <c r="E82" s="73">
        <f>1/3*0.5*'C&amp;B'!$D$19*(1-Attached!E13)</f>
        <v>34.08</v>
      </c>
      <c r="F82" s="73">
        <f>1/3*0.5*'C&amp;B'!$D$19*(1-Attached!G13)</f>
        <v>34.08</v>
      </c>
      <c r="G82" s="73">
        <f>1/3*0.5*'C&amp;B'!$D$19*(1-Attached!I13)</f>
        <v>8.52</v>
      </c>
      <c r="H82" s="73">
        <f>1/3*0.5*'C&amp;B'!$D$19*(1-Attached!K13)</f>
        <v>8.52</v>
      </c>
      <c r="I82" s="73">
        <f>1/3*0.5*'C&amp;B'!$D$19*(1-Attached!M13)</f>
        <v>8.52</v>
      </c>
      <c r="J82" s="73">
        <f>1/3*0.5*'C&amp;B'!$D$19*(1-Attached!O13)</f>
        <v>8.52</v>
      </c>
      <c r="K82" s="73">
        <f>1/3*0.5*'C&amp;B'!$D$19*(1-Attached!Q13)</f>
        <v>8.52</v>
      </c>
      <c r="L82" s="73">
        <f>1/3*0.5*'C&amp;B'!$D$19*(1-Attached!S13)</f>
        <v>34.08</v>
      </c>
      <c r="M82" s="73">
        <f>1/3*0.5*'C&amp;B'!$D$19*(1-Attached!T13)</f>
        <v>34.08</v>
      </c>
      <c r="AO82" s="130" t="s">
        <v>614</v>
      </c>
      <c r="AP82" s="82" t="e">
        <f t="shared" si="31"/>
        <v>#VALUE!</v>
      </c>
      <c r="AQ82" s="82" t="e">
        <f t="shared" si="31"/>
        <v>#VALUE!</v>
      </c>
      <c r="AR82" s="82">
        <f t="shared" si="31"/>
        <v>-3350.8129057918268</v>
      </c>
      <c r="AS82" s="82" t="e">
        <f t="shared" si="31"/>
        <v>#VALUE!</v>
      </c>
      <c r="AT82" s="82">
        <f t="shared" si="31"/>
        <v>-3136.2129057918282</v>
      </c>
      <c r="AU82" s="82" t="e">
        <f t="shared" si="31"/>
        <v>#VALUE!</v>
      </c>
      <c r="AV82" s="82">
        <f t="shared" si="31"/>
        <v>-1620.8129057918268</v>
      </c>
      <c r="AW82" s="82" t="e">
        <f t="shared" si="31"/>
        <v>#VALUE!</v>
      </c>
      <c r="AX82" s="82">
        <f t="shared" si="31"/>
        <v>-936.4129057918326</v>
      </c>
      <c r="AY82" s="82" t="e">
        <f t="shared" si="31"/>
        <v>#VALUE!</v>
      </c>
      <c r="AZ82" s="82">
        <f t="shared" si="31"/>
        <v>348.78709420817177</v>
      </c>
      <c r="BA82" s="82">
        <f t="shared" si="31"/>
        <v>4309.0572312805598</v>
      </c>
      <c r="BB82" s="82">
        <f t="shared" si="31"/>
        <v>-119.21290579182823</v>
      </c>
      <c r="BC82" s="82">
        <f t="shared" si="31"/>
        <v>3580.6880557779441</v>
      </c>
      <c r="BD82" s="82">
        <f t="shared" si="31"/>
        <v>701.5870942081674</v>
      </c>
      <c r="BE82" s="82">
        <f t="shared" si="31"/>
        <v>-1384.2129057918282</v>
      </c>
      <c r="BF82" s="82">
        <f t="shared" si="31"/>
        <v>-3350.8129057918268</v>
      </c>
    </row>
    <row r="83" spans="2:58">
      <c r="B83" s="59" t="s">
        <v>315</v>
      </c>
      <c r="C83" s="129" t="s">
        <v>24</v>
      </c>
      <c r="D83" s="73">
        <f>1/3*(D14/20)*'C&amp;B'!$D$19</f>
        <v>17.04</v>
      </c>
      <c r="E83" s="73">
        <f>1/3*(E14/20)*'C&amp;B'!$D$19</f>
        <v>17.04</v>
      </c>
      <c r="F83" s="73">
        <f>1/3*(G14/20)*'C&amp;B'!$D$19</f>
        <v>17.04</v>
      </c>
      <c r="G83" s="73">
        <f>1/3*(I14/20)*'C&amp;B'!$D$19</f>
        <v>17.04</v>
      </c>
      <c r="H83" s="73">
        <f>1/3*(K14/20)*'C&amp;B'!$D$19</f>
        <v>10.223999999999998</v>
      </c>
      <c r="I83" s="73">
        <f>1/3*(M14/20)*'C&amp;B'!$D$19</f>
        <v>10.223999999999998</v>
      </c>
      <c r="J83" s="73">
        <f>1/3*(O14/20)*'C&amp;B'!$D$19</f>
        <v>6.8159999999999998</v>
      </c>
      <c r="K83" s="73">
        <f>1/3*(Q14/20)*'C&amp;B'!$D$19</f>
        <v>3.4079999999999999</v>
      </c>
      <c r="L83" s="73">
        <f>1/3*(S14/20)*'C&amp;B'!$D$19</f>
        <v>17.04</v>
      </c>
      <c r="M83" s="73">
        <f>1/3*(T14/20)*'C&amp;B'!$D$19</f>
        <v>17.04</v>
      </c>
      <c r="AO83" s="130" t="s">
        <v>615</v>
      </c>
      <c r="AP83" s="82" t="e">
        <f t="shared" si="31"/>
        <v>#VALUE!</v>
      </c>
      <c r="AQ83" s="82" t="e">
        <f t="shared" si="31"/>
        <v>#VALUE!</v>
      </c>
      <c r="AR83" s="82">
        <f t="shared" si="31"/>
        <v>-616.09535224067076</v>
      </c>
      <c r="AS83" s="82" t="e">
        <f t="shared" si="31"/>
        <v>#VALUE!</v>
      </c>
      <c r="AT83" s="82">
        <f t="shared" si="31"/>
        <v>-392.96913160115218</v>
      </c>
      <c r="AU83" s="82" t="e">
        <f t="shared" si="31"/>
        <v>#VALUE!</v>
      </c>
      <c r="AV83" s="82">
        <f t="shared" si="31"/>
        <v>1400.7644060946841</v>
      </c>
      <c r="AW83" s="82" t="e">
        <f t="shared" si="31"/>
        <v>#VALUE!</v>
      </c>
      <c r="AX83" s="82">
        <f t="shared" si="31"/>
        <v>1977.7025938204824</v>
      </c>
      <c r="AY83" s="82" t="e">
        <f t="shared" si="31"/>
        <v>#VALUE!</v>
      </c>
      <c r="AZ83" s="82">
        <f t="shared" si="31"/>
        <v>3178.9513306701047</v>
      </c>
      <c r="BA83" s="82" t="e">
        <f t="shared" si="31"/>
        <v>#VALUE!</v>
      </c>
      <c r="BB83" s="82">
        <f t="shared" si="31"/>
        <v>2623.0571510508162</v>
      </c>
      <c r="BC83" s="82" t="e">
        <f t="shared" si="31"/>
        <v>#VALUE!</v>
      </c>
      <c r="BD83" s="82">
        <f t="shared" si="31"/>
        <v>3372.8846546105633</v>
      </c>
      <c r="BE83" s="82">
        <f t="shared" si="31"/>
        <v>1352.1004404148625</v>
      </c>
      <c r="BF83" s="82">
        <f t="shared" si="31"/>
        <v>-609.15088748833659</v>
      </c>
    </row>
    <row r="84" spans="2:58">
      <c r="B84" s="59" t="s">
        <v>316</v>
      </c>
      <c r="C84" s="129" t="s">
        <v>24</v>
      </c>
      <c r="D84" s="73">
        <f>SUM(D76:D81)</f>
        <v>56.513000000000005</v>
      </c>
      <c r="E84" s="73">
        <f t="shared" ref="E84:M84" si="32">SUM(E76:E81)</f>
        <v>60.341000000000008</v>
      </c>
      <c r="F84" s="73">
        <f t="shared" si="32"/>
        <v>56.736000000000004</v>
      </c>
      <c r="G84" s="73">
        <f t="shared" si="32"/>
        <v>59.504999999999995</v>
      </c>
      <c r="H84" s="73">
        <f t="shared" si="32"/>
        <v>56.159000000000006</v>
      </c>
      <c r="I84" s="73">
        <f t="shared" si="32"/>
        <v>48.731999999999999</v>
      </c>
      <c r="J84" s="73">
        <f t="shared" si="32"/>
        <v>48.731999999999999</v>
      </c>
      <c r="K84" s="73">
        <f t="shared" si="32"/>
        <v>46.855999999999995</v>
      </c>
      <c r="L84" s="73">
        <f t="shared" si="32"/>
        <v>47.960999999999999</v>
      </c>
      <c r="M84" s="73">
        <f t="shared" si="32"/>
        <v>56.634999999999991</v>
      </c>
      <c r="AO84" s="133" t="s">
        <v>668</v>
      </c>
      <c r="AP84" s="82"/>
      <c r="AQ84" s="82"/>
      <c r="AR84" s="82"/>
      <c r="AS84" s="82"/>
      <c r="AT84" s="82"/>
      <c r="AU84" s="82"/>
      <c r="AV84" s="82"/>
      <c r="AW84" s="82"/>
      <c r="AX84" s="82"/>
      <c r="AY84" s="82"/>
      <c r="AZ84" s="82"/>
      <c r="BA84" s="82"/>
      <c r="BB84" s="82"/>
      <c r="BC84" s="82"/>
      <c r="BD84" s="82"/>
      <c r="BE84" s="82"/>
      <c r="BF84" s="82"/>
    </row>
    <row r="85" spans="2:58">
      <c r="B85" s="59" t="s">
        <v>317</v>
      </c>
      <c r="C85" s="129" t="s">
        <v>24</v>
      </c>
      <c r="D85" s="73">
        <f>SUM(D82:D83)</f>
        <v>51.12</v>
      </c>
      <c r="E85" s="73">
        <f t="shared" ref="E85:M85" si="33">SUM(E82:E83)</f>
        <v>51.12</v>
      </c>
      <c r="F85" s="73">
        <f t="shared" si="33"/>
        <v>51.12</v>
      </c>
      <c r="G85" s="73">
        <f t="shared" si="33"/>
        <v>25.56</v>
      </c>
      <c r="H85" s="73">
        <f t="shared" si="33"/>
        <v>18.744</v>
      </c>
      <c r="I85" s="73">
        <f t="shared" si="33"/>
        <v>18.744</v>
      </c>
      <c r="J85" s="73">
        <f t="shared" si="33"/>
        <v>15.335999999999999</v>
      </c>
      <c r="K85" s="73">
        <f t="shared" si="33"/>
        <v>11.927999999999999</v>
      </c>
      <c r="L85" s="73">
        <f t="shared" si="33"/>
        <v>51.12</v>
      </c>
      <c r="M85" s="73">
        <f t="shared" si="33"/>
        <v>51.12</v>
      </c>
      <c r="AO85" s="130" t="s">
        <v>609</v>
      </c>
      <c r="AP85" s="82" t="e">
        <f>AP66-$BE$66</f>
        <v>#VALUE!</v>
      </c>
      <c r="AQ85" s="82" t="e">
        <f t="shared" ref="AQ85:BF85" si="34">AQ66-$BE$66</f>
        <v>#VALUE!</v>
      </c>
      <c r="AR85" s="82">
        <f t="shared" si="34"/>
        <v>-1968.195792655526</v>
      </c>
      <c r="AS85" s="82" t="e">
        <f t="shared" si="34"/>
        <v>#VALUE!</v>
      </c>
      <c r="AT85" s="82">
        <f t="shared" si="34"/>
        <v>-1745.0695720160147</v>
      </c>
      <c r="AU85" s="82" t="e">
        <f t="shared" si="34"/>
        <v>#VALUE!</v>
      </c>
      <c r="AV85" s="82">
        <f t="shared" si="34"/>
        <v>48.663965679821558</v>
      </c>
      <c r="AW85" s="82" t="e">
        <f t="shared" si="34"/>
        <v>#VALUE!</v>
      </c>
      <c r="AX85" s="82">
        <f t="shared" si="34"/>
        <v>625.60215340562718</v>
      </c>
      <c r="AY85" s="82" t="e">
        <f t="shared" si="34"/>
        <v>#VALUE!</v>
      </c>
      <c r="AZ85" s="82">
        <f t="shared" si="34"/>
        <v>1826.8508902552494</v>
      </c>
      <c r="BA85" s="82" t="e">
        <f t="shared" si="34"/>
        <v>#VALUE!</v>
      </c>
      <c r="BB85" s="82">
        <f t="shared" si="34"/>
        <v>1270.9567106359609</v>
      </c>
      <c r="BC85" s="82">
        <f t="shared" si="34"/>
        <v>5781.7445676440548</v>
      </c>
      <c r="BD85" s="82">
        <f t="shared" si="34"/>
        <v>2020.784214195708</v>
      </c>
      <c r="BE85" s="82">
        <f t="shared" si="34"/>
        <v>0</v>
      </c>
      <c r="BF85" s="82">
        <f t="shared" si="34"/>
        <v>-1961.2513279031919</v>
      </c>
    </row>
    <row r="86" spans="2:58">
      <c r="B86" s="59" t="s">
        <v>318</v>
      </c>
      <c r="C86" s="129" t="s">
        <v>24</v>
      </c>
      <c r="D86" s="73">
        <f>SUM(D84:D85)</f>
        <v>107.63300000000001</v>
      </c>
      <c r="E86" s="73">
        <f t="shared" ref="E86:M86" si="35">SUM(E84:E85)</f>
        <v>111.46100000000001</v>
      </c>
      <c r="F86" s="73">
        <f t="shared" si="35"/>
        <v>107.85599999999999</v>
      </c>
      <c r="G86" s="73">
        <f t="shared" si="35"/>
        <v>85.064999999999998</v>
      </c>
      <c r="H86" s="73">
        <f t="shared" si="35"/>
        <v>74.903000000000006</v>
      </c>
      <c r="I86" s="73">
        <f t="shared" si="35"/>
        <v>67.475999999999999</v>
      </c>
      <c r="J86" s="73">
        <f t="shared" si="35"/>
        <v>64.067999999999998</v>
      </c>
      <c r="K86" s="73">
        <f t="shared" si="35"/>
        <v>58.783999999999992</v>
      </c>
      <c r="L86" s="73">
        <f t="shared" si="35"/>
        <v>99.080999999999989</v>
      </c>
      <c r="M86" s="73">
        <f t="shared" si="35"/>
        <v>107.755</v>
      </c>
      <c r="AO86" s="130" t="s">
        <v>610</v>
      </c>
      <c r="AP86" s="82" t="e">
        <f t="shared" ref="AP86:BF87" si="36">AP67-$BE$66</f>
        <v>#VALUE!</v>
      </c>
      <c r="AQ86" s="82" t="e">
        <f t="shared" si="36"/>
        <v>#VALUE!</v>
      </c>
      <c r="AR86" s="82">
        <f t="shared" si="36"/>
        <v>-1811.9658614581567</v>
      </c>
      <c r="AS86" s="82" t="e">
        <f t="shared" si="36"/>
        <v>#VALUE!</v>
      </c>
      <c r="AT86" s="82">
        <f t="shared" si="36"/>
        <v>-1588.8396408186454</v>
      </c>
      <c r="AU86" s="82" t="e">
        <f t="shared" si="36"/>
        <v>#VALUE!</v>
      </c>
      <c r="AV86" s="82">
        <f t="shared" si="36"/>
        <v>204.89389687719085</v>
      </c>
      <c r="AW86" s="82" t="e">
        <f t="shared" si="36"/>
        <v>#VALUE!</v>
      </c>
      <c r="AX86" s="82">
        <f t="shared" si="36"/>
        <v>781.83208460299647</v>
      </c>
      <c r="AY86" s="82" t="e">
        <f t="shared" si="36"/>
        <v>#VALUE!</v>
      </c>
      <c r="AZ86" s="82">
        <f t="shared" si="36"/>
        <v>1983.0808214526187</v>
      </c>
      <c r="BA86" s="82" t="e">
        <f t="shared" si="36"/>
        <v>#VALUE!</v>
      </c>
      <c r="BB86" s="82">
        <f t="shared" si="36"/>
        <v>1427.1866418333302</v>
      </c>
      <c r="BC86" s="82">
        <f t="shared" si="36"/>
        <v>6068.1661081725688</v>
      </c>
      <c r="BD86" s="82">
        <f t="shared" si="36"/>
        <v>2177.0141453930773</v>
      </c>
      <c r="BE86" s="82">
        <f t="shared" si="36"/>
        <v>156.2299311973693</v>
      </c>
      <c r="BF86" s="82">
        <f t="shared" si="36"/>
        <v>-1805.0213967058226</v>
      </c>
    </row>
    <row r="87" spans="2:58">
      <c r="B87" s="165" t="s">
        <v>785</v>
      </c>
      <c r="C87" s="129" t="s">
        <v>450</v>
      </c>
      <c r="D87" s="73">
        <f>$C$92*(D86^2)+(D86*$C$93)+$C$94</f>
        <v>40.591058556399986</v>
      </c>
      <c r="E87" s="53">
        <f>E27</f>
        <v>40.159999999999997</v>
      </c>
      <c r="F87" s="73">
        <f>$C$92*(F86^2)+(F86*$C$93)+$C$94</f>
        <v>40.575501273599997</v>
      </c>
      <c r="G87" s="73">
        <f>$C$92*(G86^2)+(G86*$C$93)+$C$94</f>
        <v>35.787577110000029</v>
      </c>
      <c r="H87" s="53">
        <f>K27</f>
        <v>29.35</v>
      </c>
      <c r="I87" s="53">
        <f>M27</f>
        <v>24.24</v>
      </c>
      <c r="J87" s="53">
        <f>O27</f>
        <v>18.89</v>
      </c>
      <c r="K87" s="53">
        <f>Q27</f>
        <v>14.57</v>
      </c>
      <c r="L87" s="73">
        <f>$C$92*(L86^2)+(L86*$C$93)+$C$94</f>
        <v>40.257133743600065</v>
      </c>
      <c r="M87" s="73">
        <f>$C$92*(M86^2)+(M86*$C$93)+$C$94</f>
        <v>40.582700190000054</v>
      </c>
      <c r="AO87" s="130" t="s">
        <v>611</v>
      </c>
      <c r="AP87" s="82" t="e">
        <f t="shared" si="36"/>
        <v>#VALUE!</v>
      </c>
      <c r="AQ87" s="82" t="e">
        <f t="shared" si="36"/>
        <v>#VALUE!</v>
      </c>
      <c r="AR87" s="82">
        <f t="shared" si="36"/>
        <v>-1655.7359302607874</v>
      </c>
      <c r="AS87" s="82" t="e">
        <f t="shared" si="36"/>
        <v>#VALUE!</v>
      </c>
      <c r="AT87" s="82">
        <f t="shared" si="36"/>
        <v>-1432.6097096212688</v>
      </c>
      <c r="AU87" s="82" t="e">
        <f t="shared" si="36"/>
        <v>#VALUE!</v>
      </c>
      <c r="AV87" s="82">
        <f t="shared" si="36"/>
        <v>361.12382807456743</v>
      </c>
      <c r="AW87" s="82" t="e">
        <f t="shared" si="36"/>
        <v>#VALUE!</v>
      </c>
      <c r="AX87" s="82">
        <f t="shared" si="36"/>
        <v>938.06201580036577</v>
      </c>
      <c r="AY87" s="82" t="e">
        <f t="shared" si="36"/>
        <v>#VALUE!</v>
      </c>
      <c r="AZ87" s="82">
        <f t="shared" si="36"/>
        <v>2139.310752649988</v>
      </c>
      <c r="BA87" s="82" t="e">
        <f t="shared" si="36"/>
        <v>#VALUE!</v>
      </c>
      <c r="BB87" s="82">
        <f t="shared" si="36"/>
        <v>1583.4165730306995</v>
      </c>
      <c r="BC87" s="82" t="e">
        <f t="shared" si="36"/>
        <v>#VALUE!</v>
      </c>
      <c r="BD87" s="82">
        <f t="shared" si="36"/>
        <v>2333.2440765904466</v>
      </c>
      <c r="BE87" s="82">
        <f t="shared" si="36"/>
        <v>312.45986239473859</v>
      </c>
      <c r="BF87" s="82">
        <f t="shared" si="36"/>
        <v>-1648.7914655084533</v>
      </c>
    </row>
    <row r="88" spans="2:58">
      <c r="AO88" s="130" t="s">
        <v>611</v>
      </c>
      <c r="AP88" s="82" t="e">
        <f t="shared" ref="AP88:BF88" si="37">AP68-$BE$66</f>
        <v>#VALUE!</v>
      </c>
      <c r="AQ88" s="82" t="e">
        <f t="shared" si="37"/>
        <v>#VALUE!</v>
      </c>
      <c r="AR88" s="82">
        <f t="shared" si="37"/>
        <v>-1655.7359302607874</v>
      </c>
      <c r="AS88" s="82" t="e">
        <f t="shared" si="37"/>
        <v>#VALUE!</v>
      </c>
      <c r="AT88" s="82">
        <f t="shared" si="37"/>
        <v>-1432.6097096212688</v>
      </c>
      <c r="AU88" s="82" t="e">
        <f t="shared" si="37"/>
        <v>#VALUE!</v>
      </c>
      <c r="AV88" s="82">
        <f t="shared" si="37"/>
        <v>361.12382807456743</v>
      </c>
      <c r="AW88" s="82" t="e">
        <f t="shared" si="37"/>
        <v>#VALUE!</v>
      </c>
      <c r="AX88" s="82">
        <f t="shared" si="37"/>
        <v>938.06201580036577</v>
      </c>
      <c r="AY88" s="82" t="e">
        <f t="shared" si="37"/>
        <v>#VALUE!</v>
      </c>
      <c r="AZ88" s="82">
        <f t="shared" si="37"/>
        <v>2139.310752649988</v>
      </c>
      <c r="BA88" s="82" t="e">
        <f t="shared" si="37"/>
        <v>#VALUE!</v>
      </c>
      <c r="BB88" s="82">
        <f t="shared" si="37"/>
        <v>1583.4165730306995</v>
      </c>
      <c r="BC88" s="82" t="e">
        <f t="shared" si="37"/>
        <v>#VALUE!</v>
      </c>
      <c r="BD88" s="82">
        <f t="shared" si="37"/>
        <v>2333.2440765904466</v>
      </c>
      <c r="BE88" s="82">
        <f t="shared" si="37"/>
        <v>312.45986239473859</v>
      </c>
      <c r="BF88" s="82">
        <f t="shared" si="37"/>
        <v>-1648.7914655084533</v>
      </c>
    </row>
    <row r="89" spans="2:58">
      <c r="B89" s="1" t="s">
        <v>390</v>
      </c>
      <c r="AO89" s="130" t="s">
        <v>612</v>
      </c>
      <c r="AP89" s="82" t="e">
        <f t="shared" ref="AP89:BF89" si="38">AP69-$BE$66</f>
        <v>#VALUE!</v>
      </c>
      <c r="AQ89" s="82" t="e">
        <f t="shared" si="38"/>
        <v>#VALUE!</v>
      </c>
      <c r="AR89" s="82">
        <f t="shared" si="38"/>
        <v>-1499.5059990634181</v>
      </c>
      <c r="AS89" s="82" t="e">
        <f t="shared" si="38"/>
        <v>#VALUE!</v>
      </c>
      <c r="AT89" s="82">
        <f t="shared" si="38"/>
        <v>-1276.3797784238996</v>
      </c>
      <c r="AU89" s="82" t="e">
        <f t="shared" si="38"/>
        <v>#VALUE!</v>
      </c>
      <c r="AV89" s="82">
        <f t="shared" si="38"/>
        <v>517.35375927193672</v>
      </c>
      <c r="AW89" s="82" t="e">
        <f t="shared" si="38"/>
        <v>#VALUE!</v>
      </c>
      <c r="AX89" s="82">
        <f t="shared" si="38"/>
        <v>1094.2919469977423</v>
      </c>
      <c r="AY89" s="82" t="e">
        <f t="shared" si="38"/>
        <v>#VALUE!</v>
      </c>
      <c r="AZ89" s="82">
        <f t="shared" si="38"/>
        <v>2295.5406838473573</v>
      </c>
      <c r="BA89" s="82" t="e">
        <f t="shared" si="38"/>
        <v>#VALUE!</v>
      </c>
      <c r="BB89" s="82">
        <f t="shared" si="38"/>
        <v>1739.6465042280688</v>
      </c>
      <c r="BC89" s="82" t="e">
        <f t="shared" si="38"/>
        <v>#VALUE!</v>
      </c>
      <c r="BD89" s="82">
        <f t="shared" si="38"/>
        <v>2489.4740077878159</v>
      </c>
      <c r="BE89" s="82">
        <f t="shared" si="38"/>
        <v>468.68979359211517</v>
      </c>
      <c r="BF89" s="82">
        <f t="shared" si="38"/>
        <v>-1492.561534311084</v>
      </c>
    </row>
    <row r="90" spans="2:58">
      <c r="B90" t="s">
        <v>391</v>
      </c>
      <c r="AO90" s="130" t="s">
        <v>613</v>
      </c>
      <c r="AP90" s="82" t="e">
        <f t="shared" ref="AP90:BF90" si="39">AP70-$BE$66</f>
        <v>#VALUE!</v>
      </c>
      <c r="AQ90" s="82" t="e">
        <f t="shared" si="39"/>
        <v>#VALUE!</v>
      </c>
      <c r="AR90" s="82">
        <f t="shared" si="39"/>
        <v>-1343.2760678660416</v>
      </c>
      <c r="AS90" s="82" t="e">
        <f t="shared" si="39"/>
        <v>#VALUE!</v>
      </c>
      <c r="AT90" s="82">
        <f t="shared" si="39"/>
        <v>-1120.1498472265303</v>
      </c>
      <c r="AU90" s="82" t="e">
        <f t="shared" si="39"/>
        <v>#VALUE!</v>
      </c>
      <c r="AV90" s="82">
        <f t="shared" si="39"/>
        <v>673.58369046930602</v>
      </c>
      <c r="AW90" s="82" t="e">
        <f t="shared" si="39"/>
        <v>#VALUE!</v>
      </c>
      <c r="AX90" s="82">
        <f t="shared" si="39"/>
        <v>1250.5218781951116</v>
      </c>
      <c r="AY90" s="82" t="e">
        <f t="shared" si="39"/>
        <v>#VALUE!</v>
      </c>
      <c r="AZ90" s="82">
        <f t="shared" si="39"/>
        <v>2451.7706150447266</v>
      </c>
      <c r="BA90" s="82" t="e">
        <f t="shared" si="39"/>
        <v>#VALUE!</v>
      </c>
      <c r="BB90" s="82">
        <f t="shared" si="39"/>
        <v>1895.8764354254381</v>
      </c>
      <c r="BC90" s="82" t="e">
        <f t="shared" si="39"/>
        <v>#VALUE!</v>
      </c>
      <c r="BD90" s="82">
        <f t="shared" si="39"/>
        <v>2645.7039389851852</v>
      </c>
      <c r="BE90" s="82">
        <f t="shared" si="39"/>
        <v>624.91972478948446</v>
      </c>
      <c r="BF90" s="82">
        <f t="shared" si="39"/>
        <v>-1336.3316031137147</v>
      </c>
    </row>
    <row r="91" spans="2:58">
      <c r="B91" t="s">
        <v>392</v>
      </c>
      <c r="AO91" s="130" t="s">
        <v>614</v>
      </c>
      <c r="AP91" s="82" t="e">
        <f t="shared" ref="AP91:BF91" si="40">AP71-$BE$66</f>
        <v>#VALUE!</v>
      </c>
      <c r="AQ91" s="82" t="e">
        <f t="shared" si="40"/>
        <v>#VALUE!</v>
      </c>
      <c r="AR91" s="82">
        <f t="shared" si="40"/>
        <v>-1187.0461366686723</v>
      </c>
      <c r="AS91" s="82" t="e">
        <f t="shared" si="40"/>
        <v>#VALUE!</v>
      </c>
      <c r="AT91" s="82">
        <f t="shared" si="40"/>
        <v>-963.91991602916096</v>
      </c>
      <c r="AU91" s="82" t="e">
        <f t="shared" si="40"/>
        <v>#VALUE!</v>
      </c>
      <c r="AV91" s="82">
        <f t="shared" si="40"/>
        <v>829.81362166667532</v>
      </c>
      <c r="AW91" s="82" t="e">
        <f t="shared" si="40"/>
        <v>#VALUE!</v>
      </c>
      <c r="AX91" s="82">
        <f t="shared" si="40"/>
        <v>1406.7518093924809</v>
      </c>
      <c r="AY91" s="82" t="e">
        <f t="shared" si="40"/>
        <v>#VALUE!</v>
      </c>
      <c r="AZ91" s="82">
        <f t="shared" si="40"/>
        <v>2608.0005462420959</v>
      </c>
      <c r="BA91" s="82" t="e">
        <f t="shared" si="40"/>
        <v>#VALUE!</v>
      </c>
      <c r="BB91" s="82">
        <f t="shared" si="40"/>
        <v>2052.1063666228074</v>
      </c>
      <c r="BC91" s="82" t="e">
        <f t="shared" si="40"/>
        <v>#VALUE!</v>
      </c>
      <c r="BD91" s="82">
        <f t="shared" si="40"/>
        <v>2801.9338701825618</v>
      </c>
      <c r="BE91" s="82">
        <f t="shared" si="40"/>
        <v>781.14965598685376</v>
      </c>
      <c r="BF91" s="82">
        <f t="shared" si="40"/>
        <v>-1180.1016719163454</v>
      </c>
    </row>
    <row r="92" spans="2:58">
      <c r="B92" t="s">
        <v>393</v>
      </c>
      <c r="C92" s="160">
        <v>-1.24E-2</v>
      </c>
      <c r="AO92" s="130" t="s">
        <v>615</v>
      </c>
      <c r="AP92" s="82" t="e">
        <f t="shared" ref="AP92:BF92" si="41">AP72-$BE$66</f>
        <v>#VALUE!</v>
      </c>
      <c r="AQ92" s="82" t="e">
        <f t="shared" si="41"/>
        <v>#VALUE!</v>
      </c>
      <c r="AR92" s="82">
        <f t="shared" si="41"/>
        <v>-405.89648068182578</v>
      </c>
      <c r="AS92" s="82" t="e">
        <f t="shared" si="41"/>
        <v>#VALUE!</v>
      </c>
      <c r="AT92" s="82">
        <f t="shared" si="41"/>
        <v>-182.7702600423072</v>
      </c>
      <c r="AU92" s="82" t="e">
        <f t="shared" si="41"/>
        <v>#VALUE!</v>
      </c>
      <c r="AV92" s="82">
        <f t="shared" si="41"/>
        <v>1610.9632776535291</v>
      </c>
      <c r="AW92" s="82" t="e">
        <f t="shared" si="41"/>
        <v>#VALUE!</v>
      </c>
      <c r="AX92" s="82">
        <f t="shared" si="41"/>
        <v>2187.9014653793274</v>
      </c>
      <c r="AY92" s="82" t="e">
        <f t="shared" si="41"/>
        <v>#VALUE!</v>
      </c>
      <c r="AZ92" s="82">
        <f t="shared" si="41"/>
        <v>3389.1502022289496</v>
      </c>
      <c r="BA92" s="82" t="e">
        <f t="shared" si="41"/>
        <v>#VALUE!</v>
      </c>
      <c r="BB92" s="82">
        <f t="shared" si="41"/>
        <v>2833.2560226096612</v>
      </c>
      <c r="BC92" s="82" t="e">
        <f t="shared" si="41"/>
        <v>#VALUE!</v>
      </c>
      <c r="BD92" s="82">
        <f t="shared" si="41"/>
        <v>3583.0835261694083</v>
      </c>
      <c r="BE92" s="82">
        <f t="shared" si="41"/>
        <v>1562.2993119737075</v>
      </c>
      <c r="BF92" s="82">
        <f t="shared" si="41"/>
        <v>-398.95201592949161</v>
      </c>
    </row>
    <row r="93" spans="2:58">
      <c r="B93" t="s">
        <v>394</v>
      </c>
      <c r="C93" s="160">
        <v>2.6023000000000001</v>
      </c>
    </row>
    <row r="94" spans="2:58">
      <c r="B94" t="s">
        <v>395</v>
      </c>
      <c r="C94" s="160">
        <v>-95.85</v>
      </c>
      <c r="AO94" s="11" t="s">
        <v>717</v>
      </c>
    </row>
    <row r="95" spans="2:58" ht="72">
      <c r="AO95" s="144" t="s">
        <v>16</v>
      </c>
      <c r="AP95" s="117" t="s">
        <v>343</v>
      </c>
      <c r="AQ95" s="117" t="s">
        <v>435</v>
      </c>
      <c r="AR95" s="117" t="s">
        <v>436</v>
      </c>
      <c r="AS95" s="117" t="s">
        <v>437</v>
      </c>
      <c r="AT95" s="117" t="s">
        <v>438</v>
      </c>
      <c r="AU95" s="117" t="s">
        <v>439</v>
      </c>
      <c r="AV95" s="117" t="s">
        <v>440</v>
      </c>
      <c r="AW95" s="117" t="s">
        <v>441</v>
      </c>
      <c r="AX95" s="117" t="s">
        <v>442</v>
      </c>
      <c r="AY95" s="117" t="s">
        <v>443</v>
      </c>
      <c r="AZ95" s="117" t="s">
        <v>444</v>
      </c>
      <c r="BA95" s="117" t="s">
        <v>445</v>
      </c>
      <c r="BB95" s="117" t="s">
        <v>446</v>
      </c>
      <c r="BC95" s="117" t="s">
        <v>447</v>
      </c>
      <c r="BD95" s="117" t="s">
        <v>677</v>
      </c>
      <c r="BE95" s="117" t="s">
        <v>351</v>
      </c>
      <c r="BF95" s="117" t="s">
        <v>791</v>
      </c>
    </row>
    <row r="96" spans="2:58">
      <c r="AO96" s="133" t="s">
        <v>667</v>
      </c>
      <c r="AP96" s="132"/>
      <c r="AQ96" s="132"/>
      <c r="AR96" s="132"/>
      <c r="AS96" s="132"/>
      <c r="AT96" s="132"/>
      <c r="AU96" s="132"/>
      <c r="AV96" s="132"/>
      <c r="AW96" s="132"/>
      <c r="AX96" s="132"/>
      <c r="AY96" s="132"/>
      <c r="AZ96" s="132"/>
      <c r="BA96" s="132"/>
      <c r="BB96" s="132"/>
      <c r="BC96" s="132"/>
      <c r="BD96" s="132"/>
      <c r="BE96" s="132"/>
      <c r="BF96" s="132"/>
    </row>
    <row r="97" spans="2:58">
      <c r="B97" s="1" t="s">
        <v>715</v>
      </c>
      <c r="AO97" s="130" t="s">
        <v>609</v>
      </c>
      <c r="AP97" s="82" cm="1">
        <f t="array" ref="AP97">AP58-MIN(IF(ISNUMBER($AP$58:$BE$58),$AP$58:$BE$58))</f>
        <v>3350.8129057918268</v>
      </c>
      <c r="AQ97" s="82" cm="1">
        <f t="array" ref="AQ97">AQ58-MIN(IF(ISNUMBER($AP$58:$BE$58),$AP$58:$BE$58))</f>
        <v>2775.4265165065663</v>
      </c>
      <c r="AR97" s="82" cm="1">
        <f t="array" ref="AR97">AR58-MIN(IF(ISNUMBER($AP$58:$BE$58),$AP$58:$BE$58))</f>
        <v>0</v>
      </c>
      <c r="AS97" s="82" cm="1">
        <f t="array" ref="AS97">AS58-MIN(IF(ISNUMBER($AP$58:$BE$58),$AP$58:$BE$58))</f>
        <v>3030.0684428392851</v>
      </c>
      <c r="AT97" s="82" cm="1">
        <f t="array" ref="AT97">AT58-MIN(IF(ISNUMBER($AP$58:$BE$58),$AP$58:$BE$58))</f>
        <v>214.59999999999854</v>
      </c>
      <c r="AU97" s="82" cm="1">
        <f t="array" ref="AU97">AU58-MIN(IF(ISNUMBER($AP$58:$BE$58),$AP$58:$BE$58))</f>
        <v>4441.0488760936714</v>
      </c>
      <c r="AV97" s="82" cm="1">
        <f t="array" ref="AV97">AV58-MIN(IF(ISNUMBER($AP$58:$BE$58),$AP$58:$BE$58))</f>
        <v>1730</v>
      </c>
      <c r="AW97" s="82" cm="1">
        <f t="array" ref="AW97">AW58-MIN(IF(ISNUMBER($AP$58:$BE$58),$AP$58:$BE$58))</f>
        <v>4498.3125956547447</v>
      </c>
      <c r="AX97" s="82" cm="1">
        <f t="array" ref="AX97">AX58-MIN(IF(ISNUMBER($AP$58:$BE$58),$AP$58:$BE$58))</f>
        <v>2414.3999999999942</v>
      </c>
      <c r="AY97" s="82" cm="1">
        <f t="array" ref="AY97">AY58-MIN(IF(ISNUMBER($AP$58:$BE$58),$AP$58:$BE$58))</f>
        <v>5291.061052035162</v>
      </c>
      <c r="AZ97" s="82" cm="1">
        <f t="array" ref="AZ97">AZ58-MIN(IF(ISNUMBER($AP$58:$BE$58),$AP$58:$BE$58))</f>
        <v>3699.5999999999985</v>
      </c>
      <c r="BA97" s="82" cm="1">
        <f t="array" ref="BA97">BA58-MIN(IF(ISNUMBER($AP$58:$BE$58),$AP$58:$BE$58))</f>
        <v>4307.4806687935343</v>
      </c>
      <c r="BB97" s="82" cm="1">
        <f t="array" ref="BB97">BB58-MIN(IF(ISNUMBER($AP$58:$BE$58),$AP$58:$BE$58))</f>
        <v>3231.5999999999985</v>
      </c>
      <c r="BC97" s="82" cm="1">
        <f t="array" ref="BC97">BC58-MIN(IF(ISNUMBER($AP$58:$BE$58),$AP$58:$BE$58))</f>
        <v>4711.9615555965429</v>
      </c>
      <c r="BD97" s="82" cm="1">
        <f t="array" ref="BD97">BD58-MIN(IF(ISNUMBER($AP$58:$BE$58),$AP$58:$BE$58))</f>
        <v>4052.3999999999942</v>
      </c>
      <c r="BE97" s="82" cm="1">
        <f t="array" ref="BE97">BE58-MIN(IF(ISNUMBER($AP$58:$BE$58),$AP$58:$BE$58))</f>
        <v>1966.5999999999985</v>
      </c>
      <c r="BF97" s="82" cm="1">
        <f t="array" ref="BF97">BF58-MIN(IF(ISNUMBER($AP$58:$BF$58),$AP$58:$BF$58))</f>
        <v>0</v>
      </c>
    </row>
    <row r="98" spans="2:58">
      <c r="B98" t="s">
        <v>722</v>
      </c>
      <c r="AO98" s="130" t="s">
        <v>610</v>
      </c>
      <c r="AP98" s="82" cm="1">
        <f t="array" ref="AP98">AP59-MIN(IF(ISNUMBER($AP$58:$BE$58),$AP$58:$BE$58))</f>
        <v>3794.7207869864651</v>
      </c>
      <c r="AQ98" s="82" cm="1">
        <f t="array" ref="AQ98">AQ59-MIN(IF(ISNUMBER($AP$58:$BE$58),$AP$58:$BE$58))</f>
        <v>4288.7797291188836</v>
      </c>
      <c r="AR98" s="82" cm="1">
        <f t="array" ref="AR98">AR59-MIN(IF(ISNUMBER($AP$58:$BE$58),$AP$58:$BE$58))</f>
        <v>0</v>
      </c>
      <c r="AS98" s="82" cm="1">
        <f t="array" ref="AS98">AS59-MIN(IF(ISNUMBER($AP$58:$BE$58),$AP$58:$BE$58))</f>
        <v>4576.7899273955409</v>
      </c>
      <c r="AT98" s="82" cm="1">
        <f t="array" ref="AT98">AT59-MIN(IF(ISNUMBER($AP$58:$BE$58),$AP$58:$BE$58))</f>
        <v>214.59999999999854</v>
      </c>
      <c r="AU98" s="82" cm="1">
        <f t="array" ref="AU98">AU59-MIN(IF(ISNUMBER($AP$58:$BE$58),$AP$58:$BE$58))</f>
        <v>5900.7540550285848</v>
      </c>
      <c r="AV98" s="82" cm="1">
        <f t="array" ref="AV98">AV59-MIN(IF(ISNUMBER($AP$58:$BE$58),$AP$58:$BE$58))</f>
        <v>1730</v>
      </c>
      <c r="AW98" s="82" cm="1">
        <f t="array" ref="AW98">AW59-MIN(IF(ISNUMBER($AP$58:$BE$58),$AP$58:$BE$58))</f>
        <v>4942.2204768493903</v>
      </c>
      <c r="AX98" s="82" cm="1">
        <f t="array" ref="AX98">AX59-MIN(IF(ISNUMBER($AP$58:$BE$58),$AP$58:$BE$58))</f>
        <v>2414.3999999999942</v>
      </c>
      <c r="AY98" s="82" cm="1">
        <f t="array" ref="AY98">AY59-MIN(IF(ISNUMBER($AP$58:$BE$58),$AP$58:$BE$58))</f>
        <v>5734.9689332298076</v>
      </c>
      <c r="AZ98" s="82" cm="1">
        <f t="array" ref="AZ98">AZ59-MIN(IF(ISNUMBER($AP$58:$BE$58),$AP$58:$BE$58))</f>
        <v>3699.5999999999985</v>
      </c>
      <c r="BA98" s="82" cm="1">
        <f t="array" ref="BA98">BA59-MIN(IF(ISNUMBER($AP$58:$BE$58),$AP$58:$BE$58))</f>
        <v>4751.3885499881726</v>
      </c>
      <c r="BB98" s="82" cm="1">
        <f t="array" ref="BB98">BB59-MIN(IF(ISNUMBER($AP$58:$BE$58),$AP$58:$BE$58))</f>
        <v>3231.5999999999985</v>
      </c>
      <c r="BC98" s="82" cm="1">
        <f t="array" ref="BC98">BC59-MIN(IF(ISNUMBER($AP$58:$BE$58),$AP$58:$BE$58))</f>
        <v>5155.8694367911885</v>
      </c>
      <c r="BD98" s="82" cm="1">
        <f t="array" ref="BD98">BD59-MIN(IF(ISNUMBER($AP$58:$BE$58),$AP$58:$BE$58))</f>
        <v>4052.3999999999942</v>
      </c>
      <c r="BE98" s="82" cm="1">
        <f t="array" ref="BE98">BE59-MIN(IF(ISNUMBER($AP$58:$BE$58),$AP$58:$BE$58))</f>
        <v>1966.5999999999985</v>
      </c>
      <c r="BF98" s="82" cm="1">
        <f t="array" ref="BF98">BF59-MIN(IF(ISNUMBER($AP$58:$BF$58),$AP$58:$BF$58))</f>
        <v>0</v>
      </c>
    </row>
    <row r="99" spans="2:58" s="150" customFormat="1" ht="57.6">
      <c r="C99" s="149" t="str">
        <f>D2</f>
        <v>Fabric Standard</v>
      </c>
      <c r="D99" s="119" t="str">
        <f t="shared" ref="D99:T99" si="42">D3</f>
        <v>Part L 21</v>
      </c>
      <c r="E99" s="119" t="str">
        <f t="shared" si="42"/>
        <v xml:space="preserve">Notional Building C&amp;B </v>
      </c>
      <c r="F99" s="119" t="str">
        <f t="shared" si="42"/>
        <v xml:space="preserve">Notional Building C&amp;B </v>
      </c>
      <c r="G99" s="119" t="str">
        <f t="shared" si="42"/>
        <v>35 kWh/m2.year</v>
      </c>
      <c r="H99" s="119" t="str">
        <f t="shared" si="42"/>
        <v>35 kWh/m2.year</v>
      </c>
      <c r="I99" s="119" t="str">
        <f t="shared" si="42"/>
        <v>35 kWh/m2.year</v>
      </c>
      <c r="J99" s="119" t="str">
        <f t="shared" si="42"/>
        <v>35 kWh/m2.year</v>
      </c>
      <c r="K99" s="119" t="str">
        <f t="shared" si="42"/>
        <v>30 kWh/m2.year</v>
      </c>
      <c r="L99" s="119" t="str">
        <f t="shared" si="42"/>
        <v>30 kWh/m2.year</v>
      </c>
      <c r="M99" s="119" t="str">
        <f t="shared" si="42"/>
        <v>25 kWh/m2.year</v>
      </c>
      <c r="N99" s="119" t="str">
        <f t="shared" si="42"/>
        <v>25 kWh/m2.year</v>
      </c>
      <c r="O99" s="119" t="str">
        <f t="shared" si="42"/>
        <v>20 kWh/m2.year</v>
      </c>
      <c r="P99" s="119" t="str">
        <f t="shared" si="42"/>
        <v>20 kWh/m2.year</v>
      </c>
      <c r="Q99" s="119" t="str">
        <f t="shared" si="42"/>
        <v>15 kWh/m2.year (Passivhaus)</v>
      </c>
      <c r="R99" s="119" t="str">
        <f t="shared" si="42"/>
        <v>15 kWh/m2.year (Passivhaus)</v>
      </c>
      <c r="S99" s="119" t="str">
        <f t="shared" si="42"/>
        <v>FHS</v>
      </c>
      <c r="T99" s="119" t="str">
        <f t="shared" si="42"/>
        <v>Bespoke</v>
      </c>
      <c r="V99" s="151"/>
      <c r="AO99" s="152" t="s">
        <v>611</v>
      </c>
      <c r="AP99" s="82" cm="1">
        <f t="array" ref="AP99">AP60-MIN(IF(ISNUMBER($AP$58:$BE$58),$AP$58:$BE$58))</f>
        <v>5327.3192249987042</v>
      </c>
      <c r="AQ99" s="82" cm="1">
        <f t="array" ref="AQ99">AQ60-MIN(IF(ISNUMBER($AP$58:$BE$58),$AP$58:$BE$58))</f>
        <v>5102.6108446424041</v>
      </c>
      <c r="AR99" s="82" cm="1">
        <f t="array" ref="AR99">AR60-MIN(IF(ISNUMBER($AP$58:$BE$58),$AP$58:$BE$58))</f>
        <v>0</v>
      </c>
      <c r="AS99" s="82" cm="1">
        <f t="array" ref="AS99">AS60-MIN(IF(ISNUMBER($AP$58:$BE$58),$AP$58:$BE$58))</f>
        <v>5390.6210429190542</v>
      </c>
      <c r="AT99" s="82" cm="1">
        <f t="array" ref="AT99">AT60-MIN(IF(ISNUMBER($AP$58:$BE$58),$AP$58:$BE$58))</f>
        <v>214.59999999999854</v>
      </c>
      <c r="AU99" s="82" cm="1">
        <f t="array" ref="AU99">AU60-MIN(IF(ISNUMBER($AP$58:$BE$58),$AP$58:$BE$58))</f>
        <v>6714.5851705520981</v>
      </c>
      <c r="AV99" s="82" cm="1">
        <f t="array" ref="AV99">AV60-MIN(IF(ISNUMBER($AP$58:$BE$58),$AP$58:$BE$58))</f>
        <v>1730</v>
      </c>
      <c r="AW99" s="82" cm="1">
        <f t="array" ref="AW99">AW60-MIN(IF(ISNUMBER($AP$58:$BE$58),$AP$58:$BE$58))</f>
        <v>5386.1283580440358</v>
      </c>
      <c r="AX99" s="82" cm="1">
        <f t="array" ref="AX99">AX60-MIN(IF(ISNUMBER($AP$58:$BE$58),$AP$58:$BE$58))</f>
        <v>2414.3999999999942</v>
      </c>
      <c r="AY99" s="82" cm="1">
        <f t="array" ref="AY99">AY60-MIN(IF(ISNUMBER($AP$58:$BE$58),$AP$58:$BE$58))</f>
        <v>6178.8768144244532</v>
      </c>
      <c r="AZ99" s="82" cm="1">
        <f t="array" ref="AZ99">AZ60-MIN(IF(ISNUMBER($AP$58:$BE$58),$AP$58:$BE$58))</f>
        <v>3699.5999999999985</v>
      </c>
      <c r="BA99" s="82" cm="1">
        <f t="array" ref="BA99">BA60-MIN(IF(ISNUMBER($AP$58:$BE$58),$AP$58:$BE$58))</f>
        <v>5195.2964311828182</v>
      </c>
      <c r="BB99" s="82" cm="1">
        <f t="array" ref="BB99">BB60-MIN(IF(ISNUMBER($AP$58:$BE$58),$AP$58:$BE$58))</f>
        <v>3231.5999999999985</v>
      </c>
      <c r="BC99" s="82" cm="1">
        <f t="array" ref="BC99">BC60-MIN(IF(ISNUMBER($AP$58:$BE$58),$AP$58:$BE$58))</f>
        <v>5599.7773179858341</v>
      </c>
      <c r="BD99" s="82" cm="1">
        <f t="array" ref="BD99">BD60-MIN(IF(ISNUMBER($AP$58:$BE$58),$AP$58:$BE$58))</f>
        <v>4052.3999999999942</v>
      </c>
      <c r="BE99" s="82" cm="1">
        <f t="array" ref="BE99">BE60-MIN(IF(ISNUMBER($AP$58:$BE$58),$AP$58:$BE$58))</f>
        <v>1966.5999999999985</v>
      </c>
      <c r="BF99" s="82" cm="1">
        <f t="array" ref="BF99">BF60-MIN(IF(ISNUMBER($AP$58:$BF$58),$AP$58:$BF$58))</f>
        <v>0</v>
      </c>
    </row>
    <row r="100" spans="2:58" s="150" customFormat="1">
      <c r="C100" s="149" t="str">
        <f>C4</f>
        <v>Gas / ASHP</v>
      </c>
      <c r="D100" s="119" t="str">
        <f t="shared" ref="D100:T100" si="43">D4</f>
        <v>Gas</v>
      </c>
      <c r="E100" s="119" t="str">
        <f t="shared" si="43"/>
        <v>Gas</v>
      </c>
      <c r="F100" s="119" t="str">
        <f t="shared" si="43"/>
        <v>ASHP</v>
      </c>
      <c r="G100" s="119" t="str">
        <f t="shared" si="43"/>
        <v>Gas</v>
      </c>
      <c r="H100" s="119" t="str">
        <f t="shared" si="43"/>
        <v>ASHP</v>
      </c>
      <c r="I100" s="119" t="str">
        <f t="shared" si="43"/>
        <v>Gas</v>
      </c>
      <c r="J100" s="119" t="str">
        <f t="shared" si="43"/>
        <v>ASHP</v>
      </c>
      <c r="K100" s="119" t="str">
        <f t="shared" si="43"/>
        <v>Gas</v>
      </c>
      <c r="L100" s="119" t="str">
        <f t="shared" si="43"/>
        <v>ASHP</v>
      </c>
      <c r="M100" s="119" t="str">
        <f t="shared" si="43"/>
        <v>Gas</v>
      </c>
      <c r="N100" s="119" t="str">
        <f t="shared" si="43"/>
        <v>ASHP</v>
      </c>
      <c r="O100" s="119" t="str">
        <f t="shared" si="43"/>
        <v>Gas</v>
      </c>
      <c r="P100" s="119" t="str">
        <f t="shared" si="43"/>
        <v>ASHP</v>
      </c>
      <c r="Q100" s="119" t="str">
        <f t="shared" si="43"/>
        <v>Gas</v>
      </c>
      <c r="R100" s="119" t="str">
        <f t="shared" si="43"/>
        <v>ASHP</v>
      </c>
      <c r="S100" s="119" t="str">
        <f t="shared" si="43"/>
        <v>ASHP</v>
      </c>
      <c r="T100" s="119" t="str">
        <f t="shared" si="43"/>
        <v>ASHP</v>
      </c>
      <c r="V100" s="151"/>
      <c r="AO100" s="152" t="s">
        <v>612</v>
      </c>
      <c r="AP100" s="82" cm="1">
        <f t="array" ref="AP100">AP61-MIN(IF(ISNUMBER($AP$58:$BE$58),$AP$58:$BE$58))</f>
        <v>6141.1503405222247</v>
      </c>
      <c r="AQ100" s="82" t="e" cm="1">
        <f t="array" ref="AQ100">AQ61-MIN(IF(ISNUMBER($AP$58:$BE$58),$AP$58:$BE$58))</f>
        <v>#VALUE!</v>
      </c>
      <c r="AR100" s="82" cm="1">
        <f t="array" ref="AR100">AR61-MIN(IF(ISNUMBER($AP$58:$BE$58),$AP$58:$BE$58))</f>
        <v>0</v>
      </c>
      <c r="AS100" s="82" t="e" cm="1">
        <f t="array" ref="AS100">AS61-MIN(IF(ISNUMBER($AP$58:$BE$58),$AP$58:$BE$58))</f>
        <v>#VALUE!</v>
      </c>
      <c r="AT100" s="82" cm="1">
        <f t="array" ref="AT100">AT61-MIN(IF(ISNUMBER($AP$58:$BE$58),$AP$58:$BE$58))</f>
        <v>214.59999999999854</v>
      </c>
      <c r="AU100" s="82" t="e" cm="1">
        <f t="array" ref="AU100">AU61-MIN(IF(ISNUMBER($AP$58:$BE$58),$AP$58:$BE$58))</f>
        <v>#VALUE!</v>
      </c>
      <c r="AV100" s="82" cm="1">
        <f t="array" ref="AV100">AV61-MIN(IF(ISNUMBER($AP$58:$BE$58),$AP$58:$BE$58))</f>
        <v>1730</v>
      </c>
      <c r="AW100" s="82" cm="1">
        <f t="array" ref="AW100">AW61-MIN(IF(ISNUMBER($AP$58:$BE$58),$AP$58:$BE$58))</f>
        <v>7063.0664386042408</v>
      </c>
      <c r="AX100" s="82" cm="1">
        <f t="array" ref="AX100">AX61-MIN(IF(ISNUMBER($AP$58:$BE$58),$AP$58:$BE$58))</f>
        <v>2414.3999999999942</v>
      </c>
      <c r="AY100" s="82" cm="1">
        <f t="array" ref="AY100">AY61-MIN(IF(ISNUMBER($AP$58:$BE$58),$AP$58:$BE$58))</f>
        <v>6622.7846956190988</v>
      </c>
      <c r="AZ100" s="82" cm="1">
        <f t="array" ref="AZ100">AZ61-MIN(IF(ISNUMBER($AP$58:$BE$58),$AP$58:$BE$58))</f>
        <v>3699.5999999999985</v>
      </c>
      <c r="BA100" s="82" cm="1">
        <f t="array" ref="BA100">BA61-MIN(IF(ISNUMBER($AP$58:$BE$58),$AP$58:$BE$58))</f>
        <v>5639.2043123774638</v>
      </c>
      <c r="BB100" s="82" cm="1">
        <f t="array" ref="BB100">BB61-MIN(IF(ISNUMBER($AP$58:$BE$58),$AP$58:$BE$58))</f>
        <v>3231.5999999999985</v>
      </c>
      <c r="BC100" s="82" cm="1">
        <f t="array" ref="BC100">BC61-MIN(IF(ISNUMBER($AP$58:$BE$58),$AP$58:$BE$58))</f>
        <v>6043.6851991804797</v>
      </c>
      <c r="BD100" s="82" cm="1">
        <f t="array" ref="BD100">BD61-MIN(IF(ISNUMBER($AP$58:$BE$58),$AP$58:$BE$58))</f>
        <v>4052.3999999999942</v>
      </c>
      <c r="BE100" s="82" cm="1">
        <f t="array" ref="BE100">BE61-MIN(IF(ISNUMBER($AP$58:$BE$58),$AP$58:$BE$58))</f>
        <v>1966.5999999999985</v>
      </c>
      <c r="BF100" s="82" cm="1">
        <f t="array" ref="BF100">BF61-MIN(IF(ISNUMBER($AP$58:$BF$58),$AP$58:$BF$58))</f>
        <v>0</v>
      </c>
    </row>
    <row r="101" spans="2:58" s="150" customFormat="1" ht="28.8">
      <c r="C101" s="149" t="str">
        <f>C5</f>
        <v>Nat Vent / MVHR</v>
      </c>
      <c r="D101" s="119" t="str">
        <f t="shared" ref="D101:T101" si="44">D5</f>
        <v>Natural Ventilation</v>
      </c>
      <c r="E101" s="119" t="str">
        <f t="shared" si="44"/>
        <v>Natural Ventilation</v>
      </c>
      <c r="F101" s="119" t="str">
        <f t="shared" si="44"/>
        <v>Natural Ventilation</v>
      </c>
      <c r="G101" s="119" t="str">
        <f t="shared" si="44"/>
        <v>Natural Ventilation</v>
      </c>
      <c r="H101" s="119" t="str">
        <f t="shared" si="44"/>
        <v>Natural Ventilation</v>
      </c>
      <c r="I101" s="119" t="str">
        <f t="shared" si="44"/>
        <v>MVHR</v>
      </c>
      <c r="J101" s="119" t="str">
        <f t="shared" si="44"/>
        <v>MVHR</v>
      </c>
      <c r="K101" s="119" t="str">
        <f t="shared" si="44"/>
        <v>MVHR</v>
      </c>
      <c r="L101" s="119" t="str">
        <f t="shared" si="44"/>
        <v>MVHR</v>
      </c>
      <c r="M101" s="119" t="str">
        <f t="shared" si="44"/>
        <v>MVHR</v>
      </c>
      <c r="N101" s="119" t="str">
        <f t="shared" si="44"/>
        <v>MVHR</v>
      </c>
      <c r="O101" s="119" t="str">
        <f t="shared" si="44"/>
        <v>MVHR</v>
      </c>
      <c r="P101" s="119" t="str">
        <f t="shared" si="44"/>
        <v>MVHR</v>
      </c>
      <c r="Q101" s="119" t="str">
        <f t="shared" si="44"/>
        <v>MVHR</v>
      </c>
      <c r="R101" s="119" t="str">
        <f t="shared" si="44"/>
        <v>MVHR</v>
      </c>
      <c r="S101" s="119" t="str">
        <f t="shared" si="44"/>
        <v>Natural Ventilation</v>
      </c>
      <c r="T101" s="119" t="str">
        <f t="shared" si="44"/>
        <v>Natural Ventilation</v>
      </c>
      <c r="V101" s="151"/>
      <c r="AO101" s="130" t="s">
        <v>613</v>
      </c>
      <c r="AP101" s="82" t="e" cm="1">
        <f t="array" ref="AP101">AP62-MIN(IF(ISNUMBER($AP$58:$BE$58),$AP$58:$BE$58))</f>
        <v>#VALUE!</v>
      </c>
      <c r="AQ101" s="82" t="e" cm="1">
        <f t="array" ref="AQ101">AQ62-MIN(IF(ISNUMBER($AP$58:$BE$58),$AP$58:$BE$58))</f>
        <v>#VALUE!</v>
      </c>
      <c r="AR101" s="82" cm="1">
        <f t="array" ref="AR101">AR62-MIN(IF(ISNUMBER($AP$58:$BE$58),$AP$58:$BE$58))</f>
        <v>0</v>
      </c>
      <c r="AS101" s="82" t="e" cm="1">
        <f t="array" ref="AS101">AS62-MIN(IF(ISNUMBER($AP$58:$BE$58),$AP$58:$BE$58))</f>
        <v>#VALUE!</v>
      </c>
      <c r="AT101" s="82" cm="1">
        <f t="array" ref="AT101">AT62-MIN(IF(ISNUMBER($AP$58:$BE$58),$AP$58:$BE$58))</f>
        <v>214.59999999999854</v>
      </c>
      <c r="AU101" s="82" t="e" cm="1">
        <f t="array" ref="AU101">AU62-MIN(IF(ISNUMBER($AP$58:$BE$58),$AP$58:$BE$58))</f>
        <v>#VALUE!</v>
      </c>
      <c r="AV101" s="82" cm="1">
        <f t="array" ref="AV101">AV62-MIN(IF(ISNUMBER($AP$58:$BE$58),$AP$58:$BE$58))</f>
        <v>1730</v>
      </c>
      <c r="AW101" s="82" t="e" cm="1">
        <f t="array" ref="AW101">AW62-MIN(IF(ISNUMBER($AP$58:$BE$58),$AP$58:$BE$58))</f>
        <v>#VALUE!</v>
      </c>
      <c r="AX101" s="82" cm="1">
        <f t="array" ref="AX101">AX62-MIN(IF(ISNUMBER($AP$58:$BE$58),$AP$58:$BE$58))</f>
        <v>2414.3999999999942</v>
      </c>
      <c r="AY101" s="82" cm="1">
        <f t="array" ref="AY101">AY62-MIN(IF(ISNUMBER($AP$58:$BE$58),$AP$58:$BE$58))</f>
        <v>8259.2697241585265</v>
      </c>
      <c r="AZ101" s="82" cm="1">
        <f t="array" ref="AZ101">AZ62-MIN(IF(ISNUMBER($AP$58:$BE$58),$AP$58:$BE$58))</f>
        <v>3699.5999999999985</v>
      </c>
      <c r="BA101" s="82" cm="1">
        <f t="array" ref="BA101">BA62-MIN(IF(ISNUMBER($AP$58:$BE$58),$AP$58:$BE$58))</f>
        <v>6083.1121935721094</v>
      </c>
      <c r="BB101" s="82" cm="1">
        <f t="array" ref="BB101">BB62-MIN(IF(ISNUMBER($AP$58:$BE$58),$AP$58:$BE$58))</f>
        <v>3231.5999999999985</v>
      </c>
      <c r="BC101" s="82" cm="1">
        <f t="array" ref="BC101">BC62-MIN(IF(ISNUMBER($AP$58:$BE$58),$AP$58:$BE$58))</f>
        <v>6487.5930803751253</v>
      </c>
      <c r="BD101" s="82" cm="1">
        <f t="array" ref="BD101">BD62-MIN(IF(ISNUMBER($AP$58:$BE$58),$AP$58:$BE$58))</f>
        <v>4052.3999999999942</v>
      </c>
      <c r="BE101" s="82" cm="1">
        <f t="array" ref="BE101">BE62-MIN(IF(ISNUMBER($AP$58:$BE$58),$AP$58:$BE$58))</f>
        <v>1966.5999999999985</v>
      </c>
      <c r="BF101" s="82" cm="1">
        <f t="array" ref="BF101">BF62-MIN(IF(ISNUMBER($AP$58:$BF$58),$AP$58:$BF$58))</f>
        <v>0</v>
      </c>
    </row>
    <row r="102" spans="2:58">
      <c r="B102" s="41" t="s">
        <v>723</v>
      </c>
      <c r="AO102" s="130" t="s">
        <v>614</v>
      </c>
      <c r="AP102" s="82" t="e" cm="1">
        <f t="array" ref="AP102">AP63-MIN(IF(ISNUMBER($AP$58:$BE$58),$AP$58:$BE$58))</f>
        <v>#VALUE!</v>
      </c>
      <c r="AQ102" s="82" t="e" cm="1">
        <f t="array" ref="AQ102">AQ63-MIN(IF(ISNUMBER($AP$58:$BE$58),$AP$58:$BE$58))</f>
        <v>#VALUE!</v>
      </c>
      <c r="AR102" s="82" cm="1">
        <f t="array" ref="AR102">AR63-MIN(IF(ISNUMBER($AP$58:$BE$58),$AP$58:$BE$58))</f>
        <v>0</v>
      </c>
      <c r="AS102" s="82" t="e" cm="1">
        <f t="array" ref="AS102">AS63-MIN(IF(ISNUMBER($AP$58:$BE$58),$AP$58:$BE$58))</f>
        <v>#VALUE!</v>
      </c>
      <c r="AT102" s="82" cm="1">
        <f t="array" ref="AT102">AT63-MIN(IF(ISNUMBER($AP$58:$BE$58),$AP$58:$BE$58))</f>
        <v>214.59999999999854</v>
      </c>
      <c r="AU102" s="82" t="e" cm="1">
        <f t="array" ref="AU102">AU63-MIN(IF(ISNUMBER($AP$58:$BE$58),$AP$58:$BE$58))</f>
        <v>#VALUE!</v>
      </c>
      <c r="AV102" s="82" cm="1">
        <f t="array" ref="AV102">AV63-MIN(IF(ISNUMBER($AP$58:$BE$58),$AP$58:$BE$58))</f>
        <v>1730</v>
      </c>
      <c r="AW102" s="82" t="e" cm="1">
        <f t="array" ref="AW102">AW63-MIN(IF(ISNUMBER($AP$58:$BE$58),$AP$58:$BE$58))</f>
        <v>#VALUE!</v>
      </c>
      <c r="AX102" s="82" cm="1">
        <f t="array" ref="AX102">AX63-MIN(IF(ISNUMBER($AP$58:$BE$58),$AP$58:$BE$58))</f>
        <v>2414.3999999999942</v>
      </c>
      <c r="AY102" s="82" t="e" cm="1">
        <f t="array" ref="AY102">AY63-MIN(IF(ISNUMBER($AP$58:$BE$58),$AP$58:$BE$58))</f>
        <v>#VALUE!</v>
      </c>
      <c r="AZ102" s="82" cm="1">
        <f t="array" ref="AZ102">AZ63-MIN(IF(ISNUMBER($AP$58:$BE$58),$AP$58:$BE$58))</f>
        <v>3699.5999999999985</v>
      </c>
      <c r="BA102" s="82" cm="1">
        <f t="array" ref="BA102">BA63-MIN(IF(ISNUMBER($AP$58:$BE$58),$AP$58:$BE$58))</f>
        <v>7659.8701370723866</v>
      </c>
      <c r="BB102" s="82" cm="1">
        <f t="array" ref="BB102">BB63-MIN(IF(ISNUMBER($AP$58:$BE$58),$AP$58:$BE$58))</f>
        <v>3231.5999999999985</v>
      </c>
      <c r="BC102" s="82" cm="1">
        <f t="array" ref="BC102">BC63-MIN(IF(ISNUMBER($AP$58:$BE$58),$AP$58:$BE$58))</f>
        <v>6931.5009615697709</v>
      </c>
      <c r="BD102" s="82" cm="1">
        <f t="array" ref="BD102">BD63-MIN(IF(ISNUMBER($AP$58:$BE$58),$AP$58:$BE$58))</f>
        <v>4052.3999999999942</v>
      </c>
      <c r="BE102" s="82" cm="1">
        <f t="array" ref="BE102">BE63-MIN(IF(ISNUMBER($AP$58:$BE$58),$AP$58:$BE$58))</f>
        <v>1966.5999999999985</v>
      </c>
      <c r="BF102" s="82" cm="1">
        <f t="array" ref="BF102">BF63-MIN(IF(ISNUMBER($AP$58:$BF$58),$AP$58:$BF$58))</f>
        <v>0</v>
      </c>
    </row>
    <row r="103" spans="2:58">
      <c r="B103" s="71" t="s">
        <v>621</v>
      </c>
      <c r="D103" s="50">
        <v>1</v>
      </c>
      <c r="E103" s="50">
        <v>1</v>
      </c>
      <c r="F103" s="50">
        <v>1</v>
      </c>
      <c r="G103" s="50">
        <v>1</v>
      </c>
      <c r="H103" s="50">
        <v>1</v>
      </c>
      <c r="I103" s="50">
        <v>1</v>
      </c>
      <c r="J103" s="50">
        <v>1</v>
      </c>
      <c r="K103" s="50">
        <v>1</v>
      </c>
      <c r="L103" s="50">
        <v>1</v>
      </c>
      <c r="M103" s="50">
        <v>1</v>
      </c>
      <c r="N103" s="50">
        <v>1</v>
      </c>
      <c r="O103" s="50">
        <v>1</v>
      </c>
      <c r="P103" s="50">
        <v>1</v>
      </c>
      <c r="Q103" s="50">
        <v>1</v>
      </c>
      <c r="R103" s="50">
        <v>1</v>
      </c>
      <c r="S103" s="50">
        <v>1</v>
      </c>
      <c r="T103" s="50">
        <v>0</v>
      </c>
      <c r="AO103" s="130" t="s">
        <v>615</v>
      </c>
      <c r="AP103" s="82" t="e" cm="1">
        <f t="array" ref="AP103">AP64-MIN(IF(ISNUMBER($AP$58:$BE$58),$AP$58:$BE$58))</f>
        <v>#VALUE!</v>
      </c>
      <c r="AQ103" s="82" t="e" cm="1">
        <f t="array" ref="AQ103">AQ64-MIN(IF(ISNUMBER($AP$58:$BE$58),$AP$58:$BE$58))</f>
        <v>#VALUE!</v>
      </c>
      <c r="AR103" s="82" cm="1">
        <f t="array" ref="AR103">AR64-MIN(IF(ISNUMBER($AP$58:$BE$58),$AP$58:$BE$58))</f>
        <v>2734.717553551156</v>
      </c>
      <c r="AS103" s="82" t="e" cm="1">
        <f t="array" ref="AS103">AS64-MIN(IF(ISNUMBER($AP$58:$BE$58),$AP$58:$BE$58))</f>
        <v>#VALUE!</v>
      </c>
      <c r="AT103" s="82" cm="1">
        <f t="array" ref="AT103">AT64-MIN(IF(ISNUMBER($AP$58:$BE$58),$AP$58:$BE$58))</f>
        <v>2957.8437741906746</v>
      </c>
      <c r="AU103" s="82" t="e" cm="1">
        <f t="array" ref="AU103">AU64-MIN(IF(ISNUMBER($AP$58:$BE$58),$AP$58:$BE$58))</f>
        <v>#VALUE!</v>
      </c>
      <c r="AV103" s="82" cm="1">
        <f t="array" ref="AV103">AV64-MIN(IF(ISNUMBER($AP$58:$BE$58),$AP$58:$BE$58))</f>
        <v>4751.5773118865109</v>
      </c>
      <c r="AW103" s="82" t="e" cm="1">
        <f t="array" ref="AW103">AW64-MIN(IF(ISNUMBER($AP$58:$BE$58),$AP$58:$BE$58))</f>
        <v>#VALUE!</v>
      </c>
      <c r="AX103" s="82" cm="1">
        <f t="array" ref="AX103">AX64-MIN(IF(ISNUMBER($AP$58:$BE$58),$AP$58:$BE$58))</f>
        <v>5328.5154996123092</v>
      </c>
      <c r="AY103" s="82" t="e" cm="1">
        <f t="array" ref="AY103">AY64-MIN(IF(ISNUMBER($AP$58:$BE$58),$AP$58:$BE$58))</f>
        <v>#VALUE!</v>
      </c>
      <c r="AZ103" s="82" cm="1">
        <f t="array" ref="AZ103">AZ64-MIN(IF(ISNUMBER($AP$58:$BE$58),$AP$58:$BE$58))</f>
        <v>6529.7642364619314</v>
      </c>
      <c r="BA103" s="82" t="e" cm="1">
        <f t="array" ref="BA103">BA64-MIN(IF(ISNUMBER($AP$58:$BE$58),$AP$58:$BE$58))</f>
        <v>#VALUE!</v>
      </c>
      <c r="BB103" s="82" cm="1">
        <f t="array" ref="BB103">BB64-MIN(IF(ISNUMBER($AP$58:$BE$58),$AP$58:$BE$58))</f>
        <v>5973.870056842643</v>
      </c>
      <c r="BC103" s="82" t="e" cm="1">
        <f t="array" ref="BC103">BC64-MIN(IF(ISNUMBER($AP$58:$BE$58),$AP$58:$BE$58))</f>
        <v>#VALUE!</v>
      </c>
      <c r="BD103" s="82" cm="1">
        <f t="array" ref="BD103">BD64-MIN(IF(ISNUMBER($AP$58:$BE$58),$AP$58:$BE$58))</f>
        <v>6723.6975604023901</v>
      </c>
      <c r="BE103" s="82" cm="1">
        <f t="array" ref="BE103">BE64-MIN(IF(ISNUMBER($AP$58:$BE$58),$AP$58:$BE$58))</f>
        <v>4702.9133462066893</v>
      </c>
      <c r="BF103" s="82" cm="1">
        <f t="array" ref="BF103">BF64-MIN(IF(ISNUMBER($AP$58:$BF$58),$AP$58:$BF$58))</f>
        <v>2741.6620183034902</v>
      </c>
    </row>
    <row r="104" spans="2:58">
      <c r="B104" s="71" t="s">
        <v>600</v>
      </c>
      <c r="D104" s="50">
        <v>0</v>
      </c>
      <c r="E104" s="50">
        <v>0</v>
      </c>
      <c r="F104" s="50">
        <v>0</v>
      </c>
      <c r="G104" s="50">
        <v>1</v>
      </c>
      <c r="H104" s="50">
        <v>1</v>
      </c>
      <c r="I104" s="50">
        <v>1</v>
      </c>
      <c r="J104" s="50">
        <v>1</v>
      </c>
      <c r="K104" s="50">
        <v>1</v>
      </c>
      <c r="L104" s="50">
        <v>1</v>
      </c>
      <c r="M104" s="50">
        <v>1</v>
      </c>
      <c r="N104" s="50">
        <v>1</v>
      </c>
      <c r="O104" s="50">
        <v>1</v>
      </c>
      <c r="P104" s="50">
        <v>1</v>
      </c>
      <c r="Q104" s="50">
        <v>1</v>
      </c>
      <c r="R104" s="50">
        <v>1</v>
      </c>
      <c r="S104" s="50">
        <f>IF($L$86&lt;$G$86,1,0)</f>
        <v>0</v>
      </c>
      <c r="T104" s="50">
        <v>0</v>
      </c>
      <c r="AO104" s="133" t="s">
        <v>668</v>
      </c>
      <c r="AP104" s="82"/>
      <c r="AQ104" s="82"/>
      <c r="AR104" s="82"/>
      <c r="AS104" s="82"/>
      <c r="AT104" s="82"/>
      <c r="AU104" s="82"/>
      <c r="AV104" s="82"/>
      <c r="AW104" s="82"/>
      <c r="AX104" s="82"/>
      <c r="AY104" s="82"/>
      <c r="AZ104" s="82"/>
      <c r="BA104" s="82"/>
      <c r="BB104" s="82"/>
      <c r="BC104" s="82"/>
      <c r="BD104" s="82"/>
      <c r="BE104" s="82"/>
      <c r="BF104" s="82"/>
    </row>
    <row r="105" spans="2:58">
      <c r="B105" s="71" t="s">
        <v>601</v>
      </c>
      <c r="D105" s="50">
        <v>0</v>
      </c>
      <c r="E105" s="50">
        <v>0</v>
      </c>
      <c r="F105" s="50">
        <v>0</v>
      </c>
      <c r="G105" s="50">
        <v>0</v>
      </c>
      <c r="H105" s="50">
        <v>0</v>
      </c>
      <c r="I105" s="50">
        <v>0</v>
      </c>
      <c r="J105" s="50">
        <v>0</v>
      </c>
      <c r="K105" s="50">
        <v>1</v>
      </c>
      <c r="L105" s="50">
        <v>1</v>
      </c>
      <c r="M105" s="50">
        <v>1</v>
      </c>
      <c r="N105" s="50">
        <v>1</v>
      </c>
      <c r="O105" s="50">
        <v>1</v>
      </c>
      <c r="P105" s="50">
        <v>1</v>
      </c>
      <c r="Q105" s="50">
        <v>1</v>
      </c>
      <c r="R105" s="50">
        <v>1</v>
      </c>
      <c r="S105" s="50">
        <f>IF($L$86&lt;$H$86,1,0)</f>
        <v>0</v>
      </c>
      <c r="T105" s="50">
        <v>0</v>
      </c>
      <c r="AO105" s="133"/>
      <c r="AP105" s="82"/>
      <c r="AQ105" s="82"/>
      <c r="AR105" s="82"/>
      <c r="AS105" s="82"/>
      <c r="AT105" s="82"/>
      <c r="AU105" s="82"/>
      <c r="AV105" s="82"/>
      <c r="AW105" s="82"/>
      <c r="AX105" s="82"/>
      <c r="AY105" s="82"/>
      <c r="AZ105" s="82"/>
      <c r="BA105" s="82"/>
      <c r="BB105" s="82"/>
      <c r="BC105" s="82"/>
      <c r="BD105" s="82"/>
      <c r="BE105" s="82"/>
      <c r="BF105" s="82"/>
    </row>
    <row r="106" spans="2:58">
      <c r="B106" s="71" t="s">
        <v>602</v>
      </c>
      <c r="D106" s="50">
        <v>0</v>
      </c>
      <c r="E106" s="50">
        <v>0</v>
      </c>
      <c r="F106" s="50">
        <v>0</v>
      </c>
      <c r="G106" s="50">
        <v>0</v>
      </c>
      <c r="H106" s="50">
        <v>0</v>
      </c>
      <c r="I106" s="50">
        <v>0</v>
      </c>
      <c r="J106" s="50">
        <v>0</v>
      </c>
      <c r="K106" s="50">
        <v>0</v>
      </c>
      <c r="L106" s="50">
        <v>0</v>
      </c>
      <c r="M106" s="50">
        <v>1</v>
      </c>
      <c r="N106" s="50">
        <v>1</v>
      </c>
      <c r="O106" s="50">
        <v>1</v>
      </c>
      <c r="P106" s="50">
        <v>1</v>
      </c>
      <c r="Q106" s="50">
        <v>1</v>
      </c>
      <c r="R106" s="50">
        <v>1</v>
      </c>
      <c r="S106" s="50">
        <f>IF($L$86&lt;$I$86,1,0)</f>
        <v>0</v>
      </c>
      <c r="T106" s="50">
        <v>0</v>
      </c>
      <c r="AO106" s="130" t="s">
        <v>609</v>
      </c>
      <c r="AP106" s="82" t="e" cm="1">
        <f t="array" ref="AP106">AP66-MIN(IF(ISNUMBER($AP$66:$BE$66),$AP$66:$BE$66))</f>
        <v>#VALUE!</v>
      </c>
      <c r="AQ106" s="82" t="e" cm="1">
        <f t="array" ref="AQ106">AQ66-MIN(IF(ISNUMBER($AP$66:$BE$66),$AP$66:$BE$66))</f>
        <v>#VALUE!</v>
      </c>
      <c r="AR106" s="82" cm="1">
        <f t="array" ref="AR106">AR66-MIN(IF(ISNUMBER($AP$66:$BE$66),$AP$66:$BE$66))</f>
        <v>0</v>
      </c>
      <c r="AS106" s="82" t="e" cm="1">
        <f t="array" ref="AS106">AS66-MIN(IF(ISNUMBER($AP$66:$BE$66),$AP$66:$BE$66))</f>
        <v>#VALUE!</v>
      </c>
      <c r="AT106" s="82" cm="1">
        <f t="array" ref="AT106">AT66-MIN(IF(ISNUMBER($AP$66:$BE$66),$AP$66:$BE$66))</f>
        <v>223.1262206395113</v>
      </c>
      <c r="AU106" s="82" t="e" cm="1">
        <f t="array" ref="AU106">AU66-MIN(IF(ISNUMBER($AP$66:$BE$66),$AP$66:$BE$66))</f>
        <v>#VALUE!</v>
      </c>
      <c r="AV106" s="82" cm="1">
        <f t="array" ref="AV106">AV66-MIN(IF(ISNUMBER($AP$66:$BE$66),$AP$66:$BE$66))</f>
        <v>2016.8597583353476</v>
      </c>
      <c r="AW106" s="82" t="e" cm="1">
        <f t="array" ref="AW106">AW66-MIN(IF(ISNUMBER($AP$66:$BE$66),$AP$66:$BE$66))</f>
        <v>#VALUE!</v>
      </c>
      <c r="AX106" s="82" cm="1">
        <f t="array" ref="AX106">AX66-MIN(IF(ISNUMBER($AP$66:$BE$66),$AP$66:$BE$66))</f>
        <v>2593.7979460611532</v>
      </c>
      <c r="AY106" s="82" t="e" cm="1">
        <f t="array" ref="AY106">AY66-MIN(IF(ISNUMBER($AP$66:$BE$66),$AP$66:$BE$66))</f>
        <v>#VALUE!</v>
      </c>
      <c r="AZ106" s="82" cm="1">
        <f t="array" ref="AZ106">AZ66-MIN(IF(ISNUMBER($AP$66:$BE$66),$AP$66:$BE$66))</f>
        <v>3795.0466829107754</v>
      </c>
      <c r="BA106" s="82" t="e" cm="1">
        <f t="array" ref="BA106">BA66-MIN(IF(ISNUMBER($AP$66:$BE$66),$AP$66:$BE$66))</f>
        <v>#VALUE!</v>
      </c>
      <c r="BB106" s="82" cm="1">
        <f t="array" ref="BB106">BB66-MIN(IF(ISNUMBER($AP$66:$BE$66),$AP$66:$BE$66))</f>
        <v>3239.1525032914869</v>
      </c>
      <c r="BC106" s="82" cm="1">
        <f t="array" ref="BC106">BC66-MIN(IF(ISNUMBER($AP$66:$BE$66),$AP$66:$BE$66))</f>
        <v>7749.9403602995808</v>
      </c>
      <c r="BD106" s="82" cm="1">
        <f t="array" ref="BD106">BD66-MIN(IF(ISNUMBER($AP$66:$BE$66),$AP$66:$BE$66))</f>
        <v>3988.9800068512341</v>
      </c>
      <c r="BE106" s="82" cm="1">
        <f t="array" ref="BE106">BE66-MIN(IF(ISNUMBER($AP$66:$BE$66),$AP$66:$BE$66))</f>
        <v>1968.195792655526</v>
      </c>
      <c r="BF106" s="82" cm="1">
        <f t="array" ref="BF106">BF66-MIN(IF(ISNUMBER($AP$66:$BF$66),$AP$66:$BF$66))</f>
        <v>6.94446475233417</v>
      </c>
    </row>
    <row r="107" spans="2:58">
      <c r="B107" s="71" t="s">
        <v>603</v>
      </c>
      <c r="D107" s="50">
        <v>0</v>
      </c>
      <c r="E107" s="50">
        <v>0</v>
      </c>
      <c r="F107" s="50">
        <v>0</v>
      </c>
      <c r="G107" s="50">
        <v>0</v>
      </c>
      <c r="H107" s="50">
        <v>0</v>
      </c>
      <c r="I107" s="50">
        <v>0</v>
      </c>
      <c r="J107" s="50">
        <v>0</v>
      </c>
      <c r="K107" s="50">
        <v>0</v>
      </c>
      <c r="L107" s="50">
        <v>0</v>
      </c>
      <c r="M107" s="50">
        <v>0</v>
      </c>
      <c r="N107" s="50">
        <v>0</v>
      </c>
      <c r="O107" s="50">
        <v>1</v>
      </c>
      <c r="P107" s="50">
        <v>1</v>
      </c>
      <c r="Q107" s="50">
        <v>1</v>
      </c>
      <c r="R107" s="50">
        <v>1</v>
      </c>
      <c r="S107" s="50">
        <f>IF($L$86&lt;$J$86,1,0)</f>
        <v>0</v>
      </c>
      <c r="T107" s="50">
        <v>0</v>
      </c>
      <c r="AO107" s="130" t="s">
        <v>610</v>
      </c>
      <c r="AP107" s="82" t="e" cm="1">
        <f t="array" ref="AP107">AP67-MIN(IF(ISNUMBER($AP$66:$BE$66),$AP$66:$BE$66))</f>
        <v>#VALUE!</v>
      </c>
      <c r="AQ107" s="82" t="e" cm="1">
        <f t="array" ref="AQ107">AQ67-MIN(IF(ISNUMBER($AP$66:$BE$66),$AP$66:$BE$66))</f>
        <v>#VALUE!</v>
      </c>
      <c r="AR107" s="82" cm="1">
        <f t="array" ref="AR107">AR67-MIN(IF(ISNUMBER($AP$66:$BE$66),$AP$66:$BE$66))</f>
        <v>156.2299311973693</v>
      </c>
      <c r="AS107" s="82" t="e" cm="1">
        <f t="array" ref="AS107">AS67-MIN(IF(ISNUMBER($AP$66:$BE$66),$AP$66:$BE$66))</f>
        <v>#VALUE!</v>
      </c>
      <c r="AT107" s="82" cm="1">
        <f t="array" ref="AT107">AT67-MIN(IF(ISNUMBER($AP$66:$BE$66),$AP$66:$BE$66))</f>
        <v>379.3561518368806</v>
      </c>
      <c r="AU107" s="82" t="e" cm="1">
        <f t="array" ref="AU107">AU67-MIN(IF(ISNUMBER($AP$66:$BE$66),$AP$66:$BE$66))</f>
        <v>#VALUE!</v>
      </c>
      <c r="AV107" s="82" cm="1">
        <f t="array" ref="AV107">AV67-MIN(IF(ISNUMBER($AP$66:$BE$66),$AP$66:$BE$66))</f>
        <v>2173.0896895327169</v>
      </c>
      <c r="AW107" s="82" t="e" cm="1">
        <f t="array" ref="AW107">AW67-MIN(IF(ISNUMBER($AP$66:$BE$66),$AP$66:$BE$66))</f>
        <v>#VALUE!</v>
      </c>
      <c r="AX107" s="82" cm="1">
        <f t="array" ref="AX107">AX67-MIN(IF(ISNUMBER($AP$66:$BE$66),$AP$66:$BE$66))</f>
        <v>2750.0278772585225</v>
      </c>
      <c r="AY107" s="82" t="e" cm="1">
        <f t="array" ref="AY107">AY67-MIN(IF(ISNUMBER($AP$66:$BE$66),$AP$66:$BE$66))</f>
        <v>#VALUE!</v>
      </c>
      <c r="AZ107" s="82" cm="1">
        <f t="array" ref="AZ107">AZ67-MIN(IF(ISNUMBER($AP$66:$BE$66),$AP$66:$BE$66))</f>
        <v>3951.2766141081447</v>
      </c>
      <c r="BA107" s="82" t="e" cm="1">
        <f t="array" ref="BA107">BA67-MIN(IF(ISNUMBER($AP$66:$BE$66),$AP$66:$BE$66))</f>
        <v>#VALUE!</v>
      </c>
      <c r="BB107" s="82" cm="1">
        <f t="array" ref="BB107">BB67-MIN(IF(ISNUMBER($AP$66:$BE$66),$AP$66:$BE$66))</f>
        <v>3395.3824344888562</v>
      </c>
      <c r="BC107" s="82" cm="1">
        <f t="array" ref="BC107">BC67-MIN(IF(ISNUMBER($AP$66:$BE$66),$AP$66:$BE$66))</f>
        <v>8036.3619008280948</v>
      </c>
      <c r="BD107" s="82" cm="1">
        <f t="array" ref="BD107">BD67-MIN(IF(ISNUMBER($AP$66:$BE$66),$AP$66:$BE$66))</f>
        <v>4145.2099380486034</v>
      </c>
      <c r="BE107" s="82" cm="1">
        <f t="array" ref="BE107">BE67-MIN(IF(ISNUMBER($AP$66:$BE$66),$AP$66:$BE$66))</f>
        <v>2124.4257238528953</v>
      </c>
      <c r="BF107" s="82" cm="1">
        <f t="array" ref="BF107">BF67-MIN(IF(ISNUMBER($AP$66:$BF$66),$AP$66:$BF$66))</f>
        <v>163.17439594970347</v>
      </c>
    </row>
    <row r="108" spans="2:58">
      <c r="B108" s="71" t="s">
        <v>604</v>
      </c>
      <c r="D108" s="50">
        <v>0</v>
      </c>
      <c r="E108" s="50">
        <v>0</v>
      </c>
      <c r="F108" s="50">
        <v>0</v>
      </c>
      <c r="G108" s="50">
        <v>0</v>
      </c>
      <c r="H108" s="50">
        <v>0</v>
      </c>
      <c r="I108" s="50">
        <v>0</v>
      </c>
      <c r="J108" s="50">
        <v>0</v>
      </c>
      <c r="K108" s="50">
        <v>0</v>
      </c>
      <c r="L108" s="50">
        <v>0</v>
      </c>
      <c r="M108" s="50">
        <v>0</v>
      </c>
      <c r="N108" s="50">
        <v>0</v>
      </c>
      <c r="O108" s="50">
        <v>0</v>
      </c>
      <c r="P108" s="50">
        <v>0</v>
      </c>
      <c r="Q108" s="50">
        <v>1</v>
      </c>
      <c r="R108" s="50">
        <v>1</v>
      </c>
      <c r="S108" s="50">
        <f>IF($L$86&lt;$K$86,1,0)</f>
        <v>0</v>
      </c>
      <c r="T108" s="50">
        <v>0</v>
      </c>
      <c r="AO108" s="130" t="s">
        <v>611</v>
      </c>
      <c r="AP108" s="82" t="e" cm="1">
        <f t="array" ref="AP108">AP68-MIN(IF(ISNUMBER($AP$66:$BE$66),$AP$66:$BE$66))</f>
        <v>#VALUE!</v>
      </c>
      <c r="AQ108" s="82" t="e" cm="1">
        <f t="array" ref="AQ108">AQ68-MIN(IF(ISNUMBER($AP$66:$BE$66),$AP$66:$BE$66))</f>
        <v>#VALUE!</v>
      </c>
      <c r="AR108" s="82" cm="1">
        <f t="array" ref="AR108">AR68-MIN(IF(ISNUMBER($AP$66:$BE$66),$AP$66:$BE$66))</f>
        <v>312.45986239473859</v>
      </c>
      <c r="AS108" s="82" t="e" cm="1">
        <f t="array" ref="AS108">AS68-MIN(IF(ISNUMBER($AP$66:$BE$66),$AP$66:$BE$66))</f>
        <v>#VALUE!</v>
      </c>
      <c r="AT108" s="82" cm="1">
        <f t="array" ref="AT108">AT68-MIN(IF(ISNUMBER($AP$66:$BE$66),$AP$66:$BE$66))</f>
        <v>535.58608303425717</v>
      </c>
      <c r="AU108" s="82" t="e" cm="1">
        <f t="array" ref="AU108">AU68-MIN(IF(ISNUMBER($AP$66:$BE$66),$AP$66:$BE$66))</f>
        <v>#VALUE!</v>
      </c>
      <c r="AV108" s="82" cm="1">
        <f t="array" ref="AV108">AV68-MIN(IF(ISNUMBER($AP$66:$BE$66),$AP$66:$BE$66))</f>
        <v>2329.3196207300934</v>
      </c>
      <c r="AW108" s="82" t="e" cm="1">
        <f t="array" ref="AW108">AW68-MIN(IF(ISNUMBER($AP$66:$BE$66),$AP$66:$BE$66))</f>
        <v>#VALUE!</v>
      </c>
      <c r="AX108" s="82" cm="1">
        <f t="array" ref="AX108">AX68-MIN(IF(ISNUMBER($AP$66:$BE$66),$AP$66:$BE$66))</f>
        <v>2906.2578084558918</v>
      </c>
      <c r="AY108" s="82" t="e" cm="1">
        <f t="array" ref="AY108">AY68-MIN(IF(ISNUMBER($AP$66:$BE$66),$AP$66:$BE$66))</f>
        <v>#VALUE!</v>
      </c>
      <c r="AZ108" s="82" cm="1">
        <f t="array" ref="AZ108">AZ68-MIN(IF(ISNUMBER($AP$66:$BE$66),$AP$66:$BE$66))</f>
        <v>4107.506545305514</v>
      </c>
      <c r="BA108" s="82" t="e" cm="1">
        <f t="array" ref="BA108">BA68-MIN(IF(ISNUMBER($AP$66:$BE$66),$AP$66:$BE$66))</f>
        <v>#VALUE!</v>
      </c>
      <c r="BB108" s="82" cm="1">
        <f t="array" ref="BB108">BB68-MIN(IF(ISNUMBER($AP$66:$BE$66),$AP$66:$BE$66))</f>
        <v>3551.6123656862255</v>
      </c>
      <c r="BC108" s="82" t="e" cm="1">
        <f t="array" ref="BC108">BC68-MIN(IF(ISNUMBER($AP$66:$BE$66),$AP$66:$BE$66))</f>
        <v>#VALUE!</v>
      </c>
      <c r="BD108" s="82" cm="1">
        <f t="array" ref="BD108">BD68-MIN(IF(ISNUMBER($AP$66:$BE$66),$AP$66:$BE$66))</f>
        <v>4301.4398692459727</v>
      </c>
      <c r="BE108" s="82" cm="1">
        <f t="array" ref="BE108">BE68-MIN(IF(ISNUMBER($AP$66:$BE$66),$AP$66:$BE$66))</f>
        <v>2280.6556550502646</v>
      </c>
      <c r="BF108" s="82" cm="1">
        <f t="array" ref="BF108">BF68-MIN(IF(ISNUMBER($AP$66:$BF$66),$AP$66:$BF$66))</f>
        <v>319.40432714707276</v>
      </c>
    </row>
    <row r="109" spans="2:58">
      <c r="B109" s="71" t="s">
        <v>791</v>
      </c>
      <c r="D109" s="50">
        <v>0</v>
      </c>
      <c r="E109" s="50">
        <v>0</v>
      </c>
      <c r="F109" s="50">
        <v>0</v>
      </c>
      <c r="G109" s="50">
        <v>0</v>
      </c>
      <c r="H109" s="50">
        <v>0</v>
      </c>
      <c r="I109" s="50">
        <v>0</v>
      </c>
      <c r="J109" s="50">
        <v>0</v>
      </c>
      <c r="K109" s="50">
        <v>0</v>
      </c>
      <c r="L109" s="50">
        <v>0</v>
      </c>
      <c r="M109" s="50">
        <v>0</v>
      </c>
      <c r="N109" s="50">
        <v>0</v>
      </c>
      <c r="O109" s="50">
        <v>0</v>
      </c>
      <c r="P109" s="50">
        <v>0</v>
      </c>
      <c r="Q109" s="50">
        <v>0</v>
      </c>
      <c r="R109" s="50">
        <v>0</v>
      </c>
      <c r="S109" s="50">
        <v>0</v>
      </c>
      <c r="T109" s="50">
        <v>1</v>
      </c>
      <c r="AO109" s="130" t="s">
        <v>612</v>
      </c>
      <c r="AP109" s="82" t="e" cm="1">
        <f t="array" ref="AP109">AP69-MIN(IF(ISNUMBER($AP$66:$BE$66),$AP$66:$BE$66))</f>
        <v>#VALUE!</v>
      </c>
      <c r="AQ109" s="82" t="e" cm="1">
        <f t="array" ref="AQ109">AQ69-MIN(IF(ISNUMBER($AP$66:$BE$66),$AP$66:$BE$66))</f>
        <v>#VALUE!</v>
      </c>
      <c r="AR109" s="82" cm="1">
        <f t="array" ref="AR109">AR69-MIN(IF(ISNUMBER($AP$66:$BE$66),$AP$66:$BE$66))</f>
        <v>468.68979359210789</v>
      </c>
      <c r="AS109" s="82" t="e" cm="1">
        <f t="array" ref="AS109">AS69-MIN(IF(ISNUMBER($AP$66:$BE$66),$AP$66:$BE$66))</f>
        <v>#VALUE!</v>
      </c>
      <c r="AT109" s="82" cm="1">
        <f t="array" ref="AT109">AT69-MIN(IF(ISNUMBER($AP$66:$BE$66),$AP$66:$BE$66))</f>
        <v>691.81601423162647</v>
      </c>
      <c r="AU109" s="82" t="e" cm="1">
        <f t="array" ref="AU109">AU69-MIN(IF(ISNUMBER($AP$66:$BE$66),$AP$66:$BE$66))</f>
        <v>#VALUE!</v>
      </c>
      <c r="AV109" s="82" cm="1">
        <f t="array" ref="AV109">AV69-MIN(IF(ISNUMBER($AP$66:$BE$66),$AP$66:$BE$66))</f>
        <v>2485.5495519274627</v>
      </c>
      <c r="AW109" s="82" t="e" cm="1">
        <f t="array" ref="AW109">AW69-MIN(IF(ISNUMBER($AP$66:$BE$66),$AP$66:$BE$66))</f>
        <v>#VALUE!</v>
      </c>
      <c r="AX109" s="82" cm="1">
        <f t="array" ref="AX109">AX69-MIN(IF(ISNUMBER($AP$66:$BE$66),$AP$66:$BE$66))</f>
        <v>3062.4877396532684</v>
      </c>
      <c r="AY109" s="82" t="e" cm="1">
        <f t="array" ref="AY109">AY69-MIN(IF(ISNUMBER($AP$66:$BE$66),$AP$66:$BE$66))</f>
        <v>#VALUE!</v>
      </c>
      <c r="AZ109" s="82" cm="1">
        <f t="array" ref="AZ109">AZ69-MIN(IF(ISNUMBER($AP$66:$BE$66),$AP$66:$BE$66))</f>
        <v>4263.7364765028833</v>
      </c>
      <c r="BA109" s="82" t="e" cm="1">
        <f t="array" ref="BA109">BA69-MIN(IF(ISNUMBER($AP$66:$BE$66),$AP$66:$BE$66))</f>
        <v>#VALUE!</v>
      </c>
      <c r="BB109" s="82" cm="1">
        <f t="array" ref="BB109">BB69-MIN(IF(ISNUMBER($AP$66:$BE$66),$AP$66:$BE$66))</f>
        <v>3707.8422968835948</v>
      </c>
      <c r="BC109" s="82" t="e" cm="1">
        <f t="array" ref="BC109">BC69-MIN(IF(ISNUMBER($AP$66:$BE$66),$AP$66:$BE$66))</f>
        <v>#VALUE!</v>
      </c>
      <c r="BD109" s="82" cm="1">
        <f t="array" ref="BD109">BD69-MIN(IF(ISNUMBER($AP$66:$BE$66),$AP$66:$BE$66))</f>
        <v>4457.669800443342</v>
      </c>
      <c r="BE109" s="82" cm="1">
        <f t="array" ref="BE109">BE69-MIN(IF(ISNUMBER($AP$66:$BE$66),$AP$66:$BE$66))</f>
        <v>2436.8855862476412</v>
      </c>
      <c r="BF109" s="82" cm="1">
        <f t="array" ref="BF109">BF69-MIN(IF(ISNUMBER($AP$66:$BF$66),$AP$66:$BF$66))</f>
        <v>475.63425834444206</v>
      </c>
    </row>
    <row r="110" spans="2:58">
      <c r="B110" s="41" t="s">
        <v>724</v>
      </c>
      <c r="AO110" s="130" t="s">
        <v>613</v>
      </c>
      <c r="AP110" s="82" t="e" cm="1">
        <f t="array" ref="AP110">AP70-MIN(IF(ISNUMBER($AP$66:$BE$66),$AP$66:$BE$66))</f>
        <v>#VALUE!</v>
      </c>
      <c r="AQ110" s="82" t="e" cm="1">
        <f t="array" ref="AQ110">AQ70-MIN(IF(ISNUMBER($AP$66:$BE$66),$AP$66:$BE$66))</f>
        <v>#VALUE!</v>
      </c>
      <c r="AR110" s="82" cm="1">
        <f t="array" ref="AR110">AR70-MIN(IF(ISNUMBER($AP$66:$BE$66),$AP$66:$BE$66))</f>
        <v>624.91972478948446</v>
      </c>
      <c r="AS110" s="82" t="e" cm="1">
        <f t="array" ref="AS110">AS70-MIN(IF(ISNUMBER($AP$66:$BE$66),$AP$66:$BE$66))</f>
        <v>#VALUE!</v>
      </c>
      <c r="AT110" s="82" cm="1">
        <f t="array" ref="AT110">AT70-MIN(IF(ISNUMBER($AP$66:$BE$66),$AP$66:$BE$66))</f>
        <v>848.04594542899576</v>
      </c>
      <c r="AU110" s="82" t="e" cm="1">
        <f t="array" ref="AU110">AU70-MIN(IF(ISNUMBER($AP$66:$BE$66),$AP$66:$BE$66))</f>
        <v>#VALUE!</v>
      </c>
      <c r="AV110" s="82" cm="1">
        <f t="array" ref="AV110">AV70-MIN(IF(ISNUMBER($AP$66:$BE$66),$AP$66:$BE$66))</f>
        <v>2641.779483124832</v>
      </c>
      <c r="AW110" s="82" t="e" cm="1">
        <f t="array" ref="AW110">AW70-MIN(IF(ISNUMBER($AP$66:$BE$66),$AP$66:$BE$66))</f>
        <v>#VALUE!</v>
      </c>
      <c r="AX110" s="82" cm="1">
        <f t="array" ref="AX110">AX70-MIN(IF(ISNUMBER($AP$66:$BE$66),$AP$66:$BE$66))</f>
        <v>3218.7176708506377</v>
      </c>
      <c r="AY110" s="82" t="e" cm="1">
        <f t="array" ref="AY110">AY70-MIN(IF(ISNUMBER($AP$66:$BE$66),$AP$66:$BE$66))</f>
        <v>#VALUE!</v>
      </c>
      <c r="AZ110" s="82" cm="1">
        <f t="array" ref="AZ110">AZ70-MIN(IF(ISNUMBER($AP$66:$BE$66),$AP$66:$BE$66))</f>
        <v>4419.9664077002526</v>
      </c>
      <c r="BA110" s="82" t="e" cm="1">
        <f t="array" ref="BA110">BA70-MIN(IF(ISNUMBER($AP$66:$BE$66),$AP$66:$BE$66))</f>
        <v>#VALUE!</v>
      </c>
      <c r="BB110" s="82" cm="1">
        <f t="array" ref="BB110">BB70-MIN(IF(ISNUMBER($AP$66:$BE$66),$AP$66:$BE$66))</f>
        <v>3864.0722280809641</v>
      </c>
      <c r="BC110" s="82" t="e" cm="1">
        <f t="array" ref="BC110">BC70-MIN(IF(ISNUMBER($AP$66:$BE$66),$AP$66:$BE$66))</f>
        <v>#VALUE!</v>
      </c>
      <c r="BD110" s="82" cm="1">
        <f t="array" ref="BD110">BD70-MIN(IF(ISNUMBER($AP$66:$BE$66),$AP$66:$BE$66))</f>
        <v>4613.8997316407113</v>
      </c>
      <c r="BE110" s="82" cm="1">
        <f t="array" ref="BE110">BE70-MIN(IF(ISNUMBER($AP$66:$BE$66),$AP$66:$BE$66))</f>
        <v>2593.1155174450105</v>
      </c>
      <c r="BF110" s="82" cm="1">
        <f t="array" ref="BF110">BF70-MIN(IF(ISNUMBER($AP$66:$BF$66),$AP$66:$BF$66))</f>
        <v>631.86418954181136</v>
      </c>
    </row>
    <row r="111" spans="2:58">
      <c r="B111" s="71" t="s">
        <v>606</v>
      </c>
      <c r="D111" s="50">
        <v>1</v>
      </c>
      <c r="E111" s="50">
        <v>1</v>
      </c>
      <c r="F111" s="50">
        <v>1</v>
      </c>
      <c r="G111" s="50">
        <v>1</v>
      </c>
      <c r="H111" s="50">
        <v>1</v>
      </c>
      <c r="I111" s="50">
        <v>1</v>
      </c>
      <c r="J111" s="50">
        <v>1</v>
      </c>
      <c r="K111" s="50">
        <v>1</v>
      </c>
      <c r="L111" s="50">
        <v>1</v>
      </c>
      <c r="M111" s="50">
        <v>1</v>
      </c>
      <c r="N111" s="50">
        <v>1</v>
      </c>
      <c r="O111" s="50">
        <v>1</v>
      </c>
      <c r="P111" s="50">
        <v>1</v>
      </c>
      <c r="Q111" s="50">
        <v>1</v>
      </c>
      <c r="R111" s="50">
        <v>1</v>
      </c>
      <c r="S111" s="50">
        <v>1</v>
      </c>
      <c r="T111" s="50">
        <v>1</v>
      </c>
      <c r="AO111" s="130" t="s">
        <v>614</v>
      </c>
      <c r="AP111" s="82" t="e" cm="1">
        <f t="array" ref="AP111">AP71-MIN(IF(ISNUMBER($AP$66:$BE$66),$AP$66:$BE$66))</f>
        <v>#VALUE!</v>
      </c>
      <c r="AQ111" s="82" t="e" cm="1">
        <f t="array" ref="AQ111">AQ71-MIN(IF(ISNUMBER($AP$66:$BE$66),$AP$66:$BE$66))</f>
        <v>#VALUE!</v>
      </c>
      <c r="AR111" s="82" cm="1">
        <f t="array" ref="AR111">AR71-MIN(IF(ISNUMBER($AP$66:$BE$66),$AP$66:$BE$66))</f>
        <v>781.14965598685376</v>
      </c>
      <c r="AS111" s="82" t="e" cm="1">
        <f t="array" ref="AS111">AS71-MIN(IF(ISNUMBER($AP$66:$BE$66),$AP$66:$BE$66))</f>
        <v>#VALUE!</v>
      </c>
      <c r="AT111" s="82" cm="1">
        <f t="array" ref="AT111">AT71-MIN(IF(ISNUMBER($AP$66:$BE$66),$AP$66:$BE$66))</f>
        <v>1004.2758766263651</v>
      </c>
      <c r="AU111" s="82" t="e" cm="1">
        <f t="array" ref="AU111">AU71-MIN(IF(ISNUMBER($AP$66:$BE$66),$AP$66:$BE$66))</f>
        <v>#VALUE!</v>
      </c>
      <c r="AV111" s="82" cm="1">
        <f t="array" ref="AV111">AV71-MIN(IF(ISNUMBER($AP$66:$BE$66),$AP$66:$BE$66))</f>
        <v>2798.0094143222013</v>
      </c>
      <c r="AW111" s="82" t="e" cm="1">
        <f t="array" ref="AW111">AW71-MIN(IF(ISNUMBER($AP$66:$BE$66),$AP$66:$BE$66))</f>
        <v>#VALUE!</v>
      </c>
      <c r="AX111" s="82" cm="1">
        <f t="array" ref="AX111">AX71-MIN(IF(ISNUMBER($AP$66:$BE$66),$AP$66:$BE$66))</f>
        <v>3374.947602048007</v>
      </c>
      <c r="AY111" s="82" t="e" cm="1">
        <f t="array" ref="AY111">AY71-MIN(IF(ISNUMBER($AP$66:$BE$66),$AP$66:$BE$66))</f>
        <v>#VALUE!</v>
      </c>
      <c r="AZ111" s="82" cm="1">
        <f t="array" ref="AZ111">AZ71-MIN(IF(ISNUMBER($AP$66:$BE$66),$AP$66:$BE$66))</f>
        <v>4576.1963388976219</v>
      </c>
      <c r="BA111" s="82" t="e" cm="1">
        <f t="array" ref="BA111">BA71-MIN(IF(ISNUMBER($AP$66:$BE$66),$AP$66:$BE$66))</f>
        <v>#VALUE!</v>
      </c>
      <c r="BB111" s="82" cm="1">
        <f t="array" ref="BB111">BB71-MIN(IF(ISNUMBER($AP$66:$BE$66),$AP$66:$BE$66))</f>
        <v>4020.3021592783334</v>
      </c>
      <c r="BC111" s="82" t="e" cm="1">
        <f t="array" ref="BC111">BC71-MIN(IF(ISNUMBER($AP$66:$BE$66),$AP$66:$BE$66))</f>
        <v>#VALUE!</v>
      </c>
      <c r="BD111" s="82" cm="1">
        <f t="array" ref="BD111">BD71-MIN(IF(ISNUMBER($AP$66:$BE$66),$AP$66:$BE$66))</f>
        <v>4770.1296628380878</v>
      </c>
      <c r="BE111" s="82" cm="1">
        <f t="array" ref="BE111">BE71-MIN(IF(ISNUMBER($AP$66:$BE$66),$AP$66:$BE$66))</f>
        <v>2749.3454486423798</v>
      </c>
      <c r="BF111" s="82" cm="1">
        <f t="array" ref="BF111">BF71-MIN(IF(ISNUMBER($AP$66:$BF$66),$AP$66:$BF$66))</f>
        <v>788.09412073918065</v>
      </c>
    </row>
    <row r="112" spans="2:58">
      <c r="B112" s="71" t="s">
        <v>607</v>
      </c>
      <c r="D112" s="50">
        <f>IF(D100="Gas",0,1)</f>
        <v>0</v>
      </c>
      <c r="E112" s="50">
        <f t="shared" ref="E112:T112" si="45">IF(E100="Gas",0,1)</f>
        <v>0</v>
      </c>
      <c r="F112" s="50">
        <f t="shared" si="45"/>
        <v>1</v>
      </c>
      <c r="G112" s="50">
        <f t="shared" si="45"/>
        <v>0</v>
      </c>
      <c r="H112" s="50">
        <f t="shared" si="45"/>
        <v>1</v>
      </c>
      <c r="I112" s="50">
        <f t="shared" si="45"/>
        <v>0</v>
      </c>
      <c r="J112" s="50">
        <f t="shared" si="45"/>
        <v>1</v>
      </c>
      <c r="K112" s="50">
        <f t="shared" si="45"/>
        <v>0</v>
      </c>
      <c r="L112" s="50">
        <f t="shared" si="45"/>
        <v>1</v>
      </c>
      <c r="M112" s="50">
        <f t="shared" si="45"/>
        <v>0</v>
      </c>
      <c r="N112" s="50">
        <f t="shared" si="45"/>
        <v>1</v>
      </c>
      <c r="O112" s="50">
        <f t="shared" si="45"/>
        <v>0</v>
      </c>
      <c r="P112" s="50">
        <f t="shared" si="45"/>
        <v>1</v>
      </c>
      <c r="Q112" s="50">
        <f t="shared" si="45"/>
        <v>0</v>
      </c>
      <c r="R112" s="50">
        <f t="shared" si="45"/>
        <v>1</v>
      </c>
      <c r="S112" s="50">
        <f t="shared" si="45"/>
        <v>1</v>
      </c>
      <c r="T112" s="50">
        <f t="shared" si="45"/>
        <v>1</v>
      </c>
      <c r="AO112" s="130" t="s">
        <v>615</v>
      </c>
      <c r="AP112" s="82" t="e" cm="1">
        <f t="array" ref="AP112">AP72-MIN(IF(ISNUMBER($AP$66:$BE$66),$AP$66:$BE$66))</f>
        <v>#VALUE!</v>
      </c>
      <c r="AQ112" s="82" t="e" cm="1">
        <f t="array" ref="AQ112">AQ72-MIN(IF(ISNUMBER($AP$66:$BE$66),$AP$66:$BE$66))</f>
        <v>#VALUE!</v>
      </c>
      <c r="AR112" s="82" cm="1">
        <f t="array" ref="AR112">AR72-MIN(IF(ISNUMBER($AP$66:$BE$66),$AP$66:$BE$66))</f>
        <v>1562.2993119737002</v>
      </c>
      <c r="AS112" s="82" t="e" cm="1">
        <f t="array" ref="AS112">AS72-MIN(IF(ISNUMBER($AP$66:$BE$66),$AP$66:$BE$66))</f>
        <v>#VALUE!</v>
      </c>
      <c r="AT112" s="82" cm="1">
        <f t="array" ref="AT112">AT72-MIN(IF(ISNUMBER($AP$66:$BE$66),$AP$66:$BE$66))</f>
        <v>1785.4255326132188</v>
      </c>
      <c r="AU112" s="82" t="e" cm="1">
        <f t="array" ref="AU112">AU72-MIN(IF(ISNUMBER($AP$66:$BE$66),$AP$66:$BE$66))</f>
        <v>#VALUE!</v>
      </c>
      <c r="AV112" s="82" cm="1">
        <f t="array" ref="AV112">AV72-MIN(IF(ISNUMBER($AP$66:$BE$66),$AP$66:$BE$66))</f>
        <v>3579.1590703090551</v>
      </c>
      <c r="AW112" s="82" t="e" cm="1">
        <f t="array" ref="AW112">AW72-MIN(IF(ISNUMBER($AP$66:$BE$66),$AP$66:$BE$66))</f>
        <v>#VALUE!</v>
      </c>
      <c r="AX112" s="82" cm="1">
        <f t="array" ref="AX112">AX72-MIN(IF(ISNUMBER($AP$66:$BE$66),$AP$66:$BE$66))</f>
        <v>4156.0972580348534</v>
      </c>
      <c r="AY112" s="82" t="e" cm="1">
        <f t="array" ref="AY112">AY72-MIN(IF(ISNUMBER($AP$66:$BE$66),$AP$66:$BE$66))</f>
        <v>#VALUE!</v>
      </c>
      <c r="AZ112" s="82" cm="1">
        <f t="array" ref="AZ112">AZ72-MIN(IF(ISNUMBER($AP$66:$BE$66),$AP$66:$BE$66))</f>
        <v>5357.3459948844757</v>
      </c>
      <c r="BA112" s="82" t="e" cm="1">
        <f t="array" ref="BA112">BA72-MIN(IF(ISNUMBER($AP$66:$BE$66),$AP$66:$BE$66))</f>
        <v>#VALUE!</v>
      </c>
      <c r="BB112" s="82" cm="1">
        <f t="array" ref="BB112">BB72-MIN(IF(ISNUMBER($AP$66:$BE$66),$AP$66:$BE$66))</f>
        <v>4801.4518152651872</v>
      </c>
      <c r="BC112" s="82" t="e" cm="1">
        <f t="array" ref="BC112">BC72-MIN(IF(ISNUMBER($AP$66:$BE$66),$AP$66:$BE$66))</f>
        <v>#VALUE!</v>
      </c>
      <c r="BD112" s="82" cm="1">
        <f t="array" ref="BD112">BD72-MIN(IF(ISNUMBER($AP$66:$BE$66),$AP$66:$BE$66))</f>
        <v>5551.2793188249343</v>
      </c>
      <c r="BE112" s="82" cm="1">
        <f t="array" ref="BE112">BE72-MIN(IF(ISNUMBER($AP$66:$BE$66),$AP$66:$BE$66))</f>
        <v>3530.4951046292335</v>
      </c>
      <c r="BF112" s="82" cm="1">
        <f t="array" ref="BF112">BF72-MIN(IF(ISNUMBER($AP$66:$BF$66),$AP$66:$BF$66))</f>
        <v>1569.2437767260344</v>
      </c>
    </row>
    <row r="113" spans="2:20">
      <c r="B113" s="41" t="s">
        <v>725</v>
      </c>
    </row>
    <row r="114" spans="2:20">
      <c r="B114" s="76" t="s">
        <v>618</v>
      </c>
      <c r="C114" t="str">
        <f>INPUT!C19</f>
        <v>No specific fabric standard</v>
      </c>
      <c r="D114" s="50">
        <f>VLOOKUP($C$114,$B$103:$T$109,COLUMN(C114),FALSE)</f>
        <v>1</v>
      </c>
      <c r="E114" s="50">
        <f t="shared" ref="E114:T114" si="46">VLOOKUP($C$114,$B$103:$T$109,COLUMN(D114),FALSE)</f>
        <v>1</v>
      </c>
      <c r="F114" s="50">
        <f t="shared" si="46"/>
        <v>1</v>
      </c>
      <c r="G114" s="50">
        <f t="shared" si="46"/>
        <v>1</v>
      </c>
      <c r="H114" s="50">
        <f t="shared" si="46"/>
        <v>1</v>
      </c>
      <c r="I114" s="50">
        <f t="shared" si="46"/>
        <v>1</v>
      </c>
      <c r="J114" s="50">
        <f t="shared" si="46"/>
        <v>1</v>
      </c>
      <c r="K114" s="50">
        <f t="shared" si="46"/>
        <v>1</v>
      </c>
      <c r="L114" s="50">
        <f t="shared" si="46"/>
        <v>1</v>
      </c>
      <c r="M114" s="50">
        <f t="shared" si="46"/>
        <v>1</v>
      </c>
      <c r="N114" s="50">
        <f t="shared" si="46"/>
        <v>1</v>
      </c>
      <c r="O114" s="50">
        <f t="shared" si="46"/>
        <v>1</v>
      </c>
      <c r="P114" s="50">
        <f t="shared" si="46"/>
        <v>1</v>
      </c>
      <c r="Q114" s="50">
        <f t="shared" si="46"/>
        <v>1</v>
      </c>
      <c r="R114" s="50">
        <f t="shared" si="46"/>
        <v>1</v>
      </c>
      <c r="S114" s="50">
        <f t="shared" si="46"/>
        <v>1</v>
      </c>
      <c r="T114" s="50">
        <f t="shared" si="46"/>
        <v>0</v>
      </c>
    </row>
    <row r="115" spans="2:20">
      <c r="B115" s="76" t="s">
        <v>619</v>
      </c>
      <c r="C115" t="str">
        <f>INPUT!C20</f>
        <v>Gas Possible</v>
      </c>
      <c r="D115" s="50">
        <f>VLOOKUP($C$115,$B$111:$T$112,COLUMN(C115),FALSE)</f>
        <v>1</v>
      </c>
      <c r="E115" s="50">
        <f t="shared" ref="E115:T115" si="47">VLOOKUP($C$115,$B$111:$T$112,COLUMN(D115),FALSE)</f>
        <v>1</v>
      </c>
      <c r="F115" s="50">
        <f t="shared" si="47"/>
        <v>1</v>
      </c>
      <c r="G115" s="50">
        <f t="shared" si="47"/>
        <v>1</v>
      </c>
      <c r="H115" s="50">
        <f t="shared" si="47"/>
        <v>1</v>
      </c>
      <c r="I115" s="50">
        <f t="shared" si="47"/>
        <v>1</v>
      </c>
      <c r="J115" s="50">
        <f t="shared" si="47"/>
        <v>1</v>
      </c>
      <c r="K115" s="50">
        <f t="shared" si="47"/>
        <v>1</v>
      </c>
      <c r="L115" s="50">
        <f t="shared" si="47"/>
        <v>1</v>
      </c>
      <c r="M115" s="50">
        <f t="shared" si="47"/>
        <v>1</v>
      </c>
      <c r="N115" s="50">
        <f t="shared" si="47"/>
        <v>1</v>
      </c>
      <c r="O115" s="50">
        <f t="shared" si="47"/>
        <v>1</v>
      </c>
      <c r="P115" s="50">
        <f t="shared" si="47"/>
        <v>1</v>
      </c>
      <c r="Q115" s="50">
        <f t="shared" si="47"/>
        <v>1</v>
      </c>
      <c r="R115" s="50">
        <f t="shared" si="47"/>
        <v>1</v>
      </c>
      <c r="S115" s="50">
        <f t="shared" si="47"/>
        <v>1</v>
      </c>
      <c r="T115" s="50">
        <f t="shared" si="47"/>
        <v>1</v>
      </c>
    </row>
    <row r="116" spans="2:20">
      <c r="B116" s="76" t="s">
        <v>726</v>
      </c>
      <c r="D116" s="50">
        <f>IF(AND(D114=1,D115=1),1,0)</f>
        <v>1</v>
      </c>
      <c r="E116" s="50">
        <f t="shared" ref="E116:T116" si="48">IF(AND(E114=1,E115=1),1,0)</f>
        <v>1</v>
      </c>
      <c r="F116" s="50">
        <f t="shared" si="48"/>
        <v>1</v>
      </c>
      <c r="G116" s="50">
        <f t="shared" si="48"/>
        <v>1</v>
      </c>
      <c r="H116" s="50">
        <f t="shared" si="48"/>
        <v>1</v>
      </c>
      <c r="I116" s="50">
        <f t="shared" si="48"/>
        <v>1</v>
      </c>
      <c r="J116" s="50">
        <f t="shared" si="48"/>
        <v>1</v>
      </c>
      <c r="K116" s="50">
        <f t="shared" si="48"/>
        <v>1</v>
      </c>
      <c r="L116" s="50">
        <f t="shared" si="48"/>
        <v>1</v>
      </c>
      <c r="M116" s="50">
        <f t="shared" si="48"/>
        <v>1</v>
      </c>
      <c r="N116" s="50">
        <f t="shared" si="48"/>
        <v>1</v>
      </c>
      <c r="O116" s="50">
        <f t="shared" si="48"/>
        <v>1</v>
      </c>
      <c r="P116" s="50">
        <f t="shared" si="48"/>
        <v>1</v>
      </c>
      <c r="Q116" s="50">
        <f t="shared" si="48"/>
        <v>1</v>
      </c>
      <c r="R116" s="50">
        <f t="shared" si="48"/>
        <v>1</v>
      </c>
      <c r="S116" s="50">
        <f t="shared" si="48"/>
        <v>1</v>
      </c>
      <c r="T116" s="50">
        <f t="shared" si="48"/>
        <v>0</v>
      </c>
    </row>
    <row r="117" spans="2:20">
      <c r="B117" s="41" t="s">
        <v>727</v>
      </c>
    </row>
    <row r="118" spans="2:20">
      <c r="B118" s="71" t="s">
        <v>593</v>
      </c>
      <c r="C118" t="str">
        <f>INPUT!C18</f>
        <v>FHS</v>
      </c>
    </row>
    <row r="119" spans="2:20">
      <c r="B119" s="76" t="s">
        <v>620</v>
      </c>
      <c r="C119" t="str">
        <f>INPUT!C21</f>
        <v>Reduce Part L regulated: 30%</v>
      </c>
    </row>
    <row r="120" spans="2:20">
      <c r="B120" s="76" t="s">
        <v>728</v>
      </c>
      <c r="C120" s="11" t="s">
        <v>324</v>
      </c>
      <c r="D120" s="153" t="str">
        <f>IF($C$118="Part L 2021",VLOOKUP($C$119,$C$40:$T$46,COLUMN(D120)-2),VLOOKUP($C$119,$C$47:$T$53,COLUMN(D120)-2))</f>
        <v>Not Possible</v>
      </c>
      <c r="E120" s="153" t="str">
        <f t="shared" ref="E120:T120" si="49">IF($C$118="Part L 2021",VLOOKUP($C$119,$C$40:$T$46,COLUMN(E120)-2),VLOOKUP($C$119,$C$47:$T$53,COLUMN(E120)-2))</f>
        <v>Not Possible</v>
      </c>
      <c r="F120" s="153">
        <f t="shared" si="49"/>
        <v>468.68979359210789</v>
      </c>
      <c r="G120" s="153" t="str">
        <f t="shared" si="49"/>
        <v>Not Possible</v>
      </c>
      <c r="H120" s="153">
        <f t="shared" si="49"/>
        <v>691.81601423162647</v>
      </c>
      <c r="I120" s="153" t="str">
        <f t="shared" si="49"/>
        <v>Not Possible</v>
      </c>
      <c r="J120" s="153">
        <f t="shared" si="49"/>
        <v>2485.5495519274627</v>
      </c>
      <c r="K120" s="153" t="str">
        <f t="shared" si="49"/>
        <v>Not Possible</v>
      </c>
      <c r="L120" s="153">
        <f t="shared" si="49"/>
        <v>3062.4877396532684</v>
      </c>
      <c r="M120" s="153" t="str">
        <f t="shared" si="49"/>
        <v>Not Possible</v>
      </c>
      <c r="N120" s="153">
        <f t="shared" si="49"/>
        <v>4263.7364765028833</v>
      </c>
      <c r="O120" s="153" t="str">
        <f t="shared" si="49"/>
        <v>Not Possible</v>
      </c>
      <c r="P120" s="153">
        <f t="shared" si="49"/>
        <v>3707.8422968835948</v>
      </c>
      <c r="Q120" s="153" t="str">
        <f t="shared" si="49"/>
        <v>Not Possible</v>
      </c>
      <c r="R120" s="153">
        <f t="shared" si="49"/>
        <v>4457.669800443342</v>
      </c>
      <c r="S120" s="153">
        <f t="shared" si="49"/>
        <v>2436.8855862476412</v>
      </c>
      <c r="T120" s="153">
        <f t="shared" si="49"/>
        <v>475.63425834444206</v>
      </c>
    </row>
    <row r="121" spans="2:20">
      <c r="B121" s="76" t="s">
        <v>729</v>
      </c>
      <c r="D121" s="153" t="str">
        <f>IF(D116=1,D120,"Not Possible")</f>
        <v>Not Possible</v>
      </c>
      <c r="E121" s="153" t="str">
        <f t="shared" ref="E121:T121" si="50">IF(E116=1,E120,"Not Possible")</f>
        <v>Not Possible</v>
      </c>
      <c r="F121" s="153">
        <f t="shared" si="50"/>
        <v>468.68979359210789</v>
      </c>
      <c r="G121" s="153" t="str">
        <f t="shared" si="50"/>
        <v>Not Possible</v>
      </c>
      <c r="H121" s="153">
        <f t="shared" si="50"/>
        <v>691.81601423162647</v>
      </c>
      <c r="I121" s="153" t="str">
        <f t="shared" si="50"/>
        <v>Not Possible</v>
      </c>
      <c r="J121" s="153">
        <f t="shared" si="50"/>
        <v>2485.5495519274627</v>
      </c>
      <c r="K121" s="153" t="str">
        <f t="shared" si="50"/>
        <v>Not Possible</v>
      </c>
      <c r="L121" s="153">
        <f t="shared" si="50"/>
        <v>3062.4877396532684</v>
      </c>
      <c r="M121" s="153" t="str">
        <f t="shared" si="50"/>
        <v>Not Possible</v>
      </c>
      <c r="N121" s="153">
        <f t="shared" si="50"/>
        <v>4263.7364765028833</v>
      </c>
      <c r="O121" s="153" t="str">
        <f t="shared" si="50"/>
        <v>Not Possible</v>
      </c>
      <c r="P121" s="153">
        <f t="shared" si="50"/>
        <v>3707.8422968835948</v>
      </c>
      <c r="Q121" s="153" t="str">
        <f t="shared" si="50"/>
        <v>Not Possible</v>
      </c>
      <c r="R121" s="153">
        <f t="shared" si="50"/>
        <v>4457.669800443342</v>
      </c>
      <c r="S121" s="153">
        <f t="shared" si="50"/>
        <v>2436.8855862476412</v>
      </c>
      <c r="T121" s="153" t="str">
        <f t="shared" si="50"/>
        <v>Not Possible</v>
      </c>
    </row>
    <row r="122" spans="2:20">
      <c r="B122" s="76" t="s">
        <v>730</v>
      </c>
      <c r="C122" s="154">
        <f>MIN(D121:T121)</f>
        <v>468.68979359210789</v>
      </c>
    </row>
    <row r="123" spans="2:20">
      <c r="B123" s="76" t="s">
        <v>734</v>
      </c>
      <c r="C123" s="155">
        <f>MATCH(C122,D121:T121,0)+3</f>
        <v>6</v>
      </c>
    </row>
    <row r="124" spans="2:20">
      <c r="B124" s="76" t="s">
        <v>739</v>
      </c>
      <c r="C124" s="155">
        <f>IF(C118="Part L 2021",MATCH(C119,B58:B64,0)+57,MATCH(C119,B66:B72,0)+65)</f>
        <v>69</v>
      </c>
    </row>
    <row r="126" spans="2:20">
      <c r="B126" s="135" t="s">
        <v>733</v>
      </c>
    </row>
    <row r="127" spans="2:20">
      <c r="B127" s="158" t="s">
        <v>770</v>
      </c>
    </row>
    <row r="128" spans="2:20">
      <c r="B128" t="s">
        <v>618</v>
      </c>
      <c r="C128" s="160" t="str" cm="1">
        <f t="array" aca="1" ref="C128" ca="1">INDIRECT(ADDRESS(3,$C$123))</f>
        <v xml:space="preserve">Notional Building C&amp;B </v>
      </c>
    </row>
    <row r="129" spans="2:7">
      <c r="B129" t="s">
        <v>344</v>
      </c>
      <c r="C129" s="160" t="str" cm="1">
        <f t="array" aca="1" ref="C129" ca="1">INDIRECT(ADDRESS(4,$C$123))</f>
        <v>ASHP</v>
      </c>
    </row>
    <row r="130" spans="2:7">
      <c r="B130" t="s">
        <v>139</v>
      </c>
      <c r="C130" s="160" t="str" cm="1">
        <f t="array" aca="1" ref="C130" ca="1">INDIRECT(ADDRESS(5,$C$123))</f>
        <v>Natural Ventilation</v>
      </c>
    </row>
    <row r="131" spans="2:7" ht="43.2">
      <c r="C131" s="160" t="s">
        <v>743</v>
      </c>
      <c r="D131" s="50" t="s">
        <v>744</v>
      </c>
      <c r="E131" s="50" t="s">
        <v>745</v>
      </c>
    </row>
    <row r="132" spans="2:7">
      <c r="B132" t="s">
        <v>736</v>
      </c>
      <c r="C132" s="6" cm="1">
        <f t="array" aca="1" ref="C132" ca="1">INDIRECT(ADDRESS(33,$C$123))</f>
        <v>0</v>
      </c>
      <c r="D132" s="143">
        <f ca="1">C132*'C&amp;B'!$D$13</f>
        <v>0</v>
      </c>
      <c r="E132" s="143">
        <f ca="1">D132*Embodied!$C$24/1000</f>
        <v>0</v>
      </c>
    </row>
    <row r="133" spans="2:7">
      <c r="B133" t="s">
        <v>735</v>
      </c>
      <c r="C133" s="6" cm="1">
        <f t="array" aca="1" ref="C133" ca="1">INDIRECT(ADDRESS(34,$C$123))</f>
        <v>29.265602814459029</v>
      </c>
      <c r="D133" s="143">
        <f ca="1">C133*'C&amp;B'!$D$13</f>
        <v>2470.0168775403422</v>
      </c>
      <c r="E133" s="143">
        <f ca="1">D133*Embodied!$C$24/1000</f>
        <v>1482.0101265242054</v>
      </c>
      <c r="G133" s="143"/>
    </row>
    <row r="134" spans="2:7">
      <c r="B134" t="s">
        <v>738</v>
      </c>
      <c r="C134" s="6" cm="1">
        <f t="array" aca="1" ref="C134" ca="1">INDIRECT(ADDRESS($C$124,$C$123))</f>
        <v>0.90184672528261112</v>
      </c>
      <c r="D134" s="143">
        <f ca="1">C134*'C&amp;B'!$D$13</f>
        <v>76.115863613852383</v>
      </c>
      <c r="E134" s="143">
        <f ca="1">D134*Embodied!$C$24/1000</f>
        <v>45.669518168311427</v>
      </c>
    </row>
    <row r="135" spans="2:7">
      <c r="B135" t="s">
        <v>737</v>
      </c>
      <c r="C135" s="6">
        <f ca="1">C134*SAP!C143/'C&amp;B'!D13</f>
        <v>9.6872103701242125</v>
      </c>
      <c r="D135" s="143">
        <f ca="1">C135*'C&amp;B'!$D$13</f>
        <v>817.60055523848359</v>
      </c>
      <c r="E135" s="143">
        <f ca="1">D135*Embodied!$C$24/1000</f>
        <v>490.56033314309013</v>
      </c>
    </row>
    <row r="136" spans="2:7">
      <c r="B136" t="s">
        <v>740</v>
      </c>
      <c r="C136" s="156">
        <f>D136/'C&amp;B'!D13</f>
        <v>5.5531966065415626</v>
      </c>
      <c r="D136" s="154">
        <f>C122</f>
        <v>468.68979359210789</v>
      </c>
      <c r="E136" s="153">
        <f>D136*Embodied!$C$24</f>
        <v>281213.87615526473</v>
      </c>
    </row>
    <row r="138" spans="2:7">
      <c r="B138" s="1" t="s">
        <v>774</v>
      </c>
    </row>
    <row r="139" spans="2:7" ht="43.2">
      <c r="C139" s="161" t="s">
        <v>743</v>
      </c>
      <c r="D139" s="50" t="s">
        <v>744</v>
      </c>
      <c r="E139" s="50" t="s">
        <v>745</v>
      </c>
    </row>
    <row r="140" spans="2:7">
      <c r="B140" t="s">
        <v>775</v>
      </c>
      <c r="C140" s="6" cm="1">
        <f t="array" aca="1" ref="C140" ca="1">INDIRECT(ADDRESS(29,$C$123))</f>
        <v>11.811764705882357</v>
      </c>
      <c r="D140" s="143">
        <f ca="1">C140*'C&amp;B'!$D$13</f>
        <v>996.91294117647101</v>
      </c>
      <c r="E140" s="143">
        <f ca="1">D140*Embodied!$C$24/1000</f>
        <v>598.14776470588265</v>
      </c>
    </row>
    <row r="141" spans="2:7">
      <c r="B141" t="s">
        <v>776</v>
      </c>
      <c r="C141" s="6" cm="1">
        <f t="array" aca="1" ref="C141" ca="1">INDIRECT(ADDRESS(30,$C$123))</f>
        <v>10.534782608695654</v>
      </c>
      <c r="D141" s="143">
        <f ca="1">C141*'C&amp;B'!$D$13</f>
        <v>889.13565217391329</v>
      </c>
      <c r="E141" s="143">
        <f ca="1">D141*Embodied!$C$24/1000</f>
        <v>533.48139130434799</v>
      </c>
    </row>
    <row r="142" spans="2:7">
      <c r="B142" t="s">
        <v>777</v>
      </c>
      <c r="C142" s="6">
        <f ca="1">SUM(C140:C141)</f>
        <v>22.346547314578011</v>
      </c>
      <c r="D142" s="143">
        <f ca="1">SUM(D140:D141)</f>
        <v>1886.0485933503842</v>
      </c>
      <c r="E142" s="143">
        <f ca="1">SUM(E140:E141)</f>
        <v>1131.6291560102306</v>
      </c>
    </row>
    <row r="143" spans="2:7">
      <c r="B143" t="s">
        <v>778</v>
      </c>
      <c r="C143" s="6">
        <f ca="1">(C140*SAP!$C$13/SAP!$C$18)+(C141*SAP!$C$13/SAP!$C$19)</f>
        <v>7.208677893263391</v>
      </c>
      <c r="D143" s="143">
        <f ca="1">C143*'C&amp;B'!$D$13</f>
        <v>608.41241419143023</v>
      </c>
      <c r="E143" s="143">
        <f ca="1">D143*Embodied!$C$24/1000</f>
        <v>365.04744851485816</v>
      </c>
    </row>
    <row r="144" spans="2:7">
      <c r="C144" s="6"/>
    </row>
    <row r="145" spans="2:3">
      <c r="B145" s="1" t="s">
        <v>786</v>
      </c>
      <c r="C145" s="164"/>
    </row>
    <row r="146" spans="2:3">
      <c r="B146" t="s">
        <v>787</v>
      </c>
      <c r="C146" s="164"/>
    </row>
    <row r="147" spans="2:3">
      <c r="B147" t="s">
        <v>788</v>
      </c>
      <c r="C147" s="154" t="str">
        <f>IF(AND(C114="Bespoke",ISNUMBER(T121)),"Options Available",IF(SUM(D121:T121)=0,"Not Possible","Options Available"))</f>
        <v>Options Available</v>
      </c>
    </row>
  </sheetData>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BH147"/>
  <sheetViews>
    <sheetView zoomScale="85" zoomScaleNormal="85" workbookViewId="0">
      <pane xSplit="2" ySplit="3" topLeftCell="C4" activePane="bottomRight" state="frozen"/>
      <selection activeCell="B3" sqref="B3"/>
      <selection pane="topRight" activeCell="B3" sqref="B3"/>
      <selection pane="bottomLeft" activeCell="B3" sqref="B3"/>
      <selection pane="bottomRight" activeCell="B3" sqref="B3"/>
    </sheetView>
  </sheetViews>
  <sheetFormatPr defaultRowHeight="14.4"/>
  <cols>
    <col min="1" max="1" width="7.109375" customWidth="1"/>
    <col min="2" max="2" width="44.88671875" customWidth="1"/>
    <col min="3" max="3" width="30.6640625" style="162" customWidth="1"/>
    <col min="4" max="19" width="12.33203125" style="50" customWidth="1"/>
    <col min="20" max="20" width="12.33203125" customWidth="1"/>
    <col min="22" max="22" width="28" style="11" customWidth="1"/>
    <col min="23" max="23" width="9.44140625" customWidth="1"/>
    <col min="41" max="41" width="37.88671875" customWidth="1"/>
  </cols>
  <sheetData>
    <row r="1" spans="2:58" ht="16.5" customHeight="1">
      <c r="C1" s="63" t="s">
        <v>381</v>
      </c>
      <c r="D1" s="52" t="s">
        <v>382</v>
      </c>
      <c r="E1" s="53" t="s">
        <v>383</v>
      </c>
      <c r="F1" s="54" t="s">
        <v>384</v>
      </c>
      <c r="G1" s="134" t="s">
        <v>678</v>
      </c>
      <c r="H1" s="55" t="s">
        <v>385</v>
      </c>
      <c r="X1" s="50"/>
      <c r="Y1" s="4"/>
    </row>
    <row r="2" spans="2:58">
      <c r="B2" s="1" t="s">
        <v>784</v>
      </c>
      <c r="D2" s="51" t="s">
        <v>618</v>
      </c>
      <c r="E2" s="51"/>
      <c r="T2" s="50"/>
      <c r="U2" s="51"/>
      <c r="V2" s="51" t="s">
        <v>522</v>
      </c>
    </row>
    <row r="3" spans="2:58" s="120" customFormat="1" ht="72">
      <c r="B3" s="115" t="s">
        <v>294</v>
      </c>
      <c r="C3" s="116" t="s">
        <v>336</v>
      </c>
      <c r="D3" s="117" t="s">
        <v>343</v>
      </c>
      <c r="E3" s="117" t="s">
        <v>721</v>
      </c>
      <c r="F3" s="117" t="s">
        <v>721</v>
      </c>
      <c r="G3" s="117" t="s">
        <v>600</v>
      </c>
      <c r="H3" s="117" t="s">
        <v>600</v>
      </c>
      <c r="I3" s="117" t="s">
        <v>600</v>
      </c>
      <c r="J3" s="117" t="s">
        <v>600</v>
      </c>
      <c r="K3" s="117" t="s">
        <v>601</v>
      </c>
      <c r="L3" s="117" t="s">
        <v>601</v>
      </c>
      <c r="M3" s="117" t="s">
        <v>602</v>
      </c>
      <c r="N3" s="117" t="s">
        <v>602</v>
      </c>
      <c r="O3" s="117" t="s">
        <v>603</v>
      </c>
      <c r="P3" s="117" t="s">
        <v>603</v>
      </c>
      <c r="Q3" s="117" t="s">
        <v>604</v>
      </c>
      <c r="R3" s="117" t="s">
        <v>604</v>
      </c>
      <c r="S3" s="117" t="s">
        <v>351</v>
      </c>
      <c r="T3" s="117" t="s">
        <v>791</v>
      </c>
      <c r="U3" s="119"/>
      <c r="V3" s="139" t="s">
        <v>16</v>
      </c>
      <c r="W3" s="117" t="s">
        <v>343</v>
      </c>
      <c r="X3" s="117" t="s">
        <v>435</v>
      </c>
      <c r="Y3" s="117" t="s">
        <v>436</v>
      </c>
      <c r="Z3" s="117" t="s">
        <v>437</v>
      </c>
      <c r="AA3" s="117" t="s">
        <v>438</v>
      </c>
      <c r="AB3" s="117" t="s">
        <v>439</v>
      </c>
      <c r="AC3" s="117" t="s">
        <v>440</v>
      </c>
      <c r="AD3" s="117" t="s">
        <v>441</v>
      </c>
      <c r="AE3" s="117" t="s">
        <v>442</v>
      </c>
      <c r="AF3" s="117" t="s">
        <v>443</v>
      </c>
      <c r="AG3" s="117" t="s">
        <v>444</v>
      </c>
      <c r="AH3" s="117" t="s">
        <v>445</v>
      </c>
      <c r="AI3" s="117" t="s">
        <v>446</v>
      </c>
      <c r="AJ3" s="117" t="s">
        <v>447</v>
      </c>
      <c r="AK3" s="117" t="s">
        <v>677</v>
      </c>
      <c r="AL3" s="117" t="s">
        <v>351</v>
      </c>
      <c r="AM3" s="117" t="s">
        <v>791</v>
      </c>
      <c r="AO3" s="139" t="s">
        <v>695</v>
      </c>
      <c r="AP3" s="117" t="s">
        <v>343</v>
      </c>
      <c r="AQ3" s="117" t="s">
        <v>435</v>
      </c>
      <c r="AR3" s="117" t="s">
        <v>436</v>
      </c>
      <c r="AS3" s="117" t="s">
        <v>437</v>
      </c>
      <c r="AT3" s="117" t="s">
        <v>438</v>
      </c>
      <c r="AU3" s="117" t="s">
        <v>439</v>
      </c>
      <c r="AV3" s="117" t="s">
        <v>440</v>
      </c>
      <c r="AW3" s="117" t="s">
        <v>441</v>
      </c>
      <c r="AX3" s="117" t="s">
        <v>442</v>
      </c>
      <c r="AY3" s="117" t="s">
        <v>443</v>
      </c>
      <c r="AZ3" s="117" t="s">
        <v>444</v>
      </c>
      <c r="BA3" s="117" t="s">
        <v>445</v>
      </c>
      <c r="BB3" s="117" t="s">
        <v>446</v>
      </c>
      <c r="BC3" s="117" t="s">
        <v>447</v>
      </c>
      <c r="BD3" s="117" t="s">
        <v>677</v>
      </c>
      <c r="BE3" s="117" t="s">
        <v>351</v>
      </c>
      <c r="BF3" s="117" t="s">
        <v>791</v>
      </c>
    </row>
    <row r="4" spans="2:58">
      <c r="C4" s="129" t="s">
        <v>345</v>
      </c>
      <c r="D4" s="52" t="s">
        <v>29</v>
      </c>
      <c r="E4" s="54" t="s">
        <v>29</v>
      </c>
      <c r="F4" s="54" t="s">
        <v>20</v>
      </c>
      <c r="G4" s="54" t="s">
        <v>29</v>
      </c>
      <c r="H4" s="54" t="s">
        <v>20</v>
      </c>
      <c r="I4" s="54" t="s">
        <v>29</v>
      </c>
      <c r="J4" s="54" t="s">
        <v>20</v>
      </c>
      <c r="K4" s="54" t="s">
        <v>29</v>
      </c>
      <c r="L4" s="54" t="s">
        <v>20</v>
      </c>
      <c r="M4" s="54" t="s">
        <v>29</v>
      </c>
      <c r="N4" s="54" t="s">
        <v>20</v>
      </c>
      <c r="O4" s="54" t="s">
        <v>29</v>
      </c>
      <c r="P4" s="54" t="s">
        <v>20</v>
      </c>
      <c r="Q4" s="54" t="s">
        <v>29</v>
      </c>
      <c r="R4" s="54" t="s">
        <v>20</v>
      </c>
      <c r="S4" s="52" t="s">
        <v>20</v>
      </c>
      <c r="T4" s="134" t="str">
        <f>INPUT!C34</f>
        <v>ASHP</v>
      </c>
      <c r="U4" s="50"/>
      <c r="V4" s="11" t="s">
        <v>699</v>
      </c>
      <c r="W4" s="50">
        <f>IF(D4="Gas",'C&amp;B'!$E$247,'C&amp;B'!$E$257)</f>
        <v>7452</v>
      </c>
      <c r="X4" s="50">
        <f>IF(E4="Gas",'C&amp;B'!$E$247,'C&amp;B'!$E$257)</f>
        <v>7452</v>
      </c>
      <c r="Y4" s="50">
        <f>IF(F4="Gas",'C&amp;B'!$E$247,'C&amp;B'!$E$257)</f>
        <v>3033</v>
      </c>
      <c r="Z4" s="50">
        <f>IF(G4="Gas",'C&amp;B'!$E$247,'C&amp;B'!$E$257)</f>
        <v>7452</v>
      </c>
      <c r="AA4" s="50">
        <f>IF(H4="Gas",'C&amp;B'!$E$247,'C&amp;B'!$E$257)</f>
        <v>3033</v>
      </c>
      <c r="AB4" s="50">
        <f>IF(I4="Gas",'C&amp;B'!$E$247,'C&amp;B'!$E$257)</f>
        <v>7452</v>
      </c>
      <c r="AC4" s="50">
        <f>IF(J4="Gas",'C&amp;B'!$E$247,'C&amp;B'!$E$257)</f>
        <v>3033</v>
      </c>
      <c r="AD4" s="50">
        <f>IF(K4="Gas",'C&amp;B'!$E$247,'C&amp;B'!$E$257)</f>
        <v>7452</v>
      </c>
      <c r="AE4" s="50">
        <f>IF(L4="Gas",'C&amp;B'!$E$247,'C&amp;B'!$E$257)</f>
        <v>3033</v>
      </c>
      <c r="AF4" s="50">
        <f>IF(M4="Gas",'C&amp;B'!$E$247,'C&amp;B'!$E$257)</f>
        <v>7452</v>
      </c>
      <c r="AG4" s="50">
        <f>IF(N4="Gas",'C&amp;B'!$E$247,'C&amp;B'!$E$257)</f>
        <v>3033</v>
      </c>
      <c r="AH4" s="50">
        <f>IF(O4="Gas",'C&amp;B'!$E$247,'C&amp;B'!$E$257)</f>
        <v>7452</v>
      </c>
      <c r="AI4" s="50">
        <f>IF(P4="Gas",'C&amp;B'!$E$247,'C&amp;B'!$E$257)</f>
        <v>3033</v>
      </c>
      <c r="AJ4" s="50">
        <f>IF(Q4="Gas",'C&amp;B'!$E$247,'C&amp;B'!$E$257)</f>
        <v>7452</v>
      </c>
      <c r="AK4" s="50">
        <f>IF(R4="Gas",'C&amp;B'!$E$247,'C&amp;B'!$E$257)</f>
        <v>3033</v>
      </c>
      <c r="AL4" s="50">
        <f>IF(S4="Gas",'C&amp;B'!$E$247,'C&amp;B'!$E$257)</f>
        <v>3033</v>
      </c>
      <c r="AM4" s="50">
        <f>IF(T4="Gas",'C&amp;B'!$E$247,'C&amp;B'!$E$257)</f>
        <v>3033</v>
      </c>
      <c r="AO4" s="162">
        <v>1</v>
      </c>
      <c r="AP4" s="14">
        <f t="shared" ref="AP4:BE6" si="0">$AO4*W4</f>
        <v>7452</v>
      </c>
      <c r="AQ4" s="14">
        <f t="shared" si="0"/>
        <v>7452</v>
      </c>
      <c r="AR4" s="14">
        <f t="shared" si="0"/>
        <v>3033</v>
      </c>
      <c r="AS4" s="14">
        <f t="shared" si="0"/>
        <v>7452</v>
      </c>
      <c r="AT4" s="14">
        <f t="shared" si="0"/>
        <v>3033</v>
      </c>
      <c r="AU4" s="14">
        <f t="shared" si="0"/>
        <v>7452</v>
      </c>
      <c r="AV4" s="14">
        <f t="shared" si="0"/>
        <v>3033</v>
      </c>
      <c r="AW4" s="14">
        <f t="shared" si="0"/>
        <v>7452</v>
      </c>
      <c r="AX4" s="14">
        <f t="shared" si="0"/>
        <v>3033</v>
      </c>
      <c r="AY4" s="14">
        <f t="shared" si="0"/>
        <v>7452</v>
      </c>
      <c r="AZ4" s="14">
        <f t="shared" si="0"/>
        <v>3033</v>
      </c>
      <c r="BA4" s="14">
        <f t="shared" si="0"/>
        <v>7452</v>
      </c>
      <c r="BB4" s="14">
        <f t="shared" si="0"/>
        <v>3033</v>
      </c>
      <c r="BC4" s="14">
        <f t="shared" si="0"/>
        <v>7452</v>
      </c>
      <c r="BD4" s="14">
        <f t="shared" si="0"/>
        <v>3033</v>
      </c>
      <c r="BE4" s="14">
        <f t="shared" si="0"/>
        <v>3033</v>
      </c>
      <c r="BF4" s="14">
        <f t="shared" ref="AQ4:BF19" si="1">$AO4*AM4</f>
        <v>3033</v>
      </c>
    </row>
    <row r="5" spans="2:58" s="4" customFormat="1">
      <c r="C5" s="129" t="s">
        <v>342</v>
      </c>
      <c r="D5" s="141" t="s">
        <v>688</v>
      </c>
      <c r="E5" s="140" t="s">
        <v>688</v>
      </c>
      <c r="F5" s="140" t="s">
        <v>688</v>
      </c>
      <c r="G5" s="140" t="s">
        <v>688</v>
      </c>
      <c r="H5" s="140" t="s">
        <v>688</v>
      </c>
      <c r="I5" s="140" t="s">
        <v>142</v>
      </c>
      <c r="J5" s="140" t="s">
        <v>142</v>
      </c>
      <c r="K5" s="140" t="s">
        <v>142</v>
      </c>
      <c r="L5" s="140" t="s">
        <v>142</v>
      </c>
      <c r="M5" s="140" t="s">
        <v>142</v>
      </c>
      <c r="N5" s="140" t="s">
        <v>142</v>
      </c>
      <c r="O5" s="140" t="s">
        <v>142</v>
      </c>
      <c r="P5" s="140" t="s">
        <v>142</v>
      </c>
      <c r="Q5" s="140" t="s">
        <v>142</v>
      </c>
      <c r="R5" s="140" t="s">
        <v>142</v>
      </c>
      <c r="S5" s="141" t="s">
        <v>688</v>
      </c>
      <c r="T5" s="142" t="str">
        <f>INPUT!C32</f>
        <v>Natural Ventilation</v>
      </c>
      <c r="U5" s="162"/>
      <c r="V5" s="11" t="s">
        <v>699</v>
      </c>
      <c r="W5" s="162">
        <f>IF(D5="Natural Ventilation",'C&amp;B'!$E$233,'C&amp;B'!$E$237+'C&amp;B'!$E$242)</f>
        <v>480</v>
      </c>
      <c r="X5" s="162">
        <f>IF(E5="Natural Ventilation",'C&amp;B'!$E$233,'C&amp;B'!$E$237+'C&amp;B'!$E$242)</f>
        <v>480</v>
      </c>
      <c r="Y5" s="162">
        <f>IF(F5="Natural Ventilation",'C&amp;B'!$E$233,'C&amp;B'!$E$237+'C&amp;B'!$E$242)</f>
        <v>480</v>
      </c>
      <c r="Z5" s="162">
        <f>IF(G5="Natural Ventilation",'C&amp;B'!$E$233,'C&amp;B'!$E$237+'C&amp;B'!$E$242)</f>
        <v>480</v>
      </c>
      <c r="AA5" s="162">
        <f>IF(H5="Natural Ventilation",'C&amp;B'!$E$233,'C&amp;B'!$E$237+'C&amp;B'!$E$242)</f>
        <v>480</v>
      </c>
      <c r="AB5" s="162">
        <f>IF(I5="Natural Ventilation",'C&amp;B'!$E$233,'C&amp;B'!$E$237+'C&amp;B'!$E$242)</f>
        <v>1835</v>
      </c>
      <c r="AC5" s="162">
        <f>IF(J5="Natural Ventilation",'C&amp;B'!$E$233,'C&amp;B'!$E$237+'C&amp;B'!$E$242)</f>
        <v>1835</v>
      </c>
      <c r="AD5" s="162">
        <f>IF(K5="Natural Ventilation",'C&amp;B'!$E$233,'C&amp;B'!$E$237+'C&amp;B'!$E$242)</f>
        <v>1835</v>
      </c>
      <c r="AE5" s="162">
        <f>IF(L5="Natural Ventilation",'C&amp;B'!$E$233,'C&amp;B'!$E$237+'C&amp;B'!$E$242)</f>
        <v>1835</v>
      </c>
      <c r="AF5" s="162">
        <f>IF(M5="Natural Ventilation",'C&amp;B'!$E$233,'C&amp;B'!$E$237+'C&amp;B'!$E$242)</f>
        <v>1835</v>
      </c>
      <c r="AG5" s="162">
        <f>IF(N5="Natural Ventilation",'C&amp;B'!$E$233,'C&amp;B'!$E$237+'C&amp;B'!$E$242)</f>
        <v>1835</v>
      </c>
      <c r="AH5" s="162">
        <f>IF(O5="Natural Ventilation",'C&amp;B'!$E$233,'C&amp;B'!$E$237+'C&amp;B'!$E$242)</f>
        <v>1835</v>
      </c>
      <c r="AI5" s="162">
        <f>IF(P5="Natural Ventilation",'C&amp;B'!$E$233,'C&amp;B'!$E$237+'C&amp;B'!$E$242)</f>
        <v>1835</v>
      </c>
      <c r="AJ5" s="162">
        <f>IF(Q5="Natural Ventilation",'C&amp;B'!$E$233,'C&amp;B'!$E$237+'C&amp;B'!$E$242)</f>
        <v>1835</v>
      </c>
      <c r="AK5" s="162">
        <f>IF(R5="Natural Ventilation",'C&amp;B'!$E$233,'C&amp;B'!$E$237+'C&amp;B'!$E$242)</f>
        <v>1835</v>
      </c>
      <c r="AL5" s="162">
        <f>IF(S5="Natural Ventilation",'C&amp;B'!$E$233,'C&amp;B'!$E$237+'C&amp;B'!$E$242)</f>
        <v>480</v>
      </c>
      <c r="AM5" s="162">
        <f>IF(T5="Natural Ventilation",'C&amp;B'!$E$233,'C&amp;B'!$E$237+'C&amp;B'!$E$242)</f>
        <v>480</v>
      </c>
      <c r="AO5" s="162">
        <v>1</v>
      </c>
      <c r="AP5" s="14">
        <f t="shared" si="0"/>
        <v>480</v>
      </c>
      <c r="AQ5" s="14">
        <f t="shared" si="0"/>
        <v>480</v>
      </c>
      <c r="AR5" s="14">
        <f t="shared" si="0"/>
        <v>480</v>
      </c>
      <c r="AS5" s="14">
        <f t="shared" si="0"/>
        <v>480</v>
      </c>
      <c r="AT5" s="14">
        <f t="shared" si="0"/>
        <v>480</v>
      </c>
      <c r="AU5" s="14">
        <f t="shared" si="0"/>
        <v>1835</v>
      </c>
      <c r="AV5" s="14">
        <f t="shared" si="0"/>
        <v>1835</v>
      </c>
      <c r="AW5" s="14">
        <f t="shared" si="0"/>
        <v>1835</v>
      </c>
      <c r="AX5" s="14">
        <f t="shared" si="0"/>
        <v>1835</v>
      </c>
      <c r="AY5" s="14">
        <f t="shared" si="0"/>
        <v>1835</v>
      </c>
      <c r="AZ5" s="14">
        <f t="shared" si="1"/>
        <v>1835</v>
      </c>
      <c r="BA5" s="14">
        <f t="shared" si="1"/>
        <v>1835</v>
      </c>
      <c r="BB5" s="14">
        <f t="shared" si="1"/>
        <v>1835</v>
      </c>
      <c r="BC5" s="14">
        <f t="shared" si="1"/>
        <v>1835</v>
      </c>
      <c r="BD5" s="14">
        <f t="shared" si="1"/>
        <v>1835</v>
      </c>
      <c r="BE5" s="14">
        <f t="shared" si="1"/>
        <v>480</v>
      </c>
      <c r="BF5" s="14">
        <f t="shared" si="1"/>
        <v>480</v>
      </c>
    </row>
    <row r="6" spans="2:58">
      <c r="B6" s="59" t="s">
        <v>337</v>
      </c>
      <c r="C6" s="129" t="s">
        <v>339</v>
      </c>
      <c r="D6" s="52">
        <v>0.18</v>
      </c>
      <c r="E6" s="53">
        <f>'C&amp;B'!D64</f>
        <v>0.18</v>
      </c>
      <c r="F6" s="53">
        <f>E6</f>
        <v>0.18</v>
      </c>
      <c r="G6" s="54">
        <f>$O6</f>
        <v>0.18</v>
      </c>
      <c r="H6" s="54">
        <f t="shared" ref="H6:N6" si="2">$O6</f>
        <v>0.18</v>
      </c>
      <c r="I6" s="54">
        <f t="shared" si="2"/>
        <v>0.18</v>
      </c>
      <c r="J6" s="54">
        <f t="shared" si="2"/>
        <v>0.18</v>
      </c>
      <c r="K6" s="54">
        <f t="shared" si="2"/>
        <v>0.18</v>
      </c>
      <c r="L6" s="54">
        <f t="shared" si="2"/>
        <v>0.18</v>
      </c>
      <c r="M6" s="54">
        <f t="shared" si="2"/>
        <v>0.18</v>
      </c>
      <c r="N6" s="54">
        <f t="shared" si="2"/>
        <v>0.18</v>
      </c>
      <c r="O6" s="53">
        <f>'C&amp;B'!H64</f>
        <v>0.18</v>
      </c>
      <c r="P6" s="53">
        <f>O6</f>
        <v>0.18</v>
      </c>
      <c r="Q6" s="53">
        <f>'C&amp;B'!I64</f>
        <v>0.18</v>
      </c>
      <c r="R6" s="53">
        <f>Q6</f>
        <v>0.18</v>
      </c>
      <c r="S6" s="52">
        <v>0.15</v>
      </c>
      <c r="T6" s="134">
        <f>INPUT!C25</f>
        <v>0.18</v>
      </c>
      <c r="U6" s="50"/>
      <c r="V6" s="138" t="s">
        <v>694</v>
      </c>
      <c r="W6" s="50">
        <f>IF(ISNUMBER(D6),VLOOKUP(D6,'C&amp;B'!$C$178:$E$186,3,FALSE),0)</f>
        <v>221</v>
      </c>
      <c r="X6" s="50">
        <f>IF(ISNUMBER(E6),VLOOKUP(E6,'C&amp;B'!$C$178:$E$186,3,FALSE),0)</f>
        <v>221</v>
      </c>
      <c r="Y6" s="50">
        <f>IF(ISNUMBER(F6),VLOOKUP(F6,'C&amp;B'!$C$178:$E$186,3,FALSE),0)</f>
        <v>221</v>
      </c>
      <c r="Z6" s="50">
        <f>IF(ISNUMBER(G6),VLOOKUP(G6,'C&amp;B'!$C$178:$E$186,3,FALSE),0)</f>
        <v>221</v>
      </c>
      <c r="AA6" s="50">
        <f>IF(ISNUMBER(H6),VLOOKUP(H6,'C&amp;B'!$C$178:$E$186,3,FALSE),0)</f>
        <v>221</v>
      </c>
      <c r="AB6" s="50">
        <f>IF(ISNUMBER(I6),VLOOKUP(I6,'C&amp;B'!$C$178:$E$186,3,FALSE),0)</f>
        <v>221</v>
      </c>
      <c r="AC6" s="50">
        <f>IF(ISNUMBER(J6),VLOOKUP(J6,'C&amp;B'!$C$178:$E$186,3,FALSE),0)</f>
        <v>221</v>
      </c>
      <c r="AD6" s="50">
        <f>IF(ISNUMBER(K6),VLOOKUP(K6,'C&amp;B'!$C$178:$E$186,3,FALSE),0)</f>
        <v>221</v>
      </c>
      <c r="AE6" s="50">
        <f>IF(ISNUMBER(L6),VLOOKUP(L6,'C&amp;B'!$C$178:$E$186,3,FALSE),0)</f>
        <v>221</v>
      </c>
      <c r="AF6" s="50">
        <f>IF(ISNUMBER(M6),VLOOKUP(M6,'C&amp;B'!$C$178:$E$186,3,FALSE),0)</f>
        <v>221</v>
      </c>
      <c r="AG6" s="50">
        <f>IF(ISNUMBER(N6),VLOOKUP(N6,'C&amp;B'!$C$178:$E$186,3,FALSE),0)</f>
        <v>221</v>
      </c>
      <c r="AH6" s="50">
        <f>IF(ISNUMBER(O6),VLOOKUP(O6,'C&amp;B'!$C$178:$E$186,3,FALSE),0)</f>
        <v>221</v>
      </c>
      <c r="AI6" s="50">
        <f>IF(ISNUMBER(P6),VLOOKUP(P6,'C&amp;B'!$C$178:$E$186,3,FALSE),0)</f>
        <v>221</v>
      </c>
      <c r="AJ6" s="50">
        <f>IF(ISNUMBER(Q6),VLOOKUP(Q6,'C&amp;B'!$C$178:$E$186,3,FALSE),0)</f>
        <v>221</v>
      </c>
      <c r="AK6" s="50">
        <f>IF(ISNUMBER(R6),VLOOKUP(R6,'C&amp;B'!$C$178:$E$186,3,FALSE),0)</f>
        <v>221</v>
      </c>
      <c r="AL6" s="50">
        <f>IF(ISNUMBER(S6),VLOOKUP(S6,'C&amp;B'!$C$178:$E$186,3,FALSE),0)</f>
        <v>224</v>
      </c>
      <c r="AM6" s="50">
        <f>IF(ISNUMBER(T6),VLOOKUP(T6,'C&amp;B'!$C$178:$E$186,3,FALSE),0)</f>
        <v>221</v>
      </c>
      <c r="AO6" s="162">
        <f>'C&amp;B'!E8</f>
        <v>18</v>
      </c>
      <c r="AP6" s="14">
        <f>$AO6*W6</f>
        <v>3978</v>
      </c>
      <c r="AQ6" s="14">
        <f t="shared" si="0"/>
        <v>3978</v>
      </c>
      <c r="AR6" s="14">
        <f t="shared" si="0"/>
        <v>3978</v>
      </c>
      <c r="AS6" s="14">
        <f t="shared" si="0"/>
        <v>3978</v>
      </c>
      <c r="AT6" s="14">
        <f t="shared" si="0"/>
        <v>3978</v>
      </c>
      <c r="AU6" s="14">
        <f t="shared" si="0"/>
        <v>3978</v>
      </c>
      <c r="AV6" s="14">
        <f t="shared" si="0"/>
        <v>3978</v>
      </c>
      <c r="AW6" s="14">
        <f t="shared" si="0"/>
        <v>3978</v>
      </c>
      <c r="AX6" s="14">
        <f t="shared" si="0"/>
        <v>3978</v>
      </c>
      <c r="AY6" s="14">
        <f t="shared" si="0"/>
        <v>3978</v>
      </c>
      <c r="AZ6" s="14">
        <f t="shared" si="0"/>
        <v>3978</v>
      </c>
      <c r="BA6" s="14">
        <f t="shared" si="0"/>
        <v>3978</v>
      </c>
      <c r="BB6" s="14">
        <f t="shared" si="0"/>
        <v>3978</v>
      </c>
      <c r="BC6" s="14">
        <f t="shared" si="0"/>
        <v>3978</v>
      </c>
      <c r="BD6" s="14">
        <f t="shared" si="0"/>
        <v>3978</v>
      </c>
      <c r="BE6" s="14">
        <f t="shared" si="0"/>
        <v>4032</v>
      </c>
      <c r="BF6" s="14">
        <f t="shared" si="1"/>
        <v>3978</v>
      </c>
    </row>
    <row r="7" spans="2:58">
      <c r="B7" s="59" t="s">
        <v>338</v>
      </c>
      <c r="C7" s="129" t="s">
        <v>339</v>
      </c>
      <c r="D7" s="52">
        <f>G7</f>
        <v>0.21</v>
      </c>
      <c r="E7" s="53">
        <f>'C&amp;B'!D65</f>
        <v>0.21</v>
      </c>
      <c r="F7" s="53">
        <f t="shared" ref="F7:F15" si="3">E7</f>
        <v>0.21</v>
      </c>
      <c r="G7" s="54">
        <f t="shared" ref="G7:N15" si="4">$O7</f>
        <v>0.21</v>
      </c>
      <c r="H7" s="54">
        <f t="shared" si="4"/>
        <v>0.21</v>
      </c>
      <c r="I7" s="54">
        <f t="shared" si="4"/>
        <v>0.21</v>
      </c>
      <c r="J7" s="54">
        <f t="shared" si="4"/>
        <v>0.21</v>
      </c>
      <c r="K7" s="54">
        <f t="shared" si="4"/>
        <v>0.21</v>
      </c>
      <c r="L7" s="54">
        <f t="shared" si="4"/>
        <v>0.21</v>
      </c>
      <c r="M7" s="54">
        <f t="shared" si="4"/>
        <v>0.21</v>
      </c>
      <c r="N7" s="54">
        <f t="shared" si="4"/>
        <v>0.21</v>
      </c>
      <c r="O7" s="53">
        <f>'C&amp;B'!H65</f>
        <v>0.21</v>
      </c>
      <c r="P7" s="53">
        <f t="shared" ref="P7:R15" si="5">O7</f>
        <v>0.21</v>
      </c>
      <c r="Q7" s="53">
        <f>'C&amp;B'!I65</f>
        <v>0.21</v>
      </c>
      <c r="R7" s="53">
        <f t="shared" si="5"/>
        <v>0.21</v>
      </c>
      <c r="S7" s="52">
        <f>Q7</f>
        <v>0.21</v>
      </c>
      <c r="T7" s="134">
        <f>INPUT!C26</f>
        <v>0.21</v>
      </c>
      <c r="U7" s="50"/>
      <c r="V7" s="138" t="s">
        <v>694</v>
      </c>
      <c r="W7" s="50">
        <f>IF(ISNUMBER(D7),VLOOKUP(D7,'C&amp;B'!$C$188:$E$194,3,FALSE),0)</f>
        <v>146</v>
      </c>
      <c r="X7" s="50">
        <f>IF(ISNUMBER(E7),VLOOKUP(E7,'C&amp;B'!$C$188:$E$194,3,FALSE),0)</f>
        <v>146</v>
      </c>
      <c r="Y7" s="50">
        <f>IF(ISNUMBER(F7),VLOOKUP(F7,'C&amp;B'!$C$188:$E$194,3,FALSE),0)</f>
        <v>146</v>
      </c>
      <c r="Z7" s="50">
        <f>IF(ISNUMBER(G7),VLOOKUP(G7,'C&amp;B'!$C$188:$E$194,3,FALSE),0)</f>
        <v>146</v>
      </c>
      <c r="AA7" s="50">
        <f>IF(ISNUMBER(H7),VLOOKUP(H7,'C&amp;B'!$C$188:$E$194,3,FALSE),0)</f>
        <v>146</v>
      </c>
      <c r="AB7" s="50">
        <f>IF(ISNUMBER(I7),VLOOKUP(I7,'C&amp;B'!$C$188:$E$194,3,FALSE),0)</f>
        <v>146</v>
      </c>
      <c r="AC7" s="50">
        <f>IF(ISNUMBER(J7),VLOOKUP(J7,'C&amp;B'!$C$188:$E$194,3,FALSE),0)</f>
        <v>146</v>
      </c>
      <c r="AD7" s="50">
        <f>IF(ISNUMBER(K7),VLOOKUP(K7,'C&amp;B'!$C$188:$E$194,3,FALSE),0)</f>
        <v>146</v>
      </c>
      <c r="AE7" s="50">
        <f>IF(ISNUMBER(L7),VLOOKUP(L7,'C&amp;B'!$C$188:$E$194,3,FALSE),0)</f>
        <v>146</v>
      </c>
      <c r="AF7" s="50">
        <f>IF(ISNUMBER(M7),VLOOKUP(M7,'C&amp;B'!$C$188:$E$194,3,FALSE),0)</f>
        <v>146</v>
      </c>
      <c r="AG7" s="50">
        <f>IF(ISNUMBER(N7),VLOOKUP(N7,'C&amp;B'!$C$188:$E$194,3,FALSE),0)</f>
        <v>146</v>
      </c>
      <c r="AH7" s="50">
        <f>IF(ISNUMBER(O7),VLOOKUP(O7,'C&amp;B'!$C$188:$E$194,3,FALSE),0)</f>
        <v>146</v>
      </c>
      <c r="AI7" s="50">
        <f>IF(ISNUMBER(P7),VLOOKUP(P7,'C&amp;B'!$C$188:$E$194,3,FALSE),0)</f>
        <v>146</v>
      </c>
      <c r="AJ7" s="50">
        <f>IF(ISNUMBER(Q7),VLOOKUP(Q7,'C&amp;B'!$C$188:$E$194,3,FALSE),0)</f>
        <v>146</v>
      </c>
      <c r="AK7" s="50">
        <f>IF(ISNUMBER(R7),VLOOKUP(R7,'C&amp;B'!$C$188:$E$194,3,FALSE),0)</f>
        <v>146</v>
      </c>
      <c r="AL7" s="50">
        <f>IF(ISNUMBER(S7),VLOOKUP(S7,'C&amp;B'!$C$188:$E$194,3,FALSE),0)</f>
        <v>146</v>
      </c>
      <c r="AM7" s="50">
        <f>IF(ISNUMBER(T7),VLOOKUP(T7,'C&amp;B'!$C$188:$E$194,3,FALSE),0)</f>
        <v>146</v>
      </c>
      <c r="AO7" s="162">
        <f>'C&amp;B'!E9</f>
        <v>24</v>
      </c>
      <c r="AP7" s="14">
        <f t="shared" ref="AP7:BE26" si="6">$AO7*W7</f>
        <v>3504</v>
      </c>
      <c r="AQ7" s="14">
        <f t="shared" si="1"/>
        <v>3504</v>
      </c>
      <c r="AR7" s="14">
        <f t="shared" si="1"/>
        <v>3504</v>
      </c>
      <c r="AS7" s="14">
        <f t="shared" si="1"/>
        <v>3504</v>
      </c>
      <c r="AT7" s="14">
        <f t="shared" si="1"/>
        <v>3504</v>
      </c>
      <c r="AU7" s="14">
        <f t="shared" si="1"/>
        <v>3504</v>
      </c>
      <c r="AV7" s="14">
        <f t="shared" si="1"/>
        <v>3504</v>
      </c>
      <c r="AW7" s="14">
        <f t="shared" si="1"/>
        <v>3504</v>
      </c>
      <c r="AX7" s="14">
        <f t="shared" si="1"/>
        <v>3504</v>
      </c>
      <c r="AY7" s="14">
        <f t="shared" si="1"/>
        <v>3504</v>
      </c>
      <c r="AZ7" s="14">
        <f t="shared" si="1"/>
        <v>3504</v>
      </c>
      <c r="BA7" s="14">
        <f t="shared" si="1"/>
        <v>3504</v>
      </c>
      <c r="BB7" s="14">
        <f t="shared" si="1"/>
        <v>3504</v>
      </c>
      <c r="BC7" s="14">
        <f t="shared" si="1"/>
        <v>3504</v>
      </c>
      <c r="BD7" s="14">
        <f t="shared" si="1"/>
        <v>3504</v>
      </c>
      <c r="BE7" s="14">
        <f t="shared" si="1"/>
        <v>3504</v>
      </c>
      <c r="BF7" s="14">
        <f t="shared" si="1"/>
        <v>3504</v>
      </c>
    </row>
    <row r="8" spans="2:58">
      <c r="B8" s="59" t="s">
        <v>131</v>
      </c>
      <c r="C8" s="129" t="s">
        <v>339</v>
      </c>
      <c r="D8" s="52">
        <v>0.13</v>
      </c>
      <c r="E8" s="53">
        <f>'C&amp;B'!D66</f>
        <v>0.13</v>
      </c>
      <c r="F8" s="53">
        <f t="shared" si="3"/>
        <v>0.13</v>
      </c>
      <c r="G8" s="54">
        <f t="shared" si="4"/>
        <v>0.15</v>
      </c>
      <c r="H8" s="54">
        <f t="shared" si="4"/>
        <v>0.15</v>
      </c>
      <c r="I8" s="54">
        <f t="shared" si="4"/>
        <v>0.15</v>
      </c>
      <c r="J8" s="54">
        <f t="shared" si="4"/>
        <v>0.15</v>
      </c>
      <c r="K8" s="54">
        <f t="shared" si="4"/>
        <v>0.15</v>
      </c>
      <c r="L8" s="54">
        <f t="shared" si="4"/>
        <v>0.15</v>
      </c>
      <c r="M8" s="54">
        <f t="shared" si="4"/>
        <v>0.15</v>
      </c>
      <c r="N8" s="54">
        <f t="shared" si="4"/>
        <v>0.15</v>
      </c>
      <c r="O8" s="53">
        <f>'C&amp;B'!H66</f>
        <v>0.15</v>
      </c>
      <c r="P8" s="53">
        <f t="shared" si="5"/>
        <v>0.15</v>
      </c>
      <c r="Q8" s="53">
        <f>'C&amp;B'!I66</f>
        <v>0.11</v>
      </c>
      <c r="R8" s="53">
        <f t="shared" si="5"/>
        <v>0.11</v>
      </c>
      <c r="S8" s="52">
        <v>0.11</v>
      </c>
      <c r="T8" s="134">
        <f>INPUT!C27</f>
        <v>0.13</v>
      </c>
      <c r="U8" s="50"/>
      <c r="V8" s="138" t="s">
        <v>694</v>
      </c>
      <c r="W8" s="50">
        <f>IF(ISNUMBER(D8),VLOOKUP(D8,'C&amp;B'!$C$196:$E$202,3,FALSE),0)</f>
        <v>152</v>
      </c>
      <c r="X8" s="50">
        <f>IF(ISNUMBER(E8),VLOOKUP(E8,'C&amp;B'!$C$196:$E$202,3,FALSE),0)</f>
        <v>152</v>
      </c>
      <c r="Y8" s="50">
        <f>IF(ISNUMBER(F8),VLOOKUP(F8,'C&amp;B'!$C$196:$E$202,3,FALSE),0)</f>
        <v>152</v>
      </c>
      <c r="Z8" s="50">
        <f>IF(ISNUMBER(G8),VLOOKUP(G8,'C&amp;B'!$C$196:$E$202,3,FALSE),0)</f>
        <v>146</v>
      </c>
      <c r="AA8" s="50">
        <f>IF(ISNUMBER(H8),VLOOKUP(H8,'C&amp;B'!$C$196:$E$202,3,FALSE),0)</f>
        <v>146</v>
      </c>
      <c r="AB8" s="50">
        <f>IF(ISNUMBER(I8),VLOOKUP(I8,'C&amp;B'!$C$196:$E$202,3,FALSE),0)</f>
        <v>146</v>
      </c>
      <c r="AC8" s="50">
        <f>IF(ISNUMBER(J8),VLOOKUP(J8,'C&amp;B'!$C$196:$E$202,3,FALSE),0)</f>
        <v>146</v>
      </c>
      <c r="AD8" s="50">
        <f>IF(ISNUMBER(K8),VLOOKUP(K8,'C&amp;B'!$C$196:$E$202,3,FALSE),0)</f>
        <v>146</v>
      </c>
      <c r="AE8" s="50">
        <f>IF(ISNUMBER(L8),VLOOKUP(L8,'C&amp;B'!$C$196:$E$202,3,FALSE),0)</f>
        <v>146</v>
      </c>
      <c r="AF8" s="50">
        <f>IF(ISNUMBER(M8),VLOOKUP(M8,'C&amp;B'!$C$196:$E$202,3,FALSE),0)</f>
        <v>146</v>
      </c>
      <c r="AG8" s="50">
        <f>IF(ISNUMBER(N8),VLOOKUP(N8,'C&amp;B'!$C$196:$E$202,3,FALSE),0)</f>
        <v>146</v>
      </c>
      <c r="AH8" s="50">
        <f>IF(ISNUMBER(O8),VLOOKUP(O8,'C&amp;B'!$C$196:$E$202,3,FALSE),0)</f>
        <v>146</v>
      </c>
      <c r="AI8" s="50">
        <f>IF(ISNUMBER(P8),VLOOKUP(P8,'C&amp;B'!$C$196:$E$202,3,FALSE),0)</f>
        <v>146</v>
      </c>
      <c r="AJ8" s="50">
        <f>IF(ISNUMBER(Q8),VLOOKUP(Q8,'C&amp;B'!$C$196:$E$202,3,FALSE),0)</f>
        <v>157</v>
      </c>
      <c r="AK8" s="50">
        <f>IF(ISNUMBER(R8),VLOOKUP(R8,'C&amp;B'!$C$196:$E$202,3,FALSE),0)</f>
        <v>157</v>
      </c>
      <c r="AL8" s="50">
        <f>IF(ISNUMBER(S8),VLOOKUP(S8,'C&amp;B'!$C$196:$E$202,3,FALSE),0)</f>
        <v>157</v>
      </c>
      <c r="AM8" s="50">
        <f>IF(ISNUMBER(T8),VLOOKUP(T8,'C&amp;B'!$C$196:$E$202,3,FALSE),0)</f>
        <v>152</v>
      </c>
      <c r="AO8" s="6">
        <f>'C&amp;B'!E12/'C&amp;B'!E18</f>
        <v>25</v>
      </c>
      <c r="AP8" s="14">
        <f t="shared" si="6"/>
        <v>3800</v>
      </c>
      <c r="AQ8" s="14">
        <f t="shared" si="1"/>
        <v>3800</v>
      </c>
      <c r="AR8" s="14">
        <f t="shared" si="1"/>
        <v>3800</v>
      </c>
      <c r="AS8" s="14">
        <f t="shared" si="1"/>
        <v>3650</v>
      </c>
      <c r="AT8" s="14">
        <f t="shared" si="1"/>
        <v>3650</v>
      </c>
      <c r="AU8" s="14">
        <f t="shared" si="1"/>
        <v>3650</v>
      </c>
      <c r="AV8" s="14">
        <f t="shared" si="1"/>
        <v>3650</v>
      </c>
      <c r="AW8" s="14">
        <f t="shared" si="1"/>
        <v>3650</v>
      </c>
      <c r="AX8" s="14">
        <f t="shared" si="1"/>
        <v>3650</v>
      </c>
      <c r="AY8" s="14">
        <f t="shared" si="1"/>
        <v>3650</v>
      </c>
      <c r="AZ8" s="14">
        <f t="shared" si="1"/>
        <v>3650</v>
      </c>
      <c r="BA8" s="14">
        <f t="shared" si="1"/>
        <v>3650</v>
      </c>
      <c r="BB8" s="14">
        <f t="shared" si="1"/>
        <v>3650</v>
      </c>
      <c r="BC8" s="14">
        <f t="shared" si="1"/>
        <v>3925</v>
      </c>
      <c r="BD8" s="14">
        <f t="shared" si="1"/>
        <v>3925</v>
      </c>
      <c r="BE8" s="14">
        <f t="shared" si="1"/>
        <v>3925</v>
      </c>
      <c r="BF8" s="14">
        <f t="shared" si="1"/>
        <v>3800</v>
      </c>
    </row>
    <row r="9" spans="2:58">
      <c r="B9" s="59" t="s">
        <v>341</v>
      </c>
      <c r="C9" s="129" t="s">
        <v>339</v>
      </c>
      <c r="D9" s="52">
        <v>0.11</v>
      </c>
      <c r="E9" s="53">
        <f>'C&amp;B'!D67</f>
        <v>0.13</v>
      </c>
      <c r="F9" s="53">
        <f t="shared" si="3"/>
        <v>0.13</v>
      </c>
      <c r="G9" s="54">
        <f t="shared" si="4"/>
        <v>0.11</v>
      </c>
      <c r="H9" s="54">
        <f t="shared" si="4"/>
        <v>0.11</v>
      </c>
      <c r="I9" s="54">
        <f t="shared" si="4"/>
        <v>0.11</v>
      </c>
      <c r="J9" s="54">
        <f t="shared" si="4"/>
        <v>0.11</v>
      </c>
      <c r="K9" s="54">
        <f t="shared" si="4"/>
        <v>0.11</v>
      </c>
      <c r="L9" s="54">
        <f t="shared" si="4"/>
        <v>0.11</v>
      </c>
      <c r="M9" s="54">
        <f t="shared" si="4"/>
        <v>0.11</v>
      </c>
      <c r="N9" s="54">
        <f t="shared" si="4"/>
        <v>0.11</v>
      </c>
      <c r="O9" s="53">
        <f>'C&amp;B'!H67</f>
        <v>0.11</v>
      </c>
      <c r="P9" s="53">
        <f t="shared" si="5"/>
        <v>0.11</v>
      </c>
      <c r="Q9" s="53">
        <f>'C&amp;B'!I67</f>
        <v>0.11</v>
      </c>
      <c r="R9" s="53">
        <f t="shared" si="5"/>
        <v>0.11</v>
      </c>
      <c r="S9" s="52">
        <v>0.11</v>
      </c>
      <c r="T9" s="134">
        <f>INPUT!C28</f>
        <v>0.13</v>
      </c>
      <c r="U9" s="50"/>
      <c r="V9" s="138" t="s">
        <v>694</v>
      </c>
      <c r="W9" s="50">
        <f>IF(ISNUMBER(D9),VLOOKUP(D9,'C&amp;B'!$C$204:$E$210,3,FALSE),0)</f>
        <v>187</v>
      </c>
      <c r="X9" s="50">
        <f>IF(ISNUMBER(E9),VLOOKUP(E9,'C&amp;B'!$C$204:$E$210,3,FALSE),0)</f>
        <v>185</v>
      </c>
      <c r="Y9" s="50">
        <f>IF(ISNUMBER(F9),VLOOKUP(F9,'C&amp;B'!$C$204:$E$210,3,FALSE),0)</f>
        <v>185</v>
      </c>
      <c r="Z9" s="50">
        <f>IF(ISNUMBER(G9),VLOOKUP(G9,'C&amp;B'!$C$204:$E$210,3,FALSE),0)</f>
        <v>187</v>
      </c>
      <c r="AA9" s="50">
        <f>IF(ISNUMBER(H9),VLOOKUP(H9,'C&amp;B'!$C$204:$E$210,3,FALSE),0)</f>
        <v>187</v>
      </c>
      <c r="AB9" s="50">
        <f>IF(ISNUMBER(I9),VLOOKUP(I9,'C&amp;B'!$C$204:$E$210,3,FALSE),0)</f>
        <v>187</v>
      </c>
      <c r="AC9" s="50">
        <f>IF(ISNUMBER(J9),VLOOKUP(J9,'C&amp;B'!$C$204:$E$210,3,FALSE),0)</f>
        <v>187</v>
      </c>
      <c r="AD9" s="50">
        <f>IF(ISNUMBER(K9),VLOOKUP(K9,'C&amp;B'!$C$204:$E$210,3,FALSE),0)</f>
        <v>187</v>
      </c>
      <c r="AE9" s="50">
        <f>IF(ISNUMBER(L9),VLOOKUP(L9,'C&amp;B'!$C$204:$E$210,3,FALSE),0)</f>
        <v>187</v>
      </c>
      <c r="AF9" s="50">
        <f>IF(ISNUMBER(M9),VLOOKUP(M9,'C&amp;B'!$C$204:$E$210,3,FALSE),0)</f>
        <v>187</v>
      </c>
      <c r="AG9" s="50">
        <f>IF(ISNUMBER(N9),VLOOKUP(N9,'C&amp;B'!$C$204:$E$210,3,FALSE),0)</f>
        <v>187</v>
      </c>
      <c r="AH9" s="50">
        <f>IF(ISNUMBER(O9),VLOOKUP(O9,'C&amp;B'!$C$204:$E$210,3,FALSE),0)</f>
        <v>187</v>
      </c>
      <c r="AI9" s="50">
        <f>IF(ISNUMBER(P9),VLOOKUP(P9,'C&amp;B'!$C$204:$E$210,3,FALSE),0)</f>
        <v>187</v>
      </c>
      <c r="AJ9" s="50">
        <f>IF(ISNUMBER(Q9),VLOOKUP(Q9,'C&amp;B'!$C$204:$E$210,3,FALSE),0)</f>
        <v>187</v>
      </c>
      <c r="AK9" s="50">
        <f>IF(ISNUMBER(R9),VLOOKUP(R9,'C&amp;B'!$C$204:$E$210,3,FALSE),0)</f>
        <v>187</v>
      </c>
      <c r="AL9" s="50">
        <f>IF(ISNUMBER(S9),VLOOKUP(S9,'C&amp;B'!$C$204:$E$210,3,FALSE),0)</f>
        <v>187</v>
      </c>
      <c r="AM9" s="50">
        <f>IF(ISNUMBER(T9),VLOOKUP(T9,'C&amp;B'!$C$204:$E$210,3,FALSE),0)</f>
        <v>185</v>
      </c>
      <c r="AO9" s="6">
        <f>'C&amp;B'!G10/'C&amp;B'!E18</f>
        <v>25</v>
      </c>
      <c r="AP9" s="14">
        <f t="shared" si="6"/>
        <v>4675</v>
      </c>
      <c r="AQ9" s="14">
        <f t="shared" si="1"/>
        <v>4625</v>
      </c>
      <c r="AR9" s="14">
        <f t="shared" si="1"/>
        <v>4625</v>
      </c>
      <c r="AS9" s="14">
        <f t="shared" si="1"/>
        <v>4675</v>
      </c>
      <c r="AT9" s="14">
        <f t="shared" si="1"/>
        <v>4675</v>
      </c>
      <c r="AU9" s="14">
        <f t="shared" si="1"/>
        <v>4675</v>
      </c>
      <c r="AV9" s="14">
        <f t="shared" si="1"/>
        <v>4675</v>
      </c>
      <c r="AW9" s="14">
        <f t="shared" si="1"/>
        <v>4675</v>
      </c>
      <c r="AX9" s="14">
        <f t="shared" si="1"/>
        <v>4675</v>
      </c>
      <c r="AY9" s="14">
        <f t="shared" si="1"/>
        <v>4675</v>
      </c>
      <c r="AZ9" s="14">
        <f t="shared" si="1"/>
        <v>4675</v>
      </c>
      <c r="BA9" s="14">
        <f t="shared" si="1"/>
        <v>4675</v>
      </c>
      <c r="BB9" s="14">
        <f t="shared" si="1"/>
        <v>4675</v>
      </c>
      <c r="BC9" s="14">
        <f t="shared" si="1"/>
        <v>4675</v>
      </c>
      <c r="BD9" s="14">
        <f t="shared" si="1"/>
        <v>4675</v>
      </c>
      <c r="BE9" s="14">
        <f t="shared" si="1"/>
        <v>4675</v>
      </c>
      <c r="BF9" s="14">
        <f t="shared" si="1"/>
        <v>4625</v>
      </c>
    </row>
    <row r="10" spans="2:58">
      <c r="B10" s="59" t="s">
        <v>340</v>
      </c>
      <c r="C10" s="129" t="s">
        <v>339</v>
      </c>
      <c r="D10" s="52">
        <v>0.11</v>
      </c>
      <c r="E10" s="53">
        <f>E9</f>
        <v>0.13</v>
      </c>
      <c r="F10" s="53">
        <f t="shared" si="3"/>
        <v>0.13</v>
      </c>
      <c r="G10" s="54">
        <f t="shared" si="4"/>
        <v>0.11</v>
      </c>
      <c r="H10" s="54">
        <f t="shared" si="4"/>
        <v>0.11</v>
      </c>
      <c r="I10" s="54">
        <f t="shared" si="4"/>
        <v>0.11</v>
      </c>
      <c r="J10" s="54">
        <f t="shared" si="4"/>
        <v>0.11</v>
      </c>
      <c r="K10" s="54">
        <f t="shared" si="4"/>
        <v>0.11</v>
      </c>
      <c r="L10" s="54">
        <f t="shared" si="4"/>
        <v>0.11</v>
      </c>
      <c r="M10" s="54">
        <f t="shared" si="4"/>
        <v>0.11</v>
      </c>
      <c r="N10" s="54">
        <f t="shared" si="4"/>
        <v>0.11</v>
      </c>
      <c r="O10" s="53">
        <f>O9</f>
        <v>0.11</v>
      </c>
      <c r="P10" s="53">
        <f t="shared" si="5"/>
        <v>0.11</v>
      </c>
      <c r="Q10" s="53">
        <f>Q9</f>
        <v>0.11</v>
      </c>
      <c r="R10" s="53">
        <f t="shared" si="5"/>
        <v>0.11</v>
      </c>
      <c r="S10" s="52">
        <v>0.11</v>
      </c>
      <c r="T10" s="134">
        <f>T9</f>
        <v>0.13</v>
      </c>
      <c r="U10" s="50"/>
      <c r="V10" s="138" t="s">
        <v>694</v>
      </c>
      <c r="W10" s="50">
        <f>W9</f>
        <v>187</v>
      </c>
      <c r="X10" s="50">
        <f t="shared" ref="X10:AM10" si="7">X9</f>
        <v>185</v>
      </c>
      <c r="Y10" s="50">
        <f t="shared" si="7"/>
        <v>185</v>
      </c>
      <c r="Z10" s="50">
        <f t="shared" si="7"/>
        <v>187</v>
      </c>
      <c r="AA10" s="50">
        <f t="shared" si="7"/>
        <v>187</v>
      </c>
      <c r="AB10" s="50">
        <f t="shared" si="7"/>
        <v>187</v>
      </c>
      <c r="AC10" s="50">
        <f t="shared" si="7"/>
        <v>187</v>
      </c>
      <c r="AD10" s="50">
        <f t="shared" si="7"/>
        <v>187</v>
      </c>
      <c r="AE10" s="50">
        <f t="shared" si="7"/>
        <v>187</v>
      </c>
      <c r="AF10" s="50">
        <f t="shared" si="7"/>
        <v>187</v>
      </c>
      <c r="AG10" s="50">
        <f t="shared" si="7"/>
        <v>187</v>
      </c>
      <c r="AH10" s="50">
        <f t="shared" si="7"/>
        <v>187</v>
      </c>
      <c r="AI10" s="50">
        <f t="shared" si="7"/>
        <v>187</v>
      </c>
      <c r="AJ10" s="50">
        <f t="shared" si="7"/>
        <v>187</v>
      </c>
      <c r="AK10" s="50">
        <f t="shared" si="7"/>
        <v>187</v>
      </c>
      <c r="AL10" s="50">
        <f t="shared" si="7"/>
        <v>187</v>
      </c>
      <c r="AM10" s="50">
        <f t="shared" si="7"/>
        <v>185</v>
      </c>
      <c r="AO10" s="162">
        <f>'C&amp;B'!G11</f>
        <v>0</v>
      </c>
      <c r="AP10" s="14">
        <f t="shared" si="6"/>
        <v>0</v>
      </c>
      <c r="AQ10" s="14">
        <f t="shared" si="1"/>
        <v>0</v>
      </c>
      <c r="AR10" s="14">
        <f t="shared" si="1"/>
        <v>0</v>
      </c>
      <c r="AS10" s="14">
        <f t="shared" si="1"/>
        <v>0</v>
      </c>
      <c r="AT10" s="14">
        <f t="shared" si="1"/>
        <v>0</v>
      </c>
      <c r="AU10" s="14">
        <f t="shared" si="1"/>
        <v>0</v>
      </c>
      <c r="AV10" s="14">
        <f t="shared" si="1"/>
        <v>0</v>
      </c>
      <c r="AW10" s="14">
        <f t="shared" si="1"/>
        <v>0</v>
      </c>
      <c r="AX10" s="14">
        <f t="shared" si="1"/>
        <v>0</v>
      </c>
      <c r="AY10" s="14">
        <f t="shared" si="1"/>
        <v>0</v>
      </c>
      <c r="AZ10" s="14">
        <f t="shared" si="1"/>
        <v>0</v>
      </c>
      <c r="BA10" s="14">
        <f t="shared" si="1"/>
        <v>0</v>
      </c>
      <c r="BB10" s="14">
        <f t="shared" si="1"/>
        <v>0</v>
      </c>
      <c r="BC10" s="14">
        <f t="shared" si="1"/>
        <v>0</v>
      </c>
      <c r="BD10" s="14">
        <f t="shared" si="1"/>
        <v>0</v>
      </c>
      <c r="BE10" s="14">
        <f t="shared" si="1"/>
        <v>0</v>
      </c>
      <c r="BF10" s="14">
        <f t="shared" si="1"/>
        <v>0</v>
      </c>
    </row>
    <row r="11" spans="2:58">
      <c r="B11" s="59" t="s">
        <v>136</v>
      </c>
      <c r="C11" s="129" t="s">
        <v>339</v>
      </c>
      <c r="D11" s="52">
        <v>1</v>
      </c>
      <c r="E11" s="53">
        <f>'C&amp;B'!D68</f>
        <v>1</v>
      </c>
      <c r="F11" s="53">
        <f t="shared" si="3"/>
        <v>1</v>
      </c>
      <c r="G11" s="54">
        <f t="shared" si="4"/>
        <v>1.4</v>
      </c>
      <c r="H11" s="54">
        <f t="shared" si="4"/>
        <v>1.4</v>
      </c>
      <c r="I11" s="54">
        <f t="shared" si="4"/>
        <v>1.4</v>
      </c>
      <c r="J11" s="54">
        <f t="shared" si="4"/>
        <v>1.4</v>
      </c>
      <c r="K11" s="54">
        <f t="shared" si="4"/>
        <v>1.4</v>
      </c>
      <c r="L11" s="54">
        <f t="shared" si="4"/>
        <v>1.4</v>
      </c>
      <c r="M11" s="54">
        <f t="shared" si="4"/>
        <v>1.4</v>
      </c>
      <c r="N11" s="54">
        <f t="shared" si="4"/>
        <v>1.4</v>
      </c>
      <c r="O11" s="53">
        <f>'C&amp;B'!H68</f>
        <v>1.4</v>
      </c>
      <c r="P11" s="53">
        <f t="shared" si="5"/>
        <v>1.4</v>
      </c>
      <c r="Q11" s="53">
        <f>'C&amp;B'!I68</f>
        <v>1.4</v>
      </c>
      <c r="R11" s="53">
        <f t="shared" si="5"/>
        <v>1.4</v>
      </c>
      <c r="S11" s="52">
        <v>1</v>
      </c>
      <c r="T11" s="134">
        <f>INPUT!C29</f>
        <v>1</v>
      </c>
      <c r="U11" s="50"/>
      <c r="V11" s="138" t="s">
        <v>694</v>
      </c>
      <c r="W11" s="50">
        <f>IF(ISNUMBER(D11),VLOOKUP(D11,'C&amp;B'!$C$212:$E$216,3,FALSE),0)</f>
        <v>330</v>
      </c>
      <c r="X11" s="50">
        <f>IF(ISNUMBER(E11),VLOOKUP(E11,'C&amp;B'!$C$212:$E$216,3,FALSE),0)</f>
        <v>330</v>
      </c>
      <c r="Y11" s="50">
        <f>IF(ISNUMBER(F11),VLOOKUP(F11,'C&amp;B'!$C$212:$E$216,3,FALSE),0)</f>
        <v>330</v>
      </c>
      <c r="Z11" s="50">
        <f>IF(ISNUMBER(G11),VLOOKUP(G11,'C&amp;B'!$C$212:$E$216,3,FALSE),0)</f>
        <v>240</v>
      </c>
      <c r="AA11" s="50">
        <f>IF(ISNUMBER(H11),VLOOKUP(H11,'C&amp;B'!$C$212:$E$216,3,FALSE),0)</f>
        <v>240</v>
      </c>
      <c r="AB11" s="50">
        <f>IF(ISNUMBER(I11),VLOOKUP(I11,'C&amp;B'!$C$212:$E$216,3,FALSE),0)</f>
        <v>240</v>
      </c>
      <c r="AC11" s="50">
        <f>IF(ISNUMBER(J11),VLOOKUP(J11,'C&amp;B'!$C$212:$E$216,3,FALSE),0)</f>
        <v>240</v>
      </c>
      <c r="AD11" s="50">
        <f>IF(ISNUMBER(K11),VLOOKUP(K11,'C&amp;B'!$C$212:$E$216,3,FALSE),0)</f>
        <v>240</v>
      </c>
      <c r="AE11" s="50">
        <f>IF(ISNUMBER(L11),VLOOKUP(L11,'C&amp;B'!$C$212:$E$216,3,FALSE),0)</f>
        <v>240</v>
      </c>
      <c r="AF11" s="50">
        <f>IF(ISNUMBER(M11),VLOOKUP(M11,'C&amp;B'!$C$212:$E$216,3,FALSE),0)</f>
        <v>240</v>
      </c>
      <c r="AG11" s="50">
        <f>IF(ISNUMBER(N11),VLOOKUP(N11,'C&amp;B'!$C$212:$E$216,3,FALSE),0)</f>
        <v>240</v>
      </c>
      <c r="AH11" s="50">
        <f>IF(ISNUMBER(O11),VLOOKUP(O11,'C&amp;B'!$C$212:$E$216,3,FALSE),0)</f>
        <v>240</v>
      </c>
      <c r="AI11" s="50">
        <f>IF(ISNUMBER(P11),VLOOKUP(P11,'C&amp;B'!$C$212:$E$216,3,FALSE),0)</f>
        <v>240</v>
      </c>
      <c r="AJ11" s="50">
        <f>IF(ISNUMBER(Q11),VLOOKUP(Q11,'C&amp;B'!$C$212:$E$216,3,FALSE),0)</f>
        <v>240</v>
      </c>
      <c r="AK11" s="50">
        <f>IF(ISNUMBER(R11),VLOOKUP(R11,'C&amp;B'!$C$212:$E$216,3,FALSE),0)</f>
        <v>240</v>
      </c>
      <c r="AL11" s="50">
        <f>IF(ISNUMBER(S11),VLOOKUP(S11,'C&amp;B'!$C$212:$E$216,3,FALSE),0)</f>
        <v>330</v>
      </c>
      <c r="AM11" s="50">
        <f>IF(ISNUMBER(T11),VLOOKUP(T11,'C&amp;B'!$C$212:$E$216,3,FALSE),0)</f>
        <v>330</v>
      </c>
      <c r="AO11" s="162">
        <f>'C&amp;B'!E15</f>
        <v>2.1</v>
      </c>
      <c r="AP11" s="14">
        <f t="shared" si="6"/>
        <v>693</v>
      </c>
      <c r="AQ11" s="14">
        <f t="shared" si="1"/>
        <v>693</v>
      </c>
      <c r="AR11" s="14">
        <f t="shared" si="1"/>
        <v>693</v>
      </c>
      <c r="AS11" s="14">
        <f t="shared" si="1"/>
        <v>504</v>
      </c>
      <c r="AT11" s="14">
        <f t="shared" si="1"/>
        <v>504</v>
      </c>
      <c r="AU11" s="14">
        <f t="shared" si="1"/>
        <v>504</v>
      </c>
      <c r="AV11" s="14">
        <f t="shared" si="1"/>
        <v>504</v>
      </c>
      <c r="AW11" s="14">
        <f t="shared" si="1"/>
        <v>504</v>
      </c>
      <c r="AX11" s="14">
        <f t="shared" si="1"/>
        <v>504</v>
      </c>
      <c r="AY11" s="14">
        <f t="shared" si="1"/>
        <v>504</v>
      </c>
      <c r="AZ11" s="14">
        <f t="shared" si="1"/>
        <v>504</v>
      </c>
      <c r="BA11" s="14">
        <f t="shared" si="1"/>
        <v>504</v>
      </c>
      <c r="BB11" s="14">
        <f t="shared" si="1"/>
        <v>504</v>
      </c>
      <c r="BC11" s="14">
        <f t="shared" si="1"/>
        <v>504</v>
      </c>
      <c r="BD11" s="14">
        <f t="shared" si="1"/>
        <v>504</v>
      </c>
      <c r="BE11" s="14">
        <f t="shared" si="1"/>
        <v>693</v>
      </c>
      <c r="BF11" s="14">
        <f t="shared" si="1"/>
        <v>693</v>
      </c>
    </row>
    <row r="12" spans="2:58">
      <c r="B12" s="59" t="s">
        <v>138</v>
      </c>
      <c r="C12" s="129" t="s">
        <v>339</v>
      </c>
      <c r="D12" s="52">
        <v>1.2</v>
      </c>
      <c r="E12" s="53">
        <f>'C&amp;B'!D69</f>
        <v>1.4</v>
      </c>
      <c r="F12" s="53">
        <f t="shared" si="3"/>
        <v>1.4</v>
      </c>
      <c r="G12" s="54">
        <f t="shared" si="4"/>
        <v>1.4</v>
      </c>
      <c r="H12" s="54">
        <f t="shared" si="4"/>
        <v>1.4</v>
      </c>
      <c r="I12" s="54">
        <f t="shared" si="4"/>
        <v>1.4</v>
      </c>
      <c r="J12" s="54">
        <f t="shared" si="4"/>
        <v>1.4</v>
      </c>
      <c r="K12" s="54">
        <f t="shared" si="4"/>
        <v>1.4</v>
      </c>
      <c r="L12" s="54">
        <f t="shared" si="4"/>
        <v>1.4</v>
      </c>
      <c r="M12" s="54">
        <f t="shared" si="4"/>
        <v>1.4</v>
      </c>
      <c r="N12" s="54">
        <f t="shared" si="4"/>
        <v>1.4</v>
      </c>
      <c r="O12" s="53">
        <f>'C&amp;B'!H69</f>
        <v>1.4</v>
      </c>
      <c r="P12" s="53">
        <f t="shared" si="5"/>
        <v>1.4</v>
      </c>
      <c r="Q12" s="53">
        <f>'C&amp;B'!I69</f>
        <v>1.4</v>
      </c>
      <c r="R12" s="53">
        <f t="shared" si="5"/>
        <v>1.4</v>
      </c>
      <c r="S12" s="52">
        <v>0.8</v>
      </c>
      <c r="T12" s="134">
        <f>INPUT!C30</f>
        <v>1.4</v>
      </c>
      <c r="U12" s="50"/>
      <c r="V12" s="138" t="s">
        <v>694</v>
      </c>
      <c r="W12" s="50">
        <f>IF(ISNUMBER(D12),VLOOKUP(D12,'C&amp;B'!$C$218:$E$222,3,FALSE),0)</f>
        <v>300</v>
      </c>
      <c r="X12" s="50">
        <f>IF(ISNUMBER(E12),VLOOKUP(E12,'C&amp;B'!$C$218:$E$222,3,FALSE),0)</f>
        <v>265</v>
      </c>
      <c r="Y12" s="50">
        <f>IF(ISNUMBER(F12),VLOOKUP(F12,'C&amp;B'!$C$218:$E$222,3,FALSE),0)</f>
        <v>265</v>
      </c>
      <c r="Z12" s="50">
        <f>IF(ISNUMBER(G12),VLOOKUP(G12,'C&amp;B'!$C$218:$E$222,3,FALSE),0)</f>
        <v>265</v>
      </c>
      <c r="AA12" s="50">
        <f>IF(ISNUMBER(H12),VLOOKUP(H12,'C&amp;B'!$C$218:$E$222,3,FALSE),0)</f>
        <v>265</v>
      </c>
      <c r="AB12" s="50">
        <f>IF(ISNUMBER(I12),VLOOKUP(I12,'C&amp;B'!$C$218:$E$222,3,FALSE),0)</f>
        <v>265</v>
      </c>
      <c r="AC12" s="50">
        <f>IF(ISNUMBER(J12),VLOOKUP(J12,'C&amp;B'!$C$218:$E$222,3,FALSE),0)</f>
        <v>265</v>
      </c>
      <c r="AD12" s="50">
        <f>IF(ISNUMBER(K12),VLOOKUP(K12,'C&amp;B'!$C$218:$E$222,3,FALSE),0)</f>
        <v>265</v>
      </c>
      <c r="AE12" s="50">
        <f>IF(ISNUMBER(L12),VLOOKUP(L12,'C&amp;B'!$C$218:$E$222,3,FALSE),0)</f>
        <v>265</v>
      </c>
      <c r="AF12" s="50">
        <f>IF(ISNUMBER(M12),VLOOKUP(M12,'C&amp;B'!$C$218:$E$222,3,FALSE),0)</f>
        <v>265</v>
      </c>
      <c r="AG12" s="50">
        <f>IF(ISNUMBER(N12),VLOOKUP(N12,'C&amp;B'!$C$218:$E$222,3,FALSE),0)</f>
        <v>265</v>
      </c>
      <c r="AH12" s="50">
        <f>IF(ISNUMBER(O12),VLOOKUP(O12,'C&amp;B'!$C$218:$E$222,3,FALSE),0)</f>
        <v>265</v>
      </c>
      <c r="AI12" s="50">
        <f>IF(ISNUMBER(P12),VLOOKUP(P12,'C&amp;B'!$C$218:$E$222,3,FALSE),0)</f>
        <v>265</v>
      </c>
      <c r="AJ12" s="50">
        <f>IF(ISNUMBER(Q12),VLOOKUP(Q12,'C&amp;B'!$C$218:$E$222,3,FALSE),0)</f>
        <v>265</v>
      </c>
      <c r="AK12" s="50">
        <f>IF(ISNUMBER(R12),VLOOKUP(R12,'C&amp;B'!$C$218:$E$222,3,FALSE),0)</f>
        <v>265</v>
      </c>
      <c r="AL12" s="50">
        <f>IF(ISNUMBER(S12),VLOOKUP(S12,'C&amp;B'!$C$218:$E$222,3,FALSE),0)</f>
        <v>360</v>
      </c>
      <c r="AM12" s="50">
        <f>IF(ISNUMBER(T12),VLOOKUP(T12,'C&amp;B'!$C$218:$E$222,3,FALSE),0)</f>
        <v>265</v>
      </c>
      <c r="AO12" s="162">
        <f>'C&amp;B'!E14</f>
        <v>9.8000000000000007</v>
      </c>
      <c r="AP12" s="14">
        <f t="shared" si="6"/>
        <v>2940</v>
      </c>
      <c r="AQ12" s="14">
        <f t="shared" si="1"/>
        <v>2597</v>
      </c>
      <c r="AR12" s="14">
        <f t="shared" si="1"/>
        <v>2597</v>
      </c>
      <c r="AS12" s="14">
        <f t="shared" si="1"/>
        <v>2597</v>
      </c>
      <c r="AT12" s="14">
        <f t="shared" si="1"/>
        <v>2597</v>
      </c>
      <c r="AU12" s="14">
        <f t="shared" si="1"/>
        <v>2597</v>
      </c>
      <c r="AV12" s="14">
        <f t="shared" si="1"/>
        <v>2597</v>
      </c>
      <c r="AW12" s="14">
        <f t="shared" si="1"/>
        <v>2597</v>
      </c>
      <c r="AX12" s="14">
        <f t="shared" si="1"/>
        <v>2597</v>
      </c>
      <c r="AY12" s="14">
        <f t="shared" si="1"/>
        <v>2597</v>
      </c>
      <c r="AZ12" s="14">
        <f t="shared" si="1"/>
        <v>2597</v>
      </c>
      <c r="BA12" s="14">
        <f t="shared" si="1"/>
        <v>2597</v>
      </c>
      <c r="BB12" s="14">
        <f t="shared" si="1"/>
        <v>2597</v>
      </c>
      <c r="BC12" s="14">
        <f t="shared" si="1"/>
        <v>2597</v>
      </c>
      <c r="BD12" s="14">
        <f t="shared" si="1"/>
        <v>2597</v>
      </c>
      <c r="BE12" s="14">
        <f t="shared" si="1"/>
        <v>3528.0000000000005</v>
      </c>
      <c r="BF12" s="14">
        <f t="shared" si="1"/>
        <v>2597</v>
      </c>
    </row>
    <row r="13" spans="2:58">
      <c r="B13" s="59" t="s">
        <v>389</v>
      </c>
      <c r="C13" s="129" t="s">
        <v>25</v>
      </c>
      <c r="D13" s="52">
        <v>0</v>
      </c>
      <c r="E13" s="53">
        <v>0</v>
      </c>
      <c r="F13" s="53">
        <f t="shared" si="3"/>
        <v>0</v>
      </c>
      <c r="G13" s="54">
        <f t="shared" si="4"/>
        <v>0.75</v>
      </c>
      <c r="H13" s="54">
        <f t="shared" si="4"/>
        <v>0.75</v>
      </c>
      <c r="I13" s="54">
        <f t="shared" si="4"/>
        <v>0.75</v>
      </c>
      <c r="J13" s="54">
        <f t="shared" si="4"/>
        <v>0.75</v>
      </c>
      <c r="K13" s="54">
        <f t="shared" si="4"/>
        <v>0.75</v>
      </c>
      <c r="L13" s="54">
        <f t="shared" si="4"/>
        <v>0.75</v>
      </c>
      <c r="M13" s="54">
        <f t="shared" si="4"/>
        <v>0.75</v>
      </c>
      <c r="N13" s="54">
        <f t="shared" si="4"/>
        <v>0.75</v>
      </c>
      <c r="O13" s="67">
        <v>0.75</v>
      </c>
      <c r="P13" s="53">
        <f t="shared" si="5"/>
        <v>0.75</v>
      </c>
      <c r="Q13" s="67">
        <v>0.75</v>
      </c>
      <c r="R13" s="53">
        <f t="shared" si="5"/>
        <v>0.75</v>
      </c>
      <c r="S13" s="68">
        <v>0</v>
      </c>
      <c r="T13" s="134">
        <f>INPUT!C33</f>
        <v>0</v>
      </c>
      <c r="U13" s="50"/>
      <c r="V13" s="138" t="s">
        <v>696</v>
      </c>
      <c r="W13" s="50">
        <v>0</v>
      </c>
      <c r="X13" s="50">
        <v>0</v>
      </c>
      <c r="Y13" s="50">
        <v>0</v>
      </c>
      <c r="Z13" s="50">
        <v>0</v>
      </c>
      <c r="AA13" s="50">
        <v>0</v>
      </c>
      <c r="AB13" s="50">
        <v>0</v>
      </c>
      <c r="AC13" s="50">
        <v>0</v>
      </c>
      <c r="AD13" s="50">
        <v>0</v>
      </c>
      <c r="AE13" s="50">
        <v>0</v>
      </c>
      <c r="AF13" s="50">
        <v>0</v>
      </c>
      <c r="AG13" s="50">
        <v>0</v>
      </c>
      <c r="AH13" s="50">
        <v>0</v>
      </c>
      <c r="AI13" s="50">
        <v>0</v>
      </c>
      <c r="AJ13" s="50">
        <v>0</v>
      </c>
      <c r="AK13" s="50">
        <v>0</v>
      </c>
      <c r="AL13" s="50">
        <v>0</v>
      </c>
      <c r="AM13" s="50">
        <v>0</v>
      </c>
      <c r="AO13" s="162">
        <f>'C&amp;B'!E13</f>
        <v>50</v>
      </c>
      <c r="AP13" s="14">
        <f t="shared" si="6"/>
        <v>0</v>
      </c>
      <c r="AQ13" s="14">
        <f t="shared" si="1"/>
        <v>0</v>
      </c>
      <c r="AR13" s="14">
        <f t="shared" si="1"/>
        <v>0</v>
      </c>
      <c r="AS13" s="14">
        <f t="shared" si="1"/>
        <v>0</v>
      </c>
      <c r="AT13" s="14">
        <f t="shared" si="1"/>
        <v>0</v>
      </c>
      <c r="AU13" s="14">
        <f t="shared" si="1"/>
        <v>0</v>
      </c>
      <c r="AV13" s="14">
        <f t="shared" si="1"/>
        <v>0</v>
      </c>
      <c r="AW13" s="14">
        <f t="shared" si="1"/>
        <v>0</v>
      </c>
      <c r="AX13" s="14">
        <f t="shared" si="1"/>
        <v>0</v>
      </c>
      <c r="AY13" s="14">
        <f t="shared" si="1"/>
        <v>0</v>
      </c>
      <c r="AZ13" s="14">
        <f t="shared" si="1"/>
        <v>0</v>
      </c>
      <c r="BA13" s="14">
        <f t="shared" si="1"/>
        <v>0</v>
      </c>
      <c r="BB13" s="14">
        <f t="shared" si="1"/>
        <v>0</v>
      </c>
      <c r="BC13" s="14">
        <f t="shared" si="1"/>
        <v>0</v>
      </c>
      <c r="BD13" s="14">
        <f t="shared" si="1"/>
        <v>0</v>
      </c>
      <c r="BE13" s="14">
        <f t="shared" si="1"/>
        <v>0</v>
      </c>
      <c r="BF13" s="14">
        <f t="shared" si="1"/>
        <v>0</v>
      </c>
    </row>
    <row r="14" spans="2:58">
      <c r="B14" s="59" t="s">
        <v>143</v>
      </c>
      <c r="C14" s="129" t="s">
        <v>144</v>
      </c>
      <c r="D14" s="52">
        <v>5</v>
      </c>
      <c r="E14" s="53">
        <f>'C&amp;B'!D71</f>
        <v>5</v>
      </c>
      <c r="F14" s="53">
        <f t="shared" si="3"/>
        <v>5</v>
      </c>
      <c r="G14" s="54">
        <f t="shared" si="4"/>
        <v>4</v>
      </c>
      <c r="H14" s="54">
        <f t="shared" si="4"/>
        <v>4</v>
      </c>
      <c r="I14" s="54">
        <f t="shared" si="4"/>
        <v>4</v>
      </c>
      <c r="J14" s="54">
        <f t="shared" si="4"/>
        <v>4</v>
      </c>
      <c r="K14" s="54">
        <f t="shared" si="4"/>
        <v>4</v>
      </c>
      <c r="L14" s="54">
        <f t="shared" si="4"/>
        <v>4</v>
      </c>
      <c r="M14" s="54">
        <f t="shared" si="4"/>
        <v>4</v>
      </c>
      <c r="N14" s="54">
        <f t="shared" si="4"/>
        <v>4</v>
      </c>
      <c r="O14" s="53">
        <f>'C&amp;B'!H71</f>
        <v>4</v>
      </c>
      <c r="P14" s="53">
        <f t="shared" si="5"/>
        <v>4</v>
      </c>
      <c r="Q14" s="53">
        <f>'C&amp;B'!I71</f>
        <v>4</v>
      </c>
      <c r="R14" s="53">
        <f t="shared" si="5"/>
        <v>4</v>
      </c>
      <c r="S14" s="52">
        <v>5</v>
      </c>
      <c r="T14" s="134">
        <f>INPUT!C31</f>
        <v>5</v>
      </c>
      <c r="U14" s="50"/>
      <c r="V14" s="138" t="s">
        <v>697</v>
      </c>
      <c r="W14" s="50">
        <f>IF(ISNUMBER(D14),VLOOKUP(D14,'C&amp;B'!$C$224:$E$228,3,FALSE),0)</f>
        <v>2</v>
      </c>
      <c r="X14" s="50">
        <f>IF(ISNUMBER(E14),VLOOKUP(E14,'C&amp;B'!$C$224:$E$228,3,FALSE),0)</f>
        <v>2</v>
      </c>
      <c r="Y14" s="50">
        <f>IF(ISNUMBER(F14),VLOOKUP(F14,'C&amp;B'!$C$224:$E$228,3,FALSE),0)</f>
        <v>2</v>
      </c>
      <c r="Z14" s="50">
        <f>IF(ISNUMBER(G14),VLOOKUP(G14,'C&amp;B'!$C$224:$E$228,3,FALSE),0)</f>
        <v>4</v>
      </c>
      <c r="AA14" s="50">
        <f>IF(ISNUMBER(H14),VLOOKUP(H14,'C&amp;B'!$C$224:$E$228,3,FALSE),0)</f>
        <v>4</v>
      </c>
      <c r="AB14" s="50">
        <f>IF(ISNUMBER(I14),VLOOKUP(I14,'C&amp;B'!$C$224:$E$228,3,FALSE),0)</f>
        <v>4</v>
      </c>
      <c r="AC14" s="50">
        <f>IF(ISNUMBER(J14),VLOOKUP(J14,'C&amp;B'!$C$224:$E$228,3,FALSE),0)</f>
        <v>4</v>
      </c>
      <c r="AD14" s="50">
        <f>IF(ISNUMBER(K14),VLOOKUP(K14,'C&amp;B'!$C$224:$E$228,3,FALSE),0)</f>
        <v>4</v>
      </c>
      <c r="AE14" s="50">
        <f>IF(ISNUMBER(L14),VLOOKUP(L14,'C&amp;B'!$C$224:$E$228,3,FALSE),0)</f>
        <v>4</v>
      </c>
      <c r="AF14" s="50">
        <f>IF(ISNUMBER(M14),VLOOKUP(M14,'C&amp;B'!$C$224:$E$228,3,FALSE),0)</f>
        <v>4</v>
      </c>
      <c r="AG14" s="50">
        <f>IF(ISNUMBER(N14),VLOOKUP(N14,'C&amp;B'!$C$224:$E$228,3,FALSE),0)</f>
        <v>4</v>
      </c>
      <c r="AH14" s="50">
        <f>IF(ISNUMBER(O14),VLOOKUP(O14,'C&amp;B'!$C$224:$E$228,3,FALSE),0)</f>
        <v>4</v>
      </c>
      <c r="AI14" s="50">
        <f>IF(ISNUMBER(P14),VLOOKUP(P14,'C&amp;B'!$C$224:$E$228,3,FALSE),0)</f>
        <v>4</v>
      </c>
      <c r="AJ14" s="50">
        <f>IF(ISNUMBER(Q14),VLOOKUP(Q14,'C&amp;B'!$C$224:$E$228,3,FALSE),0)</f>
        <v>4</v>
      </c>
      <c r="AK14" s="50">
        <f>IF(ISNUMBER(R14),VLOOKUP(R14,'C&amp;B'!$C$224:$E$228,3,FALSE),0)</f>
        <v>4</v>
      </c>
      <c r="AL14" s="50">
        <f>IF(ISNUMBER(S14),VLOOKUP(S14,'C&amp;B'!$C$224:$E$228,3,FALSE),0)</f>
        <v>2</v>
      </c>
      <c r="AM14" s="50">
        <f>IF(ISNUMBER(T14),VLOOKUP(T14,'C&amp;B'!$C$224:$E$228,3,FALSE),0)</f>
        <v>2</v>
      </c>
      <c r="AO14" s="162">
        <v>1</v>
      </c>
      <c r="AP14" s="14">
        <f t="shared" si="6"/>
        <v>2</v>
      </c>
      <c r="AQ14" s="14">
        <f t="shared" si="1"/>
        <v>2</v>
      </c>
      <c r="AR14" s="14">
        <f t="shared" si="1"/>
        <v>2</v>
      </c>
      <c r="AS14" s="14">
        <f t="shared" si="1"/>
        <v>4</v>
      </c>
      <c r="AT14" s="14">
        <f t="shared" si="1"/>
        <v>4</v>
      </c>
      <c r="AU14" s="14">
        <f t="shared" si="1"/>
        <v>4</v>
      </c>
      <c r="AV14" s="14">
        <f t="shared" si="1"/>
        <v>4</v>
      </c>
      <c r="AW14" s="14">
        <f t="shared" si="1"/>
        <v>4</v>
      </c>
      <c r="AX14" s="14">
        <f t="shared" si="1"/>
        <v>4</v>
      </c>
      <c r="AY14" s="14">
        <f t="shared" si="1"/>
        <v>4</v>
      </c>
      <c r="AZ14" s="14">
        <f t="shared" si="1"/>
        <v>4</v>
      </c>
      <c r="BA14" s="14">
        <f t="shared" si="1"/>
        <v>4</v>
      </c>
      <c r="BB14" s="14">
        <f t="shared" si="1"/>
        <v>4</v>
      </c>
      <c r="BC14" s="14">
        <f t="shared" si="1"/>
        <v>4</v>
      </c>
      <c r="BD14" s="14">
        <f t="shared" si="1"/>
        <v>4</v>
      </c>
      <c r="BE14" s="14">
        <f t="shared" si="1"/>
        <v>2</v>
      </c>
      <c r="BF14" s="14">
        <f t="shared" si="1"/>
        <v>2</v>
      </c>
    </row>
    <row r="15" spans="2:58">
      <c r="B15" s="59" t="s">
        <v>145</v>
      </c>
      <c r="C15" s="129" t="s">
        <v>146</v>
      </c>
      <c r="D15" s="52">
        <v>0.05</v>
      </c>
      <c r="E15" s="53">
        <f>'C&amp;B'!D72</f>
        <v>0.05</v>
      </c>
      <c r="F15" s="53">
        <f t="shared" si="3"/>
        <v>0.05</v>
      </c>
      <c r="G15" s="54">
        <f t="shared" si="4"/>
        <v>0.15</v>
      </c>
      <c r="H15" s="54">
        <f t="shared" si="4"/>
        <v>0.15</v>
      </c>
      <c r="I15" s="54">
        <f t="shared" si="4"/>
        <v>0.15</v>
      </c>
      <c r="J15" s="54">
        <f t="shared" si="4"/>
        <v>0.15</v>
      </c>
      <c r="K15" s="54">
        <f t="shared" si="4"/>
        <v>0.15</v>
      </c>
      <c r="L15" s="54">
        <f t="shared" si="4"/>
        <v>0.15</v>
      </c>
      <c r="M15" s="54">
        <f t="shared" si="4"/>
        <v>0.15</v>
      </c>
      <c r="N15" s="54">
        <f t="shared" si="4"/>
        <v>0.15</v>
      </c>
      <c r="O15" s="53">
        <f>'C&amp;B'!H72</f>
        <v>0.15</v>
      </c>
      <c r="P15" s="53">
        <f t="shared" si="5"/>
        <v>0.15</v>
      </c>
      <c r="Q15" s="53">
        <f>'C&amp;B'!I72</f>
        <v>0.06</v>
      </c>
      <c r="R15" s="53">
        <f t="shared" si="5"/>
        <v>0.06</v>
      </c>
      <c r="S15" s="52">
        <v>0.05</v>
      </c>
      <c r="T15" s="54">
        <f>S15</f>
        <v>0.05</v>
      </c>
      <c r="U15" s="50"/>
      <c r="V15" s="138" t="s">
        <v>696</v>
      </c>
      <c r="W15" s="50">
        <v>0</v>
      </c>
      <c r="X15" s="50">
        <v>0</v>
      </c>
      <c r="Y15" s="50">
        <v>0</v>
      </c>
      <c r="Z15" s="50">
        <v>0</v>
      </c>
      <c r="AA15" s="50">
        <v>0</v>
      </c>
      <c r="AB15" s="50">
        <v>0</v>
      </c>
      <c r="AC15" s="50">
        <v>0</v>
      </c>
      <c r="AD15" s="50">
        <v>0</v>
      </c>
      <c r="AE15" s="50">
        <v>0</v>
      </c>
      <c r="AF15" s="50">
        <v>0</v>
      </c>
      <c r="AG15" s="50">
        <v>0</v>
      </c>
      <c r="AH15" s="50">
        <v>0</v>
      </c>
      <c r="AI15" s="50">
        <v>0</v>
      </c>
      <c r="AJ15" s="50">
        <v>0</v>
      </c>
      <c r="AK15" s="50">
        <v>0</v>
      </c>
      <c r="AL15" s="50">
        <v>0</v>
      </c>
      <c r="AM15" s="50">
        <v>0</v>
      </c>
      <c r="AO15" s="162">
        <v>1</v>
      </c>
      <c r="AP15" s="14">
        <f t="shared" si="6"/>
        <v>0</v>
      </c>
      <c r="AQ15" s="14">
        <f t="shared" si="1"/>
        <v>0</v>
      </c>
      <c r="AR15" s="14">
        <f t="shared" si="1"/>
        <v>0</v>
      </c>
      <c r="AS15" s="14">
        <f t="shared" si="1"/>
        <v>0</v>
      </c>
      <c r="AT15" s="14">
        <f t="shared" si="1"/>
        <v>0</v>
      </c>
      <c r="AU15" s="14">
        <f t="shared" si="1"/>
        <v>0</v>
      </c>
      <c r="AV15" s="14">
        <f t="shared" si="1"/>
        <v>0</v>
      </c>
      <c r="AW15" s="14">
        <f t="shared" si="1"/>
        <v>0</v>
      </c>
      <c r="AX15" s="14">
        <f t="shared" si="1"/>
        <v>0</v>
      </c>
      <c r="AY15" s="14">
        <f t="shared" si="1"/>
        <v>0</v>
      </c>
      <c r="AZ15" s="14">
        <f t="shared" si="1"/>
        <v>0</v>
      </c>
      <c r="BA15" s="14">
        <f t="shared" si="1"/>
        <v>0</v>
      </c>
      <c r="BB15" s="14">
        <f t="shared" si="1"/>
        <v>0</v>
      </c>
      <c r="BC15" s="14">
        <f t="shared" si="1"/>
        <v>0</v>
      </c>
      <c r="BD15" s="14">
        <f t="shared" si="1"/>
        <v>0</v>
      </c>
      <c r="BE15" s="14">
        <f t="shared" si="1"/>
        <v>0</v>
      </c>
      <c r="BF15" s="14">
        <f t="shared" si="1"/>
        <v>0</v>
      </c>
    </row>
    <row r="16" spans="2:58">
      <c r="B16" s="59" t="s">
        <v>387</v>
      </c>
      <c r="C16" s="129" t="s">
        <v>25</v>
      </c>
      <c r="D16" s="72">
        <f>IF(D4="Gas",SAP!$C$13,SAP!$C$18)</f>
        <v>0.89500000000000002</v>
      </c>
      <c r="E16" s="72">
        <f>IF(E4="Gas",SAP!$C$13,SAP!$C$18)</f>
        <v>0.89500000000000002</v>
      </c>
      <c r="F16" s="72">
        <f>IF(F4="Gas",SAP!$C$13,SAP!$C$18)</f>
        <v>3.3999999999999986</v>
      </c>
      <c r="G16" s="72">
        <f>IF(G4="Gas",SAP!$C$13,SAP!$C$18)</f>
        <v>0.89500000000000002</v>
      </c>
      <c r="H16" s="72">
        <f>IF(H4="Gas",SAP!$C$13,SAP!$C$18)</f>
        <v>3.3999999999999986</v>
      </c>
      <c r="I16" s="72">
        <f>IF(I4="Gas",SAP!$C$13,SAP!$C$18)</f>
        <v>0.89500000000000002</v>
      </c>
      <c r="J16" s="72">
        <f>IF(J4="Gas",SAP!$C$13,SAP!$C$18)</f>
        <v>3.3999999999999986</v>
      </c>
      <c r="K16" s="72">
        <f>IF(K4="Gas",SAP!$C$13,SAP!$C$18)</f>
        <v>0.89500000000000002</v>
      </c>
      <c r="L16" s="72">
        <f>IF(L4="Gas",SAP!$C$13,SAP!$C$18)</f>
        <v>3.3999999999999986</v>
      </c>
      <c r="M16" s="72">
        <f>IF(M4="Gas",SAP!$C$13,SAP!$C$18)</f>
        <v>0.89500000000000002</v>
      </c>
      <c r="N16" s="72">
        <f>IF(N4="Gas",SAP!$C$13,SAP!$C$18)</f>
        <v>3.3999999999999986</v>
      </c>
      <c r="O16" s="72">
        <f>IF(O4="Gas",SAP!$C$13,SAP!$C$18)</f>
        <v>0.89500000000000002</v>
      </c>
      <c r="P16" s="72">
        <f>IF(P4="Gas",SAP!$C$13,SAP!$C$18)</f>
        <v>3.3999999999999986</v>
      </c>
      <c r="Q16" s="72">
        <f>IF(Q4="Gas",SAP!$C$13,SAP!$C$18)</f>
        <v>0.89500000000000002</v>
      </c>
      <c r="R16" s="72">
        <f>IF(R4="Gas",SAP!$C$13,SAP!$C$18)</f>
        <v>3.3999999999999986</v>
      </c>
      <c r="S16" s="72">
        <f>IF(S4="Gas",SAP!$C$13,SAP!$C$18)</f>
        <v>3.3999999999999986</v>
      </c>
      <c r="T16" s="72">
        <f>IF(T4="Gas",SAP!$C$13,SAP!$C$18)</f>
        <v>3.3999999999999986</v>
      </c>
      <c r="U16" s="50"/>
      <c r="V16" s="138" t="s">
        <v>696</v>
      </c>
      <c r="W16" s="50">
        <v>0</v>
      </c>
      <c r="X16" s="50">
        <v>0</v>
      </c>
      <c r="Y16" s="50">
        <v>0</v>
      </c>
      <c r="Z16" s="50">
        <v>0</v>
      </c>
      <c r="AA16" s="50">
        <v>0</v>
      </c>
      <c r="AB16" s="50">
        <v>0</v>
      </c>
      <c r="AC16" s="50">
        <v>0</v>
      </c>
      <c r="AD16" s="50">
        <v>0</v>
      </c>
      <c r="AE16" s="50">
        <v>0</v>
      </c>
      <c r="AF16" s="50">
        <v>0</v>
      </c>
      <c r="AG16" s="50">
        <v>0</v>
      </c>
      <c r="AH16" s="50">
        <v>0</v>
      </c>
      <c r="AI16" s="50">
        <v>0</v>
      </c>
      <c r="AJ16" s="50">
        <v>0</v>
      </c>
      <c r="AK16" s="50">
        <v>0</v>
      </c>
      <c r="AL16" s="50">
        <v>0</v>
      </c>
      <c r="AM16" s="50">
        <v>0</v>
      </c>
      <c r="AO16" s="162">
        <v>1</v>
      </c>
      <c r="AP16" s="14">
        <f t="shared" si="6"/>
        <v>0</v>
      </c>
      <c r="AQ16" s="14">
        <f t="shared" si="1"/>
        <v>0</v>
      </c>
      <c r="AR16" s="14">
        <f t="shared" si="1"/>
        <v>0</v>
      </c>
      <c r="AS16" s="14">
        <f t="shared" si="1"/>
        <v>0</v>
      </c>
      <c r="AT16" s="14">
        <f t="shared" si="1"/>
        <v>0</v>
      </c>
      <c r="AU16" s="14">
        <f t="shared" si="1"/>
        <v>0</v>
      </c>
      <c r="AV16" s="14">
        <f t="shared" si="1"/>
        <v>0</v>
      </c>
      <c r="AW16" s="14">
        <f t="shared" si="1"/>
        <v>0</v>
      </c>
      <c r="AX16" s="14">
        <f t="shared" si="1"/>
        <v>0</v>
      </c>
      <c r="AY16" s="14">
        <f t="shared" si="1"/>
        <v>0</v>
      </c>
      <c r="AZ16" s="14">
        <f t="shared" si="1"/>
        <v>0</v>
      </c>
      <c r="BA16" s="14">
        <f t="shared" si="1"/>
        <v>0</v>
      </c>
      <c r="BB16" s="14">
        <f t="shared" si="1"/>
        <v>0</v>
      </c>
      <c r="BC16" s="14">
        <f t="shared" si="1"/>
        <v>0</v>
      </c>
      <c r="BD16" s="14">
        <f t="shared" si="1"/>
        <v>0</v>
      </c>
      <c r="BE16" s="14">
        <f t="shared" si="1"/>
        <v>0</v>
      </c>
      <c r="BF16" s="14">
        <f t="shared" si="1"/>
        <v>0</v>
      </c>
    </row>
    <row r="17" spans="2:58">
      <c r="B17" s="59" t="s">
        <v>388</v>
      </c>
      <c r="C17" s="129" t="s">
        <v>25</v>
      </c>
      <c r="D17" s="72">
        <f>IF(D4="Gas",SAP!$C$13,SAP!$C$19)</f>
        <v>0.89500000000000002</v>
      </c>
      <c r="E17" s="72">
        <f>IF(E4="Gas",SAP!$C$13,SAP!$C$19)</f>
        <v>0.89500000000000002</v>
      </c>
      <c r="F17" s="72">
        <f>IF(F4="Gas",SAP!$C$13,SAP!$C$19)</f>
        <v>2.2999999999999998</v>
      </c>
      <c r="G17" s="72">
        <f>IF(G4="Gas",SAP!$C$13,SAP!$C$19)</f>
        <v>0.89500000000000002</v>
      </c>
      <c r="H17" s="72">
        <f>IF(H4="Gas",SAP!$C$13,SAP!$C$19)</f>
        <v>2.2999999999999998</v>
      </c>
      <c r="I17" s="72">
        <f>IF(I4="Gas",SAP!$C$13,SAP!$C$19)</f>
        <v>0.89500000000000002</v>
      </c>
      <c r="J17" s="72">
        <f>IF(J4="Gas",SAP!$C$13,SAP!$C$19)</f>
        <v>2.2999999999999998</v>
      </c>
      <c r="K17" s="72">
        <f>IF(K4="Gas",SAP!$C$13,SAP!$C$19)</f>
        <v>0.89500000000000002</v>
      </c>
      <c r="L17" s="72">
        <f>IF(L4="Gas",SAP!$C$13,SAP!$C$19)</f>
        <v>2.2999999999999998</v>
      </c>
      <c r="M17" s="72">
        <f>IF(M4="Gas",SAP!$C$13,SAP!$C$19)</f>
        <v>0.89500000000000002</v>
      </c>
      <c r="N17" s="72">
        <f>IF(N4="Gas",SAP!$C$13,SAP!$C$19)</f>
        <v>2.2999999999999998</v>
      </c>
      <c r="O17" s="72">
        <f>IF(O4="Gas",SAP!$C$13,SAP!$C$19)</f>
        <v>0.89500000000000002</v>
      </c>
      <c r="P17" s="72">
        <f>IF(P4="Gas",SAP!$C$13,SAP!$C$19)</f>
        <v>2.2999999999999998</v>
      </c>
      <c r="Q17" s="72">
        <f>IF(Q4="Gas",SAP!$C$13,SAP!$C$19)</f>
        <v>0.89500000000000002</v>
      </c>
      <c r="R17" s="72">
        <f>IF(R4="Gas",SAP!$C$13,SAP!$C$19)</f>
        <v>2.2999999999999998</v>
      </c>
      <c r="S17" s="72">
        <f>IF(S4="Gas",SAP!$C$13,SAP!$C$19)</f>
        <v>2.2999999999999998</v>
      </c>
      <c r="T17" s="72">
        <f>IF(T4="Gas",SAP!$C$13,SAP!$C$19)</f>
        <v>2.2999999999999998</v>
      </c>
      <c r="U17" s="50"/>
      <c r="V17" s="138" t="s">
        <v>696</v>
      </c>
      <c r="W17" s="50">
        <v>0</v>
      </c>
      <c r="X17" s="50">
        <v>0</v>
      </c>
      <c r="Y17" s="50">
        <v>0</v>
      </c>
      <c r="Z17" s="50">
        <v>0</v>
      </c>
      <c r="AA17" s="50">
        <v>0</v>
      </c>
      <c r="AB17" s="50">
        <v>0</v>
      </c>
      <c r="AC17" s="50">
        <v>0</v>
      </c>
      <c r="AD17" s="50">
        <v>0</v>
      </c>
      <c r="AE17" s="50">
        <v>0</v>
      </c>
      <c r="AF17" s="50">
        <v>0</v>
      </c>
      <c r="AG17" s="50">
        <v>0</v>
      </c>
      <c r="AH17" s="50">
        <v>0</v>
      </c>
      <c r="AI17" s="50">
        <v>0</v>
      </c>
      <c r="AJ17" s="50">
        <v>0</v>
      </c>
      <c r="AK17" s="50">
        <v>0</v>
      </c>
      <c r="AL17" s="50">
        <v>0</v>
      </c>
      <c r="AM17" s="50">
        <v>0</v>
      </c>
      <c r="AO17" s="162">
        <v>1</v>
      </c>
      <c r="AP17" s="14">
        <f t="shared" si="6"/>
        <v>0</v>
      </c>
      <c r="AQ17" s="14">
        <f t="shared" si="1"/>
        <v>0</v>
      </c>
      <c r="AR17" s="14">
        <f t="shared" si="1"/>
        <v>0</v>
      </c>
      <c r="AS17" s="14">
        <f t="shared" si="1"/>
        <v>0</v>
      </c>
      <c r="AT17" s="14">
        <f t="shared" si="1"/>
        <v>0</v>
      </c>
      <c r="AU17" s="14">
        <f t="shared" si="1"/>
        <v>0</v>
      </c>
      <c r="AV17" s="14">
        <f t="shared" si="1"/>
        <v>0</v>
      </c>
      <c r="AW17" s="14">
        <f t="shared" si="1"/>
        <v>0</v>
      </c>
      <c r="AX17" s="14">
        <f t="shared" si="1"/>
        <v>0</v>
      </c>
      <c r="AY17" s="14">
        <f t="shared" si="1"/>
        <v>0</v>
      </c>
      <c r="AZ17" s="14">
        <f t="shared" si="1"/>
        <v>0</v>
      </c>
      <c r="BA17" s="14">
        <f t="shared" si="1"/>
        <v>0</v>
      </c>
      <c r="BB17" s="14">
        <f t="shared" si="1"/>
        <v>0</v>
      </c>
      <c r="BC17" s="14">
        <f t="shared" si="1"/>
        <v>0</v>
      </c>
      <c r="BD17" s="14">
        <f t="shared" si="1"/>
        <v>0</v>
      </c>
      <c r="BE17" s="14">
        <f t="shared" si="1"/>
        <v>0</v>
      </c>
      <c r="BF17" s="14">
        <f t="shared" si="1"/>
        <v>0</v>
      </c>
    </row>
    <row r="18" spans="2:58">
      <c r="B18" s="59" t="s">
        <v>346</v>
      </c>
      <c r="C18" s="129" t="s">
        <v>345</v>
      </c>
      <c r="D18" s="52" t="str">
        <f t="shared" ref="D18:T18" si="8">D4</f>
        <v>Gas</v>
      </c>
      <c r="E18" s="54" t="str">
        <f t="shared" si="8"/>
        <v>Gas</v>
      </c>
      <c r="F18" s="54" t="str">
        <f t="shared" si="8"/>
        <v>ASHP</v>
      </c>
      <c r="G18" s="54" t="str">
        <f t="shared" si="8"/>
        <v>Gas</v>
      </c>
      <c r="H18" s="54" t="str">
        <f t="shared" si="8"/>
        <v>ASHP</v>
      </c>
      <c r="I18" s="54" t="str">
        <f t="shared" si="8"/>
        <v>Gas</v>
      </c>
      <c r="J18" s="54" t="str">
        <f t="shared" si="8"/>
        <v>ASHP</v>
      </c>
      <c r="K18" s="54" t="str">
        <f t="shared" si="8"/>
        <v>Gas</v>
      </c>
      <c r="L18" s="54" t="str">
        <f t="shared" si="8"/>
        <v>ASHP</v>
      </c>
      <c r="M18" s="54" t="str">
        <f t="shared" si="8"/>
        <v>Gas</v>
      </c>
      <c r="N18" s="54" t="str">
        <f t="shared" si="8"/>
        <v>ASHP</v>
      </c>
      <c r="O18" s="54" t="str">
        <f t="shared" si="8"/>
        <v>Gas</v>
      </c>
      <c r="P18" s="54" t="str">
        <f t="shared" si="8"/>
        <v>ASHP</v>
      </c>
      <c r="Q18" s="54" t="str">
        <f t="shared" si="8"/>
        <v>Gas</v>
      </c>
      <c r="R18" s="54" t="str">
        <f t="shared" si="8"/>
        <v>ASHP</v>
      </c>
      <c r="S18" s="52" t="str">
        <f t="shared" si="8"/>
        <v>ASHP</v>
      </c>
      <c r="T18" s="54" t="str">
        <f t="shared" si="8"/>
        <v>ASHP</v>
      </c>
      <c r="U18" s="50"/>
      <c r="V18" s="11" t="s">
        <v>699</v>
      </c>
      <c r="W18" s="50">
        <f>IF(D18="Gas",'C&amp;B'!$E$252,'C&amp;B'!$E$262)</f>
        <v>1123</v>
      </c>
      <c r="X18" s="50">
        <f>IF(E18="Gas",'C&amp;B'!$E$252,'C&amp;B'!$E$262)</f>
        <v>1123</v>
      </c>
      <c r="Y18" s="50">
        <f>IF(F18="Gas",'C&amp;B'!$E$252,'C&amp;B'!$E$262)</f>
        <v>1123</v>
      </c>
      <c r="Z18" s="50">
        <f>IF(G18="Gas",'C&amp;B'!$E$252,'C&amp;B'!$E$262)</f>
        <v>1123</v>
      </c>
      <c r="AA18" s="50">
        <f>IF(H18="Gas",'C&amp;B'!$E$252,'C&amp;B'!$E$262)</f>
        <v>1123</v>
      </c>
      <c r="AB18" s="50">
        <f>IF(I18="Gas",'C&amp;B'!$E$252,'C&amp;B'!$E$262)</f>
        <v>1123</v>
      </c>
      <c r="AC18" s="50">
        <f>IF(J18="Gas",'C&amp;B'!$E$252,'C&amp;B'!$E$262)</f>
        <v>1123</v>
      </c>
      <c r="AD18" s="50">
        <f>IF(K18="Gas",'C&amp;B'!$E$252,'C&amp;B'!$E$262)</f>
        <v>1123</v>
      </c>
      <c r="AE18" s="50">
        <f>IF(L18="Gas",'C&amp;B'!$E$252,'C&amp;B'!$E$262)</f>
        <v>1123</v>
      </c>
      <c r="AF18" s="50">
        <f>IF(M18="Gas",'C&amp;B'!$E$252,'C&amp;B'!$E$262)</f>
        <v>1123</v>
      </c>
      <c r="AG18" s="50">
        <f>IF(N18="Gas",'C&amp;B'!$E$252,'C&amp;B'!$E$262)</f>
        <v>1123</v>
      </c>
      <c r="AH18" s="50">
        <f>IF(O18="Gas",'C&amp;B'!$E$252,'C&amp;B'!$E$262)</f>
        <v>1123</v>
      </c>
      <c r="AI18" s="50">
        <f>IF(P18="Gas",'C&amp;B'!$E$252,'C&amp;B'!$E$262)</f>
        <v>1123</v>
      </c>
      <c r="AJ18" s="50">
        <f>IF(Q18="Gas",'C&amp;B'!$E$252,'C&amp;B'!$E$262)</f>
        <v>1123</v>
      </c>
      <c r="AK18" s="50">
        <f>IF(R18="Gas",'C&amp;B'!$E$252,'C&amp;B'!$E$262)</f>
        <v>1123</v>
      </c>
      <c r="AL18" s="50">
        <f>IF(S18="Gas",'C&amp;B'!$E$252,'C&amp;B'!$E$262)</f>
        <v>1123</v>
      </c>
      <c r="AM18" s="50">
        <f>IF(T18="Gas",'C&amp;B'!$E$252,'C&amp;B'!$E$262)</f>
        <v>1123</v>
      </c>
      <c r="AO18" s="162">
        <v>1</v>
      </c>
      <c r="AP18" s="14">
        <f t="shared" si="6"/>
        <v>1123</v>
      </c>
      <c r="AQ18" s="14">
        <f t="shared" si="1"/>
        <v>1123</v>
      </c>
      <c r="AR18" s="14">
        <f t="shared" si="1"/>
        <v>1123</v>
      </c>
      <c r="AS18" s="14">
        <f t="shared" si="1"/>
        <v>1123</v>
      </c>
      <c r="AT18" s="14">
        <f t="shared" si="1"/>
        <v>1123</v>
      </c>
      <c r="AU18" s="14">
        <f t="shared" si="1"/>
        <v>1123</v>
      </c>
      <c r="AV18" s="14">
        <f t="shared" si="1"/>
        <v>1123</v>
      </c>
      <c r="AW18" s="14">
        <f t="shared" si="1"/>
        <v>1123</v>
      </c>
      <c r="AX18" s="14">
        <f t="shared" si="1"/>
        <v>1123</v>
      </c>
      <c r="AY18" s="14">
        <f t="shared" si="1"/>
        <v>1123</v>
      </c>
      <c r="AZ18" s="14">
        <f t="shared" si="1"/>
        <v>1123</v>
      </c>
      <c r="BA18" s="14">
        <f t="shared" si="1"/>
        <v>1123</v>
      </c>
      <c r="BB18" s="14">
        <f t="shared" si="1"/>
        <v>1123</v>
      </c>
      <c r="BC18" s="14">
        <f t="shared" si="1"/>
        <v>1123</v>
      </c>
      <c r="BD18" s="14">
        <f t="shared" si="1"/>
        <v>1123</v>
      </c>
      <c r="BE18" s="14">
        <f t="shared" si="1"/>
        <v>1123</v>
      </c>
      <c r="BF18" s="14">
        <f t="shared" si="1"/>
        <v>1123</v>
      </c>
    </row>
    <row r="19" spans="2:58">
      <c r="B19" s="59" t="s">
        <v>347</v>
      </c>
      <c r="C19" s="129" t="s">
        <v>345</v>
      </c>
      <c r="D19" s="52" t="str">
        <f>D18</f>
        <v>Gas</v>
      </c>
      <c r="E19" s="54" t="str">
        <f t="shared" ref="E19:T19" si="9">E18</f>
        <v>Gas</v>
      </c>
      <c r="F19" s="54" t="str">
        <f t="shared" si="9"/>
        <v>ASHP</v>
      </c>
      <c r="G19" s="54" t="str">
        <f t="shared" si="9"/>
        <v>Gas</v>
      </c>
      <c r="H19" s="54" t="str">
        <f t="shared" si="9"/>
        <v>ASHP</v>
      </c>
      <c r="I19" s="54" t="str">
        <f t="shared" si="9"/>
        <v>Gas</v>
      </c>
      <c r="J19" s="54" t="str">
        <f t="shared" si="9"/>
        <v>ASHP</v>
      </c>
      <c r="K19" s="54" t="str">
        <f t="shared" si="9"/>
        <v>Gas</v>
      </c>
      <c r="L19" s="54" t="str">
        <f t="shared" si="9"/>
        <v>ASHP</v>
      </c>
      <c r="M19" s="54" t="str">
        <f t="shared" si="9"/>
        <v>Gas</v>
      </c>
      <c r="N19" s="54" t="str">
        <f t="shared" si="9"/>
        <v>ASHP</v>
      </c>
      <c r="O19" s="54" t="str">
        <f t="shared" si="9"/>
        <v>Gas</v>
      </c>
      <c r="P19" s="54" t="str">
        <f t="shared" si="9"/>
        <v>ASHP</v>
      </c>
      <c r="Q19" s="54" t="str">
        <f t="shared" si="9"/>
        <v>Gas</v>
      </c>
      <c r="R19" s="54" t="str">
        <f t="shared" si="9"/>
        <v>ASHP</v>
      </c>
      <c r="S19" s="52" t="str">
        <f>S18</f>
        <v>ASHP</v>
      </c>
      <c r="T19" s="54" t="str">
        <f t="shared" si="9"/>
        <v>ASHP</v>
      </c>
      <c r="U19" s="50"/>
      <c r="V19" s="11" t="s">
        <v>699</v>
      </c>
      <c r="W19" s="50">
        <f>IF(D19="Gas",'C&amp;B'!$E$267,'C&amp;B'!$E$269)</f>
        <v>988</v>
      </c>
      <c r="X19" s="50">
        <f>IF(E19="Gas",'C&amp;B'!$E$267,'C&amp;B'!$E$269)</f>
        <v>988</v>
      </c>
      <c r="Y19" s="50">
        <f>IF(F19="Gas",'C&amp;B'!$E$267,'C&amp;B'!$E$269)</f>
        <v>85</v>
      </c>
      <c r="Z19" s="50">
        <f>IF(G19="Gas",'C&amp;B'!$E$267,'C&amp;B'!$E$269)</f>
        <v>988</v>
      </c>
      <c r="AA19" s="50">
        <f>IF(H19="Gas",'C&amp;B'!$E$267,'C&amp;B'!$E$269)</f>
        <v>85</v>
      </c>
      <c r="AB19" s="50">
        <f>IF(I19="Gas",'C&amp;B'!$E$267,'C&amp;B'!$E$269)</f>
        <v>988</v>
      </c>
      <c r="AC19" s="50">
        <f>IF(J19="Gas",'C&amp;B'!$E$267,'C&amp;B'!$E$269)</f>
        <v>85</v>
      </c>
      <c r="AD19" s="50">
        <f>IF(K19="Gas",'C&amp;B'!$E$267,'C&amp;B'!$E$269)</f>
        <v>988</v>
      </c>
      <c r="AE19" s="50">
        <f>IF(L19="Gas",'C&amp;B'!$E$267,'C&amp;B'!$E$269)</f>
        <v>85</v>
      </c>
      <c r="AF19" s="50">
        <f>IF(M19="Gas",'C&amp;B'!$E$267,'C&amp;B'!$E$269)</f>
        <v>988</v>
      </c>
      <c r="AG19" s="50">
        <f>IF(N19="Gas",'C&amp;B'!$E$267,'C&amp;B'!$E$269)</f>
        <v>85</v>
      </c>
      <c r="AH19" s="50">
        <f>IF(O19="Gas",'C&amp;B'!$E$267,'C&amp;B'!$E$269)</f>
        <v>988</v>
      </c>
      <c r="AI19" s="50">
        <f>IF(P19="Gas",'C&amp;B'!$E$267,'C&amp;B'!$E$269)</f>
        <v>85</v>
      </c>
      <c r="AJ19" s="50">
        <f>IF(Q19="Gas",'C&amp;B'!$E$267,'C&amp;B'!$E$269)</f>
        <v>988</v>
      </c>
      <c r="AK19" s="50">
        <f>IF(R19="Gas",'C&amp;B'!$E$267,'C&amp;B'!$E$269)</f>
        <v>85</v>
      </c>
      <c r="AL19" s="50">
        <f>IF(S19="Gas",'C&amp;B'!$E$267,'C&amp;B'!$E$269)</f>
        <v>85</v>
      </c>
      <c r="AM19" s="50">
        <f>IF(T19="Gas",'C&amp;B'!$E$267,'C&amp;B'!$E$269)</f>
        <v>85</v>
      </c>
      <c r="AO19" s="162">
        <v>1</v>
      </c>
      <c r="AP19" s="14">
        <f t="shared" si="6"/>
        <v>988</v>
      </c>
      <c r="AQ19" s="14">
        <f t="shared" si="1"/>
        <v>988</v>
      </c>
      <c r="AR19" s="14">
        <f t="shared" si="1"/>
        <v>85</v>
      </c>
      <c r="AS19" s="14">
        <f t="shared" si="1"/>
        <v>988</v>
      </c>
      <c r="AT19" s="14">
        <f t="shared" si="1"/>
        <v>85</v>
      </c>
      <c r="AU19" s="14">
        <f t="shared" si="1"/>
        <v>988</v>
      </c>
      <c r="AV19" s="14">
        <f t="shared" si="1"/>
        <v>85</v>
      </c>
      <c r="AW19" s="14">
        <f t="shared" si="1"/>
        <v>988</v>
      </c>
      <c r="AX19" s="14">
        <f t="shared" si="1"/>
        <v>85</v>
      </c>
      <c r="AY19" s="14">
        <f t="shared" si="1"/>
        <v>988</v>
      </c>
      <c r="AZ19" s="14">
        <f t="shared" si="1"/>
        <v>85</v>
      </c>
      <c r="BA19" s="14">
        <f t="shared" si="1"/>
        <v>988</v>
      </c>
      <c r="BB19" s="14">
        <f t="shared" si="1"/>
        <v>85</v>
      </c>
      <c r="BC19" s="14">
        <f t="shared" si="1"/>
        <v>988</v>
      </c>
      <c r="BD19" s="14">
        <f t="shared" si="1"/>
        <v>85</v>
      </c>
      <c r="BE19" s="14">
        <f t="shared" si="1"/>
        <v>85</v>
      </c>
      <c r="BF19" s="14">
        <f t="shared" si="1"/>
        <v>85</v>
      </c>
    </row>
    <row r="20" spans="2:58">
      <c r="B20" s="59" t="s">
        <v>349</v>
      </c>
      <c r="C20" s="129" t="s">
        <v>350</v>
      </c>
      <c r="D20" s="52" t="s">
        <v>365</v>
      </c>
      <c r="E20" s="54" t="s">
        <v>365</v>
      </c>
      <c r="F20" s="54" t="s">
        <v>365</v>
      </c>
      <c r="G20" s="54" t="s">
        <v>365</v>
      </c>
      <c r="H20" s="54" t="s">
        <v>365</v>
      </c>
      <c r="I20" s="54" t="s">
        <v>365</v>
      </c>
      <c r="J20" s="54" t="s">
        <v>365</v>
      </c>
      <c r="K20" s="54" t="s">
        <v>365</v>
      </c>
      <c r="L20" s="54" t="s">
        <v>365</v>
      </c>
      <c r="M20" s="54" t="s">
        <v>365</v>
      </c>
      <c r="N20" s="54" t="s">
        <v>365</v>
      </c>
      <c r="O20" s="54" t="s">
        <v>365</v>
      </c>
      <c r="P20" s="54" t="s">
        <v>365</v>
      </c>
      <c r="Q20" s="54" t="s">
        <v>365</v>
      </c>
      <c r="R20" s="54" t="s">
        <v>365</v>
      </c>
      <c r="S20" s="52" t="s">
        <v>365</v>
      </c>
      <c r="T20" s="54" t="s">
        <v>365</v>
      </c>
      <c r="U20" s="50"/>
      <c r="V20" s="11" t="s">
        <v>699</v>
      </c>
      <c r="W20" s="50">
        <f>IF(D20="Large",'C&amp;B'!$E$293,'C&amp;B'!$E$288)</f>
        <v>450</v>
      </c>
      <c r="X20" s="50">
        <f>IF(E20="Large",'C&amp;B'!$E$293,'C&amp;B'!$E$288)</f>
        <v>450</v>
      </c>
      <c r="Y20" s="50">
        <f>IF(F20="Large",'C&amp;B'!$E$293,'C&amp;B'!$E$288)</f>
        <v>450</v>
      </c>
      <c r="Z20" s="50">
        <f>IF(G20="Large",'C&amp;B'!$E$293,'C&amp;B'!$E$288)</f>
        <v>450</v>
      </c>
      <c r="AA20" s="50">
        <f>IF(H20="Large",'C&amp;B'!$E$293,'C&amp;B'!$E$288)</f>
        <v>450</v>
      </c>
      <c r="AB20" s="50">
        <f>IF(I20="Large",'C&amp;B'!$E$293,'C&amp;B'!$E$288)</f>
        <v>450</v>
      </c>
      <c r="AC20" s="50">
        <f>IF(J20="Large",'C&amp;B'!$E$293,'C&amp;B'!$E$288)</f>
        <v>450</v>
      </c>
      <c r="AD20" s="50">
        <f>IF(K20="Large",'C&amp;B'!$E$293,'C&amp;B'!$E$288)</f>
        <v>450</v>
      </c>
      <c r="AE20" s="50">
        <f>IF(L20="Large",'C&amp;B'!$E$293,'C&amp;B'!$E$288)</f>
        <v>450</v>
      </c>
      <c r="AF20" s="50">
        <f>IF(M20="Large",'C&amp;B'!$E$293,'C&amp;B'!$E$288)</f>
        <v>450</v>
      </c>
      <c r="AG20" s="50">
        <f>IF(N20="Large",'C&amp;B'!$E$293,'C&amp;B'!$E$288)</f>
        <v>450</v>
      </c>
      <c r="AH20" s="50">
        <f>IF(O20="Large",'C&amp;B'!$E$293,'C&amp;B'!$E$288)</f>
        <v>450</v>
      </c>
      <c r="AI20" s="50">
        <f>IF(P20="Large",'C&amp;B'!$E$293,'C&amp;B'!$E$288)</f>
        <v>450</v>
      </c>
      <c r="AJ20" s="50">
        <f>IF(Q20="Large",'C&amp;B'!$E$293,'C&amp;B'!$E$288)</f>
        <v>450</v>
      </c>
      <c r="AK20" s="50">
        <f>IF(R20="Large",'C&amp;B'!$E$293,'C&amp;B'!$E$288)</f>
        <v>450</v>
      </c>
      <c r="AL20" s="50">
        <f>IF(S20="Large",'C&amp;B'!$E$293,'C&amp;B'!$E$288)</f>
        <v>450</v>
      </c>
      <c r="AM20" s="50">
        <f>IF(T20="Large",'C&amp;B'!$E$293,'C&amp;B'!$E$288)</f>
        <v>450</v>
      </c>
      <c r="AO20" s="162">
        <v>1</v>
      </c>
      <c r="AP20" s="14">
        <f t="shared" si="6"/>
        <v>450</v>
      </c>
      <c r="AQ20" s="14">
        <f t="shared" si="6"/>
        <v>450</v>
      </c>
      <c r="AR20" s="14">
        <f t="shared" si="6"/>
        <v>450</v>
      </c>
      <c r="AS20" s="14">
        <f t="shared" si="6"/>
        <v>450</v>
      </c>
      <c r="AT20" s="14">
        <f t="shared" si="6"/>
        <v>450</v>
      </c>
      <c r="AU20" s="14">
        <f t="shared" si="6"/>
        <v>450</v>
      </c>
      <c r="AV20" s="14">
        <f t="shared" si="6"/>
        <v>450</v>
      </c>
      <c r="AW20" s="14">
        <f t="shared" si="6"/>
        <v>450</v>
      </c>
      <c r="AX20" s="14">
        <f t="shared" si="6"/>
        <v>450</v>
      </c>
      <c r="AY20" s="14">
        <f t="shared" si="6"/>
        <v>450</v>
      </c>
      <c r="AZ20" s="14">
        <f t="shared" si="6"/>
        <v>450</v>
      </c>
      <c r="BA20" s="14">
        <f t="shared" si="6"/>
        <v>450</v>
      </c>
      <c r="BB20" s="14">
        <f t="shared" si="6"/>
        <v>450</v>
      </c>
      <c r="BC20" s="14">
        <f t="shared" si="6"/>
        <v>450</v>
      </c>
      <c r="BD20" s="14">
        <f t="shared" si="6"/>
        <v>450</v>
      </c>
      <c r="BE20" s="14">
        <f t="shared" si="6"/>
        <v>450</v>
      </c>
      <c r="BF20" s="14">
        <f t="shared" ref="BF20:BF26" si="10">$AO20*AM20</f>
        <v>450</v>
      </c>
    </row>
    <row r="21" spans="2:58">
      <c r="B21" s="59" t="s">
        <v>352</v>
      </c>
      <c r="C21" s="129" t="s">
        <v>367</v>
      </c>
      <c r="D21" s="52" t="s">
        <v>366</v>
      </c>
      <c r="E21" s="53" t="s">
        <v>366</v>
      </c>
      <c r="F21" s="53" t="s">
        <v>366</v>
      </c>
      <c r="G21" s="53" t="s">
        <v>366</v>
      </c>
      <c r="H21" s="53" t="s">
        <v>366</v>
      </c>
      <c r="I21" s="53" t="s">
        <v>366</v>
      </c>
      <c r="J21" s="53" t="s">
        <v>366</v>
      </c>
      <c r="K21" s="53" t="s">
        <v>366</v>
      </c>
      <c r="L21" s="53" t="s">
        <v>366</v>
      </c>
      <c r="M21" s="53" t="s">
        <v>366</v>
      </c>
      <c r="N21" s="53" t="s">
        <v>366</v>
      </c>
      <c r="O21" s="53" t="s">
        <v>366</v>
      </c>
      <c r="P21" s="53" t="s">
        <v>366</v>
      </c>
      <c r="Q21" s="53" t="s">
        <v>366</v>
      </c>
      <c r="R21" s="53" t="s">
        <v>366</v>
      </c>
      <c r="S21" s="52" t="s">
        <v>366</v>
      </c>
      <c r="T21" s="53" t="s">
        <v>366</v>
      </c>
      <c r="U21" s="50"/>
      <c r="V21" s="138" t="s">
        <v>696</v>
      </c>
      <c r="W21" s="50">
        <v>0</v>
      </c>
      <c r="X21" s="50">
        <v>0</v>
      </c>
      <c r="Y21" s="50">
        <v>0</v>
      </c>
      <c r="Z21" s="50">
        <v>0</v>
      </c>
      <c r="AA21" s="50">
        <v>0</v>
      </c>
      <c r="AB21" s="50">
        <v>0</v>
      </c>
      <c r="AC21" s="50">
        <v>0</v>
      </c>
      <c r="AD21" s="50">
        <v>0</v>
      </c>
      <c r="AE21" s="50">
        <v>0</v>
      </c>
      <c r="AF21" s="50">
        <v>0</v>
      </c>
      <c r="AG21" s="50">
        <v>0</v>
      </c>
      <c r="AH21" s="50">
        <v>0</v>
      </c>
      <c r="AI21" s="50">
        <v>0</v>
      </c>
      <c r="AJ21" s="50">
        <v>0</v>
      </c>
      <c r="AK21" s="50">
        <v>0</v>
      </c>
      <c r="AL21" s="50">
        <v>0</v>
      </c>
      <c r="AM21" s="50">
        <v>0</v>
      </c>
      <c r="AO21" s="162">
        <v>1</v>
      </c>
      <c r="AP21" s="14">
        <f t="shared" si="6"/>
        <v>0</v>
      </c>
      <c r="AQ21" s="14">
        <f t="shared" si="6"/>
        <v>0</v>
      </c>
      <c r="AR21" s="14">
        <f t="shared" si="6"/>
        <v>0</v>
      </c>
      <c r="AS21" s="14">
        <f t="shared" si="6"/>
        <v>0</v>
      </c>
      <c r="AT21" s="14">
        <f t="shared" si="6"/>
        <v>0</v>
      </c>
      <c r="AU21" s="14">
        <f t="shared" si="6"/>
        <v>0</v>
      </c>
      <c r="AV21" s="14">
        <f t="shared" si="6"/>
        <v>0</v>
      </c>
      <c r="AW21" s="14">
        <f t="shared" si="6"/>
        <v>0</v>
      </c>
      <c r="AX21" s="14">
        <f t="shared" si="6"/>
        <v>0</v>
      </c>
      <c r="AY21" s="14">
        <f t="shared" si="6"/>
        <v>0</v>
      </c>
      <c r="AZ21" s="14">
        <f t="shared" si="6"/>
        <v>0</v>
      </c>
      <c r="BA21" s="14">
        <f t="shared" si="6"/>
        <v>0</v>
      </c>
      <c r="BB21" s="14">
        <f t="shared" si="6"/>
        <v>0</v>
      </c>
      <c r="BC21" s="14">
        <f t="shared" si="6"/>
        <v>0</v>
      </c>
      <c r="BD21" s="14">
        <f t="shared" si="6"/>
        <v>0</v>
      </c>
      <c r="BE21" s="14">
        <f t="shared" si="6"/>
        <v>0</v>
      </c>
      <c r="BF21" s="14">
        <f t="shared" si="10"/>
        <v>0</v>
      </c>
    </row>
    <row r="22" spans="2:58">
      <c r="B22" s="59" t="s">
        <v>353</v>
      </c>
      <c r="C22" s="129" t="s">
        <v>354</v>
      </c>
      <c r="D22" s="52" t="s">
        <v>366</v>
      </c>
      <c r="E22" s="53" t="s">
        <v>366</v>
      </c>
      <c r="F22" s="53" t="s">
        <v>366</v>
      </c>
      <c r="G22" s="53" t="s">
        <v>366</v>
      </c>
      <c r="H22" s="53" t="s">
        <v>366</v>
      </c>
      <c r="I22" s="53" t="s">
        <v>366</v>
      </c>
      <c r="J22" s="53" t="s">
        <v>366</v>
      </c>
      <c r="K22" s="53" t="s">
        <v>366</v>
      </c>
      <c r="L22" s="53" t="s">
        <v>366</v>
      </c>
      <c r="M22" s="53" t="s">
        <v>366</v>
      </c>
      <c r="N22" s="53" t="s">
        <v>366</v>
      </c>
      <c r="O22" s="53" t="s">
        <v>366</v>
      </c>
      <c r="P22" s="53" t="s">
        <v>366</v>
      </c>
      <c r="Q22" s="53" t="s">
        <v>366</v>
      </c>
      <c r="R22" s="53" t="s">
        <v>366</v>
      </c>
      <c r="S22" s="52" t="s">
        <v>366</v>
      </c>
      <c r="T22" s="53" t="s">
        <v>366</v>
      </c>
      <c r="U22" s="50"/>
      <c r="V22" s="138" t="s">
        <v>696</v>
      </c>
      <c r="W22" s="50">
        <v>0</v>
      </c>
      <c r="X22" s="50">
        <v>0</v>
      </c>
      <c r="Y22" s="50">
        <v>0</v>
      </c>
      <c r="Z22" s="50">
        <v>0</v>
      </c>
      <c r="AA22" s="50">
        <v>0</v>
      </c>
      <c r="AB22" s="50">
        <v>0</v>
      </c>
      <c r="AC22" s="50">
        <v>0</v>
      </c>
      <c r="AD22" s="50">
        <v>0</v>
      </c>
      <c r="AE22" s="50">
        <v>0</v>
      </c>
      <c r="AF22" s="50">
        <v>0</v>
      </c>
      <c r="AG22" s="50">
        <v>0</v>
      </c>
      <c r="AH22" s="50">
        <v>0</v>
      </c>
      <c r="AI22" s="50">
        <v>0</v>
      </c>
      <c r="AJ22" s="50">
        <v>0</v>
      </c>
      <c r="AK22" s="50">
        <v>0</v>
      </c>
      <c r="AL22" s="50">
        <v>0</v>
      </c>
      <c r="AM22" s="50">
        <v>0</v>
      </c>
      <c r="AO22" s="162">
        <v>1</v>
      </c>
      <c r="AP22" s="14">
        <f t="shared" si="6"/>
        <v>0</v>
      </c>
      <c r="AQ22" s="14">
        <f t="shared" si="6"/>
        <v>0</v>
      </c>
      <c r="AR22" s="14">
        <f t="shared" si="6"/>
        <v>0</v>
      </c>
      <c r="AS22" s="14">
        <f t="shared" si="6"/>
        <v>0</v>
      </c>
      <c r="AT22" s="14">
        <f t="shared" si="6"/>
        <v>0</v>
      </c>
      <c r="AU22" s="14">
        <f t="shared" si="6"/>
        <v>0</v>
      </c>
      <c r="AV22" s="14">
        <f t="shared" si="6"/>
        <v>0</v>
      </c>
      <c r="AW22" s="14">
        <f t="shared" si="6"/>
        <v>0</v>
      </c>
      <c r="AX22" s="14">
        <f t="shared" si="6"/>
        <v>0</v>
      </c>
      <c r="AY22" s="14">
        <f t="shared" si="6"/>
        <v>0</v>
      </c>
      <c r="AZ22" s="14">
        <f t="shared" si="6"/>
        <v>0</v>
      </c>
      <c r="BA22" s="14">
        <f t="shared" si="6"/>
        <v>0</v>
      </c>
      <c r="BB22" s="14">
        <f t="shared" si="6"/>
        <v>0</v>
      </c>
      <c r="BC22" s="14">
        <f t="shared" si="6"/>
        <v>0</v>
      </c>
      <c r="BD22" s="14">
        <f t="shared" si="6"/>
        <v>0</v>
      </c>
      <c r="BE22" s="14">
        <f t="shared" si="6"/>
        <v>0</v>
      </c>
      <c r="BF22" s="14">
        <f t="shared" si="10"/>
        <v>0</v>
      </c>
    </row>
    <row r="23" spans="2:58">
      <c r="B23" s="59" t="s">
        <v>355</v>
      </c>
      <c r="C23" s="129" t="s">
        <v>356</v>
      </c>
      <c r="D23" s="52" t="s">
        <v>366</v>
      </c>
      <c r="E23" s="53" t="s">
        <v>366</v>
      </c>
      <c r="F23" s="53" t="s">
        <v>366</v>
      </c>
      <c r="G23" s="53" t="s">
        <v>366</v>
      </c>
      <c r="H23" s="53" t="s">
        <v>366</v>
      </c>
      <c r="I23" s="53" t="s">
        <v>366</v>
      </c>
      <c r="J23" s="53" t="s">
        <v>366</v>
      </c>
      <c r="K23" s="53" t="s">
        <v>366</v>
      </c>
      <c r="L23" s="53" t="s">
        <v>366</v>
      </c>
      <c r="M23" s="53" t="s">
        <v>366</v>
      </c>
      <c r="N23" s="53" t="s">
        <v>366</v>
      </c>
      <c r="O23" s="53" t="s">
        <v>366</v>
      </c>
      <c r="P23" s="53" t="s">
        <v>366</v>
      </c>
      <c r="Q23" s="53" t="s">
        <v>366</v>
      </c>
      <c r="R23" s="53" t="s">
        <v>366</v>
      </c>
      <c r="S23" s="52" t="s">
        <v>366</v>
      </c>
      <c r="T23" s="53" t="s">
        <v>366</v>
      </c>
      <c r="U23" s="50"/>
      <c r="V23" s="138" t="s">
        <v>696</v>
      </c>
      <c r="W23" s="50">
        <v>0</v>
      </c>
      <c r="X23" s="50">
        <v>0</v>
      </c>
      <c r="Y23" s="50">
        <v>0</v>
      </c>
      <c r="Z23" s="50">
        <v>0</v>
      </c>
      <c r="AA23" s="50">
        <v>0</v>
      </c>
      <c r="AB23" s="50">
        <v>0</v>
      </c>
      <c r="AC23" s="50">
        <v>0</v>
      </c>
      <c r="AD23" s="50">
        <v>0</v>
      </c>
      <c r="AE23" s="50">
        <v>0</v>
      </c>
      <c r="AF23" s="50">
        <v>0</v>
      </c>
      <c r="AG23" s="50">
        <v>0</v>
      </c>
      <c r="AH23" s="50">
        <v>0</v>
      </c>
      <c r="AI23" s="50">
        <v>0</v>
      </c>
      <c r="AJ23" s="50">
        <v>0</v>
      </c>
      <c r="AK23" s="50">
        <v>0</v>
      </c>
      <c r="AL23" s="50">
        <v>0</v>
      </c>
      <c r="AM23" s="50">
        <v>0</v>
      </c>
      <c r="AO23" s="162">
        <v>1</v>
      </c>
      <c r="AP23" s="14">
        <f t="shared" si="6"/>
        <v>0</v>
      </c>
      <c r="AQ23" s="14">
        <f t="shared" si="6"/>
        <v>0</v>
      </c>
      <c r="AR23" s="14">
        <f t="shared" si="6"/>
        <v>0</v>
      </c>
      <c r="AS23" s="14">
        <f t="shared" si="6"/>
        <v>0</v>
      </c>
      <c r="AT23" s="14">
        <f t="shared" si="6"/>
        <v>0</v>
      </c>
      <c r="AU23" s="14">
        <f t="shared" si="6"/>
        <v>0</v>
      </c>
      <c r="AV23" s="14">
        <f t="shared" si="6"/>
        <v>0</v>
      </c>
      <c r="AW23" s="14">
        <f t="shared" si="6"/>
        <v>0</v>
      </c>
      <c r="AX23" s="14">
        <f t="shared" si="6"/>
        <v>0</v>
      </c>
      <c r="AY23" s="14">
        <f t="shared" si="6"/>
        <v>0</v>
      </c>
      <c r="AZ23" s="14">
        <f t="shared" si="6"/>
        <v>0</v>
      </c>
      <c r="BA23" s="14">
        <f t="shared" si="6"/>
        <v>0</v>
      </c>
      <c r="BB23" s="14">
        <f t="shared" si="6"/>
        <v>0</v>
      </c>
      <c r="BC23" s="14">
        <f t="shared" si="6"/>
        <v>0</v>
      </c>
      <c r="BD23" s="14">
        <f t="shared" si="6"/>
        <v>0</v>
      </c>
      <c r="BE23" s="14">
        <f t="shared" si="6"/>
        <v>0</v>
      </c>
      <c r="BF23" s="14">
        <f t="shared" si="10"/>
        <v>0</v>
      </c>
    </row>
    <row r="24" spans="2:58">
      <c r="B24" s="59" t="s">
        <v>357</v>
      </c>
      <c r="C24" s="129" t="s">
        <v>358</v>
      </c>
      <c r="D24" s="52" t="s">
        <v>369</v>
      </c>
      <c r="E24" s="98" t="s">
        <v>366</v>
      </c>
      <c r="F24" s="98" t="s">
        <v>366</v>
      </c>
      <c r="G24" s="98" t="s">
        <v>366</v>
      </c>
      <c r="H24" s="98" t="s">
        <v>366</v>
      </c>
      <c r="I24" s="98" t="s">
        <v>366</v>
      </c>
      <c r="J24" s="98" t="s">
        <v>366</v>
      </c>
      <c r="K24" s="98" t="s">
        <v>366</v>
      </c>
      <c r="L24" s="98" t="s">
        <v>366</v>
      </c>
      <c r="M24" s="98" t="s">
        <v>366</v>
      </c>
      <c r="N24" s="98" t="s">
        <v>366</v>
      </c>
      <c r="O24" s="98" t="s">
        <v>366</v>
      </c>
      <c r="P24" s="98" t="s">
        <v>366</v>
      </c>
      <c r="Q24" s="98" t="s">
        <v>366</v>
      </c>
      <c r="R24" s="98" t="s">
        <v>366</v>
      </c>
      <c r="S24" s="52" t="s">
        <v>366</v>
      </c>
      <c r="T24" s="134" t="str">
        <f>INPUT!C35</f>
        <v>None</v>
      </c>
      <c r="U24" s="50"/>
      <c r="V24" s="11" t="s">
        <v>699</v>
      </c>
      <c r="W24" s="50">
        <f>IF(D24="Yes",'C&amp;B'!$E$313,0)</f>
        <v>400</v>
      </c>
      <c r="X24" s="50">
        <f>IF(E24="Yes",'C&amp;B'!$E$313,0)</f>
        <v>0</v>
      </c>
      <c r="Y24" s="50">
        <f>IF(F24="Yes",'C&amp;B'!$E$313,0)</f>
        <v>0</v>
      </c>
      <c r="Z24" s="50">
        <f>IF(G24="Yes",'C&amp;B'!$E$313,0)</f>
        <v>0</v>
      </c>
      <c r="AA24" s="50">
        <f>IF(H24="Yes",'C&amp;B'!$E$313,0)</f>
        <v>0</v>
      </c>
      <c r="AB24" s="50">
        <f>IF(I24="Yes",'C&amp;B'!$E$313,0)</f>
        <v>0</v>
      </c>
      <c r="AC24" s="50">
        <f>IF(J24="Yes",'C&amp;B'!$E$313,0)</f>
        <v>0</v>
      </c>
      <c r="AD24" s="50">
        <f>IF(K24="Yes",'C&amp;B'!$E$313,0)</f>
        <v>0</v>
      </c>
      <c r="AE24" s="50">
        <f>IF(L24="Yes",'C&amp;B'!$E$313,0)</f>
        <v>0</v>
      </c>
      <c r="AF24" s="50">
        <f>IF(M24="Yes",'C&amp;B'!$E$313,0)</f>
        <v>0</v>
      </c>
      <c r="AG24" s="50">
        <f>IF(N24="Yes",'C&amp;B'!$E$313,0)</f>
        <v>0</v>
      </c>
      <c r="AH24" s="50">
        <f>IF(O24="Yes",'C&amp;B'!$E$313,0)</f>
        <v>0</v>
      </c>
      <c r="AI24" s="50">
        <f>IF(P24="Yes",'C&amp;B'!$E$313,0)</f>
        <v>0</v>
      </c>
      <c r="AJ24" s="50">
        <f>IF(Q24="Yes",'C&amp;B'!$E$313,0)</f>
        <v>0</v>
      </c>
      <c r="AK24" s="50">
        <f>IF(R24="Yes",'C&amp;B'!$E$313,0)</f>
        <v>0</v>
      </c>
      <c r="AL24" s="50">
        <f>IF(S24="Yes",'C&amp;B'!$E$313,0)</f>
        <v>0</v>
      </c>
      <c r="AM24" s="50">
        <f>IF(T24="Yes",'C&amp;B'!$E$313,0)</f>
        <v>0</v>
      </c>
      <c r="AO24" s="162">
        <v>1</v>
      </c>
      <c r="AP24" s="14">
        <f t="shared" si="6"/>
        <v>400</v>
      </c>
      <c r="AQ24" s="14">
        <f t="shared" si="6"/>
        <v>0</v>
      </c>
      <c r="AR24" s="14">
        <f t="shared" si="6"/>
        <v>0</v>
      </c>
      <c r="AS24" s="14">
        <f t="shared" si="6"/>
        <v>0</v>
      </c>
      <c r="AT24" s="14">
        <f t="shared" si="6"/>
        <v>0</v>
      </c>
      <c r="AU24" s="14">
        <f t="shared" si="6"/>
        <v>0</v>
      </c>
      <c r="AV24" s="14">
        <f t="shared" si="6"/>
        <v>0</v>
      </c>
      <c r="AW24" s="14">
        <f t="shared" si="6"/>
        <v>0</v>
      </c>
      <c r="AX24" s="14">
        <f t="shared" si="6"/>
        <v>0</v>
      </c>
      <c r="AY24" s="14">
        <f t="shared" si="6"/>
        <v>0</v>
      </c>
      <c r="AZ24" s="14">
        <f t="shared" si="6"/>
        <v>0</v>
      </c>
      <c r="BA24" s="14">
        <f t="shared" si="6"/>
        <v>0</v>
      </c>
      <c r="BB24" s="14">
        <f t="shared" si="6"/>
        <v>0</v>
      </c>
      <c r="BC24" s="14">
        <f t="shared" si="6"/>
        <v>0</v>
      </c>
      <c r="BD24" s="14">
        <f t="shared" si="6"/>
        <v>0</v>
      </c>
      <c r="BE24" s="14">
        <f t="shared" si="6"/>
        <v>0</v>
      </c>
      <c r="BF24" s="14">
        <f t="shared" si="10"/>
        <v>0</v>
      </c>
    </row>
    <row r="25" spans="2:58">
      <c r="B25" s="59" t="s">
        <v>370</v>
      </c>
      <c r="C25" s="129" t="s">
        <v>19</v>
      </c>
      <c r="D25" s="52">
        <v>80</v>
      </c>
      <c r="E25" s="54">
        <f>D25</f>
        <v>80</v>
      </c>
      <c r="F25" s="54">
        <f t="shared" ref="F25:T25" si="11">E25</f>
        <v>80</v>
      </c>
      <c r="G25" s="54">
        <f t="shared" si="11"/>
        <v>80</v>
      </c>
      <c r="H25" s="54">
        <f t="shared" si="11"/>
        <v>80</v>
      </c>
      <c r="I25" s="54">
        <f t="shared" si="11"/>
        <v>80</v>
      </c>
      <c r="J25" s="54">
        <f t="shared" si="11"/>
        <v>80</v>
      </c>
      <c r="K25" s="54">
        <f t="shared" si="11"/>
        <v>80</v>
      </c>
      <c r="L25" s="54">
        <f t="shared" si="11"/>
        <v>80</v>
      </c>
      <c r="M25" s="54">
        <f t="shared" si="11"/>
        <v>80</v>
      </c>
      <c r="N25" s="54">
        <f t="shared" si="11"/>
        <v>80</v>
      </c>
      <c r="O25" s="54">
        <f t="shared" si="11"/>
        <v>80</v>
      </c>
      <c r="P25" s="54">
        <f t="shared" si="11"/>
        <v>80</v>
      </c>
      <c r="Q25" s="54">
        <f t="shared" si="11"/>
        <v>80</v>
      </c>
      <c r="R25" s="54">
        <f t="shared" si="11"/>
        <v>80</v>
      </c>
      <c r="S25" s="54">
        <f t="shared" si="11"/>
        <v>80</v>
      </c>
      <c r="T25" s="54">
        <f t="shared" si="11"/>
        <v>80</v>
      </c>
      <c r="U25" s="50"/>
      <c r="V25" s="138" t="s">
        <v>696</v>
      </c>
      <c r="W25" s="50">
        <v>0</v>
      </c>
      <c r="X25" s="50">
        <v>0</v>
      </c>
      <c r="Y25" s="50">
        <v>0</v>
      </c>
      <c r="Z25" s="50">
        <v>0</v>
      </c>
      <c r="AA25" s="50">
        <v>0</v>
      </c>
      <c r="AB25" s="50">
        <v>0</v>
      </c>
      <c r="AC25" s="50">
        <v>0</v>
      </c>
      <c r="AD25" s="50">
        <v>0</v>
      </c>
      <c r="AE25" s="50">
        <v>0</v>
      </c>
      <c r="AF25" s="50">
        <v>0</v>
      </c>
      <c r="AG25" s="50">
        <v>0</v>
      </c>
      <c r="AH25" s="50">
        <v>0</v>
      </c>
      <c r="AI25" s="50">
        <v>0</v>
      </c>
      <c r="AJ25" s="50">
        <v>0</v>
      </c>
      <c r="AK25" s="50">
        <v>0</v>
      </c>
      <c r="AL25" s="50">
        <v>0</v>
      </c>
      <c r="AM25" s="50">
        <v>0</v>
      </c>
      <c r="AO25" s="162">
        <v>1</v>
      </c>
      <c r="AP25" s="14">
        <f t="shared" si="6"/>
        <v>0</v>
      </c>
      <c r="AQ25" s="14">
        <f t="shared" si="6"/>
        <v>0</v>
      </c>
      <c r="AR25" s="14">
        <f t="shared" si="6"/>
        <v>0</v>
      </c>
      <c r="AS25" s="14">
        <f t="shared" si="6"/>
        <v>0</v>
      </c>
      <c r="AT25" s="14">
        <f t="shared" si="6"/>
        <v>0</v>
      </c>
      <c r="AU25" s="14">
        <f t="shared" si="6"/>
        <v>0</v>
      </c>
      <c r="AV25" s="14">
        <f t="shared" si="6"/>
        <v>0</v>
      </c>
      <c r="AW25" s="14">
        <f t="shared" si="6"/>
        <v>0</v>
      </c>
      <c r="AX25" s="14">
        <f t="shared" si="6"/>
        <v>0</v>
      </c>
      <c r="AY25" s="14">
        <f t="shared" si="6"/>
        <v>0</v>
      </c>
      <c r="AZ25" s="14">
        <f t="shared" si="6"/>
        <v>0</v>
      </c>
      <c r="BA25" s="14">
        <f t="shared" si="6"/>
        <v>0</v>
      </c>
      <c r="BB25" s="14">
        <f t="shared" si="6"/>
        <v>0</v>
      </c>
      <c r="BC25" s="14">
        <f t="shared" si="6"/>
        <v>0</v>
      </c>
      <c r="BD25" s="14">
        <f t="shared" si="6"/>
        <v>0</v>
      </c>
      <c r="BE25" s="14">
        <f t="shared" si="6"/>
        <v>0</v>
      </c>
      <c r="BF25" s="14">
        <f t="shared" si="10"/>
        <v>0</v>
      </c>
    </row>
    <row r="26" spans="2:58">
      <c r="B26" s="59" t="s">
        <v>371</v>
      </c>
      <c r="C26" s="129" t="s">
        <v>79</v>
      </c>
      <c r="D26" s="62">
        <f>SAP!D147</f>
        <v>2.6215384615384618</v>
      </c>
      <c r="E26" s="54">
        <v>0</v>
      </c>
      <c r="F26" s="54">
        <v>0</v>
      </c>
      <c r="G26" s="54">
        <v>0</v>
      </c>
      <c r="H26" s="54">
        <v>0</v>
      </c>
      <c r="I26" s="54">
        <v>0</v>
      </c>
      <c r="J26" s="54">
        <v>0</v>
      </c>
      <c r="K26" s="54">
        <v>0</v>
      </c>
      <c r="L26" s="54">
        <v>0</v>
      </c>
      <c r="M26" s="54">
        <v>0</v>
      </c>
      <c r="N26" s="54">
        <v>0</v>
      </c>
      <c r="O26" s="54">
        <v>0</v>
      </c>
      <c r="P26" s="54">
        <v>0</v>
      </c>
      <c r="Q26" s="54">
        <v>0</v>
      </c>
      <c r="R26" s="54">
        <v>0</v>
      </c>
      <c r="S26" s="52">
        <v>0</v>
      </c>
      <c r="T26" s="134">
        <f>INPUT!C36</f>
        <v>0</v>
      </c>
      <c r="U26" s="50"/>
      <c r="V26" s="138" t="s">
        <v>699</v>
      </c>
      <c r="W26" s="143">
        <f>IF(D26=0,0,IF(D26&lt;4,'C&amp;B'!$E$316+(D26*'C&amp;B'!$E$317),D26*'C&amp;B'!$E$318))</f>
        <v>2672.9230769230771</v>
      </c>
      <c r="X26" s="143">
        <f>IF(E26=0,0,IF(E26&lt;4,'C&amp;B'!$E$316+(E26*'C&amp;B'!$E$317),E26*'C&amp;B'!$E$318))</f>
        <v>0</v>
      </c>
      <c r="Y26" s="143">
        <f>IF(F26=0,0,IF(F26&lt;4,'C&amp;B'!$E$316+(F26*'C&amp;B'!$E$317),F26*'C&amp;B'!$E$318))</f>
        <v>0</v>
      </c>
      <c r="Z26" s="143">
        <f>IF(G26=0,0,IF(G26&lt;4,'C&amp;B'!$E$316+(G26*'C&amp;B'!$E$317),G26*'C&amp;B'!$E$318))</f>
        <v>0</v>
      </c>
      <c r="AA26" s="143">
        <f>IF(H26=0,0,IF(H26&lt;4,'C&amp;B'!$E$316+(H26*'C&amp;B'!$E$317),H26*'C&amp;B'!$E$318))</f>
        <v>0</v>
      </c>
      <c r="AB26" s="143">
        <f>IF(I26=0,0,IF(I26&lt;4,'C&amp;B'!$E$316+(I26*'C&amp;B'!$E$317),I26*'C&amp;B'!$E$318))</f>
        <v>0</v>
      </c>
      <c r="AC26" s="143">
        <f>IF(J26=0,0,IF(J26&lt;4,'C&amp;B'!$E$316+(J26*'C&amp;B'!$E$317),J26*'C&amp;B'!$E$318))</f>
        <v>0</v>
      </c>
      <c r="AD26" s="143">
        <f>IF(K26=0,0,IF(K26&lt;4,'C&amp;B'!$E$316+(K26*'C&amp;B'!$E$317),K26*'C&amp;B'!$E$318))</f>
        <v>0</v>
      </c>
      <c r="AE26" s="143">
        <f>IF(L26=0,0,IF(L26&lt;4,'C&amp;B'!$E$316+(L26*'C&amp;B'!$E$317),L26*'C&amp;B'!$E$318))</f>
        <v>0</v>
      </c>
      <c r="AF26" s="143">
        <f>IF(M26=0,0,IF(M26&lt;4,'C&amp;B'!$E$316+(M26*'C&amp;B'!$E$317),M26*'C&amp;B'!$E$318))</f>
        <v>0</v>
      </c>
      <c r="AG26" s="143">
        <f>IF(N26=0,0,IF(N26&lt;4,'C&amp;B'!$E$316+(N26*'C&amp;B'!$E$317),N26*'C&amp;B'!$E$318))</f>
        <v>0</v>
      </c>
      <c r="AH26" s="143">
        <f>IF(O26=0,0,IF(O26&lt;4,'C&amp;B'!$E$316+(O26*'C&amp;B'!$E$317),O26*'C&amp;B'!$E$318))</f>
        <v>0</v>
      </c>
      <c r="AI26" s="143">
        <f>IF(P26=0,0,IF(P26&lt;4,'C&amp;B'!$E$316+(P26*'C&amp;B'!$E$317),P26*'C&amp;B'!$E$318))</f>
        <v>0</v>
      </c>
      <c r="AJ26" s="143">
        <f>IF(Q26=0,0,IF(Q26&lt;4,'C&amp;B'!$E$316+(Q26*'C&amp;B'!$E$317),Q26*'C&amp;B'!$E$318))</f>
        <v>0</v>
      </c>
      <c r="AK26" s="143">
        <f>IF(R26=0,0,IF(R26&lt;4,'C&amp;B'!$E$316+(R26*'C&amp;B'!$E$317),R26*'C&amp;B'!$E$318))</f>
        <v>0</v>
      </c>
      <c r="AL26" s="143">
        <f>IF(S26=0,0,IF(S26&lt;4,'C&amp;B'!$E$316+(S26*'C&amp;B'!$E$317),S26*'C&amp;B'!$E$318))</f>
        <v>0</v>
      </c>
      <c r="AM26" s="143">
        <f>IF(T26=0,0,IF(T26&lt;4,'C&amp;B'!$E$316+(T26*'C&amp;B'!$E$317),T26*'C&amp;B'!$E$318))</f>
        <v>0</v>
      </c>
      <c r="AO26" s="162">
        <v>1</v>
      </c>
      <c r="AP26" s="14">
        <f t="shared" si="6"/>
        <v>2672.9230769230771</v>
      </c>
      <c r="AQ26" s="14">
        <f t="shared" si="6"/>
        <v>0</v>
      </c>
      <c r="AR26" s="14">
        <f t="shared" si="6"/>
        <v>0</v>
      </c>
      <c r="AS26" s="14">
        <f t="shared" si="6"/>
        <v>0</v>
      </c>
      <c r="AT26" s="14">
        <f t="shared" si="6"/>
        <v>0</v>
      </c>
      <c r="AU26" s="14">
        <f t="shared" si="6"/>
        <v>0</v>
      </c>
      <c r="AV26" s="14">
        <f t="shared" si="6"/>
        <v>0</v>
      </c>
      <c r="AW26" s="14">
        <f t="shared" si="6"/>
        <v>0</v>
      </c>
      <c r="AX26" s="14">
        <f t="shared" si="6"/>
        <v>0</v>
      </c>
      <c r="AY26" s="14">
        <f t="shared" si="6"/>
        <v>0</v>
      </c>
      <c r="AZ26" s="14">
        <f t="shared" si="6"/>
        <v>0</v>
      </c>
      <c r="BA26" s="14">
        <f t="shared" si="6"/>
        <v>0</v>
      </c>
      <c r="BB26" s="14">
        <f t="shared" si="6"/>
        <v>0</v>
      </c>
      <c r="BC26" s="14">
        <f t="shared" si="6"/>
        <v>0</v>
      </c>
      <c r="BD26" s="14">
        <f t="shared" si="6"/>
        <v>0</v>
      </c>
      <c r="BE26" s="14">
        <f t="shared" si="6"/>
        <v>0</v>
      </c>
      <c r="BF26" s="14">
        <f t="shared" si="10"/>
        <v>0</v>
      </c>
    </row>
    <row r="27" spans="2:58">
      <c r="B27" s="59" t="s">
        <v>373</v>
      </c>
      <c r="C27" s="129" t="s">
        <v>450</v>
      </c>
      <c r="D27" s="73">
        <f>D87</f>
        <v>27.388964571999963</v>
      </c>
      <c r="E27" s="169">
        <f>'C&amp;B'!C142</f>
        <v>27.93</v>
      </c>
      <c r="F27" s="169">
        <f>E27</f>
        <v>27.93</v>
      </c>
      <c r="G27" s="73">
        <f>F87</f>
        <v>22.0997792</v>
      </c>
      <c r="H27" s="73">
        <f>G27</f>
        <v>22.0997792</v>
      </c>
      <c r="I27" s="73">
        <f>G87</f>
        <v>22.0997792</v>
      </c>
      <c r="J27" s="73">
        <f>I27</f>
        <v>22.0997792</v>
      </c>
      <c r="K27" s="73">
        <f>H87</f>
        <v>22.0997792</v>
      </c>
      <c r="L27" s="73">
        <f>K27</f>
        <v>22.0997792</v>
      </c>
      <c r="M27" s="73">
        <f>I87</f>
        <v>22.0997792</v>
      </c>
      <c r="N27" s="73">
        <f>M27</f>
        <v>22.0997792</v>
      </c>
      <c r="O27" s="169">
        <f>'C&amp;B'!C144</f>
        <v>19.399999999999999</v>
      </c>
      <c r="P27" s="169">
        <f>O27</f>
        <v>19.399999999999999</v>
      </c>
      <c r="Q27" s="169">
        <f>'C&amp;B'!C145</f>
        <v>14.7</v>
      </c>
      <c r="R27" s="169">
        <f>Q27</f>
        <v>14.7</v>
      </c>
      <c r="S27" s="73">
        <f>L87</f>
        <v>19.986297500000006</v>
      </c>
      <c r="T27" s="73">
        <f>$C$92*(M86^2)+(M86*$C$93)+$C$94</f>
        <v>32.227193188000001</v>
      </c>
      <c r="U27" s="50"/>
      <c r="V27" s="138"/>
      <c r="W27" s="50"/>
      <c r="X27" s="50"/>
      <c r="AO27" t="s">
        <v>501</v>
      </c>
      <c r="AP27" s="14">
        <f>SUM(AP4:AP26)</f>
        <v>33157.923076923078</v>
      </c>
      <c r="AQ27" s="14">
        <f t="shared" ref="AQ27:BF27" si="12">SUM(AQ4:AQ26)</f>
        <v>29692</v>
      </c>
      <c r="AR27" s="14">
        <f t="shared" si="12"/>
        <v>24370</v>
      </c>
      <c r="AS27" s="14">
        <f t="shared" si="12"/>
        <v>29405</v>
      </c>
      <c r="AT27" s="14">
        <f t="shared" si="12"/>
        <v>24083</v>
      </c>
      <c r="AU27" s="14">
        <f t="shared" si="12"/>
        <v>30760</v>
      </c>
      <c r="AV27" s="14">
        <f t="shared" si="12"/>
        <v>25438</v>
      </c>
      <c r="AW27" s="14">
        <f t="shared" si="12"/>
        <v>30760</v>
      </c>
      <c r="AX27" s="14">
        <f t="shared" si="12"/>
        <v>25438</v>
      </c>
      <c r="AY27" s="14">
        <f t="shared" si="12"/>
        <v>30760</v>
      </c>
      <c r="AZ27" s="14">
        <f t="shared" si="12"/>
        <v>25438</v>
      </c>
      <c r="BA27" s="14">
        <f t="shared" si="12"/>
        <v>30760</v>
      </c>
      <c r="BB27" s="14">
        <f t="shared" si="12"/>
        <v>25438</v>
      </c>
      <c r="BC27" s="14">
        <f t="shared" si="12"/>
        <v>31035</v>
      </c>
      <c r="BD27" s="14">
        <f t="shared" si="12"/>
        <v>25713</v>
      </c>
      <c r="BE27" s="14">
        <f t="shared" si="12"/>
        <v>25530</v>
      </c>
      <c r="BF27" s="14">
        <f t="shared" si="12"/>
        <v>24370</v>
      </c>
    </row>
    <row r="28" spans="2:58">
      <c r="B28" s="59" t="s">
        <v>374</v>
      </c>
      <c r="C28" s="129" t="s">
        <v>450</v>
      </c>
      <c r="D28" s="73">
        <f>E28-SAP!C105</f>
        <v>24.079373468737721</v>
      </c>
      <c r="E28" s="169">
        <f>'C&amp;B'!D142</f>
        <v>32.31</v>
      </c>
      <c r="F28" s="169">
        <f>E28</f>
        <v>32.31</v>
      </c>
      <c r="G28" s="74">
        <f t="shared" ref="G28:N28" si="13">$O28</f>
        <v>35.18</v>
      </c>
      <c r="H28" s="74">
        <f t="shared" si="13"/>
        <v>35.18</v>
      </c>
      <c r="I28" s="74">
        <f t="shared" si="13"/>
        <v>35.18</v>
      </c>
      <c r="J28" s="74">
        <f t="shared" si="13"/>
        <v>35.18</v>
      </c>
      <c r="K28" s="74">
        <f t="shared" si="13"/>
        <v>35.18</v>
      </c>
      <c r="L28" s="74">
        <f t="shared" si="13"/>
        <v>35.18</v>
      </c>
      <c r="M28" s="74">
        <f t="shared" si="13"/>
        <v>35.18</v>
      </c>
      <c r="N28" s="74">
        <f t="shared" si="13"/>
        <v>35.18</v>
      </c>
      <c r="O28" s="169">
        <f>'C&amp;B'!D144</f>
        <v>35.18</v>
      </c>
      <c r="P28" s="169">
        <f>O28</f>
        <v>35.18</v>
      </c>
      <c r="Q28" s="169">
        <f>'C&amp;B'!D148</f>
        <v>35.18</v>
      </c>
      <c r="R28" s="169">
        <f>Q28</f>
        <v>35.18</v>
      </c>
      <c r="S28" s="74">
        <f>R28</f>
        <v>35.18</v>
      </c>
      <c r="T28" s="74">
        <f>S28</f>
        <v>35.18</v>
      </c>
      <c r="U28" s="50"/>
      <c r="V28" s="138"/>
      <c r="W28" s="50"/>
      <c r="X28" s="50"/>
      <c r="AO28" t="s">
        <v>704</v>
      </c>
      <c r="AP28" s="14">
        <f>AP27-$AP$27</f>
        <v>0</v>
      </c>
      <c r="AQ28" s="14">
        <f t="shared" ref="AQ28:BF28" si="14">AQ27-$AP$27</f>
        <v>-3465.923076923078</v>
      </c>
      <c r="AR28" s="14">
        <f t="shared" si="14"/>
        <v>-8787.923076923078</v>
      </c>
      <c r="AS28" s="14">
        <f t="shared" si="14"/>
        <v>-3752.923076923078</v>
      </c>
      <c r="AT28" s="14">
        <f t="shared" si="14"/>
        <v>-9074.923076923078</v>
      </c>
      <c r="AU28" s="14">
        <f t="shared" si="14"/>
        <v>-2397.923076923078</v>
      </c>
      <c r="AV28" s="14">
        <f t="shared" si="14"/>
        <v>-7719.923076923078</v>
      </c>
      <c r="AW28" s="14">
        <f t="shared" si="14"/>
        <v>-2397.923076923078</v>
      </c>
      <c r="AX28" s="14">
        <f t="shared" si="14"/>
        <v>-7719.923076923078</v>
      </c>
      <c r="AY28" s="14">
        <f t="shared" si="14"/>
        <v>-2397.923076923078</v>
      </c>
      <c r="AZ28" s="14">
        <f t="shared" si="14"/>
        <v>-7719.923076923078</v>
      </c>
      <c r="BA28" s="14">
        <f t="shared" si="14"/>
        <v>-2397.923076923078</v>
      </c>
      <c r="BB28" s="14">
        <f t="shared" si="14"/>
        <v>-7719.923076923078</v>
      </c>
      <c r="BC28" s="14">
        <f t="shared" si="14"/>
        <v>-2122.923076923078</v>
      </c>
      <c r="BD28" s="14">
        <f t="shared" si="14"/>
        <v>-7444.923076923078</v>
      </c>
      <c r="BE28" s="14">
        <f t="shared" si="14"/>
        <v>-7627.923076923078</v>
      </c>
      <c r="BF28" s="14">
        <f t="shared" si="14"/>
        <v>-8787.923076923078</v>
      </c>
    </row>
    <row r="29" spans="2:58">
      <c r="B29" s="59" t="s">
        <v>375</v>
      </c>
      <c r="C29" s="129" t="s">
        <v>450</v>
      </c>
      <c r="D29" s="73">
        <f>D27/D16</f>
        <v>30.602195052513924</v>
      </c>
      <c r="E29" s="73">
        <f t="shared" ref="E29:T30" si="15">E27/E16</f>
        <v>31.206703910614525</v>
      </c>
      <c r="F29" s="73">
        <f t="shared" si="15"/>
        <v>8.2147058823529449</v>
      </c>
      <c r="G29" s="73">
        <f t="shared" si="15"/>
        <v>24.692490726256985</v>
      </c>
      <c r="H29" s="73">
        <f t="shared" si="15"/>
        <v>6.4999350588235325</v>
      </c>
      <c r="I29" s="73">
        <f t="shared" si="15"/>
        <v>24.692490726256985</v>
      </c>
      <c r="J29" s="73">
        <f t="shared" si="15"/>
        <v>6.4999350588235325</v>
      </c>
      <c r="K29" s="73">
        <f t="shared" si="15"/>
        <v>24.692490726256985</v>
      </c>
      <c r="L29" s="73">
        <f t="shared" si="15"/>
        <v>6.4999350588235325</v>
      </c>
      <c r="M29" s="73">
        <f t="shared" si="15"/>
        <v>24.692490726256985</v>
      </c>
      <c r="N29" s="73">
        <f t="shared" si="15"/>
        <v>6.4999350588235325</v>
      </c>
      <c r="O29" s="73">
        <f t="shared" si="15"/>
        <v>21.675977653631282</v>
      </c>
      <c r="P29" s="73">
        <f t="shared" si="15"/>
        <v>5.7058823529411784</v>
      </c>
      <c r="Q29" s="73">
        <f t="shared" si="15"/>
        <v>16.424581005586592</v>
      </c>
      <c r="R29" s="73">
        <f t="shared" si="15"/>
        <v>4.3235294117647074</v>
      </c>
      <c r="S29" s="73">
        <f t="shared" si="15"/>
        <v>5.8783227941176515</v>
      </c>
      <c r="T29" s="73">
        <f t="shared" si="15"/>
        <v>9.4785862317647105</v>
      </c>
      <c r="U29" s="50"/>
      <c r="V29" s="138"/>
      <c r="W29" s="50"/>
      <c r="X29" s="50"/>
      <c r="AO29" t="s">
        <v>705</v>
      </c>
      <c r="AP29" s="14">
        <f>AP27-$BE$27</f>
        <v>7627.923076923078</v>
      </c>
      <c r="AQ29" s="14">
        <f t="shared" ref="AQ29:BF29" si="16">AQ27-$BE$27</f>
        <v>4162</v>
      </c>
      <c r="AR29" s="14">
        <f t="shared" si="16"/>
        <v>-1160</v>
      </c>
      <c r="AS29" s="14">
        <f t="shared" si="16"/>
        <v>3875</v>
      </c>
      <c r="AT29" s="14">
        <f t="shared" si="16"/>
        <v>-1447</v>
      </c>
      <c r="AU29" s="14">
        <f t="shared" si="16"/>
        <v>5230</v>
      </c>
      <c r="AV29" s="14">
        <f t="shared" si="16"/>
        <v>-92</v>
      </c>
      <c r="AW29" s="14">
        <f t="shared" si="16"/>
        <v>5230</v>
      </c>
      <c r="AX29" s="14">
        <f t="shared" si="16"/>
        <v>-92</v>
      </c>
      <c r="AY29" s="14">
        <f t="shared" si="16"/>
        <v>5230</v>
      </c>
      <c r="AZ29" s="14">
        <f t="shared" si="16"/>
        <v>-92</v>
      </c>
      <c r="BA29" s="14">
        <f t="shared" si="16"/>
        <v>5230</v>
      </c>
      <c r="BB29" s="14">
        <f t="shared" si="16"/>
        <v>-92</v>
      </c>
      <c r="BC29" s="14">
        <f t="shared" si="16"/>
        <v>5505</v>
      </c>
      <c r="BD29" s="14">
        <f t="shared" si="16"/>
        <v>183</v>
      </c>
      <c r="BE29" s="14">
        <f t="shared" si="16"/>
        <v>0</v>
      </c>
      <c r="BF29" s="14">
        <f t="shared" si="16"/>
        <v>-1160</v>
      </c>
    </row>
    <row r="30" spans="2:58">
      <c r="B30" s="59" t="s">
        <v>376</v>
      </c>
      <c r="C30" s="129" t="s">
        <v>450</v>
      </c>
      <c r="D30" s="73">
        <f>D28/D17</f>
        <v>26.904327898030974</v>
      </c>
      <c r="E30" s="73">
        <f t="shared" si="15"/>
        <v>36.100558659217882</v>
      </c>
      <c r="F30" s="73">
        <f t="shared" si="15"/>
        <v>14.047826086956524</v>
      </c>
      <c r="G30" s="73">
        <f t="shared" si="15"/>
        <v>39.307262569832403</v>
      </c>
      <c r="H30" s="73">
        <f t="shared" si="15"/>
        <v>15.295652173913044</v>
      </c>
      <c r="I30" s="73">
        <f t="shared" si="15"/>
        <v>39.307262569832403</v>
      </c>
      <c r="J30" s="73">
        <f t="shared" si="15"/>
        <v>15.295652173913044</v>
      </c>
      <c r="K30" s="73">
        <f t="shared" si="15"/>
        <v>39.307262569832403</v>
      </c>
      <c r="L30" s="73">
        <f t="shared" si="15"/>
        <v>15.295652173913044</v>
      </c>
      <c r="M30" s="73">
        <f t="shared" si="15"/>
        <v>39.307262569832403</v>
      </c>
      <c r="N30" s="73">
        <f t="shared" si="15"/>
        <v>15.295652173913044</v>
      </c>
      <c r="O30" s="73">
        <f t="shared" si="15"/>
        <v>39.307262569832403</v>
      </c>
      <c r="P30" s="73">
        <f t="shared" si="15"/>
        <v>15.295652173913044</v>
      </c>
      <c r="Q30" s="73">
        <f t="shared" si="15"/>
        <v>39.307262569832403</v>
      </c>
      <c r="R30" s="73">
        <f t="shared" si="15"/>
        <v>15.295652173913044</v>
      </c>
      <c r="S30" s="73">
        <f t="shared" si="15"/>
        <v>15.295652173913044</v>
      </c>
      <c r="T30" s="73">
        <f t="shared" si="15"/>
        <v>15.295652173913044</v>
      </c>
      <c r="U30" s="50"/>
      <c r="V30" s="138"/>
      <c r="W30" s="50"/>
      <c r="X30" s="50"/>
    </row>
    <row r="31" spans="2:58">
      <c r="B31" s="59" t="s">
        <v>377</v>
      </c>
      <c r="C31" s="129" t="s">
        <v>450</v>
      </c>
      <c r="D31" s="73">
        <f>(IF(D5="Natural Ventilation",SAP!$C$24+(SAP!$C$30*'C&amp;B'!$D$19),SAP!$C$24+SAP!$C$31*'C&amp;B'!$D$19))/'C&amp;B'!$C$13</f>
        <v>4.6108556789069173</v>
      </c>
      <c r="E31" s="73">
        <f>(IF(E5="Natural Ventilation",SAP!$C$24+(SAP!$C$30*'C&amp;B'!$D$19),SAP!$C$24+SAP!$C$31*'C&amp;B'!$D$19))/'C&amp;B'!$C$13</f>
        <v>4.6108556789069173</v>
      </c>
      <c r="F31" s="73">
        <f>(IF(F5="Natural Ventilation",SAP!$C$24+(SAP!$C$30*'C&amp;B'!$D$19),SAP!$C$24+SAP!$C$31*'C&amp;B'!$D$19))/'C&amp;B'!$C$13</f>
        <v>4.6108556789069173</v>
      </c>
      <c r="G31" s="73">
        <f>(IF(G5="Natural Ventilation",SAP!$C$24+(SAP!$C$30*'C&amp;B'!$D$19),SAP!$C$24+SAP!$C$31*'C&amp;B'!$D$19))/'C&amp;B'!$C$13</f>
        <v>4.6108556789069173</v>
      </c>
      <c r="H31" s="73">
        <f>(IF(H5="Natural Ventilation",SAP!$C$24+(SAP!$C$30*'C&amp;B'!$D$19),SAP!$C$24+SAP!$C$31*'C&amp;B'!$D$19))/'C&amp;B'!$C$13</f>
        <v>4.6108556789069173</v>
      </c>
      <c r="I31" s="73">
        <f>(IF(I5="Natural Ventilation",SAP!$C$24+(SAP!$C$30*'C&amp;B'!$D$19),SAP!$C$24+SAP!$C$31*'C&amp;B'!$D$19))/'C&amp;B'!$C$13</f>
        <v>11.001947053800171</v>
      </c>
      <c r="J31" s="73">
        <f>(IF(J5="Natural Ventilation",SAP!$C$24+(SAP!$C$30*'C&amp;B'!$D$19),SAP!$C$24+SAP!$C$31*'C&amp;B'!$D$19))/'C&amp;B'!$C$13</f>
        <v>11.001947053800171</v>
      </c>
      <c r="K31" s="73">
        <f>(IF(K5="Natural Ventilation",SAP!$C$24+(SAP!$C$30*'C&amp;B'!$D$19),SAP!$C$24+SAP!$C$31*'C&amp;B'!$D$19))/'C&amp;B'!$C$13</f>
        <v>11.001947053800171</v>
      </c>
      <c r="L31" s="73">
        <f>(IF(L5="Natural Ventilation",SAP!$C$24+(SAP!$C$30*'C&amp;B'!$D$19),SAP!$C$24+SAP!$C$31*'C&amp;B'!$D$19))/'C&amp;B'!$C$13</f>
        <v>11.001947053800171</v>
      </c>
      <c r="M31" s="73">
        <f>(IF(M5="Natural Ventilation",SAP!$C$24+(SAP!$C$30*'C&amp;B'!$D$19),SAP!$C$24+SAP!$C$31*'C&amp;B'!$D$19))/'C&amp;B'!$C$13</f>
        <v>11.001947053800171</v>
      </c>
      <c r="N31" s="73">
        <f>(IF(N5="Natural Ventilation",SAP!$C$24+(SAP!$C$30*'C&amp;B'!$D$19),SAP!$C$24+SAP!$C$31*'C&amp;B'!$D$19))/'C&amp;B'!$C$13</f>
        <v>11.001947053800171</v>
      </c>
      <c r="O31" s="73">
        <f>(IF(O5="Natural Ventilation",SAP!$C$24+(SAP!$C$30*'C&amp;B'!$D$19),SAP!$C$24+SAP!$C$31*'C&amp;B'!$D$19))/'C&amp;B'!$C$13</f>
        <v>11.001947053800171</v>
      </c>
      <c r="P31" s="73">
        <f>(IF(P5="Natural Ventilation",SAP!$C$24+(SAP!$C$30*'C&amp;B'!$D$19),SAP!$C$24+SAP!$C$31*'C&amp;B'!$D$19))/'C&amp;B'!$C$13</f>
        <v>11.001947053800171</v>
      </c>
      <c r="Q31" s="73">
        <f>(IF(Q5="Natural Ventilation",SAP!$C$24+(SAP!$C$30*'C&amp;B'!$D$19),SAP!$C$24+SAP!$C$31*'C&amp;B'!$D$19))/'C&amp;B'!$C$13</f>
        <v>11.001947053800171</v>
      </c>
      <c r="R31" s="73">
        <f>(IF(R5="Natural Ventilation",SAP!$C$24+(SAP!$C$30*'C&amp;B'!$D$19),SAP!$C$24+SAP!$C$31*'C&amp;B'!$D$19))/'C&amp;B'!$C$13</f>
        <v>11.001947053800171</v>
      </c>
      <c r="S31" s="73">
        <f>(IF(S5="Natural Ventilation",SAP!$C$24+(SAP!$C$30*'C&amp;B'!$D$19),SAP!$C$24+SAP!$C$31*'C&amp;B'!$D$19))/'C&amp;B'!$C$13</f>
        <v>4.6108556789069173</v>
      </c>
      <c r="T31" s="73">
        <f>(IF(T5="Natural Ventilation",SAP!$C$24+(SAP!$C$30*'C&amp;B'!$D$19),SAP!$C$24+SAP!$C$31*'C&amp;B'!$D$19))/'C&amp;B'!$C$13</f>
        <v>4.6108556789069173</v>
      </c>
      <c r="U31" s="50"/>
      <c r="V31" s="138"/>
      <c r="W31" s="50"/>
      <c r="X31" s="50"/>
    </row>
    <row r="32" spans="2:58">
      <c r="B32" s="59" t="s">
        <v>378</v>
      </c>
      <c r="C32" s="129" t="s">
        <v>450</v>
      </c>
      <c r="D32" s="62">
        <f>SAP!E55</f>
        <v>2.4713487538009264</v>
      </c>
      <c r="E32" s="74">
        <f>D32</f>
        <v>2.4713487538009264</v>
      </c>
      <c r="F32" s="74">
        <f t="shared" ref="F32:T32" si="17">E32</f>
        <v>2.4713487538009264</v>
      </c>
      <c r="G32" s="74">
        <f t="shared" si="17"/>
        <v>2.4713487538009264</v>
      </c>
      <c r="H32" s="74">
        <f t="shared" si="17"/>
        <v>2.4713487538009264</v>
      </c>
      <c r="I32" s="74">
        <f t="shared" si="17"/>
        <v>2.4713487538009264</v>
      </c>
      <c r="J32" s="74">
        <f t="shared" si="17"/>
        <v>2.4713487538009264</v>
      </c>
      <c r="K32" s="74">
        <f t="shared" si="17"/>
        <v>2.4713487538009264</v>
      </c>
      <c r="L32" s="74">
        <f t="shared" si="17"/>
        <v>2.4713487538009264</v>
      </c>
      <c r="M32" s="74">
        <f t="shared" si="17"/>
        <v>2.4713487538009264</v>
      </c>
      <c r="N32" s="74">
        <f t="shared" si="17"/>
        <v>2.4713487538009264</v>
      </c>
      <c r="O32" s="74">
        <f t="shared" si="17"/>
        <v>2.4713487538009264</v>
      </c>
      <c r="P32" s="74">
        <f t="shared" si="17"/>
        <v>2.4713487538009264</v>
      </c>
      <c r="Q32" s="74">
        <f t="shared" si="17"/>
        <v>2.4713487538009264</v>
      </c>
      <c r="R32" s="74">
        <f t="shared" si="17"/>
        <v>2.4713487538009264</v>
      </c>
      <c r="S32" s="74">
        <f t="shared" si="17"/>
        <v>2.4713487538009264</v>
      </c>
      <c r="T32" s="74">
        <f t="shared" si="17"/>
        <v>2.4713487538009264</v>
      </c>
      <c r="U32" s="50"/>
      <c r="V32" s="138"/>
      <c r="W32" s="50"/>
      <c r="X32" s="50"/>
    </row>
    <row r="33" spans="2:24">
      <c r="B33" s="59" t="s">
        <v>379</v>
      </c>
      <c r="C33" s="129" t="s">
        <v>450</v>
      </c>
      <c r="D33" s="73">
        <f t="shared" ref="D33:T33" si="18">IF(D4="Gas",SUM(D29:D30),0)</f>
        <v>57.506522950544898</v>
      </c>
      <c r="E33" s="73">
        <f t="shared" si="18"/>
        <v>67.307262569832403</v>
      </c>
      <c r="F33" s="73">
        <f t="shared" si="18"/>
        <v>0</v>
      </c>
      <c r="G33" s="73">
        <f t="shared" si="18"/>
        <v>63.999753296089388</v>
      </c>
      <c r="H33" s="73">
        <f t="shared" si="18"/>
        <v>0</v>
      </c>
      <c r="I33" s="73">
        <f t="shared" si="18"/>
        <v>63.999753296089388</v>
      </c>
      <c r="J33" s="73">
        <f t="shared" si="18"/>
        <v>0</v>
      </c>
      <c r="K33" s="73">
        <f t="shared" si="18"/>
        <v>63.999753296089388</v>
      </c>
      <c r="L33" s="73">
        <f t="shared" si="18"/>
        <v>0</v>
      </c>
      <c r="M33" s="73">
        <f t="shared" si="18"/>
        <v>63.999753296089388</v>
      </c>
      <c r="N33" s="73">
        <f t="shared" si="18"/>
        <v>0</v>
      </c>
      <c r="O33" s="73">
        <f t="shared" si="18"/>
        <v>60.983240223463682</v>
      </c>
      <c r="P33" s="73">
        <f t="shared" si="18"/>
        <v>0</v>
      </c>
      <c r="Q33" s="73">
        <f t="shared" si="18"/>
        <v>55.731843575418992</v>
      </c>
      <c r="R33" s="73">
        <f t="shared" si="18"/>
        <v>0</v>
      </c>
      <c r="S33" s="73">
        <f t="shared" si="18"/>
        <v>0</v>
      </c>
      <c r="T33" s="73">
        <f t="shared" si="18"/>
        <v>0</v>
      </c>
      <c r="U33" s="50"/>
      <c r="V33" s="138"/>
      <c r="W33" s="50"/>
      <c r="X33" s="50"/>
    </row>
    <row r="34" spans="2:24">
      <c r="B34" s="59" t="s">
        <v>380</v>
      </c>
      <c r="C34" s="129" t="s">
        <v>450</v>
      </c>
      <c r="D34" s="73">
        <f t="shared" ref="D34:T34" si="19">IF(D4="Gas", SUM(D31:D32),SUM(D29:D32))</f>
        <v>7.0822044327078437</v>
      </c>
      <c r="E34" s="73">
        <f t="shared" si="19"/>
        <v>7.0822044327078437</v>
      </c>
      <c r="F34" s="73">
        <f t="shared" si="19"/>
        <v>29.344736402017311</v>
      </c>
      <c r="G34" s="73">
        <f t="shared" si="19"/>
        <v>7.0822044327078437</v>
      </c>
      <c r="H34" s="73">
        <f t="shared" si="19"/>
        <v>28.87779166544442</v>
      </c>
      <c r="I34" s="73">
        <f t="shared" si="19"/>
        <v>13.473295807601097</v>
      </c>
      <c r="J34" s="73">
        <f t="shared" si="19"/>
        <v>35.26888304033767</v>
      </c>
      <c r="K34" s="73">
        <f t="shared" si="19"/>
        <v>13.473295807601097</v>
      </c>
      <c r="L34" s="73">
        <f t="shared" si="19"/>
        <v>35.26888304033767</v>
      </c>
      <c r="M34" s="73">
        <f t="shared" si="19"/>
        <v>13.473295807601097</v>
      </c>
      <c r="N34" s="73">
        <f t="shared" si="19"/>
        <v>35.26888304033767</v>
      </c>
      <c r="O34" s="73">
        <f t="shared" si="19"/>
        <v>13.473295807601097</v>
      </c>
      <c r="P34" s="73">
        <f t="shared" si="19"/>
        <v>34.474830334455319</v>
      </c>
      <c r="Q34" s="73">
        <f t="shared" si="19"/>
        <v>13.473295807601097</v>
      </c>
      <c r="R34" s="73">
        <f t="shared" si="19"/>
        <v>33.092477393278848</v>
      </c>
      <c r="S34" s="73">
        <f t="shared" si="19"/>
        <v>28.256179400738539</v>
      </c>
      <c r="T34" s="73">
        <f t="shared" si="19"/>
        <v>31.856442838385597</v>
      </c>
      <c r="U34" s="50"/>
      <c r="V34" s="138"/>
      <c r="W34" s="50"/>
      <c r="X34" s="50"/>
    </row>
    <row r="35" spans="2:24">
      <c r="B35" s="59" t="s">
        <v>452</v>
      </c>
      <c r="C35" s="129" t="s">
        <v>450</v>
      </c>
      <c r="D35" s="73">
        <f>D26*SAP!$C$143/'C&amp;B'!$D$13</f>
        <v>28.159324482036258</v>
      </c>
      <c r="E35" s="73">
        <f>E26*SAP!$C$143/'C&amp;B'!$D$13</f>
        <v>0</v>
      </c>
      <c r="F35" s="73">
        <f>F26*SAP!$C$143/'C&amp;B'!$D$13</f>
        <v>0</v>
      </c>
      <c r="G35" s="73">
        <f>G26*SAP!$C$143/'C&amp;B'!$D$13</f>
        <v>0</v>
      </c>
      <c r="H35" s="73">
        <f>H26*SAP!$C$143/'C&amp;B'!$D$13</f>
        <v>0</v>
      </c>
      <c r="I35" s="73">
        <f>I26*SAP!$C$143/'C&amp;B'!$D$13</f>
        <v>0</v>
      </c>
      <c r="J35" s="73">
        <f>J26*SAP!$C$143/'C&amp;B'!$D$13</f>
        <v>0</v>
      </c>
      <c r="K35" s="73">
        <f>K26*SAP!$C$143/'C&amp;B'!$D$13</f>
        <v>0</v>
      </c>
      <c r="L35" s="73">
        <f>L26*SAP!$C$143/'C&amp;B'!$D$13</f>
        <v>0</v>
      </c>
      <c r="M35" s="73">
        <f>M26*SAP!$C$143/'C&amp;B'!$D$13</f>
        <v>0</v>
      </c>
      <c r="N35" s="73">
        <f>N26*SAP!$C$143/'C&amp;B'!$D$13</f>
        <v>0</v>
      </c>
      <c r="O35" s="73">
        <f>O26*SAP!$C$143/'C&amp;B'!$D$13</f>
        <v>0</v>
      </c>
      <c r="P35" s="73">
        <f>P26*SAP!$C$143/'C&amp;B'!$D$13</f>
        <v>0</v>
      </c>
      <c r="Q35" s="73">
        <f>Q26*SAP!$C$143/'C&amp;B'!$D$13</f>
        <v>0</v>
      </c>
      <c r="R35" s="73">
        <f>R26*SAP!$C$143/'C&amp;B'!$D$13</f>
        <v>0</v>
      </c>
      <c r="S35" s="73">
        <f>S26*SAP!$C$143/'C&amp;B'!$D$13</f>
        <v>0</v>
      </c>
      <c r="T35" s="73">
        <f>T26*SAP!$C$143/'C&amp;B'!$D$13</f>
        <v>0</v>
      </c>
      <c r="U35" s="50"/>
      <c r="V35" s="138"/>
      <c r="W35" s="50"/>
      <c r="X35" s="50"/>
    </row>
    <row r="36" spans="2:24">
      <c r="B36" s="59" t="s">
        <v>448</v>
      </c>
      <c r="C36" s="129" t="s">
        <v>451</v>
      </c>
      <c r="D36" s="73">
        <f>D33*SAP!$C$6</f>
        <v>12.076369819614428</v>
      </c>
      <c r="E36" s="73">
        <f>E33*SAP!$C$6</f>
        <v>14.134525139664804</v>
      </c>
      <c r="F36" s="73">
        <f>F33*SAP!$C$6</f>
        <v>0</v>
      </c>
      <c r="G36" s="73">
        <f>G33*SAP!$C$6</f>
        <v>13.439948192178772</v>
      </c>
      <c r="H36" s="73">
        <f>H33*SAP!$C$6</f>
        <v>0</v>
      </c>
      <c r="I36" s="73">
        <f>I33*SAP!$C$6</f>
        <v>13.439948192178772</v>
      </c>
      <c r="J36" s="73">
        <f>J33*SAP!$C$6</f>
        <v>0</v>
      </c>
      <c r="K36" s="73">
        <f>K33*SAP!$C$6</f>
        <v>13.439948192178772</v>
      </c>
      <c r="L36" s="73">
        <f>L33*SAP!$C$6</f>
        <v>0</v>
      </c>
      <c r="M36" s="73">
        <f>M33*SAP!$C$6</f>
        <v>13.439948192178772</v>
      </c>
      <c r="N36" s="73">
        <f>N33*SAP!$C$6</f>
        <v>0</v>
      </c>
      <c r="O36" s="73">
        <f>O33*SAP!$C$6</f>
        <v>12.806480446927372</v>
      </c>
      <c r="P36" s="73">
        <f>P33*SAP!$C$6</f>
        <v>0</v>
      </c>
      <c r="Q36" s="73">
        <f>Q33*SAP!$C$6</f>
        <v>11.703687150837988</v>
      </c>
      <c r="R36" s="73">
        <f>R33*SAP!$C$6</f>
        <v>0</v>
      </c>
      <c r="S36" s="73">
        <f>S33*SAP!$C$6</f>
        <v>0</v>
      </c>
      <c r="T36" s="73">
        <f>T33*SAP!$C$6</f>
        <v>0</v>
      </c>
    </row>
    <row r="37" spans="2:24">
      <c r="B37" s="59" t="s">
        <v>453</v>
      </c>
      <c r="C37" s="129" t="s">
        <v>451</v>
      </c>
      <c r="D37" s="73">
        <f>D34*SAP!$C$9</f>
        <v>0.96317980284826676</v>
      </c>
      <c r="E37" s="73">
        <f>E34*SAP!$C$9</f>
        <v>0.96317980284826676</v>
      </c>
      <c r="F37" s="73">
        <f>F34*SAP!$C$9</f>
        <v>3.9908841506743546</v>
      </c>
      <c r="G37" s="73">
        <f>G34*SAP!$C$9</f>
        <v>0.96317980284826676</v>
      </c>
      <c r="H37" s="73">
        <f>H34*SAP!$C$9</f>
        <v>3.9273796665004412</v>
      </c>
      <c r="I37" s="73">
        <f>I34*SAP!$C$9</f>
        <v>1.8323682298337494</v>
      </c>
      <c r="J37" s="73">
        <f>J34*SAP!$C$9</f>
        <v>4.7965680934859236</v>
      </c>
      <c r="K37" s="73">
        <f>K34*SAP!$C$9</f>
        <v>1.8323682298337494</v>
      </c>
      <c r="L37" s="73">
        <f>L34*SAP!$C$9</f>
        <v>4.7965680934859236</v>
      </c>
      <c r="M37" s="73">
        <f>M34*SAP!$C$9</f>
        <v>1.8323682298337494</v>
      </c>
      <c r="N37" s="73">
        <f>N34*SAP!$C$9</f>
        <v>4.7965680934859236</v>
      </c>
      <c r="O37" s="73">
        <f>O34*SAP!$C$9</f>
        <v>1.8323682298337494</v>
      </c>
      <c r="P37" s="73">
        <f>P34*SAP!$C$9</f>
        <v>4.6885769254859238</v>
      </c>
      <c r="Q37" s="73">
        <f>Q34*SAP!$C$9</f>
        <v>1.8323682298337494</v>
      </c>
      <c r="R37" s="73">
        <f>R34*SAP!$C$9</f>
        <v>4.500576925485924</v>
      </c>
      <c r="S37" s="73">
        <f>S34*SAP!$C$9</f>
        <v>3.8428403985004413</v>
      </c>
      <c r="T37" s="73">
        <f>T34*SAP!$C$9</f>
        <v>4.3324762260204412</v>
      </c>
    </row>
    <row r="38" spans="2:24">
      <c r="B38" s="59" t="s">
        <v>454</v>
      </c>
      <c r="C38" s="129" t="s">
        <v>451</v>
      </c>
      <c r="D38" s="73">
        <f>-D35*SAP!$C$10</f>
        <v>-3.8296681295569313</v>
      </c>
      <c r="E38" s="73">
        <f>-E35*SAP!$C$10</f>
        <v>0</v>
      </c>
      <c r="F38" s="73">
        <f>-F35*SAP!$C$10</f>
        <v>0</v>
      </c>
      <c r="G38" s="73">
        <f>-G35*SAP!$C$10</f>
        <v>0</v>
      </c>
      <c r="H38" s="73">
        <f>-H35*SAP!$C$10</f>
        <v>0</v>
      </c>
      <c r="I38" s="73">
        <f>-I35*SAP!$C$10</f>
        <v>0</v>
      </c>
      <c r="J38" s="73">
        <f>-J35*SAP!$C$10</f>
        <v>0</v>
      </c>
      <c r="K38" s="73">
        <f>-K35*SAP!$C$10</f>
        <v>0</v>
      </c>
      <c r="L38" s="73">
        <f>-L35*SAP!$C$10</f>
        <v>0</v>
      </c>
      <c r="M38" s="73">
        <f>-M35*SAP!$C$10</f>
        <v>0</v>
      </c>
      <c r="N38" s="73">
        <f>-N35*SAP!$C$10</f>
        <v>0</v>
      </c>
      <c r="O38" s="73">
        <f>-O35*SAP!$C$10</f>
        <v>0</v>
      </c>
      <c r="P38" s="73">
        <f>-P35*SAP!$C$10</f>
        <v>0</v>
      </c>
      <c r="Q38" s="73">
        <f>-Q35*SAP!$C$10</f>
        <v>0</v>
      </c>
      <c r="R38" s="73">
        <f>-R35*SAP!$C$10</f>
        <v>0</v>
      </c>
      <c r="S38" s="73">
        <f>-S35*SAP!$C$10</f>
        <v>0</v>
      </c>
      <c r="T38" s="73">
        <f>-T35*SAP!$C$10</f>
        <v>0</v>
      </c>
    </row>
    <row r="39" spans="2:24">
      <c r="B39" s="59" t="s">
        <v>449</v>
      </c>
      <c r="C39" s="129" t="s">
        <v>451</v>
      </c>
      <c r="D39" s="73">
        <f>D36+D37+D38</f>
        <v>9.2098814929057617</v>
      </c>
      <c r="E39" s="73">
        <f t="shared" ref="E39:T39" si="20">E36+E37+E38</f>
        <v>15.09770494251307</v>
      </c>
      <c r="F39" s="73">
        <f t="shared" si="20"/>
        <v>3.9908841506743546</v>
      </c>
      <c r="G39" s="73">
        <f t="shared" si="20"/>
        <v>14.403127995027038</v>
      </c>
      <c r="H39" s="73">
        <f t="shared" si="20"/>
        <v>3.9273796665004412</v>
      </c>
      <c r="I39" s="73">
        <f t="shared" si="20"/>
        <v>15.272316422012521</v>
      </c>
      <c r="J39" s="73">
        <f t="shared" si="20"/>
        <v>4.7965680934859236</v>
      </c>
      <c r="K39" s="73">
        <f t="shared" si="20"/>
        <v>15.272316422012521</v>
      </c>
      <c r="L39" s="73">
        <f t="shared" si="20"/>
        <v>4.7965680934859236</v>
      </c>
      <c r="M39" s="73">
        <f t="shared" si="20"/>
        <v>15.272316422012521</v>
      </c>
      <c r="N39" s="73">
        <f t="shared" si="20"/>
        <v>4.7965680934859236</v>
      </c>
      <c r="O39" s="73">
        <f t="shared" si="20"/>
        <v>14.638848676761121</v>
      </c>
      <c r="P39" s="73">
        <f t="shared" si="20"/>
        <v>4.6885769254859238</v>
      </c>
      <c r="Q39" s="73">
        <f t="shared" si="20"/>
        <v>13.536055380671737</v>
      </c>
      <c r="R39" s="73">
        <f t="shared" si="20"/>
        <v>4.500576925485924</v>
      </c>
      <c r="S39" s="73">
        <f t="shared" si="20"/>
        <v>3.8428403985004413</v>
      </c>
      <c r="T39" s="73">
        <f t="shared" si="20"/>
        <v>4.3324762260204412</v>
      </c>
    </row>
    <row r="40" spans="2:24">
      <c r="B40" s="59" t="s">
        <v>731</v>
      </c>
      <c r="C40" s="71" t="s">
        <v>609</v>
      </c>
      <c r="D40" s="148">
        <f>IF(ISNUMBER(AP97),AP97,"Not Possible")</f>
        <v>9074.923076923078</v>
      </c>
      <c r="E40" s="148">
        <f t="shared" ref="E40:T46" si="21">IF(ISNUMBER(AQ97),AQ97,"Not Possible")</f>
        <v>8470.8575901855693</v>
      </c>
      <c r="F40" s="148">
        <f t="shared" si="21"/>
        <v>287</v>
      </c>
      <c r="G40" s="148">
        <f t="shared" si="21"/>
        <v>7898.5806229811133</v>
      </c>
      <c r="H40" s="148">
        <f t="shared" si="21"/>
        <v>0</v>
      </c>
      <c r="I40" s="148">
        <f t="shared" si="21"/>
        <v>9610.5740983290962</v>
      </c>
      <c r="J40" s="148">
        <f t="shared" si="21"/>
        <v>1355</v>
      </c>
      <c r="K40" s="148">
        <f t="shared" si="21"/>
        <v>9610.5740983290962</v>
      </c>
      <c r="L40" s="148">
        <f t="shared" si="21"/>
        <v>1355</v>
      </c>
      <c r="M40" s="148">
        <f t="shared" si="21"/>
        <v>9610.5740983290962</v>
      </c>
      <c r="N40" s="148">
        <f t="shared" si="21"/>
        <v>1355</v>
      </c>
      <c r="O40" s="148">
        <f t="shared" si="21"/>
        <v>9350.3959311134313</v>
      </c>
      <c r="P40" s="148">
        <f t="shared" si="21"/>
        <v>1355</v>
      </c>
      <c r="Q40" s="148">
        <f t="shared" si="21"/>
        <v>9172.4561551815277</v>
      </c>
      <c r="R40" s="148">
        <f t="shared" si="21"/>
        <v>1630</v>
      </c>
      <c r="S40" s="148">
        <f t="shared" si="21"/>
        <v>1447</v>
      </c>
      <c r="T40" s="148">
        <f t="shared" si="21"/>
        <v>287</v>
      </c>
    </row>
    <row r="41" spans="2:24">
      <c r="B41" s="59" t="s">
        <v>731</v>
      </c>
      <c r="C41" s="71" t="s">
        <v>610</v>
      </c>
      <c r="D41" s="148">
        <f t="shared" ref="D41:M46" si="22">IF(ISNUMBER(AP98),AP98,"Not Possible")</f>
        <v>9074.923076923078</v>
      </c>
      <c r="E41" s="148" t="str">
        <f t="shared" si="21"/>
        <v>Not Possible</v>
      </c>
      <c r="F41" s="148">
        <f t="shared" si="21"/>
        <v>287</v>
      </c>
      <c r="G41" s="148" t="str">
        <f t="shared" si="21"/>
        <v>Not Possible</v>
      </c>
      <c r="H41" s="148">
        <f t="shared" si="21"/>
        <v>0</v>
      </c>
      <c r="I41" s="148" t="str">
        <f t="shared" si="21"/>
        <v>Not Possible</v>
      </c>
      <c r="J41" s="148">
        <f t="shared" si="21"/>
        <v>1355</v>
      </c>
      <c r="K41" s="148" t="str">
        <f t="shared" si="21"/>
        <v>Not Possible</v>
      </c>
      <c r="L41" s="148">
        <f t="shared" si="21"/>
        <v>1355</v>
      </c>
      <c r="M41" s="148" t="str">
        <f t="shared" si="21"/>
        <v>Not Possible</v>
      </c>
      <c r="N41" s="148">
        <f t="shared" si="21"/>
        <v>1355</v>
      </c>
      <c r="O41" s="148" t="str">
        <f t="shared" si="21"/>
        <v>Not Possible</v>
      </c>
      <c r="P41" s="148">
        <f t="shared" si="21"/>
        <v>1355</v>
      </c>
      <c r="Q41" s="148">
        <f t="shared" si="21"/>
        <v>9616.3640363761733</v>
      </c>
      <c r="R41" s="148">
        <f t="shared" si="21"/>
        <v>1630</v>
      </c>
      <c r="S41" s="148">
        <f t="shared" si="21"/>
        <v>1447</v>
      </c>
      <c r="T41" s="148">
        <f t="shared" si="21"/>
        <v>287</v>
      </c>
    </row>
    <row r="42" spans="2:24">
      <c r="B42" s="59" t="s">
        <v>731</v>
      </c>
      <c r="C42" s="71" t="s">
        <v>611</v>
      </c>
      <c r="D42" s="148">
        <f t="shared" si="22"/>
        <v>9306.3468414304662</v>
      </c>
      <c r="E42" s="148" t="str">
        <f t="shared" si="21"/>
        <v>Not Possible</v>
      </c>
      <c r="F42" s="148">
        <f t="shared" si="21"/>
        <v>287</v>
      </c>
      <c r="G42" s="148" t="str">
        <f t="shared" si="21"/>
        <v>Not Possible</v>
      </c>
      <c r="H42" s="148">
        <f t="shared" si="21"/>
        <v>0</v>
      </c>
      <c r="I42" s="148" t="str">
        <f t="shared" si="21"/>
        <v>Not Possible</v>
      </c>
      <c r="J42" s="148">
        <f t="shared" si="21"/>
        <v>1355</v>
      </c>
      <c r="K42" s="148" t="str">
        <f t="shared" si="21"/>
        <v>Not Possible</v>
      </c>
      <c r="L42" s="148">
        <f t="shared" si="21"/>
        <v>1355</v>
      </c>
      <c r="M42" s="148" t="str">
        <f t="shared" si="21"/>
        <v>Not Possible</v>
      </c>
      <c r="N42" s="148">
        <f t="shared" si="21"/>
        <v>1355</v>
      </c>
      <c r="O42" s="148" t="str">
        <f t="shared" si="21"/>
        <v>Not Possible</v>
      </c>
      <c r="P42" s="148">
        <f t="shared" si="21"/>
        <v>1355</v>
      </c>
      <c r="Q42" s="148" t="str">
        <f t="shared" si="21"/>
        <v>Not Possible</v>
      </c>
      <c r="R42" s="148">
        <f t="shared" si="21"/>
        <v>1630</v>
      </c>
      <c r="S42" s="148">
        <f t="shared" si="21"/>
        <v>1447</v>
      </c>
      <c r="T42" s="148">
        <f t="shared" si="21"/>
        <v>287</v>
      </c>
    </row>
    <row r="43" spans="2:24">
      <c r="B43" s="59" t="s">
        <v>731</v>
      </c>
      <c r="C43" s="71" t="s">
        <v>612</v>
      </c>
      <c r="D43" s="148" t="str">
        <f t="shared" si="22"/>
        <v>Not Possible</v>
      </c>
      <c r="E43" s="148" t="str">
        <f t="shared" si="21"/>
        <v>Not Possible</v>
      </c>
      <c r="F43" s="148">
        <f t="shared" si="21"/>
        <v>287</v>
      </c>
      <c r="G43" s="148" t="str">
        <f t="shared" si="21"/>
        <v>Not Possible</v>
      </c>
      <c r="H43" s="148">
        <f t="shared" si="21"/>
        <v>0</v>
      </c>
      <c r="I43" s="148" t="str">
        <f t="shared" si="21"/>
        <v>Not Possible</v>
      </c>
      <c r="J43" s="148">
        <f t="shared" si="21"/>
        <v>1355</v>
      </c>
      <c r="K43" s="148" t="str">
        <f t="shared" si="21"/>
        <v>Not Possible</v>
      </c>
      <c r="L43" s="148">
        <f t="shared" si="21"/>
        <v>1355</v>
      </c>
      <c r="M43" s="148" t="str">
        <f t="shared" si="21"/>
        <v>Not Possible</v>
      </c>
      <c r="N43" s="148">
        <f t="shared" si="21"/>
        <v>1355</v>
      </c>
      <c r="O43" s="148" t="str">
        <f t="shared" si="21"/>
        <v>Not Possible</v>
      </c>
      <c r="P43" s="148">
        <f t="shared" si="21"/>
        <v>1355</v>
      </c>
      <c r="Q43" s="148" t="str">
        <f t="shared" si="21"/>
        <v>Not Possible</v>
      </c>
      <c r="R43" s="148">
        <f t="shared" si="21"/>
        <v>1630</v>
      </c>
      <c r="S43" s="148">
        <f t="shared" si="21"/>
        <v>1447</v>
      </c>
      <c r="T43" s="148">
        <f t="shared" si="21"/>
        <v>287</v>
      </c>
    </row>
    <row r="44" spans="2:24">
      <c r="B44" s="59" t="s">
        <v>731</v>
      </c>
      <c r="C44" s="71" t="s">
        <v>613</v>
      </c>
      <c r="D44" s="148" t="str">
        <f t="shared" si="22"/>
        <v>Not Possible</v>
      </c>
      <c r="E44" s="148" t="str">
        <f t="shared" si="22"/>
        <v>Not Possible</v>
      </c>
      <c r="F44" s="148">
        <f t="shared" si="22"/>
        <v>287</v>
      </c>
      <c r="G44" s="148" t="str">
        <f t="shared" si="22"/>
        <v>Not Possible</v>
      </c>
      <c r="H44" s="148">
        <f t="shared" si="22"/>
        <v>0</v>
      </c>
      <c r="I44" s="148" t="str">
        <f t="shared" si="22"/>
        <v>Not Possible</v>
      </c>
      <c r="J44" s="148">
        <f t="shared" si="22"/>
        <v>1355</v>
      </c>
      <c r="K44" s="148" t="str">
        <f t="shared" si="22"/>
        <v>Not Possible</v>
      </c>
      <c r="L44" s="148">
        <f t="shared" si="22"/>
        <v>1355</v>
      </c>
      <c r="M44" s="148" t="str">
        <f t="shared" si="22"/>
        <v>Not Possible</v>
      </c>
      <c r="N44" s="148">
        <f t="shared" si="21"/>
        <v>1355</v>
      </c>
      <c r="O44" s="148" t="str">
        <f t="shared" si="21"/>
        <v>Not Possible</v>
      </c>
      <c r="P44" s="148">
        <f t="shared" si="21"/>
        <v>1355</v>
      </c>
      <c r="Q44" s="148" t="str">
        <f t="shared" si="21"/>
        <v>Not Possible</v>
      </c>
      <c r="R44" s="148">
        <f t="shared" si="21"/>
        <v>1630</v>
      </c>
      <c r="S44" s="148">
        <f t="shared" si="21"/>
        <v>1447</v>
      </c>
      <c r="T44" s="148">
        <f t="shared" si="21"/>
        <v>287</v>
      </c>
    </row>
    <row r="45" spans="2:24">
      <c r="B45" s="59" t="s">
        <v>731</v>
      </c>
      <c r="C45" s="71" t="s">
        <v>614</v>
      </c>
      <c r="D45" s="148" t="str">
        <f t="shared" si="22"/>
        <v>Not Possible</v>
      </c>
      <c r="E45" s="148" t="str">
        <f t="shared" si="22"/>
        <v>Not Possible</v>
      </c>
      <c r="F45" s="148">
        <f t="shared" si="22"/>
        <v>287</v>
      </c>
      <c r="G45" s="148" t="str">
        <f t="shared" si="22"/>
        <v>Not Possible</v>
      </c>
      <c r="H45" s="148">
        <f t="shared" si="22"/>
        <v>0</v>
      </c>
      <c r="I45" s="148" t="str">
        <f t="shared" si="22"/>
        <v>Not Possible</v>
      </c>
      <c r="J45" s="148">
        <f t="shared" si="22"/>
        <v>1355</v>
      </c>
      <c r="K45" s="148" t="str">
        <f t="shared" si="22"/>
        <v>Not Possible</v>
      </c>
      <c r="L45" s="148">
        <f t="shared" si="22"/>
        <v>1355</v>
      </c>
      <c r="M45" s="148" t="str">
        <f t="shared" si="22"/>
        <v>Not Possible</v>
      </c>
      <c r="N45" s="148">
        <f t="shared" si="21"/>
        <v>1355</v>
      </c>
      <c r="O45" s="148" t="str">
        <f t="shared" si="21"/>
        <v>Not Possible</v>
      </c>
      <c r="P45" s="148">
        <f t="shared" si="21"/>
        <v>1355</v>
      </c>
      <c r="Q45" s="148" t="str">
        <f t="shared" si="21"/>
        <v>Not Possible</v>
      </c>
      <c r="R45" s="148">
        <f t="shared" si="21"/>
        <v>1630</v>
      </c>
      <c r="S45" s="148">
        <f t="shared" si="21"/>
        <v>1447</v>
      </c>
      <c r="T45" s="148">
        <f t="shared" si="21"/>
        <v>287</v>
      </c>
    </row>
    <row r="46" spans="2:24">
      <c r="B46" s="59" t="s">
        <v>731</v>
      </c>
      <c r="C46" s="71" t="s">
        <v>615</v>
      </c>
      <c r="D46" s="148" t="str">
        <f t="shared" si="22"/>
        <v>Not Possible</v>
      </c>
      <c r="E46" s="148" t="str">
        <f t="shared" si="22"/>
        <v>Not Possible</v>
      </c>
      <c r="F46" s="148">
        <f t="shared" si="22"/>
        <v>3026.1377961642065</v>
      </c>
      <c r="G46" s="148" t="str">
        <f t="shared" si="22"/>
        <v>Not Possible</v>
      </c>
      <c r="H46" s="148">
        <f t="shared" si="22"/>
        <v>2713.0552048622812</v>
      </c>
      <c r="I46" s="148" t="str">
        <f t="shared" si="22"/>
        <v>Not Possible</v>
      </c>
      <c r="J46" s="148" t="str">
        <f t="shared" si="22"/>
        <v>Not Possible</v>
      </c>
      <c r="K46" s="148" t="str">
        <f t="shared" si="22"/>
        <v>Not Possible</v>
      </c>
      <c r="L46" s="148" t="str">
        <f t="shared" si="22"/>
        <v>Not Possible</v>
      </c>
      <c r="M46" s="148" t="str">
        <f t="shared" si="22"/>
        <v>Not Possible</v>
      </c>
      <c r="N46" s="148" t="str">
        <f t="shared" si="21"/>
        <v>Not Possible</v>
      </c>
      <c r="O46" s="148" t="str">
        <f t="shared" si="21"/>
        <v>Not Possible</v>
      </c>
      <c r="P46" s="148" t="str">
        <f t="shared" si="21"/>
        <v>Not Possible</v>
      </c>
      <c r="Q46" s="148" t="str">
        <f t="shared" si="21"/>
        <v>Not Possible</v>
      </c>
      <c r="R46" s="148" t="str">
        <f t="shared" si="21"/>
        <v>Not Possible</v>
      </c>
      <c r="S46" s="148">
        <f t="shared" si="21"/>
        <v>4125.3331973553868</v>
      </c>
      <c r="T46" s="148">
        <f t="shared" si="21"/>
        <v>3166.4366523651152</v>
      </c>
    </row>
    <row r="47" spans="2:24">
      <c r="B47" s="59" t="s">
        <v>732</v>
      </c>
      <c r="C47" s="71" t="s">
        <v>609</v>
      </c>
      <c r="D47" s="148" t="str">
        <f t="shared" ref="D47:S53" si="23">IF(ISNUMBER(AP106),AP106,"Not Possible")</f>
        <v>Not Possible</v>
      </c>
      <c r="E47" s="148" t="str">
        <f t="shared" si="23"/>
        <v>Not Possible</v>
      </c>
      <c r="F47" s="148">
        <f t="shared" si="23"/>
        <v>313.08259130192528</v>
      </c>
      <c r="G47" s="148" t="str">
        <f t="shared" si="23"/>
        <v>Not Possible</v>
      </c>
      <c r="H47" s="148">
        <f t="shared" si="23"/>
        <v>0</v>
      </c>
      <c r="I47" s="148" t="str">
        <f t="shared" si="23"/>
        <v>Not Possible</v>
      </c>
      <c r="J47" s="148">
        <f t="shared" si="23"/>
        <v>1711.9934753479829</v>
      </c>
      <c r="K47" s="148" t="str">
        <f t="shared" si="23"/>
        <v>Not Possible</v>
      </c>
      <c r="L47" s="148">
        <f t="shared" si="23"/>
        <v>1711.9934753479829</v>
      </c>
      <c r="M47" s="148" t="str">
        <f t="shared" si="23"/>
        <v>Not Possible</v>
      </c>
      <c r="N47" s="148">
        <f t="shared" si="23"/>
        <v>1711.9934753479829</v>
      </c>
      <c r="O47" s="148" t="str">
        <f t="shared" si="23"/>
        <v>Not Possible</v>
      </c>
      <c r="P47" s="148">
        <f t="shared" si="23"/>
        <v>1667.6392925559776</v>
      </c>
      <c r="Q47" s="148" t="str">
        <f t="shared" si="23"/>
        <v>Not Possible</v>
      </c>
      <c r="R47" s="148">
        <f t="shared" si="23"/>
        <v>1865.423845039968</v>
      </c>
      <c r="S47" s="148">
        <f t="shared" si="23"/>
        <v>1412.2779924931056</v>
      </c>
      <c r="T47" s="148">
        <f t="shared" ref="E47:T53" si="24">IF(ISNUMBER(BF106),BF106,"Not Possible")</f>
        <v>453.38144750283391</v>
      </c>
    </row>
    <row r="48" spans="2:24">
      <c r="B48" s="59" t="s">
        <v>732</v>
      </c>
      <c r="C48" s="71" t="s">
        <v>610</v>
      </c>
      <c r="D48" s="148" t="str">
        <f t="shared" si="23"/>
        <v>Not Possible</v>
      </c>
      <c r="E48" s="148" t="str">
        <f t="shared" si="24"/>
        <v>Not Possible</v>
      </c>
      <c r="F48" s="148">
        <f t="shared" si="24"/>
        <v>469.31252249929821</v>
      </c>
      <c r="G48" s="148" t="str">
        <f t="shared" si="24"/>
        <v>Not Possible</v>
      </c>
      <c r="H48" s="148">
        <f t="shared" si="24"/>
        <v>156.2299311973693</v>
      </c>
      <c r="I48" s="148" t="str">
        <f t="shared" si="24"/>
        <v>Not Possible</v>
      </c>
      <c r="J48" s="148">
        <f t="shared" si="24"/>
        <v>1868.2234065453522</v>
      </c>
      <c r="K48" s="148" t="str">
        <f t="shared" si="24"/>
        <v>Not Possible</v>
      </c>
      <c r="L48" s="148">
        <f t="shared" si="24"/>
        <v>1868.2234065453522</v>
      </c>
      <c r="M48" s="148" t="str">
        <f t="shared" si="24"/>
        <v>Not Possible</v>
      </c>
      <c r="N48" s="148">
        <f t="shared" si="24"/>
        <v>1868.2234065453522</v>
      </c>
      <c r="O48" s="148" t="str">
        <f t="shared" si="24"/>
        <v>Not Possible</v>
      </c>
      <c r="P48" s="148">
        <f t="shared" si="24"/>
        <v>1823.8692237533505</v>
      </c>
      <c r="Q48" s="148" t="str">
        <f t="shared" si="24"/>
        <v>Not Possible</v>
      </c>
      <c r="R48" s="148">
        <f t="shared" si="24"/>
        <v>2021.6537762373409</v>
      </c>
      <c r="S48" s="148">
        <f t="shared" si="24"/>
        <v>1568.5079236904785</v>
      </c>
      <c r="T48" s="148">
        <f t="shared" si="24"/>
        <v>609.6113787002032</v>
      </c>
    </row>
    <row r="49" spans="2:58">
      <c r="B49" s="59" t="s">
        <v>732</v>
      </c>
      <c r="C49" s="71" t="s">
        <v>611</v>
      </c>
      <c r="D49" s="148" t="str">
        <f t="shared" si="23"/>
        <v>Not Possible</v>
      </c>
      <c r="E49" s="148" t="str">
        <f t="shared" si="24"/>
        <v>Not Possible</v>
      </c>
      <c r="F49" s="148">
        <f t="shared" si="24"/>
        <v>625.54245369666751</v>
      </c>
      <c r="G49" s="148" t="str">
        <f t="shared" si="24"/>
        <v>Not Possible</v>
      </c>
      <c r="H49" s="148">
        <f t="shared" si="24"/>
        <v>312.45986239474223</v>
      </c>
      <c r="I49" s="148" t="str">
        <f t="shared" si="24"/>
        <v>Not Possible</v>
      </c>
      <c r="J49" s="148">
        <f t="shared" si="24"/>
        <v>2024.4533377427215</v>
      </c>
      <c r="K49" s="148" t="str">
        <f t="shared" si="24"/>
        <v>Not Possible</v>
      </c>
      <c r="L49" s="148">
        <f t="shared" si="24"/>
        <v>2024.4533377427215</v>
      </c>
      <c r="M49" s="148" t="str">
        <f t="shared" si="24"/>
        <v>Not Possible</v>
      </c>
      <c r="N49" s="148">
        <f t="shared" si="24"/>
        <v>2024.4533377427215</v>
      </c>
      <c r="O49" s="148" t="str">
        <f t="shared" si="24"/>
        <v>Not Possible</v>
      </c>
      <c r="P49" s="148">
        <f t="shared" si="24"/>
        <v>1980.0991549507198</v>
      </c>
      <c r="Q49" s="148" t="str">
        <f t="shared" si="24"/>
        <v>Not Possible</v>
      </c>
      <c r="R49" s="148">
        <f t="shared" si="24"/>
        <v>2177.8837074347102</v>
      </c>
      <c r="S49" s="148">
        <f t="shared" si="24"/>
        <v>1724.7378548878478</v>
      </c>
      <c r="T49" s="148">
        <f t="shared" si="24"/>
        <v>765.8413098975725</v>
      </c>
    </row>
    <row r="50" spans="2:58">
      <c r="B50" s="59" t="s">
        <v>732</v>
      </c>
      <c r="C50" s="71" t="s">
        <v>612</v>
      </c>
      <c r="D50" s="148" t="str">
        <f t="shared" si="23"/>
        <v>Not Possible</v>
      </c>
      <c r="E50" s="148" t="str">
        <f t="shared" si="24"/>
        <v>Not Possible</v>
      </c>
      <c r="F50" s="148">
        <f t="shared" si="24"/>
        <v>781.7723848940368</v>
      </c>
      <c r="G50" s="148" t="str">
        <f t="shared" si="24"/>
        <v>Not Possible</v>
      </c>
      <c r="H50" s="148">
        <f t="shared" si="24"/>
        <v>468.68979359211153</v>
      </c>
      <c r="I50" s="148" t="str">
        <f t="shared" si="24"/>
        <v>Not Possible</v>
      </c>
      <c r="J50" s="148">
        <f t="shared" si="24"/>
        <v>2180.6832689400944</v>
      </c>
      <c r="K50" s="148" t="str">
        <f t="shared" si="24"/>
        <v>Not Possible</v>
      </c>
      <c r="L50" s="148">
        <f t="shared" si="24"/>
        <v>2180.6832689400944</v>
      </c>
      <c r="M50" s="148" t="str">
        <f t="shared" si="24"/>
        <v>Not Possible</v>
      </c>
      <c r="N50" s="148">
        <f t="shared" si="24"/>
        <v>2180.6832689400944</v>
      </c>
      <c r="O50" s="148" t="str">
        <f t="shared" si="24"/>
        <v>Not Possible</v>
      </c>
      <c r="P50" s="148">
        <f t="shared" si="24"/>
        <v>2136.3290861480891</v>
      </c>
      <c r="Q50" s="148" t="str">
        <f t="shared" si="24"/>
        <v>Not Possible</v>
      </c>
      <c r="R50" s="148">
        <f t="shared" si="24"/>
        <v>2334.1136386320795</v>
      </c>
      <c r="S50" s="148">
        <f t="shared" si="24"/>
        <v>1880.9677860852171</v>
      </c>
      <c r="T50" s="148">
        <f t="shared" si="24"/>
        <v>922.07124109494544</v>
      </c>
    </row>
    <row r="51" spans="2:58">
      <c r="B51" s="59" t="s">
        <v>732</v>
      </c>
      <c r="C51" s="71" t="s">
        <v>613</v>
      </c>
      <c r="D51" s="148" t="str">
        <f t="shared" si="23"/>
        <v>Not Possible</v>
      </c>
      <c r="E51" s="148" t="str">
        <f t="shared" si="24"/>
        <v>Not Possible</v>
      </c>
      <c r="F51" s="148">
        <f t="shared" si="24"/>
        <v>938.0023160914061</v>
      </c>
      <c r="G51" s="148" t="str">
        <f t="shared" si="24"/>
        <v>Not Possible</v>
      </c>
      <c r="H51" s="148">
        <f t="shared" si="24"/>
        <v>624.91972478948082</v>
      </c>
      <c r="I51" s="148" t="str">
        <f t="shared" si="24"/>
        <v>Not Possible</v>
      </c>
      <c r="J51" s="148">
        <f t="shared" si="24"/>
        <v>2336.9132001374637</v>
      </c>
      <c r="K51" s="148" t="str">
        <f t="shared" si="24"/>
        <v>Not Possible</v>
      </c>
      <c r="L51" s="148">
        <f t="shared" si="24"/>
        <v>2336.9132001374637</v>
      </c>
      <c r="M51" s="148" t="str">
        <f t="shared" si="24"/>
        <v>Not Possible</v>
      </c>
      <c r="N51" s="148">
        <f t="shared" si="24"/>
        <v>2336.9132001374637</v>
      </c>
      <c r="O51" s="148" t="str">
        <f t="shared" si="24"/>
        <v>Not Possible</v>
      </c>
      <c r="P51" s="148">
        <f t="shared" si="24"/>
        <v>2292.5590173454621</v>
      </c>
      <c r="Q51" s="148" t="str">
        <f t="shared" si="24"/>
        <v>Not Possible</v>
      </c>
      <c r="R51" s="148">
        <f t="shared" si="24"/>
        <v>2490.3435698294488</v>
      </c>
      <c r="S51" s="148">
        <f t="shared" si="24"/>
        <v>2037.19771728259</v>
      </c>
      <c r="T51" s="148">
        <f t="shared" si="24"/>
        <v>1078.3011722923147</v>
      </c>
    </row>
    <row r="52" spans="2:58">
      <c r="B52" s="59" t="s">
        <v>732</v>
      </c>
      <c r="C52" s="71" t="s">
        <v>614</v>
      </c>
      <c r="D52" s="148" t="str">
        <f t="shared" si="23"/>
        <v>Not Possible</v>
      </c>
      <c r="E52" s="148" t="str">
        <f t="shared" si="24"/>
        <v>Not Possible</v>
      </c>
      <c r="F52" s="148">
        <f t="shared" si="24"/>
        <v>1094.232247288779</v>
      </c>
      <c r="G52" s="148" t="str">
        <f t="shared" si="24"/>
        <v>Not Possible</v>
      </c>
      <c r="H52" s="148">
        <f t="shared" si="24"/>
        <v>781.14965598685376</v>
      </c>
      <c r="I52" s="148" t="str">
        <f t="shared" si="24"/>
        <v>Not Possible</v>
      </c>
      <c r="J52" s="148">
        <f t="shared" si="24"/>
        <v>2493.143131334833</v>
      </c>
      <c r="K52" s="148" t="str">
        <f t="shared" si="24"/>
        <v>Not Possible</v>
      </c>
      <c r="L52" s="148">
        <f t="shared" si="24"/>
        <v>2493.143131334833</v>
      </c>
      <c r="M52" s="148" t="str">
        <f t="shared" si="24"/>
        <v>Not Possible</v>
      </c>
      <c r="N52" s="148">
        <f t="shared" si="24"/>
        <v>2493.143131334833</v>
      </c>
      <c r="O52" s="148" t="str">
        <f t="shared" si="24"/>
        <v>Not Possible</v>
      </c>
      <c r="P52" s="148">
        <f t="shared" si="24"/>
        <v>2448.7889485428313</v>
      </c>
      <c r="Q52" s="148" t="str">
        <f t="shared" si="24"/>
        <v>Not Possible</v>
      </c>
      <c r="R52" s="148">
        <f t="shared" si="24"/>
        <v>2646.5735010268218</v>
      </c>
      <c r="S52" s="148">
        <f t="shared" si="24"/>
        <v>2193.4276484799593</v>
      </c>
      <c r="T52" s="148">
        <f t="shared" si="24"/>
        <v>1234.531103489684</v>
      </c>
    </row>
    <row r="53" spans="2:58">
      <c r="B53" s="59" t="s">
        <v>732</v>
      </c>
      <c r="C53" s="71" t="s">
        <v>615</v>
      </c>
      <c r="D53" s="148" t="str">
        <f t="shared" si="23"/>
        <v>Not Possible</v>
      </c>
      <c r="E53" s="148" t="str">
        <f t="shared" si="24"/>
        <v>Not Possible</v>
      </c>
      <c r="F53" s="148">
        <f t="shared" si="24"/>
        <v>1875.3819032756292</v>
      </c>
      <c r="G53" s="148" t="str">
        <f t="shared" si="24"/>
        <v>Not Possible</v>
      </c>
      <c r="H53" s="148">
        <f t="shared" si="24"/>
        <v>1562.2993119737039</v>
      </c>
      <c r="I53" s="148" t="str">
        <f t="shared" si="24"/>
        <v>Not Possible</v>
      </c>
      <c r="J53" s="148" t="str">
        <f t="shared" si="24"/>
        <v>Not Possible</v>
      </c>
      <c r="K53" s="148" t="str">
        <f t="shared" si="24"/>
        <v>Not Possible</v>
      </c>
      <c r="L53" s="148" t="str">
        <f t="shared" si="24"/>
        <v>Not Possible</v>
      </c>
      <c r="M53" s="148" t="str">
        <f t="shared" si="24"/>
        <v>Not Possible</v>
      </c>
      <c r="N53" s="148" t="str">
        <f t="shared" si="24"/>
        <v>Not Possible</v>
      </c>
      <c r="O53" s="148" t="str">
        <f t="shared" si="24"/>
        <v>Not Possible</v>
      </c>
      <c r="P53" s="148" t="str">
        <f t="shared" si="24"/>
        <v>Not Possible</v>
      </c>
      <c r="Q53" s="148" t="str">
        <f t="shared" si="24"/>
        <v>Not Possible</v>
      </c>
      <c r="R53" s="148" t="str">
        <f t="shared" si="24"/>
        <v>Not Possible</v>
      </c>
      <c r="S53" s="148">
        <f t="shared" si="24"/>
        <v>2974.5773044668094</v>
      </c>
      <c r="T53" s="148">
        <f t="shared" si="24"/>
        <v>2015.6807594765378</v>
      </c>
    </row>
    <row r="54" spans="2:58">
      <c r="E54" s="11"/>
    </row>
    <row r="55" spans="2:58">
      <c r="B55" s="1" t="s">
        <v>669</v>
      </c>
      <c r="E55" s="11"/>
      <c r="V55" s="51" t="s">
        <v>706</v>
      </c>
    </row>
    <row r="56" spans="2:58" s="118" customFormat="1" ht="72">
      <c r="B56" s="115" t="s">
        <v>666</v>
      </c>
      <c r="C56" s="116" t="s">
        <v>676</v>
      </c>
      <c r="D56" s="117" t="str">
        <f t="shared" ref="D56:T56" si="25">D3</f>
        <v>Part L 21</v>
      </c>
      <c r="E56" s="117" t="str">
        <f t="shared" si="25"/>
        <v xml:space="preserve">Notional Building C&amp;B </v>
      </c>
      <c r="F56" s="117" t="str">
        <f t="shared" si="25"/>
        <v xml:space="preserve">Notional Building C&amp;B </v>
      </c>
      <c r="G56" s="117" t="str">
        <f t="shared" si="25"/>
        <v>35 kWh/m2.year</v>
      </c>
      <c r="H56" s="117" t="str">
        <f t="shared" si="25"/>
        <v>35 kWh/m2.year</v>
      </c>
      <c r="I56" s="117" t="str">
        <f t="shared" si="25"/>
        <v>35 kWh/m2.year</v>
      </c>
      <c r="J56" s="117" t="str">
        <f t="shared" si="25"/>
        <v>35 kWh/m2.year</v>
      </c>
      <c r="K56" s="117" t="str">
        <f t="shared" si="25"/>
        <v>30 kWh/m2.year</v>
      </c>
      <c r="L56" s="117" t="str">
        <f t="shared" si="25"/>
        <v>30 kWh/m2.year</v>
      </c>
      <c r="M56" s="117" t="str">
        <f t="shared" si="25"/>
        <v>25 kWh/m2.year</v>
      </c>
      <c r="N56" s="117" t="str">
        <f t="shared" si="25"/>
        <v>25 kWh/m2.year</v>
      </c>
      <c r="O56" s="117" t="str">
        <f t="shared" si="25"/>
        <v>20 kWh/m2.year</v>
      </c>
      <c r="P56" s="117" t="str">
        <f t="shared" si="25"/>
        <v>20 kWh/m2.year</v>
      </c>
      <c r="Q56" s="117" t="str">
        <f t="shared" si="25"/>
        <v>15 kWh/m2.year (Passivhaus)</v>
      </c>
      <c r="R56" s="117" t="str">
        <f t="shared" si="25"/>
        <v>15 kWh/m2.year (Passivhaus)</v>
      </c>
      <c r="S56" s="117" t="str">
        <f t="shared" si="25"/>
        <v>FHS</v>
      </c>
      <c r="T56" s="117" t="str">
        <f t="shared" si="25"/>
        <v>Bespoke</v>
      </c>
      <c r="V56" s="139" t="s">
        <v>16</v>
      </c>
      <c r="W56" s="117" t="s">
        <v>343</v>
      </c>
      <c r="X56" s="117" t="s">
        <v>435</v>
      </c>
      <c r="Y56" s="117" t="s">
        <v>436</v>
      </c>
      <c r="Z56" s="117" t="s">
        <v>437</v>
      </c>
      <c r="AA56" s="117" t="s">
        <v>438</v>
      </c>
      <c r="AB56" s="117" t="s">
        <v>439</v>
      </c>
      <c r="AC56" s="117" t="s">
        <v>440</v>
      </c>
      <c r="AD56" s="117" t="s">
        <v>441</v>
      </c>
      <c r="AE56" s="117" t="s">
        <v>442</v>
      </c>
      <c r="AF56" s="117" t="s">
        <v>443</v>
      </c>
      <c r="AG56" s="117" t="s">
        <v>444</v>
      </c>
      <c r="AH56" s="117" t="s">
        <v>445</v>
      </c>
      <c r="AI56" s="117" t="s">
        <v>446</v>
      </c>
      <c r="AJ56" s="117" t="s">
        <v>447</v>
      </c>
      <c r="AK56" s="117" t="s">
        <v>677</v>
      </c>
      <c r="AL56" s="117" t="s">
        <v>351</v>
      </c>
      <c r="AM56" s="117" t="s">
        <v>791</v>
      </c>
      <c r="AO56" s="144" t="s">
        <v>16</v>
      </c>
      <c r="AP56" s="117" t="s">
        <v>343</v>
      </c>
      <c r="AQ56" s="117" t="s">
        <v>435</v>
      </c>
      <c r="AR56" s="117" t="s">
        <v>436</v>
      </c>
      <c r="AS56" s="117" t="s">
        <v>437</v>
      </c>
      <c r="AT56" s="117" t="s">
        <v>438</v>
      </c>
      <c r="AU56" s="117" t="s">
        <v>439</v>
      </c>
      <c r="AV56" s="117" t="s">
        <v>440</v>
      </c>
      <c r="AW56" s="117" t="s">
        <v>441</v>
      </c>
      <c r="AX56" s="117" t="s">
        <v>442</v>
      </c>
      <c r="AY56" s="117" t="s">
        <v>443</v>
      </c>
      <c r="AZ56" s="117" t="s">
        <v>444</v>
      </c>
      <c r="BA56" s="117" t="s">
        <v>445</v>
      </c>
      <c r="BB56" s="117" t="s">
        <v>446</v>
      </c>
      <c r="BC56" s="117" t="s">
        <v>447</v>
      </c>
      <c r="BD56" s="117" t="s">
        <v>677</v>
      </c>
      <c r="BE56" s="117" t="s">
        <v>351</v>
      </c>
      <c r="BF56" s="117" t="s">
        <v>791</v>
      </c>
    </row>
    <row r="57" spans="2:58">
      <c r="B57" s="112" t="s">
        <v>667</v>
      </c>
      <c r="C57" s="129"/>
      <c r="D57" s="61"/>
      <c r="E57" s="113"/>
      <c r="F57" s="61"/>
      <c r="G57" s="61"/>
      <c r="H57" s="61"/>
      <c r="I57" s="61"/>
      <c r="J57" s="61"/>
      <c r="K57" s="61"/>
      <c r="L57" s="61"/>
      <c r="M57" s="61"/>
      <c r="N57" s="61"/>
      <c r="O57" s="61"/>
      <c r="P57" s="61"/>
      <c r="Q57" s="61"/>
      <c r="R57" s="61"/>
      <c r="S57" s="61"/>
      <c r="T57" s="59"/>
      <c r="V57" s="112" t="s">
        <v>667</v>
      </c>
      <c r="W57" s="59"/>
      <c r="X57" s="59"/>
      <c r="Y57" s="59"/>
      <c r="Z57" s="59"/>
      <c r="AA57" s="59"/>
      <c r="AB57" s="59"/>
      <c r="AC57" s="59"/>
      <c r="AD57" s="59"/>
      <c r="AE57" s="59"/>
      <c r="AF57" s="59"/>
      <c r="AG57" s="59"/>
      <c r="AH57" s="59"/>
      <c r="AI57" s="59"/>
      <c r="AJ57" s="59"/>
      <c r="AK57" s="59"/>
      <c r="AL57" s="59"/>
      <c r="AM57" s="59"/>
      <c r="AO57" s="133" t="s">
        <v>667</v>
      </c>
      <c r="AP57" s="132"/>
      <c r="AQ57" s="132"/>
      <c r="AR57" s="132"/>
      <c r="AS57" s="132"/>
      <c r="AT57" s="132"/>
      <c r="AU57" s="132"/>
      <c r="AV57" s="132"/>
      <c r="AW57" s="132"/>
      <c r="AX57" s="132"/>
      <c r="AY57" s="132"/>
      <c r="AZ57" s="132"/>
      <c r="BA57" s="132"/>
      <c r="BB57" s="132"/>
      <c r="BC57" s="132"/>
      <c r="BD57" s="132"/>
      <c r="BE57" s="132"/>
      <c r="BF57" s="132"/>
    </row>
    <row r="58" spans="2:58" s="4" customFormat="1">
      <c r="B58" s="130" t="s">
        <v>609</v>
      </c>
      <c r="C58" s="127">
        <f>SAP!D159</f>
        <v>10.808029267367754</v>
      </c>
      <c r="D58" s="131">
        <f>IF(IF(D$39&lt;=$C58,D$26,(((D$39-$C58)/SAP!$C$10)*'C&amp;B'!$D$13/SAP!$C$143)+D$26)&lt;=SAP!$E$151,IF(D$39&lt;=$C58,D$26,(((D$39-$C58)/SAP!$C$10)*'C&amp;B'!$D$13/SAP!$C$143)+D$26),"Not Possible")</f>
        <v>2.6215384615384618</v>
      </c>
      <c r="E58" s="131">
        <f>IF(IF(E$39&lt;=$C58,E$26,(((E$39-$C58)/SAP!$C$10)*'C&amp;B'!$D$13/SAP!$C$143)+E$26)&lt;=SAP!$E$151,IF(E$39&lt;=$C58,E$26,(((E$39-$C58)/SAP!$C$10)*'C&amp;B'!$D$13/SAP!$C$143)+E$26),"Not Possible")</f>
        <v>2.9364293169759477</v>
      </c>
      <c r="F58" s="131">
        <f>IF(IF(F$39&lt;=$C58,F$26,(((F$39-$C58)/SAP!$C$10)*'C&amp;B'!$D$13/SAP!$C$143)+F$26)&lt;=SAP!$E$151,IF(F$39&lt;=$C58,F$26,(((F$39-$C58)/SAP!$C$10)*'C&amp;B'!$D$13/SAP!$C$143)+F$26),"Not Possible")</f>
        <v>0</v>
      </c>
      <c r="G58" s="131">
        <f>IF(IF(G$39&lt;=$C58,G$26,(((G$39-$C58)/SAP!$C$10)*'C&amp;B'!$D$13/SAP!$C$143)+G$26)&lt;=SAP!$E$151,IF(G$39&lt;=$C58,G$26,(((G$39-$C58)/SAP!$C$10)*'C&amp;B'!$D$13/SAP!$C$143)+G$26),"Not Possible")</f>
        <v>2.4609677049685188</v>
      </c>
      <c r="H58" s="131">
        <f>IF(IF(H$39&lt;=$C58,H$26,(((H$39-$C58)/SAP!$C$10)*'C&amp;B'!$D$13/SAP!$C$143)+H$26)&lt;=SAP!$E$151,IF(H$39&lt;=$C58,H$26,(((H$39-$C58)/SAP!$C$10)*'C&amp;B'!$D$13/SAP!$C$143)+H$26),"Not Possible")</f>
        <v>0</v>
      </c>
      <c r="I58" s="131">
        <f>IF(IF(I$39&lt;=$C58,I$26,(((I$39-$C58)/SAP!$C$10)*'C&amp;B'!$D$13/SAP!$C$143)+I$26)&lt;=SAP!$E$151,IF(I$39&lt;=$C58,I$26,(((I$39-$C58)/SAP!$C$10)*'C&amp;B'!$D$13/SAP!$C$143)+I$26),"Not Possible")</f>
        <v>3.0559568305484888</v>
      </c>
      <c r="J58" s="131">
        <f>IF(IF(J$39&lt;=$C58,J$26,(((J$39-$C58)/SAP!$C$10)*'C&amp;B'!$D$13/SAP!$C$143)+J$26)&lt;=SAP!$E$151,IF(J$39&lt;=$C58,J$26,(((J$39-$C58)/SAP!$C$10)*'C&amp;B'!$D$13/SAP!$C$143)+J$26),"Not Possible")</f>
        <v>0</v>
      </c>
      <c r="K58" s="131">
        <f>IF(IF(K$39&lt;=$C58,K$26,(((K$39-$C58)/SAP!$C$10)*'C&amp;B'!$D$13/SAP!$C$143)+K$26)&lt;=SAP!$E$151,IF(K$39&lt;=$C58,K$26,(((K$39-$C58)/SAP!$C$10)*'C&amp;B'!$D$13/SAP!$C$143)+K$26),"Not Possible")</f>
        <v>3.0559568305484888</v>
      </c>
      <c r="L58" s="131">
        <f>IF(IF(L$39&lt;=$C58,L$26,(((L$39-$C58)/SAP!$C$10)*'C&amp;B'!$D$13/SAP!$C$143)+L$26)&lt;=SAP!$E$151,IF(L$39&lt;=$C58,L$26,(((L$39-$C58)/SAP!$C$10)*'C&amp;B'!$D$13/SAP!$C$143)+L$26),"Not Possible")</f>
        <v>0</v>
      </c>
      <c r="M58" s="131">
        <f>IF(IF(M$39&lt;=$C58,M$26,(((M$39-$C58)/SAP!$C$10)*'C&amp;B'!$D$13/SAP!$C$143)+M$26)&lt;=SAP!$E$151,IF(M$39&lt;=$C58,M$26,(((M$39-$C58)/SAP!$C$10)*'C&amp;B'!$D$13/SAP!$C$143)+M$26),"Not Possible")</f>
        <v>3.0559568305484888</v>
      </c>
      <c r="N58" s="131">
        <f>IF(IF(N$39&lt;=$C58,N$26,(((N$39-$C58)/SAP!$C$10)*'C&amp;B'!$D$13/SAP!$C$143)+N$26)&lt;=SAP!$E$151,IF(N$39&lt;=$C58,N$26,(((N$39-$C58)/SAP!$C$10)*'C&amp;B'!$D$13/SAP!$C$143)+N$26),"Not Possible")</f>
        <v>0</v>
      </c>
      <c r="O58" s="131">
        <f>IF(IF(O$39&lt;=$C58,O$26,(((O$39-$C58)/SAP!$C$10)*'C&amp;B'!$D$13/SAP!$C$143)+O$26)&lt;=SAP!$E$151,IF(O$39&lt;=$C58,O$26,(((O$39-$C58)/SAP!$C$10)*'C&amp;B'!$D$13/SAP!$C$143)+O$26),"Not Possible")</f>
        <v>2.6223265518557186</v>
      </c>
      <c r="P58" s="131">
        <f>IF(IF(P$39&lt;=$C58,P$26,(((P$39-$C58)/SAP!$C$10)*'C&amp;B'!$D$13/SAP!$C$143)+P$26)&lt;=SAP!$E$151,IF(P$39&lt;=$C58,P$26,(((P$39-$C58)/SAP!$C$10)*'C&amp;B'!$D$13/SAP!$C$143)+P$26),"Not Possible")</f>
        <v>0</v>
      </c>
      <c r="Q58" s="131">
        <f>IF(IF(Q$39&lt;=$C58,Q$26,(((Q$39-$C58)/SAP!$C$10)*'C&amp;B'!$D$13/SAP!$C$143)+Q$26)&lt;=SAP!$E$151,IF(Q$39&lt;=$C58,Q$26,(((Q$39-$C58)/SAP!$C$10)*'C&amp;B'!$D$13/SAP!$C$143)+Q$26),"Not Possible")</f>
        <v>1.8674269253025511</v>
      </c>
      <c r="R58" s="131">
        <f>IF(IF(R$39&lt;=$C58,R$26,(((R$39-$C58)/SAP!$C$10)*'C&amp;B'!$D$13/SAP!$C$143)+R$26)&lt;=SAP!$E$151,IF(R$39&lt;=$C58,R$26,(((R$39-$C58)/SAP!$C$10)*'C&amp;B'!$D$13/SAP!$C$143)+R$26),"Not Possible")</f>
        <v>0</v>
      </c>
      <c r="S58" s="131">
        <f>IF(IF(S$39&lt;=$C58,S$26,(((S$39-$C58)/SAP!$C$10)*'C&amp;B'!$D$13/SAP!$C$143)+S$26)&lt;=SAP!$E$151,IF(S$39&lt;=$C58,S$26,(((S$39-$C58)/SAP!$C$10)*'C&amp;B'!$D$13/SAP!$C$143)+S$26),"Not Possible")</f>
        <v>0</v>
      </c>
      <c r="T58" s="131">
        <f>IF(IF(T$39&lt;=$C58,T$26,(((T$39-$C58)/SAP!$C$10)*'C&amp;B'!$D$13/SAP!$C$143)+T$26)&lt;=SAP!$E$151,IF(T$39&lt;=$C58,T$26,(((T$39-$C58)/SAP!$C$10)*'C&amp;B'!$D$13/SAP!$C$143)+T$26),"Not Possible")</f>
        <v>0</v>
      </c>
      <c r="V58" s="130" t="s">
        <v>609</v>
      </c>
      <c r="W58" s="82">
        <f>IF(D58=0,0,IF(D58&lt;4,'C&amp;B'!$E$316+(D58*'C&amp;B'!$E$317),D58*'C&amp;B'!$E$318))</f>
        <v>2672.9230769230771</v>
      </c>
      <c r="X58" s="82">
        <f>IF(E58=0,0,IF(E58&lt;4,'C&amp;B'!$E$316+(E58*'C&amp;B'!$E$317),E58*'C&amp;B'!$E$318))</f>
        <v>2861.8575901855684</v>
      </c>
      <c r="Y58" s="82">
        <f>IF(F58=0,0,IF(F58&lt;4,'C&amp;B'!$E$316+(F58*'C&amp;B'!$E$317),F58*'C&amp;B'!$E$318))</f>
        <v>0</v>
      </c>
      <c r="Z58" s="82">
        <f>IF(G58=0,0,IF(G58&lt;4,'C&amp;B'!$E$316+(G58*'C&amp;B'!$E$317),G58*'C&amp;B'!$E$318))</f>
        <v>2576.5806229811114</v>
      </c>
      <c r="AA58" s="82">
        <f>IF(H58=0,0,IF(H58&lt;4,'C&amp;B'!$E$316+(H58*'C&amp;B'!$E$317),H58*'C&amp;B'!$E$318))</f>
        <v>0</v>
      </c>
      <c r="AB58" s="82">
        <f>IF(I58=0,0,IF(I58&lt;4,'C&amp;B'!$E$316+(I58*'C&amp;B'!$E$317),I58*'C&amp;B'!$E$318))</f>
        <v>2933.5740983290934</v>
      </c>
      <c r="AC58" s="82">
        <f>IF(J58=0,0,IF(J58&lt;4,'C&amp;B'!$E$316+(J58*'C&amp;B'!$E$317),J58*'C&amp;B'!$E$318))</f>
        <v>0</v>
      </c>
      <c r="AD58" s="82">
        <f>IF(K58=0,0,IF(K58&lt;4,'C&amp;B'!$E$316+(K58*'C&amp;B'!$E$317),K58*'C&amp;B'!$E$318))</f>
        <v>2933.5740983290934</v>
      </c>
      <c r="AE58" s="82">
        <f>IF(L58=0,0,IF(L58&lt;4,'C&amp;B'!$E$316+(L58*'C&amp;B'!$E$317),L58*'C&amp;B'!$E$318))</f>
        <v>0</v>
      </c>
      <c r="AF58" s="82">
        <f>IF(M58=0,0,IF(M58&lt;4,'C&amp;B'!$E$316+(M58*'C&amp;B'!$E$317),M58*'C&amp;B'!$E$318))</f>
        <v>2933.5740983290934</v>
      </c>
      <c r="AG58" s="82">
        <f>IF(N58=0,0,IF(N58&lt;4,'C&amp;B'!$E$316+(N58*'C&amp;B'!$E$317),N58*'C&amp;B'!$E$318))</f>
        <v>0</v>
      </c>
      <c r="AH58" s="82">
        <f>IF(O58=0,0,IF(O58&lt;4,'C&amp;B'!$E$316+(O58*'C&amp;B'!$E$317),O58*'C&amp;B'!$E$318))</f>
        <v>2673.3959311134313</v>
      </c>
      <c r="AI58" s="82">
        <f>IF(P58=0,0,IF(P58&lt;4,'C&amp;B'!$E$316+(P58*'C&amp;B'!$E$317),P58*'C&amp;B'!$E$318))</f>
        <v>0</v>
      </c>
      <c r="AJ58" s="82">
        <f>IF(Q58=0,0,IF(Q58&lt;4,'C&amp;B'!$E$316+(Q58*'C&amp;B'!$E$317),Q58*'C&amp;B'!$E$318))</f>
        <v>2220.4561551815304</v>
      </c>
      <c r="AK58" s="82">
        <f>IF(R58=0,0,IF(R58&lt;4,'C&amp;B'!$E$316+(R58*'C&amp;B'!$E$317),R58*'C&amp;B'!$E$318))</f>
        <v>0</v>
      </c>
      <c r="AL58" s="82">
        <f>IF(S58=0,0,IF(S58&lt;4,'C&amp;B'!$E$316+(S58*'C&amp;B'!$E$317),S58*'C&amp;B'!$E$318))</f>
        <v>0</v>
      </c>
      <c r="AM58" s="82">
        <f>IF(T58=0,0,IF(T58&lt;4,'C&amp;B'!$E$316+(T58*'C&amp;B'!$E$317),T58*'C&amp;B'!$E$318))</f>
        <v>0</v>
      </c>
      <c r="AO58" s="130" t="s">
        <v>609</v>
      </c>
      <c r="AP58" s="82">
        <f>AP$27-AP$26+W58</f>
        <v>33157.923076923078</v>
      </c>
      <c r="AQ58" s="82">
        <f t="shared" ref="AQ58:BF64" si="26">AQ$27-AQ$26+X58</f>
        <v>32553.857590185569</v>
      </c>
      <c r="AR58" s="82">
        <f t="shared" si="26"/>
        <v>24370</v>
      </c>
      <c r="AS58" s="82">
        <f t="shared" si="26"/>
        <v>31981.580622981113</v>
      </c>
      <c r="AT58" s="82">
        <f t="shared" si="26"/>
        <v>24083</v>
      </c>
      <c r="AU58" s="82">
        <f t="shared" si="26"/>
        <v>33693.574098329096</v>
      </c>
      <c r="AV58" s="82">
        <f t="shared" si="26"/>
        <v>25438</v>
      </c>
      <c r="AW58" s="82">
        <f t="shared" si="26"/>
        <v>33693.574098329096</v>
      </c>
      <c r="AX58" s="82">
        <f t="shared" si="26"/>
        <v>25438</v>
      </c>
      <c r="AY58" s="82">
        <f t="shared" si="26"/>
        <v>33693.574098329096</v>
      </c>
      <c r="AZ58" s="82">
        <f t="shared" si="26"/>
        <v>25438</v>
      </c>
      <c r="BA58" s="82">
        <f t="shared" si="26"/>
        <v>33433.395931113431</v>
      </c>
      <c r="BB58" s="82">
        <f t="shared" si="26"/>
        <v>25438</v>
      </c>
      <c r="BC58" s="82">
        <f t="shared" si="26"/>
        <v>33255.456155181528</v>
      </c>
      <c r="BD58" s="82">
        <f t="shared" si="26"/>
        <v>25713</v>
      </c>
      <c r="BE58" s="82">
        <f t="shared" si="26"/>
        <v>25530</v>
      </c>
      <c r="BF58" s="82">
        <f t="shared" si="26"/>
        <v>24370</v>
      </c>
    </row>
    <row r="59" spans="2:58" s="4" customFormat="1">
      <c r="B59" s="130" t="s">
        <v>610</v>
      </c>
      <c r="C59" s="127">
        <f>SAP!D160</f>
        <v>9.7272263406309794</v>
      </c>
      <c r="D59" s="131">
        <f>IF(IF(D$39&lt;=$C59,D$26,(((D$39-$C59)/SAP!$C$10)*'C&amp;B'!$D$13/SAP!$C$143)+D$26)&lt;=SAP!$E$151,IF(D$39&lt;=$C59,D$26,(((D$39-$C59)/SAP!$C$10)*'C&amp;B'!$D$13/SAP!$C$143)+D$26),"Not Possible")</f>
        <v>2.6215384615384618</v>
      </c>
      <c r="E59" s="131" t="str">
        <f>IF(IF(E$39&lt;=$C59,E$26,(((E$39-$C59)/SAP!$C$10)*'C&amp;B'!$D$13/SAP!$C$143)+E$26)&lt;=SAP!$E$151,IF(E$39&lt;=$C59,E$26,(((E$39-$C59)/SAP!$C$10)*'C&amp;B'!$D$13/SAP!$C$143)+E$26),"Not Possible")</f>
        <v>Not Possible</v>
      </c>
      <c r="F59" s="131">
        <f>IF(IF(F$39&lt;=$C59,F$26,(((F$39-$C59)/SAP!$C$10)*'C&amp;B'!$D$13/SAP!$C$143)+F$26)&lt;=SAP!$E$151,IF(F$39&lt;=$C59,F$26,(((F$39-$C59)/SAP!$C$10)*'C&amp;B'!$D$13/SAP!$C$143)+F$26),"Not Possible")</f>
        <v>0</v>
      </c>
      <c r="G59" s="131" t="str">
        <f>IF(IF(G$39&lt;=$C59,G$26,(((G$39-$C59)/SAP!$C$10)*'C&amp;B'!$D$13/SAP!$C$143)+G$26)&lt;=SAP!$E$151,IF(G$39&lt;=$C59,G$26,(((G$39-$C59)/SAP!$C$10)*'C&amp;B'!$D$13/SAP!$C$143)+G$26),"Not Possible")</f>
        <v>Not Possible</v>
      </c>
      <c r="H59" s="131">
        <f>IF(IF(H$39&lt;=$C59,H$26,(((H$39-$C59)/SAP!$C$10)*'C&amp;B'!$D$13/SAP!$C$143)+H$26)&lt;=SAP!$E$151,IF(H$39&lt;=$C59,H$26,(((H$39-$C59)/SAP!$C$10)*'C&amp;B'!$D$13/SAP!$C$143)+H$26),"Not Possible")</f>
        <v>0</v>
      </c>
      <c r="I59" s="131" t="str">
        <f>IF(IF(I$39&lt;=$C59,I$26,(((I$39-$C59)/SAP!$C$10)*'C&amp;B'!$D$13/SAP!$C$143)+I$26)&lt;=SAP!$E$151,IF(I$39&lt;=$C59,I$26,(((I$39-$C59)/SAP!$C$10)*'C&amp;B'!$D$13/SAP!$C$143)+I$26),"Not Possible")</f>
        <v>Not Possible</v>
      </c>
      <c r="J59" s="131">
        <f>IF(IF(J$39&lt;=$C59,J$26,(((J$39-$C59)/SAP!$C$10)*'C&amp;B'!$D$13/SAP!$C$143)+J$26)&lt;=SAP!$E$151,IF(J$39&lt;=$C59,J$26,(((J$39-$C59)/SAP!$C$10)*'C&amp;B'!$D$13/SAP!$C$143)+J$26),"Not Possible")</f>
        <v>0</v>
      </c>
      <c r="K59" s="131" t="str">
        <f>IF(IF(K$39&lt;=$C59,K$26,(((K$39-$C59)/SAP!$C$10)*'C&amp;B'!$D$13/SAP!$C$143)+K$26)&lt;=SAP!$E$151,IF(K$39&lt;=$C59,K$26,(((K$39-$C59)/SAP!$C$10)*'C&amp;B'!$D$13/SAP!$C$143)+K$26),"Not Possible")</f>
        <v>Not Possible</v>
      </c>
      <c r="L59" s="131">
        <f>IF(IF(L$39&lt;=$C59,L$26,(((L$39-$C59)/SAP!$C$10)*'C&amp;B'!$D$13/SAP!$C$143)+L$26)&lt;=SAP!$E$151,IF(L$39&lt;=$C59,L$26,(((L$39-$C59)/SAP!$C$10)*'C&amp;B'!$D$13/SAP!$C$143)+L$26),"Not Possible")</f>
        <v>0</v>
      </c>
      <c r="M59" s="131" t="str">
        <f>IF(IF(M$39&lt;=$C59,M$26,(((M$39-$C59)/SAP!$C$10)*'C&amp;B'!$D$13/SAP!$C$143)+M$26)&lt;=SAP!$E$151,IF(M$39&lt;=$C59,M$26,(((M$39-$C59)/SAP!$C$10)*'C&amp;B'!$D$13/SAP!$C$143)+M$26),"Not Possible")</f>
        <v>Not Possible</v>
      </c>
      <c r="N59" s="131">
        <f>IF(IF(N$39&lt;=$C59,N$26,(((N$39-$C59)/SAP!$C$10)*'C&amp;B'!$D$13/SAP!$C$143)+N$26)&lt;=SAP!$E$151,IF(N$39&lt;=$C59,N$26,(((N$39-$C59)/SAP!$C$10)*'C&amp;B'!$D$13/SAP!$C$143)+N$26),"Not Possible")</f>
        <v>0</v>
      </c>
      <c r="O59" s="131" t="str">
        <f>IF(IF(O$39&lt;=$C59,O$26,(((O$39-$C59)/SAP!$C$10)*'C&amp;B'!$D$13/SAP!$C$143)+O$26)&lt;=SAP!$E$151,IF(O$39&lt;=$C59,O$26,(((O$39-$C59)/SAP!$C$10)*'C&amp;B'!$D$13/SAP!$C$143)+O$26),"Not Possible")</f>
        <v>Not Possible</v>
      </c>
      <c r="P59" s="131">
        <f>IF(IF(P$39&lt;=$C59,P$26,(((P$39-$C59)/SAP!$C$10)*'C&amp;B'!$D$13/SAP!$C$143)+P$26)&lt;=SAP!$E$151,IF(P$39&lt;=$C59,P$26,(((P$39-$C59)/SAP!$C$10)*'C&amp;B'!$D$13/SAP!$C$143)+P$26),"Not Possible")</f>
        <v>0</v>
      </c>
      <c r="Q59" s="131">
        <f>IF(IF(Q$39&lt;=$C59,Q$26,(((Q$39-$C59)/SAP!$C$10)*'C&amp;B'!$D$13/SAP!$C$143)+Q$26)&lt;=SAP!$E$151,IF(Q$39&lt;=$C59,Q$26,(((Q$39-$C59)/SAP!$C$10)*'C&amp;B'!$D$13/SAP!$C$143)+Q$26),"Not Possible")</f>
        <v>2.6072733939602921</v>
      </c>
      <c r="R59" s="131">
        <f>IF(IF(R$39&lt;=$C59,R$26,(((R$39-$C59)/SAP!$C$10)*'C&amp;B'!$D$13/SAP!$C$143)+R$26)&lt;=SAP!$E$151,IF(R$39&lt;=$C59,R$26,(((R$39-$C59)/SAP!$C$10)*'C&amp;B'!$D$13/SAP!$C$143)+R$26),"Not Possible")</f>
        <v>0</v>
      </c>
      <c r="S59" s="131">
        <f>IF(IF(S$39&lt;=$C59,S$26,(((S$39-$C59)/SAP!$C$10)*'C&amp;B'!$D$13/SAP!$C$143)+S$26)&lt;=SAP!$E$151,IF(S$39&lt;=$C59,S$26,(((S$39-$C59)/SAP!$C$10)*'C&amp;B'!$D$13/SAP!$C$143)+S$26),"Not Possible")</f>
        <v>0</v>
      </c>
      <c r="T59" s="131">
        <f>IF(IF(T$39&lt;=$C59,T$26,(((T$39-$C59)/SAP!$C$10)*'C&amp;B'!$D$13/SAP!$C$143)+T$26)&lt;=SAP!$E$151,IF(T$39&lt;=$C59,T$26,(((T$39-$C59)/SAP!$C$10)*'C&amp;B'!$D$13/SAP!$C$143)+T$26),"Not Possible")</f>
        <v>0</v>
      </c>
      <c r="V59" s="130" t="s">
        <v>610</v>
      </c>
      <c r="W59" s="82">
        <f>IF(D59=0,0,IF(D59&lt;4,'C&amp;B'!$E$316+(D59*'C&amp;B'!$E$317),D59*'C&amp;B'!$E$318))</f>
        <v>2672.9230769230771</v>
      </c>
      <c r="X59" s="82" t="e">
        <f>IF(E59=0,0,IF(E59&lt;4,'C&amp;B'!$E$316+(E59*'C&amp;B'!$E$317),E59*'C&amp;B'!$E$318))</f>
        <v>#VALUE!</v>
      </c>
      <c r="Y59" s="82">
        <f>IF(F59=0,0,IF(F59&lt;4,'C&amp;B'!$E$316+(F59*'C&amp;B'!$E$317),F59*'C&amp;B'!$E$318))</f>
        <v>0</v>
      </c>
      <c r="Z59" s="82" t="e">
        <f>IF(G59=0,0,IF(G59&lt;4,'C&amp;B'!$E$316+(G59*'C&amp;B'!$E$317),G59*'C&amp;B'!$E$318))</f>
        <v>#VALUE!</v>
      </c>
      <c r="AA59" s="82">
        <f>IF(H59=0,0,IF(H59&lt;4,'C&amp;B'!$E$316+(H59*'C&amp;B'!$E$317),H59*'C&amp;B'!$E$318))</f>
        <v>0</v>
      </c>
      <c r="AB59" s="82" t="e">
        <f>IF(I59=0,0,IF(I59&lt;4,'C&amp;B'!$E$316+(I59*'C&amp;B'!$E$317),I59*'C&amp;B'!$E$318))</f>
        <v>#VALUE!</v>
      </c>
      <c r="AC59" s="82">
        <f>IF(J59=0,0,IF(J59&lt;4,'C&amp;B'!$E$316+(J59*'C&amp;B'!$E$317),J59*'C&amp;B'!$E$318))</f>
        <v>0</v>
      </c>
      <c r="AD59" s="82" t="e">
        <f>IF(K59=0,0,IF(K59&lt;4,'C&amp;B'!$E$316+(K59*'C&amp;B'!$E$317),K59*'C&amp;B'!$E$318))</f>
        <v>#VALUE!</v>
      </c>
      <c r="AE59" s="82">
        <f>IF(L59=0,0,IF(L59&lt;4,'C&amp;B'!$E$316+(L59*'C&amp;B'!$E$317),L59*'C&amp;B'!$E$318))</f>
        <v>0</v>
      </c>
      <c r="AF59" s="82" t="e">
        <f>IF(M59=0,0,IF(M59&lt;4,'C&amp;B'!$E$316+(M59*'C&amp;B'!$E$317),M59*'C&amp;B'!$E$318))</f>
        <v>#VALUE!</v>
      </c>
      <c r="AG59" s="82">
        <f>IF(N59=0,0,IF(N59&lt;4,'C&amp;B'!$E$316+(N59*'C&amp;B'!$E$317),N59*'C&amp;B'!$E$318))</f>
        <v>0</v>
      </c>
      <c r="AH59" s="82" t="e">
        <f>IF(O59=0,0,IF(O59&lt;4,'C&amp;B'!$E$316+(O59*'C&amp;B'!$E$317),O59*'C&amp;B'!$E$318))</f>
        <v>#VALUE!</v>
      </c>
      <c r="AI59" s="82">
        <f>IF(P59=0,0,IF(P59&lt;4,'C&amp;B'!$E$316+(P59*'C&amp;B'!$E$317),P59*'C&amp;B'!$E$318))</f>
        <v>0</v>
      </c>
      <c r="AJ59" s="82">
        <f>IF(Q59=0,0,IF(Q59&lt;4,'C&amp;B'!$E$316+(Q59*'C&amp;B'!$E$317),Q59*'C&amp;B'!$E$318))</f>
        <v>2664.3640363761751</v>
      </c>
      <c r="AK59" s="82">
        <f>IF(R59=0,0,IF(R59&lt;4,'C&amp;B'!$E$316+(R59*'C&amp;B'!$E$317),R59*'C&amp;B'!$E$318))</f>
        <v>0</v>
      </c>
      <c r="AL59" s="82">
        <f>IF(S59=0,0,IF(S59&lt;4,'C&amp;B'!$E$316+(S59*'C&amp;B'!$E$317),S59*'C&amp;B'!$E$318))</f>
        <v>0</v>
      </c>
      <c r="AM59" s="82">
        <f>IF(T59=0,0,IF(T59&lt;4,'C&amp;B'!$E$316+(T59*'C&amp;B'!$E$317),T59*'C&amp;B'!$E$318))</f>
        <v>0</v>
      </c>
      <c r="AO59" s="130" t="s">
        <v>610</v>
      </c>
      <c r="AP59" s="82">
        <f t="shared" ref="AP59:AP64" si="27">AP$27-AP$26+W59</f>
        <v>33157.923076923078</v>
      </c>
      <c r="AQ59" s="82" t="e">
        <f t="shared" si="26"/>
        <v>#VALUE!</v>
      </c>
      <c r="AR59" s="82">
        <f t="shared" si="26"/>
        <v>24370</v>
      </c>
      <c r="AS59" s="82" t="e">
        <f t="shared" si="26"/>
        <v>#VALUE!</v>
      </c>
      <c r="AT59" s="82">
        <f t="shared" si="26"/>
        <v>24083</v>
      </c>
      <c r="AU59" s="82" t="e">
        <f t="shared" si="26"/>
        <v>#VALUE!</v>
      </c>
      <c r="AV59" s="82">
        <f t="shared" si="26"/>
        <v>25438</v>
      </c>
      <c r="AW59" s="82" t="e">
        <f t="shared" si="26"/>
        <v>#VALUE!</v>
      </c>
      <c r="AX59" s="82">
        <f t="shared" si="26"/>
        <v>25438</v>
      </c>
      <c r="AY59" s="82" t="e">
        <f t="shared" si="26"/>
        <v>#VALUE!</v>
      </c>
      <c r="AZ59" s="82">
        <f t="shared" si="26"/>
        <v>25438</v>
      </c>
      <c r="BA59" s="82" t="e">
        <f t="shared" si="26"/>
        <v>#VALUE!</v>
      </c>
      <c r="BB59" s="82">
        <f t="shared" si="26"/>
        <v>25438</v>
      </c>
      <c r="BC59" s="82">
        <f t="shared" si="26"/>
        <v>33699.364036376173</v>
      </c>
      <c r="BD59" s="82">
        <f t="shared" si="26"/>
        <v>25713</v>
      </c>
      <c r="BE59" s="82">
        <f t="shared" si="26"/>
        <v>25530</v>
      </c>
      <c r="BF59" s="82">
        <f t="shared" si="26"/>
        <v>24370</v>
      </c>
    </row>
    <row r="60" spans="2:58" s="4" customFormat="1">
      <c r="B60" s="130" t="s">
        <v>611</v>
      </c>
      <c r="C60" s="127">
        <f>SAP!D161</f>
        <v>8.6464234138942029</v>
      </c>
      <c r="D60" s="131">
        <f>IF(IF(D$39&lt;=$C60,D$26,(((D$39-$C60)/SAP!$C$10)*'C&amp;B'!$D$13/SAP!$C$143)+D$26)&lt;=SAP!$E$151,IF(D$39&lt;=$C60,D$26,(((D$39-$C60)/SAP!$C$10)*'C&amp;B'!$D$13/SAP!$C$143)+D$26),"Not Possible")</f>
        <v>3.0072447357174394</v>
      </c>
      <c r="E60" s="131" t="str">
        <f>IF(IF(E$39&lt;=$C60,E$26,(((E$39-$C60)/SAP!$C$10)*'C&amp;B'!$D$13/SAP!$C$143)+E$26)&lt;=SAP!$E$151,IF(E$39&lt;=$C60,E$26,(((E$39-$C60)/SAP!$C$10)*'C&amp;B'!$D$13/SAP!$C$143)+E$26),"Not Possible")</f>
        <v>Not Possible</v>
      </c>
      <c r="F60" s="131">
        <f>IF(IF(F$39&lt;=$C60,F$26,(((F$39-$C60)/SAP!$C$10)*'C&amp;B'!$D$13/SAP!$C$143)+F$26)&lt;=SAP!$E$151,IF(F$39&lt;=$C60,F$26,(((F$39-$C60)/SAP!$C$10)*'C&amp;B'!$D$13/SAP!$C$143)+F$26),"Not Possible")</f>
        <v>0</v>
      </c>
      <c r="G60" s="131" t="str">
        <f>IF(IF(G$39&lt;=$C60,G$26,(((G$39-$C60)/SAP!$C$10)*'C&amp;B'!$D$13/SAP!$C$143)+G$26)&lt;=SAP!$E$151,IF(G$39&lt;=$C60,G$26,(((G$39-$C60)/SAP!$C$10)*'C&amp;B'!$D$13/SAP!$C$143)+G$26),"Not Possible")</f>
        <v>Not Possible</v>
      </c>
      <c r="H60" s="131">
        <f>IF(IF(H$39&lt;=$C60,H$26,(((H$39-$C60)/SAP!$C$10)*'C&amp;B'!$D$13/SAP!$C$143)+H$26)&lt;=SAP!$E$151,IF(H$39&lt;=$C60,H$26,(((H$39-$C60)/SAP!$C$10)*'C&amp;B'!$D$13/SAP!$C$143)+H$26),"Not Possible")</f>
        <v>0</v>
      </c>
      <c r="I60" s="131" t="str">
        <f>IF(IF(I$39&lt;=$C60,I$26,(((I$39-$C60)/SAP!$C$10)*'C&amp;B'!$D$13/SAP!$C$143)+I$26)&lt;=SAP!$E$151,IF(I$39&lt;=$C60,I$26,(((I$39-$C60)/SAP!$C$10)*'C&amp;B'!$D$13/SAP!$C$143)+I$26),"Not Possible")</f>
        <v>Not Possible</v>
      </c>
      <c r="J60" s="131">
        <f>IF(IF(J$39&lt;=$C60,J$26,(((J$39-$C60)/SAP!$C$10)*'C&amp;B'!$D$13/SAP!$C$143)+J$26)&lt;=SAP!$E$151,IF(J$39&lt;=$C60,J$26,(((J$39-$C60)/SAP!$C$10)*'C&amp;B'!$D$13/SAP!$C$143)+J$26),"Not Possible")</f>
        <v>0</v>
      </c>
      <c r="K60" s="131" t="str">
        <f>IF(IF(K$39&lt;=$C60,K$26,(((K$39-$C60)/SAP!$C$10)*'C&amp;B'!$D$13/SAP!$C$143)+K$26)&lt;=SAP!$E$151,IF(K$39&lt;=$C60,K$26,(((K$39-$C60)/SAP!$C$10)*'C&amp;B'!$D$13/SAP!$C$143)+K$26),"Not Possible")</f>
        <v>Not Possible</v>
      </c>
      <c r="L60" s="131">
        <f>IF(IF(L$39&lt;=$C60,L$26,(((L$39-$C60)/SAP!$C$10)*'C&amp;B'!$D$13/SAP!$C$143)+L$26)&lt;=SAP!$E$151,IF(L$39&lt;=$C60,L$26,(((L$39-$C60)/SAP!$C$10)*'C&amp;B'!$D$13/SAP!$C$143)+L$26),"Not Possible")</f>
        <v>0</v>
      </c>
      <c r="M60" s="131" t="str">
        <f>IF(IF(M$39&lt;=$C60,M$26,(((M$39-$C60)/SAP!$C$10)*'C&amp;B'!$D$13/SAP!$C$143)+M$26)&lt;=SAP!$E$151,IF(M$39&lt;=$C60,M$26,(((M$39-$C60)/SAP!$C$10)*'C&amp;B'!$D$13/SAP!$C$143)+M$26),"Not Possible")</f>
        <v>Not Possible</v>
      </c>
      <c r="N60" s="131">
        <f>IF(IF(N$39&lt;=$C60,N$26,(((N$39-$C60)/SAP!$C$10)*'C&amp;B'!$D$13/SAP!$C$143)+N$26)&lt;=SAP!$E$151,IF(N$39&lt;=$C60,N$26,(((N$39-$C60)/SAP!$C$10)*'C&amp;B'!$D$13/SAP!$C$143)+N$26),"Not Possible")</f>
        <v>0</v>
      </c>
      <c r="O60" s="131" t="str">
        <f>IF(IF(O$39&lt;=$C60,O$26,(((O$39-$C60)/SAP!$C$10)*'C&amp;B'!$D$13/SAP!$C$143)+O$26)&lt;=SAP!$E$151,IF(O$39&lt;=$C60,O$26,(((O$39-$C60)/SAP!$C$10)*'C&amp;B'!$D$13/SAP!$C$143)+O$26),"Not Possible")</f>
        <v>Not Possible</v>
      </c>
      <c r="P60" s="131">
        <f>IF(IF(P$39&lt;=$C60,P$26,(((P$39-$C60)/SAP!$C$10)*'C&amp;B'!$D$13/SAP!$C$143)+P$26)&lt;=SAP!$E$151,IF(P$39&lt;=$C60,P$26,(((P$39-$C60)/SAP!$C$10)*'C&amp;B'!$D$13/SAP!$C$143)+P$26),"Not Possible")</f>
        <v>0</v>
      </c>
      <c r="Q60" s="131" t="str">
        <f>IF(IF(Q$39&lt;=$C60,Q$26,(((Q$39-$C60)/SAP!$C$10)*'C&amp;B'!$D$13/SAP!$C$143)+Q$26)&lt;=SAP!$E$151,IF(Q$39&lt;=$C60,Q$26,(((Q$39-$C60)/SAP!$C$10)*'C&amp;B'!$D$13/SAP!$C$143)+Q$26),"Not Possible")</f>
        <v>Not Possible</v>
      </c>
      <c r="R60" s="131">
        <f>IF(IF(R$39&lt;=$C60,R$26,(((R$39-$C60)/SAP!$C$10)*'C&amp;B'!$D$13/SAP!$C$143)+R$26)&lt;=SAP!$E$151,IF(R$39&lt;=$C60,R$26,(((R$39-$C60)/SAP!$C$10)*'C&amp;B'!$D$13/SAP!$C$143)+R$26),"Not Possible")</f>
        <v>0</v>
      </c>
      <c r="S60" s="131">
        <f>IF(IF(S$39&lt;=$C60,S$26,(((S$39-$C60)/SAP!$C$10)*'C&amp;B'!$D$13/SAP!$C$143)+S$26)&lt;=SAP!$E$151,IF(S$39&lt;=$C60,S$26,(((S$39-$C60)/SAP!$C$10)*'C&amp;B'!$D$13/SAP!$C$143)+S$26),"Not Possible")</f>
        <v>0</v>
      </c>
      <c r="T60" s="131">
        <f>IF(IF(T$39&lt;=$C60,T$26,(((T$39-$C60)/SAP!$C$10)*'C&amp;B'!$D$13/SAP!$C$143)+T$26)&lt;=SAP!$E$151,IF(T$39&lt;=$C60,T$26,(((T$39-$C60)/SAP!$C$10)*'C&amp;B'!$D$13/SAP!$C$143)+T$26),"Not Possible")</f>
        <v>0</v>
      </c>
      <c r="V60" s="130" t="s">
        <v>611</v>
      </c>
      <c r="W60" s="82">
        <f>IF(D60=0,0,IF(D60&lt;4,'C&amp;B'!$E$316+(D60*'C&amp;B'!$E$317),D60*'C&amp;B'!$E$318))</f>
        <v>2904.3468414304634</v>
      </c>
      <c r="X60" s="82" t="e">
        <f>IF(E60=0,0,IF(E60&lt;4,'C&amp;B'!$E$316+(E60*'C&amp;B'!$E$317),E60*'C&amp;B'!$E$318))</f>
        <v>#VALUE!</v>
      </c>
      <c r="Y60" s="82">
        <f>IF(F60=0,0,IF(F60&lt;4,'C&amp;B'!$E$316+(F60*'C&amp;B'!$E$317),F60*'C&amp;B'!$E$318))</f>
        <v>0</v>
      </c>
      <c r="Z60" s="82" t="e">
        <f>IF(G60=0,0,IF(G60&lt;4,'C&amp;B'!$E$316+(G60*'C&amp;B'!$E$317),G60*'C&amp;B'!$E$318))</f>
        <v>#VALUE!</v>
      </c>
      <c r="AA60" s="82">
        <f>IF(H60=0,0,IF(H60&lt;4,'C&amp;B'!$E$316+(H60*'C&amp;B'!$E$317),H60*'C&amp;B'!$E$318))</f>
        <v>0</v>
      </c>
      <c r="AB60" s="82" t="e">
        <f>IF(I60=0,0,IF(I60&lt;4,'C&amp;B'!$E$316+(I60*'C&amp;B'!$E$317),I60*'C&amp;B'!$E$318))</f>
        <v>#VALUE!</v>
      </c>
      <c r="AC60" s="82">
        <f>IF(J60=0,0,IF(J60&lt;4,'C&amp;B'!$E$316+(J60*'C&amp;B'!$E$317),J60*'C&amp;B'!$E$318))</f>
        <v>0</v>
      </c>
      <c r="AD60" s="82" t="e">
        <f>IF(K60=0,0,IF(K60&lt;4,'C&amp;B'!$E$316+(K60*'C&amp;B'!$E$317),K60*'C&amp;B'!$E$318))</f>
        <v>#VALUE!</v>
      </c>
      <c r="AE60" s="82">
        <f>IF(L60=0,0,IF(L60&lt;4,'C&amp;B'!$E$316+(L60*'C&amp;B'!$E$317),L60*'C&amp;B'!$E$318))</f>
        <v>0</v>
      </c>
      <c r="AF60" s="82" t="e">
        <f>IF(M60=0,0,IF(M60&lt;4,'C&amp;B'!$E$316+(M60*'C&amp;B'!$E$317),M60*'C&amp;B'!$E$318))</f>
        <v>#VALUE!</v>
      </c>
      <c r="AG60" s="82">
        <f>IF(N60=0,0,IF(N60&lt;4,'C&amp;B'!$E$316+(N60*'C&amp;B'!$E$317),N60*'C&amp;B'!$E$318))</f>
        <v>0</v>
      </c>
      <c r="AH60" s="82" t="e">
        <f>IF(O60=0,0,IF(O60&lt;4,'C&amp;B'!$E$316+(O60*'C&amp;B'!$E$317),O60*'C&amp;B'!$E$318))</f>
        <v>#VALUE!</v>
      </c>
      <c r="AI60" s="82">
        <f>IF(P60=0,0,IF(P60&lt;4,'C&amp;B'!$E$316+(P60*'C&amp;B'!$E$317),P60*'C&amp;B'!$E$318))</f>
        <v>0</v>
      </c>
      <c r="AJ60" s="82" t="e">
        <f>IF(Q60=0,0,IF(Q60&lt;4,'C&amp;B'!$E$316+(Q60*'C&amp;B'!$E$317),Q60*'C&amp;B'!$E$318))</f>
        <v>#VALUE!</v>
      </c>
      <c r="AK60" s="82">
        <f>IF(R60=0,0,IF(R60&lt;4,'C&amp;B'!$E$316+(R60*'C&amp;B'!$E$317),R60*'C&amp;B'!$E$318))</f>
        <v>0</v>
      </c>
      <c r="AL60" s="82">
        <f>IF(S60=0,0,IF(S60&lt;4,'C&amp;B'!$E$316+(S60*'C&amp;B'!$E$317),S60*'C&amp;B'!$E$318))</f>
        <v>0</v>
      </c>
      <c r="AM60" s="82">
        <f>IF(T60=0,0,IF(T60&lt;4,'C&amp;B'!$E$316+(T60*'C&amp;B'!$E$317),T60*'C&amp;B'!$E$318))</f>
        <v>0</v>
      </c>
      <c r="AO60" s="130" t="s">
        <v>611</v>
      </c>
      <c r="AP60" s="82">
        <f t="shared" si="27"/>
        <v>33389.346841430466</v>
      </c>
      <c r="AQ60" s="82" t="e">
        <f t="shared" si="26"/>
        <v>#VALUE!</v>
      </c>
      <c r="AR60" s="82">
        <f t="shared" si="26"/>
        <v>24370</v>
      </c>
      <c r="AS60" s="82" t="e">
        <f t="shared" si="26"/>
        <v>#VALUE!</v>
      </c>
      <c r="AT60" s="82">
        <f t="shared" si="26"/>
        <v>24083</v>
      </c>
      <c r="AU60" s="82" t="e">
        <f t="shared" si="26"/>
        <v>#VALUE!</v>
      </c>
      <c r="AV60" s="82">
        <f t="shared" si="26"/>
        <v>25438</v>
      </c>
      <c r="AW60" s="82" t="e">
        <f t="shared" si="26"/>
        <v>#VALUE!</v>
      </c>
      <c r="AX60" s="82">
        <f t="shared" si="26"/>
        <v>25438</v>
      </c>
      <c r="AY60" s="82" t="e">
        <f t="shared" si="26"/>
        <v>#VALUE!</v>
      </c>
      <c r="AZ60" s="82">
        <f t="shared" si="26"/>
        <v>25438</v>
      </c>
      <c r="BA60" s="82" t="e">
        <f t="shared" si="26"/>
        <v>#VALUE!</v>
      </c>
      <c r="BB60" s="82">
        <f t="shared" si="26"/>
        <v>25438</v>
      </c>
      <c r="BC60" s="82" t="e">
        <f t="shared" si="26"/>
        <v>#VALUE!</v>
      </c>
      <c r="BD60" s="82">
        <f t="shared" si="26"/>
        <v>25713</v>
      </c>
      <c r="BE60" s="82">
        <f t="shared" si="26"/>
        <v>25530</v>
      </c>
      <c r="BF60" s="82">
        <f t="shared" si="26"/>
        <v>24370</v>
      </c>
    </row>
    <row r="61" spans="2:58" s="4" customFormat="1">
      <c r="B61" s="130" t="s">
        <v>612</v>
      </c>
      <c r="C61" s="127">
        <f>SAP!D162</f>
        <v>7.5656204871574273</v>
      </c>
      <c r="D61" s="131" t="str">
        <f>IF(IF(D$39&lt;=$C61,D$26,(((D$39-$C61)/SAP!$C$10)*'C&amp;B'!$D$13/SAP!$C$143)+D$26)&lt;=SAP!$E$151,IF(D$39&lt;=$C61,D$26,(((D$39-$C61)/SAP!$C$10)*'C&amp;B'!$D$13/SAP!$C$143)+D$26),"Not Possible")</f>
        <v>Not Possible</v>
      </c>
      <c r="E61" s="131" t="str">
        <f>IF(IF(E$39&lt;=$C61,E$26,(((E$39-$C61)/SAP!$C$10)*'C&amp;B'!$D$13/SAP!$C$143)+E$26)&lt;=SAP!$E$151,IF(E$39&lt;=$C61,E$26,(((E$39-$C61)/SAP!$C$10)*'C&amp;B'!$D$13/SAP!$C$143)+E$26),"Not Possible")</f>
        <v>Not Possible</v>
      </c>
      <c r="F61" s="131">
        <f>IF(IF(F$39&lt;=$C61,F$26,(((F$39-$C61)/SAP!$C$10)*'C&amp;B'!$D$13/SAP!$C$143)+F$26)&lt;=SAP!$E$151,IF(F$39&lt;=$C61,F$26,(((F$39-$C61)/SAP!$C$10)*'C&amp;B'!$D$13/SAP!$C$143)+F$26),"Not Possible")</f>
        <v>0</v>
      </c>
      <c r="G61" s="131" t="str">
        <f>IF(IF(G$39&lt;=$C61,G$26,(((G$39-$C61)/SAP!$C$10)*'C&amp;B'!$D$13/SAP!$C$143)+G$26)&lt;=SAP!$E$151,IF(G$39&lt;=$C61,G$26,(((G$39-$C61)/SAP!$C$10)*'C&amp;B'!$D$13/SAP!$C$143)+G$26),"Not Possible")</f>
        <v>Not Possible</v>
      </c>
      <c r="H61" s="131">
        <f>IF(IF(H$39&lt;=$C61,H$26,(((H$39-$C61)/SAP!$C$10)*'C&amp;B'!$D$13/SAP!$C$143)+H$26)&lt;=SAP!$E$151,IF(H$39&lt;=$C61,H$26,(((H$39-$C61)/SAP!$C$10)*'C&amp;B'!$D$13/SAP!$C$143)+H$26),"Not Possible")</f>
        <v>0</v>
      </c>
      <c r="I61" s="131" t="str">
        <f>IF(IF(I$39&lt;=$C61,I$26,(((I$39-$C61)/SAP!$C$10)*'C&amp;B'!$D$13/SAP!$C$143)+I$26)&lt;=SAP!$E$151,IF(I$39&lt;=$C61,I$26,(((I$39-$C61)/SAP!$C$10)*'C&amp;B'!$D$13/SAP!$C$143)+I$26),"Not Possible")</f>
        <v>Not Possible</v>
      </c>
      <c r="J61" s="131">
        <f>IF(IF(J$39&lt;=$C61,J$26,(((J$39-$C61)/SAP!$C$10)*'C&amp;B'!$D$13/SAP!$C$143)+J$26)&lt;=SAP!$E$151,IF(J$39&lt;=$C61,J$26,(((J$39-$C61)/SAP!$C$10)*'C&amp;B'!$D$13/SAP!$C$143)+J$26),"Not Possible")</f>
        <v>0</v>
      </c>
      <c r="K61" s="131" t="str">
        <f>IF(IF(K$39&lt;=$C61,K$26,(((K$39-$C61)/SAP!$C$10)*'C&amp;B'!$D$13/SAP!$C$143)+K$26)&lt;=SAP!$E$151,IF(K$39&lt;=$C61,K$26,(((K$39-$C61)/SAP!$C$10)*'C&amp;B'!$D$13/SAP!$C$143)+K$26),"Not Possible")</f>
        <v>Not Possible</v>
      </c>
      <c r="L61" s="131">
        <f>IF(IF(L$39&lt;=$C61,L$26,(((L$39-$C61)/SAP!$C$10)*'C&amp;B'!$D$13/SAP!$C$143)+L$26)&lt;=SAP!$E$151,IF(L$39&lt;=$C61,L$26,(((L$39-$C61)/SAP!$C$10)*'C&amp;B'!$D$13/SAP!$C$143)+L$26),"Not Possible")</f>
        <v>0</v>
      </c>
      <c r="M61" s="131" t="str">
        <f>IF(IF(M$39&lt;=$C61,M$26,(((M$39-$C61)/SAP!$C$10)*'C&amp;B'!$D$13/SAP!$C$143)+M$26)&lt;=SAP!$E$151,IF(M$39&lt;=$C61,M$26,(((M$39-$C61)/SAP!$C$10)*'C&amp;B'!$D$13/SAP!$C$143)+M$26),"Not Possible")</f>
        <v>Not Possible</v>
      </c>
      <c r="N61" s="131">
        <f>IF(IF(N$39&lt;=$C61,N$26,(((N$39-$C61)/SAP!$C$10)*'C&amp;B'!$D$13/SAP!$C$143)+N$26)&lt;=SAP!$E$151,IF(N$39&lt;=$C61,N$26,(((N$39-$C61)/SAP!$C$10)*'C&amp;B'!$D$13/SAP!$C$143)+N$26),"Not Possible")</f>
        <v>0</v>
      </c>
      <c r="O61" s="131" t="str">
        <f>IF(IF(O$39&lt;=$C61,O$26,(((O$39-$C61)/SAP!$C$10)*'C&amp;B'!$D$13/SAP!$C$143)+O$26)&lt;=SAP!$E$151,IF(O$39&lt;=$C61,O$26,(((O$39-$C61)/SAP!$C$10)*'C&amp;B'!$D$13/SAP!$C$143)+O$26),"Not Possible")</f>
        <v>Not Possible</v>
      </c>
      <c r="P61" s="131">
        <f>IF(IF(P$39&lt;=$C61,P$26,(((P$39-$C61)/SAP!$C$10)*'C&amp;B'!$D$13/SAP!$C$143)+P$26)&lt;=SAP!$E$151,IF(P$39&lt;=$C61,P$26,(((P$39-$C61)/SAP!$C$10)*'C&amp;B'!$D$13/SAP!$C$143)+P$26),"Not Possible")</f>
        <v>0</v>
      </c>
      <c r="Q61" s="131" t="str">
        <f>IF(IF(Q$39&lt;=$C61,Q$26,(((Q$39-$C61)/SAP!$C$10)*'C&amp;B'!$D$13/SAP!$C$143)+Q$26)&lt;=SAP!$E$151,IF(Q$39&lt;=$C61,Q$26,(((Q$39-$C61)/SAP!$C$10)*'C&amp;B'!$D$13/SAP!$C$143)+Q$26),"Not Possible")</f>
        <v>Not Possible</v>
      </c>
      <c r="R61" s="131">
        <f>IF(IF(R$39&lt;=$C61,R$26,(((R$39-$C61)/SAP!$C$10)*'C&amp;B'!$D$13/SAP!$C$143)+R$26)&lt;=SAP!$E$151,IF(R$39&lt;=$C61,R$26,(((R$39-$C61)/SAP!$C$10)*'C&amp;B'!$D$13/SAP!$C$143)+R$26),"Not Possible")</f>
        <v>0</v>
      </c>
      <c r="S61" s="131">
        <f>IF(IF(S$39&lt;=$C61,S$26,(((S$39-$C61)/SAP!$C$10)*'C&amp;B'!$D$13/SAP!$C$143)+S$26)&lt;=SAP!$E$151,IF(S$39&lt;=$C61,S$26,(((S$39-$C61)/SAP!$C$10)*'C&amp;B'!$D$13/SAP!$C$143)+S$26),"Not Possible")</f>
        <v>0</v>
      </c>
      <c r="T61" s="131">
        <f>IF(IF(T$39&lt;=$C61,T$26,(((T$39-$C61)/SAP!$C$10)*'C&amp;B'!$D$13/SAP!$C$143)+T$26)&lt;=SAP!$E$151,IF(T$39&lt;=$C61,T$26,(((T$39-$C61)/SAP!$C$10)*'C&amp;B'!$D$13/SAP!$C$143)+T$26),"Not Possible")</f>
        <v>0</v>
      </c>
      <c r="V61" s="130" t="s">
        <v>612</v>
      </c>
      <c r="W61" s="82" t="e">
        <f>IF(D61=0,0,IF(D61&lt;4,'C&amp;B'!$E$316+(D61*'C&amp;B'!$E$317),D61*'C&amp;B'!$E$318))</f>
        <v>#VALUE!</v>
      </c>
      <c r="X61" s="82" t="e">
        <f>IF(E61=0,0,IF(E61&lt;4,'C&amp;B'!$E$316+(E61*'C&amp;B'!$E$317),E61*'C&amp;B'!$E$318))</f>
        <v>#VALUE!</v>
      </c>
      <c r="Y61" s="82">
        <f>IF(F61=0,0,IF(F61&lt;4,'C&amp;B'!$E$316+(F61*'C&amp;B'!$E$317),F61*'C&amp;B'!$E$318))</f>
        <v>0</v>
      </c>
      <c r="Z61" s="82" t="e">
        <f>IF(G61=0,0,IF(G61&lt;4,'C&amp;B'!$E$316+(G61*'C&amp;B'!$E$317),G61*'C&amp;B'!$E$318))</f>
        <v>#VALUE!</v>
      </c>
      <c r="AA61" s="82">
        <f>IF(H61=0,0,IF(H61&lt;4,'C&amp;B'!$E$316+(H61*'C&amp;B'!$E$317),H61*'C&amp;B'!$E$318))</f>
        <v>0</v>
      </c>
      <c r="AB61" s="82" t="e">
        <f>IF(I61=0,0,IF(I61&lt;4,'C&amp;B'!$E$316+(I61*'C&amp;B'!$E$317),I61*'C&amp;B'!$E$318))</f>
        <v>#VALUE!</v>
      </c>
      <c r="AC61" s="82">
        <f>IF(J61=0,0,IF(J61&lt;4,'C&amp;B'!$E$316+(J61*'C&amp;B'!$E$317),J61*'C&amp;B'!$E$318))</f>
        <v>0</v>
      </c>
      <c r="AD61" s="82" t="e">
        <f>IF(K61=0,0,IF(K61&lt;4,'C&amp;B'!$E$316+(K61*'C&amp;B'!$E$317),K61*'C&amp;B'!$E$318))</f>
        <v>#VALUE!</v>
      </c>
      <c r="AE61" s="82">
        <f>IF(L61=0,0,IF(L61&lt;4,'C&amp;B'!$E$316+(L61*'C&amp;B'!$E$317),L61*'C&amp;B'!$E$318))</f>
        <v>0</v>
      </c>
      <c r="AF61" s="82" t="e">
        <f>IF(M61=0,0,IF(M61&lt;4,'C&amp;B'!$E$316+(M61*'C&amp;B'!$E$317),M61*'C&amp;B'!$E$318))</f>
        <v>#VALUE!</v>
      </c>
      <c r="AG61" s="82">
        <f>IF(N61=0,0,IF(N61&lt;4,'C&amp;B'!$E$316+(N61*'C&amp;B'!$E$317),N61*'C&amp;B'!$E$318))</f>
        <v>0</v>
      </c>
      <c r="AH61" s="82" t="e">
        <f>IF(O61=0,0,IF(O61&lt;4,'C&amp;B'!$E$316+(O61*'C&amp;B'!$E$317),O61*'C&amp;B'!$E$318))</f>
        <v>#VALUE!</v>
      </c>
      <c r="AI61" s="82">
        <f>IF(P61=0,0,IF(P61&lt;4,'C&amp;B'!$E$316+(P61*'C&amp;B'!$E$317),P61*'C&amp;B'!$E$318))</f>
        <v>0</v>
      </c>
      <c r="AJ61" s="82" t="e">
        <f>IF(Q61=0,0,IF(Q61&lt;4,'C&amp;B'!$E$316+(Q61*'C&amp;B'!$E$317),Q61*'C&amp;B'!$E$318))</f>
        <v>#VALUE!</v>
      </c>
      <c r="AK61" s="82">
        <f>IF(R61=0,0,IF(R61&lt;4,'C&amp;B'!$E$316+(R61*'C&amp;B'!$E$317),R61*'C&amp;B'!$E$318))</f>
        <v>0</v>
      </c>
      <c r="AL61" s="82">
        <f>IF(S61=0,0,IF(S61&lt;4,'C&amp;B'!$E$316+(S61*'C&amp;B'!$E$317),S61*'C&amp;B'!$E$318))</f>
        <v>0</v>
      </c>
      <c r="AM61" s="82">
        <f>IF(T61=0,0,IF(T61&lt;4,'C&amp;B'!$E$316+(T61*'C&amp;B'!$E$317),T61*'C&amp;B'!$E$318))</f>
        <v>0</v>
      </c>
      <c r="AO61" s="130" t="s">
        <v>612</v>
      </c>
      <c r="AP61" s="82" t="e">
        <f t="shared" si="27"/>
        <v>#VALUE!</v>
      </c>
      <c r="AQ61" s="82" t="e">
        <f t="shared" si="26"/>
        <v>#VALUE!</v>
      </c>
      <c r="AR61" s="82">
        <f t="shared" si="26"/>
        <v>24370</v>
      </c>
      <c r="AS61" s="82" t="e">
        <f t="shared" si="26"/>
        <v>#VALUE!</v>
      </c>
      <c r="AT61" s="82">
        <f t="shared" si="26"/>
        <v>24083</v>
      </c>
      <c r="AU61" s="82" t="e">
        <f t="shared" si="26"/>
        <v>#VALUE!</v>
      </c>
      <c r="AV61" s="82">
        <f t="shared" si="26"/>
        <v>25438</v>
      </c>
      <c r="AW61" s="82" t="e">
        <f t="shared" si="26"/>
        <v>#VALUE!</v>
      </c>
      <c r="AX61" s="82">
        <f t="shared" si="26"/>
        <v>25438</v>
      </c>
      <c r="AY61" s="82" t="e">
        <f t="shared" si="26"/>
        <v>#VALUE!</v>
      </c>
      <c r="AZ61" s="82">
        <f t="shared" si="26"/>
        <v>25438</v>
      </c>
      <c r="BA61" s="82" t="e">
        <f t="shared" si="26"/>
        <v>#VALUE!</v>
      </c>
      <c r="BB61" s="82">
        <f t="shared" si="26"/>
        <v>25438</v>
      </c>
      <c r="BC61" s="82" t="e">
        <f t="shared" si="26"/>
        <v>#VALUE!</v>
      </c>
      <c r="BD61" s="82">
        <f t="shared" si="26"/>
        <v>25713</v>
      </c>
      <c r="BE61" s="82">
        <f t="shared" si="26"/>
        <v>25530</v>
      </c>
      <c r="BF61" s="82">
        <f t="shared" si="26"/>
        <v>24370</v>
      </c>
    </row>
    <row r="62" spans="2:58" s="4" customFormat="1">
      <c r="B62" s="130" t="s">
        <v>613</v>
      </c>
      <c r="C62" s="127">
        <f>SAP!D163</f>
        <v>6.4848175604206526</v>
      </c>
      <c r="D62" s="131" t="str">
        <f>IF(IF(D$39&lt;=$C62,D$26,(((D$39-$C62)/SAP!$C$10)*'C&amp;B'!$D$13/SAP!$C$143)+D$26)&lt;=SAP!$E$151,IF(D$39&lt;=$C62,D$26,(((D$39-$C62)/SAP!$C$10)*'C&amp;B'!$D$13/SAP!$C$143)+D$26),"Not Possible")</f>
        <v>Not Possible</v>
      </c>
      <c r="E62" s="131" t="str">
        <f>IF(IF(E$39&lt;=$C62,E$26,(((E$39-$C62)/SAP!$C$10)*'C&amp;B'!$D$13/SAP!$C$143)+E$26)&lt;=SAP!$E$151,IF(E$39&lt;=$C62,E$26,(((E$39-$C62)/SAP!$C$10)*'C&amp;B'!$D$13/SAP!$C$143)+E$26),"Not Possible")</f>
        <v>Not Possible</v>
      </c>
      <c r="F62" s="131">
        <f>IF(IF(F$39&lt;=$C62,F$26,(((F$39-$C62)/SAP!$C$10)*'C&amp;B'!$D$13/SAP!$C$143)+F$26)&lt;=SAP!$E$151,IF(F$39&lt;=$C62,F$26,(((F$39-$C62)/SAP!$C$10)*'C&amp;B'!$D$13/SAP!$C$143)+F$26),"Not Possible")</f>
        <v>0</v>
      </c>
      <c r="G62" s="131" t="str">
        <f>IF(IF(G$39&lt;=$C62,G$26,(((G$39-$C62)/SAP!$C$10)*'C&amp;B'!$D$13/SAP!$C$143)+G$26)&lt;=SAP!$E$151,IF(G$39&lt;=$C62,G$26,(((G$39-$C62)/SAP!$C$10)*'C&amp;B'!$D$13/SAP!$C$143)+G$26),"Not Possible")</f>
        <v>Not Possible</v>
      </c>
      <c r="H62" s="131">
        <f>IF(IF(H$39&lt;=$C62,H$26,(((H$39-$C62)/SAP!$C$10)*'C&amp;B'!$D$13/SAP!$C$143)+H$26)&lt;=SAP!$E$151,IF(H$39&lt;=$C62,H$26,(((H$39-$C62)/SAP!$C$10)*'C&amp;B'!$D$13/SAP!$C$143)+H$26),"Not Possible")</f>
        <v>0</v>
      </c>
      <c r="I62" s="131" t="str">
        <f>IF(IF(I$39&lt;=$C62,I$26,(((I$39-$C62)/SAP!$C$10)*'C&amp;B'!$D$13/SAP!$C$143)+I$26)&lt;=SAP!$E$151,IF(I$39&lt;=$C62,I$26,(((I$39-$C62)/SAP!$C$10)*'C&amp;B'!$D$13/SAP!$C$143)+I$26),"Not Possible")</f>
        <v>Not Possible</v>
      </c>
      <c r="J62" s="131">
        <f>IF(IF(J$39&lt;=$C62,J$26,(((J$39-$C62)/SAP!$C$10)*'C&amp;B'!$D$13/SAP!$C$143)+J$26)&lt;=SAP!$E$151,IF(J$39&lt;=$C62,J$26,(((J$39-$C62)/SAP!$C$10)*'C&amp;B'!$D$13/SAP!$C$143)+J$26),"Not Possible")</f>
        <v>0</v>
      </c>
      <c r="K62" s="131" t="str">
        <f>IF(IF(K$39&lt;=$C62,K$26,(((K$39-$C62)/SAP!$C$10)*'C&amp;B'!$D$13/SAP!$C$143)+K$26)&lt;=SAP!$E$151,IF(K$39&lt;=$C62,K$26,(((K$39-$C62)/SAP!$C$10)*'C&amp;B'!$D$13/SAP!$C$143)+K$26),"Not Possible")</f>
        <v>Not Possible</v>
      </c>
      <c r="L62" s="131">
        <f>IF(IF(L$39&lt;=$C62,L$26,(((L$39-$C62)/SAP!$C$10)*'C&amp;B'!$D$13/SAP!$C$143)+L$26)&lt;=SAP!$E$151,IF(L$39&lt;=$C62,L$26,(((L$39-$C62)/SAP!$C$10)*'C&amp;B'!$D$13/SAP!$C$143)+L$26),"Not Possible")</f>
        <v>0</v>
      </c>
      <c r="M62" s="131" t="str">
        <f>IF(IF(M$39&lt;=$C62,M$26,(((M$39-$C62)/SAP!$C$10)*'C&amp;B'!$D$13/SAP!$C$143)+M$26)&lt;=SAP!$E$151,IF(M$39&lt;=$C62,M$26,(((M$39-$C62)/SAP!$C$10)*'C&amp;B'!$D$13/SAP!$C$143)+M$26),"Not Possible")</f>
        <v>Not Possible</v>
      </c>
      <c r="N62" s="131">
        <f>IF(IF(N$39&lt;=$C62,N$26,(((N$39-$C62)/SAP!$C$10)*'C&amp;B'!$D$13/SAP!$C$143)+N$26)&lt;=SAP!$E$151,IF(N$39&lt;=$C62,N$26,(((N$39-$C62)/SAP!$C$10)*'C&amp;B'!$D$13/SAP!$C$143)+N$26),"Not Possible")</f>
        <v>0</v>
      </c>
      <c r="O62" s="131" t="str">
        <f>IF(IF(O$39&lt;=$C62,O$26,(((O$39-$C62)/SAP!$C$10)*'C&amp;B'!$D$13/SAP!$C$143)+O$26)&lt;=SAP!$E$151,IF(O$39&lt;=$C62,O$26,(((O$39-$C62)/SAP!$C$10)*'C&amp;B'!$D$13/SAP!$C$143)+O$26),"Not Possible")</f>
        <v>Not Possible</v>
      </c>
      <c r="P62" s="131">
        <f>IF(IF(P$39&lt;=$C62,P$26,(((P$39-$C62)/SAP!$C$10)*'C&amp;B'!$D$13/SAP!$C$143)+P$26)&lt;=SAP!$E$151,IF(P$39&lt;=$C62,P$26,(((P$39-$C62)/SAP!$C$10)*'C&amp;B'!$D$13/SAP!$C$143)+P$26),"Not Possible")</f>
        <v>0</v>
      </c>
      <c r="Q62" s="131" t="str">
        <f>IF(IF(Q$39&lt;=$C62,Q$26,(((Q$39-$C62)/SAP!$C$10)*'C&amp;B'!$D$13/SAP!$C$143)+Q$26)&lt;=SAP!$E$151,IF(Q$39&lt;=$C62,Q$26,(((Q$39-$C62)/SAP!$C$10)*'C&amp;B'!$D$13/SAP!$C$143)+Q$26),"Not Possible")</f>
        <v>Not Possible</v>
      </c>
      <c r="R62" s="131">
        <f>IF(IF(R$39&lt;=$C62,R$26,(((R$39-$C62)/SAP!$C$10)*'C&amp;B'!$D$13/SAP!$C$143)+R$26)&lt;=SAP!$E$151,IF(R$39&lt;=$C62,R$26,(((R$39-$C62)/SAP!$C$10)*'C&amp;B'!$D$13/SAP!$C$143)+R$26),"Not Possible")</f>
        <v>0</v>
      </c>
      <c r="S62" s="131">
        <f>IF(IF(S$39&lt;=$C62,S$26,(((S$39-$C62)/SAP!$C$10)*'C&amp;B'!$D$13/SAP!$C$143)+S$26)&lt;=SAP!$E$151,IF(S$39&lt;=$C62,S$26,(((S$39-$C62)/SAP!$C$10)*'C&amp;B'!$D$13/SAP!$C$143)+S$26),"Not Possible")</f>
        <v>0</v>
      </c>
      <c r="T62" s="131">
        <f>IF(IF(T$39&lt;=$C62,T$26,(((T$39-$C62)/SAP!$C$10)*'C&amp;B'!$D$13/SAP!$C$143)+T$26)&lt;=SAP!$E$151,IF(T$39&lt;=$C62,T$26,(((T$39-$C62)/SAP!$C$10)*'C&amp;B'!$D$13/SAP!$C$143)+T$26),"Not Possible")</f>
        <v>0</v>
      </c>
      <c r="V62" s="130" t="s">
        <v>613</v>
      </c>
      <c r="W62" s="82" t="e">
        <f>IF(D62=0,0,IF(D62&lt;4,'C&amp;B'!$E$316+(D62*'C&amp;B'!$E$317),D62*'C&amp;B'!$E$318))</f>
        <v>#VALUE!</v>
      </c>
      <c r="X62" s="82" t="e">
        <f>IF(E62=0,0,IF(E62&lt;4,'C&amp;B'!$E$316+(E62*'C&amp;B'!$E$317),E62*'C&amp;B'!$E$318))</f>
        <v>#VALUE!</v>
      </c>
      <c r="Y62" s="82">
        <f>IF(F62=0,0,IF(F62&lt;4,'C&amp;B'!$E$316+(F62*'C&amp;B'!$E$317),F62*'C&amp;B'!$E$318))</f>
        <v>0</v>
      </c>
      <c r="Z62" s="82" t="e">
        <f>IF(G62=0,0,IF(G62&lt;4,'C&amp;B'!$E$316+(G62*'C&amp;B'!$E$317),G62*'C&amp;B'!$E$318))</f>
        <v>#VALUE!</v>
      </c>
      <c r="AA62" s="82">
        <f>IF(H62=0,0,IF(H62&lt;4,'C&amp;B'!$E$316+(H62*'C&amp;B'!$E$317),H62*'C&amp;B'!$E$318))</f>
        <v>0</v>
      </c>
      <c r="AB62" s="82" t="e">
        <f>IF(I62=0,0,IF(I62&lt;4,'C&amp;B'!$E$316+(I62*'C&amp;B'!$E$317),I62*'C&amp;B'!$E$318))</f>
        <v>#VALUE!</v>
      </c>
      <c r="AC62" s="82">
        <f>IF(J62=0,0,IF(J62&lt;4,'C&amp;B'!$E$316+(J62*'C&amp;B'!$E$317),J62*'C&amp;B'!$E$318))</f>
        <v>0</v>
      </c>
      <c r="AD62" s="82" t="e">
        <f>IF(K62=0,0,IF(K62&lt;4,'C&amp;B'!$E$316+(K62*'C&amp;B'!$E$317),K62*'C&amp;B'!$E$318))</f>
        <v>#VALUE!</v>
      </c>
      <c r="AE62" s="82">
        <f>IF(L62=0,0,IF(L62&lt;4,'C&amp;B'!$E$316+(L62*'C&amp;B'!$E$317),L62*'C&amp;B'!$E$318))</f>
        <v>0</v>
      </c>
      <c r="AF62" s="82" t="e">
        <f>IF(M62=0,0,IF(M62&lt;4,'C&amp;B'!$E$316+(M62*'C&amp;B'!$E$317),M62*'C&amp;B'!$E$318))</f>
        <v>#VALUE!</v>
      </c>
      <c r="AG62" s="82">
        <f>IF(N62=0,0,IF(N62&lt;4,'C&amp;B'!$E$316+(N62*'C&amp;B'!$E$317),N62*'C&amp;B'!$E$318))</f>
        <v>0</v>
      </c>
      <c r="AH62" s="82" t="e">
        <f>IF(O62=0,0,IF(O62&lt;4,'C&amp;B'!$E$316+(O62*'C&amp;B'!$E$317),O62*'C&amp;B'!$E$318))</f>
        <v>#VALUE!</v>
      </c>
      <c r="AI62" s="82">
        <f>IF(P62=0,0,IF(P62&lt;4,'C&amp;B'!$E$316+(P62*'C&amp;B'!$E$317),P62*'C&amp;B'!$E$318))</f>
        <v>0</v>
      </c>
      <c r="AJ62" s="82" t="e">
        <f>IF(Q62=0,0,IF(Q62&lt;4,'C&amp;B'!$E$316+(Q62*'C&amp;B'!$E$317),Q62*'C&amp;B'!$E$318))</f>
        <v>#VALUE!</v>
      </c>
      <c r="AK62" s="82">
        <f>IF(R62=0,0,IF(R62&lt;4,'C&amp;B'!$E$316+(R62*'C&amp;B'!$E$317),R62*'C&amp;B'!$E$318))</f>
        <v>0</v>
      </c>
      <c r="AL62" s="82">
        <f>IF(S62=0,0,IF(S62&lt;4,'C&amp;B'!$E$316+(S62*'C&amp;B'!$E$317),S62*'C&amp;B'!$E$318))</f>
        <v>0</v>
      </c>
      <c r="AM62" s="82">
        <f>IF(T62=0,0,IF(T62&lt;4,'C&amp;B'!$E$316+(T62*'C&amp;B'!$E$317),T62*'C&amp;B'!$E$318))</f>
        <v>0</v>
      </c>
      <c r="AO62" s="130" t="s">
        <v>613</v>
      </c>
      <c r="AP62" s="82" t="e">
        <f t="shared" si="27"/>
        <v>#VALUE!</v>
      </c>
      <c r="AQ62" s="82" t="e">
        <f t="shared" si="26"/>
        <v>#VALUE!</v>
      </c>
      <c r="AR62" s="82">
        <f t="shared" si="26"/>
        <v>24370</v>
      </c>
      <c r="AS62" s="82" t="e">
        <f t="shared" si="26"/>
        <v>#VALUE!</v>
      </c>
      <c r="AT62" s="82">
        <f t="shared" si="26"/>
        <v>24083</v>
      </c>
      <c r="AU62" s="82" t="e">
        <f t="shared" si="26"/>
        <v>#VALUE!</v>
      </c>
      <c r="AV62" s="82">
        <f t="shared" si="26"/>
        <v>25438</v>
      </c>
      <c r="AW62" s="82" t="e">
        <f t="shared" si="26"/>
        <v>#VALUE!</v>
      </c>
      <c r="AX62" s="82">
        <f t="shared" si="26"/>
        <v>25438</v>
      </c>
      <c r="AY62" s="82" t="e">
        <f t="shared" si="26"/>
        <v>#VALUE!</v>
      </c>
      <c r="AZ62" s="82">
        <f t="shared" si="26"/>
        <v>25438</v>
      </c>
      <c r="BA62" s="82" t="e">
        <f t="shared" si="26"/>
        <v>#VALUE!</v>
      </c>
      <c r="BB62" s="82">
        <f t="shared" si="26"/>
        <v>25438</v>
      </c>
      <c r="BC62" s="82" t="e">
        <f t="shared" si="26"/>
        <v>#VALUE!</v>
      </c>
      <c r="BD62" s="82">
        <f t="shared" si="26"/>
        <v>25713</v>
      </c>
      <c r="BE62" s="82">
        <f t="shared" si="26"/>
        <v>25530</v>
      </c>
      <c r="BF62" s="82">
        <f t="shared" si="26"/>
        <v>24370</v>
      </c>
    </row>
    <row r="63" spans="2:58" s="4" customFormat="1">
      <c r="B63" s="130" t="s">
        <v>614</v>
      </c>
      <c r="C63" s="127">
        <f>SAP!D164</f>
        <v>5.404014633683877</v>
      </c>
      <c r="D63" s="131" t="str">
        <f>IF(IF(D$39&lt;=$C63,D$26,(((D$39-$C63)/SAP!$C$10)*'C&amp;B'!$D$13/SAP!$C$143)+D$26)&lt;=SAP!$E$151,IF(D$39&lt;=$C63,D$26,(((D$39-$C63)/SAP!$C$10)*'C&amp;B'!$D$13/SAP!$C$143)+D$26),"Not Possible")</f>
        <v>Not Possible</v>
      </c>
      <c r="E63" s="131" t="str">
        <f>IF(IF(E$39&lt;=$C63,E$26,(((E$39-$C63)/SAP!$C$10)*'C&amp;B'!$D$13/SAP!$C$143)+E$26)&lt;=SAP!$E$151,IF(E$39&lt;=$C63,E$26,(((E$39-$C63)/SAP!$C$10)*'C&amp;B'!$D$13/SAP!$C$143)+E$26),"Not Possible")</f>
        <v>Not Possible</v>
      </c>
      <c r="F63" s="131">
        <f>IF(IF(F$39&lt;=$C63,F$26,(((F$39-$C63)/SAP!$C$10)*'C&amp;B'!$D$13/SAP!$C$143)+F$26)&lt;=SAP!$E$151,IF(F$39&lt;=$C63,F$26,(((F$39-$C63)/SAP!$C$10)*'C&amp;B'!$D$13/SAP!$C$143)+F$26),"Not Possible")</f>
        <v>0</v>
      </c>
      <c r="G63" s="131" t="str">
        <f>IF(IF(G$39&lt;=$C63,G$26,(((G$39-$C63)/SAP!$C$10)*'C&amp;B'!$D$13/SAP!$C$143)+G$26)&lt;=SAP!$E$151,IF(G$39&lt;=$C63,G$26,(((G$39-$C63)/SAP!$C$10)*'C&amp;B'!$D$13/SAP!$C$143)+G$26),"Not Possible")</f>
        <v>Not Possible</v>
      </c>
      <c r="H63" s="131">
        <f>IF(IF(H$39&lt;=$C63,H$26,(((H$39-$C63)/SAP!$C$10)*'C&amp;B'!$D$13/SAP!$C$143)+H$26)&lt;=SAP!$E$151,IF(H$39&lt;=$C63,H$26,(((H$39-$C63)/SAP!$C$10)*'C&amp;B'!$D$13/SAP!$C$143)+H$26),"Not Possible")</f>
        <v>0</v>
      </c>
      <c r="I63" s="131" t="str">
        <f>IF(IF(I$39&lt;=$C63,I$26,(((I$39-$C63)/SAP!$C$10)*'C&amp;B'!$D$13/SAP!$C$143)+I$26)&lt;=SAP!$E$151,IF(I$39&lt;=$C63,I$26,(((I$39-$C63)/SAP!$C$10)*'C&amp;B'!$D$13/SAP!$C$143)+I$26),"Not Possible")</f>
        <v>Not Possible</v>
      </c>
      <c r="J63" s="131">
        <f>IF(IF(J$39&lt;=$C63,J$26,(((J$39-$C63)/SAP!$C$10)*'C&amp;B'!$D$13/SAP!$C$143)+J$26)&lt;=SAP!$E$151,IF(J$39&lt;=$C63,J$26,(((J$39-$C63)/SAP!$C$10)*'C&amp;B'!$D$13/SAP!$C$143)+J$26),"Not Possible")</f>
        <v>0</v>
      </c>
      <c r="K63" s="131" t="str">
        <f>IF(IF(K$39&lt;=$C63,K$26,(((K$39-$C63)/SAP!$C$10)*'C&amp;B'!$D$13/SAP!$C$143)+K$26)&lt;=SAP!$E$151,IF(K$39&lt;=$C63,K$26,(((K$39-$C63)/SAP!$C$10)*'C&amp;B'!$D$13/SAP!$C$143)+K$26),"Not Possible")</f>
        <v>Not Possible</v>
      </c>
      <c r="L63" s="131">
        <f>IF(IF(L$39&lt;=$C63,L$26,(((L$39-$C63)/SAP!$C$10)*'C&amp;B'!$D$13/SAP!$C$143)+L$26)&lt;=SAP!$E$151,IF(L$39&lt;=$C63,L$26,(((L$39-$C63)/SAP!$C$10)*'C&amp;B'!$D$13/SAP!$C$143)+L$26),"Not Possible")</f>
        <v>0</v>
      </c>
      <c r="M63" s="131" t="str">
        <f>IF(IF(M$39&lt;=$C63,M$26,(((M$39-$C63)/SAP!$C$10)*'C&amp;B'!$D$13/SAP!$C$143)+M$26)&lt;=SAP!$E$151,IF(M$39&lt;=$C63,M$26,(((M$39-$C63)/SAP!$C$10)*'C&amp;B'!$D$13/SAP!$C$143)+M$26),"Not Possible")</f>
        <v>Not Possible</v>
      </c>
      <c r="N63" s="131">
        <f>IF(IF(N$39&lt;=$C63,N$26,(((N$39-$C63)/SAP!$C$10)*'C&amp;B'!$D$13/SAP!$C$143)+N$26)&lt;=SAP!$E$151,IF(N$39&lt;=$C63,N$26,(((N$39-$C63)/SAP!$C$10)*'C&amp;B'!$D$13/SAP!$C$143)+N$26),"Not Possible")</f>
        <v>0</v>
      </c>
      <c r="O63" s="131" t="str">
        <f>IF(IF(O$39&lt;=$C63,O$26,(((O$39-$C63)/SAP!$C$10)*'C&amp;B'!$D$13/SAP!$C$143)+O$26)&lt;=SAP!$E$151,IF(O$39&lt;=$C63,O$26,(((O$39-$C63)/SAP!$C$10)*'C&amp;B'!$D$13/SAP!$C$143)+O$26),"Not Possible")</f>
        <v>Not Possible</v>
      </c>
      <c r="P63" s="131">
        <f>IF(IF(P$39&lt;=$C63,P$26,(((P$39-$C63)/SAP!$C$10)*'C&amp;B'!$D$13/SAP!$C$143)+P$26)&lt;=SAP!$E$151,IF(P$39&lt;=$C63,P$26,(((P$39-$C63)/SAP!$C$10)*'C&amp;B'!$D$13/SAP!$C$143)+P$26),"Not Possible")</f>
        <v>0</v>
      </c>
      <c r="Q63" s="131" t="str">
        <f>IF(IF(Q$39&lt;=$C63,Q$26,(((Q$39-$C63)/SAP!$C$10)*'C&amp;B'!$D$13/SAP!$C$143)+Q$26)&lt;=SAP!$E$151,IF(Q$39&lt;=$C63,Q$26,(((Q$39-$C63)/SAP!$C$10)*'C&amp;B'!$D$13/SAP!$C$143)+Q$26),"Not Possible")</f>
        <v>Not Possible</v>
      </c>
      <c r="R63" s="131">
        <f>IF(IF(R$39&lt;=$C63,R$26,(((R$39-$C63)/SAP!$C$10)*'C&amp;B'!$D$13/SAP!$C$143)+R$26)&lt;=SAP!$E$151,IF(R$39&lt;=$C63,R$26,(((R$39-$C63)/SAP!$C$10)*'C&amp;B'!$D$13/SAP!$C$143)+R$26),"Not Possible")</f>
        <v>0</v>
      </c>
      <c r="S63" s="131">
        <f>IF(IF(S$39&lt;=$C63,S$26,(((S$39-$C63)/SAP!$C$10)*'C&amp;B'!$D$13/SAP!$C$143)+S$26)&lt;=SAP!$E$151,IF(S$39&lt;=$C63,S$26,(((S$39-$C63)/SAP!$C$10)*'C&amp;B'!$D$13/SAP!$C$143)+S$26),"Not Possible")</f>
        <v>0</v>
      </c>
      <c r="T63" s="131">
        <f>IF(IF(T$39&lt;=$C63,T$26,(((T$39-$C63)/SAP!$C$10)*'C&amp;B'!$D$13/SAP!$C$143)+T$26)&lt;=SAP!$E$151,IF(T$39&lt;=$C63,T$26,(((T$39-$C63)/SAP!$C$10)*'C&amp;B'!$D$13/SAP!$C$143)+T$26),"Not Possible")</f>
        <v>0</v>
      </c>
      <c r="V63" s="130" t="s">
        <v>614</v>
      </c>
      <c r="W63" s="82" t="e">
        <f>IF(D63=0,0,IF(D63&lt;4,'C&amp;B'!$E$316+(D63*'C&amp;B'!$E$317),D63*'C&amp;B'!$E$318))</f>
        <v>#VALUE!</v>
      </c>
      <c r="X63" s="82" t="e">
        <f>IF(E63=0,0,IF(E63&lt;4,'C&amp;B'!$E$316+(E63*'C&amp;B'!$E$317),E63*'C&amp;B'!$E$318))</f>
        <v>#VALUE!</v>
      </c>
      <c r="Y63" s="82">
        <f>IF(F63=0,0,IF(F63&lt;4,'C&amp;B'!$E$316+(F63*'C&amp;B'!$E$317),F63*'C&amp;B'!$E$318))</f>
        <v>0</v>
      </c>
      <c r="Z63" s="82" t="e">
        <f>IF(G63=0,0,IF(G63&lt;4,'C&amp;B'!$E$316+(G63*'C&amp;B'!$E$317),G63*'C&amp;B'!$E$318))</f>
        <v>#VALUE!</v>
      </c>
      <c r="AA63" s="82">
        <f>IF(H63=0,0,IF(H63&lt;4,'C&amp;B'!$E$316+(H63*'C&amp;B'!$E$317),H63*'C&amp;B'!$E$318))</f>
        <v>0</v>
      </c>
      <c r="AB63" s="82" t="e">
        <f>IF(I63=0,0,IF(I63&lt;4,'C&amp;B'!$E$316+(I63*'C&amp;B'!$E$317),I63*'C&amp;B'!$E$318))</f>
        <v>#VALUE!</v>
      </c>
      <c r="AC63" s="82">
        <f>IF(J63=0,0,IF(J63&lt;4,'C&amp;B'!$E$316+(J63*'C&amp;B'!$E$317),J63*'C&amp;B'!$E$318))</f>
        <v>0</v>
      </c>
      <c r="AD63" s="82" t="e">
        <f>IF(K63=0,0,IF(K63&lt;4,'C&amp;B'!$E$316+(K63*'C&amp;B'!$E$317),K63*'C&amp;B'!$E$318))</f>
        <v>#VALUE!</v>
      </c>
      <c r="AE63" s="82">
        <f>IF(L63=0,0,IF(L63&lt;4,'C&amp;B'!$E$316+(L63*'C&amp;B'!$E$317),L63*'C&amp;B'!$E$318))</f>
        <v>0</v>
      </c>
      <c r="AF63" s="82" t="e">
        <f>IF(M63=0,0,IF(M63&lt;4,'C&amp;B'!$E$316+(M63*'C&amp;B'!$E$317),M63*'C&amp;B'!$E$318))</f>
        <v>#VALUE!</v>
      </c>
      <c r="AG63" s="82">
        <f>IF(N63=0,0,IF(N63&lt;4,'C&amp;B'!$E$316+(N63*'C&amp;B'!$E$317),N63*'C&amp;B'!$E$318))</f>
        <v>0</v>
      </c>
      <c r="AH63" s="82" t="e">
        <f>IF(O63=0,0,IF(O63&lt;4,'C&amp;B'!$E$316+(O63*'C&amp;B'!$E$317),O63*'C&amp;B'!$E$318))</f>
        <v>#VALUE!</v>
      </c>
      <c r="AI63" s="82">
        <f>IF(P63=0,0,IF(P63&lt;4,'C&amp;B'!$E$316+(P63*'C&amp;B'!$E$317),P63*'C&amp;B'!$E$318))</f>
        <v>0</v>
      </c>
      <c r="AJ63" s="82" t="e">
        <f>IF(Q63=0,0,IF(Q63&lt;4,'C&amp;B'!$E$316+(Q63*'C&amp;B'!$E$317),Q63*'C&amp;B'!$E$318))</f>
        <v>#VALUE!</v>
      </c>
      <c r="AK63" s="82">
        <f>IF(R63=0,0,IF(R63&lt;4,'C&amp;B'!$E$316+(R63*'C&amp;B'!$E$317),R63*'C&amp;B'!$E$318))</f>
        <v>0</v>
      </c>
      <c r="AL63" s="82">
        <f>IF(S63=0,0,IF(S63&lt;4,'C&amp;B'!$E$316+(S63*'C&amp;B'!$E$317),S63*'C&amp;B'!$E$318))</f>
        <v>0</v>
      </c>
      <c r="AM63" s="82">
        <f>IF(T63=0,0,IF(T63&lt;4,'C&amp;B'!$E$316+(T63*'C&amp;B'!$E$317),T63*'C&amp;B'!$E$318))</f>
        <v>0</v>
      </c>
      <c r="AO63" s="130" t="s">
        <v>614</v>
      </c>
      <c r="AP63" s="82" t="e">
        <f t="shared" si="27"/>
        <v>#VALUE!</v>
      </c>
      <c r="AQ63" s="82" t="e">
        <f t="shared" si="26"/>
        <v>#VALUE!</v>
      </c>
      <c r="AR63" s="82">
        <f t="shared" si="26"/>
        <v>24370</v>
      </c>
      <c r="AS63" s="82" t="e">
        <f t="shared" si="26"/>
        <v>#VALUE!</v>
      </c>
      <c r="AT63" s="82">
        <f t="shared" si="26"/>
        <v>24083</v>
      </c>
      <c r="AU63" s="82" t="e">
        <f t="shared" si="26"/>
        <v>#VALUE!</v>
      </c>
      <c r="AV63" s="82">
        <f t="shared" si="26"/>
        <v>25438</v>
      </c>
      <c r="AW63" s="82" t="e">
        <f t="shared" si="26"/>
        <v>#VALUE!</v>
      </c>
      <c r="AX63" s="82">
        <f t="shared" si="26"/>
        <v>25438</v>
      </c>
      <c r="AY63" s="82" t="e">
        <f t="shared" si="26"/>
        <v>#VALUE!</v>
      </c>
      <c r="AZ63" s="82">
        <f t="shared" si="26"/>
        <v>25438</v>
      </c>
      <c r="BA63" s="82" t="e">
        <f t="shared" si="26"/>
        <v>#VALUE!</v>
      </c>
      <c r="BB63" s="82">
        <f t="shared" si="26"/>
        <v>25438</v>
      </c>
      <c r="BC63" s="82" t="e">
        <f t="shared" si="26"/>
        <v>#VALUE!</v>
      </c>
      <c r="BD63" s="82">
        <f t="shared" si="26"/>
        <v>25713</v>
      </c>
      <c r="BE63" s="82">
        <f t="shared" si="26"/>
        <v>25530</v>
      </c>
      <c r="BF63" s="82">
        <f t="shared" si="26"/>
        <v>24370</v>
      </c>
    </row>
    <row r="64" spans="2:58" s="4" customFormat="1">
      <c r="B64" s="130" t="s">
        <v>615</v>
      </c>
      <c r="C64" s="127">
        <f>SAP!D165</f>
        <v>0</v>
      </c>
      <c r="D64" s="131" t="str">
        <f>IF(IF(D$39&lt;=$C64,D$26,(((D$39-$C64)/SAP!$C$10)*'C&amp;B'!$D$13/SAP!$C$143)+D$26)&lt;=SAP!$E$151,IF(D$39&lt;=$C64,D$26,(((D$39-$C64)/SAP!$C$10)*'C&amp;B'!$D$13/SAP!$C$143)+D$26),"Not Possible")</f>
        <v>Not Possible</v>
      </c>
      <c r="E64" s="131" t="str">
        <f>IF(IF(E$39&lt;=$C64,E$26,(((E$39-$C64)/SAP!$C$10)*'C&amp;B'!$D$13/SAP!$C$143)+E$26)&lt;=SAP!$E$151,IF(E$39&lt;=$C64,E$26,(((E$39-$C64)/SAP!$C$10)*'C&amp;B'!$D$13/SAP!$C$143)+E$26),"Not Possible")</f>
        <v>Not Possible</v>
      </c>
      <c r="F64" s="131">
        <f>IF(IF(F$39&lt;=$C64,F$26,(((F$39-$C64)/SAP!$C$10)*'C&amp;B'!$D$13/SAP!$C$143)+F$26)&lt;=SAP!$E$151,IF(F$39&lt;=$C64,F$26,(((F$39-$C64)/SAP!$C$10)*'C&amp;B'!$D$13/SAP!$C$143)+F$26),"Not Possible")</f>
        <v>2.731896326940344</v>
      </c>
      <c r="G64" s="131" t="str">
        <f>IF(IF(G$39&lt;=$C64,G$26,(((G$39-$C64)/SAP!$C$10)*'C&amp;B'!$D$13/SAP!$C$143)+G$26)&lt;=SAP!$E$151,IF(G$39&lt;=$C64,G$26,(((G$39-$C64)/SAP!$C$10)*'C&amp;B'!$D$13/SAP!$C$143)+G$26),"Not Possible")</f>
        <v>Not Possible</v>
      </c>
      <c r="H64" s="131">
        <f>IF(IF(H$39&lt;=$C64,H$26,(((H$39-$C64)/SAP!$C$10)*'C&amp;B'!$D$13/SAP!$C$143)+H$26)&lt;=SAP!$E$151,IF(H$39&lt;=$C64,H$26,(((H$39-$C64)/SAP!$C$10)*'C&amp;B'!$D$13/SAP!$C$143)+H$26),"Not Possible")</f>
        <v>2.6884253414371342</v>
      </c>
      <c r="I64" s="131" t="str">
        <f>IF(IF(I$39&lt;=$C64,I$26,(((I$39-$C64)/SAP!$C$10)*'C&amp;B'!$D$13/SAP!$C$143)+I$26)&lt;=SAP!$E$151,IF(I$39&lt;=$C64,I$26,(((I$39-$C64)/SAP!$C$10)*'C&amp;B'!$D$13/SAP!$C$143)+I$26),"Not Possible")</f>
        <v>Not Possible</v>
      </c>
      <c r="J64" s="131" t="str">
        <f>IF(IF(J$39&lt;=$C64,J$26,(((J$39-$C64)/SAP!$C$10)*'C&amp;B'!$D$13/SAP!$C$143)+J$26)&lt;=SAP!$E$151,IF(J$39&lt;=$C64,J$26,(((J$39-$C64)/SAP!$C$10)*'C&amp;B'!$D$13/SAP!$C$143)+J$26),"Not Possible")</f>
        <v>Not Possible</v>
      </c>
      <c r="K64" s="131" t="str">
        <f>IF(IF(K$39&lt;=$C64,K$26,(((K$39-$C64)/SAP!$C$10)*'C&amp;B'!$D$13/SAP!$C$143)+K$26)&lt;=SAP!$E$151,IF(K$39&lt;=$C64,K$26,(((K$39-$C64)/SAP!$C$10)*'C&amp;B'!$D$13/SAP!$C$143)+K$26),"Not Possible")</f>
        <v>Not Possible</v>
      </c>
      <c r="L64" s="131" t="str">
        <f>IF(IF(L$39&lt;=$C64,L$26,(((L$39-$C64)/SAP!$C$10)*'C&amp;B'!$D$13/SAP!$C$143)+L$26)&lt;=SAP!$E$151,IF(L$39&lt;=$C64,L$26,(((L$39-$C64)/SAP!$C$10)*'C&amp;B'!$D$13/SAP!$C$143)+L$26),"Not Possible")</f>
        <v>Not Possible</v>
      </c>
      <c r="M64" s="131" t="str">
        <f>IF(IF(M$39&lt;=$C64,M$26,(((M$39-$C64)/SAP!$C$10)*'C&amp;B'!$D$13/SAP!$C$143)+M$26)&lt;=SAP!$E$151,IF(M$39&lt;=$C64,M$26,(((M$39-$C64)/SAP!$C$10)*'C&amp;B'!$D$13/SAP!$C$143)+M$26),"Not Possible")</f>
        <v>Not Possible</v>
      </c>
      <c r="N64" s="131" t="str">
        <f>IF(IF(N$39&lt;=$C64,N$26,(((N$39-$C64)/SAP!$C$10)*'C&amp;B'!$D$13/SAP!$C$143)+N$26)&lt;=SAP!$E$151,IF(N$39&lt;=$C64,N$26,(((N$39-$C64)/SAP!$C$10)*'C&amp;B'!$D$13/SAP!$C$143)+N$26),"Not Possible")</f>
        <v>Not Possible</v>
      </c>
      <c r="O64" s="131" t="str">
        <f>IF(IF(O$39&lt;=$C64,O$26,(((O$39-$C64)/SAP!$C$10)*'C&amp;B'!$D$13/SAP!$C$143)+O$26)&lt;=SAP!$E$151,IF(O$39&lt;=$C64,O$26,(((O$39-$C64)/SAP!$C$10)*'C&amp;B'!$D$13/SAP!$C$143)+O$26),"Not Possible")</f>
        <v>Not Possible</v>
      </c>
      <c r="P64" s="131" t="str">
        <f>IF(IF(P$39&lt;=$C64,P$26,(((P$39-$C64)/SAP!$C$10)*'C&amp;B'!$D$13/SAP!$C$143)+P$26)&lt;=SAP!$E$151,IF(P$39&lt;=$C64,P$26,(((P$39-$C64)/SAP!$C$10)*'C&amp;B'!$D$13/SAP!$C$143)+P$26),"Not Possible")</f>
        <v>Not Possible</v>
      </c>
      <c r="Q64" s="131" t="str">
        <f>IF(IF(Q$39&lt;=$C64,Q$26,(((Q$39-$C64)/SAP!$C$10)*'C&amp;B'!$D$13/SAP!$C$143)+Q$26)&lt;=SAP!$E$151,IF(Q$39&lt;=$C64,Q$26,(((Q$39-$C64)/SAP!$C$10)*'C&amp;B'!$D$13/SAP!$C$143)+Q$26),"Not Possible")</f>
        <v>Not Possible</v>
      </c>
      <c r="R64" s="131" t="str">
        <f>IF(IF(R$39&lt;=$C64,R$26,(((R$39-$C64)/SAP!$C$10)*'C&amp;B'!$D$13/SAP!$C$143)+R$26)&lt;=SAP!$E$151,IF(R$39&lt;=$C64,R$26,(((R$39-$C64)/SAP!$C$10)*'C&amp;B'!$D$13/SAP!$C$143)+R$26),"Not Possible")</f>
        <v>Not Possible</v>
      </c>
      <c r="S64" s="131">
        <f>IF(IF(S$39&lt;=$C64,S$26,(((S$39-$C64)/SAP!$C$10)*'C&amp;B'!$D$13/SAP!$C$143)+S$26)&lt;=SAP!$E$151,IF(S$39&lt;=$C64,S$26,(((S$39-$C64)/SAP!$C$10)*'C&amp;B'!$D$13/SAP!$C$143)+S$26),"Not Possible")</f>
        <v>2.6305553289256456</v>
      </c>
      <c r="T64" s="131">
        <f>IF(IF(T$39&lt;=$C64,T$26,(((T$39-$C64)/SAP!$C$10)*'C&amp;B'!$D$13/SAP!$C$143)+T$26)&lt;=SAP!$E$151,IF(T$39&lt;=$C64,T$26,(((T$39-$C64)/SAP!$C$10)*'C&amp;B'!$D$13/SAP!$C$143)+T$26),"Not Possible")</f>
        <v>2.9657277539418563</v>
      </c>
      <c r="V64" s="130" t="s">
        <v>615</v>
      </c>
      <c r="W64" s="82" t="e">
        <f>IF(D64=0,0,IF(D64&lt;4,'C&amp;B'!$E$316+(D64*'C&amp;B'!$E$317),D64*'C&amp;B'!$E$318))</f>
        <v>#VALUE!</v>
      </c>
      <c r="X64" s="82" t="e">
        <f>IF(E64=0,0,IF(E64&lt;4,'C&amp;B'!$E$316+(E64*'C&amp;B'!$E$317),E64*'C&amp;B'!$E$318))</f>
        <v>#VALUE!</v>
      </c>
      <c r="Y64" s="82">
        <f>IF(F64=0,0,IF(F64&lt;4,'C&amp;B'!$E$316+(F64*'C&amp;B'!$E$317),F64*'C&amp;B'!$E$318))</f>
        <v>2739.1377961642065</v>
      </c>
      <c r="Z64" s="82" t="e">
        <f>IF(G64=0,0,IF(G64&lt;4,'C&amp;B'!$E$316+(G64*'C&amp;B'!$E$317),G64*'C&amp;B'!$E$318))</f>
        <v>#VALUE!</v>
      </c>
      <c r="AA64" s="82">
        <f>IF(H64=0,0,IF(H64&lt;4,'C&amp;B'!$E$316+(H64*'C&amp;B'!$E$317),H64*'C&amp;B'!$E$318))</f>
        <v>2713.0552048622803</v>
      </c>
      <c r="AB64" s="82" t="e">
        <f>IF(I64=0,0,IF(I64&lt;4,'C&amp;B'!$E$316+(I64*'C&amp;B'!$E$317),I64*'C&amp;B'!$E$318))</f>
        <v>#VALUE!</v>
      </c>
      <c r="AC64" s="82" t="e">
        <f>IF(J64=0,0,IF(J64&lt;4,'C&amp;B'!$E$316+(J64*'C&amp;B'!$E$317),J64*'C&amp;B'!$E$318))</f>
        <v>#VALUE!</v>
      </c>
      <c r="AD64" s="82" t="e">
        <f>IF(K64=0,0,IF(K64&lt;4,'C&amp;B'!$E$316+(K64*'C&amp;B'!$E$317),K64*'C&amp;B'!$E$318))</f>
        <v>#VALUE!</v>
      </c>
      <c r="AE64" s="82" t="e">
        <f>IF(L64=0,0,IF(L64&lt;4,'C&amp;B'!$E$316+(L64*'C&amp;B'!$E$317),L64*'C&amp;B'!$E$318))</f>
        <v>#VALUE!</v>
      </c>
      <c r="AF64" s="82" t="e">
        <f>IF(M64=0,0,IF(M64&lt;4,'C&amp;B'!$E$316+(M64*'C&amp;B'!$E$317),M64*'C&amp;B'!$E$318))</f>
        <v>#VALUE!</v>
      </c>
      <c r="AG64" s="82" t="e">
        <f>IF(N64=0,0,IF(N64&lt;4,'C&amp;B'!$E$316+(N64*'C&amp;B'!$E$317),N64*'C&amp;B'!$E$318))</f>
        <v>#VALUE!</v>
      </c>
      <c r="AH64" s="82" t="e">
        <f>IF(O64=0,0,IF(O64&lt;4,'C&amp;B'!$E$316+(O64*'C&amp;B'!$E$317),O64*'C&amp;B'!$E$318))</f>
        <v>#VALUE!</v>
      </c>
      <c r="AI64" s="82" t="e">
        <f>IF(P64=0,0,IF(P64&lt;4,'C&amp;B'!$E$316+(P64*'C&amp;B'!$E$317),P64*'C&amp;B'!$E$318))</f>
        <v>#VALUE!</v>
      </c>
      <c r="AJ64" s="82" t="e">
        <f>IF(Q64=0,0,IF(Q64&lt;4,'C&amp;B'!$E$316+(Q64*'C&amp;B'!$E$317),Q64*'C&amp;B'!$E$318))</f>
        <v>#VALUE!</v>
      </c>
      <c r="AK64" s="82" t="e">
        <f>IF(R64=0,0,IF(R64&lt;4,'C&amp;B'!$E$316+(R64*'C&amp;B'!$E$317),R64*'C&amp;B'!$E$318))</f>
        <v>#VALUE!</v>
      </c>
      <c r="AL64" s="82">
        <f>IF(S64=0,0,IF(S64&lt;4,'C&amp;B'!$E$316+(S64*'C&amp;B'!$E$317),S64*'C&amp;B'!$E$318))</f>
        <v>2678.3331973553873</v>
      </c>
      <c r="AM64" s="82">
        <f>IF(T64=0,0,IF(T64&lt;4,'C&amp;B'!$E$316+(T64*'C&amp;B'!$E$317),T64*'C&amp;B'!$E$318))</f>
        <v>2879.4366523651138</v>
      </c>
      <c r="AO64" s="130" t="s">
        <v>615</v>
      </c>
      <c r="AP64" s="82" t="e">
        <f t="shared" si="27"/>
        <v>#VALUE!</v>
      </c>
      <c r="AQ64" s="82" t="e">
        <f t="shared" si="26"/>
        <v>#VALUE!</v>
      </c>
      <c r="AR64" s="82">
        <f t="shared" si="26"/>
        <v>27109.137796164207</v>
      </c>
      <c r="AS64" s="82" t="e">
        <f t="shared" si="26"/>
        <v>#VALUE!</v>
      </c>
      <c r="AT64" s="82">
        <f t="shared" si="26"/>
        <v>26796.055204862281</v>
      </c>
      <c r="AU64" s="82" t="e">
        <f t="shared" si="26"/>
        <v>#VALUE!</v>
      </c>
      <c r="AV64" s="82" t="e">
        <f t="shared" si="26"/>
        <v>#VALUE!</v>
      </c>
      <c r="AW64" s="82" t="e">
        <f t="shared" si="26"/>
        <v>#VALUE!</v>
      </c>
      <c r="AX64" s="82" t="e">
        <f t="shared" si="26"/>
        <v>#VALUE!</v>
      </c>
      <c r="AY64" s="82" t="e">
        <f t="shared" si="26"/>
        <v>#VALUE!</v>
      </c>
      <c r="AZ64" s="82" t="e">
        <f t="shared" si="26"/>
        <v>#VALUE!</v>
      </c>
      <c r="BA64" s="82" t="e">
        <f t="shared" si="26"/>
        <v>#VALUE!</v>
      </c>
      <c r="BB64" s="82" t="e">
        <f t="shared" si="26"/>
        <v>#VALUE!</v>
      </c>
      <c r="BC64" s="82" t="e">
        <f t="shared" si="26"/>
        <v>#VALUE!</v>
      </c>
      <c r="BD64" s="82" t="e">
        <f t="shared" si="26"/>
        <v>#VALUE!</v>
      </c>
      <c r="BE64" s="82">
        <f t="shared" si="26"/>
        <v>28208.333197355387</v>
      </c>
      <c r="BF64" s="82">
        <f t="shared" si="26"/>
        <v>27249.436652365115</v>
      </c>
    </row>
    <row r="65" spans="2:60" s="4" customFormat="1">
      <c r="B65" s="133" t="s">
        <v>668</v>
      </c>
      <c r="C65" s="127"/>
      <c r="D65" s="129"/>
      <c r="E65" s="113"/>
      <c r="F65" s="129"/>
      <c r="G65" s="129"/>
      <c r="H65" s="129"/>
      <c r="I65" s="129"/>
      <c r="J65" s="129"/>
      <c r="K65" s="129"/>
      <c r="L65" s="129"/>
      <c r="M65" s="129"/>
      <c r="N65" s="129"/>
      <c r="O65" s="129"/>
      <c r="P65" s="129"/>
      <c r="Q65" s="129"/>
      <c r="R65" s="129"/>
      <c r="S65" s="129"/>
      <c r="T65" s="132"/>
      <c r="V65" s="133" t="s">
        <v>668</v>
      </c>
      <c r="W65" s="82"/>
      <c r="X65" s="82"/>
      <c r="Y65" s="82"/>
      <c r="Z65" s="82"/>
      <c r="AA65" s="82"/>
      <c r="AB65" s="82"/>
      <c r="AC65" s="82"/>
      <c r="AD65" s="82"/>
      <c r="AE65" s="82"/>
      <c r="AF65" s="82"/>
      <c r="AG65" s="82"/>
      <c r="AH65" s="82"/>
      <c r="AI65" s="82"/>
      <c r="AJ65" s="82"/>
      <c r="AK65" s="82"/>
      <c r="AL65" s="82"/>
      <c r="AM65" s="82"/>
      <c r="AO65" s="133" t="s">
        <v>668</v>
      </c>
      <c r="AP65" s="82"/>
      <c r="AQ65" s="82"/>
      <c r="AR65" s="82"/>
      <c r="AS65" s="82"/>
      <c r="AT65" s="82"/>
      <c r="AU65" s="82"/>
      <c r="AV65" s="82"/>
      <c r="AW65" s="82"/>
      <c r="AX65" s="82"/>
      <c r="AY65" s="82"/>
      <c r="AZ65" s="82"/>
      <c r="BA65" s="82"/>
      <c r="BB65" s="82"/>
      <c r="BC65" s="82"/>
      <c r="BD65" s="82"/>
      <c r="BE65" s="82"/>
      <c r="BF65" s="82"/>
    </row>
    <row r="66" spans="2:60">
      <c r="B66" s="114" t="s">
        <v>609</v>
      </c>
      <c r="C66" s="127">
        <f>SAP!D167</f>
        <v>3.803801960613622</v>
      </c>
      <c r="D66" s="131" t="str">
        <f>IF(IF(D$39&lt;=$C66,D$26,(((D$39-$C66)/SAP!$C$10)*'C&amp;B'!$D$13/SAP!$C$143)+D$26)&lt;=SAP!$E$151,IF(D$39&lt;=$C66,D$26,(((D$39-$C66)/SAP!$C$10)*'C&amp;B'!$D$13/SAP!$C$143)+D$26),"Not Possible")</f>
        <v>Not Possible</v>
      </c>
      <c r="E66" s="131" t="str">
        <f>IF(IF(E$39&lt;=$C66,E$26,(((E$39-$C66)/SAP!$C$10)*'C&amp;B'!$D$13/SAP!$C$143)+E$26)&lt;=SAP!$E$151,IF(E$39&lt;=$C66,E$26,(((E$39-$C66)/SAP!$C$10)*'C&amp;B'!$D$13/SAP!$C$143)+E$26),"Not Possible")</f>
        <v>Not Possible</v>
      </c>
      <c r="F66" s="131">
        <f>IF(IF(F$39&lt;=$C66,F$26,(((F$39-$C66)/SAP!$C$10)*'C&amp;B'!$D$13/SAP!$C$143)+F$26)&lt;=SAP!$E$151,IF(F$39&lt;=$C66,F$26,(((F$39-$C66)/SAP!$C$10)*'C&amp;B'!$D$13/SAP!$C$143)+F$26),"Not Possible")</f>
        <v>0.1280641403175059</v>
      </c>
      <c r="G66" s="131" t="str">
        <f>IF(IF(G$39&lt;=$C66,G$26,(((G$39-$C66)/SAP!$C$10)*'C&amp;B'!$D$13/SAP!$C$143)+G$26)&lt;=SAP!$E$151,IF(G$39&lt;=$C66,G$26,(((G$39-$C66)/SAP!$C$10)*'C&amp;B'!$D$13/SAP!$C$143)+G$26),"Not Possible")</f>
        <v>Not Possible</v>
      </c>
      <c r="H66" s="131">
        <f>IF(IF(H$39&lt;=$C66,H$26,(((H$39-$C66)/SAP!$C$10)*'C&amp;B'!$D$13/SAP!$C$143)+H$26)&lt;=SAP!$E$151,IF(H$39&lt;=$C66,H$26,(((H$39-$C66)/SAP!$C$10)*'C&amp;B'!$D$13/SAP!$C$143)+H$26),"Not Possible")</f>
        <v>8.4593154814295954E-2</v>
      </c>
      <c r="I66" s="131" t="str">
        <f>IF(IF(I$39&lt;=$C66,I$26,(((I$39-$C66)/SAP!$C$10)*'C&amp;B'!$D$13/SAP!$C$143)+I$26)&lt;=SAP!$E$151,IF(I$39&lt;=$C66,I$26,(((I$39-$C66)/SAP!$C$10)*'C&amp;B'!$D$13/SAP!$C$143)+I$26),"Not Possible")</f>
        <v>Not Possible</v>
      </c>
      <c r="J66" s="131">
        <f>IF(IF(J$39&lt;=$C66,J$26,(((J$39-$C66)/SAP!$C$10)*'C&amp;B'!$D$13/SAP!$C$143)+J$26)&lt;=SAP!$E$151,IF(J$39&lt;=$C66,J$26,(((J$39-$C66)/SAP!$C$10)*'C&amp;B'!$D$13/SAP!$C$143)+J$26),"Not Possible")</f>
        <v>0.67958228039426571</v>
      </c>
      <c r="K66" s="131" t="str">
        <f>IF(IF(K$39&lt;=$C66,K$26,(((K$39-$C66)/SAP!$C$10)*'C&amp;B'!$D$13/SAP!$C$143)+K$26)&lt;=SAP!$E$151,IF(K$39&lt;=$C66,K$26,(((K$39-$C66)/SAP!$C$10)*'C&amp;B'!$D$13/SAP!$C$143)+K$26),"Not Possible")</f>
        <v>Not Possible</v>
      </c>
      <c r="L66" s="131">
        <f>IF(IF(L$39&lt;=$C66,L$26,(((L$39-$C66)/SAP!$C$10)*'C&amp;B'!$D$13/SAP!$C$143)+L$26)&lt;=SAP!$E$151,IF(L$39&lt;=$C66,L$26,(((L$39-$C66)/SAP!$C$10)*'C&amp;B'!$D$13/SAP!$C$143)+L$26),"Not Possible")</f>
        <v>0.67958228039426571</v>
      </c>
      <c r="M66" s="131" t="str">
        <f>IF(IF(M$39&lt;=$C66,M$26,(((M$39-$C66)/SAP!$C$10)*'C&amp;B'!$D$13/SAP!$C$143)+M$26)&lt;=SAP!$E$151,IF(M$39&lt;=$C66,M$26,(((M$39-$C66)/SAP!$C$10)*'C&amp;B'!$D$13/SAP!$C$143)+M$26),"Not Possible")</f>
        <v>Not Possible</v>
      </c>
      <c r="N66" s="131">
        <f>IF(IF(N$39&lt;=$C66,N$26,(((N$39-$C66)/SAP!$C$10)*'C&amp;B'!$D$13/SAP!$C$143)+N$26)&lt;=SAP!$E$151,IF(N$39&lt;=$C66,N$26,(((N$39-$C66)/SAP!$C$10)*'C&amp;B'!$D$13/SAP!$C$143)+N$26),"Not Possible")</f>
        <v>0.67958228039426571</v>
      </c>
      <c r="O66" s="131" t="str">
        <f>IF(IF(O$39&lt;=$C66,O$26,(((O$39-$C66)/SAP!$C$10)*'C&amp;B'!$D$13/SAP!$C$143)+O$26)&lt;=SAP!$E$151,IF(O$39&lt;=$C66,O$26,(((O$39-$C66)/SAP!$C$10)*'C&amp;B'!$D$13/SAP!$C$143)+O$26),"Not Possible")</f>
        <v>Not Possible</v>
      </c>
      <c r="P66" s="131">
        <f>IF(IF(P$39&lt;=$C66,P$26,(((P$39-$C66)/SAP!$C$10)*'C&amp;B'!$D$13/SAP!$C$143)+P$26)&lt;=SAP!$E$151,IF(P$39&lt;=$C66,P$26,(((P$39-$C66)/SAP!$C$10)*'C&amp;B'!$D$13/SAP!$C$143)+P$26),"Not Possible")</f>
        <v>0.60565864240759393</v>
      </c>
      <c r="Q66" s="131" t="str">
        <f>IF(IF(Q$39&lt;=$C66,Q$26,(((Q$39-$C66)/SAP!$C$10)*'C&amp;B'!$D$13/SAP!$C$143)+Q$26)&lt;=SAP!$E$151,IF(Q$39&lt;=$C66,Q$26,(((Q$39-$C66)/SAP!$C$10)*'C&amp;B'!$D$13/SAP!$C$143)+Q$26),"Not Possible")</f>
        <v>Not Possible</v>
      </c>
      <c r="R66" s="131">
        <f>IF(IF(R$39&lt;=$C66,R$26,(((R$39-$C66)/SAP!$C$10)*'C&amp;B'!$D$13/SAP!$C$143)+R$26)&lt;=SAP!$E$151,IF(R$39&lt;=$C66,R$26,(((R$39-$C66)/SAP!$C$10)*'C&amp;B'!$D$13/SAP!$C$143)+R$26),"Not Possible")</f>
        <v>0.47696622988091125</v>
      </c>
      <c r="S66" s="131">
        <f>IF(IF(S$39&lt;=$C66,S$26,(((S$39-$C66)/SAP!$C$10)*'C&amp;B'!$D$13/SAP!$C$143)+S$26)&lt;=SAP!$E$151,IF(S$39&lt;=$C66,S$26,(((S$39-$C66)/SAP!$C$10)*'C&amp;B'!$D$13/SAP!$C$143)+S$26),"Not Possible")</f>
        <v>2.6723142302807701E-2</v>
      </c>
      <c r="T66" s="131">
        <f>IF(IF(T$39&lt;=$C66,T$26,(((T$39-$C66)/SAP!$C$10)*'C&amp;B'!$D$13/SAP!$C$143)+T$26)&lt;=SAP!$E$151,IF(T$39&lt;=$C66,T$26,(((T$39-$C66)/SAP!$C$10)*'C&amp;B'!$D$13/SAP!$C$143)+T$26),"Not Possible")</f>
        <v>0.36189556731901829</v>
      </c>
      <c r="V66" s="130" t="s">
        <v>609</v>
      </c>
      <c r="W66" s="82" t="e">
        <f>IF(D66=0,0,IF(D66&lt;4,'C&amp;B'!$E$316+(D66*'C&amp;B'!$E$317),D66*'C&amp;B'!$E$318))</f>
        <v>#VALUE!</v>
      </c>
      <c r="X66" s="82" t="e">
        <f>IF(E66=0,0,IF(E66&lt;4,'C&amp;B'!$E$316+(E66*'C&amp;B'!$E$317),E66*'C&amp;B'!$E$318))</f>
        <v>#VALUE!</v>
      </c>
      <c r="Y66" s="82">
        <f>IF(F66=0,0,IF(F66&lt;4,'C&amp;B'!$E$316+(F66*'C&amp;B'!$E$317),F66*'C&amp;B'!$E$318))</f>
        <v>1176.8384841905036</v>
      </c>
      <c r="Z66" s="82" t="e">
        <f>IF(G66=0,0,IF(G66&lt;4,'C&amp;B'!$E$316+(G66*'C&amp;B'!$E$317),G66*'C&amp;B'!$E$318))</f>
        <v>#VALUE!</v>
      </c>
      <c r="AA66" s="82">
        <f>IF(H66=0,0,IF(H66&lt;4,'C&amp;B'!$E$316+(H66*'C&amp;B'!$E$317),H66*'C&amp;B'!$E$318))</f>
        <v>1150.7558928885776</v>
      </c>
      <c r="AB66" s="82" t="e">
        <f>IF(I66=0,0,IF(I66&lt;4,'C&amp;B'!$E$316+(I66*'C&amp;B'!$E$317),I66*'C&amp;B'!$E$318))</f>
        <v>#VALUE!</v>
      </c>
      <c r="AC66" s="82">
        <f>IF(J66=0,0,IF(J66&lt;4,'C&amp;B'!$E$316+(J66*'C&amp;B'!$E$317),J66*'C&amp;B'!$E$318))</f>
        <v>1507.7493682365593</v>
      </c>
      <c r="AD66" s="82" t="e">
        <f>IF(K66=0,0,IF(K66&lt;4,'C&amp;B'!$E$316+(K66*'C&amp;B'!$E$317),K66*'C&amp;B'!$E$318))</f>
        <v>#VALUE!</v>
      </c>
      <c r="AE66" s="82">
        <f>IF(L66=0,0,IF(L66&lt;4,'C&amp;B'!$E$316+(L66*'C&amp;B'!$E$317),L66*'C&amp;B'!$E$318))</f>
        <v>1507.7493682365593</v>
      </c>
      <c r="AF66" s="82" t="e">
        <f>IF(M66=0,0,IF(M66&lt;4,'C&amp;B'!$E$316+(M66*'C&amp;B'!$E$317),M66*'C&amp;B'!$E$318))</f>
        <v>#VALUE!</v>
      </c>
      <c r="AG66" s="82">
        <f>IF(N66=0,0,IF(N66&lt;4,'C&amp;B'!$E$316+(N66*'C&amp;B'!$E$317),N66*'C&amp;B'!$E$318))</f>
        <v>1507.7493682365593</v>
      </c>
      <c r="AH66" s="82" t="e">
        <f>IF(O66=0,0,IF(O66&lt;4,'C&amp;B'!$E$316+(O66*'C&amp;B'!$E$317),O66*'C&amp;B'!$E$318))</f>
        <v>#VALUE!</v>
      </c>
      <c r="AI66" s="82">
        <f>IF(P66=0,0,IF(P66&lt;4,'C&amp;B'!$E$316+(P66*'C&amp;B'!$E$317),P66*'C&amp;B'!$E$318))</f>
        <v>1463.3951854445563</v>
      </c>
      <c r="AJ66" s="82" t="e">
        <f>IF(Q66=0,0,IF(Q66&lt;4,'C&amp;B'!$E$316+(Q66*'C&amp;B'!$E$317),Q66*'C&amp;B'!$E$318))</f>
        <v>#VALUE!</v>
      </c>
      <c r="AK66" s="82">
        <f>IF(R66=0,0,IF(R66&lt;4,'C&amp;B'!$E$316+(R66*'C&amp;B'!$E$317),R66*'C&amp;B'!$E$318))</f>
        <v>1386.1797379285467</v>
      </c>
      <c r="AL66" s="82">
        <f>IF(S66=0,0,IF(S66&lt;4,'C&amp;B'!$E$316+(S66*'C&amp;B'!$E$317),S66*'C&amp;B'!$E$318))</f>
        <v>1116.0338853816845</v>
      </c>
      <c r="AM66" s="82">
        <f>IF(T66=0,0,IF(T66&lt;4,'C&amp;B'!$E$316+(T66*'C&amp;B'!$E$317),T66*'C&amp;B'!$E$318))</f>
        <v>1317.137340391411</v>
      </c>
      <c r="AO66" s="130" t="s">
        <v>609</v>
      </c>
      <c r="AP66" s="82" t="e">
        <f>AP$27-AP$26+W66</f>
        <v>#VALUE!</v>
      </c>
      <c r="AQ66" s="82" t="e">
        <f t="shared" ref="AQ66:BF72" si="28">AQ$27-AQ$26+X66</f>
        <v>#VALUE!</v>
      </c>
      <c r="AR66" s="82">
        <f t="shared" si="28"/>
        <v>25546.838484190503</v>
      </c>
      <c r="AS66" s="82" t="e">
        <f t="shared" si="28"/>
        <v>#VALUE!</v>
      </c>
      <c r="AT66" s="82">
        <f t="shared" si="28"/>
        <v>25233.755892888577</v>
      </c>
      <c r="AU66" s="82" t="e">
        <f t="shared" si="28"/>
        <v>#VALUE!</v>
      </c>
      <c r="AV66" s="82">
        <f t="shared" si="28"/>
        <v>26945.74936823656</v>
      </c>
      <c r="AW66" s="82" t="e">
        <f t="shared" si="28"/>
        <v>#VALUE!</v>
      </c>
      <c r="AX66" s="82">
        <f t="shared" si="28"/>
        <v>26945.74936823656</v>
      </c>
      <c r="AY66" s="82" t="e">
        <f t="shared" si="28"/>
        <v>#VALUE!</v>
      </c>
      <c r="AZ66" s="82">
        <f t="shared" si="28"/>
        <v>26945.74936823656</v>
      </c>
      <c r="BA66" s="82" t="e">
        <f t="shared" si="28"/>
        <v>#VALUE!</v>
      </c>
      <c r="BB66" s="82">
        <f t="shared" si="28"/>
        <v>26901.395185444555</v>
      </c>
      <c r="BC66" s="82" t="e">
        <f t="shared" si="28"/>
        <v>#VALUE!</v>
      </c>
      <c r="BD66" s="82">
        <f t="shared" si="28"/>
        <v>27099.179737928545</v>
      </c>
      <c r="BE66" s="82">
        <f t="shared" si="28"/>
        <v>26646.033885381683</v>
      </c>
      <c r="BF66" s="82">
        <f t="shared" si="28"/>
        <v>25687.137340391411</v>
      </c>
      <c r="BH66" s="4"/>
    </row>
    <row r="67" spans="2:60">
      <c r="B67" s="114" t="s">
        <v>610</v>
      </c>
      <c r="C67" s="127">
        <f>SAP!D168</f>
        <v>3.42342176455226</v>
      </c>
      <c r="D67" s="131" t="str">
        <f>IF(IF(D$39&lt;=$C67,D$26,(((D$39-$C67)/SAP!$C$10)*'C&amp;B'!$D$13/SAP!$C$143)+D$26)&lt;=SAP!$E$151,IF(D$39&lt;=$C67,D$26,(((D$39-$C67)/SAP!$C$10)*'C&amp;B'!$D$13/SAP!$C$143)+D$26),"Not Possible")</f>
        <v>Not Possible</v>
      </c>
      <c r="E67" s="131" t="str">
        <f>IF(IF(E$39&lt;=$C67,E$26,(((E$39-$C67)/SAP!$C$10)*'C&amp;B'!$D$13/SAP!$C$143)+E$26)&lt;=SAP!$E$151,IF(E$39&lt;=$C67,E$26,(((E$39-$C67)/SAP!$C$10)*'C&amp;B'!$D$13/SAP!$C$143)+E$26),"Not Possible")</f>
        <v>Not Possible</v>
      </c>
      <c r="F67" s="131">
        <f>IF(IF(F$39&lt;=$C67,F$26,(((F$39-$C67)/SAP!$C$10)*'C&amp;B'!$D$13/SAP!$C$143)+F$26)&lt;=SAP!$E$151,IF(F$39&lt;=$C67,F$26,(((F$39-$C67)/SAP!$C$10)*'C&amp;B'!$D$13/SAP!$C$143)+F$26),"Not Possible")</f>
        <v>0.38844735897978955</v>
      </c>
      <c r="G67" s="131" t="str">
        <f>IF(IF(G$39&lt;=$C67,G$26,(((G$39-$C67)/SAP!$C$10)*'C&amp;B'!$D$13/SAP!$C$143)+G$26)&lt;=SAP!$E$151,IF(G$39&lt;=$C67,G$26,(((G$39-$C67)/SAP!$C$10)*'C&amp;B'!$D$13/SAP!$C$143)+G$26),"Not Possible")</f>
        <v>Not Possible</v>
      </c>
      <c r="H67" s="131">
        <f>IF(IF(H$39&lt;=$C67,H$26,(((H$39-$C67)/SAP!$C$10)*'C&amp;B'!$D$13/SAP!$C$143)+H$26)&lt;=SAP!$E$151,IF(H$39&lt;=$C67,H$26,(((H$39-$C67)/SAP!$C$10)*'C&amp;B'!$D$13/SAP!$C$143)+H$26),"Not Possible")</f>
        <v>0.34497637347657961</v>
      </c>
      <c r="I67" s="131" t="str">
        <f>IF(IF(I$39&lt;=$C67,I$26,(((I$39-$C67)/SAP!$C$10)*'C&amp;B'!$D$13/SAP!$C$143)+I$26)&lt;=SAP!$E$151,IF(I$39&lt;=$C67,I$26,(((I$39-$C67)/SAP!$C$10)*'C&amp;B'!$D$13/SAP!$C$143)+I$26),"Not Possible")</f>
        <v>Not Possible</v>
      </c>
      <c r="J67" s="131">
        <f>IF(IF(J$39&lt;=$C67,J$26,(((J$39-$C67)/SAP!$C$10)*'C&amp;B'!$D$13/SAP!$C$143)+J$26)&lt;=SAP!$E$151,IF(J$39&lt;=$C67,J$26,(((J$39-$C67)/SAP!$C$10)*'C&amp;B'!$D$13/SAP!$C$143)+J$26),"Not Possible")</f>
        <v>0.93996549905654936</v>
      </c>
      <c r="K67" s="131" t="str">
        <f>IF(IF(K$39&lt;=$C67,K$26,(((K$39-$C67)/SAP!$C$10)*'C&amp;B'!$D$13/SAP!$C$143)+K$26)&lt;=SAP!$E$151,IF(K$39&lt;=$C67,K$26,(((K$39-$C67)/SAP!$C$10)*'C&amp;B'!$D$13/SAP!$C$143)+K$26),"Not Possible")</f>
        <v>Not Possible</v>
      </c>
      <c r="L67" s="131">
        <f>IF(IF(L$39&lt;=$C67,L$26,(((L$39-$C67)/SAP!$C$10)*'C&amp;B'!$D$13/SAP!$C$143)+L$26)&lt;=SAP!$E$151,IF(L$39&lt;=$C67,L$26,(((L$39-$C67)/SAP!$C$10)*'C&amp;B'!$D$13/SAP!$C$143)+L$26),"Not Possible")</f>
        <v>0.93996549905654936</v>
      </c>
      <c r="M67" s="131" t="str">
        <f>IF(IF(M$39&lt;=$C67,M$26,(((M$39-$C67)/SAP!$C$10)*'C&amp;B'!$D$13/SAP!$C$143)+M$26)&lt;=SAP!$E$151,IF(M$39&lt;=$C67,M$26,(((M$39-$C67)/SAP!$C$10)*'C&amp;B'!$D$13/SAP!$C$143)+M$26),"Not Possible")</f>
        <v>Not Possible</v>
      </c>
      <c r="N67" s="131">
        <f>IF(IF(N$39&lt;=$C67,N$26,(((N$39-$C67)/SAP!$C$10)*'C&amp;B'!$D$13/SAP!$C$143)+N$26)&lt;=SAP!$E$151,IF(N$39&lt;=$C67,N$26,(((N$39-$C67)/SAP!$C$10)*'C&amp;B'!$D$13/SAP!$C$143)+N$26),"Not Possible")</f>
        <v>0.93996549905654936</v>
      </c>
      <c r="O67" s="131" t="str">
        <f>IF(IF(O$39&lt;=$C67,O$26,(((O$39-$C67)/SAP!$C$10)*'C&amp;B'!$D$13/SAP!$C$143)+O$26)&lt;=SAP!$E$151,IF(O$39&lt;=$C67,O$26,(((O$39-$C67)/SAP!$C$10)*'C&amp;B'!$D$13/SAP!$C$143)+O$26),"Not Possible")</f>
        <v>Not Possible</v>
      </c>
      <c r="P67" s="131">
        <f>IF(IF(P$39&lt;=$C67,P$26,(((P$39-$C67)/SAP!$C$10)*'C&amp;B'!$D$13/SAP!$C$143)+P$26)&lt;=SAP!$E$151,IF(P$39&lt;=$C67,P$26,(((P$39-$C67)/SAP!$C$10)*'C&amp;B'!$D$13/SAP!$C$143)+P$26),"Not Possible")</f>
        <v>0.86604186106987746</v>
      </c>
      <c r="Q67" s="131" t="str">
        <f>IF(IF(Q$39&lt;=$C67,Q$26,(((Q$39-$C67)/SAP!$C$10)*'C&amp;B'!$D$13/SAP!$C$143)+Q$26)&lt;=SAP!$E$151,IF(Q$39&lt;=$C67,Q$26,(((Q$39-$C67)/SAP!$C$10)*'C&amp;B'!$D$13/SAP!$C$143)+Q$26),"Not Possible")</f>
        <v>Not Possible</v>
      </c>
      <c r="R67" s="131">
        <f>IF(IF(R$39&lt;=$C67,R$26,(((R$39-$C67)/SAP!$C$10)*'C&amp;B'!$D$13/SAP!$C$143)+R$26)&lt;=SAP!$E$151,IF(R$39&lt;=$C67,R$26,(((R$39-$C67)/SAP!$C$10)*'C&amp;B'!$D$13/SAP!$C$143)+R$26),"Not Possible")</f>
        <v>0.73734944854319473</v>
      </c>
      <c r="S67" s="131">
        <f>IF(IF(S$39&lt;=$C67,S$26,(((S$39-$C67)/SAP!$C$10)*'C&amp;B'!$D$13/SAP!$C$143)+S$26)&lt;=SAP!$E$151,IF(S$39&lt;=$C67,S$26,(((S$39-$C67)/SAP!$C$10)*'C&amp;B'!$D$13/SAP!$C$143)+S$26),"Not Possible")</f>
        <v>0.28710636096509135</v>
      </c>
      <c r="T67" s="131">
        <f>IF(IF(T$39&lt;=$C67,T$26,(((T$39-$C67)/SAP!$C$10)*'C&amp;B'!$D$13/SAP!$C$143)+T$26)&lt;=SAP!$E$151,IF(T$39&lt;=$C67,T$26,(((T$39-$C67)/SAP!$C$10)*'C&amp;B'!$D$13/SAP!$C$143)+T$26),"Not Possible")</f>
        <v>0.62227878598130193</v>
      </c>
      <c r="V67" s="130" t="s">
        <v>610</v>
      </c>
      <c r="W67" s="82" t="e">
        <f>IF(D67=0,0,IF(D67&lt;4,'C&amp;B'!$E$316+(D67*'C&amp;B'!$E$317),D67*'C&amp;B'!$E$318))</f>
        <v>#VALUE!</v>
      </c>
      <c r="X67" s="82" t="e">
        <f>IF(E67=0,0,IF(E67&lt;4,'C&amp;B'!$E$316+(E67*'C&amp;B'!$E$317),E67*'C&amp;B'!$E$318))</f>
        <v>#VALUE!</v>
      </c>
      <c r="Y67" s="82">
        <f>IF(F67=0,0,IF(F67&lt;4,'C&amp;B'!$E$316+(F67*'C&amp;B'!$E$317),F67*'C&amp;B'!$E$318))</f>
        <v>1333.0684153878738</v>
      </c>
      <c r="Z67" s="82" t="e">
        <f>IF(G67=0,0,IF(G67&lt;4,'C&amp;B'!$E$316+(G67*'C&amp;B'!$E$317),G67*'C&amp;B'!$E$318))</f>
        <v>#VALUE!</v>
      </c>
      <c r="AA67" s="82">
        <f>IF(H67=0,0,IF(H67&lt;4,'C&amp;B'!$E$316+(H67*'C&amp;B'!$E$317),H67*'C&amp;B'!$E$318))</f>
        <v>1306.9858240859478</v>
      </c>
      <c r="AB67" s="82" t="e">
        <f>IF(I67=0,0,IF(I67&lt;4,'C&amp;B'!$E$316+(I67*'C&amp;B'!$E$317),I67*'C&amp;B'!$E$318))</f>
        <v>#VALUE!</v>
      </c>
      <c r="AC67" s="82">
        <f>IF(J67=0,0,IF(J67&lt;4,'C&amp;B'!$E$316+(J67*'C&amp;B'!$E$317),J67*'C&amp;B'!$E$318))</f>
        <v>1663.9792994339296</v>
      </c>
      <c r="AD67" s="82" t="e">
        <f>IF(K67=0,0,IF(K67&lt;4,'C&amp;B'!$E$316+(K67*'C&amp;B'!$E$317),K67*'C&amp;B'!$E$318))</f>
        <v>#VALUE!</v>
      </c>
      <c r="AE67" s="82">
        <f>IF(L67=0,0,IF(L67&lt;4,'C&amp;B'!$E$316+(L67*'C&amp;B'!$E$317),L67*'C&amp;B'!$E$318))</f>
        <v>1663.9792994339296</v>
      </c>
      <c r="AF67" s="82" t="e">
        <f>IF(M67=0,0,IF(M67&lt;4,'C&amp;B'!$E$316+(M67*'C&amp;B'!$E$317),M67*'C&amp;B'!$E$318))</f>
        <v>#VALUE!</v>
      </c>
      <c r="AG67" s="82">
        <f>IF(N67=0,0,IF(N67&lt;4,'C&amp;B'!$E$316+(N67*'C&amp;B'!$E$317),N67*'C&amp;B'!$E$318))</f>
        <v>1663.9792994339296</v>
      </c>
      <c r="AH67" s="82" t="e">
        <f>IF(O67=0,0,IF(O67&lt;4,'C&amp;B'!$E$316+(O67*'C&amp;B'!$E$317),O67*'C&amp;B'!$E$318))</f>
        <v>#VALUE!</v>
      </c>
      <c r="AI67" s="82">
        <f>IF(P67=0,0,IF(P67&lt;4,'C&amp;B'!$E$316+(P67*'C&amp;B'!$E$317),P67*'C&amp;B'!$E$318))</f>
        <v>1619.6251166419265</v>
      </c>
      <c r="AJ67" s="82" t="e">
        <f>IF(Q67=0,0,IF(Q67&lt;4,'C&amp;B'!$E$316+(Q67*'C&amp;B'!$E$317),Q67*'C&amp;B'!$E$318))</f>
        <v>#VALUE!</v>
      </c>
      <c r="AK67" s="82">
        <f>IF(R67=0,0,IF(R67&lt;4,'C&amp;B'!$E$316+(R67*'C&amp;B'!$E$317),R67*'C&amp;B'!$E$318))</f>
        <v>1542.4096691259169</v>
      </c>
      <c r="AL67" s="82">
        <f>IF(S67=0,0,IF(S67&lt;4,'C&amp;B'!$E$316+(S67*'C&amp;B'!$E$317),S67*'C&amp;B'!$E$318))</f>
        <v>1272.2638165790547</v>
      </c>
      <c r="AM67" s="82">
        <f>IF(T67=0,0,IF(T67&lt;4,'C&amp;B'!$E$316+(T67*'C&amp;B'!$E$317),T67*'C&amp;B'!$E$318))</f>
        <v>1473.367271588781</v>
      </c>
      <c r="AO67" s="130" t="s">
        <v>610</v>
      </c>
      <c r="AP67" s="82" t="e">
        <f t="shared" ref="AP67:AP72" si="29">AP$27-AP$26+W67</f>
        <v>#VALUE!</v>
      </c>
      <c r="AQ67" s="82" t="e">
        <f t="shared" si="28"/>
        <v>#VALUE!</v>
      </c>
      <c r="AR67" s="82">
        <f t="shared" si="28"/>
        <v>25703.068415387876</v>
      </c>
      <c r="AS67" s="82" t="e">
        <f t="shared" si="28"/>
        <v>#VALUE!</v>
      </c>
      <c r="AT67" s="82">
        <f t="shared" si="28"/>
        <v>25389.985824085947</v>
      </c>
      <c r="AU67" s="82" t="e">
        <f t="shared" si="28"/>
        <v>#VALUE!</v>
      </c>
      <c r="AV67" s="82">
        <f t="shared" si="28"/>
        <v>27101.97929943393</v>
      </c>
      <c r="AW67" s="82" t="e">
        <f t="shared" si="28"/>
        <v>#VALUE!</v>
      </c>
      <c r="AX67" s="82">
        <f t="shared" si="28"/>
        <v>27101.97929943393</v>
      </c>
      <c r="AY67" s="82" t="e">
        <f t="shared" si="28"/>
        <v>#VALUE!</v>
      </c>
      <c r="AZ67" s="82">
        <f t="shared" si="28"/>
        <v>27101.97929943393</v>
      </c>
      <c r="BA67" s="82" t="e">
        <f t="shared" si="28"/>
        <v>#VALUE!</v>
      </c>
      <c r="BB67" s="82">
        <f t="shared" si="28"/>
        <v>27057.625116641928</v>
      </c>
      <c r="BC67" s="82" t="e">
        <f t="shared" si="28"/>
        <v>#VALUE!</v>
      </c>
      <c r="BD67" s="82">
        <f t="shared" si="28"/>
        <v>27255.409669125918</v>
      </c>
      <c r="BE67" s="82">
        <f t="shared" si="28"/>
        <v>26802.263816579056</v>
      </c>
      <c r="BF67" s="82">
        <f t="shared" si="28"/>
        <v>25843.367271588781</v>
      </c>
    </row>
    <row r="68" spans="2:60">
      <c r="B68" s="114" t="s">
        <v>611</v>
      </c>
      <c r="C68" s="127">
        <f>SAP!D169</f>
        <v>3.0430415684908976</v>
      </c>
      <c r="D68" s="131" t="str">
        <f>IF(IF(D$39&lt;=$C68,D$26,(((D$39-$C68)/SAP!$C$10)*'C&amp;B'!$D$13/SAP!$C$143)+D$26)&lt;=SAP!$E$151,IF(D$39&lt;=$C68,D$26,(((D$39-$C68)/SAP!$C$10)*'C&amp;B'!$D$13/SAP!$C$143)+D$26),"Not Possible")</f>
        <v>Not Possible</v>
      </c>
      <c r="E68" s="131" t="str">
        <f>IF(IF(E$39&lt;=$C68,E$26,(((E$39-$C68)/SAP!$C$10)*'C&amp;B'!$D$13/SAP!$C$143)+E$26)&lt;=SAP!$E$151,IF(E$39&lt;=$C68,E$26,(((E$39-$C68)/SAP!$C$10)*'C&amp;B'!$D$13/SAP!$C$143)+E$26),"Not Possible")</f>
        <v>Not Possible</v>
      </c>
      <c r="F68" s="131">
        <f>IF(IF(F$39&lt;=$C68,F$26,(((F$39-$C68)/SAP!$C$10)*'C&amp;B'!$D$13/SAP!$C$143)+F$26)&lt;=SAP!$E$151,IF(F$39&lt;=$C68,F$26,(((F$39-$C68)/SAP!$C$10)*'C&amp;B'!$D$13/SAP!$C$143)+F$26),"Not Possible")</f>
        <v>0.64883057764207352</v>
      </c>
      <c r="G68" s="131" t="str">
        <f>IF(IF(G$39&lt;=$C68,G$26,(((G$39-$C68)/SAP!$C$10)*'C&amp;B'!$D$13/SAP!$C$143)+G$26)&lt;=SAP!$E$151,IF(G$39&lt;=$C68,G$26,(((G$39-$C68)/SAP!$C$10)*'C&amp;B'!$D$13/SAP!$C$143)+G$26),"Not Possible")</f>
        <v>Not Possible</v>
      </c>
      <c r="H68" s="131">
        <f>IF(IF(H$39&lt;=$C68,H$26,(((H$39-$C68)/SAP!$C$10)*'C&amp;B'!$D$13/SAP!$C$143)+H$26)&lt;=SAP!$E$151,IF(H$39&lt;=$C68,H$26,(((H$39-$C68)/SAP!$C$10)*'C&amp;B'!$D$13/SAP!$C$143)+H$26),"Not Possible")</f>
        <v>0.60535959213886359</v>
      </c>
      <c r="I68" s="131" t="str">
        <f>IF(IF(I$39&lt;=$C68,I$26,(((I$39-$C68)/SAP!$C$10)*'C&amp;B'!$D$13/SAP!$C$143)+I$26)&lt;=SAP!$E$151,IF(I$39&lt;=$C68,I$26,(((I$39-$C68)/SAP!$C$10)*'C&amp;B'!$D$13/SAP!$C$143)+I$26),"Not Possible")</f>
        <v>Not Possible</v>
      </c>
      <c r="J68" s="131">
        <f>IF(IF(J$39&lt;=$C68,J$26,(((J$39-$C68)/SAP!$C$10)*'C&amp;B'!$D$13/SAP!$C$143)+J$26)&lt;=SAP!$E$151,IF(J$39&lt;=$C68,J$26,(((J$39-$C68)/SAP!$C$10)*'C&amp;B'!$D$13/SAP!$C$143)+J$26),"Not Possible")</f>
        <v>1.2003487177188334</v>
      </c>
      <c r="K68" s="131" t="str">
        <f>IF(IF(K$39&lt;=$C68,K$26,(((K$39-$C68)/SAP!$C$10)*'C&amp;B'!$D$13/SAP!$C$143)+K$26)&lt;=SAP!$E$151,IF(K$39&lt;=$C68,K$26,(((K$39-$C68)/SAP!$C$10)*'C&amp;B'!$D$13/SAP!$C$143)+K$26),"Not Possible")</f>
        <v>Not Possible</v>
      </c>
      <c r="L68" s="131">
        <f>IF(IF(L$39&lt;=$C68,L$26,(((L$39-$C68)/SAP!$C$10)*'C&amp;B'!$D$13/SAP!$C$143)+L$26)&lt;=SAP!$E$151,IF(L$39&lt;=$C68,L$26,(((L$39-$C68)/SAP!$C$10)*'C&amp;B'!$D$13/SAP!$C$143)+L$26),"Not Possible")</f>
        <v>1.2003487177188334</v>
      </c>
      <c r="M68" s="131" t="str">
        <f>IF(IF(M$39&lt;=$C68,M$26,(((M$39-$C68)/SAP!$C$10)*'C&amp;B'!$D$13/SAP!$C$143)+M$26)&lt;=SAP!$E$151,IF(M$39&lt;=$C68,M$26,(((M$39-$C68)/SAP!$C$10)*'C&amp;B'!$D$13/SAP!$C$143)+M$26),"Not Possible")</f>
        <v>Not Possible</v>
      </c>
      <c r="N68" s="131">
        <f>IF(IF(N$39&lt;=$C68,N$26,(((N$39-$C68)/SAP!$C$10)*'C&amp;B'!$D$13/SAP!$C$143)+N$26)&lt;=SAP!$E$151,IF(N$39&lt;=$C68,N$26,(((N$39-$C68)/SAP!$C$10)*'C&amp;B'!$D$13/SAP!$C$143)+N$26),"Not Possible")</f>
        <v>1.2003487177188334</v>
      </c>
      <c r="O68" s="131" t="str">
        <f>IF(IF(O$39&lt;=$C68,O$26,(((O$39-$C68)/SAP!$C$10)*'C&amp;B'!$D$13/SAP!$C$143)+O$26)&lt;=SAP!$E$151,IF(O$39&lt;=$C68,O$26,(((O$39-$C68)/SAP!$C$10)*'C&amp;B'!$D$13/SAP!$C$143)+O$26),"Not Possible")</f>
        <v>Not Possible</v>
      </c>
      <c r="P68" s="131">
        <f>IF(IF(P$39&lt;=$C68,P$26,(((P$39-$C68)/SAP!$C$10)*'C&amp;B'!$D$13/SAP!$C$143)+P$26)&lt;=SAP!$E$151,IF(P$39&lt;=$C68,P$26,(((P$39-$C68)/SAP!$C$10)*'C&amp;B'!$D$13/SAP!$C$143)+P$26),"Not Possible")</f>
        <v>1.1264250797321615</v>
      </c>
      <c r="Q68" s="131" t="str">
        <f>IF(IF(Q$39&lt;=$C68,Q$26,(((Q$39-$C68)/SAP!$C$10)*'C&amp;B'!$D$13/SAP!$C$143)+Q$26)&lt;=SAP!$E$151,IF(Q$39&lt;=$C68,Q$26,(((Q$39-$C68)/SAP!$C$10)*'C&amp;B'!$D$13/SAP!$C$143)+Q$26),"Not Possible")</f>
        <v>Not Possible</v>
      </c>
      <c r="R68" s="131">
        <f>IF(IF(R$39&lt;=$C68,R$26,(((R$39-$C68)/SAP!$C$10)*'C&amp;B'!$D$13/SAP!$C$143)+R$26)&lt;=SAP!$E$151,IF(R$39&lt;=$C68,R$26,(((R$39-$C68)/SAP!$C$10)*'C&amp;B'!$D$13/SAP!$C$143)+R$26),"Not Possible")</f>
        <v>0.99773266720547871</v>
      </c>
      <c r="S68" s="131">
        <f>IF(IF(S$39&lt;=$C68,S$26,(((S$39-$C68)/SAP!$C$10)*'C&amp;B'!$D$13/SAP!$C$143)+S$26)&lt;=SAP!$E$151,IF(S$39&lt;=$C68,S$26,(((S$39-$C68)/SAP!$C$10)*'C&amp;B'!$D$13/SAP!$C$143)+S$26),"Not Possible")</f>
        <v>0.54748957962737521</v>
      </c>
      <c r="T68" s="131">
        <f>IF(IF(T$39&lt;=$C68,T$26,(((T$39-$C68)/SAP!$C$10)*'C&amp;B'!$D$13/SAP!$C$143)+T$26)&lt;=SAP!$E$151,IF(T$39&lt;=$C68,T$26,(((T$39-$C68)/SAP!$C$10)*'C&amp;B'!$D$13/SAP!$C$143)+T$26),"Not Possible")</f>
        <v>0.88266200464358602</v>
      </c>
      <c r="V68" s="130" t="s">
        <v>611</v>
      </c>
      <c r="W68" s="82" t="e">
        <f>IF(D68=0,0,IF(D68&lt;4,'C&amp;B'!$E$316+(D68*'C&amp;B'!$E$317),D68*'C&amp;B'!$E$318))</f>
        <v>#VALUE!</v>
      </c>
      <c r="X68" s="82" t="e">
        <f>IF(E68=0,0,IF(E68&lt;4,'C&amp;B'!$E$316+(E68*'C&amp;B'!$E$317),E68*'C&amp;B'!$E$318))</f>
        <v>#VALUE!</v>
      </c>
      <c r="Y68" s="82">
        <f>IF(F68=0,0,IF(F68&lt;4,'C&amp;B'!$E$316+(F68*'C&amp;B'!$E$317),F68*'C&amp;B'!$E$318))</f>
        <v>1489.2983465852442</v>
      </c>
      <c r="Z68" s="82" t="e">
        <f>IF(G68=0,0,IF(G68&lt;4,'C&amp;B'!$E$316+(G68*'C&amp;B'!$E$317),G68*'C&amp;B'!$E$318))</f>
        <v>#VALUE!</v>
      </c>
      <c r="AA68" s="82">
        <f>IF(H68=0,0,IF(H68&lt;4,'C&amp;B'!$E$316+(H68*'C&amp;B'!$E$317),H68*'C&amp;B'!$E$318))</f>
        <v>1463.2157552833182</v>
      </c>
      <c r="AB68" s="82" t="e">
        <f>IF(I68=0,0,IF(I68&lt;4,'C&amp;B'!$E$316+(I68*'C&amp;B'!$E$317),I68*'C&amp;B'!$E$318))</f>
        <v>#VALUE!</v>
      </c>
      <c r="AC68" s="82">
        <f>IF(J68=0,0,IF(J68&lt;4,'C&amp;B'!$E$316+(J68*'C&amp;B'!$E$317),J68*'C&amp;B'!$E$318))</f>
        <v>1820.2092306313002</v>
      </c>
      <c r="AD68" s="82" t="e">
        <f>IF(K68=0,0,IF(K68&lt;4,'C&amp;B'!$E$316+(K68*'C&amp;B'!$E$317),K68*'C&amp;B'!$E$318))</f>
        <v>#VALUE!</v>
      </c>
      <c r="AE68" s="82">
        <f>IF(L68=0,0,IF(L68&lt;4,'C&amp;B'!$E$316+(L68*'C&amp;B'!$E$317),L68*'C&amp;B'!$E$318))</f>
        <v>1820.2092306313002</v>
      </c>
      <c r="AF68" s="82" t="e">
        <f>IF(M68=0,0,IF(M68&lt;4,'C&amp;B'!$E$316+(M68*'C&amp;B'!$E$317),M68*'C&amp;B'!$E$318))</f>
        <v>#VALUE!</v>
      </c>
      <c r="AG68" s="82">
        <f>IF(N68=0,0,IF(N68&lt;4,'C&amp;B'!$E$316+(N68*'C&amp;B'!$E$317),N68*'C&amp;B'!$E$318))</f>
        <v>1820.2092306313002</v>
      </c>
      <c r="AH68" s="82" t="e">
        <f>IF(O68=0,0,IF(O68&lt;4,'C&amp;B'!$E$316+(O68*'C&amp;B'!$E$317),O68*'C&amp;B'!$E$318))</f>
        <v>#VALUE!</v>
      </c>
      <c r="AI68" s="82">
        <f>IF(P68=0,0,IF(P68&lt;4,'C&amp;B'!$E$316+(P68*'C&amp;B'!$E$317),P68*'C&amp;B'!$E$318))</f>
        <v>1775.855047839297</v>
      </c>
      <c r="AJ68" s="82" t="e">
        <f>IF(Q68=0,0,IF(Q68&lt;4,'C&amp;B'!$E$316+(Q68*'C&amp;B'!$E$317),Q68*'C&amp;B'!$E$318))</f>
        <v>#VALUE!</v>
      </c>
      <c r="AK68" s="82">
        <f>IF(R68=0,0,IF(R68&lt;4,'C&amp;B'!$E$316+(R68*'C&amp;B'!$E$317),R68*'C&amp;B'!$E$318))</f>
        <v>1698.6396003232871</v>
      </c>
      <c r="AL68" s="82">
        <f>IF(S68=0,0,IF(S68&lt;4,'C&amp;B'!$E$316+(S68*'C&amp;B'!$E$317),S68*'C&amp;B'!$E$318))</f>
        <v>1428.4937477764252</v>
      </c>
      <c r="AM68" s="82">
        <f>IF(T68=0,0,IF(T68&lt;4,'C&amp;B'!$E$316+(T68*'C&amp;B'!$E$317),T68*'C&amp;B'!$E$318))</f>
        <v>1629.5972027861517</v>
      </c>
      <c r="AO68" s="130" t="s">
        <v>611</v>
      </c>
      <c r="AP68" s="82" t="e">
        <f t="shared" si="29"/>
        <v>#VALUE!</v>
      </c>
      <c r="AQ68" s="82" t="e">
        <f t="shared" si="28"/>
        <v>#VALUE!</v>
      </c>
      <c r="AR68" s="82">
        <f t="shared" si="28"/>
        <v>25859.298346585245</v>
      </c>
      <c r="AS68" s="82" t="e">
        <f t="shared" si="28"/>
        <v>#VALUE!</v>
      </c>
      <c r="AT68" s="82">
        <f t="shared" si="28"/>
        <v>25546.21575528332</v>
      </c>
      <c r="AU68" s="82" t="e">
        <f t="shared" si="28"/>
        <v>#VALUE!</v>
      </c>
      <c r="AV68" s="82">
        <f t="shared" si="28"/>
        <v>27258.209230631299</v>
      </c>
      <c r="AW68" s="82" t="e">
        <f t="shared" si="28"/>
        <v>#VALUE!</v>
      </c>
      <c r="AX68" s="82">
        <f t="shared" si="28"/>
        <v>27258.209230631299</v>
      </c>
      <c r="AY68" s="82" t="e">
        <f t="shared" si="28"/>
        <v>#VALUE!</v>
      </c>
      <c r="AZ68" s="82">
        <f t="shared" si="28"/>
        <v>27258.209230631299</v>
      </c>
      <c r="BA68" s="82" t="e">
        <f t="shared" si="28"/>
        <v>#VALUE!</v>
      </c>
      <c r="BB68" s="82">
        <f t="shared" si="28"/>
        <v>27213.855047839297</v>
      </c>
      <c r="BC68" s="82" t="e">
        <f t="shared" si="28"/>
        <v>#VALUE!</v>
      </c>
      <c r="BD68" s="82">
        <f t="shared" si="28"/>
        <v>27411.639600323288</v>
      </c>
      <c r="BE68" s="82">
        <f t="shared" si="28"/>
        <v>26958.493747776425</v>
      </c>
      <c r="BF68" s="82">
        <f t="shared" si="28"/>
        <v>25999.59720278615</v>
      </c>
    </row>
    <row r="69" spans="2:60">
      <c r="B69" s="114" t="s">
        <v>612</v>
      </c>
      <c r="C69" s="127">
        <f>SAP!D170</f>
        <v>2.6626613724295352</v>
      </c>
      <c r="D69" s="131" t="str">
        <f>IF(IF(D$39&lt;=$C69,D$26,(((D$39-$C69)/SAP!$C$10)*'C&amp;B'!$D$13/SAP!$C$143)+D$26)&lt;=SAP!$E$151,IF(D$39&lt;=$C69,D$26,(((D$39-$C69)/SAP!$C$10)*'C&amp;B'!$D$13/SAP!$C$143)+D$26),"Not Possible")</f>
        <v>Not Possible</v>
      </c>
      <c r="E69" s="131" t="str">
        <f>IF(IF(E$39&lt;=$C69,E$26,(((E$39-$C69)/SAP!$C$10)*'C&amp;B'!$D$13/SAP!$C$143)+E$26)&lt;=SAP!$E$151,IF(E$39&lt;=$C69,E$26,(((E$39-$C69)/SAP!$C$10)*'C&amp;B'!$D$13/SAP!$C$143)+E$26),"Not Possible")</f>
        <v>Not Possible</v>
      </c>
      <c r="F69" s="131">
        <f>IF(IF(F$39&lt;=$C69,F$26,(((F$39-$C69)/SAP!$C$10)*'C&amp;B'!$D$13/SAP!$C$143)+F$26)&lt;=SAP!$E$151,IF(F$39&lt;=$C69,F$26,(((F$39-$C69)/SAP!$C$10)*'C&amp;B'!$D$13/SAP!$C$143)+F$26),"Not Possible")</f>
        <v>0.90921379630435761</v>
      </c>
      <c r="G69" s="131" t="str">
        <f>IF(IF(G$39&lt;=$C69,G$26,(((G$39-$C69)/SAP!$C$10)*'C&amp;B'!$D$13/SAP!$C$143)+G$26)&lt;=SAP!$E$151,IF(G$39&lt;=$C69,G$26,(((G$39-$C69)/SAP!$C$10)*'C&amp;B'!$D$13/SAP!$C$143)+G$26),"Not Possible")</f>
        <v>Not Possible</v>
      </c>
      <c r="H69" s="131">
        <f>IF(IF(H$39&lt;=$C69,H$26,(((H$39-$C69)/SAP!$C$10)*'C&amp;B'!$D$13/SAP!$C$143)+H$26)&lt;=SAP!$E$151,IF(H$39&lt;=$C69,H$26,(((H$39-$C69)/SAP!$C$10)*'C&amp;B'!$D$13/SAP!$C$143)+H$26),"Not Possible")</f>
        <v>0.86574281080114757</v>
      </c>
      <c r="I69" s="131" t="str">
        <f>IF(IF(I$39&lt;=$C69,I$26,(((I$39-$C69)/SAP!$C$10)*'C&amp;B'!$D$13/SAP!$C$143)+I$26)&lt;=SAP!$E$151,IF(I$39&lt;=$C69,I$26,(((I$39-$C69)/SAP!$C$10)*'C&amp;B'!$D$13/SAP!$C$143)+I$26),"Not Possible")</f>
        <v>Not Possible</v>
      </c>
      <c r="J69" s="131">
        <f>IF(IF(J$39&lt;=$C69,J$26,(((J$39-$C69)/SAP!$C$10)*'C&amp;B'!$D$13/SAP!$C$143)+J$26)&lt;=SAP!$E$151,IF(J$39&lt;=$C69,J$26,(((J$39-$C69)/SAP!$C$10)*'C&amp;B'!$D$13/SAP!$C$143)+J$26),"Not Possible")</f>
        <v>1.4607319363811173</v>
      </c>
      <c r="K69" s="131" t="str">
        <f>IF(IF(K$39&lt;=$C69,K$26,(((K$39-$C69)/SAP!$C$10)*'C&amp;B'!$D$13/SAP!$C$143)+K$26)&lt;=SAP!$E$151,IF(K$39&lt;=$C69,K$26,(((K$39-$C69)/SAP!$C$10)*'C&amp;B'!$D$13/SAP!$C$143)+K$26),"Not Possible")</f>
        <v>Not Possible</v>
      </c>
      <c r="L69" s="131">
        <f>IF(IF(L$39&lt;=$C69,L$26,(((L$39-$C69)/SAP!$C$10)*'C&amp;B'!$D$13/SAP!$C$143)+L$26)&lt;=SAP!$E$151,IF(L$39&lt;=$C69,L$26,(((L$39-$C69)/SAP!$C$10)*'C&amp;B'!$D$13/SAP!$C$143)+L$26),"Not Possible")</f>
        <v>1.4607319363811173</v>
      </c>
      <c r="M69" s="131" t="str">
        <f>IF(IF(M$39&lt;=$C69,M$26,(((M$39-$C69)/SAP!$C$10)*'C&amp;B'!$D$13/SAP!$C$143)+M$26)&lt;=SAP!$E$151,IF(M$39&lt;=$C69,M$26,(((M$39-$C69)/SAP!$C$10)*'C&amp;B'!$D$13/SAP!$C$143)+M$26),"Not Possible")</f>
        <v>Not Possible</v>
      </c>
      <c r="N69" s="131">
        <f>IF(IF(N$39&lt;=$C69,N$26,(((N$39-$C69)/SAP!$C$10)*'C&amp;B'!$D$13/SAP!$C$143)+N$26)&lt;=SAP!$E$151,IF(N$39&lt;=$C69,N$26,(((N$39-$C69)/SAP!$C$10)*'C&amp;B'!$D$13/SAP!$C$143)+N$26),"Not Possible")</f>
        <v>1.4607319363811173</v>
      </c>
      <c r="O69" s="131" t="str">
        <f>IF(IF(O$39&lt;=$C69,O$26,(((O$39-$C69)/SAP!$C$10)*'C&amp;B'!$D$13/SAP!$C$143)+O$26)&lt;=SAP!$E$151,IF(O$39&lt;=$C69,O$26,(((O$39-$C69)/SAP!$C$10)*'C&amp;B'!$D$13/SAP!$C$143)+O$26),"Not Possible")</f>
        <v>Not Possible</v>
      </c>
      <c r="P69" s="131">
        <f>IF(IF(P$39&lt;=$C69,P$26,(((P$39-$C69)/SAP!$C$10)*'C&amp;B'!$D$13/SAP!$C$143)+P$26)&lt;=SAP!$E$151,IF(P$39&lt;=$C69,P$26,(((P$39-$C69)/SAP!$C$10)*'C&amp;B'!$D$13/SAP!$C$143)+P$26),"Not Possible")</f>
        <v>1.3868082983944456</v>
      </c>
      <c r="Q69" s="131" t="str">
        <f>IF(IF(Q$39&lt;=$C69,Q$26,(((Q$39-$C69)/SAP!$C$10)*'C&amp;B'!$D$13/SAP!$C$143)+Q$26)&lt;=SAP!$E$151,IF(Q$39&lt;=$C69,Q$26,(((Q$39-$C69)/SAP!$C$10)*'C&amp;B'!$D$13/SAP!$C$143)+Q$26),"Not Possible")</f>
        <v>Not Possible</v>
      </c>
      <c r="R69" s="131">
        <f>IF(IF(R$39&lt;=$C69,R$26,(((R$39-$C69)/SAP!$C$10)*'C&amp;B'!$D$13/SAP!$C$143)+R$26)&lt;=SAP!$E$151,IF(R$39&lt;=$C69,R$26,(((R$39-$C69)/SAP!$C$10)*'C&amp;B'!$D$13/SAP!$C$143)+R$26),"Not Possible")</f>
        <v>1.2581158858677628</v>
      </c>
      <c r="S69" s="131">
        <f>IF(IF(S$39&lt;=$C69,S$26,(((S$39-$C69)/SAP!$C$10)*'C&amp;B'!$D$13/SAP!$C$143)+S$26)&lt;=SAP!$E$151,IF(S$39&lt;=$C69,S$26,(((S$39-$C69)/SAP!$C$10)*'C&amp;B'!$D$13/SAP!$C$143)+S$26),"Not Possible")</f>
        <v>0.8078727982896593</v>
      </c>
      <c r="T69" s="131">
        <f>IF(IF(T$39&lt;=$C69,T$26,(((T$39-$C69)/SAP!$C$10)*'C&amp;B'!$D$13/SAP!$C$143)+T$26)&lt;=SAP!$E$151,IF(T$39&lt;=$C69,T$26,(((T$39-$C69)/SAP!$C$10)*'C&amp;B'!$D$13/SAP!$C$143)+T$26),"Not Possible")</f>
        <v>1.1430452233058699</v>
      </c>
      <c r="V69" s="130" t="s">
        <v>612</v>
      </c>
      <c r="W69" s="82" t="e">
        <f>IF(D69=0,0,IF(D69&lt;4,'C&amp;B'!$E$316+(D69*'C&amp;B'!$E$317),D69*'C&amp;B'!$E$318))</f>
        <v>#VALUE!</v>
      </c>
      <c r="X69" s="82" t="e">
        <f>IF(E69=0,0,IF(E69&lt;4,'C&amp;B'!$E$316+(E69*'C&amp;B'!$E$317),E69*'C&amp;B'!$E$318))</f>
        <v>#VALUE!</v>
      </c>
      <c r="Y69" s="82">
        <f>IF(F69=0,0,IF(F69&lt;4,'C&amp;B'!$E$316+(F69*'C&amp;B'!$E$317),F69*'C&amp;B'!$E$318))</f>
        <v>1645.5282777826146</v>
      </c>
      <c r="Z69" s="82" t="e">
        <f>IF(G69=0,0,IF(G69&lt;4,'C&amp;B'!$E$316+(G69*'C&amp;B'!$E$317),G69*'C&amp;B'!$E$318))</f>
        <v>#VALUE!</v>
      </c>
      <c r="AA69" s="82">
        <f>IF(H69=0,0,IF(H69&lt;4,'C&amp;B'!$E$316+(H69*'C&amp;B'!$E$317),H69*'C&amp;B'!$E$318))</f>
        <v>1619.4456864806884</v>
      </c>
      <c r="AB69" s="82" t="e">
        <f>IF(I69=0,0,IF(I69&lt;4,'C&amp;B'!$E$316+(I69*'C&amp;B'!$E$317),I69*'C&amp;B'!$E$318))</f>
        <v>#VALUE!</v>
      </c>
      <c r="AC69" s="82">
        <f>IF(J69=0,0,IF(J69&lt;4,'C&amp;B'!$E$316+(J69*'C&amp;B'!$E$317),J69*'C&amp;B'!$E$318))</f>
        <v>1976.4391618286704</v>
      </c>
      <c r="AD69" s="82" t="e">
        <f>IF(K69=0,0,IF(K69&lt;4,'C&amp;B'!$E$316+(K69*'C&amp;B'!$E$317),K69*'C&amp;B'!$E$318))</f>
        <v>#VALUE!</v>
      </c>
      <c r="AE69" s="82">
        <f>IF(L69=0,0,IF(L69&lt;4,'C&amp;B'!$E$316+(L69*'C&amp;B'!$E$317),L69*'C&amp;B'!$E$318))</f>
        <v>1976.4391618286704</v>
      </c>
      <c r="AF69" s="82" t="e">
        <f>IF(M69=0,0,IF(M69&lt;4,'C&amp;B'!$E$316+(M69*'C&amp;B'!$E$317),M69*'C&amp;B'!$E$318))</f>
        <v>#VALUE!</v>
      </c>
      <c r="AG69" s="82">
        <f>IF(N69=0,0,IF(N69&lt;4,'C&amp;B'!$E$316+(N69*'C&amp;B'!$E$317),N69*'C&amp;B'!$E$318))</f>
        <v>1976.4391618286704</v>
      </c>
      <c r="AH69" s="82" t="e">
        <f>IF(O69=0,0,IF(O69&lt;4,'C&amp;B'!$E$316+(O69*'C&amp;B'!$E$317),O69*'C&amp;B'!$E$318))</f>
        <v>#VALUE!</v>
      </c>
      <c r="AI69" s="82">
        <f>IF(P69=0,0,IF(P69&lt;4,'C&amp;B'!$E$316+(P69*'C&amp;B'!$E$317),P69*'C&amp;B'!$E$318))</f>
        <v>1932.0849790366674</v>
      </c>
      <c r="AJ69" s="82" t="e">
        <f>IF(Q69=0,0,IF(Q69&lt;4,'C&amp;B'!$E$316+(Q69*'C&amp;B'!$E$317),Q69*'C&amp;B'!$E$318))</f>
        <v>#VALUE!</v>
      </c>
      <c r="AK69" s="82">
        <f>IF(R69=0,0,IF(R69&lt;4,'C&amp;B'!$E$316+(R69*'C&amp;B'!$E$317),R69*'C&amp;B'!$E$318))</f>
        <v>1854.8695315206578</v>
      </c>
      <c r="AL69" s="82">
        <f>IF(S69=0,0,IF(S69&lt;4,'C&amp;B'!$E$316+(S69*'C&amp;B'!$E$317),S69*'C&amp;B'!$E$318))</f>
        <v>1584.7236789737956</v>
      </c>
      <c r="AM69" s="82">
        <f>IF(T69=0,0,IF(T69&lt;4,'C&amp;B'!$E$316+(T69*'C&amp;B'!$E$317),T69*'C&amp;B'!$E$318))</f>
        <v>1785.8271339835219</v>
      </c>
      <c r="AO69" s="130" t="s">
        <v>612</v>
      </c>
      <c r="AP69" s="82" t="e">
        <f t="shared" si="29"/>
        <v>#VALUE!</v>
      </c>
      <c r="AQ69" s="82" t="e">
        <f t="shared" si="28"/>
        <v>#VALUE!</v>
      </c>
      <c r="AR69" s="82">
        <f t="shared" si="28"/>
        <v>26015.528277782614</v>
      </c>
      <c r="AS69" s="82" t="e">
        <f t="shared" si="28"/>
        <v>#VALUE!</v>
      </c>
      <c r="AT69" s="82">
        <f t="shared" si="28"/>
        <v>25702.445686480689</v>
      </c>
      <c r="AU69" s="82" t="e">
        <f t="shared" si="28"/>
        <v>#VALUE!</v>
      </c>
      <c r="AV69" s="82">
        <f t="shared" si="28"/>
        <v>27414.439161828672</v>
      </c>
      <c r="AW69" s="82" t="e">
        <f t="shared" si="28"/>
        <v>#VALUE!</v>
      </c>
      <c r="AX69" s="82">
        <f t="shared" si="28"/>
        <v>27414.439161828672</v>
      </c>
      <c r="AY69" s="82" t="e">
        <f t="shared" si="28"/>
        <v>#VALUE!</v>
      </c>
      <c r="AZ69" s="82">
        <f t="shared" si="28"/>
        <v>27414.439161828672</v>
      </c>
      <c r="BA69" s="82" t="e">
        <f t="shared" si="28"/>
        <v>#VALUE!</v>
      </c>
      <c r="BB69" s="82">
        <f t="shared" si="28"/>
        <v>27370.084979036666</v>
      </c>
      <c r="BC69" s="82" t="e">
        <f t="shared" si="28"/>
        <v>#VALUE!</v>
      </c>
      <c r="BD69" s="82">
        <f t="shared" si="28"/>
        <v>27567.869531520657</v>
      </c>
      <c r="BE69" s="82">
        <f t="shared" si="28"/>
        <v>27114.723678973794</v>
      </c>
      <c r="BF69" s="82">
        <f t="shared" si="28"/>
        <v>26155.827133983523</v>
      </c>
    </row>
    <row r="70" spans="2:60">
      <c r="B70" s="114" t="s">
        <v>613</v>
      </c>
      <c r="C70" s="127">
        <f>SAP!D171</f>
        <v>2.2822811763681732</v>
      </c>
      <c r="D70" s="131" t="str">
        <f>IF(IF(D$39&lt;=$C70,D$26,(((D$39-$C70)/SAP!$C$10)*'C&amp;B'!$D$13/SAP!$C$143)+D$26)&lt;=SAP!$E$151,IF(D$39&lt;=$C70,D$26,(((D$39-$C70)/SAP!$C$10)*'C&amp;B'!$D$13/SAP!$C$143)+D$26),"Not Possible")</f>
        <v>Not Possible</v>
      </c>
      <c r="E70" s="131" t="str">
        <f>IF(IF(E$39&lt;=$C70,E$26,(((E$39-$C70)/SAP!$C$10)*'C&amp;B'!$D$13/SAP!$C$143)+E$26)&lt;=SAP!$E$151,IF(E$39&lt;=$C70,E$26,(((E$39-$C70)/SAP!$C$10)*'C&amp;B'!$D$13/SAP!$C$143)+E$26),"Not Possible")</f>
        <v>Not Possible</v>
      </c>
      <c r="F70" s="131">
        <f>IF(IF(F$39&lt;=$C70,F$26,(((F$39-$C70)/SAP!$C$10)*'C&amp;B'!$D$13/SAP!$C$143)+F$26)&lt;=SAP!$E$151,IF(F$39&lt;=$C70,F$26,(((F$39-$C70)/SAP!$C$10)*'C&amp;B'!$D$13/SAP!$C$143)+F$26),"Not Possible")</f>
        <v>1.1695970149666413</v>
      </c>
      <c r="G70" s="131" t="str">
        <f>IF(IF(G$39&lt;=$C70,G$26,(((G$39-$C70)/SAP!$C$10)*'C&amp;B'!$D$13/SAP!$C$143)+G$26)&lt;=SAP!$E$151,IF(G$39&lt;=$C70,G$26,(((G$39-$C70)/SAP!$C$10)*'C&amp;B'!$D$13/SAP!$C$143)+G$26),"Not Possible")</f>
        <v>Not Possible</v>
      </c>
      <c r="H70" s="131">
        <f>IF(IF(H$39&lt;=$C70,H$26,(((H$39-$C70)/SAP!$C$10)*'C&amp;B'!$D$13/SAP!$C$143)+H$26)&lt;=SAP!$E$151,IF(H$39&lt;=$C70,H$26,(((H$39-$C70)/SAP!$C$10)*'C&amp;B'!$D$13/SAP!$C$143)+H$26),"Not Possible")</f>
        <v>1.1261260294634312</v>
      </c>
      <c r="I70" s="131" t="str">
        <f>IF(IF(I$39&lt;=$C70,I$26,(((I$39-$C70)/SAP!$C$10)*'C&amp;B'!$D$13/SAP!$C$143)+I$26)&lt;=SAP!$E$151,IF(I$39&lt;=$C70,I$26,(((I$39-$C70)/SAP!$C$10)*'C&amp;B'!$D$13/SAP!$C$143)+I$26),"Not Possible")</f>
        <v>Not Possible</v>
      </c>
      <c r="J70" s="131">
        <f>IF(IF(J$39&lt;=$C70,J$26,(((J$39-$C70)/SAP!$C$10)*'C&amp;B'!$D$13/SAP!$C$143)+J$26)&lt;=SAP!$E$151,IF(J$39&lt;=$C70,J$26,(((J$39-$C70)/SAP!$C$10)*'C&amp;B'!$D$13/SAP!$C$143)+J$26),"Not Possible")</f>
        <v>1.7211151550434007</v>
      </c>
      <c r="K70" s="131" t="str">
        <f>IF(IF(K$39&lt;=$C70,K$26,(((K$39-$C70)/SAP!$C$10)*'C&amp;B'!$D$13/SAP!$C$143)+K$26)&lt;=SAP!$E$151,IF(K$39&lt;=$C70,K$26,(((K$39-$C70)/SAP!$C$10)*'C&amp;B'!$D$13/SAP!$C$143)+K$26),"Not Possible")</f>
        <v>Not Possible</v>
      </c>
      <c r="L70" s="131">
        <f>IF(IF(L$39&lt;=$C70,L$26,(((L$39-$C70)/SAP!$C$10)*'C&amp;B'!$D$13/SAP!$C$143)+L$26)&lt;=SAP!$E$151,IF(L$39&lt;=$C70,L$26,(((L$39-$C70)/SAP!$C$10)*'C&amp;B'!$D$13/SAP!$C$143)+L$26),"Not Possible")</f>
        <v>1.7211151550434007</v>
      </c>
      <c r="M70" s="131" t="str">
        <f>IF(IF(M$39&lt;=$C70,M$26,(((M$39-$C70)/SAP!$C$10)*'C&amp;B'!$D$13/SAP!$C$143)+M$26)&lt;=SAP!$E$151,IF(M$39&lt;=$C70,M$26,(((M$39-$C70)/SAP!$C$10)*'C&amp;B'!$D$13/SAP!$C$143)+M$26),"Not Possible")</f>
        <v>Not Possible</v>
      </c>
      <c r="N70" s="131">
        <f>IF(IF(N$39&lt;=$C70,N$26,(((N$39-$C70)/SAP!$C$10)*'C&amp;B'!$D$13/SAP!$C$143)+N$26)&lt;=SAP!$E$151,IF(N$39&lt;=$C70,N$26,(((N$39-$C70)/SAP!$C$10)*'C&amp;B'!$D$13/SAP!$C$143)+N$26),"Not Possible")</f>
        <v>1.7211151550434007</v>
      </c>
      <c r="O70" s="131" t="str">
        <f>IF(IF(O$39&lt;=$C70,O$26,(((O$39-$C70)/SAP!$C$10)*'C&amp;B'!$D$13/SAP!$C$143)+O$26)&lt;=SAP!$E$151,IF(O$39&lt;=$C70,O$26,(((O$39-$C70)/SAP!$C$10)*'C&amp;B'!$D$13/SAP!$C$143)+O$26),"Not Possible")</f>
        <v>Not Possible</v>
      </c>
      <c r="P70" s="131">
        <f>IF(IF(P$39&lt;=$C70,P$26,(((P$39-$C70)/SAP!$C$10)*'C&amp;B'!$D$13/SAP!$C$143)+P$26)&lt;=SAP!$E$151,IF(P$39&lt;=$C70,P$26,(((P$39-$C70)/SAP!$C$10)*'C&amp;B'!$D$13/SAP!$C$143)+P$26),"Not Possible")</f>
        <v>1.6471915170567293</v>
      </c>
      <c r="Q70" s="131" t="str">
        <f>IF(IF(Q$39&lt;=$C70,Q$26,(((Q$39-$C70)/SAP!$C$10)*'C&amp;B'!$D$13/SAP!$C$143)+Q$26)&lt;=SAP!$E$151,IF(Q$39&lt;=$C70,Q$26,(((Q$39-$C70)/SAP!$C$10)*'C&amp;B'!$D$13/SAP!$C$143)+Q$26),"Not Possible")</f>
        <v>Not Possible</v>
      </c>
      <c r="R70" s="131">
        <f>IF(IF(R$39&lt;=$C70,R$26,(((R$39-$C70)/SAP!$C$10)*'C&amp;B'!$D$13/SAP!$C$143)+R$26)&lt;=SAP!$E$151,IF(R$39&lt;=$C70,R$26,(((R$39-$C70)/SAP!$C$10)*'C&amp;B'!$D$13/SAP!$C$143)+R$26),"Not Possible")</f>
        <v>1.5184991045300462</v>
      </c>
      <c r="S70" s="131">
        <f>IF(IF(S$39&lt;=$C70,S$26,(((S$39-$C70)/SAP!$C$10)*'C&amp;B'!$D$13/SAP!$C$143)+S$26)&lt;=SAP!$E$151,IF(S$39&lt;=$C70,S$26,(((S$39-$C70)/SAP!$C$10)*'C&amp;B'!$D$13/SAP!$C$143)+S$26),"Not Possible")</f>
        <v>1.0682560169519431</v>
      </c>
      <c r="T70" s="131">
        <f>IF(IF(T$39&lt;=$C70,T$26,(((T$39-$C70)/SAP!$C$10)*'C&amp;B'!$D$13/SAP!$C$143)+T$26)&lt;=SAP!$E$151,IF(T$39&lt;=$C70,T$26,(((T$39-$C70)/SAP!$C$10)*'C&amp;B'!$D$13/SAP!$C$143)+T$26),"Not Possible")</f>
        <v>1.4034284419681535</v>
      </c>
      <c r="V70" s="130" t="s">
        <v>613</v>
      </c>
      <c r="W70" s="82" t="e">
        <f>IF(D70=0,0,IF(D70&lt;4,'C&amp;B'!$E$316+(D70*'C&amp;B'!$E$317),D70*'C&amp;B'!$E$318))</f>
        <v>#VALUE!</v>
      </c>
      <c r="X70" s="82" t="e">
        <f>IF(E70=0,0,IF(E70&lt;4,'C&amp;B'!$E$316+(E70*'C&amp;B'!$E$317),E70*'C&amp;B'!$E$318))</f>
        <v>#VALUE!</v>
      </c>
      <c r="Y70" s="82">
        <f>IF(F70=0,0,IF(F70&lt;4,'C&amp;B'!$E$316+(F70*'C&amp;B'!$E$317),F70*'C&amp;B'!$E$318))</f>
        <v>1801.7582089799848</v>
      </c>
      <c r="Z70" s="82" t="e">
        <f>IF(G70=0,0,IF(G70&lt;4,'C&amp;B'!$E$316+(G70*'C&amp;B'!$E$317),G70*'C&amp;B'!$E$318))</f>
        <v>#VALUE!</v>
      </c>
      <c r="AA70" s="82">
        <f>IF(H70=0,0,IF(H70&lt;4,'C&amp;B'!$E$316+(H70*'C&amp;B'!$E$317),H70*'C&amp;B'!$E$318))</f>
        <v>1775.6756176780586</v>
      </c>
      <c r="AB70" s="82" t="e">
        <f>IF(I70=0,0,IF(I70&lt;4,'C&amp;B'!$E$316+(I70*'C&amp;B'!$E$317),I70*'C&amp;B'!$E$318))</f>
        <v>#VALUE!</v>
      </c>
      <c r="AC70" s="82">
        <f>IF(J70=0,0,IF(J70&lt;4,'C&amp;B'!$E$316+(J70*'C&amp;B'!$E$317),J70*'C&amp;B'!$E$318))</f>
        <v>2132.6690930260402</v>
      </c>
      <c r="AD70" s="82" t="e">
        <f>IF(K70=0,0,IF(K70&lt;4,'C&amp;B'!$E$316+(K70*'C&amp;B'!$E$317),K70*'C&amp;B'!$E$318))</f>
        <v>#VALUE!</v>
      </c>
      <c r="AE70" s="82">
        <f>IF(L70=0,0,IF(L70&lt;4,'C&amp;B'!$E$316+(L70*'C&amp;B'!$E$317),L70*'C&amp;B'!$E$318))</f>
        <v>2132.6690930260402</v>
      </c>
      <c r="AF70" s="82" t="e">
        <f>IF(M70=0,0,IF(M70&lt;4,'C&amp;B'!$E$316+(M70*'C&amp;B'!$E$317),M70*'C&amp;B'!$E$318))</f>
        <v>#VALUE!</v>
      </c>
      <c r="AG70" s="82">
        <f>IF(N70=0,0,IF(N70&lt;4,'C&amp;B'!$E$316+(N70*'C&amp;B'!$E$317),N70*'C&amp;B'!$E$318))</f>
        <v>2132.6690930260402</v>
      </c>
      <c r="AH70" s="82" t="e">
        <f>IF(O70=0,0,IF(O70&lt;4,'C&amp;B'!$E$316+(O70*'C&amp;B'!$E$317),O70*'C&amp;B'!$E$318))</f>
        <v>#VALUE!</v>
      </c>
      <c r="AI70" s="82">
        <f>IF(P70=0,0,IF(P70&lt;4,'C&amp;B'!$E$316+(P70*'C&amp;B'!$E$317),P70*'C&amp;B'!$E$318))</f>
        <v>2088.3149102340376</v>
      </c>
      <c r="AJ70" s="82" t="e">
        <f>IF(Q70=0,0,IF(Q70&lt;4,'C&amp;B'!$E$316+(Q70*'C&amp;B'!$E$317),Q70*'C&amp;B'!$E$318))</f>
        <v>#VALUE!</v>
      </c>
      <c r="AK70" s="82">
        <f>IF(R70=0,0,IF(R70&lt;4,'C&amp;B'!$E$316+(R70*'C&amp;B'!$E$317),R70*'C&amp;B'!$E$318))</f>
        <v>2011.0994627180278</v>
      </c>
      <c r="AL70" s="82">
        <f>IF(S70=0,0,IF(S70&lt;4,'C&amp;B'!$E$316+(S70*'C&amp;B'!$E$317),S70*'C&amp;B'!$E$318))</f>
        <v>1740.9536101711658</v>
      </c>
      <c r="AM70" s="82">
        <f>IF(T70=0,0,IF(T70&lt;4,'C&amp;B'!$E$316+(T70*'C&amp;B'!$E$317),T70*'C&amp;B'!$E$318))</f>
        <v>1942.0570651808921</v>
      </c>
      <c r="AO70" s="130" t="s">
        <v>613</v>
      </c>
      <c r="AP70" s="82" t="e">
        <f t="shared" si="29"/>
        <v>#VALUE!</v>
      </c>
      <c r="AQ70" s="82" t="e">
        <f t="shared" si="28"/>
        <v>#VALUE!</v>
      </c>
      <c r="AR70" s="82">
        <f t="shared" si="28"/>
        <v>26171.758208979983</v>
      </c>
      <c r="AS70" s="82" t="e">
        <f t="shared" si="28"/>
        <v>#VALUE!</v>
      </c>
      <c r="AT70" s="82">
        <f t="shared" si="28"/>
        <v>25858.675617678058</v>
      </c>
      <c r="AU70" s="82" t="e">
        <f t="shared" si="28"/>
        <v>#VALUE!</v>
      </c>
      <c r="AV70" s="82">
        <f t="shared" si="28"/>
        <v>27570.669093026041</v>
      </c>
      <c r="AW70" s="82" t="e">
        <f t="shared" si="28"/>
        <v>#VALUE!</v>
      </c>
      <c r="AX70" s="82">
        <f t="shared" si="28"/>
        <v>27570.669093026041</v>
      </c>
      <c r="AY70" s="82" t="e">
        <f t="shared" si="28"/>
        <v>#VALUE!</v>
      </c>
      <c r="AZ70" s="82">
        <f t="shared" si="28"/>
        <v>27570.669093026041</v>
      </c>
      <c r="BA70" s="82" t="e">
        <f t="shared" si="28"/>
        <v>#VALUE!</v>
      </c>
      <c r="BB70" s="82">
        <f t="shared" si="28"/>
        <v>27526.314910234039</v>
      </c>
      <c r="BC70" s="82" t="e">
        <f t="shared" si="28"/>
        <v>#VALUE!</v>
      </c>
      <c r="BD70" s="82">
        <f t="shared" si="28"/>
        <v>27724.099462718026</v>
      </c>
      <c r="BE70" s="82">
        <f t="shared" si="28"/>
        <v>27270.953610171167</v>
      </c>
      <c r="BF70" s="82">
        <f t="shared" si="28"/>
        <v>26312.057065180892</v>
      </c>
    </row>
    <row r="71" spans="2:60">
      <c r="B71" s="114" t="s">
        <v>614</v>
      </c>
      <c r="C71" s="127">
        <f>SAP!D172</f>
        <v>1.901900980306811</v>
      </c>
      <c r="D71" s="131" t="str">
        <f>IF(IF(D$39&lt;=$C71,D$26,(((D$39-$C71)/SAP!$C$10)*'C&amp;B'!$D$13/SAP!$C$143)+D$26)&lt;=SAP!$E$151,IF(D$39&lt;=$C71,D$26,(((D$39-$C71)/SAP!$C$10)*'C&amp;B'!$D$13/SAP!$C$143)+D$26),"Not Possible")</f>
        <v>Not Possible</v>
      </c>
      <c r="E71" s="131" t="str">
        <f>IF(IF(E$39&lt;=$C71,E$26,(((E$39-$C71)/SAP!$C$10)*'C&amp;B'!$D$13/SAP!$C$143)+E$26)&lt;=SAP!$E$151,IF(E$39&lt;=$C71,E$26,(((E$39-$C71)/SAP!$C$10)*'C&amp;B'!$D$13/SAP!$C$143)+E$26),"Not Possible")</f>
        <v>Not Possible</v>
      </c>
      <c r="F71" s="131">
        <f>IF(IF(F$39&lt;=$C71,F$26,(((F$39-$C71)/SAP!$C$10)*'C&amp;B'!$D$13/SAP!$C$143)+F$26)&lt;=SAP!$E$151,IF(F$39&lt;=$C71,F$26,(((F$39-$C71)/SAP!$C$10)*'C&amp;B'!$D$13/SAP!$C$143)+F$26),"Not Possible")</f>
        <v>1.4299802336289251</v>
      </c>
      <c r="G71" s="131" t="str">
        <f>IF(IF(G$39&lt;=$C71,G$26,(((G$39-$C71)/SAP!$C$10)*'C&amp;B'!$D$13/SAP!$C$143)+G$26)&lt;=SAP!$E$151,IF(G$39&lt;=$C71,G$26,(((G$39-$C71)/SAP!$C$10)*'C&amp;B'!$D$13/SAP!$C$143)+G$26),"Not Possible")</f>
        <v>Not Possible</v>
      </c>
      <c r="H71" s="131">
        <f>IF(IF(H$39&lt;=$C71,H$26,(((H$39-$C71)/SAP!$C$10)*'C&amp;B'!$D$13/SAP!$C$143)+H$26)&lt;=SAP!$E$151,IF(H$39&lt;=$C71,H$26,(((H$39-$C71)/SAP!$C$10)*'C&amp;B'!$D$13/SAP!$C$143)+H$26),"Not Possible")</f>
        <v>1.3865092481257153</v>
      </c>
      <c r="I71" s="131" t="str">
        <f>IF(IF(I$39&lt;=$C71,I$26,(((I$39-$C71)/SAP!$C$10)*'C&amp;B'!$D$13/SAP!$C$143)+I$26)&lt;=SAP!$E$151,IF(I$39&lt;=$C71,I$26,(((I$39-$C71)/SAP!$C$10)*'C&amp;B'!$D$13/SAP!$C$143)+I$26),"Not Possible")</f>
        <v>Not Possible</v>
      </c>
      <c r="J71" s="131">
        <f>IF(IF(J$39&lt;=$C71,J$26,(((J$39-$C71)/SAP!$C$10)*'C&amp;B'!$D$13/SAP!$C$143)+J$26)&lt;=SAP!$E$151,IF(J$39&lt;=$C71,J$26,(((J$39-$C71)/SAP!$C$10)*'C&amp;B'!$D$13/SAP!$C$143)+J$26),"Not Possible")</f>
        <v>1.9814983737056846</v>
      </c>
      <c r="K71" s="131" t="str">
        <f>IF(IF(K$39&lt;=$C71,K$26,(((K$39-$C71)/SAP!$C$10)*'C&amp;B'!$D$13/SAP!$C$143)+K$26)&lt;=SAP!$E$151,IF(K$39&lt;=$C71,K$26,(((K$39-$C71)/SAP!$C$10)*'C&amp;B'!$D$13/SAP!$C$143)+K$26),"Not Possible")</f>
        <v>Not Possible</v>
      </c>
      <c r="L71" s="131">
        <f>IF(IF(L$39&lt;=$C71,L$26,(((L$39-$C71)/SAP!$C$10)*'C&amp;B'!$D$13/SAP!$C$143)+L$26)&lt;=SAP!$E$151,IF(L$39&lt;=$C71,L$26,(((L$39-$C71)/SAP!$C$10)*'C&amp;B'!$D$13/SAP!$C$143)+L$26),"Not Possible")</f>
        <v>1.9814983737056846</v>
      </c>
      <c r="M71" s="131" t="str">
        <f>IF(IF(M$39&lt;=$C71,M$26,(((M$39-$C71)/SAP!$C$10)*'C&amp;B'!$D$13/SAP!$C$143)+M$26)&lt;=SAP!$E$151,IF(M$39&lt;=$C71,M$26,(((M$39-$C71)/SAP!$C$10)*'C&amp;B'!$D$13/SAP!$C$143)+M$26),"Not Possible")</f>
        <v>Not Possible</v>
      </c>
      <c r="N71" s="131">
        <f>IF(IF(N$39&lt;=$C71,N$26,(((N$39-$C71)/SAP!$C$10)*'C&amp;B'!$D$13/SAP!$C$143)+N$26)&lt;=SAP!$E$151,IF(N$39&lt;=$C71,N$26,(((N$39-$C71)/SAP!$C$10)*'C&amp;B'!$D$13/SAP!$C$143)+N$26),"Not Possible")</f>
        <v>1.9814983737056846</v>
      </c>
      <c r="O71" s="131" t="str">
        <f>IF(IF(O$39&lt;=$C71,O$26,(((O$39-$C71)/SAP!$C$10)*'C&amp;B'!$D$13/SAP!$C$143)+O$26)&lt;=SAP!$E$151,IF(O$39&lt;=$C71,O$26,(((O$39-$C71)/SAP!$C$10)*'C&amp;B'!$D$13/SAP!$C$143)+O$26),"Not Possible")</f>
        <v>Not Possible</v>
      </c>
      <c r="P71" s="131">
        <f>IF(IF(P$39&lt;=$C71,P$26,(((P$39-$C71)/SAP!$C$10)*'C&amp;B'!$D$13/SAP!$C$143)+P$26)&lt;=SAP!$E$151,IF(P$39&lt;=$C71,P$26,(((P$39-$C71)/SAP!$C$10)*'C&amp;B'!$D$13/SAP!$C$143)+P$26),"Not Possible")</f>
        <v>1.9075747357190127</v>
      </c>
      <c r="Q71" s="131" t="str">
        <f>IF(IF(Q$39&lt;=$C71,Q$26,(((Q$39-$C71)/SAP!$C$10)*'C&amp;B'!$D$13/SAP!$C$143)+Q$26)&lt;=SAP!$E$151,IF(Q$39&lt;=$C71,Q$26,(((Q$39-$C71)/SAP!$C$10)*'C&amp;B'!$D$13/SAP!$C$143)+Q$26),"Not Possible")</f>
        <v>Not Possible</v>
      </c>
      <c r="R71" s="131">
        <f>IF(IF(R$39&lt;=$C71,R$26,(((R$39-$C71)/SAP!$C$10)*'C&amp;B'!$D$13/SAP!$C$143)+R$26)&lt;=SAP!$E$151,IF(R$39&lt;=$C71,R$26,(((R$39-$C71)/SAP!$C$10)*'C&amp;B'!$D$13/SAP!$C$143)+R$26),"Not Possible")</f>
        <v>1.7788823231923301</v>
      </c>
      <c r="S71" s="131">
        <f>IF(IF(S$39&lt;=$C71,S$26,(((S$39-$C71)/SAP!$C$10)*'C&amp;B'!$D$13/SAP!$C$143)+S$26)&lt;=SAP!$E$151,IF(S$39&lt;=$C71,S$26,(((S$39-$C71)/SAP!$C$10)*'C&amp;B'!$D$13/SAP!$C$143)+S$26),"Not Possible")</f>
        <v>1.3286392356142267</v>
      </c>
      <c r="T71" s="131">
        <f>IF(IF(T$39&lt;=$C71,T$26,(((T$39-$C71)/SAP!$C$10)*'C&amp;B'!$D$13/SAP!$C$143)+T$26)&lt;=SAP!$E$151,IF(T$39&lt;=$C71,T$26,(((T$39-$C71)/SAP!$C$10)*'C&amp;B'!$D$13/SAP!$C$143)+T$26),"Not Possible")</f>
        <v>1.6638116606304372</v>
      </c>
      <c r="V71" s="130" t="s">
        <v>614</v>
      </c>
      <c r="W71" s="82" t="e">
        <f>IF(D71=0,0,IF(D71&lt;4,'C&amp;B'!$E$316+(D71*'C&amp;B'!$E$317),D71*'C&amp;B'!$E$318))</f>
        <v>#VALUE!</v>
      </c>
      <c r="X71" s="82" t="e">
        <f>IF(E71=0,0,IF(E71&lt;4,'C&amp;B'!$E$316+(E71*'C&amp;B'!$E$317),E71*'C&amp;B'!$E$318))</f>
        <v>#VALUE!</v>
      </c>
      <c r="Y71" s="82">
        <f>IF(F71=0,0,IF(F71&lt;4,'C&amp;B'!$E$316+(F71*'C&amp;B'!$E$317),F71*'C&amp;B'!$E$318))</f>
        <v>1957.988140177355</v>
      </c>
      <c r="Z71" s="82" t="e">
        <f>IF(G71=0,0,IF(G71&lt;4,'C&amp;B'!$E$316+(G71*'C&amp;B'!$E$317),G71*'C&amp;B'!$E$318))</f>
        <v>#VALUE!</v>
      </c>
      <c r="AA71" s="82">
        <f>IF(H71=0,0,IF(H71&lt;4,'C&amp;B'!$E$316+(H71*'C&amp;B'!$E$317),H71*'C&amp;B'!$E$318))</f>
        <v>1931.9055488754293</v>
      </c>
      <c r="AB71" s="82" t="e">
        <f>IF(I71=0,0,IF(I71&lt;4,'C&amp;B'!$E$316+(I71*'C&amp;B'!$E$317),I71*'C&amp;B'!$E$318))</f>
        <v>#VALUE!</v>
      </c>
      <c r="AC71" s="82">
        <f>IF(J71=0,0,IF(J71&lt;4,'C&amp;B'!$E$316+(J71*'C&amp;B'!$E$317),J71*'C&amp;B'!$E$318))</f>
        <v>2288.8990242234108</v>
      </c>
      <c r="AD71" s="82" t="e">
        <f>IF(K71=0,0,IF(K71&lt;4,'C&amp;B'!$E$316+(K71*'C&amp;B'!$E$317),K71*'C&amp;B'!$E$318))</f>
        <v>#VALUE!</v>
      </c>
      <c r="AE71" s="82">
        <f>IF(L71=0,0,IF(L71&lt;4,'C&amp;B'!$E$316+(L71*'C&amp;B'!$E$317),L71*'C&amp;B'!$E$318))</f>
        <v>2288.8990242234108</v>
      </c>
      <c r="AF71" s="82" t="e">
        <f>IF(M71=0,0,IF(M71&lt;4,'C&amp;B'!$E$316+(M71*'C&amp;B'!$E$317),M71*'C&amp;B'!$E$318))</f>
        <v>#VALUE!</v>
      </c>
      <c r="AG71" s="82">
        <f>IF(N71=0,0,IF(N71&lt;4,'C&amp;B'!$E$316+(N71*'C&amp;B'!$E$317),N71*'C&amp;B'!$E$318))</f>
        <v>2288.8990242234108</v>
      </c>
      <c r="AH71" s="82" t="e">
        <f>IF(O71=0,0,IF(O71&lt;4,'C&amp;B'!$E$316+(O71*'C&amp;B'!$E$317),O71*'C&amp;B'!$E$318))</f>
        <v>#VALUE!</v>
      </c>
      <c r="AI71" s="82">
        <f>IF(P71=0,0,IF(P71&lt;4,'C&amp;B'!$E$316+(P71*'C&amp;B'!$E$317),P71*'C&amp;B'!$E$318))</f>
        <v>2244.5448414314078</v>
      </c>
      <c r="AJ71" s="82" t="e">
        <f>IF(Q71=0,0,IF(Q71&lt;4,'C&amp;B'!$E$316+(Q71*'C&amp;B'!$E$317),Q71*'C&amp;B'!$E$318))</f>
        <v>#VALUE!</v>
      </c>
      <c r="AK71" s="82">
        <f>IF(R71=0,0,IF(R71&lt;4,'C&amp;B'!$E$316+(R71*'C&amp;B'!$E$317),R71*'C&amp;B'!$E$318))</f>
        <v>2167.3293939153982</v>
      </c>
      <c r="AL71" s="82">
        <f>IF(S71=0,0,IF(S71&lt;4,'C&amp;B'!$E$316+(S71*'C&amp;B'!$E$317),S71*'C&amp;B'!$E$318))</f>
        <v>1897.183541368536</v>
      </c>
      <c r="AM71" s="82">
        <f>IF(T71=0,0,IF(T71&lt;4,'C&amp;B'!$E$316+(T71*'C&amp;B'!$E$317),T71*'C&amp;B'!$E$318))</f>
        <v>2098.2869963782623</v>
      </c>
      <c r="AO71" s="130" t="s">
        <v>614</v>
      </c>
      <c r="AP71" s="82" t="e">
        <f t="shared" si="29"/>
        <v>#VALUE!</v>
      </c>
      <c r="AQ71" s="82" t="e">
        <f t="shared" si="28"/>
        <v>#VALUE!</v>
      </c>
      <c r="AR71" s="82">
        <f t="shared" si="28"/>
        <v>26327.988140177356</v>
      </c>
      <c r="AS71" s="82" t="e">
        <f t="shared" si="28"/>
        <v>#VALUE!</v>
      </c>
      <c r="AT71" s="82">
        <f t="shared" si="28"/>
        <v>26014.905548875431</v>
      </c>
      <c r="AU71" s="82" t="e">
        <f t="shared" si="28"/>
        <v>#VALUE!</v>
      </c>
      <c r="AV71" s="82">
        <f t="shared" si="28"/>
        <v>27726.89902422341</v>
      </c>
      <c r="AW71" s="82" t="e">
        <f t="shared" si="28"/>
        <v>#VALUE!</v>
      </c>
      <c r="AX71" s="82">
        <f t="shared" si="28"/>
        <v>27726.89902422341</v>
      </c>
      <c r="AY71" s="82" t="e">
        <f t="shared" si="28"/>
        <v>#VALUE!</v>
      </c>
      <c r="AZ71" s="82">
        <f t="shared" si="28"/>
        <v>27726.89902422341</v>
      </c>
      <c r="BA71" s="82" t="e">
        <f t="shared" si="28"/>
        <v>#VALUE!</v>
      </c>
      <c r="BB71" s="82">
        <f t="shared" si="28"/>
        <v>27682.544841431409</v>
      </c>
      <c r="BC71" s="82" t="e">
        <f t="shared" si="28"/>
        <v>#VALUE!</v>
      </c>
      <c r="BD71" s="82">
        <f t="shared" si="28"/>
        <v>27880.329393915399</v>
      </c>
      <c r="BE71" s="82">
        <f t="shared" si="28"/>
        <v>27427.183541368537</v>
      </c>
      <c r="BF71" s="82">
        <f t="shared" si="28"/>
        <v>26468.286996378261</v>
      </c>
    </row>
    <row r="72" spans="2:60">
      <c r="B72" s="114" t="s">
        <v>615</v>
      </c>
      <c r="C72" s="127">
        <f>SAP!D173</f>
        <v>0</v>
      </c>
      <c r="D72" s="131" t="str">
        <f>IF(IF(D$39&lt;=$C72,D$26,(((D$39-$C72)/SAP!$C$10)*'C&amp;B'!$D$13/SAP!$C$143)+D$26)&lt;=SAP!$E$151,IF(D$39&lt;=$C72,D$26,(((D$39-$C72)/SAP!$C$10)*'C&amp;B'!$D$13/SAP!$C$143)+D$26),"Not Possible")</f>
        <v>Not Possible</v>
      </c>
      <c r="E72" s="131" t="str">
        <f>IF(IF(E$39&lt;=$C72,E$26,(((E$39-$C72)/SAP!$C$10)*'C&amp;B'!$D$13/SAP!$C$143)+E$26)&lt;=SAP!$E$151,IF(E$39&lt;=$C72,E$26,(((E$39-$C72)/SAP!$C$10)*'C&amp;B'!$D$13/SAP!$C$143)+E$26),"Not Possible")</f>
        <v>Not Possible</v>
      </c>
      <c r="F72" s="131">
        <f>IF(IF(F$39&lt;=$C72,F$26,(((F$39-$C72)/SAP!$C$10)*'C&amp;B'!$D$13/SAP!$C$143)+F$26)&lt;=SAP!$E$151,IF(F$39&lt;=$C72,F$26,(((F$39-$C72)/SAP!$C$10)*'C&amp;B'!$D$13/SAP!$C$143)+F$26),"Not Possible")</f>
        <v>2.731896326940344</v>
      </c>
      <c r="G72" s="131" t="str">
        <f>IF(IF(G$39&lt;=$C72,G$26,(((G$39-$C72)/SAP!$C$10)*'C&amp;B'!$D$13/SAP!$C$143)+G$26)&lt;=SAP!$E$151,IF(G$39&lt;=$C72,G$26,(((G$39-$C72)/SAP!$C$10)*'C&amp;B'!$D$13/SAP!$C$143)+G$26),"Not Possible")</f>
        <v>Not Possible</v>
      </c>
      <c r="H72" s="131">
        <f>IF(IF(H$39&lt;=$C72,H$26,(((H$39-$C72)/SAP!$C$10)*'C&amp;B'!$D$13/SAP!$C$143)+H$26)&lt;=SAP!$E$151,IF(H$39&lt;=$C72,H$26,(((H$39-$C72)/SAP!$C$10)*'C&amp;B'!$D$13/SAP!$C$143)+H$26),"Not Possible")</f>
        <v>2.6884253414371342</v>
      </c>
      <c r="I72" s="131" t="str">
        <f>IF(IF(I$39&lt;=$C72,I$26,(((I$39-$C72)/SAP!$C$10)*'C&amp;B'!$D$13/SAP!$C$143)+I$26)&lt;=SAP!$E$151,IF(I$39&lt;=$C72,I$26,(((I$39-$C72)/SAP!$C$10)*'C&amp;B'!$D$13/SAP!$C$143)+I$26),"Not Possible")</f>
        <v>Not Possible</v>
      </c>
      <c r="J72" s="131" t="str">
        <f>IF(IF(J$39&lt;=$C72,J$26,(((J$39-$C72)/SAP!$C$10)*'C&amp;B'!$D$13/SAP!$C$143)+J$26)&lt;=SAP!$E$151,IF(J$39&lt;=$C72,J$26,(((J$39-$C72)/SAP!$C$10)*'C&amp;B'!$D$13/SAP!$C$143)+J$26),"Not Possible")</f>
        <v>Not Possible</v>
      </c>
      <c r="K72" s="131" t="str">
        <f>IF(IF(K$39&lt;=$C72,K$26,(((K$39-$C72)/SAP!$C$10)*'C&amp;B'!$D$13/SAP!$C$143)+K$26)&lt;=SAP!$E$151,IF(K$39&lt;=$C72,K$26,(((K$39-$C72)/SAP!$C$10)*'C&amp;B'!$D$13/SAP!$C$143)+K$26),"Not Possible")</f>
        <v>Not Possible</v>
      </c>
      <c r="L72" s="131" t="str">
        <f>IF(IF(L$39&lt;=$C72,L$26,(((L$39-$C72)/SAP!$C$10)*'C&amp;B'!$D$13/SAP!$C$143)+L$26)&lt;=SAP!$E$151,IF(L$39&lt;=$C72,L$26,(((L$39-$C72)/SAP!$C$10)*'C&amp;B'!$D$13/SAP!$C$143)+L$26),"Not Possible")</f>
        <v>Not Possible</v>
      </c>
      <c r="M72" s="131" t="str">
        <f>IF(IF(M$39&lt;=$C72,M$26,(((M$39-$C72)/SAP!$C$10)*'C&amp;B'!$D$13/SAP!$C$143)+M$26)&lt;=SAP!$E$151,IF(M$39&lt;=$C72,M$26,(((M$39-$C72)/SAP!$C$10)*'C&amp;B'!$D$13/SAP!$C$143)+M$26),"Not Possible")</f>
        <v>Not Possible</v>
      </c>
      <c r="N72" s="131" t="str">
        <f>IF(IF(N$39&lt;=$C72,N$26,(((N$39-$C72)/SAP!$C$10)*'C&amp;B'!$D$13/SAP!$C$143)+N$26)&lt;=SAP!$E$151,IF(N$39&lt;=$C72,N$26,(((N$39-$C72)/SAP!$C$10)*'C&amp;B'!$D$13/SAP!$C$143)+N$26),"Not Possible")</f>
        <v>Not Possible</v>
      </c>
      <c r="O72" s="131" t="str">
        <f>IF(IF(O$39&lt;=$C72,O$26,(((O$39-$C72)/SAP!$C$10)*'C&amp;B'!$D$13/SAP!$C$143)+O$26)&lt;=SAP!$E$151,IF(O$39&lt;=$C72,O$26,(((O$39-$C72)/SAP!$C$10)*'C&amp;B'!$D$13/SAP!$C$143)+O$26),"Not Possible")</f>
        <v>Not Possible</v>
      </c>
      <c r="P72" s="131" t="str">
        <f>IF(IF(P$39&lt;=$C72,P$26,(((P$39-$C72)/SAP!$C$10)*'C&amp;B'!$D$13/SAP!$C$143)+P$26)&lt;=SAP!$E$151,IF(P$39&lt;=$C72,P$26,(((P$39-$C72)/SAP!$C$10)*'C&amp;B'!$D$13/SAP!$C$143)+P$26),"Not Possible")</f>
        <v>Not Possible</v>
      </c>
      <c r="Q72" s="131" t="str">
        <f>IF(IF(Q$39&lt;=$C72,Q$26,(((Q$39-$C72)/SAP!$C$10)*'C&amp;B'!$D$13/SAP!$C$143)+Q$26)&lt;=SAP!$E$151,IF(Q$39&lt;=$C72,Q$26,(((Q$39-$C72)/SAP!$C$10)*'C&amp;B'!$D$13/SAP!$C$143)+Q$26),"Not Possible")</f>
        <v>Not Possible</v>
      </c>
      <c r="R72" s="131" t="str">
        <f>IF(IF(R$39&lt;=$C72,R$26,(((R$39-$C72)/SAP!$C$10)*'C&amp;B'!$D$13/SAP!$C$143)+R$26)&lt;=SAP!$E$151,IF(R$39&lt;=$C72,R$26,(((R$39-$C72)/SAP!$C$10)*'C&amp;B'!$D$13/SAP!$C$143)+R$26),"Not Possible")</f>
        <v>Not Possible</v>
      </c>
      <c r="S72" s="131">
        <f>IF(IF(S$39&lt;=$C72,S$26,(((S$39-$C72)/SAP!$C$10)*'C&amp;B'!$D$13/SAP!$C$143)+S$26)&lt;=SAP!$E$151,IF(S$39&lt;=$C72,S$26,(((S$39-$C72)/SAP!$C$10)*'C&amp;B'!$D$13/SAP!$C$143)+S$26),"Not Possible")</f>
        <v>2.6305553289256456</v>
      </c>
      <c r="T72" s="131">
        <f>IF(IF(T$39&lt;=$C72,T$26,(((T$39-$C72)/SAP!$C$10)*'C&amp;B'!$D$13/SAP!$C$143)+T$26)&lt;=SAP!$E$151,IF(T$39&lt;=$C72,T$26,(((T$39-$C72)/SAP!$C$10)*'C&amp;B'!$D$13/SAP!$C$143)+T$26),"Not Possible")</f>
        <v>2.9657277539418563</v>
      </c>
      <c r="V72" s="130" t="s">
        <v>615</v>
      </c>
      <c r="W72" s="82" t="e">
        <f>IF(D72=0,0,IF(D72&lt;4,'C&amp;B'!$E$316+(D72*'C&amp;B'!$E$317),D72*'C&amp;B'!$E$318))</f>
        <v>#VALUE!</v>
      </c>
      <c r="X72" s="82" t="e">
        <f>IF(E72=0,0,IF(E72&lt;4,'C&amp;B'!$E$316+(E72*'C&amp;B'!$E$317),E72*'C&amp;B'!$E$318))</f>
        <v>#VALUE!</v>
      </c>
      <c r="Y72" s="82">
        <f>IF(F72=0,0,IF(F72&lt;4,'C&amp;B'!$E$316+(F72*'C&amp;B'!$E$317),F72*'C&amp;B'!$E$318))</f>
        <v>2739.1377961642065</v>
      </c>
      <c r="Z72" s="82" t="e">
        <f>IF(G72=0,0,IF(G72&lt;4,'C&amp;B'!$E$316+(G72*'C&amp;B'!$E$317),G72*'C&amp;B'!$E$318))</f>
        <v>#VALUE!</v>
      </c>
      <c r="AA72" s="82">
        <f>IF(H72=0,0,IF(H72&lt;4,'C&amp;B'!$E$316+(H72*'C&amp;B'!$E$317),H72*'C&amp;B'!$E$318))</f>
        <v>2713.0552048622803</v>
      </c>
      <c r="AB72" s="82" t="e">
        <f>IF(I72=0,0,IF(I72&lt;4,'C&amp;B'!$E$316+(I72*'C&amp;B'!$E$317),I72*'C&amp;B'!$E$318))</f>
        <v>#VALUE!</v>
      </c>
      <c r="AC72" s="82" t="e">
        <f>IF(J72=0,0,IF(J72&lt;4,'C&amp;B'!$E$316+(J72*'C&amp;B'!$E$317),J72*'C&amp;B'!$E$318))</f>
        <v>#VALUE!</v>
      </c>
      <c r="AD72" s="82" t="e">
        <f>IF(K72=0,0,IF(K72&lt;4,'C&amp;B'!$E$316+(K72*'C&amp;B'!$E$317),K72*'C&amp;B'!$E$318))</f>
        <v>#VALUE!</v>
      </c>
      <c r="AE72" s="82" t="e">
        <f>IF(L72=0,0,IF(L72&lt;4,'C&amp;B'!$E$316+(L72*'C&amp;B'!$E$317),L72*'C&amp;B'!$E$318))</f>
        <v>#VALUE!</v>
      </c>
      <c r="AF72" s="82" t="e">
        <f>IF(M72=0,0,IF(M72&lt;4,'C&amp;B'!$E$316+(M72*'C&amp;B'!$E$317),M72*'C&amp;B'!$E$318))</f>
        <v>#VALUE!</v>
      </c>
      <c r="AG72" s="82" t="e">
        <f>IF(N72=0,0,IF(N72&lt;4,'C&amp;B'!$E$316+(N72*'C&amp;B'!$E$317),N72*'C&amp;B'!$E$318))</f>
        <v>#VALUE!</v>
      </c>
      <c r="AH72" s="82" t="e">
        <f>IF(O72=0,0,IF(O72&lt;4,'C&amp;B'!$E$316+(O72*'C&amp;B'!$E$317),O72*'C&amp;B'!$E$318))</f>
        <v>#VALUE!</v>
      </c>
      <c r="AI72" s="82" t="e">
        <f>IF(P72=0,0,IF(P72&lt;4,'C&amp;B'!$E$316+(P72*'C&amp;B'!$E$317),P72*'C&amp;B'!$E$318))</f>
        <v>#VALUE!</v>
      </c>
      <c r="AJ72" s="82" t="e">
        <f>IF(Q72=0,0,IF(Q72&lt;4,'C&amp;B'!$E$316+(Q72*'C&amp;B'!$E$317),Q72*'C&amp;B'!$E$318))</f>
        <v>#VALUE!</v>
      </c>
      <c r="AK72" s="82" t="e">
        <f>IF(R72=0,0,IF(R72&lt;4,'C&amp;B'!$E$316+(R72*'C&amp;B'!$E$317),R72*'C&amp;B'!$E$318))</f>
        <v>#VALUE!</v>
      </c>
      <c r="AL72" s="82">
        <f>IF(S72=0,0,IF(S72&lt;4,'C&amp;B'!$E$316+(S72*'C&amp;B'!$E$317),S72*'C&amp;B'!$E$318))</f>
        <v>2678.3331973553873</v>
      </c>
      <c r="AM72" s="82">
        <f>IF(T72=0,0,IF(T72&lt;4,'C&amp;B'!$E$316+(T72*'C&amp;B'!$E$317),T72*'C&amp;B'!$E$318))</f>
        <v>2879.4366523651138</v>
      </c>
      <c r="AO72" s="130" t="s">
        <v>615</v>
      </c>
      <c r="AP72" s="82" t="e">
        <f t="shared" si="29"/>
        <v>#VALUE!</v>
      </c>
      <c r="AQ72" s="82" t="e">
        <f t="shared" si="28"/>
        <v>#VALUE!</v>
      </c>
      <c r="AR72" s="82">
        <f t="shared" si="28"/>
        <v>27109.137796164207</v>
      </c>
      <c r="AS72" s="82" t="e">
        <f t="shared" si="28"/>
        <v>#VALUE!</v>
      </c>
      <c r="AT72" s="82">
        <f t="shared" si="28"/>
        <v>26796.055204862281</v>
      </c>
      <c r="AU72" s="82" t="e">
        <f t="shared" si="28"/>
        <v>#VALUE!</v>
      </c>
      <c r="AV72" s="82" t="e">
        <f t="shared" si="28"/>
        <v>#VALUE!</v>
      </c>
      <c r="AW72" s="82" t="e">
        <f t="shared" si="28"/>
        <v>#VALUE!</v>
      </c>
      <c r="AX72" s="82" t="e">
        <f t="shared" si="28"/>
        <v>#VALUE!</v>
      </c>
      <c r="AY72" s="82" t="e">
        <f t="shared" si="28"/>
        <v>#VALUE!</v>
      </c>
      <c r="AZ72" s="82" t="e">
        <f t="shared" si="28"/>
        <v>#VALUE!</v>
      </c>
      <c r="BA72" s="82" t="e">
        <f t="shared" si="28"/>
        <v>#VALUE!</v>
      </c>
      <c r="BB72" s="82" t="e">
        <f t="shared" si="28"/>
        <v>#VALUE!</v>
      </c>
      <c r="BC72" s="82" t="e">
        <f t="shared" si="28"/>
        <v>#VALUE!</v>
      </c>
      <c r="BD72" s="82" t="e">
        <f t="shared" si="28"/>
        <v>#VALUE!</v>
      </c>
      <c r="BE72" s="82">
        <f t="shared" si="28"/>
        <v>28208.333197355387</v>
      </c>
      <c r="BF72" s="82">
        <f t="shared" si="28"/>
        <v>27249.436652365115</v>
      </c>
    </row>
    <row r="73" spans="2:60">
      <c r="B73" s="71"/>
    </row>
    <row r="74" spans="2:60">
      <c r="B74" s="1" t="s">
        <v>714</v>
      </c>
      <c r="AO74" s="11" t="s">
        <v>716</v>
      </c>
    </row>
    <row r="75" spans="2:60" ht="72">
      <c r="B75" s="56" t="s">
        <v>294</v>
      </c>
      <c r="C75" s="57" t="s">
        <v>336</v>
      </c>
      <c r="D75" s="58" t="s">
        <v>343</v>
      </c>
      <c r="E75" s="58" t="s">
        <v>372</v>
      </c>
      <c r="F75" s="58" t="s">
        <v>359</v>
      </c>
      <c r="G75" s="58" t="s">
        <v>360</v>
      </c>
      <c r="H75" s="58" t="s">
        <v>361</v>
      </c>
      <c r="I75" s="58" t="s">
        <v>362</v>
      </c>
      <c r="J75" s="58" t="s">
        <v>363</v>
      </c>
      <c r="K75" s="58" t="s">
        <v>364</v>
      </c>
      <c r="L75" s="58" t="s">
        <v>351</v>
      </c>
      <c r="M75" s="58" t="s">
        <v>791</v>
      </c>
      <c r="AO75" s="144" t="s">
        <v>16</v>
      </c>
      <c r="AP75" s="117" t="s">
        <v>343</v>
      </c>
      <c r="AQ75" s="117" t="s">
        <v>435</v>
      </c>
      <c r="AR75" s="117" t="s">
        <v>436</v>
      </c>
      <c r="AS75" s="117" t="s">
        <v>437</v>
      </c>
      <c r="AT75" s="117" t="s">
        <v>438</v>
      </c>
      <c r="AU75" s="117" t="s">
        <v>439</v>
      </c>
      <c r="AV75" s="117" t="s">
        <v>440</v>
      </c>
      <c r="AW75" s="117" t="s">
        <v>441</v>
      </c>
      <c r="AX75" s="117" t="s">
        <v>442</v>
      </c>
      <c r="AY75" s="117" t="s">
        <v>443</v>
      </c>
      <c r="AZ75" s="117" t="s">
        <v>444</v>
      </c>
      <c r="BA75" s="117" t="s">
        <v>445</v>
      </c>
      <c r="BB75" s="117" t="s">
        <v>446</v>
      </c>
      <c r="BC75" s="117" t="s">
        <v>447</v>
      </c>
      <c r="BD75" s="117" t="s">
        <v>677</v>
      </c>
      <c r="BE75" s="117" t="s">
        <v>351</v>
      </c>
      <c r="BF75" s="117" t="s">
        <v>791</v>
      </c>
    </row>
    <row r="76" spans="2:60">
      <c r="B76" s="59" t="s">
        <v>310</v>
      </c>
      <c r="C76" s="129" t="s">
        <v>24</v>
      </c>
      <c r="D76" s="73">
        <f>D8*'C&amp;B'!$E$12/'C&amp;B'!$E$18</f>
        <v>3.25</v>
      </c>
      <c r="E76" s="73">
        <f>E8*'C&amp;B'!$E$12/'C&amp;B'!$E$18</f>
        <v>3.25</v>
      </c>
      <c r="F76" s="73">
        <f>G8*'C&amp;B'!$E$12/'C&amp;B'!$E$18</f>
        <v>3.75</v>
      </c>
      <c r="G76" s="73">
        <f>I8*'C&amp;B'!$E$12/'C&amp;B'!$E$18</f>
        <v>3.75</v>
      </c>
      <c r="H76" s="73">
        <f>K8*'C&amp;B'!$E$12/'C&amp;B'!$E$18</f>
        <v>3.75</v>
      </c>
      <c r="I76" s="73">
        <f>M8*'C&amp;B'!$E$12/'C&amp;B'!$E$18</f>
        <v>3.75</v>
      </c>
      <c r="J76" s="73">
        <f>O8*'C&amp;B'!$E$12/'C&amp;B'!$E$18</f>
        <v>3.75</v>
      </c>
      <c r="K76" s="73">
        <f>Q8*'C&amp;B'!$E$12/'C&amp;B'!$E$18</f>
        <v>2.75</v>
      </c>
      <c r="L76" s="73">
        <f>S8*'C&amp;B'!$E$12/'C&amp;B'!$E$18</f>
        <v>2.75</v>
      </c>
      <c r="M76" s="73">
        <f>T8*'C&amp;B'!$E$12/'C&amp;B'!$E$18</f>
        <v>3.25</v>
      </c>
      <c r="AO76" s="133" t="s">
        <v>667</v>
      </c>
      <c r="AP76" s="132"/>
      <c r="AQ76" s="132"/>
      <c r="AR76" s="132"/>
      <c r="AS76" s="132"/>
      <c r="AT76" s="132"/>
      <c r="AU76" s="132"/>
      <c r="AV76" s="132"/>
      <c r="AW76" s="132"/>
      <c r="AX76" s="132"/>
      <c r="AY76" s="132"/>
      <c r="AZ76" s="132"/>
      <c r="BA76" s="132"/>
      <c r="BB76" s="132"/>
      <c r="BC76" s="132"/>
      <c r="BD76" s="132"/>
      <c r="BE76" s="132"/>
      <c r="BF76" s="132"/>
    </row>
    <row r="77" spans="2:60">
      <c r="B77" s="59" t="s">
        <v>311</v>
      </c>
      <c r="C77" s="129" t="s">
        <v>24</v>
      </c>
      <c r="D77" s="73">
        <f>SUMPRODUCT(D6:D7,'C&amp;B'!$E$8:$E$9)</f>
        <v>8.2799999999999994</v>
      </c>
      <c r="E77" s="73">
        <f>SUMPRODUCT(E6:E7,'C&amp;B'!$E$8:$E$9)</f>
        <v>8.2799999999999994</v>
      </c>
      <c r="F77" s="73">
        <f>SUMPRODUCT(G6:G7,'C&amp;B'!$E$8:$E$9)</f>
        <v>8.2799999999999994</v>
      </c>
      <c r="G77" s="73">
        <f>SUMPRODUCT(I6:I7,'C&amp;B'!$E$8:$E$9)</f>
        <v>8.2799999999999994</v>
      </c>
      <c r="H77" s="73">
        <f>SUMPRODUCT(K6:K7,'C&amp;B'!$E$8:$E$9)</f>
        <v>8.2799999999999994</v>
      </c>
      <c r="I77" s="73">
        <f>SUMPRODUCT(M6:M7,'C&amp;B'!$E$8:$E$9)</f>
        <v>8.2799999999999994</v>
      </c>
      <c r="J77" s="73">
        <f>SUMPRODUCT(O6:O7,'C&amp;B'!$E$8:$E$9)</f>
        <v>8.2799999999999994</v>
      </c>
      <c r="K77" s="73">
        <f>SUMPRODUCT(Q6:Q7,'C&amp;B'!$E$8:$E$9)</f>
        <v>8.2799999999999994</v>
      </c>
      <c r="L77" s="73">
        <f>SUMPRODUCT(S6:S7,'C&amp;B'!$E$8:$E$9)</f>
        <v>7.74</v>
      </c>
      <c r="M77" s="73">
        <f>SUMPRODUCT(T6:T7,'C&amp;B'!$E$8:$E$9)</f>
        <v>8.2799999999999994</v>
      </c>
      <c r="AO77" s="130" t="s">
        <v>609</v>
      </c>
      <c r="AP77" s="82">
        <f>AP58-$AP$58</f>
        <v>0</v>
      </c>
      <c r="AQ77" s="82">
        <f t="shared" ref="AQ77:BF77" si="30">AQ58-$AP$58</f>
        <v>-604.06548673750876</v>
      </c>
      <c r="AR77" s="82">
        <f t="shared" si="30"/>
        <v>-8787.923076923078</v>
      </c>
      <c r="AS77" s="82">
        <f t="shared" si="30"/>
        <v>-1176.3424539419648</v>
      </c>
      <c r="AT77" s="82">
        <f t="shared" si="30"/>
        <v>-9074.923076923078</v>
      </c>
      <c r="AU77" s="82">
        <f t="shared" si="30"/>
        <v>535.65102140601812</v>
      </c>
      <c r="AV77" s="82">
        <f t="shared" si="30"/>
        <v>-7719.923076923078</v>
      </c>
      <c r="AW77" s="82">
        <f t="shared" si="30"/>
        <v>535.65102140601812</v>
      </c>
      <c r="AX77" s="82">
        <f t="shared" si="30"/>
        <v>-7719.923076923078</v>
      </c>
      <c r="AY77" s="82">
        <f t="shared" si="30"/>
        <v>535.65102140601812</v>
      </c>
      <c r="AZ77" s="82">
        <f t="shared" si="30"/>
        <v>-7719.923076923078</v>
      </c>
      <c r="BA77" s="82">
        <f t="shared" si="30"/>
        <v>275.47285419035325</v>
      </c>
      <c r="BB77" s="82">
        <f t="shared" si="30"/>
        <v>-7719.923076923078</v>
      </c>
      <c r="BC77" s="82">
        <f t="shared" si="30"/>
        <v>97.533078258449677</v>
      </c>
      <c r="BD77" s="82">
        <f t="shared" si="30"/>
        <v>-7444.923076923078</v>
      </c>
      <c r="BE77" s="82">
        <f t="shared" si="30"/>
        <v>-7627.923076923078</v>
      </c>
      <c r="BF77" s="82">
        <f t="shared" si="30"/>
        <v>-8787.923076923078</v>
      </c>
    </row>
    <row r="78" spans="2:60">
      <c r="B78" s="59" t="s">
        <v>312</v>
      </c>
      <c r="C78" s="129" t="s">
        <v>24</v>
      </c>
      <c r="D78" s="73">
        <f>SUMPRODUCT(D9:D10,'C&amp;B'!$G$10:$G$11)/'C&amp;B'!$E$18</f>
        <v>2.75</v>
      </c>
      <c r="E78" s="73">
        <f>SUMPRODUCT(E9:E10,'C&amp;B'!$G$10:$G$11)/'C&amp;B'!$E$18</f>
        <v>3.25</v>
      </c>
      <c r="F78" s="73">
        <f>SUMPRODUCT(G9:G10,'C&amp;B'!$G$10:$G$11)/'C&amp;B'!$E$18</f>
        <v>2.75</v>
      </c>
      <c r="G78" s="73">
        <f>SUMPRODUCT(I9:I10,'C&amp;B'!$G$10:$G$11)/'C&amp;B'!$E$18</f>
        <v>2.75</v>
      </c>
      <c r="H78" s="73">
        <f>SUMPRODUCT(K9:K10,'C&amp;B'!$G$10:$G$11)/'C&amp;B'!$E$18</f>
        <v>2.75</v>
      </c>
      <c r="I78" s="73">
        <f>SUMPRODUCT(M9:M10,'C&amp;B'!$G$10:$G$11)/'C&amp;B'!$E$18</f>
        <v>2.75</v>
      </c>
      <c r="J78" s="73">
        <f>SUMPRODUCT(O9:O10,'C&amp;B'!$G$10:$G$11)/'C&amp;B'!$E$18</f>
        <v>2.75</v>
      </c>
      <c r="K78" s="73">
        <f>SUMPRODUCT(Q9:Q10,'C&amp;B'!$G$10:$G$11)/'C&amp;B'!$E$18</f>
        <v>2.75</v>
      </c>
      <c r="L78" s="73">
        <f>SUMPRODUCT(S9:S10,'C&amp;B'!$G$10:$G$11)/'C&amp;B'!$E$18</f>
        <v>2.75</v>
      </c>
      <c r="M78" s="73">
        <f>SUMPRODUCT(T9:T10,'C&amp;B'!$G$10:$G$11)/'C&amp;B'!$E$18</f>
        <v>3.25</v>
      </c>
      <c r="AO78" s="130" t="s">
        <v>610</v>
      </c>
      <c r="AP78" s="82">
        <f t="shared" ref="AP78:BF83" si="31">AP59-$AP$58</f>
        <v>0</v>
      </c>
      <c r="AQ78" s="82" t="e">
        <f t="shared" si="31"/>
        <v>#VALUE!</v>
      </c>
      <c r="AR78" s="82">
        <f t="shared" si="31"/>
        <v>-8787.923076923078</v>
      </c>
      <c r="AS78" s="82" t="e">
        <f t="shared" si="31"/>
        <v>#VALUE!</v>
      </c>
      <c r="AT78" s="82">
        <f t="shared" si="31"/>
        <v>-9074.923076923078</v>
      </c>
      <c r="AU78" s="82" t="e">
        <f t="shared" si="31"/>
        <v>#VALUE!</v>
      </c>
      <c r="AV78" s="82">
        <f t="shared" si="31"/>
        <v>-7719.923076923078</v>
      </c>
      <c r="AW78" s="82" t="e">
        <f t="shared" si="31"/>
        <v>#VALUE!</v>
      </c>
      <c r="AX78" s="82">
        <f t="shared" si="31"/>
        <v>-7719.923076923078</v>
      </c>
      <c r="AY78" s="82" t="e">
        <f t="shared" si="31"/>
        <v>#VALUE!</v>
      </c>
      <c r="AZ78" s="82">
        <f t="shared" si="31"/>
        <v>-7719.923076923078</v>
      </c>
      <c r="BA78" s="82" t="e">
        <f t="shared" si="31"/>
        <v>#VALUE!</v>
      </c>
      <c r="BB78" s="82">
        <f t="shared" si="31"/>
        <v>-7719.923076923078</v>
      </c>
      <c r="BC78" s="82">
        <f t="shared" si="31"/>
        <v>541.44095945309527</v>
      </c>
      <c r="BD78" s="82">
        <f t="shared" si="31"/>
        <v>-7444.923076923078</v>
      </c>
      <c r="BE78" s="82">
        <f t="shared" si="31"/>
        <v>-7627.923076923078</v>
      </c>
      <c r="BF78" s="82">
        <f t="shared" si="31"/>
        <v>-8787.923076923078</v>
      </c>
    </row>
    <row r="79" spans="2:60">
      <c r="B79" s="59" t="s">
        <v>224</v>
      </c>
      <c r="C79" s="129" t="s">
        <v>24</v>
      </c>
      <c r="D79" s="73">
        <f>D12*'C&amp;B'!$E$14</f>
        <v>11.76</v>
      </c>
      <c r="E79" s="73">
        <f>E12*'C&amp;B'!$E$14</f>
        <v>13.72</v>
      </c>
      <c r="F79" s="73">
        <f>G12*'C&amp;B'!$E$14</f>
        <v>13.72</v>
      </c>
      <c r="G79" s="73">
        <f>I12*'C&amp;B'!$E$14</f>
        <v>13.72</v>
      </c>
      <c r="H79" s="73">
        <f>K12*'C&amp;B'!$E$14</f>
        <v>13.72</v>
      </c>
      <c r="I79" s="73">
        <f>M12*'C&amp;B'!$E$14</f>
        <v>13.72</v>
      </c>
      <c r="J79" s="73">
        <f>O12*'C&amp;B'!$E$14</f>
        <v>13.72</v>
      </c>
      <c r="K79" s="73">
        <f>Q12*'C&amp;B'!$E$14</f>
        <v>13.72</v>
      </c>
      <c r="L79" s="73">
        <f>S12*'C&amp;B'!$E$14</f>
        <v>7.8400000000000007</v>
      </c>
      <c r="M79" s="73">
        <f>T12*'C&amp;B'!$E$14</f>
        <v>13.72</v>
      </c>
      <c r="AO79" s="130" t="s">
        <v>611</v>
      </c>
      <c r="AP79" s="82">
        <f t="shared" si="31"/>
        <v>231.42376450738811</v>
      </c>
      <c r="AQ79" s="82" t="e">
        <f t="shared" si="31"/>
        <v>#VALUE!</v>
      </c>
      <c r="AR79" s="82">
        <f t="shared" si="31"/>
        <v>-8787.923076923078</v>
      </c>
      <c r="AS79" s="82" t="e">
        <f t="shared" si="31"/>
        <v>#VALUE!</v>
      </c>
      <c r="AT79" s="82">
        <f t="shared" si="31"/>
        <v>-9074.923076923078</v>
      </c>
      <c r="AU79" s="82" t="e">
        <f t="shared" si="31"/>
        <v>#VALUE!</v>
      </c>
      <c r="AV79" s="82">
        <f t="shared" si="31"/>
        <v>-7719.923076923078</v>
      </c>
      <c r="AW79" s="82" t="e">
        <f t="shared" si="31"/>
        <v>#VALUE!</v>
      </c>
      <c r="AX79" s="82">
        <f t="shared" si="31"/>
        <v>-7719.923076923078</v>
      </c>
      <c r="AY79" s="82" t="e">
        <f t="shared" si="31"/>
        <v>#VALUE!</v>
      </c>
      <c r="AZ79" s="82">
        <f t="shared" si="31"/>
        <v>-7719.923076923078</v>
      </c>
      <c r="BA79" s="82" t="e">
        <f t="shared" si="31"/>
        <v>#VALUE!</v>
      </c>
      <c r="BB79" s="82">
        <f t="shared" si="31"/>
        <v>-7719.923076923078</v>
      </c>
      <c r="BC79" s="82" t="e">
        <f t="shared" si="31"/>
        <v>#VALUE!</v>
      </c>
      <c r="BD79" s="82">
        <f t="shared" si="31"/>
        <v>-7444.923076923078</v>
      </c>
      <c r="BE79" s="82">
        <f t="shared" si="31"/>
        <v>-7627.923076923078</v>
      </c>
      <c r="BF79" s="82">
        <f t="shared" si="31"/>
        <v>-8787.923076923078</v>
      </c>
    </row>
    <row r="80" spans="2:60">
      <c r="B80" s="59" t="s">
        <v>223</v>
      </c>
      <c r="C80" s="129" t="s">
        <v>24</v>
      </c>
      <c r="D80" s="73">
        <f>D11*'C&amp;B'!$E$15</f>
        <v>2.1</v>
      </c>
      <c r="E80" s="73">
        <f>E11*'C&amp;B'!$E$15</f>
        <v>2.1</v>
      </c>
      <c r="F80" s="73">
        <f>G11*'C&amp;B'!$E$15</f>
        <v>2.94</v>
      </c>
      <c r="G80" s="73">
        <f>I11*'C&amp;B'!$E$15</f>
        <v>2.94</v>
      </c>
      <c r="H80" s="73">
        <f>K11*'C&amp;B'!$E$15</f>
        <v>2.94</v>
      </c>
      <c r="I80" s="73">
        <f>M11*'C&amp;B'!$E$15</f>
        <v>2.94</v>
      </c>
      <c r="J80" s="73">
        <f>O11*'C&amp;B'!$E$15</f>
        <v>2.94</v>
      </c>
      <c r="K80" s="73">
        <f>Q11*'C&amp;B'!$E$15</f>
        <v>2.94</v>
      </c>
      <c r="L80" s="73">
        <f>S11*'C&amp;B'!$E$15</f>
        <v>2.1</v>
      </c>
      <c r="M80" s="73">
        <f>T11*'C&amp;B'!$E$15</f>
        <v>2.1</v>
      </c>
      <c r="AO80" s="130" t="s">
        <v>612</v>
      </c>
      <c r="AP80" s="82" t="e">
        <f t="shared" si="31"/>
        <v>#VALUE!</v>
      </c>
      <c r="AQ80" s="82" t="e">
        <f t="shared" si="31"/>
        <v>#VALUE!</v>
      </c>
      <c r="AR80" s="82">
        <f t="shared" si="31"/>
        <v>-8787.923076923078</v>
      </c>
      <c r="AS80" s="82" t="e">
        <f t="shared" si="31"/>
        <v>#VALUE!</v>
      </c>
      <c r="AT80" s="82">
        <f t="shared" si="31"/>
        <v>-9074.923076923078</v>
      </c>
      <c r="AU80" s="82" t="e">
        <f t="shared" si="31"/>
        <v>#VALUE!</v>
      </c>
      <c r="AV80" s="82">
        <f t="shared" si="31"/>
        <v>-7719.923076923078</v>
      </c>
      <c r="AW80" s="82" t="e">
        <f t="shared" si="31"/>
        <v>#VALUE!</v>
      </c>
      <c r="AX80" s="82">
        <f t="shared" si="31"/>
        <v>-7719.923076923078</v>
      </c>
      <c r="AY80" s="82" t="e">
        <f t="shared" si="31"/>
        <v>#VALUE!</v>
      </c>
      <c r="AZ80" s="82">
        <f t="shared" si="31"/>
        <v>-7719.923076923078</v>
      </c>
      <c r="BA80" s="82" t="e">
        <f t="shared" si="31"/>
        <v>#VALUE!</v>
      </c>
      <c r="BB80" s="82">
        <f t="shared" si="31"/>
        <v>-7719.923076923078</v>
      </c>
      <c r="BC80" s="82" t="e">
        <f t="shared" si="31"/>
        <v>#VALUE!</v>
      </c>
      <c r="BD80" s="82">
        <f t="shared" si="31"/>
        <v>-7444.923076923078</v>
      </c>
      <c r="BE80" s="82">
        <f t="shared" si="31"/>
        <v>-7627.923076923078</v>
      </c>
      <c r="BF80" s="82">
        <f t="shared" si="31"/>
        <v>-8787.923076923078</v>
      </c>
    </row>
    <row r="81" spans="2:58">
      <c r="B81" s="59" t="s">
        <v>313</v>
      </c>
      <c r="C81" s="129" t="s">
        <v>24</v>
      </c>
      <c r="D81" s="73">
        <f>D15*'C&amp;B'!$E$20</f>
        <v>5.1950000000000003</v>
      </c>
      <c r="E81" s="73">
        <f>E15*'C&amp;B'!$E$20</f>
        <v>5.1950000000000003</v>
      </c>
      <c r="F81" s="73">
        <f>G15*'C&amp;B'!$E$20</f>
        <v>15.584999999999997</v>
      </c>
      <c r="G81" s="73">
        <f>I15*'C&amp;B'!$E$20</f>
        <v>15.584999999999997</v>
      </c>
      <c r="H81" s="73">
        <f>K15*'C&amp;B'!$E$20</f>
        <v>15.584999999999997</v>
      </c>
      <c r="I81" s="73">
        <f>M15*'C&amp;B'!$E$20</f>
        <v>15.584999999999997</v>
      </c>
      <c r="J81" s="73">
        <f>O15*'C&amp;B'!$E$20</f>
        <v>15.584999999999997</v>
      </c>
      <c r="K81" s="73">
        <f>Q15*'C&amp;B'!$E$20</f>
        <v>6.2339999999999991</v>
      </c>
      <c r="L81" s="73">
        <f>S15*'C&amp;B'!$E$20</f>
        <v>5.1950000000000003</v>
      </c>
      <c r="M81" s="73">
        <f>T15*'C&amp;B'!$E$20</f>
        <v>5.1950000000000003</v>
      </c>
      <c r="AO81" s="130" t="s">
        <v>613</v>
      </c>
      <c r="AP81" s="82" t="e">
        <f t="shared" si="31"/>
        <v>#VALUE!</v>
      </c>
      <c r="AQ81" s="82" t="e">
        <f t="shared" si="31"/>
        <v>#VALUE!</v>
      </c>
      <c r="AR81" s="82">
        <f t="shared" si="31"/>
        <v>-8787.923076923078</v>
      </c>
      <c r="AS81" s="82" t="e">
        <f t="shared" si="31"/>
        <v>#VALUE!</v>
      </c>
      <c r="AT81" s="82">
        <f t="shared" si="31"/>
        <v>-9074.923076923078</v>
      </c>
      <c r="AU81" s="82" t="e">
        <f t="shared" si="31"/>
        <v>#VALUE!</v>
      </c>
      <c r="AV81" s="82">
        <f t="shared" si="31"/>
        <v>-7719.923076923078</v>
      </c>
      <c r="AW81" s="82" t="e">
        <f t="shared" si="31"/>
        <v>#VALUE!</v>
      </c>
      <c r="AX81" s="82">
        <f t="shared" si="31"/>
        <v>-7719.923076923078</v>
      </c>
      <c r="AY81" s="82" t="e">
        <f t="shared" si="31"/>
        <v>#VALUE!</v>
      </c>
      <c r="AZ81" s="82">
        <f t="shared" si="31"/>
        <v>-7719.923076923078</v>
      </c>
      <c r="BA81" s="82" t="e">
        <f t="shared" si="31"/>
        <v>#VALUE!</v>
      </c>
      <c r="BB81" s="82">
        <f t="shared" si="31"/>
        <v>-7719.923076923078</v>
      </c>
      <c r="BC81" s="82" t="e">
        <f t="shared" si="31"/>
        <v>#VALUE!</v>
      </c>
      <c r="BD81" s="82">
        <f t="shared" si="31"/>
        <v>-7444.923076923078</v>
      </c>
      <c r="BE81" s="82">
        <f t="shared" si="31"/>
        <v>-7627.923076923078</v>
      </c>
      <c r="BF81" s="82">
        <f t="shared" si="31"/>
        <v>-8787.923076923078</v>
      </c>
    </row>
    <row r="82" spans="2:58">
      <c r="B82" s="59" t="s">
        <v>314</v>
      </c>
      <c r="C82" s="129" t="s">
        <v>24</v>
      </c>
      <c r="D82" s="73">
        <f>1/3*0.5*'C&amp;B'!$E$19*(1-'1BedFlat'!D13)</f>
        <v>20</v>
      </c>
      <c r="E82" s="73">
        <f>1/3*0.5*'C&amp;B'!$E$19*(1-'1BedFlat'!E13)</f>
        <v>20</v>
      </c>
      <c r="F82" s="73">
        <f>1/3*0.5*'C&amp;B'!$E$19*(1-'1BedFlat'!G13)</f>
        <v>5</v>
      </c>
      <c r="G82" s="73">
        <f>1/3*0.5*'C&amp;B'!$E$19*(1-'1BedFlat'!I13)</f>
        <v>5</v>
      </c>
      <c r="H82" s="73">
        <f>1/3*0.5*'C&amp;B'!$E$19*(1-'1BedFlat'!K13)</f>
        <v>5</v>
      </c>
      <c r="I82" s="73">
        <f>1/3*0.5*'C&amp;B'!$E$19*(1-'1BedFlat'!M13)</f>
        <v>5</v>
      </c>
      <c r="J82" s="73">
        <f>1/3*0.5*'C&amp;B'!$E$19*(1-'1BedFlat'!O13)</f>
        <v>5</v>
      </c>
      <c r="K82" s="73">
        <f>1/3*0.5*'C&amp;B'!$E$19*(1-'1BedFlat'!Q13)</f>
        <v>5</v>
      </c>
      <c r="L82" s="73">
        <f>1/3*0.5*'C&amp;B'!$E$19*(1-'1BedFlat'!S13)</f>
        <v>20</v>
      </c>
      <c r="M82" s="73">
        <f>1/3*0.5*'C&amp;B'!$E$19*(1-'1BedFlat'!T13)</f>
        <v>20</v>
      </c>
      <c r="AO82" s="130" t="s">
        <v>614</v>
      </c>
      <c r="AP82" s="82" t="e">
        <f t="shared" si="31"/>
        <v>#VALUE!</v>
      </c>
      <c r="AQ82" s="82" t="e">
        <f t="shared" si="31"/>
        <v>#VALUE!</v>
      </c>
      <c r="AR82" s="82">
        <f t="shared" si="31"/>
        <v>-8787.923076923078</v>
      </c>
      <c r="AS82" s="82" t="e">
        <f t="shared" si="31"/>
        <v>#VALUE!</v>
      </c>
      <c r="AT82" s="82">
        <f t="shared" si="31"/>
        <v>-9074.923076923078</v>
      </c>
      <c r="AU82" s="82" t="e">
        <f t="shared" si="31"/>
        <v>#VALUE!</v>
      </c>
      <c r="AV82" s="82">
        <f t="shared" si="31"/>
        <v>-7719.923076923078</v>
      </c>
      <c r="AW82" s="82" t="e">
        <f t="shared" si="31"/>
        <v>#VALUE!</v>
      </c>
      <c r="AX82" s="82">
        <f t="shared" si="31"/>
        <v>-7719.923076923078</v>
      </c>
      <c r="AY82" s="82" t="e">
        <f t="shared" si="31"/>
        <v>#VALUE!</v>
      </c>
      <c r="AZ82" s="82">
        <f t="shared" si="31"/>
        <v>-7719.923076923078</v>
      </c>
      <c r="BA82" s="82" t="e">
        <f t="shared" si="31"/>
        <v>#VALUE!</v>
      </c>
      <c r="BB82" s="82">
        <f t="shared" si="31"/>
        <v>-7719.923076923078</v>
      </c>
      <c r="BC82" s="82" t="e">
        <f t="shared" si="31"/>
        <v>#VALUE!</v>
      </c>
      <c r="BD82" s="82">
        <f t="shared" si="31"/>
        <v>-7444.923076923078</v>
      </c>
      <c r="BE82" s="82">
        <f t="shared" si="31"/>
        <v>-7627.923076923078</v>
      </c>
      <c r="BF82" s="82">
        <f t="shared" si="31"/>
        <v>-8787.923076923078</v>
      </c>
    </row>
    <row r="83" spans="2:58">
      <c r="B83" s="59" t="s">
        <v>315</v>
      </c>
      <c r="C83" s="129" t="s">
        <v>24</v>
      </c>
      <c r="D83" s="73">
        <f>1/3*(D14/20)*'C&amp;B'!$E$19</f>
        <v>10</v>
      </c>
      <c r="E83" s="73">
        <f>1/3*(E14/20)*'C&amp;B'!$E$19</f>
        <v>10</v>
      </c>
      <c r="F83" s="73">
        <f>1/3*(G14/20)*'C&amp;B'!$E$19</f>
        <v>8</v>
      </c>
      <c r="G83" s="73">
        <f>1/3*(I14/20)*'C&amp;B'!$E$19</f>
        <v>8</v>
      </c>
      <c r="H83" s="73">
        <f>1/3*(K14/20)*'C&amp;B'!$E$19</f>
        <v>8</v>
      </c>
      <c r="I83" s="73">
        <f>1/3*(M14/20)*'C&amp;B'!$E$19</f>
        <v>8</v>
      </c>
      <c r="J83" s="73">
        <f>1/3*(O14/20)*'C&amp;B'!$E$19</f>
        <v>8</v>
      </c>
      <c r="K83" s="73">
        <f>1/3*(Q14/20)*'C&amp;B'!$E$19</f>
        <v>8</v>
      </c>
      <c r="L83" s="73">
        <f>1/3*(S14/20)*'C&amp;B'!$E$19</f>
        <v>10</v>
      </c>
      <c r="M83" s="73">
        <f>1/3*(T14/20)*'C&amp;B'!$E$19</f>
        <v>10</v>
      </c>
      <c r="AO83" s="130" t="s">
        <v>615</v>
      </c>
      <c r="AP83" s="82" t="e">
        <f t="shared" si="31"/>
        <v>#VALUE!</v>
      </c>
      <c r="AQ83" s="82" t="e">
        <f t="shared" si="31"/>
        <v>#VALUE!</v>
      </c>
      <c r="AR83" s="82">
        <f t="shared" si="31"/>
        <v>-6048.7852807588715</v>
      </c>
      <c r="AS83" s="82" t="e">
        <f t="shared" si="31"/>
        <v>#VALUE!</v>
      </c>
      <c r="AT83" s="82">
        <f t="shared" si="31"/>
        <v>-6361.8678720607968</v>
      </c>
      <c r="AU83" s="82" t="e">
        <f t="shared" si="31"/>
        <v>#VALUE!</v>
      </c>
      <c r="AV83" s="82" t="e">
        <f t="shared" si="31"/>
        <v>#VALUE!</v>
      </c>
      <c r="AW83" s="82" t="e">
        <f t="shared" si="31"/>
        <v>#VALUE!</v>
      </c>
      <c r="AX83" s="82" t="e">
        <f t="shared" si="31"/>
        <v>#VALUE!</v>
      </c>
      <c r="AY83" s="82" t="e">
        <f t="shared" si="31"/>
        <v>#VALUE!</v>
      </c>
      <c r="AZ83" s="82" t="e">
        <f t="shared" si="31"/>
        <v>#VALUE!</v>
      </c>
      <c r="BA83" s="82" t="e">
        <f t="shared" si="31"/>
        <v>#VALUE!</v>
      </c>
      <c r="BB83" s="82" t="e">
        <f t="shared" si="31"/>
        <v>#VALUE!</v>
      </c>
      <c r="BC83" s="82" t="e">
        <f t="shared" si="31"/>
        <v>#VALUE!</v>
      </c>
      <c r="BD83" s="82" t="e">
        <f t="shared" si="31"/>
        <v>#VALUE!</v>
      </c>
      <c r="BE83" s="82">
        <f t="shared" si="31"/>
        <v>-4949.5898795676912</v>
      </c>
      <c r="BF83" s="82">
        <f t="shared" si="31"/>
        <v>-5908.4864245579629</v>
      </c>
    </row>
    <row r="84" spans="2:58">
      <c r="B84" s="59" t="s">
        <v>316</v>
      </c>
      <c r="C84" s="129" t="s">
        <v>24</v>
      </c>
      <c r="D84" s="73">
        <f>SUM(D76:D81)</f>
        <v>33.335000000000001</v>
      </c>
      <c r="E84" s="73">
        <f t="shared" ref="E84:M84" si="32">SUM(E76:E81)</f>
        <v>35.795000000000002</v>
      </c>
      <c r="F84" s="73">
        <f t="shared" si="32"/>
        <v>47.024999999999999</v>
      </c>
      <c r="G84" s="73">
        <f t="shared" si="32"/>
        <v>47.024999999999999</v>
      </c>
      <c r="H84" s="73">
        <f t="shared" si="32"/>
        <v>47.024999999999999</v>
      </c>
      <c r="I84" s="73">
        <f t="shared" si="32"/>
        <v>47.024999999999999</v>
      </c>
      <c r="J84" s="73">
        <f t="shared" si="32"/>
        <v>47.024999999999999</v>
      </c>
      <c r="K84" s="73">
        <f t="shared" si="32"/>
        <v>36.673999999999999</v>
      </c>
      <c r="L84" s="73">
        <f t="shared" si="32"/>
        <v>28.375000000000004</v>
      </c>
      <c r="M84" s="73">
        <f t="shared" si="32"/>
        <v>35.795000000000002</v>
      </c>
      <c r="AO84" s="133" t="s">
        <v>668</v>
      </c>
      <c r="AP84" s="82"/>
      <c r="AQ84" s="82"/>
      <c r="AR84" s="82"/>
      <c r="AS84" s="82"/>
      <c r="AT84" s="82"/>
      <c r="AU84" s="82"/>
      <c r="AV84" s="82"/>
      <c r="AW84" s="82"/>
      <c r="AX84" s="82"/>
      <c r="AY84" s="82"/>
      <c r="AZ84" s="82"/>
      <c r="BA84" s="82"/>
      <c r="BB84" s="82"/>
      <c r="BC84" s="82"/>
      <c r="BD84" s="82"/>
      <c r="BE84" s="82"/>
      <c r="BF84" s="82"/>
    </row>
    <row r="85" spans="2:58">
      <c r="B85" s="59" t="s">
        <v>317</v>
      </c>
      <c r="C85" s="129" t="s">
        <v>24</v>
      </c>
      <c r="D85" s="73">
        <f>SUM(D82:D83)</f>
        <v>30</v>
      </c>
      <c r="E85" s="73">
        <f t="shared" ref="E85:M85" si="33">SUM(E82:E83)</f>
        <v>30</v>
      </c>
      <c r="F85" s="73">
        <f t="shared" si="33"/>
        <v>13</v>
      </c>
      <c r="G85" s="73">
        <f t="shared" si="33"/>
        <v>13</v>
      </c>
      <c r="H85" s="73">
        <f t="shared" si="33"/>
        <v>13</v>
      </c>
      <c r="I85" s="73">
        <f t="shared" si="33"/>
        <v>13</v>
      </c>
      <c r="J85" s="73">
        <f t="shared" si="33"/>
        <v>13</v>
      </c>
      <c r="K85" s="73">
        <f t="shared" si="33"/>
        <v>13</v>
      </c>
      <c r="L85" s="73">
        <f t="shared" si="33"/>
        <v>30</v>
      </c>
      <c r="M85" s="73">
        <f t="shared" si="33"/>
        <v>30</v>
      </c>
      <c r="AO85" s="130" t="s">
        <v>609</v>
      </c>
      <c r="AP85" s="82" t="e">
        <f>AP66-$BE$66</f>
        <v>#VALUE!</v>
      </c>
      <c r="AQ85" s="82" t="e">
        <f t="shared" ref="AQ85:BF85" si="34">AQ66-$BE$66</f>
        <v>#VALUE!</v>
      </c>
      <c r="AR85" s="82">
        <f t="shared" si="34"/>
        <v>-1099.1954011911803</v>
      </c>
      <c r="AS85" s="82" t="e">
        <f t="shared" si="34"/>
        <v>#VALUE!</v>
      </c>
      <c r="AT85" s="82">
        <f t="shared" si="34"/>
        <v>-1412.2779924931056</v>
      </c>
      <c r="AU85" s="82" t="e">
        <f t="shared" si="34"/>
        <v>#VALUE!</v>
      </c>
      <c r="AV85" s="82">
        <f t="shared" si="34"/>
        <v>299.71548285487734</v>
      </c>
      <c r="AW85" s="82" t="e">
        <f t="shared" si="34"/>
        <v>#VALUE!</v>
      </c>
      <c r="AX85" s="82">
        <f t="shared" si="34"/>
        <v>299.71548285487734</v>
      </c>
      <c r="AY85" s="82" t="e">
        <f t="shared" si="34"/>
        <v>#VALUE!</v>
      </c>
      <c r="AZ85" s="82">
        <f t="shared" si="34"/>
        <v>299.71548285487734</v>
      </c>
      <c r="BA85" s="82" t="e">
        <f t="shared" si="34"/>
        <v>#VALUE!</v>
      </c>
      <c r="BB85" s="82">
        <f t="shared" si="34"/>
        <v>255.36130006287203</v>
      </c>
      <c r="BC85" s="82" t="e">
        <f t="shared" si="34"/>
        <v>#VALUE!</v>
      </c>
      <c r="BD85" s="82">
        <f t="shared" si="34"/>
        <v>453.14585254686244</v>
      </c>
      <c r="BE85" s="82">
        <f t="shared" si="34"/>
        <v>0</v>
      </c>
      <c r="BF85" s="82">
        <f t="shared" si="34"/>
        <v>-958.89654499027165</v>
      </c>
    </row>
    <row r="86" spans="2:58">
      <c r="B86" s="59" t="s">
        <v>318</v>
      </c>
      <c r="C86" s="129" t="s">
        <v>24</v>
      </c>
      <c r="D86" s="73">
        <f>SUM(D84:D85)</f>
        <v>63.335000000000001</v>
      </c>
      <c r="E86" s="73">
        <f t="shared" ref="E86:M86" si="35">SUM(E84:E85)</f>
        <v>65.795000000000002</v>
      </c>
      <c r="F86" s="73">
        <f t="shared" si="35"/>
        <v>60.024999999999999</v>
      </c>
      <c r="G86" s="73">
        <f t="shared" si="35"/>
        <v>60.024999999999999</v>
      </c>
      <c r="H86" s="73">
        <f t="shared" si="35"/>
        <v>60.024999999999999</v>
      </c>
      <c r="I86" s="73">
        <f t="shared" si="35"/>
        <v>60.024999999999999</v>
      </c>
      <c r="J86" s="73">
        <f t="shared" si="35"/>
        <v>60.024999999999999</v>
      </c>
      <c r="K86" s="73">
        <f t="shared" si="35"/>
        <v>49.673999999999999</v>
      </c>
      <c r="L86" s="73">
        <f t="shared" si="35"/>
        <v>58.375</v>
      </c>
      <c r="M86" s="73">
        <f t="shared" si="35"/>
        <v>65.795000000000002</v>
      </c>
      <c r="AO86" s="130" t="s">
        <v>610</v>
      </c>
      <c r="AP86" s="82" t="e">
        <f t="shared" ref="AP86:BF87" si="36">AP67-$BE$66</f>
        <v>#VALUE!</v>
      </c>
      <c r="AQ86" s="82" t="e">
        <f t="shared" si="36"/>
        <v>#VALUE!</v>
      </c>
      <c r="AR86" s="82">
        <f t="shared" si="36"/>
        <v>-942.96546999380735</v>
      </c>
      <c r="AS86" s="82" t="e">
        <f t="shared" si="36"/>
        <v>#VALUE!</v>
      </c>
      <c r="AT86" s="82">
        <f t="shared" si="36"/>
        <v>-1256.0480612957363</v>
      </c>
      <c r="AU86" s="82" t="e">
        <f t="shared" si="36"/>
        <v>#VALUE!</v>
      </c>
      <c r="AV86" s="82">
        <f t="shared" si="36"/>
        <v>455.94541405224663</v>
      </c>
      <c r="AW86" s="82" t="e">
        <f t="shared" si="36"/>
        <v>#VALUE!</v>
      </c>
      <c r="AX86" s="82">
        <f t="shared" si="36"/>
        <v>455.94541405224663</v>
      </c>
      <c r="AY86" s="82" t="e">
        <f t="shared" si="36"/>
        <v>#VALUE!</v>
      </c>
      <c r="AZ86" s="82">
        <f t="shared" si="36"/>
        <v>455.94541405224663</v>
      </c>
      <c r="BA86" s="82" t="e">
        <f t="shared" si="36"/>
        <v>#VALUE!</v>
      </c>
      <c r="BB86" s="82">
        <f t="shared" si="36"/>
        <v>411.59123126024497</v>
      </c>
      <c r="BC86" s="82" t="e">
        <f t="shared" si="36"/>
        <v>#VALUE!</v>
      </c>
      <c r="BD86" s="82">
        <f t="shared" si="36"/>
        <v>609.37578374423538</v>
      </c>
      <c r="BE86" s="82">
        <f t="shared" si="36"/>
        <v>156.22993119737293</v>
      </c>
      <c r="BF86" s="82">
        <f t="shared" si="36"/>
        <v>-802.66661379290235</v>
      </c>
    </row>
    <row r="87" spans="2:58">
      <c r="B87" s="165" t="s">
        <v>785</v>
      </c>
      <c r="C87" s="129" t="s">
        <v>450</v>
      </c>
      <c r="D87" s="73">
        <f>$C$92*(D86^2)+(D86*$C$93)+$C$94</f>
        <v>27.388964571999963</v>
      </c>
      <c r="E87" s="53">
        <f>E27</f>
        <v>27.93</v>
      </c>
      <c r="F87" s="73">
        <f>$C$92*(F86^2)+(F86*$C$93)+$C$94</f>
        <v>22.0997792</v>
      </c>
      <c r="G87" s="73">
        <f t="shared" ref="G87:I87" si="37">$C$92*(G86^2)+(G86*$C$93)+$C$94</f>
        <v>22.0997792</v>
      </c>
      <c r="H87" s="73">
        <f t="shared" si="37"/>
        <v>22.0997792</v>
      </c>
      <c r="I87" s="73">
        <f t="shared" si="37"/>
        <v>22.0997792</v>
      </c>
      <c r="J87" s="53">
        <f>O27</f>
        <v>19.399999999999999</v>
      </c>
      <c r="K87" s="53">
        <f>Q27</f>
        <v>14.7</v>
      </c>
      <c r="L87" s="73">
        <f>$C$92*(L86^2)+(L86*$C$93)+$C$94</f>
        <v>19.986297500000006</v>
      </c>
      <c r="M87" s="73">
        <f>$C$92*(M86^2)+(M86*$C$93)+$C$94</f>
        <v>32.227193188000001</v>
      </c>
      <c r="AO87" s="130" t="s">
        <v>611</v>
      </c>
      <c r="AP87" s="82" t="e">
        <f t="shared" si="36"/>
        <v>#VALUE!</v>
      </c>
      <c r="AQ87" s="82" t="e">
        <f t="shared" si="36"/>
        <v>#VALUE!</v>
      </c>
      <c r="AR87" s="82">
        <f t="shared" si="36"/>
        <v>-786.73553879643805</v>
      </c>
      <c r="AS87" s="82" t="e">
        <f t="shared" si="36"/>
        <v>#VALUE!</v>
      </c>
      <c r="AT87" s="82">
        <f t="shared" si="36"/>
        <v>-1099.8181300983633</v>
      </c>
      <c r="AU87" s="82" t="e">
        <f t="shared" si="36"/>
        <v>#VALUE!</v>
      </c>
      <c r="AV87" s="82">
        <f t="shared" si="36"/>
        <v>612.17534524961593</v>
      </c>
      <c r="AW87" s="82" t="e">
        <f t="shared" si="36"/>
        <v>#VALUE!</v>
      </c>
      <c r="AX87" s="82">
        <f t="shared" si="36"/>
        <v>612.17534524961593</v>
      </c>
      <c r="AY87" s="82" t="e">
        <f t="shared" si="36"/>
        <v>#VALUE!</v>
      </c>
      <c r="AZ87" s="82">
        <f t="shared" si="36"/>
        <v>612.17534524961593</v>
      </c>
      <c r="BA87" s="82" t="e">
        <f t="shared" si="36"/>
        <v>#VALUE!</v>
      </c>
      <c r="BB87" s="82">
        <f t="shared" si="36"/>
        <v>567.82116245761426</v>
      </c>
      <c r="BC87" s="82" t="e">
        <f t="shared" si="36"/>
        <v>#VALUE!</v>
      </c>
      <c r="BD87" s="82">
        <f t="shared" si="36"/>
        <v>765.60571494160467</v>
      </c>
      <c r="BE87" s="82">
        <f t="shared" si="36"/>
        <v>312.45986239474223</v>
      </c>
      <c r="BF87" s="82">
        <f t="shared" si="36"/>
        <v>-646.43668259553306</v>
      </c>
    </row>
    <row r="88" spans="2:58">
      <c r="B88" s="166"/>
      <c r="C88" s="167"/>
      <c r="D88" s="168"/>
      <c r="E88" s="168"/>
      <c r="F88" s="168"/>
      <c r="G88" s="168"/>
      <c r="H88" s="168"/>
      <c r="I88" s="168"/>
      <c r="J88" s="168"/>
      <c r="K88" s="168"/>
      <c r="L88" s="168"/>
      <c r="M88" s="168"/>
      <c r="AO88" s="130"/>
      <c r="AP88" s="82"/>
      <c r="AQ88" s="82"/>
      <c r="AR88" s="82"/>
      <c r="AS88" s="82"/>
      <c r="AT88" s="82"/>
      <c r="AU88" s="82"/>
      <c r="AV88" s="82"/>
      <c r="AW88" s="82"/>
      <c r="AX88" s="82"/>
      <c r="AY88" s="82"/>
      <c r="AZ88" s="82"/>
      <c r="BA88" s="82"/>
      <c r="BB88" s="82"/>
      <c r="BC88" s="82"/>
      <c r="BD88" s="82"/>
      <c r="BE88" s="82"/>
      <c r="BF88" s="82"/>
    </row>
    <row r="89" spans="2:58">
      <c r="B89" s="1" t="s">
        <v>390</v>
      </c>
      <c r="AO89" s="130" t="s">
        <v>612</v>
      </c>
      <c r="AP89" s="82" t="e">
        <f t="shared" ref="AP89:BF89" si="38">AP69-$BE$66</f>
        <v>#VALUE!</v>
      </c>
      <c r="AQ89" s="82" t="e">
        <f t="shared" si="38"/>
        <v>#VALUE!</v>
      </c>
      <c r="AR89" s="82">
        <f t="shared" si="38"/>
        <v>-630.50560759906875</v>
      </c>
      <c r="AS89" s="82" t="e">
        <f t="shared" si="38"/>
        <v>#VALUE!</v>
      </c>
      <c r="AT89" s="82">
        <f t="shared" si="38"/>
        <v>-943.58819890099403</v>
      </c>
      <c r="AU89" s="82" t="e">
        <f t="shared" si="38"/>
        <v>#VALUE!</v>
      </c>
      <c r="AV89" s="82">
        <f t="shared" si="38"/>
        <v>768.40527644698886</v>
      </c>
      <c r="AW89" s="82" t="e">
        <f t="shared" si="38"/>
        <v>#VALUE!</v>
      </c>
      <c r="AX89" s="82">
        <f t="shared" si="38"/>
        <v>768.40527644698886</v>
      </c>
      <c r="AY89" s="82" t="e">
        <f t="shared" si="38"/>
        <v>#VALUE!</v>
      </c>
      <c r="AZ89" s="82">
        <f t="shared" si="38"/>
        <v>768.40527644698886</v>
      </c>
      <c r="BA89" s="82" t="e">
        <f t="shared" si="38"/>
        <v>#VALUE!</v>
      </c>
      <c r="BB89" s="82">
        <f t="shared" si="38"/>
        <v>724.05109365498356</v>
      </c>
      <c r="BC89" s="82" t="e">
        <f t="shared" si="38"/>
        <v>#VALUE!</v>
      </c>
      <c r="BD89" s="82">
        <f t="shared" si="38"/>
        <v>921.83564613897397</v>
      </c>
      <c r="BE89" s="82">
        <f t="shared" si="38"/>
        <v>468.68979359211153</v>
      </c>
      <c r="BF89" s="82">
        <f t="shared" si="38"/>
        <v>-490.20675139816012</v>
      </c>
    </row>
    <row r="90" spans="2:58">
      <c r="B90" t="s">
        <v>391</v>
      </c>
      <c r="AO90" s="130" t="s">
        <v>613</v>
      </c>
      <c r="AP90" s="82" t="e">
        <f t="shared" ref="AP90:BF90" si="39">AP70-$BE$66</f>
        <v>#VALUE!</v>
      </c>
      <c r="AQ90" s="82" t="e">
        <f t="shared" si="39"/>
        <v>#VALUE!</v>
      </c>
      <c r="AR90" s="82">
        <f t="shared" si="39"/>
        <v>-474.27567640169946</v>
      </c>
      <c r="AS90" s="82" t="e">
        <f t="shared" si="39"/>
        <v>#VALUE!</v>
      </c>
      <c r="AT90" s="82">
        <f t="shared" si="39"/>
        <v>-787.35826770362473</v>
      </c>
      <c r="AU90" s="82" t="e">
        <f t="shared" si="39"/>
        <v>#VALUE!</v>
      </c>
      <c r="AV90" s="82">
        <f t="shared" si="39"/>
        <v>924.63520764435816</v>
      </c>
      <c r="AW90" s="82" t="e">
        <f t="shared" si="39"/>
        <v>#VALUE!</v>
      </c>
      <c r="AX90" s="82">
        <f t="shared" si="39"/>
        <v>924.63520764435816</v>
      </c>
      <c r="AY90" s="82" t="e">
        <f t="shared" si="39"/>
        <v>#VALUE!</v>
      </c>
      <c r="AZ90" s="82">
        <f t="shared" si="39"/>
        <v>924.63520764435816</v>
      </c>
      <c r="BA90" s="82" t="e">
        <f t="shared" si="39"/>
        <v>#VALUE!</v>
      </c>
      <c r="BB90" s="82">
        <f t="shared" si="39"/>
        <v>880.2810248523565</v>
      </c>
      <c r="BC90" s="82" t="e">
        <f t="shared" si="39"/>
        <v>#VALUE!</v>
      </c>
      <c r="BD90" s="82">
        <f t="shared" si="39"/>
        <v>1078.0655773363433</v>
      </c>
      <c r="BE90" s="82">
        <f t="shared" si="39"/>
        <v>624.91972478948446</v>
      </c>
      <c r="BF90" s="82">
        <f t="shared" si="39"/>
        <v>-333.97682020079083</v>
      </c>
    </row>
    <row r="91" spans="2:58">
      <c r="B91" t="s">
        <v>392</v>
      </c>
      <c r="AO91" s="130" t="s">
        <v>614</v>
      </c>
      <c r="AP91" s="82" t="e">
        <f t="shared" ref="AP91:BF91" si="40">AP71-$BE$66</f>
        <v>#VALUE!</v>
      </c>
      <c r="AQ91" s="82" t="e">
        <f t="shared" si="40"/>
        <v>#VALUE!</v>
      </c>
      <c r="AR91" s="82">
        <f t="shared" si="40"/>
        <v>-318.04574520432652</v>
      </c>
      <c r="AS91" s="82" t="e">
        <f t="shared" si="40"/>
        <v>#VALUE!</v>
      </c>
      <c r="AT91" s="82">
        <f t="shared" si="40"/>
        <v>-631.1283365062518</v>
      </c>
      <c r="AU91" s="82" t="e">
        <f t="shared" si="40"/>
        <v>#VALUE!</v>
      </c>
      <c r="AV91" s="82">
        <f t="shared" si="40"/>
        <v>1080.8651388417275</v>
      </c>
      <c r="AW91" s="82" t="e">
        <f t="shared" si="40"/>
        <v>#VALUE!</v>
      </c>
      <c r="AX91" s="82">
        <f t="shared" si="40"/>
        <v>1080.8651388417275</v>
      </c>
      <c r="AY91" s="82" t="e">
        <f t="shared" si="40"/>
        <v>#VALUE!</v>
      </c>
      <c r="AZ91" s="82">
        <f t="shared" si="40"/>
        <v>1080.8651388417275</v>
      </c>
      <c r="BA91" s="82" t="e">
        <f t="shared" si="40"/>
        <v>#VALUE!</v>
      </c>
      <c r="BB91" s="82">
        <f t="shared" si="40"/>
        <v>1036.5109560497258</v>
      </c>
      <c r="BC91" s="82" t="e">
        <f t="shared" si="40"/>
        <v>#VALUE!</v>
      </c>
      <c r="BD91" s="82">
        <f t="shared" si="40"/>
        <v>1234.2955085337162</v>
      </c>
      <c r="BE91" s="82">
        <f t="shared" si="40"/>
        <v>781.14965598685376</v>
      </c>
      <c r="BF91" s="82">
        <f t="shared" si="40"/>
        <v>-177.74688900342153</v>
      </c>
    </row>
    <row r="92" spans="2:58">
      <c r="B92" t="s">
        <v>393</v>
      </c>
      <c r="C92" s="162">
        <v>6.3920000000000005E-2</v>
      </c>
      <c r="AO92" s="130" t="s">
        <v>615</v>
      </c>
      <c r="AP92" s="82" t="e">
        <f t="shared" ref="AP92:BF92" si="41">AP72-$BE$66</f>
        <v>#VALUE!</v>
      </c>
      <c r="AQ92" s="82" t="e">
        <f t="shared" si="41"/>
        <v>#VALUE!</v>
      </c>
      <c r="AR92" s="82">
        <f t="shared" si="41"/>
        <v>463.1039107825236</v>
      </c>
      <c r="AS92" s="82" t="e">
        <f t="shared" si="41"/>
        <v>#VALUE!</v>
      </c>
      <c r="AT92" s="82">
        <f t="shared" si="41"/>
        <v>150.02131948059832</v>
      </c>
      <c r="AU92" s="82" t="e">
        <f t="shared" si="41"/>
        <v>#VALUE!</v>
      </c>
      <c r="AV92" s="82" t="e">
        <f t="shared" si="41"/>
        <v>#VALUE!</v>
      </c>
      <c r="AW92" s="82" t="e">
        <f t="shared" si="41"/>
        <v>#VALUE!</v>
      </c>
      <c r="AX92" s="82" t="e">
        <f t="shared" si="41"/>
        <v>#VALUE!</v>
      </c>
      <c r="AY92" s="82" t="e">
        <f t="shared" si="41"/>
        <v>#VALUE!</v>
      </c>
      <c r="AZ92" s="82" t="e">
        <f t="shared" si="41"/>
        <v>#VALUE!</v>
      </c>
      <c r="BA92" s="82" t="e">
        <f t="shared" si="41"/>
        <v>#VALUE!</v>
      </c>
      <c r="BB92" s="82" t="e">
        <f t="shared" si="41"/>
        <v>#VALUE!</v>
      </c>
      <c r="BC92" s="82" t="e">
        <f t="shared" si="41"/>
        <v>#VALUE!</v>
      </c>
      <c r="BD92" s="82" t="e">
        <f t="shared" si="41"/>
        <v>#VALUE!</v>
      </c>
      <c r="BE92" s="82">
        <f t="shared" si="41"/>
        <v>1562.2993119737039</v>
      </c>
      <c r="BF92" s="82">
        <f t="shared" si="41"/>
        <v>603.40276698343223</v>
      </c>
    </row>
    <row r="93" spans="2:58">
      <c r="B93" t="s">
        <v>394</v>
      </c>
      <c r="C93" s="162">
        <v>-6.2872300000000001</v>
      </c>
    </row>
    <row r="94" spans="2:58">
      <c r="B94" t="s">
        <v>395</v>
      </c>
      <c r="C94" s="162">
        <v>169.18696</v>
      </c>
      <c r="AO94" s="11" t="s">
        <v>717</v>
      </c>
    </row>
    <row r="95" spans="2:58" ht="72">
      <c r="AO95" s="144" t="s">
        <v>16</v>
      </c>
      <c r="AP95" s="117" t="s">
        <v>343</v>
      </c>
      <c r="AQ95" s="117" t="s">
        <v>435</v>
      </c>
      <c r="AR95" s="117" t="s">
        <v>436</v>
      </c>
      <c r="AS95" s="117" t="s">
        <v>437</v>
      </c>
      <c r="AT95" s="117" t="s">
        <v>438</v>
      </c>
      <c r="AU95" s="117" t="s">
        <v>439</v>
      </c>
      <c r="AV95" s="117" t="s">
        <v>440</v>
      </c>
      <c r="AW95" s="117" t="s">
        <v>441</v>
      </c>
      <c r="AX95" s="117" t="s">
        <v>442</v>
      </c>
      <c r="AY95" s="117" t="s">
        <v>443</v>
      </c>
      <c r="AZ95" s="117" t="s">
        <v>444</v>
      </c>
      <c r="BA95" s="117" t="s">
        <v>445</v>
      </c>
      <c r="BB95" s="117" t="s">
        <v>446</v>
      </c>
      <c r="BC95" s="117" t="s">
        <v>447</v>
      </c>
      <c r="BD95" s="117" t="s">
        <v>677</v>
      </c>
      <c r="BE95" s="117" t="s">
        <v>351</v>
      </c>
      <c r="BF95" s="117" t="s">
        <v>791</v>
      </c>
    </row>
    <row r="96" spans="2:58">
      <c r="AO96" s="133" t="s">
        <v>667</v>
      </c>
      <c r="AP96" s="132"/>
      <c r="AQ96" s="132"/>
      <c r="AR96" s="132"/>
      <c r="AS96" s="132"/>
      <c r="AT96" s="132"/>
      <c r="AU96" s="132"/>
      <c r="AV96" s="132"/>
      <c r="AW96" s="132"/>
      <c r="AX96" s="132"/>
      <c r="AY96" s="132"/>
      <c r="AZ96" s="132"/>
      <c r="BA96" s="132"/>
      <c r="BB96" s="132"/>
      <c r="BC96" s="132"/>
      <c r="BD96" s="132"/>
      <c r="BE96" s="132"/>
      <c r="BF96" s="132"/>
    </row>
    <row r="97" spans="2:58">
      <c r="B97" s="1" t="s">
        <v>715</v>
      </c>
      <c r="AO97" s="130" t="s">
        <v>609</v>
      </c>
      <c r="AP97" s="82" cm="1">
        <f t="array" ref="AP97">AP58-MIN(IF(ISNUMBER($AP$58:$BE$58),$AP$58:$BE$58))</f>
        <v>9074.923076923078</v>
      </c>
      <c r="AQ97" s="82" cm="1">
        <f t="array" ref="AQ97">AQ58-MIN(IF(ISNUMBER($AP$58:$BE$58),$AP$58:$BE$58))</f>
        <v>8470.8575901855693</v>
      </c>
      <c r="AR97" s="82" cm="1">
        <f t="array" ref="AR97">AR58-MIN(IF(ISNUMBER($AP$58:$BE$58),$AP$58:$BE$58))</f>
        <v>287</v>
      </c>
      <c r="AS97" s="82" cm="1">
        <f t="array" ref="AS97">AS58-MIN(IF(ISNUMBER($AP$58:$BE$58),$AP$58:$BE$58))</f>
        <v>7898.5806229811133</v>
      </c>
      <c r="AT97" s="82" cm="1">
        <f t="array" ref="AT97">AT58-MIN(IF(ISNUMBER($AP$58:$BE$58),$AP$58:$BE$58))</f>
        <v>0</v>
      </c>
      <c r="AU97" s="82" cm="1">
        <f t="array" ref="AU97">AU58-MIN(IF(ISNUMBER($AP$58:$BE$58),$AP$58:$BE$58))</f>
        <v>9610.5740983290962</v>
      </c>
      <c r="AV97" s="82" cm="1">
        <f t="array" ref="AV97">AV58-MIN(IF(ISNUMBER($AP$58:$BE$58),$AP$58:$BE$58))</f>
        <v>1355</v>
      </c>
      <c r="AW97" s="82" cm="1">
        <f t="array" ref="AW97">AW58-MIN(IF(ISNUMBER($AP$58:$BE$58),$AP$58:$BE$58))</f>
        <v>9610.5740983290962</v>
      </c>
      <c r="AX97" s="82" cm="1">
        <f t="array" ref="AX97">AX58-MIN(IF(ISNUMBER($AP$58:$BE$58),$AP$58:$BE$58))</f>
        <v>1355</v>
      </c>
      <c r="AY97" s="82" cm="1">
        <f t="array" ref="AY97">AY58-MIN(IF(ISNUMBER($AP$58:$BE$58),$AP$58:$BE$58))</f>
        <v>9610.5740983290962</v>
      </c>
      <c r="AZ97" s="82" cm="1">
        <f t="array" ref="AZ97">AZ58-MIN(IF(ISNUMBER($AP$58:$BE$58),$AP$58:$BE$58))</f>
        <v>1355</v>
      </c>
      <c r="BA97" s="82" cm="1">
        <f t="array" ref="BA97">BA58-MIN(IF(ISNUMBER($AP$58:$BE$58),$AP$58:$BE$58))</f>
        <v>9350.3959311134313</v>
      </c>
      <c r="BB97" s="82" cm="1">
        <f t="array" ref="BB97">BB58-MIN(IF(ISNUMBER($AP$58:$BE$58),$AP$58:$BE$58))</f>
        <v>1355</v>
      </c>
      <c r="BC97" s="82" cm="1">
        <f t="array" ref="BC97">BC58-MIN(IF(ISNUMBER($AP$58:$BE$58),$AP$58:$BE$58))</f>
        <v>9172.4561551815277</v>
      </c>
      <c r="BD97" s="82" cm="1">
        <f t="array" ref="BD97">BD58-MIN(IF(ISNUMBER($AP$58:$BE$58),$AP$58:$BE$58))</f>
        <v>1630</v>
      </c>
      <c r="BE97" s="82" cm="1">
        <f t="array" ref="BE97">BE58-MIN(IF(ISNUMBER($AP$58:$BE$58),$AP$58:$BE$58))</f>
        <v>1447</v>
      </c>
      <c r="BF97" s="82" cm="1">
        <f t="array" ref="BF97">BF58-MIN(IF(ISNUMBER($AP$58:$BF$58),$AP$58:$BF$58))</f>
        <v>287</v>
      </c>
    </row>
    <row r="98" spans="2:58">
      <c r="B98" t="s">
        <v>722</v>
      </c>
      <c r="AO98" s="130" t="s">
        <v>610</v>
      </c>
      <c r="AP98" s="82" cm="1">
        <f t="array" ref="AP98">AP59-MIN(IF(ISNUMBER($AP$58:$BE$58),$AP$58:$BE$58))</f>
        <v>9074.923076923078</v>
      </c>
      <c r="AQ98" s="82" t="e" cm="1">
        <f t="array" ref="AQ98">AQ59-MIN(IF(ISNUMBER($AP$58:$BE$58),$AP$58:$BE$58))</f>
        <v>#VALUE!</v>
      </c>
      <c r="AR98" s="82" cm="1">
        <f t="array" ref="AR98">AR59-MIN(IF(ISNUMBER($AP$58:$BE$58),$AP$58:$BE$58))</f>
        <v>287</v>
      </c>
      <c r="AS98" s="82" t="e" cm="1">
        <f t="array" ref="AS98">AS59-MIN(IF(ISNUMBER($AP$58:$BE$58),$AP$58:$BE$58))</f>
        <v>#VALUE!</v>
      </c>
      <c r="AT98" s="82" cm="1">
        <f t="array" ref="AT98">AT59-MIN(IF(ISNUMBER($AP$58:$BE$58),$AP$58:$BE$58))</f>
        <v>0</v>
      </c>
      <c r="AU98" s="82" t="e" cm="1">
        <f t="array" ref="AU98">AU59-MIN(IF(ISNUMBER($AP$58:$BE$58),$AP$58:$BE$58))</f>
        <v>#VALUE!</v>
      </c>
      <c r="AV98" s="82" cm="1">
        <f t="array" ref="AV98">AV59-MIN(IF(ISNUMBER($AP$58:$BE$58),$AP$58:$BE$58))</f>
        <v>1355</v>
      </c>
      <c r="AW98" s="82" t="e" cm="1">
        <f t="array" ref="AW98">AW59-MIN(IF(ISNUMBER($AP$58:$BE$58),$AP$58:$BE$58))</f>
        <v>#VALUE!</v>
      </c>
      <c r="AX98" s="82" cm="1">
        <f t="array" ref="AX98">AX59-MIN(IF(ISNUMBER($AP$58:$BE$58),$AP$58:$BE$58))</f>
        <v>1355</v>
      </c>
      <c r="AY98" s="82" t="e" cm="1">
        <f t="array" ref="AY98">AY59-MIN(IF(ISNUMBER($AP$58:$BE$58),$AP$58:$BE$58))</f>
        <v>#VALUE!</v>
      </c>
      <c r="AZ98" s="82" cm="1">
        <f t="array" ref="AZ98">AZ59-MIN(IF(ISNUMBER($AP$58:$BE$58),$AP$58:$BE$58))</f>
        <v>1355</v>
      </c>
      <c r="BA98" s="82" t="e" cm="1">
        <f t="array" ref="BA98">BA59-MIN(IF(ISNUMBER($AP$58:$BE$58),$AP$58:$BE$58))</f>
        <v>#VALUE!</v>
      </c>
      <c r="BB98" s="82" cm="1">
        <f t="array" ref="BB98">BB59-MIN(IF(ISNUMBER($AP$58:$BE$58),$AP$58:$BE$58))</f>
        <v>1355</v>
      </c>
      <c r="BC98" s="82" cm="1">
        <f t="array" ref="BC98">BC59-MIN(IF(ISNUMBER($AP$58:$BE$58),$AP$58:$BE$58))</f>
        <v>9616.3640363761733</v>
      </c>
      <c r="BD98" s="82" cm="1">
        <f t="array" ref="BD98">BD59-MIN(IF(ISNUMBER($AP$58:$BE$58),$AP$58:$BE$58))</f>
        <v>1630</v>
      </c>
      <c r="BE98" s="82" cm="1">
        <f t="array" ref="BE98">BE59-MIN(IF(ISNUMBER($AP$58:$BE$58),$AP$58:$BE$58))</f>
        <v>1447</v>
      </c>
      <c r="BF98" s="82" cm="1">
        <f t="array" ref="BF98">BF59-MIN(IF(ISNUMBER($AP$58:$BF$58),$AP$58:$BF$58))</f>
        <v>287</v>
      </c>
    </row>
    <row r="99" spans="2:58" s="150" customFormat="1" ht="57.6">
      <c r="C99" s="149" t="str">
        <f>D2</f>
        <v>Fabric Standard</v>
      </c>
      <c r="D99" s="119" t="str">
        <f t="shared" ref="D99:T99" si="42">D3</f>
        <v>Part L 21</v>
      </c>
      <c r="E99" s="119" t="str">
        <f t="shared" si="42"/>
        <v xml:space="preserve">Notional Building C&amp;B </v>
      </c>
      <c r="F99" s="119" t="str">
        <f t="shared" si="42"/>
        <v xml:space="preserve">Notional Building C&amp;B </v>
      </c>
      <c r="G99" s="119" t="str">
        <f t="shared" si="42"/>
        <v>35 kWh/m2.year</v>
      </c>
      <c r="H99" s="119" t="str">
        <f t="shared" si="42"/>
        <v>35 kWh/m2.year</v>
      </c>
      <c r="I99" s="119" t="str">
        <f t="shared" si="42"/>
        <v>35 kWh/m2.year</v>
      </c>
      <c r="J99" s="119" t="str">
        <f t="shared" si="42"/>
        <v>35 kWh/m2.year</v>
      </c>
      <c r="K99" s="119" t="str">
        <f t="shared" si="42"/>
        <v>30 kWh/m2.year</v>
      </c>
      <c r="L99" s="119" t="str">
        <f t="shared" si="42"/>
        <v>30 kWh/m2.year</v>
      </c>
      <c r="M99" s="119" t="str">
        <f t="shared" si="42"/>
        <v>25 kWh/m2.year</v>
      </c>
      <c r="N99" s="119" t="str">
        <f t="shared" si="42"/>
        <v>25 kWh/m2.year</v>
      </c>
      <c r="O99" s="119" t="str">
        <f t="shared" si="42"/>
        <v>20 kWh/m2.year</v>
      </c>
      <c r="P99" s="119" t="str">
        <f t="shared" si="42"/>
        <v>20 kWh/m2.year</v>
      </c>
      <c r="Q99" s="119" t="str">
        <f t="shared" si="42"/>
        <v>15 kWh/m2.year (Passivhaus)</v>
      </c>
      <c r="R99" s="119" t="str">
        <f t="shared" si="42"/>
        <v>15 kWh/m2.year (Passivhaus)</v>
      </c>
      <c r="S99" s="119" t="str">
        <f t="shared" si="42"/>
        <v>FHS</v>
      </c>
      <c r="T99" s="119" t="str">
        <f t="shared" si="42"/>
        <v>Bespoke</v>
      </c>
      <c r="V99" s="151"/>
      <c r="AO99" s="152" t="s">
        <v>611</v>
      </c>
      <c r="AP99" s="82" cm="1">
        <f t="array" ref="AP99">AP60-MIN(IF(ISNUMBER($AP$58:$BE$58),$AP$58:$BE$58))</f>
        <v>9306.3468414304662</v>
      </c>
      <c r="AQ99" s="82" t="e" cm="1">
        <f t="array" ref="AQ99">AQ60-MIN(IF(ISNUMBER($AP$58:$BE$58),$AP$58:$BE$58))</f>
        <v>#VALUE!</v>
      </c>
      <c r="AR99" s="82" cm="1">
        <f t="array" ref="AR99">AR60-MIN(IF(ISNUMBER($AP$58:$BE$58),$AP$58:$BE$58))</f>
        <v>287</v>
      </c>
      <c r="AS99" s="82" t="e" cm="1">
        <f t="array" ref="AS99">AS60-MIN(IF(ISNUMBER($AP$58:$BE$58),$AP$58:$BE$58))</f>
        <v>#VALUE!</v>
      </c>
      <c r="AT99" s="82" cm="1">
        <f t="array" ref="AT99">AT60-MIN(IF(ISNUMBER($AP$58:$BE$58),$AP$58:$BE$58))</f>
        <v>0</v>
      </c>
      <c r="AU99" s="82" t="e" cm="1">
        <f t="array" ref="AU99">AU60-MIN(IF(ISNUMBER($AP$58:$BE$58),$AP$58:$BE$58))</f>
        <v>#VALUE!</v>
      </c>
      <c r="AV99" s="82" cm="1">
        <f t="array" ref="AV99">AV60-MIN(IF(ISNUMBER($AP$58:$BE$58),$AP$58:$BE$58))</f>
        <v>1355</v>
      </c>
      <c r="AW99" s="82" t="e" cm="1">
        <f t="array" ref="AW99">AW60-MIN(IF(ISNUMBER($AP$58:$BE$58),$AP$58:$BE$58))</f>
        <v>#VALUE!</v>
      </c>
      <c r="AX99" s="82" cm="1">
        <f t="array" ref="AX99">AX60-MIN(IF(ISNUMBER($AP$58:$BE$58),$AP$58:$BE$58))</f>
        <v>1355</v>
      </c>
      <c r="AY99" s="82" t="e" cm="1">
        <f t="array" ref="AY99">AY60-MIN(IF(ISNUMBER($AP$58:$BE$58),$AP$58:$BE$58))</f>
        <v>#VALUE!</v>
      </c>
      <c r="AZ99" s="82" cm="1">
        <f t="array" ref="AZ99">AZ60-MIN(IF(ISNUMBER($AP$58:$BE$58),$AP$58:$BE$58))</f>
        <v>1355</v>
      </c>
      <c r="BA99" s="82" t="e" cm="1">
        <f t="array" ref="BA99">BA60-MIN(IF(ISNUMBER($AP$58:$BE$58),$AP$58:$BE$58))</f>
        <v>#VALUE!</v>
      </c>
      <c r="BB99" s="82" cm="1">
        <f t="array" ref="BB99">BB60-MIN(IF(ISNUMBER($AP$58:$BE$58),$AP$58:$BE$58))</f>
        <v>1355</v>
      </c>
      <c r="BC99" s="82" t="e" cm="1">
        <f t="array" ref="BC99">BC60-MIN(IF(ISNUMBER($AP$58:$BE$58),$AP$58:$BE$58))</f>
        <v>#VALUE!</v>
      </c>
      <c r="BD99" s="82" cm="1">
        <f t="array" ref="BD99">BD60-MIN(IF(ISNUMBER($AP$58:$BE$58),$AP$58:$BE$58))</f>
        <v>1630</v>
      </c>
      <c r="BE99" s="82" cm="1">
        <f t="array" ref="BE99">BE60-MIN(IF(ISNUMBER($AP$58:$BE$58),$AP$58:$BE$58))</f>
        <v>1447</v>
      </c>
      <c r="BF99" s="82" cm="1">
        <f t="array" ref="BF99">BF60-MIN(IF(ISNUMBER($AP$58:$BF$58),$AP$58:$BF$58))</f>
        <v>287</v>
      </c>
    </row>
    <row r="100" spans="2:58" s="150" customFormat="1">
      <c r="C100" s="149" t="str">
        <f>C4</f>
        <v>Gas / ASHP</v>
      </c>
      <c r="D100" s="119" t="str">
        <f t="shared" ref="D100:T100" si="43">D4</f>
        <v>Gas</v>
      </c>
      <c r="E100" s="119" t="str">
        <f t="shared" si="43"/>
        <v>Gas</v>
      </c>
      <c r="F100" s="119" t="str">
        <f t="shared" si="43"/>
        <v>ASHP</v>
      </c>
      <c r="G100" s="119" t="str">
        <f t="shared" si="43"/>
        <v>Gas</v>
      </c>
      <c r="H100" s="119" t="str">
        <f t="shared" si="43"/>
        <v>ASHP</v>
      </c>
      <c r="I100" s="119" t="str">
        <f t="shared" si="43"/>
        <v>Gas</v>
      </c>
      <c r="J100" s="119" t="str">
        <f t="shared" si="43"/>
        <v>ASHP</v>
      </c>
      <c r="K100" s="119" t="str">
        <f t="shared" si="43"/>
        <v>Gas</v>
      </c>
      <c r="L100" s="119" t="str">
        <f t="shared" si="43"/>
        <v>ASHP</v>
      </c>
      <c r="M100" s="119" t="str">
        <f t="shared" si="43"/>
        <v>Gas</v>
      </c>
      <c r="N100" s="119" t="str">
        <f t="shared" si="43"/>
        <v>ASHP</v>
      </c>
      <c r="O100" s="119" t="str">
        <f t="shared" si="43"/>
        <v>Gas</v>
      </c>
      <c r="P100" s="119" t="str">
        <f t="shared" si="43"/>
        <v>ASHP</v>
      </c>
      <c r="Q100" s="119" t="str">
        <f t="shared" si="43"/>
        <v>Gas</v>
      </c>
      <c r="R100" s="119" t="str">
        <f t="shared" si="43"/>
        <v>ASHP</v>
      </c>
      <c r="S100" s="119" t="str">
        <f t="shared" si="43"/>
        <v>ASHP</v>
      </c>
      <c r="T100" s="119" t="str">
        <f t="shared" si="43"/>
        <v>ASHP</v>
      </c>
      <c r="V100" s="151"/>
      <c r="AO100" s="152" t="s">
        <v>612</v>
      </c>
      <c r="AP100" s="82" t="e" cm="1">
        <f t="array" ref="AP100">AP61-MIN(IF(ISNUMBER($AP$58:$BE$58),$AP$58:$BE$58))</f>
        <v>#VALUE!</v>
      </c>
      <c r="AQ100" s="82" t="e" cm="1">
        <f t="array" ref="AQ100">AQ61-MIN(IF(ISNUMBER($AP$58:$BE$58),$AP$58:$BE$58))</f>
        <v>#VALUE!</v>
      </c>
      <c r="AR100" s="82" cm="1">
        <f t="array" ref="AR100">AR61-MIN(IF(ISNUMBER($AP$58:$BE$58),$AP$58:$BE$58))</f>
        <v>287</v>
      </c>
      <c r="AS100" s="82" t="e" cm="1">
        <f t="array" ref="AS100">AS61-MIN(IF(ISNUMBER($AP$58:$BE$58),$AP$58:$BE$58))</f>
        <v>#VALUE!</v>
      </c>
      <c r="AT100" s="82" cm="1">
        <f t="array" ref="AT100">AT61-MIN(IF(ISNUMBER($AP$58:$BE$58),$AP$58:$BE$58))</f>
        <v>0</v>
      </c>
      <c r="AU100" s="82" t="e" cm="1">
        <f t="array" ref="AU100">AU61-MIN(IF(ISNUMBER($AP$58:$BE$58),$AP$58:$BE$58))</f>
        <v>#VALUE!</v>
      </c>
      <c r="AV100" s="82" cm="1">
        <f t="array" ref="AV100">AV61-MIN(IF(ISNUMBER($AP$58:$BE$58),$AP$58:$BE$58))</f>
        <v>1355</v>
      </c>
      <c r="AW100" s="82" t="e" cm="1">
        <f t="array" ref="AW100">AW61-MIN(IF(ISNUMBER($AP$58:$BE$58),$AP$58:$BE$58))</f>
        <v>#VALUE!</v>
      </c>
      <c r="AX100" s="82" cm="1">
        <f t="array" ref="AX100">AX61-MIN(IF(ISNUMBER($AP$58:$BE$58),$AP$58:$BE$58))</f>
        <v>1355</v>
      </c>
      <c r="AY100" s="82" t="e" cm="1">
        <f t="array" ref="AY100">AY61-MIN(IF(ISNUMBER($AP$58:$BE$58),$AP$58:$BE$58))</f>
        <v>#VALUE!</v>
      </c>
      <c r="AZ100" s="82" cm="1">
        <f t="array" ref="AZ100">AZ61-MIN(IF(ISNUMBER($AP$58:$BE$58),$AP$58:$BE$58))</f>
        <v>1355</v>
      </c>
      <c r="BA100" s="82" t="e" cm="1">
        <f t="array" ref="BA100">BA61-MIN(IF(ISNUMBER($AP$58:$BE$58),$AP$58:$BE$58))</f>
        <v>#VALUE!</v>
      </c>
      <c r="BB100" s="82" cm="1">
        <f t="array" ref="BB100">BB61-MIN(IF(ISNUMBER($AP$58:$BE$58),$AP$58:$BE$58))</f>
        <v>1355</v>
      </c>
      <c r="BC100" s="82" t="e" cm="1">
        <f t="array" ref="BC100">BC61-MIN(IF(ISNUMBER($AP$58:$BE$58),$AP$58:$BE$58))</f>
        <v>#VALUE!</v>
      </c>
      <c r="BD100" s="82" cm="1">
        <f t="array" ref="BD100">BD61-MIN(IF(ISNUMBER($AP$58:$BE$58),$AP$58:$BE$58))</f>
        <v>1630</v>
      </c>
      <c r="BE100" s="82" cm="1">
        <f t="array" ref="BE100">BE61-MIN(IF(ISNUMBER($AP$58:$BE$58),$AP$58:$BE$58))</f>
        <v>1447</v>
      </c>
      <c r="BF100" s="82" cm="1">
        <f t="array" ref="BF100">BF61-MIN(IF(ISNUMBER($AP$58:$BF$58),$AP$58:$BF$58))</f>
        <v>287</v>
      </c>
    </row>
    <row r="101" spans="2:58" s="150" customFormat="1" ht="28.8">
      <c r="C101" s="149" t="str">
        <f>C5</f>
        <v>Nat Vent / MVHR</v>
      </c>
      <c r="D101" s="119" t="str">
        <f t="shared" ref="D101:T101" si="44">D5</f>
        <v>Natural Ventilation</v>
      </c>
      <c r="E101" s="119" t="str">
        <f t="shared" si="44"/>
        <v>Natural Ventilation</v>
      </c>
      <c r="F101" s="119" t="str">
        <f t="shared" si="44"/>
        <v>Natural Ventilation</v>
      </c>
      <c r="G101" s="119" t="str">
        <f t="shared" si="44"/>
        <v>Natural Ventilation</v>
      </c>
      <c r="H101" s="119" t="str">
        <f t="shared" si="44"/>
        <v>Natural Ventilation</v>
      </c>
      <c r="I101" s="119" t="str">
        <f t="shared" si="44"/>
        <v>MVHR</v>
      </c>
      <c r="J101" s="119" t="str">
        <f t="shared" si="44"/>
        <v>MVHR</v>
      </c>
      <c r="K101" s="119" t="str">
        <f t="shared" si="44"/>
        <v>MVHR</v>
      </c>
      <c r="L101" s="119" t="str">
        <f t="shared" si="44"/>
        <v>MVHR</v>
      </c>
      <c r="M101" s="119" t="str">
        <f t="shared" si="44"/>
        <v>MVHR</v>
      </c>
      <c r="N101" s="119" t="str">
        <f t="shared" si="44"/>
        <v>MVHR</v>
      </c>
      <c r="O101" s="119" t="str">
        <f t="shared" si="44"/>
        <v>MVHR</v>
      </c>
      <c r="P101" s="119" t="str">
        <f t="shared" si="44"/>
        <v>MVHR</v>
      </c>
      <c r="Q101" s="119" t="str">
        <f t="shared" si="44"/>
        <v>MVHR</v>
      </c>
      <c r="R101" s="119" t="str">
        <f t="shared" si="44"/>
        <v>MVHR</v>
      </c>
      <c r="S101" s="119" t="str">
        <f t="shared" si="44"/>
        <v>Natural Ventilation</v>
      </c>
      <c r="T101" s="119" t="str">
        <f t="shared" si="44"/>
        <v>Natural Ventilation</v>
      </c>
      <c r="V101" s="151"/>
      <c r="AO101" s="130" t="s">
        <v>613</v>
      </c>
      <c r="AP101" s="82" t="e" cm="1">
        <f t="array" ref="AP101">AP62-MIN(IF(ISNUMBER($AP$58:$BE$58),$AP$58:$BE$58))</f>
        <v>#VALUE!</v>
      </c>
      <c r="AQ101" s="82" t="e" cm="1">
        <f t="array" ref="AQ101">AQ62-MIN(IF(ISNUMBER($AP$58:$BE$58),$AP$58:$BE$58))</f>
        <v>#VALUE!</v>
      </c>
      <c r="AR101" s="82" cm="1">
        <f t="array" ref="AR101">AR62-MIN(IF(ISNUMBER($AP$58:$BE$58),$AP$58:$BE$58))</f>
        <v>287</v>
      </c>
      <c r="AS101" s="82" t="e" cm="1">
        <f t="array" ref="AS101">AS62-MIN(IF(ISNUMBER($AP$58:$BE$58),$AP$58:$BE$58))</f>
        <v>#VALUE!</v>
      </c>
      <c r="AT101" s="82" cm="1">
        <f t="array" ref="AT101">AT62-MIN(IF(ISNUMBER($AP$58:$BE$58),$AP$58:$BE$58))</f>
        <v>0</v>
      </c>
      <c r="AU101" s="82" t="e" cm="1">
        <f t="array" ref="AU101">AU62-MIN(IF(ISNUMBER($AP$58:$BE$58),$AP$58:$BE$58))</f>
        <v>#VALUE!</v>
      </c>
      <c r="AV101" s="82" cm="1">
        <f t="array" ref="AV101">AV62-MIN(IF(ISNUMBER($AP$58:$BE$58),$AP$58:$BE$58))</f>
        <v>1355</v>
      </c>
      <c r="AW101" s="82" t="e" cm="1">
        <f t="array" ref="AW101">AW62-MIN(IF(ISNUMBER($AP$58:$BE$58),$AP$58:$BE$58))</f>
        <v>#VALUE!</v>
      </c>
      <c r="AX101" s="82" cm="1">
        <f t="array" ref="AX101">AX62-MIN(IF(ISNUMBER($AP$58:$BE$58),$AP$58:$BE$58))</f>
        <v>1355</v>
      </c>
      <c r="AY101" s="82" t="e" cm="1">
        <f t="array" ref="AY101">AY62-MIN(IF(ISNUMBER($AP$58:$BE$58),$AP$58:$BE$58))</f>
        <v>#VALUE!</v>
      </c>
      <c r="AZ101" s="82" cm="1">
        <f t="array" ref="AZ101">AZ62-MIN(IF(ISNUMBER($AP$58:$BE$58),$AP$58:$BE$58))</f>
        <v>1355</v>
      </c>
      <c r="BA101" s="82" t="e" cm="1">
        <f t="array" ref="BA101">BA62-MIN(IF(ISNUMBER($AP$58:$BE$58),$AP$58:$BE$58))</f>
        <v>#VALUE!</v>
      </c>
      <c r="BB101" s="82" cm="1">
        <f t="array" ref="BB101">BB62-MIN(IF(ISNUMBER($AP$58:$BE$58),$AP$58:$BE$58))</f>
        <v>1355</v>
      </c>
      <c r="BC101" s="82" t="e" cm="1">
        <f t="array" ref="BC101">BC62-MIN(IF(ISNUMBER($AP$58:$BE$58),$AP$58:$BE$58))</f>
        <v>#VALUE!</v>
      </c>
      <c r="BD101" s="82" cm="1">
        <f t="array" ref="BD101">BD62-MIN(IF(ISNUMBER($AP$58:$BE$58),$AP$58:$BE$58))</f>
        <v>1630</v>
      </c>
      <c r="BE101" s="82" cm="1">
        <f t="array" ref="BE101">BE62-MIN(IF(ISNUMBER($AP$58:$BE$58),$AP$58:$BE$58))</f>
        <v>1447</v>
      </c>
      <c r="BF101" s="82" cm="1">
        <f t="array" ref="BF101">BF62-MIN(IF(ISNUMBER($AP$58:$BF$58),$AP$58:$BF$58))</f>
        <v>287</v>
      </c>
    </row>
    <row r="102" spans="2:58">
      <c r="B102" s="41" t="s">
        <v>723</v>
      </c>
      <c r="AO102" s="130" t="s">
        <v>614</v>
      </c>
      <c r="AP102" s="82" t="e" cm="1">
        <f t="array" ref="AP102">AP63-MIN(IF(ISNUMBER($AP$58:$BE$58),$AP$58:$BE$58))</f>
        <v>#VALUE!</v>
      </c>
      <c r="AQ102" s="82" t="e" cm="1">
        <f t="array" ref="AQ102">AQ63-MIN(IF(ISNUMBER($AP$58:$BE$58),$AP$58:$BE$58))</f>
        <v>#VALUE!</v>
      </c>
      <c r="AR102" s="82" cm="1">
        <f t="array" ref="AR102">AR63-MIN(IF(ISNUMBER($AP$58:$BE$58),$AP$58:$BE$58))</f>
        <v>287</v>
      </c>
      <c r="AS102" s="82" t="e" cm="1">
        <f t="array" ref="AS102">AS63-MIN(IF(ISNUMBER($AP$58:$BE$58),$AP$58:$BE$58))</f>
        <v>#VALUE!</v>
      </c>
      <c r="AT102" s="82" cm="1">
        <f t="array" ref="AT102">AT63-MIN(IF(ISNUMBER($AP$58:$BE$58),$AP$58:$BE$58))</f>
        <v>0</v>
      </c>
      <c r="AU102" s="82" t="e" cm="1">
        <f t="array" ref="AU102">AU63-MIN(IF(ISNUMBER($AP$58:$BE$58),$AP$58:$BE$58))</f>
        <v>#VALUE!</v>
      </c>
      <c r="AV102" s="82" cm="1">
        <f t="array" ref="AV102">AV63-MIN(IF(ISNUMBER($AP$58:$BE$58),$AP$58:$BE$58))</f>
        <v>1355</v>
      </c>
      <c r="AW102" s="82" t="e" cm="1">
        <f t="array" ref="AW102">AW63-MIN(IF(ISNUMBER($AP$58:$BE$58),$AP$58:$BE$58))</f>
        <v>#VALUE!</v>
      </c>
      <c r="AX102" s="82" cm="1">
        <f t="array" ref="AX102">AX63-MIN(IF(ISNUMBER($AP$58:$BE$58),$AP$58:$BE$58))</f>
        <v>1355</v>
      </c>
      <c r="AY102" s="82" t="e" cm="1">
        <f t="array" ref="AY102">AY63-MIN(IF(ISNUMBER($AP$58:$BE$58),$AP$58:$BE$58))</f>
        <v>#VALUE!</v>
      </c>
      <c r="AZ102" s="82" cm="1">
        <f t="array" ref="AZ102">AZ63-MIN(IF(ISNUMBER($AP$58:$BE$58),$AP$58:$BE$58))</f>
        <v>1355</v>
      </c>
      <c r="BA102" s="82" t="e" cm="1">
        <f t="array" ref="BA102">BA63-MIN(IF(ISNUMBER($AP$58:$BE$58),$AP$58:$BE$58))</f>
        <v>#VALUE!</v>
      </c>
      <c r="BB102" s="82" cm="1">
        <f t="array" ref="BB102">BB63-MIN(IF(ISNUMBER($AP$58:$BE$58),$AP$58:$BE$58))</f>
        <v>1355</v>
      </c>
      <c r="BC102" s="82" t="e" cm="1">
        <f t="array" ref="BC102">BC63-MIN(IF(ISNUMBER($AP$58:$BE$58),$AP$58:$BE$58))</f>
        <v>#VALUE!</v>
      </c>
      <c r="BD102" s="82" cm="1">
        <f t="array" ref="BD102">BD63-MIN(IF(ISNUMBER($AP$58:$BE$58),$AP$58:$BE$58))</f>
        <v>1630</v>
      </c>
      <c r="BE102" s="82" cm="1">
        <f t="array" ref="BE102">BE63-MIN(IF(ISNUMBER($AP$58:$BE$58),$AP$58:$BE$58))</f>
        <v>1447</v>
      </c>
      <c r="BF102" s="82" cm="1">
        <f t="array" ref="BF102">BF63-MIN(IF(ISNUMBER($AP$58:$BF$58),$AP$58:$BF$58))</f>
        <v>287</v>
      </c>
    </row>
    <row r="103" spans="2:58">
      <c r="B103" s="71" t="s">
        <v>621</v>
      </c>
      <c r="D103" s="50">
        <v>1</v>
      </c>
      <c r="E103" s="50">
        <v>1</v>
      </c>
      <c r="F103" s="50">
        <v>1</v>
      </c>
      <c r="G103" s="50">
        <v>1</v>
      </c>
      <c r="H103" s="50">
        <v>1</v>
      </c>
      <c r="I103" s="50">
        <v>1</v>
      </c>
      <c r="J103" s="50">
        <v>1</v>
      </c>
      <c r="K103" s="50">
        <v>1</v>
      </c>
      <c r="L103" s="50">
        <v>1</v>
      </c>
      <c r="M103" s="50">
        <v>1</v>
      </c>
      <c r="N103" s="50">
        <v>1</v>
      </c>
      <c r="O103" s="50">
        <v>1</v>
      </c>
      <c r="P103" s="50">
        <v>1</v>
      </c>
      <c r="Q103" s="50">
        <v>1</v>
      </c>
      <c r="R103" s="50">
        <v>1</v>
      </c>
      <c r="S103" s="50">
        <v>1</v>
      </c>
      <c r="T103" s="50">
        <v>0</v>
      </c>
      <c r="AO103" s="130" t="s">
        <v>615</v>
      </c>
      <c r="AP103" s="82" t="e" cm="1">
        <f t="array" ref="AP103">AP64-MIN(IF(ISNUMBER($AP$58:$BE$58),$AP$58:$BE$58))</f>
        <v>#VALUE!</v>
      </c>
      <c r="AQ103" s="82" t="e" cm="1">
        <f t="array" ref="AQ103">AQ64-MIN(IF(ISNUMBER($AP$58:$BE$58),$AP$58:$BE$58))</f>
        <v>#VALUE!</v>
      </c>
      <c r="AR103" s="82" cm="1">
        <f t="array" ref="AR103">AR64-MIN(IF(ISNUMBER($AP$58:$BE$58),$AP$58:$BE$58))</f>
        <v>3026.1377961642065</v>
      </c>
      <c r="AS103" s="82" t="e" cm="1">
        <f t="array" ref="AS103">AS64-MIN(IF(ISNUMBER($AP$58:$BE$58),$AP$58:$BE$58))</f>
        <v>#VALUE!</v>
      </c>
      <c r="AT103" s="82" cm="1">
        <f t="array" ref="AT103">AT64-MIN(IF(ISNUMBER($AP$58:$BE$58),$AP$58:$BE$58))</f>
        <v>2713.0552048622812</v>
      </c>
      <c r="AU103" s="82" t="e" cm="1">
        <f t="array" ref="AU103">AU64-MIN(IF(ISNUMBER($AP$58:$BE$58),$AP$58:$BE$58))</f>
        <v>#VALUE!</v>
      </c>
      <c r="AV103" s="82" t="e" cm="1">
        <f t="array" ref="AV103">AV64-MIN(IF(ISNUMBER($AP$58:$BE$58),$AP$58:$BE$58))</f>
        <v>#VALUE!</v>
      </c>
      <c r="AW103" s="82" t="e" cm="1">
        <f t="array" ref="AW103">AW64-MIN(IF(ISNUMBER($AP$58:$BE$58),$AP$58:$BE$58))</f>
        <v>#VALUE!</v>
      </c>
      <c r="AX103" s="82" t="e" cm="1">
        <f t="array" ref="AX103">AX64-MIN(IF(ISNUMBER($AP$58:$BE$58),$AP$58:$BE$58))</f>
        <v>#VALUE!</v>
      </c>
      <c r="AY103" s="82" t="e" cm="1">
        <f t="array" ref="AY103">AY64-MIN(IF(ISNUMBER($AP$58:$BE$58),$AP$58:$BE$58))</f>
        <v>#VALUE!</v>
      </c>
      <c r="AZ103" s="82" t="e" cm="1">
        <f t="array" ref="AZ103">AZ64-MIN(IF(ISNUMBER($AP$58:$BE$58),$AP$58:$BE$58))</f>
        <v>#VALUE!</v>
      </c>
      <c r="BA103" s="82" t="e" cm="1">
        <f t="array" ref="BA103">BA64-MIN(IF(ISNUMBER($AP$58:$BE$58),$AP$58:$BE$58))</f>
        <v>#VALUE!</v>
      </c>
      <c r="BB103" s="82" t="e" cm="1">
        <f t="array" ref="BB103">BB64-MIN(IF(ISNUMBER($AP$58:$BE$58),$AP$58:$BE$58))</f>
        <v>#VALUE!</v>
      </c>
      <c r="BC103" s="82" t="e" cm="1">
        <f t="array" ref="BC103">BC64-MIN(IF(ISNUMBER($AP$58:$BE$58),$AP$58:$BE$58))</f>
        <v>#VALUE!</v>
      </c>
      <c r="BD103" s="82" t="e" cm="1">
        <f t="array" ref="BD103">BD64-MIN(IF(ISNUMBER($AP$58:$BE$58),$AP$58:$BE$58))</f>
        <v>#VALUE!</v>
      </c>
      <c r="BE103" s="82" cm="1">
        <f t="array" ref="BE103">BE64-MIN(IF(ISNUMBER($AP$58:$BE$58),$AP$58:$BE$58))</f>
        <v>4125.3331973553868</v>
      </c>
      <c r="BF103" s="82" cm="1">
        <f t="array" ref="BF103">BF64-MIN(IF(ISNUMBER($AP$58:$BF$58),$AP$58:$BF$58))</f>
        <v>3166.4366523651152</v>
      </c>
    </row>
    <row r="104" spans="2:58">
      <c r="B104" s="71" t="s">
        <v>600</v>
      </c>
      <c r="D104" s="50">
        <v>0</v>
      </c>
      <c r="E104" s="50">
        <v>0</v>
      </c>
      <c r="F104" s="50">
        <v>0</v>
      </c>
      <c r="G104" s="50">
        <v>1</v>
      </c>
      <c r="H104" s="50">
        <v>1</v>
      </c>
      <c r="I104" s="50">
        <v>1</v>
      </c>
      <c r="J104" s="50">
        <v>1</v>
      </c>
      <c r="K104" s="50">
        <v>1</v>
      </c>
      <c r="L104" s="50">
        <v>1</v>
      </c>
      <c r="M104" s="50">
        <v>1</v>
      </c>
      <c r="N104" s="50">
        <v>1</v>
      </c>
      <c r="O104" s="50">
        <v>1</v>
      </c>
      <c r="P104" s="50">
        <v>1</v>
      </c>
      <c r="Q104" s="50">
        <v>1</v>
      </c>
      <c r="R104" s="50">
        <v>1</v>
      </c>
      <c r="S104" s="50">
        <f>IF($L$86&lt;$G$86,1,0)</f>
        <v>1</v>
      </c>
      <c r="T104" s="50">
        <v>0</v>
      </c>
      <c r="AO104" s="133" t="s">
        <v>668</v>
      </c>
      <c r="AP104" s="82"/>
      <c r="AQ104" s="82"/>
      <c r="AR104" s="82"/>
      <c r="AS104" s="82"/>
      <c r="AT104" s="82"/>
      <c r="AU104" s="82"/>
      <c r="AV104" s="82"/>
      <c r="AW104" s="82"/>
      <c r="AX104" s="82"/>
      <c r="AY104" s="82"/>
      <c r="AZ104" s="82"/>
      <c r="BA104" s="82"/>
      <c r="BB104" s="82"/>
      <c r="BC104" s="82"/>
      <c r="BD104" s="82"/>
      <c r="BE104" s="82"/>
      <c r="BF104" s="82"/>
    </row>
    <row r="105" spans="2:58">
      <c r="B105" s="71" t="s">
        <v>601</v>
      </c>
      <c r="D105" s="50">
        <v>0</v>
      </c>
      <c r="E105" s="50">
        <v>0</v>
      </c>
      <c r="F105" s="50">
        <v>0</v>
      </c>
      <c r="G105" s="50">
        <v>0</v>
      </c>
      <c r="H105" s="50">
        <v>0</v>
      </c>
      <c r="I105" s="50">
        <v>0</v>
      </c>
      <c r="J105" s="50">
        <v>0</v>
      </c>
      <c r="K105" s="50">
        <v>1</v>
      </c>
      <c r="L105" s="50">
        <v>1</v>
      </c>
      <c r="M105" s="50">
        <v>1</v>
      </c>
      <c r="N105" s="50">
        <v>1</v>
      </c>
      <c r="O105" s="50">
        <v>1</v>
      </c>
      <c r="P105" s="50">
        <v>1</v>
      </c>
      <c r="Q105" s="50">
        <v>1</v>
      </c>
      <c r="R105" s="50">
        <v>1</v>
      </c>
      <c r="S105" s="50">
        <f>IF($L$86&lt;$H$86,1,0)</f>
        <v>1</v>
      </c>
      <c r="T105" s="50">
        <v>0</v>
      </c>
      <c r="AO105" s="133"/>
      <c r="AP105" s="82"/>
      <c r="AQ105" s="82"/>
      <c r="AR105" s="82"/>
      <c r="AS105" s="82"/>
      <c r="AT105" s="82"/>
      <c r="AU105" s="82"/>
      <c r="AV105" s="82"/>
      <c r="AW105" s="82"/>
      <c r="AX105" s="82"/>
      <c r="AY105" s="82"/>
      <c r="AZ105" s="82"/>
      <c r="BA105" s="82"/>
      <c r="BB105" s="82"/>
      <c r="BC105" s="82"/>
      <c r="BD105" s="82"/>
      <c r="BE105" s="82"/>
      <c r="BF105" s="82"/>
    </row>
    <row r="106" spans="2:58">
      <c r="B106" s="71" t="s">
        <v>602</v>
      </c>
      <c r="D106" s="50">
        <v>0</v>
      </c>
      <c r="E106" s="50">
        <v>0</v>
      </c>
      <c r="F106" s="50">
        <v>0</v>
      </c>
      <c r="G106" s="50">
        <v>0</v>
      </c>
      <c r="H106" s="50">
        <v>0</v>
      </c>
      <c r="I106" s="50">
        <v>0</v>
      </c>
      <c r="J106" s="50">
        <v>0</v>
      </c>
      <c r="K106" s="50">
        <v>0</v>
      </c>
      <c r="L106" s="50">
        <v>0</v>
      </c>
      <c r="M106" s="50">
        <v>1</v>
      </c>
      <c r="N106" s="50">
        <v>1</v>
      </c>
      <c r="O106" s="50">
        <v>1</v>
      </c>
      <c r="P106" s="50">
        <v>1</v>
      </c>
      <c r="Q106" s="50">
        <v>1</v>
      </c>
      <c r="R106" s="50">
        <v>1</v>
      </c>
      <c r="S106" s="50">
        <f>IF($L$86&lt;$I$86,1,0)</f>
        <v>1</v>
      </c>
      <c r="T106" s="50">
        <v>0</v>
      </c>
      <c r="AO106" s="130" t="s">
        <v>609</v>
      </c>
      <c r="AP106" s="82" t="e" cm="1">
        <f t="array" ref="AP106">AP66-MIN(IF(ISNUMBER($AP$66:$BE$66),$AP$66:$BE$66))</f>
        <v>#VALUE!</v>
      </c>
      <c r="AQ106" s="82" t="e" cm="1">
        <f t="array" ref="AQ106">AQ66-MIN(IF(ISNUMBER($AP$66:$BE$66),$AP$66:$BE$66))</f>
        <v>#VALUE!</v>
      </c>
      <c r="AR106" s="82" cm="1">
        <f t="array" ref="AR106">AR66-MIN(IF(ISNUMBER($AP$66:$BE$66),$AP$66:$BE$66))</f>
        <v>313.08259130192528</v>
      </c>
      <c r="AS106" s="82" t="e" cm="1">
        <f t="array" ref="AS106">AS66-MIN(IF(ISNUMBER($AP$66:$BE$66),$AP$66:$BE$66))</f>
        <v>#VALUE!</v>
      </c>
      <c r="AT106" s="82" cm="1">
        <f t="array" ref="AT106">AT66-MIN(IF(ISNUMBER($AP$66:$BE$66),$AP$66:$BE$66))</f>
        <v>0</v>
      </c>
      <c r="AU106" s="82" t="e" cm="1">
        <f t="array" ref="AU106">AU66-MIN(IF(ISNUMBER($AP$66:$BE$66),$AP$66:$BE$66))</f>
        <v>#VALUE!</v>
      </c>
      <c r="AV106" s="82" cm="1">
        <f t="array" ref="AV106">AV66-MIN(IF(ISNUMBER($AP$66:$BE$66),$AP$66:$BE$66))</f>
        <v>1711.9934753479829</v>
      </c>
      <c r="AW106" s="82" t="e" cm="1">
        <f t="array" ref="AW106">AW66-MIN(IF(ISNUMBER($AP$66:$BE$66),$AP$66:$BE$66))</f>
        <v>#VALUE!</v>
      </c>
      <c r="AX106" s="82" cm="1">
        <f t="array" ref="AX106">AX66-MIN(IF(ISNUMBER($AP$66:$BE$66),$AP$66:$BE$66))</f>
        <v>1711.9934753479829</v>
      </c>
      <c r="AY106" s="82" t="e" cm="1">
        <f t="array" ref="AY106">AY66-MIN(IF(ISNUMBER($AP$66:$BE$66),$AP$66:$BE$66))</f>
        <v>#VALUE!</v>
      </c>
      <c r="AZ106" s="82" cm="1">
        <f t="array" ref="AZ106">AZ66-MIN(IF(ISNUMBER($AP$66:$BE$66),$AP$66:$BE$66))</f>
        <v>1711.9934753479829</v>
      </c>
      <c r="BA106" s="82" t="e" cm="1">
        <f t="array" ref="BA106">BA66-MIN(IF(ISNUMBER($AP$66:$BE$66),$AP$66:$BE$66))</f>
        <v>#VALUE!</v>
      </c>
      <c r="BB106" s="82" cm="1">
        <f t="array" ref="BB106">BB66-MIN(IF(ISNUMBER($AP$66:$BE$66),$AP$66:$BE$66))</f>
        <v>1667.6392925559776</v>
      </c>
      <c r="BC106" s="82" t="e" cm="1">
        <f t="array" ref="BC106">BC66-MIN(IF(ISNUMBER($AP$66:$BE$66),$AP$66:$BE$66))</f>
        <v>#VALUE!</v>
      </c>
      <c r="BD106" s="82" cm="1">
        <f t="array" ref="BD106">BD66-MIN(IF(ISNUMBER($AP$66:$BE$66),$AP$66:$BE$66))</f>
        <v>1865.423845039968</v>
      </c>
      <c r="BE106" s="82" cm="1">
        <f t="array" ref="BE106">BE66-MIN(IF(ISNUMBER($AP$66:$BE$66),$AP$66:$BE$66))</f>
        <v>1412.2779924931056</v>
      </c>
      <c r="BF106" s="82" cm="1">
        <f t="array" ref="BF106">BF66-MIN(IF(ISNUMBER($AP$66:$BF$66),$AP$66:$BF$66))</f>
        <v>453.38144750283391</v>
      </c>
    </row>
    <row r="107" spans="2:58">
      <c r="B107" s="71" t="s">
        <v>603</v>
      </c>
      <c r="D107" s="50">
        <v>0</v>
      </c>
      <c r="E107" s="50">
        <v>0</v>
      </c>
      <c r="F107" s="50">
        <v>0</v>
      </c>
      <c r="G107" s="50">
        <v>0</v>
      </c>
      <c r="H107" s="50">
        <v>0</v>
      </c>
      <c r="I107" s="50">
        <v>0</v>
      </c>
      <c r="J107" s="50">
        <v>0</v>
      </c>
      <c r="K107" s="50">
        <v>0</v>
      </c>
      <c r="L107" s="50">
        <v>0</v>
      </c>
      <c r="M107" s="50">
        <v>0</v>
      </c>
      <c r="N107" s="50">
        <v>0</v>
      </c>
      <c r="O107" s="50">
        <v>1</v>
      </c>
      <c r="P107" s="50">
        <v>1</v>
      </c>
      <c r="Q107" s="50">
        <v>1</v>
      </c>
      <c r="R107" s="50">
        <v>1</v>
      </c>
      <c r="S107" s="50">
        <f>IF($L$86&lt;$J$86,1,0)</f>
        <v>1</v>
      </c>
      <c r="T107" s="50">
        <v>0</v>
      </c>
      <c r="AO107" s="130" t="s">
        <v>610</v>
      </c>
      <c r="AP107" s="82" t="e" cm="1">
        <f t="array" ref="AP107">AP67-MIN(IF(ISNUMBER($AP$66:$BE$66),$AP$66:$BE$66))</f>
        <v>#VALUE!</v>
      </c>
      <c r="AQ107" s="82" t="e" cm="1">
        <f t="array" ref="AQ107">AQ67-MIN(IF(ISNUMBER($AP$66:$BE$66),$AP$66:$BE$66))</f>
        <v>#VALUE!</v>
      </c>
      <c r="AR107" s="82" cm="1">
        <f t="array" ref="AR107">AR67-MIN(IF(ISNUMBER($AP$66:$BE$66),$AP$66:$BE$66))</f>
        <v>469.31252249929821</v>
      </c>
      <c r="AS107" s="82" t="e" cm="1">
        <f t="array" ref="AS107">AS67-MIN(IF(ISNUMBER($AP$66:$BE$66),$AP$66:$BE$66))</f>
        <v>#VALUE!</v>
      </c>
      <c r="AT107" s="82" cm="1">
        <f t="array" ref="AT107">AT67-MIN(IF(ISNUMBER($AP$66:$BE$66),$AP$66:$BE$66))</f>
        <v>156.2299311973693</v>
      </c>
      <c r="AU107" s="82" t="e" cm="1">
        <f t="array" ref="AU107">AU67-MIN(IF(ISNUMBER($AP$66:$BE$66),$AP$66:$BE$66))</f>
        <v>#VALUE!</v>
      </c>
      <c r="AV107" s="82" cm="1">
        <f t="array" ref="AV107">AV67-MIN(IF(ISNUMBER($AP$66:$BE$66),$AP$66:$BE$66))</f>
        <v>1868.2234065453522</v>
      </c>
      <c r="AW107" s="82" t="e" cm="1">
        <f t="array" ref="AW107">AW67-MIN(IF(ISNUMBER($AP$66:$BE$66),$AP$66:$BE$66))</f>
        <v>#VALUE!</v>
      </c>
      <c r="AX107" s="82" cm="1">
        <f t="array" ref="AX107">AX67-MIN(IF(ISNUMBER($AP$66:$BE$66),$AP$66:$BE$66))</f>
        <v>1868.2234065453522</v>
      </c>
      <c r="AY107" s="82" t="e" cm="1">
        <f t="array" ref="AY107">AY67-MIN(IF(ISNUMBER($AP$66:$BE$66),$AP$66:$BE$66))</f>
        <v>#VALUE!</v>
      </c>
      <c r="AZ107" s="82" cm="1">
        <f t="array" ref="AZ107">AZ67-MIN(IF(ISNUMBER($AP$66:$BE$66),$AP$66:$BE$66))</f>
        <v>1868.2234065453522</v>
      </c>
      <c r="BA107" s="82" t="e" cm="1">
        <f t="array" ref="BA107">BA67-MIN(IF(ISNUMBER($AP$66:$BE$66),$AP$66:$BE$66))</f>
        <v>#VALUE!</v>
      </c>
      <c r="BB107" s="82" cm="1">
        <f t="array" ref="BB107">BB67-MIN(IF(ISNUMBER($AP$66:$BE$66),$AP$66:$BE$66))</f>
        <v>1823.8692237533505</v>
      </c>
      <c r="BC107" s="82" t="e" cm="1">
        <f t="array" ref="BC107">BC67-MIN(IF(ISNUMBER($AP$66:$BE$66),$AP$66:$BE$66))</f>
        <v>#VALUE!</v>
      </c>
      <c r="BD107" s="82" cm="1">
        <f t="array" ref="BD107">BD67-MIN(IF(ISNUMBER($AP$66:$BE$66),$AP$66:$BE$66))</f>
        <v>2021.6537762373409</v>
      </c>
      <c r="BE107" s="82" cm="1">
        <f t="array" ref="BE107">BE67-MIN(IF(ISNUMBER($AP$66:$BE$66),$AP$66:$BE$66))</f>
        <v>1568.5079236904785</v>
      </c>
      <c r="BF107" s="82" cm="1">
        <f t="array" ref="BF107">BF67-MIN(IF(ISNUMBER($AP$66:$BF$66),$AP$66:$BF$66))</f>
        <v>609.6113787002032</v>
      </c>
    </row>
    <row r="108" spans="2:58">
      <c r="B108" s="71" t="s">
        <v>604</v>
      </c>
      <c r="D108" s="50">
        <v>0</v>
      </c>
      <c r="E108" s="50">
        <v>0</v>
      </c>
      <c r="F108" s="50">
        <v>0</v>
      </c>
      <c r="G108" s="50">
        <v>0</v>
      </c>
      <c r="H108" s="50">
        <v>0</v>
      </c>
      <c r="I108" s="50">
        <v>0</v>
      </c>
      <c r="J108" s="50">
        <v>0</v>
      </c>
      <c r="K108" s="50">
        <v>0</v>
      </c>
      <c r="L108" s="50">
        <v>0</v>
      </c>
      <c r="M108" s="50">
        <v>0</v>
      </c>
      <c r="N108" s="50">
        <v>0</v>
      </c>
      <c r="O108" s="50">
        <v>0</v>
      </c>
      <c r="P108" s="50">
        <v>0</v>
      </c>
      <c r="Q108" s="50">
        <v>1</v>
      </c>
      <c r="R108" s="50">
        <v>1</v>
      </c>
      <c r="S108" s="50">
        <f>IF($L$86&lt;$K$86,1,0)</f>
        <v>0</v>
      </c>
      <c r="T108" s="50">
        <v>0</v>
      </c>
      <c r="AO108" s="130" t="s">
        <v>611</v>
      </c>
      <c r="AP108" s="82" t="e" cm="1">
        <f t="array" ref="AP108">AP68-MIN(IF(ISNUMBER($AP$66:$BE$66),$AP$66:$BE$66))</f>
        <v>#VALUE!</v>
      </c>
      <c r="AQ108" s="82" t="e" cm="1">
        <f t="array" ref="AQ108">AQ68-MIN(IF(ISNUMBER($AP$66:$BE$66),$AP$66:$BE$66))</f>
        <v>#VALUE!</v>
      </c>
      <c r="AR108" s="82" cm="1">
        <f t="array" ref="AR108">AR68-MIN(IF(ISNUMBER($AP$66:$BE$66),$AP$66:$BE$66))</f>
        <v>625.54245369666751</v>
      </c>
      <c r="AS108" s="82" t="e" cm="1">
        <f t="array" ref="AS108">AS68-MIN(IF(ISNUMBER($AP$66:$BE$66),$AP$66:$BE$66))</f>
        <v>#VALUE!</v>
      </c>
      <c r="AT108" s="82" cm="1">
        <f t="array" ref="AT108">AT68-MIN(IF(ISNUMBER($AP$66:$BE$66),$AP$66:$BE$66))</f>
        <v>312.45986239474223</v>
      </c>
      <c r="AU108" s="82" t="e" cm="1">
        <f t="array" ref="AU108">AU68-MIN(IF(ISNUMBER($AP$66:$BE$66),$AP$66:$BE$66))</f>
        <v>#VALUE!</v>
      </c>
      <c r="AV108" s="82" cm="1">
        <f t="array" ref="AV108">AV68-MIN(IF(ISNUMBER($AP$66:$BE$66),$AP$66:$BE$66))</f>
        <v>2024.4533377427215</v>
      </c>
      <c r="AW108" s="82" t="e" cm="1">
        <f t="array" ref="AW108">AW68-MIN(IF(ISNUMBER($AP$66:$BE$66),$AP$66:$BE$66))</f>
        <v>#VALUE!</v>
      </c>
      <c r="AX108" s="82" cm="1">
        <f t="array" ref="AX108">AX68-MIN(IF(ISNUMBER($AP$66:$BE$66),$AP$66:$BE$66))</f>
        <v>2024.4533377427215</v>
      </c>
      <c r="AY108" s="82" t="e" cm="1">
        <f t="array" ref="AY108">AY68-MIN(IF(ISNUMBER($AP$66:$BE$66),$AP$66:$BE$66))</f>
        <v>#VALUE!</v>
      </c>
      <c r="AZ108" s="82" cm="1">
        <f t="array" ref="AZ108">AZ68-MIN(IF(ISNUMBER($AP$66:$BE$66),$AP$66:$BE$66))</f>
        <v>2024.4533377427215</v>
      </c>
      <c r="BA108" s="82" t="e" cm="1">
        <f t="array" ref="BA108">BA68-MIN(IF(ISNUMBER($AP$66:$BE$66),$AP$66:$BE$66))</f>
        <v>#VALUE!</v>
      </c>
      <c r="BB108" s="82" cm="1">
        <f t="array" ref="BB108">BB68-MIN(IF(ISNUMBER($AP$66:$BE$66),$AP$66:$BE$66))</f>
        <v>1980.0991549507198</v>
      </c>
      <c r="BC108" s="82" t="e" cm="1">
        <f t="array" ref="BC108">BC68-MIN(IF(ISNUMBER($AP$66:$BE$66),$AP$66:$BE$66))</f>
        <v>#VALUE!</v>
      </c>
      <c r="BD108" s="82" cm="1">
        <f t="array" ref="BD108">BD68-MIN(IF(ISNUMBER($AP$66:$BE$66),$AP$66:$BE$66))</f>
        <v>2177.8837074347102</v>
      </c>
      <c r="BE108" s="82" cm="1">
        <f t="array" ref="BE108">BE68-MIN(IF(ISNUMBER($AP$66:$BE$66),$AP$66:$BE$66))</f>
        <v>1724.7378548878478</v>
      </c>
      <c r="BF108" s="82" cm="1">
        <f t="array" ref="BF108">BF68-MIN(IF(ISNUMBER($AP$66:$BF$66),$AP$66:$BF$66))</f>
        <v>765.8413098975725</v>
      </c>
    </row>
    <row r="109" spans="2:58">
      <c r="B109" s="71" t="s">
        <v>791</v>
      </c>
      <c r="D109" s="50">
        <v>0</v>
      </c>
      <c r="E109" s="50">
        <v>0</v>
      </c>
      <c r="F109" s="50">
        <v>0</v>
      </c>
      <c r="G109" s="50">
        <v>0</v>
      </c>
      <c r="H109" s="50">
        <v>0</v>
      </c>
      <c r="I109" s="50">
        <v>0</v>
      </c>
      <c r="J109" s="50">
        <v>0</v>
      </c>
      <c r="K109" s="50">
        <v>0</v>
      </c>
      <c r="L109" s="50">
        <v>0</v>
      </c>
      <c r="M109" s="50">
        <v>0</v>
      </c>
      <c r="N109" s="50">
        <v>0</v>
      </c>
      <c r="O109" s="50">
        <v>0</v>
      </c>
      <c r="P109" s="50">
        <v>0</v>
      </c>
      <c r="Q109" s="50">
        <v>0</v>
      </c>
      <c r="R109" s="50">
        <v>0</v>
      </c>
      <c r="S109" s="50">
        <v>0</v>
      </c>
      <c r="T109" s="50">
        <v>1</v>
      </c>
      <c r="AO109" s="130" t="s">
        <v>612</v>
      </c>
      <c r="AP109" s="82" t="e" cm="1">
        <f t="array" ref="AP109">AP69-MIN(IF(ISNUMBER($AP$66:$BE$66),$AP$66:$BE$66))</f>
        <v>#VALUE!</v>
      </c>
      <c r="AQ109" s="82" t="e" cm="1">
        <f t="array" ref="AQ109">AQ69-MIN(IF(ISNUMBER($AP$66:$BE$66),$AP$66:$BE$66))</f>
        <v>#VALUE!</v>
      </c>
      <c r="AR109" s="82" cm="1">
        <f t="array" ref="AR109">AR69-MIN(IF(ISNUMBER($AP$66:$BE$66),$AP$66:$BE$66))</f>
        <v>781.7723848940368</v>
      </c>
      <c r="AS109" s="82" t="e" cm="1">
        <f t="array" ref="AS109">AS69-MIN(IF(ISNUMBER($AP$66:$BE$66),$AP$66:$BE$66))</f>
        <v>#VALUE!</v>
      </c>
      <c r="AT109" s="82" cm="1">
        <f t="array" ref="AT109">AT69-MIN(IF(ISNUMBER($AP$66:$BE$66),$AP$66:$BE$66))</f>
        <v>468.68979359211153</v>
      </c>
      <c r="AU109" s="82" t="e" cm="1">
        <f t="array" ref="AU109">AU69-MIN(IF(ISNUMBER($AP$66:$BE$66),$AP$66:$BE$66))</f>
        <v>#VALUE!</v>
      </c>
      <c r="AV109" s="82" cm="1">
        <f t="array" ref="AV109">AV69-MIN(IF(ISNUMBER($AP$66:$BE$66),$AP$66:$BE$66))</f>
        <v>2180.6832689400944</v>
      </c>
      <c r="AW109" s="82" t="e" cm="1">
        <f t="array" ref="AW109">AW69-MIN(IF(ISNUMBER($AP$66:$BE$66),$AP$66:$BE$66))</f>
        <v>#VALUE!</v>
      </c>
      <c r="AX109" s="82" cm="1">
        <f t="array" ref="AX109">AX69-MIN(IF(ISNUMBER($AP$66:$BE$66),$AP$66:$BE$66))</f>
        <v>2180.6832689400944</v>
      </c>
      <c r="AY109" s="82" t="e" cm="1">
        <f t="array" ref="AY109">AY69-MIN(IF(ISNUMBER($AP$66:$BE$66),$AP$66:$BE$66))</f>
        <v>#VALUE!</v>
      </c>
      <c r="AZ109" s="82" cm="1">
        <f t="array" ref="AZ109">AZ69-MIN(IF(ISNUMBER($AP$66:$BE$66),$AP$66:$BE$66))</f>
        <v>2180.6832689400944</v>
      </c>
      <c r="BA109" s="82" t="e" cm="1">
        <f t="array" ref="BA109">BA69-MIN(IF(ISNUMBER($AP$66:$BE$66),$AP$66:$BE$66))</f>
        <v>#VALUE!</v>
      </c>
      <c r="BB109" s="82" cm="1">
        <f t="array" ref="BB109">BB69-MIN(IF(ISNUMBER($AP$66:$BE$66),$AP$66:$BE$66))</f>
        <v>2136.3290861480891</v>
      </c>
      <c r="BC109" s="82" t="e" cm="1">
        <f t="array" ref="BC109">BC69-MIN(IF(ISNUMBER($AP$66:$BE$66),$AP$66:$BE$66))</f>
        <v>#VALUE!</v>
      </c>
      <c r="BD109" s="82" cm="1">
        <f t="array" ref="BD109">BD69-MIN(IF(ISNUMBER($AP$66:$BE$66),$AP$66:$BE$66))</f>
        <v>2334.1136386320795</v>
      </c>
      <c r="BE109" s="82" cm="1">
        <f t="array" ref="BE109">BE69-MIN(IF(ISNUMBER($AP$66:$BE$66),$AP$66:$BE$66))</f>
        <v>1880.9677860852171</v>
      </c>
      <c r="BF109" s="82" cm="1">
        <f t="array" ref="BF109">BF69-MIN(IF(ISNUMBER($AP$66:$BF$66),$AP$66:$BF$66))</f>
        <v>922.07124109494544</v>
      </c>
    </row>
    <row r="110" spans="2:58">
      <c r="B110" s="41" t="s">
        <v>724</v>
      </c>
      <c r="AO110" s="130" t="s">
        <v>613</v>
      </c>
      <c r="AP110" s="82" t="e" cm="1">
        <f t="array" ref="AP110">AP70-MIN(IF(ISNUMBER($AP$66:$BE$66),$AP$66:$BE$66))</f>
        <v>#VALUE!</v>
      </c>
      <c r="AQ110" s="82" t="e" cm="1">
        <f t="array" ref="AQ110">AQ70-MIN(IF(ISNUMBER($AP$66:$BE$66),$AP$66:$BE$66))</f>
        <v>#VALUE!</v>
      </c>
      <c r="AR110" s="82" cm="1">
        <f t="array" ref="AR110">AR70-MIN(IF(ISNUMBER($AP$66:$BE$66),$AP$66:$BE$66))</f>
        <v>938.0023160914061</v>
      </c>
      <c r="AS110" s="82" t="e" cm="1">
        <f t="array" ref="AS110">AS70-MIN(IF(ISNUMBER($AP$66:$BE$66),$AP$66:$BE$66))</f>
        <v>#VALUE!</v>
      </c>
      <c r="AT110" s="82" cm="1">
        <f t="array" ref="AT110">AT70-MIN(IF(ISNUMBER($AP$66:$BE$66),$AP$66:$BE$66))</f>
        <v>624.91972478948082</v>
      </c>
      <c r="AU110" s="82" t="e" cm="1">
        <f t="array" ref="AU110">AU70-MIN(IF(ISNUMBER($AP$66:$BE$66),$AP$66:$BE$66))</f>
        <v>#VALUE!</v>
      </c>
      <c r="AV110" s="82" cm="1">
        <f t="array" ref="AV110">AV70-MIN(IF(ISNUMBER($AP$66:$BE$66),$AP$66:$BE$66))</f>
        <v>2336.9132001374637</v>
      </c>
      <c r="AW110" s="82" t="e" cm="1">
        <f t="array" ref="AW110">AW70-MIN(IF(ISNUMBER($AP$66:$BE$66),$AP$66:$BE$66))</f>
        <v>#VALUE!</v>
      </c>
      <c r="AX110" s="82" cm="1">
        <f t="array" ref="AX110">AX70-MIN(IF(ISNUMBER($AP$66:$BE$66),$AP$66:$BE$66))</f>
        <v>2336.9132001374637</v>
      </c>
      <c r="AY110" s="82" t="e" cm="1">
        <f t="array" ref="AY110">AY70-MIN(IF(ISNUMBER($AP$66:$BE$66),$AP$66:$BE$66))</f>
        <v>#VALUE!</v>
      </c>
      <c r="AZ110" s="82" cm="1">
        <f t="array" ref="AZ110">AZ70-MIN(IF(ISNUMBER($AP$66:$BE$66),$AP$66:$BE$66))</f>
        <v>2336.9132001374637</v>
      </c>
      <c r="BA110" s="82" t="e" cm="1">
        <f t="array" ref="BA110">BA70-MIN(IF(ISNUMBER($AP$66:$BE$66),$AP$66:$BE$66))</f>
        <v>#VALUE!</v>
      </c>
      <c r="BB110" s="82" cm="1">
        <f t="array" ref="BB110">BB70-MIN(IF(ISNUMBER($AP$66:$BE$66),$AP$66:$BE$66))</f>
        <v>2292.5590173454621</v>
      </c>
      <c r="BC110" s="82" t="e" cm="1">
        <f t="array" ref="BC110">BC70-MIN(IF(ISNUMBER($AP$66:$BE$66),$AP$66:$BE$66))</f>
        <v>#VALUE!</v>
      </c>
      <c r="BD110" s="82" cm="1">
        <f t="array" ref="BD110">BD70-MIN(IF(ISNUMBER($AP$66:$BE$66),$AP$66:$BE$66))</f>
        <v>2490.3435698294488</v>
      </c>
      <c r="BE110" s="82" cm="1">
        <f t="array" ref="BE110">BE70-MIN(IF(ISNUMBER($AP$66:$BE$66),$AP$66:$BE$66))</f>
        <v>2037.19771728259</v>
      </c>
      <c r="BF110" s="82" cm="1">
        <f t="array" ref="BF110">BF70-MIN(IF(ISNUMBER($AP$66:$BF$66),$AP$66:$BF$66))</f>
        <v>1078.3011722923147</v>
      </c>
    </row>
    <row r="111" spans="2:58">
      <c r="B111" s="71" t="s">
        <v>606</v>
      </c>
      <c r="D111" s="50">
        <v>1</v>
      </c>
      <c r="E111" s="50">
        <v>1</v>
      </c>
      <c r="F111" s="50">
        <v>1</v>
      </c>
      <c r="G111" s="50">
        <v>1</v>
      </c>
      <c r="H111" s="50">
        <v>1</v>
      </c>
      <c r="I111" s="50">
        <v>1</v>
      </c>
      <c r="J111" s="50">
        <v>1</v>
      </c>
      <c r="K111" s="50">
        <v>1</v>
      </c>
      <c r="L111" s="50">
        <v>1</v>
      </c>
      <c r="M111" s="50">
        <v>1</v>
      </c>
      <c r="N111" s="50">
        <v>1</v>
      </c>
      <c r="O111" s="50">
        <v>1</v>
      </c>
      <c r="P111" s="50">
        <v>1</v>
      </c>
      <c r="Q111" s="50">
        <v>1</v>
      </c>
      <c r="R111" s="50">
        <v>1</v>
      </c>
      <c r="S111" s="50">
        <v>1</v>
      </c>
      <c r="T111" s="50">
        <v>1</v>
      </c>
      <c r="AO111" s="130" t="s">
        <v>614</v>
      </c>
      <c r="AP111" s="82" t="e" cm="1">
        <f t="array" ref="AP111">AP71-MIN(IF(ISNUMBER($AP$66:$BE$66),$AP$66:$BE$66))</f>
        <v>#VALUE!</v>
      </c>
      <c r="AQ111" s="82" t="e" cm="1">
        <f t="array" ref="AQ111">AQ71-MIN(IF(ISNUMBER($AP$66:$BE$66),$AP$66:$BE$66))</f>
        <v>#VALUE!</v>
      </c>
      <c r="AR111" s="82" cm="1">
        <f t="array" ref="AR111">AR71-MIN(IF(ISNUMBER($AP$66:$BE$66),$AP$66:$BE$66))</f>
        <v>1094.232247288779</v>
      </c>
      <c r="AS111" s="82" t="e" cm="1">
        <f t="array" ref="AS111">AS71-MIN(IF(ISNUMBER($AP$66:$BE$66),$AP$66:$BE$66))</f>
        <v>#VALUE!</v>
      </c>
      <c r="AT111" s="82" cm="1">
        <f t="array" ref="AT111">AT71-MIN(IF(ISNUMBER($AP$66:$BE$66),$AP$66:$BE$66))</f>
        <v>781.14965598685376</v>
      </c>
      <c r="AU111" s="82" t="e" cm="1">
        <f t="array" ref="AU111">AU71-MIN(IF(ISNUMBER($AP$66:$BE$66),$AP$66:$BE$66))</f>
        <v>#VALUE!</v>
      </c>
      <c r="AV111" s="82" cm="1">
        <f t="array" ref="AV111">AV71-MIN(IF(ISNUMBER($AP$66:$BE$66),$AP$66:$BE$66))</f>
        <v>2493.143131334833</v>
      </c>
      <c r="AW111" s="82" t="e" cm="1">
        <f t="array" ref="AW111">AW71-MIN(IF(ISNUMBER($AP$66:$BE$66),$AP$66:$BE$66))</f>
        <v>#VALUE!</v>
      </c>
      <c r="AX111" s="82" cm="1">
        <f t="array" ref="AX111">AX71-MIN(IF(ISNUMBER($AP$66:$BE$66),$AP$66:$BE$66))</f>
        <v>2493.143131334833</v>
      </c>
      <c r="AY111" s="82" t="e" cm="1">
        <f t="array" ref="AY111">AY71-MIN(IF(ISNUMBER($AP$66:$BE$66),$AP$66:$BE$66))</f>
        <v>#VALUE!</v>
      </c>
      <c r="AZ111" s="82" cm="1">
        <f t="array" ref="AZ111">AZ71-MIN(IF(ISNUMBER($AP$66:$BE$66),$AP$66:$BE$66))</f>
        <v>2493.143131334833</v>
      </c>
      <c r="BA111" s="82" t="e" cm="1">
        <f t="array" ref="BA111">BA71-MIN(IF(ISNUMBER($AP$66:$BE$66),$AP$66:$BE$66))</f>
        <v>#VALUE!</v>
      </c>
      <c r="BB111" s="82" cm="1">
        <f t="array" ref="BB111">BB71-MIN(IF(ISNUMBER($AP$66:$BE$66),$AP$66:$BE$66))</f>
        <v>2448.7889485428313</v>
      </c>
      <c r="BC111" s="82" t="e" cm="1">
        <f t="array" ref="BC111">BC71-MIN(IF(ISNUMBER($AP$66:$BE$66),$AP$66:$BE$66))</f>
        <v>#VALUE!</v>
      </c>
      <c r="BD111" s="82" cm="1">
        <f t="array" ref="BD111">BD71-MIN(IF(ISNUMBER($AP$66:$BE$66),$AP$66:$BE$66))</f>
        <v>2646.5735010268218</v>
      </c>
      <c r="BE111" s="82" cm="1">
        <f t="array" ref="BE111">BE71-MIN(IF(ISNUMBER($AP$66:$BE$66),$AP$66:$BE$66))</f>
        <v>2193.4276484799593</v>
      </c>
      <c r="BF111" s="82" cm="1">
        <f t="array" ref="BF111">BF71-MIN(IF(ISNUMBER($AP$66:$BF$66),$AP$66:$BF$66))</f>
        <v>1234.531103489684</v>
      </c>
    </row>
    <row r="112" spans="2:58">
      <c r="B112" s="71" t="s">
        <v>607</v>
      </c>
      <c r="D112" s="50">
        <f>IF(D100="Gas",0,1)</f>
        <v>0</v>
      </c>
      <c r="E112" s="50">
        <f t="shared" ref="E112:T112" si="45">IF(E100="Gas",0,1)</f>
        <v>0</v>
      </c>
      <c r="F112" s="50">
        <f t="shared" si="45"/>
        <v>1</v>
      </c>
      <c r="G112" s="50">
        <f t="shared" si="45"/>
        <v>0</v>
      </c>
      <c r="H112" s="50">
        <f t="shared" si="45"/>
        <v>1</v>
      </c>
      <c r="I112" s="50">
        <f t="shared" si="45"/>
        <v>0</v>
      </c>
      <c r="J112" s="50">
        <f t="shared" si="45"/>
        <v>1</v>
      </c>
      <c r="K112" s="50">
        <f t="shared" si="45"/>
        <v>0</v>
      </c>
      <c r="L112" s="50">
        <f t="shared" si="45"/>
        <v>1</v>
      </c>
      <c r="M112" s="50">
        <f t="shared" si="45"/>
        <v>0</v>
      </c>
      <c r="N112" s="50">
        <f t="shared" si="45"/>
        <v>1</v>
      </c>
      <c r="O112" s="50">
        <f t="shared" si="45"/>
        <v>0</v>
      </c>
      <c r="P112" s="50">
        <f t="shared" si="45"/>
        <v>1</v>
      </c>
      <c r="Q112" s="50">
        <f t="shared" si="45"/>
        <v>0</v>
      </c>
      <c r="R112" s="50">
        <f t="shared" si="45"/>
        <v>1</v>
      </c>
      <c r="S112" s="50">
        <f t="shared" si="45"/>
        <v>1</v>
      </c>
      <c r="T112" s="50">
        <f t="shared" si="45"/>
        <v>1</v>
      </c>
      <c r="AO112" s="130" t="s">
        <v>615</v>
      </c>
      <c r="AP112" s="82" t="e" cm="1">
        <f t="array" ref="AP112">AP72-MIN(IF(ISNUMBER($AP$66:$BE$66),$AP$66:$BE$66))</f>
        <v>#VALUE!</v>
      </c>
      <c r="AQ112" s="82" t="e" cm="1">
        <f t="array" ref="AQ112">AQ72-MIN(IF(ISNUMBER($AP$66:$BE$66),$AP$66:$BE$66))</f>
        <v>#VALUE!</v>
      </c>
      <c r="AR112" s="82" cm="1">
        <f t="array" ref="AR112">AR72-MIN(IF(ISNUMBER($AP$66:$BE$66),$AP$66:$BE$66))</f>
        <v>1875.3819032756292</v>
      </c>
      <c r="AS112" s="82" t="e" cm="1">
        <f t="array" ref="AS112">AS72-MIN(IF(ISNUMBER($AP$66:$BE$66),$AP$66:$BE$66))</f>
        <v>#VALUE!</v>
      </c>
      <c r="AT112" s="82" cm="1">
        <f t="array" ref="AT112">AT72-MIN(IF(ISNUMBER($AP$66:$BE$66),$AP$66:$BE$66))</f>
        <v>1562.2993119737039</v>
      </c>
      <c r="AU112" s="82" t="e" cm="1">
        <f t="array" ref="AU112">AU72-MIN(IF(ISNUMBER($AP$66:$BE$66),$AP$66:$BE$66))</f>
        <v>#VALUE!</v>
      </c>
      <c r="AV112" s="82" t="e" cm="1">
        <f t="array" ref="AV112">AV72-MIN(IF(ISNUMBER($AP$66:$BE$66),$AP$66:$BE$66))</f>
        <v>#VALUE!</v>
      </c>
      <c r="AW112" s="82" t="e" cm="1">
        <f t="array" ref="AW112">AW72-MIN(IF(ISNUMBER($AP$66:$BE$66),$AP$66:$BE$66))</f>
        <v>#VALUE!</v>
      </c>
      <c r="AX112" s="82" t="e" cm="1">
        <f t="array" ref="AX112">AX72-MIN(IF(ISNUMBER($AP$66:$BE$66),$AP$66:$BE$66))</f>
        <v>#VALUE!</v>
      </c>
      <c r="AY112" s="82" t="e" cm="1">
        <f t="array" ref="AY112">AY72-MIN(IF(ISNUMBER($AP$66:$BE$66),$AP$66:$BE$66))</f>
        <v>#VALUE!</v>
      </c>
      <c r="AZ112" s="82" t="e" cm="1">
        <f t="array" ref="AZ112">AZ72-MIN(IF(ISNUMBER($AP$66:$BE$66),$AP$66:$BE$66))</f>
        <v>#VALUE!</v>
      </c>
      <c r="BA112" s="82" t="e" cm="1">
        <f t="array" ref="BA112">BA72-MIN(IF(ISNUMBER($AP$66:$BE$66),$AP$66:$BE$66))</f>
        <v>#VALUE!</v>
      </c>
      <c r="BB112" s="82" t="e" cm="1">
        <f t="array" ref="BB112">BB72-MIN(IF(ISNUMBER($AP$66:$BE$66),$AP$66:$BE$66))</f>
        <v>#VALUE!</v>
      </c>
      <c r="BC112" s="82" t="e" cm="1">
        <f t="array" ref="BC112">BC72-MIN(IF(ISNUMBER($AP$66:$BE$66),$AP$66:$BE$66))</f>
        <v>#VALUE!</v>
      </c>
      <c r="BD112" s="82" t="e" cm="1">
        <f t="array" ref="BD112">BD72-MIN(IF(ISNUMBER($AP$66:$BE$66),$AP$66:$BE$66))</f>
        <v>#VALUE!</v>
      </c>
      <c r="BE112" s="82" cm="1">
        <f t="array" ref="BE112">BE72-MIN(IF(ISNUMBER($AP$66:$BE$66),$AP$66:$BE$66))</f>
        <v>2974.5773044668094</v>
      </c>
      <c r="BF112" s="82" cm="1">
        <f t="array" ref="BF112">BF72-MIN(IF(ISNUMBER($AP$66:$BF$66),$AP$66:$BF$66))</f>
        <v>2015.6807594765378</v>
      </c>
    </row>
    <row r="113" spans="2:20">
      <c r="B113" s="41" t="s">
        <v>725</v>
      </c>
    </row>
    <row r="114" spans="2:20">
      <c r="B114" s="76" t="s">
        <v>618</v>
      </c>
      <c r="C114" t="str">
        <f>INPUT!C19</f>
        <v>No specific fabric standard</v>
      </c>
      <c r="D114" s="50">
        <f>VLOOKUP($C$114,$B$103:$T$109,COLUMN(C114),FALSE)</f>
        <v>1</v>
      </c>
      <c r="E114" s="50">
        <f t="shared" ref="E114:T114" si="46">VLOOKUP($C$114,$B$103:$T$109,COLUMN(D114),FALSE)</f>
        <v>1</v>
      </c>
      <c r="F114" s="50">
        <f t="shared" si="46"/>
        <v>1</v>
      </c>
      <c r="G114" s="50">
        <f t="shared" si="46"/>
        <v>1</v>
      </c>
      <c r="H114" s="50">
        <f t="shared" si="46"/>
        <v>1</v>
      </c>
      <c r="I114" s="50">
        <f t="shared" si="46"/>
        <v>1</v>
      </c>
      <c r="J114" s="50">
        <f t="shared" si="46"/>
        <v>1</v>
      </c>
      <c r="K114" s="50">
        <f t="shared" si="46"/>
        <v>1</v>
      </c>
      <c r="L114" s="50">
        <f t="shared" si="46"/>
        <v>1</v>
      </c>
      <c r="M114" s="50">
        <f t="shared" si="46"/>
        <v>1</v>
      </c>
      <c r="N114" s="50">
        <f t="shared" si="46"/>
        <v>1</v>
      </c>
      <c r="O114" s="50">
        <f t="shared" si="46"/>
        <v>1</v>
      </c>
      <c r="P114" s="50">
        <f t="shared" si="46"/>
        <v>1</v>
      </c>
      <c r="Q114" s="50">
        <f t="shared" si="46"/>
        <v>1</v>
      </c>
      <c r="R114" s="50">
        <f t="shared" si="46"/>
        <v>1</v>
      </c>
      <c r="S114" s="50">
        <f t="shared" si="46"/>
        <v>1</v>
      </c>
      <c r="T114" s="50">
        <f t="shared" si="46"/>
        <v>0</v>
      </c>
    </row>
    <row r="115" spans="2:20">
      <c r="B115" s="76" t="s">
        <v>619</v>
      </c>
      <c r="C115" t="str">
        <f>INPUT!C20</f>
        <v>Gas Possible</v>
      </c>
      <c r="D115" s="50">
        <f>VLOOKUP($C$115,$B$111:$T$112,COLUMN(C115),FALSE)</f>
        <v>1</v>
      </c>
      <c r="E115" s="50">
        <f t="shared" ref="E115:T115" si="47">VLOOKUP($C$115,$B$111:$T$112,COLUMN(D115),FALSE)</f>
        <v>1</v>
      </c>
      <c r="F115" s="50">
        <f t="shared" si="47"/>
        <v>1</v>
      </c>
      <c r="G115" s="50">
        <f t="shared" si="47"/>
        <v>1</v>
      </c>
      <c r="H115" s="50">
        <f t="shared" si="47"/>
        <v>1</v>
      </c>
      <c r="I115" s="50">
        <f t="shared" si="47"/>
        <v>1</v>
      </c>
      <c r="J115" s="50">
        <f t="shared" si="47"/>
        <v>1</v>
      </c>
      <c r="K115" s="50">
        <f t="shared" si="47"/>
        <v>1</v>
      </c>
      <c r="L115" s="50">
        <f t="shared" si="47"/>
        <v>1</v>
      </c>
      <c r="M115" s="50">
        <f t="shared" si="47"/>
        <v>1</v>
      </c>
      <c r="N115" s="50">
        <f t="shared" si="47"/>
        <v>1</v>
      </c>
      <c r="O115" s="50">
        <f t="shared" si="47"/>
        <v>1</v>
      </c>
      <c r="P115" s="50">
        <f t="shared" si="47"/>
        <v>1</v>
      </c>
      <c r="Q115" s="50">
        <f t="shared" si="47"/>
        <v>1</v>
      </c>
      <c r="R115" s="50">
        <f t="shared" si="47"/>
        <v>1</v>
      </c>
      <c r="S115" s="50">
        <f t="shared" si="47"/>
        <v>1</v>
      </c>
      <c r="T115" s="50">
        <f t="shared" si="47"/>
        <v>1</v>
      </c>
    </row>
    <row r="116" spans="2:20">
      <c r="B116" s="76" t="s">
        <v>726</v>
      </c>
      <c r="D116" s="50">
        <f>IF(AND(D114=1,D115=1),1,0)</f>
        <v>1</v>
      </c>
      <c r="E116" s="50">
        <f t="shared" ref="E116:T116" si="48">IF(AND(E114=1,E115=1),1,0)</f>
        <v>1</v>
      </c>
      <c r="F116" s="50">
        <f t="shared" si="48"/>
        <v>1</v>
      </c>
      <c r="G116" s="50">
        <f t="shared" si="48"/>
        <v>1</v>
      </c>
      <c r="H116" s="50">
        <f t="shared" si="48"/>
        <v>1</v>
      </c>
      <c r="I116" s="50">
        <f t="shared" si="48"/>
        <v>1</v>
      </c>
      <c r="J116" s="50">
        <f t="shared" si="48"/>
        <v>1</v>
      </c>
      <c r="K116" s="50">
        <f t="shared" si="48"/>
        <v>1</v>
      </c>
      <c r="L116" s="50">
        <f t="shared" si="48"/>
        <v>1</v>
      </c>
      <c r="M116" s="50">
        <f t="shared" si="48"/>
        <v>1</v>
      </c>
      <c r="N116" s="50">
        <f t="shared" si="48"/>
        <v>1</v>
      </c>
      <c r="O116" s="50">
        <f t="shared" si="48"/>
        <v>1</v>
      </c>
      <c r="P116" s="50">
        <f t="shared" si="48"/>
        <v>1</v>
      </c>
      <c r="Q116" s="50">
        <f t="shared" si="48"/>
        <v>1</v>
      </c>
      <c r="R116" s="50">
        <f t="shared" si="48"/>
        <v>1</v>
      </c>
      <c r="S116" s="50">
        <f t="shared" si="48"/>
        <v>1</v>
      </c>
      <c r="T116" s="50">
        <f t="shared" si="48"/>
        <v>0</v>
      </c>
    </row>
    <row r="117" spans="2:20">
      <c r="B117" s="41" t="s">
        <v>727</v>
      </c>
    </row>
    <row r="118" spans="2:20">
      <c r="B118" s="71" t="s">
        <v>593</v>
      </c>
      <c r="C118" t="str">
        <f>INPUT!C18</f>
        <v>FHS</v>
      </c>
    </row>
    <row r="119" spans="2:20">
      <c r="B119" s="76" t="s">
        <v>620</v>
      </c>
      <c r="C119" t="str">
        <f>INPUT!C21</f>
        <v>Reduce Part L regulated: 30%</v>
      </c>
    </row>
    <row r="120" spans="2:20">
      <c r="B120" s="76" t="s">
        <v>728</v>
      </c>
      <c r="C120" s="11" t="s">
        <v>324</v>
      </c>
      <c r="D120" s="153" t="str">
        <f>IF($C$118="Part L 2021",VLOOKUP($C$119,$C$40:$T$46,COLUMN(D120)-2),VLOOKUP($C$119,$C$47:$T$53,COLUMN(D120)-2))</f>
        <v>Not Possible</v>
      </c>
      <c r="E120" s="153" t="str">
        <f t="shared" ref="E120:T120" si="49">IF($C$118="Part L 2021",VLOOKUP($C$119,$C$40:$T$46,COLUMN(E120)-2),VLOOKUP($C$119,$C$47:$T$53,COLUMN(E120)-2))</f>
        <v>Not Possible</v>
      </c>
      <c r="F120" s="153">
        <f t="shared" si="49"/>
        <v>781.7723848940368</v>
      </c>
      <c r="G120" s="153" t="str">
        <f t="shared" si="49"/>
        <v>Not Possible</v>
      </c>
      <c r="H120" s="153">
        <f t="shared" si="49"/>
        <v>468.68979359211153</v>
      </c>
      <c r="I120" s="153" t="str">
        <f t="shared" si="49"/>
        <v>Not Possible</v>
      </c>
      <c r="J120" s="153">
        <f t="shared" si="49"/>
        <v>2180.6832689400944</v>
      </c>
      <c r="K120" s="153" t="str">
        <f t="shared" si="49"/>
        <v>Not Possible</v>
      </c>
      <c r="L120" s="153">
        <f t="shared" si="49"/>
        <v>2180.6832689400944</v>
      </c>
      <c r="M120" s="153" t="str">
        <f t="shared" si="49"/>
        <v>Not Possible</v>
      </c>
      <c r="N120" s="153">
        <f t="shared" si="49"/>
        <v>2180.6832689400944</v>
      </c>
      <c r="O120" s="153" t="str">
        <f t="shared" si="49"/>
        <v>Not Possible</v>
      </c>
      <c r="P120" s="153">
        <f t="shared" si="49"/>
        <v>2136.3290861480891</v>
      </c>
      <c r="Q120" s="153" t="str">
        <f t="shared" si="49"/>
        <v>Not Possible</v>
      </c>
      <c r="R120" s="153">
        <f t="shared" si="49"/>
        <v>2334.1136386320795</v>
      </c>
      <c r="S120" s="153">
        <f t="shared" si="49"/>
        <v>1880.9677860852171</v>
      </c>
      <c r="T120" s="153">
        <f t="shared" si="49"/>
        <v>922.07124109494544</v>
      </c>
    </row>
    <row r="121" spans="2:20">
      <c r="B121" s="76" t="s">
        <v>729</v>
      </c>
      <c r="D121" s="153" t="str">
        <f>IF(D116=1,D120,"Not Possible")</f>
        <v>Not Possible</v>
      </c>
      <c r="E121" s="153" t="str">
        <f t="shared" ref="E121:T121" si="50">IF(E116=1,E120,"Not Possible")</f>
        <v>Not Possible</v>
      </c>
      <c r="F121" s="153">
        <f t="shared" si="50"/>
        <v>781.7723848940368</v>
      </c>
      <c r="G121" s="153" t="str">
        <f t="shared" si="50"/>
        <v>Not Possible</v>
      </c>
      <c r="H121" s="153">
        <f t="shared" si="50"/>
        <v>468.68979359211153</v>
      </c>
      <c r="I121" s="153" t="str">
        <f t="shared" si="50"/>
        <v>Not Possible</v>
      </c>
      <c r="J121" s="153">
        <f t="shared" si="50"/>
        <v>2180.6832689400944</v>
      </c>
      <c r="K121" s="153" t="str">
        <f t="shared" si="50"/>
        <v>Not Possible</v>
      </c>
      <c r="L121" s="153">
        <f t="shared" si="50"/>
        <v>2180.6832689400944</v>
      </c>
      <c r="M121" s="153" t="str">
        <f t="shared" si="50"/>
        <v>Not Possible</v>
      </c>
      <c r="N121" s="153">
        <f t="shared" si="50"/>
        <v>2180.6832689400944</v>
      </c>
      <c r="O121" s="153" t="str">
        <f t="shared" si="50"/>
        <v>Not Possible</v>
      </c>
      <c r="P121" s="153">
        <f t="shared" si="50"/>
        <v>2136.3290861480891</v>
      </c>
      <c r="Q121" s="153" t="str">
        <f t="shared" si="50"/>
        <v>Not Possible</v>
      </c>
      <c r="R121" s="153">
        <f t="shared" si="50"/>
        <v>2334.1136386320795</v>
      </c>
      <c r="S121" s="153">
        <f t="shared" si="50"/>
        <v>1880.9677860852171</v>
      </c>
      <c r="T121" s="153" t="str">
        <f t="shared" si="50"/>
        <v>Not Possible</v>
      </c>
    </row>
    <row r="122" spans="2:20">
      <c r="B122" s="76" t="s">
        <v>730</v>
      </c>
      <c r="C122" s="154">
        <f>MIN(D121:T121)</f>
        <v>468.68979359211153</v>
      </c>
    </row>
    <row r="123" spans="2:20">
      <c r="B123" s="76" t="s">
        <v>734</v>
      </c>
      <c r="C123" s="155">
        <f>MATCH(C122,D121:T121,0)+3</f>
        <v>8</v>
      </c>
    </row>
    <row r="124" spans="2:20">
      <c r="B124" s="76" t="s">
        <v>739</v>
      </c>
      <c r="C124" s="155">
        <f>IF(C118="Part L 2021",MATCH(C119,B58:B64,0)+57,MATCH(C119,B66:B72,0)+65)</f>
        <v>69</v>
      </c>
    </row>
    <row r="126" spans="2:20">
      <c r="B126" s="135" t="s">
        <v>733</v>
      </c>
    </row>
    <row r="127" spans="2:20">
      <c r="B127" s="158" t="s">
        <v>770</v>
      </c>
    </row>
    <row r="128" spans="2:20">
      <c r="B128" t="s">
        <v>618</v>
      </c>
      <c r="C128" s="162" t="str" cm="1">
        <f t="array" aca="1" ref="C128" ca="1">INDIRECT(ADDRESS(3,$C$123))</f>
        <v>35 kWh/m2.year</v>
      </c>
    </row>
    <row r="129" spans="2:60">
      <c r="B129" t="s">
        <v>344</v>
      </c>
      <c r="C129" s="162" t="str" cm="1">
        <f t="array" aca="1" ref="C129" ca="1">INDIRECT(ADDRESS(4,$C$123))</f>
        <v>ASHP</v>
      </c>
    </row>
    <row r="130" spans="2:60" s="50" customFormat="1">
      <c r="B130" t="s">
        <v>139</v>
      </c>
      <c r="C130" s="162" t="str" cm="1">
        <f t="array" aca="1" ref="C130" ca="1">INDIRECT(ADDRESS(5,$C$123))</f>
        <v>Natural Ventilation</v>
      </c>
      <c r="T130"/>
      <c r="U130"/>
      <c r="V130" s="11"/>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row>
    <row r="131" spans="2:60" s="50" customFormat="1" ht="43.2">
      <c r="B131"/>
      <c r="C131" s="162" t="s">
        <v>743</v>
      </c>
      <c r="D131" s="50" t="s">
        <v>744</v>
      </c>
      <c r="E131" s="50" t="s">
        <v>745</v>
      </c>
      <c r="T131"/>
      <c r="U131"/>
      <c r="V131" s="1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row>
    <row r="132" spans="2:60" s="50" customFormat="1">
      <c r="B132" t="s">
        <v>736</v>
      </c>
      <c r="C132" s="6" cm="1">
        <f t="array" aca="1" ref="C132" ca="1">INDIRECT(ADDRESS(33,$C$123))</f>
        <v>0</v>
      </c>
      <c r="D132" s="143">
        <f ca="1">C132*'C&amp;B'!$E$13</f>
        <v>0</v>
      </c>
      <c r="E132" s="143">
        <f ca="1">D132*Embodied!$C$25/1000</f>
        <v>0</v>
      </c>
      <c r="T132"/>
      <c r="U132"/>
      <c r="V132" s="11"/>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row>
    <row r="133" spans="2:60" s="50" customFormat="1">
      <c r="B133" t="s">
        <v>735</v>
      </c>
      <c r="C133" s="6" cm="1">
        <f t="array" aca="1" ref="C133" ca="1">INDIRECT(ADDRESS(34,$C$123))</f>
        <v>28.87779166544442</v>
      </c>
      <c r="D133" s="143">
        <f ca="1">C133*'C&amp;B'!$E$13</f>
        <v>1443.889583272221</v>
      </c>
      <c r="E133" s="143">
        <f ca="1">D133*Embodied!$C$25/1000</f>
        <v>144.3889583272221</v>
      </c>
      <c r="G133" s="143"/>
      <c r="T133"/>
      <c r="U133"/>
      <c r="V133" s="11"/>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row>
    <row r="134" spans="2:60" s="50" customFormat="1">
      <c r="B134" t="s">
        <v>738</v>
      </c>
      <c r="C134" s="6" cm="1">
        <f t="array" aca="1" ref="C134" ca="1">INDIRECT(ADDRESS($C$124,$C$123))</f>
        <v>0.86574281080114757</v>
      </c>
      <c r="D134" s="143">
        <f ca="1">C134*'C&amp;B'!$E$13</f>
        <v>43.287140540057379</v>
      </c>
      <c r="E134" s="143">
        <f ca="1">D134*Embodied!$C$25/1000</f>
        <v>4.3287140540057383</v>
      </c>
      <c r="T134"/>
      <c r="U134"/>
      <c r="V134" s="11"/>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row>
    <row r="135" spans="2:60" s="50" customFormat="1">
      <c r="B135" t="s">
        <v>737</v>
      </c>
      <c r="C135" s="6">
        <f ca="1">C134*SAP!C143/'C&amp;B'!E13</f>
        <v>15.697385885233011</v>
      </c>
      <c r="D135" s="143">
        <f ca="1">C135*'C&amp;B'!$E$13</f>
        <v>784.86929426165057</v>
      </c>
      <c r="E135" s="143">
        <f ca="1">D135*Embodied!$C$25/1000</f>
        <v>78.486929426165048</v>
      </c>
      <c r="T135"/>
      <c r="U135"/>
      <c r="V135" s="11"/>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row>
    <row r="136" spans="2:60" s="50" customFormat="1">
      <c r="B136" t="s">
        <v>740</v>
      </c>
      <c r="C136" s="156">
        <f>D136/'C&amp;B'!E13</f>
        <v>9.3737958718422298</v>
      </c>
      <c r="D136" s="154">
        <f>C122</f>
        <v>468.68979359211153</v>
      </c>
      <c r="E136" s="153">
        <f>D136*Embodied!$C$25</f>
        <v>46868.979359211153</v>
      </c>
      <c r="T136"/>
      <c r="U136"/>
      <c r="V136" s="11"/>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row>
    <row r="138" spans="2:60" s="50" customFormat="1">
      <c r="B138" s="1" t="s">
        <v>774</v>
      </c>
      <c r="C138" s="162"/>
      <c r="T138"/>
      <c r="U138"/>
      <c r="V138" s="11"/>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row>
    <row r="139" spans="2:60" s="50" customFormat="1" ht="43.2">
      <c r="B139"/>
      <c r="C139" s="162" t="s">
        <v>743</v>
      </c>
      <c r="D139" s="50" t="s">
        <v>744</v>
      </c>
      <c r="E139" s="50" t="s">
        <v>745</v>
      </c>
      <c r="T139"/>
      <c r="U139"/>
      <c r="V139" s="11"/>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row>
    <row r="140" spans="2:60" s="50" customFormat="1">
      <c r="B140" t="s">
        <v>775</v>
      </c>
      <c r="C140" s="6" cm="1">
        <f t="array" aca="1" ref="C140" ca="1">INDIRECT(ADDRESS(29,$C$123))</f>
        <v>6.4999350588235325</v>
      </c>
      <c r="D140" s="143">
        <f ca="1">C140*'C&amp;B'!$E$13</f>
        <v>324.99675294117662</v>
      </c>
      <c r="E140" s="143">
        <f ca="1">D140*Embodied!$C$25/1000</f>
        <v>32.499675294117665</v>
      </c>
      <c r="T140"/>
      <c r="U140"/>
      <c r="V140" s="11"/>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row>
    <row r="141" spans="2:60" s="50" customFormat="1">
      <c r="B141" t="s">
        <v>776</v>
      </c>
      <c r="C141" s="6" cm="1">
        <f t="array" aca="1" ref="C141" ca="1">INDIRECT(ADDRESS(30,$C$123))</f>
        <v>15.295652173913044</v>
      </c>
      <c r="D141" s="143">
        <f ca="1">C141*'C&amp;B'!$E$13</f>
        <v>764.78260869565224</v>
      </c>
      <c r="E141" s="143">
        <f ca="1">D141*Embodied!$C$25/1000</f>
        <v>76.478260869565233</v>
      </c>
      <c r="T141"/>
      <c r="U141"/>
      <c r="V141" s="1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row>
    <row r="142" spans="2:60" s="50" customFormat="1">
      <c r="B142" t="s">
        <v>777</v>
      </c>
      <c r="C142" s="6">
        <f ca="1">SUM(C140:C141)</f>
        <v>21.795587232736576</v>
      </c>
      <c r="D142" s="143">
        <f ca="1">SUM(D140:D141)</f>
        <v>1089.779361636829</v>
      </c>
      <c r="E142" s="143">
        <f ca="1">SUM(E140:E141)</f>
        <v>108.9779361636829</v>
      </c>
      <c r="T142"/>
      <c r="U142"/>
      <c r="V142" s="11"/>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row>
    <row r="143" spans="2:60" s="50" customFormat="1">
      <c r="B143" t="s">
        <v>778</v>
      </c>
      <c r="C143" s="6">
        <f ca="1">(C140*SAP!$C$13/SAP!$C$18)+(C141*SAP!$C$13/SAP!$C$19)</f>
        <v>7.6630160976733563</v>
      </c>
      <c r="D143" s="143">
        <f ca="1">C143*'C&amp;B'!$E$13</f>
        <v>383.15080488366783</v>
      </c>
      <c r="E143" s="143">
        <f ca="1">D143*Embodied!$C$25/1000</f>
        <v>38.315080488366782</v>
      </c>
      <c r="T143"/>
      <c r="U143"/>
      <c r="V143" s="11"/>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row>
    <row r="144" spans="2:60" s="50" customFormat="1">
      <c r="B144"/>
      <c r="C144" s="6"/>
      <c r="T144"/>
      <c r="U144"/>
      <c r="V144" s="11"/>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row>
    <row r="145" spans="2:3">
      <c r="B145" s="1" t="s">
        <v>786</v>
      </c>
      <c r="C145" s="164"/>
    </row>
    <row r="146" spans="2:3">
      <c r="B146" t="s">
        <v>787</v>
      </c>
      <c r="C146" s="164"/>
    </row>
    <row r="147" spans="2:3">
      <c r="B147" t="s">
        <v>788</v>
      </c>
      <c r="C147" s="154" t="str">
        <f>IF(AND(C114="Bespoke",ISNUMBER(T121)),"Options Available",IF(SUM(D121:T121)=0,"Not Possible","Options Available"))</f>
        <v>Options Available</v>
      </c>
    </row>
  </sheetData>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7D58D6ECD2638408774665A721EFA53" ma:contentTypeVersion="14" ma:contentTypeDescription="Create a new document." ma:contentTypeScope="" ma:versionID="783b44d12b4b8fe20af12c8fa2ed46ee">
  <xsd:schema xmlns:xsd="http://www.w3.org/2001/XMLSchema" xmlns:xs="http://www.w3.org/2001/XMLSchema" xmlns:p="http://schemas.microsoft.com/office/2006/metadata/properties" xmlns:ns2="2bf63b0d-d3a6-4f38-8960-c701703e0057" xmlns:ns3="5d37f229-accc-4bf0-a0d9-f43716146564" targetNamespace="http://schemas.microsoft.com/office/2006/metadata/properties" ma:root="true" ma:fieldsID="a50c31ec8b37410a150a08b15d06f92c" ns2:_="" ns3:_="">
    <xsd:import namespace="2bf63b0d-d3a6-4f38-8960-c701703e0057"/>
    <xsd:import namespace="5d37f229-accc-4bf0-a0d9-f4371614656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f63b0d-d3a6-4f38-8960-c701703e00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1103e67f-0598-4a90-8a4a-cec34b03bfa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d37f229-accc-4bf0-a0d9-f43716146564"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47d00e4-dd31-4224-ab8d-e23c40789c3d}" ma:internalName="TaxCatchAll" ma:showField="CatchAllData" ma:web="5d37f229-accc-4bf0-a0d9-f43716146564">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bf63b0d-d3a6-4f38-8960-c701703e0057">
      <Terms xmlns="http://schemas.microsoft.com/office/infopath/2007/PartnerControls"/>
    </lcf76f155ced4ddcb4097134ff3c332f>
    <TaxCatchAll xmlns="5d37f229-accc-4bf0-a0d9-f43716146564" xsi:nil="true"/>
  </documentManagement>
</p:properties>
</file>

<file path=customXml/itemProps1.xml><?xml version="1.0" encoding="utf-8"?>
<ds:datastoreItem xmlns:ds="http://schemas.openxmlformats.org/officeDocument/2006/customXml" ds:itemID="{D820B377-71E3-404F-885E-CB8154A261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f63b0d-d3a6-4f38-8960-c701703e0057"/>
    <ds:schemaRef ds:uri="5d37f229-accc-4bf0-a0d9-f437161465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C475780-C8ED-4721-97AA-711D06927F35}">
  <ds:schemaRefs>
    <ds:schemaRef ds:uri="http://schemas.microsoft.com/sharepoint/v3/contenttype/forms"/>
  </ds:schemaRefs>
</ds:datastoreItem>
</file>

<file path=customXml/itemProps3.xml><?xml version="1.0" encoding="utf-8"?>
<ds:datastoreItem xmlns:ds="http://schemas.openxmlformats.org/officeDocument/2006/customXml" ds:itemID="{AAFCF9CF-021E-4F94-9D43-9335D5FEEA85}">
  <ds:schemaRefs>
    <ds:schemaRef ds:uri="http://purl.org/dc/elements/1.1/"/>
    <ds:schemaRef ds:uri="http://schemas.microsoft.com/office/infopath/2007/PartnerControls"/>
    <ds:schemaRef ds:uri="2bf63b0d-d3a6-4f38-8960-c701703e0057"/>
    <ds:schemaRef ds:uri="http://purl.org/dc/terms/"/>
    <ds:schemaRef ds:uri="http://schemas.microsoft.com/office/2006/metadata/properties"/>
    <ds:schemaRef ds:uri="http://schemas.microsoft.com/office/2006/documentManagement/types"/>
    <ds:schemaRef ds:uri="http://schemas.openxmlformats.org/package/2006/metadata/core-properties"/>
    <ds:schemaRef ds:uri="5d37f229-accc-4bf0-a0d9-f4371614656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vt:lpstr>
      <vt:lpstr>INPUT</vt:lpstr>
      <vt:lpstr>Lists</vt:lpstr>
      <vt:lpstr>Part L</vt:lpstr>
      <vt:lpstr>C&amp;B</vt:lpstr>
      <vt:lpstr>SAP</vt:lpstr>
      <vt:lpstr>Detached</vt:lpstr>
      <vt:lpstr>Attached</vt:lpstr>
      <vt:lpstr>1BedFlat</vt:lpstr>
      <vt:lpstr>2BedFlat</vt:lpstr>
      <vt:lpstr>Embodied</vt:lpstr>
      <vt:lpstr>Projections</vt:lpstr>
      <vt:lpstr>OUTPUT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Dan Lash</dc:creator>
  <cp:lastModifiedBy>Mojca Sonjak</cp:lastModifiedBy>
  <dcterms:created xsi:type="dcterms:W3CDTF">2015-06-05T18:17:20Z</dcterms:created>
  <dcterms:modified xsi:type="dcterms:W3CDTF">2023-04-21T11:08:17Z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0x01010087D58D6ECD2638408774665A721EFA53</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